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SCC\% OLED Smartwatch Shipment and Technology\2025Q4\xPublication\"/>
    </mc:Choice>
  </mc:AlternateContent>
  <xr:revisionPtr revIDLastSave="0" documentId="13_ncr:1_{3B4D1634-DA79-49E8-B618-93A1F4ADF8C8}" xr6:coauthVersionLast="47" xr6:coauthVersionMax="47" xr10:uidLastSave="{00000000-0000-0000-0000-000000000000}"/>
  <bookViews>
    <workbookView xWindow="30612" yWindow="-108" windowWidth="30936" windowHeight="16776" tabRatio="1000" xr2:uid="{00000000-000D-0000-FFFF-FFFF00000000}"/>
  </bookViews>
  <sheets>
    <sheet name="Cover" sheetId="41" r:id="rId1"/>
    <sheet name="Notice" sheetId="5" r:id="rId2"/>
    <sheet name="Index" sheetId="6" r:id="rId3"/>
    <sheet name="Parameters" sheetId="7" state="veryHidden" r:id="rId4"/>
    <sheet name="PivotDB" sheetId="15" state="veryHidden" r:id="rId5"/>
    <sheet name="Pivot Tables--&gt;" sheetId="39" r:id="rId6"/>
    <sheet name="Shipments" sheetId="220" r:id="rId7"/>
    <sheet name="Revenues" sheetId="224" r:id="rId8"/>
    <sheet name="ASPs" sheetId="225" r:id="rId9"/>
    <sheet name="Area" sheetId="226" r:id="rId10"/>
    <sheet name="ArealASPs" sheetId="227" r:id="rId11"/>
    <sheet name="PPI" sheetId="228" r:id="rId12"/>
    <sheet name="AverageDiagonal" sheetId="229" r:id="rId13"/>
    <sheet name="&lt;--Pivot Tables_Flat Tables--&gt;" sheetId="37" r:id="rId14"/>
    <sheet name="PanelSupplier" sheetId="22" r:id="rId15"/>
    <sheet name="Brand" sheetId="29" r:id="rId16"/>
    <sheet name="SizeCategory" sheetId="36" r:id="rId17"/>
    <sheet name="PixelDensity" sheetId="47" r:id="rId18"/>
    <sheet name="Substrate" sheetId="30" r:id="rId19"/>
  </sheets>
  <definedNames>
    <definedName name="_xlnm._FilterDatabase" localSheetId="4" hidden="1">PivotDB!$A$8:$AF$1995</definedName>
    <definedName name="ASU" hidden="1">PivotDB!$T$8:$T$1995</definedName>
    <definedName name="Brand" hidden="1">PivotDB!$L$8:$L$1995</definedName>
    <definedName name="Brand2_1" hidden="1">Parameters!$G$6:$G$86</definedName>
    <definedName name="Code2Reso" hidden="1">Parameters!$AK$6:$AL$106</definedName>
    <definedName name="CurrentQY" hidden="1">Parameters!$D$2</definedName>
    <definedName name="CurrentQY2Y" hidden="1">Parameters!$S$5:$T$24</definedName>
    <definedName name="CurrentY" hidden="1">Parameters!$D$3</definedName>
    <definedName name="Index2PPICat" hidden="1">Parameters!$M$23:$N$30</definedName>
    <definedName name="Index2SizeCat" hidden="1">Parameters!$M$7:$N$14</definedName>
    <definedName name="ListBrand2" hidden="1">Parameters!$G$7:$G$72</definedName>
    <definedName name="ListPanelSupplier" hidden="1">Parameters!$C$7:$C$26</definedName>
    <definedName name="Num2Q" hidden="1">Parameters!$W$6:$X$65</definedName>
    <definedName name="OLEDArea" hidden="1">PivotDB!$U$8:$U$1995</definedName>
    <definedName name="OLEDRev" hidden="1">PivotDB!$AF$8:$AF$1995</definedName>
    <definedName name="OLEDUnit" hidden="1">PivotDB!$Q$8:$Q$1995</definedName>
    <definedName name="PanelSupplier" hidden="1">PivotDB!$I$8:$I$1995</definedName>
    <definedName name="PivotDB" hidden="1">PivotDB!$E$8:$X$1995</definedName>
    <definedName name="PPI" hidden="1">PivotDB!$AB$8:$AB$1995</definedName>
    <definedName name="PPICat" hidden="1">PivotDB!$R$8:$R$1995</definedName>
    <definedName name="PPIDefinition" hidden="1">Parameters!$O$23:$O$30</definedName>
    <definedName name="Q2Num" hidden="1">Parameters!$V$6:$W$65</definedName>
    <definedName name="QY" hidden="1">PivotDB!$D$8:$D$1995</definedName>
    <definedName name="RankLg" hidden="1">Parameters!$AH$7:$AH$22</definedName>
    <definedName name="RankSm" hidden="1">Parameters!$AI$7:$AI$22</definedName>
    <definedName name="Reso2Code" hidden="1">Parameters!$AB$6:$AE$309</definedName>
    <definedName name="Rev" hidden="1">PivotDB!$X$8:$X$1995</definedName>
    <definedName name="Size" hidden="1">PivotDB!$N$8:$N$1995</definedName>
    <definedName name="SizeCat" hidden="1">PivotDB!$S$8:$S$1995</definedName>
    <definedName name="SizeDefinition" hidden="1">Parameters!$O$7:$O$14</definedName>
    <definedName name="Substrate" hidden="1">PivotDB!$J$8:$J$1995</definedName>
    <definedName name="Y" hidden="1">PivotDB!$E$8:$E$1995</definedName>
  </definedNames>
  <calcPr calcId="191029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995" i="15" l="1"/>
  <c r="AF1995" i="15"/>
  <c r="AE1995" i="15"/>
  <c r="AB1995" i="15"/>
  <c r="AA1995" i="15"/>
  <c r="AD1995" i="15" s="1"/>
  <c r="AC1995" i="15" s="1"/>
  <c r="U1995" i="15" s="1"/>
  <c r="Z1995" i="15"/>
  <c r="AH1994" i="15"/>
  <c r="AF1994" i="15"/>
  <c r="AE1994" i="15"/>
  <c r="V1994" i="15" s="1"/>
  <c r="AB1994" i="15"/>
  <c r="R1994" i="15" s="1"/>
  <c r="AA1994" i="15"/>
  <c r="AD1994" i="15" s="1"/>
  <c r="AC1994" i="15" s="1"/>
  <c r="U1994" i="15" s="1"/>
  <c r="Z1994" i="15"/>
  <c r="AH1993" i="15"/>
  <c r="AF1993" i="15"/>
  <c r="AE1993" i="15"/>
  <c r="AC1993" i="15" s="1"/>
  <c r="U1993" i="15" s="1"/>
  <c r="AD1993" i="15"/>
  <c r="AB1993" i="15"/>
  <c r="AA1993" i="15"/>
  <c r="Z1993" i="15"/>
  <c r="AH1992" i="15"/>
  <c r="AF1992" i="15"/>
  <c r="AE1992" i="15"/>
  <c r="AB1992" i="15"/>
  <c r="AA1992" i="15"/>
  <c r="Z1992" i="15"/>
  <c r="AD1992" i="15" s="1"/>
  <c r="AH1991" i="15"/>
  <c r="AF1991" i="15"/>
  <c r="AE1991" i="15"/>
  <c r="AB1991" i="15"/>
  <c r="AA1991" i="15"/>
  <c r="Z1991" i="15"/>
  <c r="AD1991" i="15" s="1"/>
  <c r="AH1990" i="15"/>
  <c r="AF1990" i="15"/>
  <c r="AE1990" i="15"/>
  <c r="AD1990" i="15"/>
  <c r="AC1990" i="15"/>
  <c r="AB1990" i="15"/>
  <c r="AA1990" i="15"/>
  <c r="Z1990" i="15"/>
  <c r="AH1989" i="15"/>
  <c r="AF1989" i="15"/>
  <c r="AE1989" i="15"/>
  <c r="AB1989" i="15"/>
  <c r="R1989" i="15" s="1"/>
  <c r="AA1989" i="15"/>
  <c r="AD1989" i="15" s="1"/>
  <c r="AC1989" i="15" s="1"/>
  <c r="U1989" i="15" s="1"/>
  <c r="Z1989" i="15"/>
  <c r="AH1988" i="15"/>
  <c r="AF1988" i="15"/>
  <c r="AE1988" i="15"/>
  <c r="AC1988" i="15" s="1"/>
  <c r="U1988" i="15" s="1"/>
  <c r="AD1988" i="15"/>
  <c r="AB1988" i="15"/>
  <c r="AA1988" i="15"/>
  <c r="Z1988" i="15"/>
  <c r="AH1987" i="15"/>
  <c r="AF1987" i="15"/>
  <c r="AE1987" i="15"/>
  <c r="AB1987" i="15"/>
  <c r="AA1987" i="15"/>
  <c r="Z1987" i="15"/>
  <c r="AD1987" i="15" s="1"/>
  <c r="AH1986" i="15"/>
  <c r="AF1986" i="15"/>
  <c r="AE1986" i="15"/>
  <c r="V1986" i="15" s="1"/>
  <c r="AB1986" i="15"/>
  <c r="AA1986" i="15"/>
  <c r="Z1986" i="15"/>
  <c r="AD1986" i="15" s="1"/>
  <c r="AH1985" i="15"/>
  <c r="AF1985" i="15"/>
  <c r="AE1985" i="15"/>
  <c r="AD1985" i="15"/>
  <c r="AC1985" i="15"/>
  <c r="U1985" i="15" s="1"/>
  <c r="AB1985" i="15"/>
  <c r="AA1985" i="15"/>
  <c r="Z1985" i="15"/>
  <c r="AH1984" i="15"/>
  <c r="AF1984" i="15"/>
  <c r="AE1984" i="15"/>
  <c r="AB1984" i="15"/>
  <c r="R1984" i="15" s="1"/>
  <c r="AA1984" i="15"/>
  <c r="AD1984" i="15" s="1"/>
  <c r="AC1984" i="15" s="1"/>
  <c r="U1984" i="15" s="1"/>
  <c r="Z1984" i="15"/>
  <c r="AH1983" i="15"/>
  <c r="AF1983" i="15"/>
  <c r="AE1983" i="15"/>
  <c r="AC1983" i="15" s="1"/>
  <c r="U1983" i="15" s="1"/>
  <c r="AD1983" i="15"/>
  <c r="AB1983" i="15"/>
  <c r="AA1983" i="15"/>
  <c r="Z1983" i="15"/>
  <c r="AH1982" i="15"/>
  <c r="AF1982" i="15"/>
  <c r="AE1982" i="15"/>
  <c r="V1982" i="15" s="1"/>
  <c r="AB1982" i="15"/>
  <c r="R1982" i="15" s="1"/>
  <c r="AA1982" i="15"/>
  <c r="Z1982" i="15"/>
  <c r="AD1982" i="15" s="1"/>
  <c r="AH1981" i="15"/>
  <c r="AF1981" i="15"/>
  <c r="AE1981" i="15"/>
  <c r="V1981" i="15" s="1"/>
  <c r="AB1981" i="15"/>
  <c r="AA1981" i="15"/>
  <c r="Z1981" i="15"/>
  <c r="AD1981" i="15" s="1"/>
  <c r="AH1980" i="15"/>
  <c r="AF1980" i="15"/>
  <c r="AE1980" i="15"/>
  <c r="AB1980" i="15"/>
  <c r="AA1980" i="15"/>
  <c r="AD1980" i="15" s="1"/>
  <c r="AC1980" i="15" s="1"/>
  <c r="U1980" i="15" s="1"/>
  <c r="Z1980" i="15"/>
  <c r="AH1979" i="15"/>
  <c r="AF1979" i="15"/>
  <c r="AE1979" i="15"/>
  <c r="V1979" i="15" s="1"/>
  <c r="AB1979" i="15"/>
  <c r="R1979" i="15" s="1"/>
  <c r="AA1979" i="15"/>
  <c r="AD1979" i="15" s="1"/>
  <c r="AC1979" i="15" s="1"/>
  <c r="U1979" i="15" s="1"/>
  <c r="Z1979" i="15"/>
  <c r="AH1978" i="15"/>
  <c r="AF1978" i="15"/>
  <c r="AE1978" i="15"/>
  <c r="AC1978" i="15" s="1"/>
  <c r="U1978" i="15" s="1"/>
  <c r="AD1978" i="15"/>
  <c r="AB1978" i="15"/>
  <c r="AA1978" i="15"/>
  <c r="Z1978" i="15"/>
  <c r="AH1977" i="15"/>
  <c r="AF1977" i="15"/>
  <c r="AE1977" i="15"/>
  <c r="AC1977" i="15" s="1"/>
  <c r="U1977" i="15" s="1"/>
  <c r="AB1977" i="15"/>
  <c r="R1977" i="15" s="1"/>
  <c r="AA1977" i="15"/>
  <c r="Z1977" i="15"/>
  <c r="AD1977" i="15" s="1"/>
  <c r="AH1976" i="15"/>
  <c r="AF1976" i="15"/>
  <c r="AE1976" i="15"/>
  <c r="V1976" i="15" s="1"/>
  <c r="AB1976" i="15"/>
  <c r="AA1976" i="15"/>
  <c r="Z1976" i="15"/>
  <c r="AD1976" i="15" s="1"/>
  <c r="AH1975" i="15"/>
  <c r="AF1975" i="15"/>
  <c r="AE1975" i="15"/>
  <c r="AB1975" i="15"/>
  <c r="AA1975" i="15"/>
  <c r="Z1975" i="15"/>
  <c r="AD1975" i="15" s="1"/>
  <c r="AC1975" i="15" s="1"/>
  <c r="U1975" i="15" s="1"/>
  <c r="AH1974" i="15"/>
  <c r="AF1974" i="15"/>
  <c r="AE1974" i="15"/>
  <c r="V1974" i="15" s="1"/>
  <c r="AB1974" i="15"/>
  <c r="R1974" i="15" s="1"/>
  <c r="AA1974" i="15"/>
  <c r="AD1974" i="15" s="1"/>
  <c r="AC1974" i="15" s="1"/>
  <c r="U1974" i="15" s="1"/>
  <c r="Z1974" i="15"/>
  <c r="AH1973" i="15"/>
  <c r="AF1973" i="15"/>
  <c r="AE1973" i="15"/>
  <c r="AC1973" i="15" s="1"/>
  <c r="U1973" i="15" s="1"/>
  <c r="AD1973" i="15"/>
  <c r="AB1973" i="15"/>
  <c r="AA1973" i="15"/>
  <c r="Z1973" i="15"/>
  <c r="AH1972" i="15"/>
  <c r="AF1972" i="15"/>
  <c r="AE1972" i="15"/>
  <c r="AB1972" i="15"/>
  <c r="AA1972" i="15"/>
  <c r="Z1972" i="15"/>
  <c r="AD1972" i="15" s="1"/>
  <c r="AH1971" i="15"/>
  <c r="AF1971" i="15"/>
  <c r="AE1971" i="15"/>
  <c r="AB1971" i="15"/>
  <c r="AA1971" i="15"/>
  <c r="Z1971" i="15"/>
  <c r="AD1971" i="15" s="1"/>
  <c r="AH1970" i="15"/>
  <c r="AF1970" i="15"/>
  <c r="AE1970" i="15"/>
  <c r="AB1970" i="15"/>
  <c r="AA1970" i="15"/>
  <c r="Z1970" i="15"/>
  <c r="AD1970" i="15" s="1"/>
  <c r="AC1970" i="15" s="1"/>
  <c r="U1970" i="15" s="1"/>
  <c r="AH1969" i="15"/>
  <c r="AF1969" i="15"/>
  <c r="AE1969" i="15"/>
  <c r="AB1969" i="15"/>
  <c r="R1969" i="15" s="1"/>
  <c r="AA1969" i="15"/>
  <c r="Z1969" i="15"/>
  <c r="AD1969" i="15" s="1"/>
  <c r="AC1969" i="15" s="1"/>
  <c r="U1969" i="15" s="1"/>
  <c r="AH1968" i="15"/>
  <c r="AF1968" i="15"/>
  <c r="AE1968" i="15"/>
  <c r="AC1968" i="15" s="1"/>
  <c r="U1968" i="15" s="1"/>
  <c r="AD1968" i="15"/>
  <c r="AB1968" i="15"/>
  <c r="AA1968" i="15"/>
  <c r="Z1968" i="15"/>
  <c r="AH1967" i="15"/>
  <c r="AF1967" i="15"/>
  <c r="AE1967" i="15"/>
  <c r="AB1967" i="15"/>
  <c r="AA1967" i="15"/>
  <c r="Z1967" i="15"/>
  <c r="AD1967" i="15" s="1"/>
  <c r="AH1966" i="15"/>
  <c r="AF1966" i="15"/>
  <c r="AE1966" i="15"/>
  <c r="V1966" i="15" s="1"/>
  <c r="AB1966" i="15"/>
  <c r="AA1966" i="15"/>
  <c r="Z1966" i="15"/>
  <c r="AD1966" i="15" s="1"/>
  <c r="AH1965" i="15"/>
  <c r="AF1965" i="15"/>
  <c r="AE1965" i="15"/>
  <c r="V1965" i="15" s="1"/>
  <c r="AB1965" i="15"/>
  <c r="AA1965" i="15"/>
  <c r="Z1965" i="15"/>
  <c r="AD1965" i="15" s="1"/>
  <c r="AC1965" i="15" s="1"/>
  <c r="U1965" i="15" s="1"/>
  <c r="AH1964" i="15"/>
  <c r="AF1964" i="15"/>
  <c r="AE1964" i="15"/>
  <c r="AB1964" i="15"/>
  <c r="R1964" i="15" s="1"/>
  <c r="AA1964" i="15"/>
  <c r="Z1964" i="15"/>
  <c r="AD1964" i="15" s="1"/>
  <c r="AC1964" i="15" s="1"/>
  <c r="U1964" i="15" s="1"/>
  <c r="AH1963" i="15"/>
  <c r="AF1963" i="15"/>
  <c r="AE1963" i="15"/>
  <c r="AC1963" i="15" s="1"/>
  <c r="U1963" i="15" s="1"/>
  <c r="AD1963" i="15"/>
  <c r="AB1963" i="15"/>
  <c r="AA1963" i="15"/>
  <c r="Z1963" i="15"/>
  <c r="AH1962" i="15"/>
  <c r="AF1962" i="15"/>
  <c r="AE1962" i="15"/>
  <c r="V1962" i="15" s="1"/>
  <c r="AB1962" i="15"/>
  <c r="R1962" i="15" s="1"/>
  <c r="AA1962" i="15"/>
  <c r="Z1962" i="15"/>
  <c r="AD1962" i="15" s="1"/>
  <c r="AH1961" i="15"/>
  <c r="AF1961" i="15"/>
  <c r="AE1961" i="15"/>
  <c r="V1961" i="15" s="1"/>
  <c r="AB1961" i="15"/>
  <c r="AA1961" i="15"/>
  <c r="Z1961" i="15"/>
  <c r="AD1961" i="15" s="1"/>
  <c r="AH1960" i="15"/>
  <c r="AF1960" i="15"/>
  <c r="AE1960" i="15"/>
  <c r="AB1960" i="15"/>
  <c r="AA1960" i="15"/>
  <c r="Z1960" i="15"/>
  <c r="AD1960" i="15" s="1"/>
  <c r="AC1960" i="15" s="1"/>
  <c r="U1960" i="15" s="1"/>
  <c r="AH1959" i="15"/>
  <c r="AF1959" i="15"/>
  <c r="AE1959" i="15"/>
  <c r="V1959" i="15" s="1"/>
  <c r="AB1959" i="15"/>
  <c r="R1959" i="15" s="1"/>
  <c r="AA1959" i="15"/>
  <c r="Z1959" i="15"/>
  <c r="AD1959" i="15" s="1"/>
  <c r="AC1959" i="15" s="1"/>
  <c r="U1959" i="15" s="1"/>
  <c r="AH1958" i="15"/>
  <c r="AF1958" i="15"/>
  <c r="AE1958" i="15"/>
  <c r="AC1958" i="15" s="1"/>
  <c r="U1958" i="15" s="1"/>
  <c r="AD1958" i="15"/>
  <c r="AB1958" i="15"/>
  <c r="AA1958" i="15"/>
  <c r="Z1958" i="15"/>
  <c r="AH1957" i="15"/>
  <c r="AF1957" i="15"/>
  <c r="AE1957" i="15"/>
  <c r="AB1957" i="15"/>
  <c r="R1957" i="15" s="1"/>
  <c r="AA1957" i="15"/>
  <c r="Z1957" i="15"/>
  <c r="AD1957" i="15" s="1"/>
  <c r="AH1956" i="15"/>
  <c r="AF1956" i="15"/>
  <c r="AE1956" i="15"/>
  <c r="V1956" i="15" s="1"/>
  <c r="AB1956" i="15"/>
  <c r="AA1956" i="15"/>
  <c r="Z1956" i="15"/>
  <c r="AD1956" i="15" s="1"/>
  <c r="AH1955" i="15"/>
  <c r="AF1955" i="15"/>
  <c r="AE1955" i="15"/>
  <c r="AB1955" i="15"/>
  <c r="AA1955" i="15"/>
  <c r="Z1955" i="15"/>
  <c r="AD1955" i="15" s="1"/>
  <c r="AC1955" i="15" s="1"/>
  <c r="U1955" i="15" s="1"/>
  <c r="X1995" i="15"/>
  <c r="W1995" i="15"/>
  <c r="V1995" i="15"/>
  <c r="T1995" i="15"/>
  <c r="S1995" i="15"/>
  <c r="R1995" i="15"/>
  <c r="X1994" i="15"/>
  <c r="W1994" i="15"/>
  <c r="T1994" i="15"/>
  <c r="S1994" i="15"/>
  <c r="X1993" i="15"/>
  <c r="W1993" i="15"/>
  <c r="V1993" i="15"/>
  <c r="T1993" i="15"/>
  <c r="S1993" i="15"/>
  <c r="R1993" i="15"/>
  <c r="X1992" i="15"/>
  <c r="W1992" i="15"/>
  <c r="V1992" i="15"/>
  <c r="T1992" i="15"/>
  <c r="S1992" i="15"/>
  <c r="R1992" i="15"/>
  <c r="X1991" i="15"/>
  <c r="W1991" i="15"/>
  <c r="T1991" i="15"/>
  <c r="S1991" i="15"/>
  <c r="R1991" i="15"/>
  <c r="X1990" i="15"/>
  <c r="W1990" i="15"/>
  <c r="V1990" i="15"/>
  <c r="U1990" i="15"/>
  <c r="T1990" i="15"/>
  <c r="S1990" i="15"/>
  <c r="R1990" i="15"/>
  <c r="X1989" i="15"/>
  <c r="W1989" i="15"/>
  <c r="V1989" i="15"/>
  <c r="T1989" i="15"/>
  <c r="S1989" i="15"/>
  <c r="X1988" i="15"/>
  <c r="W1988" i="15"/>
  <c r="V1988" i="15"/>
  <c r="T1988" i="15"/>
  <c r="S1988" i="15"/>
  <c r="R1988" i="15"/>
  <c r="X1987" i="15"/>
  <c r="W1987" i="15"/>
  <c r="V1987" i="15"/>
  <c r="T1987" i="15"/>
  <c r="S1987" i="15"/>
  <c r="R1987" i="15"/>
  <c r="X1986" i="15"/>
  <c r="W1986" i="15"/>
  <c r="T1986" i="15"/>
  <c r="S1986" i="15"/>
  <c r="R1986" i="15"/>
  <c r="X1985" i="15"/>
  <c r="W1985" i="15"/>
  <c r="V1985" i="15"/>
  <c r="T1985" i="15"/>
  <c r="S1985" i="15"/>
  <c r="R1985" i="15"/>
  <c r="X1984" i="15"/>
  <c r="W1984" i="15"/>
  <c r="V1984" i="15"/>
  <c r="T1984" i="15"/>
  <c r="S1984" i="15"/>
  <c r="X1983" i="15"/>
  <c r="W1983" i="15"/>
  <c r="V1983" i="15"/>
  <c r="T1983" i="15"/>
  <c r="S1983" i="15"/>
  <c r="R1983" i="15"/>
  <c r="X1982" i="15"/>
  <c r="W1982" i="15"/>
  <c r="T1982" i="15"/>
  <c r="S1982" i="15"/>
  <c r="X1981" i="15"/>
  <c r="W1981" i="15"/>
  <c r="T1981" i="15"/>
  <c r="S1981" i="15"/>
  <c r="R1981" i="15"/>
  <c r="X1980" i="15"/>
  <c r="W1980" i="15"/>
  <c r="V1980" i="15"/>
  <c r="T1980" i="15"/>
  <c r="S1980" i="15"/>
  <c r="R1980" i="15"/>
  <c r="X1979" i="15"/>
  <c r="W1979" i="15"/>
  <c r="T1979" i="15"/>
  <c r="S1979" i="15"/>
  <c r="X1978" i="15"/>
  <c r="W1978" i="15"/>
  <c r="V1978" i="15"/>
  <c r="T1978" i="15"/>
  <c r="S1978" i="15"/>
  <c r="R1978" i="15"/>
  <c r="X1977" i="15"/>
  <c r="W1977" i="15"/>
  <c r="V1977" i="15"/>
  <c r="T1977" i="15"/>
  <c r="S1977" i="15"/>
  <c r="X1976" i="15"/>
  <c r="W1976" i="15"/>
  <c r="T1976" i="15"/>
  <c r="S1976" i="15"/>
  <c r="R1976" i="15"/>
  <c r="X1975" i="15"/>
  <c r="W1975" i="15"/>
  <c r="V1975" i="15"/>
  <c r="T1975" i="15"/>
  <c r="S1975" i="15"/>
  <c r="R1975" i="15"/>
  <c r="X1974" i="15"/>
  <c r="W1974" i="15"/>
  <c r="T1974" i="15"/>
  <c r="S1974" i="15"/>
  <c r="X1973" i="15"/>
  <c r="W1973" i="15"/>
  <c r="V1973" i="15"/>
  <c r="T1973" i="15"/>
  <c r="S1973" i="15"/>
  <c r="R1973" i="15"/>
  <c r="X1972" i="15"/>
  <c r="W1972" i="15"/>
  <c r="V1972" i="15"/>
  <c r="T1972" i="15"/>
  <c r="S1972" i="15"/>
  <c r="R1972" i="15"/>
  <c r="X1971" i="15"/>
  <c r="W1971" i="15"/>
  <c r="T1971" i="15"/>
  <c r="S1971" i="15"/>
  <c r="R1971" i="15"/>
  <c r="X1970" i="15"/>
  <c r="W1970" i="15"/>
  <c r="V1970" i="15"/>
  <c r="T1970" i="15"/>
  <c r="S1970" i="15"/>
  <c r="R1970" i="15"/>
  <c r="X1969" i="15"/>
  <c r="W1969" i="15"/>
  <c r="V1969" i="15"/>
  <c r="T1969" i="15"/>
  <c r="S1969" i="15"/>
  <c r="X1968" i="15"/>
  <c r="W1968" i="15"/>
  <c r="V1968" i="15"/>
  <c r="T1968" i="15"/>
  <c r="S1968" i="15"/>
  <c r="R1968" i="15"/>
  <c r="X1967" i="15"/>
  <c r="W1967" i="15"/>
  <c r="V1967" i="15"/>
  <c r="T1967" i="15"/>
  <c r="S1967" i="15"/>
  <c r="R1967" i="15"/>
  <c r="X1966" i="15"/>
  <c r="W1966" i="15"/>
  <c r="T1966" i="15"/>
  <c r="S1966" i="15"/>
  <c r="R1966" i="15"/>
  <c r="X1965" i="15"/>
  <c r="W1965" i="15"/>
  <c r="T1965" i="15"/>
  <c r="S1965" i="15"/>
  <c r="R1965" i="15"/>
  <c r="X1964" i="15"/>
  <c r="W1964" i="15"/>
  <c r="V1964" i="15"/>
  <c r="T1964" i="15"/>
  <c r="S1964" i="15"/>
  <c r="X1963" i="15"/>
  <c r="W1963" i="15"/>
  <c r="V1963" i="15"/>
  <c r="T1963" i="15"/>
  <c r="S1963" i="15"/>
  <c r="R1963" i="15"/>
  <c r="X1962" i="15"/>
  <c r="W1962" i="15"/>
  <c r="T1962" i="15"/>
  <c r="S1962" i="15"/>
  <c r="X1961" i="15"/>
  <c r="W1961" i="15"/>
  <c r="T1961" i="15"/>
  <c r="S1961" i="15"/>
  <c r="R1961" i="15"/>
  <c r="X1960" i="15"/>
  <c r="W1960" i="15"/>
  <c r="V1960" i="15"/>
  <c r="T1960" i="15"/>
  <c r="S1960" i="15"/>
  <c r="R1960" i="15"/>
  <c r="X1959" i="15"/>
  <c r="W1959" i="15"/>
  <c r="T1959" i="15"/>
  <c r="S1959" i="15"/>
  <c r="X1958" i="15"/>
  <c r="W1958" i="15"/>
  <c r="T1958" i="15"/>
  <c r="S1958" i="15"/>
  <c r="R1958" i="15"/>
  <c r="X1957" i="15"/>
  <c r="W1957" i="15"/>
  <c r="T1957" i="15"/>
  <c r="S1957" i="15"/>
  <c r="X1956" i="15"/>
  <c r="W1956" i="15"/>
  <c r="T1956" i="15"/>
  <c r="S1956" i="15"/>
  <c r="R1956" i="15"/>
  <c r="X1955" i="15"/>
  <c r="W1955" i="15"/>
  <c r="V1955" i="15"/>
  <c r="T1955" i="15"/>
  <c r="S1955" i="15"/>
  <c r="R1955" i="15"/>
  <c r="D1995" i="15"/>
  <c r="D1994" i="15"/>
  <c r="D1993" i="15"/>
  <c r="D1992" i="15"/>
  <c r="D1991" i="15"/>
  <c r="D1990" i="15"/>
  <c r="D1989" i="15"/>
  <c r="D1988" i="15"/>
  <c r="D1987" i="15"/>
  <c r="D1986" i="15"/>
  <c r="D1985" i="15"/>
  <c r="D1984" i="15"/>
  <c r="D1983" i="15"/>
  <c r="D1982" i="15"/>
  <c r="D1981" i="15"/>
  <c r="D1980" i="15"/>
  <c r="D1979" i="15"/>
  <c r="D1978" i="15"/>
  <c r="D1977" i="15"/>
  <c r="D1976" i="15"/>
  <c r="D1975" i="15"/>
  <c r="D1974" i="15"/>
  <c r="D1973" i="15"/>
  <c r="D1972" i="15"/>
  <c r="D1971" i="15"/>
  <c r="D1970" i="15"/>
  <c r="D1969" i="15"/>
  <c r="D1968" i="15"/>
  <c r="D1967" i="15"/>
  <c r="D1966" i="15"/>
  <c r="D1965" i="15"/>
  <c r="D1964" i="15"/>
  <c r="D1963" i="15"/>
  <c r="D1962" i="15"/>
  <c r="D1961" i="15"/>
  <c r="D1960" i="15"/>
  <c r="D1959" i="15"/>
  <c r="D1958" i="15"/>
  <c r="D1957" i="15"/>
  <c r="D1956" i="15"/>
  <c r="D1955" i="15"/>
  <c r="AC1972" i="15" l="1"/>
  <c r="U1972" i="15" s="1"/>
  <c r="AC1991" i="15"/>
  <c r="U1991" i="15" s="1"/>
  <c r="AC1971" i="15"/>
  <c r="U1971" i="15" s="1"/>
  <c r="AC1987" i="15"/>
  <c r="U1987" i="15" s="1"/>
  <c r="AC1957" i="15"/>
  <c r="U1957" i="15" s="1"/>
  <c r="AC1992" i="15"/>
  <c r="U1992" i="15" s="1"/>
  <c r="AC1967" i="15"/>
  <c r="U1967" i="15" s="1"/>
  <c r="V1971" i="15"/>
  <c r="V1991" i="15"/>
  <c r="V1957" i="15"/>
  <c r="AC1956" i="15"/>
  <c r="U1956" i="15" s="1"/>
  <c r="AC1961" i="15"/>
  <c r="U1961" i="15" s="1"/>
  <c r="AC1966" i="15"/>
  <c r="U1966" i="15" s="1"/>
  <c r="AC1976" i="15"/>
  <c r="U1976" i="15" s="1"/>
  <c r="AC1981" i="15"/>
  <c r="U1981" i="15" s="1"/>
  <c r="AC1986" i="15"/>
  <c r="U1986" i="15" s="1"/>
  <c r="V1958" i="15"/>
  <c r="AC1962" i="15"/>
  <c r="U1962" i="15" s="1"/>
  <c r="AC1982" i="15"/>
  <c r="U1982" i="15" s="1"/>
  <c r="AC279" i="7"/>
  <c r="AC278" i="7"/>
  <c r="AC277" i="7"/>
  <c r="AC276" i="7"/>
  <c r="AC275" i="7"/>
  <c r="AC274" i="7"/>
  <c r="AC273" i="7"/>
  <c r="AC272" i="7"/>
  <c r="AC271" i="7"/>
  <c r="AC270" i="7"/>
  <c r="AC269" i="7"/>
  <c r="AC268" i="7"/>
  <c r="AC267" i="7"/>
  <c r="AC266" i="7"/>
  <c r="AH1954" i="15" l="1"/>
  <c r="AF1954" i="15"/>
  <c r="AE1954" i="15"/>
  <c r="AB1954" i="15"/>
  <c r="R1954" i="15" s="1"/>
  <c r="AA1954" i="15"/>
  <c r="Z1954" i="15"/>
  <c r="X1954" i="15"/>
  <c r="W1954" i="15"/>
  <c r="T1954" i="15"/>
  <c r="S1954" i="15"/>
  <c r="D1954" i="15"/>
  <c r="AH1953" i="15"/>
  <c r="AF1953" i="15"/>
  <c r="AE1953" i="15"/>
  <c r="V1953" i="15" s="1"/>
  <c r="AB1953" i="15"/>
  <c r="R1953" i="15" s="1"/>
  <c r="AA1953" i="15"/>
  <c r="Z1953" i="15"/>
  <c r="X1953" i="15"/>
  <c r="W1953" i="15"/>
  <c r="T1953" i="15"/>
  <c r="S1953" i="15"/>
  <c r="D1953" i="15"/>
  <c r="AH1952" i="15"/>
  <c r="AF1952" i="15"/>
  <c r="AE1952" i="15"/>
  <c r="AB1952" i="15"/>
  <c r="R1952" i="15" s="1"/>
  <c r="AA1952" i="15"/>
  <c r="Z1952" i="15"/>
  <c r="X1952" i="15"/>
  <c r="W1952" i="15"/>
  <c r="T1952" i="15"/>
  <c r="S1952" i="15"/>
  <c r="D1952" i="15"/>
  <c r="AH1951" i="15"/>
  <c r="AF1951" i="15"/>
  <c r="AE1951" i="15"/>
  <c r="V1951" i="15" s="1"/>
  <c r="AB1951" i="15"/>
  <c r="R1951" i="15" s="1"/>
  <c r="AA1951" i="15"/>
  <c r="Z1951" i="15"/>
  <c r="X1951" i="15"/>
  <c r="W1951" i="15"/>
  <c r="T1951" i="15"/>
  <c r="S1951" i="15"/>
  <c r="D1951" i="15"/>
  <c r="AH1950" i="15"/>
  <c r="AF1950" i="15"/>
  <c r="AE1950" i="15"/>
  <c r="AB1950" i="15"/>
  <c r="R1950" i="15" s="1"/>
  <c r="AA1950" i="15"/>
  <c r="Z1950" i="15"/>
  <c r="X1950" i="15"/>
  <c r="W1950" i="15"/>
  <c r="T1950" i="15"/>
  <c r="S1950" i="15"/>
  <c r="D1950" i="15"/>
  <c r="AH1949" i="15"/>
  <c r="AF1949" i="15"/>
  <c r="AE1949" i="15"/>
  <c r="V1949" i="15" s="1"/>
  <c r="AB1949" i="15"/>
  <c r="R1949" i="15" s="1"/>
  <c r="AA1949" i="15"/>
  <c r="Z1949" i="15"/>
  <c r="X1949" i="15"/>
  <c r="W1949" i="15"/>
  <c r="T1949" i="15"/>
  <c r="S1949" i="15"/>
  <c r="D1949" i="15"/>
  <c r="AH1948" i="15"/>
  <c r="AF1948" i="15"/>
  <c r="AE1948" i="15"/>
  <c r="AB1948" i="15"/>
  <c r="R1948" i="15" s="1"/>
  <c r="AA1948" i="15"/>
  <c r="Z1948" i="15"/>
  <c r="X1948" i="15"/>
  <c r="W1948" i="15"/>
  <c r="T1948" i="15"/>
  <c r="S1948" i="15"/>
  <c r="D1948" i="15"/>
  <c r="AH1947" i="15"/>
  <c r="AF1947" i="15"/>
  <c r="AE1947" i="15"/>
  <c r="V1947" i="15" s="1"/>
  <c r="AB1947" i="15"/>
  <c r="R1947" i="15" s="1"/>
  <c r="AA1947" i="15"/>
  <c r="Z1947" i="15"/>
  <c r="AD1947" i="15" s="1"/>
  <c r="X1947" i="15"/>
  <c r="W1947" i="15"/>
  <c r="T1947" i="15"/>
  <c r="S1947" i="15"/>
  <c r="D1947" i="15"/>
  <c r="AH1946" i="15"/>
  <c r="AF1946" i="15"/>
  <c r="AE1946" i="15"/>
  <c r="AB1946" i="15"/>
  <c r="R1946" i="15" s="1"/>
  <c r="AA1946" i="15"/>
  <c r="Z1946" i="15"/>
  <c r="X1946" i="15"/>
  <c r="W1946" i="15"/>
  <c r="T1946" i="15"/>
  <c r="S1946" i="15"/>
  <c r="D1946" i="15"/>
  <c r="AH1945" i="15"/>
  <c r="AF1945" i="15"/>
  <c r="AE1945" i="15"/>
  <c r="V1945" i="15" s="1"/>
  <c r="AB1945" i="15"/>
  <c r="R1945" i="15" s="1"/>
  <c r="X1945" i="15"/>
  <c r="W1945" i="15"/>
  <c r="T1945" i="15"/>
  <c r="S1945" i="15"/>
  <c r="D1945" i="15"/>
  <c r="AH1944" i="15"/>
  <c r="AF1944" i="15"/>
  <c r="AE1944" i="15"/>
  <c r="AB1944" i="15"/>
  <c r="R1944" i="15" s="1"/>
  <c r="X1944" i="15"/>
  <c r="W1944" i="15"/>
  <c r="T1944" i="15"/>
  <c r="S1944" i="15"/>
  <c r="D1944" i="15"/>
  <c r="AH1943" i="15"/>
  <c r="AF1943" i="15"/>
  <c r="AE1943" i="15"/>
  <c r="V1943" i="15" s="1"/>
  <c r="AB1943" i="15"/>
  <c r="R1943" i="15" s="1"/>
  <c r="AA1943" i="15"/>
  <c r="Z1943" i="15"/>
  <c r="X1943" i="15"/>
  <c r="W1943" i="15"/>
  <c r="T1943" i="15"/>
  <c r="S1943" i="15"/>
  <c r="D1943" i="15"/>
  <c r="AH1942" i="15"/>
  <c r="AF1942" i="15"/>
  <c r="AE1942" i="15"/>
  <c r="AB1942" i="15"/>
  <c r="R1942" i="15" s="1"/>
  <c r="AA1942" i="15"/>
  <c r="Z1942" i="15"/>
  <c r="AD1942" i="15" s="1"/>
  <c r="X1942" i="15"/>
  <c r="W1942" i="15"/>
  <c r="T1942" i="15"/>
  <c r="S1942" i="15"/>
  <c r="D1942" i="15"/>
  <c r="AH1941" i="15"/>
  <c r="AF1941" i="15"/>
  <c r="AE1941" i="15"/>
  <c r="V1941" i="15" s="1"/>
  <c r="AB1941" i="15"/>
  <c r="R1941" i="15" s="1"/>
  <c r="X1941" i="15"/>
  <c r="W1941" i="15"/>
  <c r="T1941" i="15"/>
  <c r="S1941" i="15"/>
  <c r="D1941" i="15"/>
  <c r="AH1940" i="15"/>
  <c r="AF1940" i="15"/>
  <c r="AE1940" i="15"/>
  <c r="AB1940" i="15"/>
  <c r="R1940" i="15" s="1"/>
  <c r="AA1940" i="15"/>
  <c r="Z1940" i="15"/>
  <c r="X1940" i="15"/>
  <c r="W1940" i="15"/>
  <c r="T1940" i="15"/>
  <c r="S1940" i="15"/>
  <c r="D1940" i="15"/>
  <c r="AH1939" i="15"/>
  <c r="AF1939" i="15"/>
  <c r="AE1939" i="15"/>
  <c r="V1939" i="15" s="1"/>
  <c r="AB1939" i="15"/>
  <c r="R1939" i="15" s="1"/>
  <c r="X1939" i="15"/>
  <c r="W1939" i="15"/>
  <c r="T1939" i="15"/>
  <c r="S1939" i="15"/>
  <c r="D1939" i="15"/>
  <c r="AH1938" i="15"/>
  <c r="AF1938" i="15"/>
  <c r="AE1938" i="15"/>
  <c r="AB1938" i="15"/>
  <c r="R1938" i="15" s="1"/>
  <c r="X1938" i="15"/>
  <c r="W1938" i="15"/>
  <c r="T1938" i="15"/>
  <c r="S1938" i="15"/>
  <c r="D1938" i="15"/>
  <c r="AH1937" i="15"/>
  <c r="AF1937" i="15"/>
  <c r="AE1937" i="15"/>
  <c r="V1937" i="15" s="1"/>
  <c r="AB1937" i="15"/>
  <c r="R1937" i="15" s="1"/>
  <c r="X1937" i="15"/>
  <c r="W1937" i="15"/>
  <c r="T1937" i="15"/>
  <c r="S1937" i="15"/>
  <c r="D1937" i="15"/>
  <c r="AH1936" i="15"/>
  <c r="AF1936" i="15"/>
  <c r="AE1936" i="15"/>
  <c r="AB1936" i="15"/>
  <c r="R1936" i="15" s="1"/>
  <c r="X1936" i="15"/>
  <c r="W1936" i="15"/>
  <c r="T1936" i="15"/>
  <c r="S1936" i="15"/>
  <c r="D1936" i="15"/>
  <c r="AH1935" i="15"/>
  <c r="AF1935" i="15"/>
  <c r="AE1935" i="15"/>
  <c r="V1935" i="15" s="1"/>
  <c r="AB1935" i="15"/>
  <c r="R1935" i="15" s="1"/>
  <c r="X1935" i="15"/>
  <c r="W1935" i="15"/>
  <c r="T1935" i="15"/>
  <c r="S1935" i="15"/>
  <c r="D1935" i="15"/>
  <c r="AH1934" i="15"/>
  <c r="AF1934" i="15"/>
  <c r="AE1934" i="15"/>
  <c r="AB1934" i="15"/>
  <c r="R1934" i="15" s="1"/>
  <c r="AA1934" i="15"/>
  <c r="Z1934" i="15"/>
  <c r="X1934" i="15"/>
  <c r="W1934" i="15"/>
  <c r="T1934" i="15"/>
  <c r="S1934" i="15"/>
  <c r="D1934" i="15"/>
  <c r="AH1933" i="15"/>
  <c r="AF1933" i="15"/>
  <c r="AE1933" i="15"/>
  <c r="V1933" i="15" s="1"/>
  <c r="AB1933" i="15"/>
  <c r="R1933" i="15" s="1"/>
  <c r="X1933" i="15"/>
  <c r="W1933" i="15"/>
  <c r="T1933" i="15"/>
  <c r="S1933" i="15"/>
  <c r="D1933" i="15"/>
  <c r="AH1932" i="15"/>
  <c r="AF1932" i="15"/>
  <c r="AE1932" i="15"/>
  <c r="AB1932" i="15"/>
  <c r="R1932" i="15" s="1"/>
  <c r="X1932" i="15"/>
  <c r="W1932" i="15"/>
  <c r="T1932" i="15"/>
  <c r="S1932" i="15"/>
  <c r="D1932" i="15"/>
  <c r="AH1931" i="15"/>
  <c r="AF1931" i="15"/>
  <c r="AE1931" i="15"/>
  <c r="V1931" i="15" s="1"/>
  <c r="AB1931" i="15"/>
  <c r="R1931" i="15" s="1"/>
  <c r="X1931" i="15"/>
  <c r="W1931" i="15"/>
  <c r="T1931" i="15"/>
  <c r="S1931" i="15"/>
  <c r="D1931" i="15"/>
  <c r="AH1930" i="15"/>
  <c r="AF1930" i="15"/>
  <c r="AE1930" i="15"/>
  <c r="AB1930" i="15"/>
  <c r="R1930" i="15" s="1"/>
  <c r="X1930" i="15"/>
  <c r="W1930" i="15"/>
  <c r="T1930" i="15"/>
  <c r="S1930" i="15"/>
  <c r="D1930" i="15"/>
  <c r="AH1929" i="15"/>
  <c r="AF1929" i="15"/>
  <c r="AE1929" i="15"/>
  <c r="V1929" i="15" s="1"/>
  <c r="AB1929" i="15"/>
  <c r="R1929" i="15" s="1"/>
  <c r="X1929" i="15"/>
  <c r="W1929" i="15"/>
  <c r="T1929" i="15"/>
  <c r="S1929" i="15"/>
  <c r="D1929" i="15"/>
  <c r="AH1928" i="15"/>
  <c r="AF1928" i="15"/>
  <c r="AE1928" i="15"/>
  <c r="AB1928" i="15"/>
  <c r="R1928" i="15" s="1"/>
  <c r="AA1928" i="15"/>
  <c r="Z1928" i="15"/>
  <c r="X1928" i="15"/>
  <c r="W1928" i="15"/>
  <c r="T1928" i="15"/>
  <c r="S1928" i="15"/>
  <c r="D1928" i="15"/>
  <c r="AH1927" i="15"/>
  <c r="AF1927" i="15"/>
  <c r="AE1927" i="15"/>
  <c r="V1927" i="15" s="1"/>
  <c r="AB1927" i="15"/>
  <c r="R1927" i="15" s="1"/>
  <c r="AA1927" i="15"/>
  <c r="Z1927" i="15"/>
  <c r="X1927" i="15"/>
  <c r="W1927" i="15"/>
  <c r="T1927" i="15"/>
  <c r="S1927" i="15"/>
  <c r="D1927" i="15"/>
  <c r="AH1926" i="15"/>
  <c r="AF1926" i="15"/>
  <c r="AE1926" i="15"/>
  <c r="AB1926" i="15"/>
  <c r="R1926" i="15" s="1"/>
  <c r="X1926" i="15"/>
  <c r="W1926" i="15"/>
  <c r="T1926" i="15"/>
  <c r="S1926" i="15"/>
  <c r="D1926" i="15"/>
  <c r="AH1925" i="15"/>
  <c r="AF1925" i="15"/>
  <c r="AE1925" i="15"/>
  <c r="V1925" i="15" s="1"/>
  <c r="AB1925" i="15"/>
  <c r="R1925" i="15" s="1"/>
  <c r="AA1925" i="15"/>
  <c r="Z1925" i="15"/>
  <c r="X1925" i="15"/>
  <c r="W1925" i="15"/>
  <c r="T1925" i="15"/>
  <c r="S1925" i="15"/>
  <c r="D1925" i="15"/>
  <c r="AH1924" i="15"/>
  <c r="AF1924" i="15"/>
  <c r="AE1924" i="15"/>
  <c r="AB1924" i="15"/>
  <c r="R1924" i="15" s="1"/>
  <c r="AA1924" i="15"/>
  <c r="Z1924" i="15"/>
  <c r="X1924" i="15"/>
  <c r="W1924" i="15"/>
  <c r="T1924" i="15"/>
  <c r="S1924" i="15"/>
  <c r="D1924" i="15"/>
  <c r="AH1923" i="15"/>
  <c r="AF1923" i="15"/>
  <c r="AE1923" i="15"/>
  <c r="V1923" i="15" s="1"/>
  <c r="AB1923" i="15"/>
  <c r="AA1923" i="15"/>
  <c r="Z1923" i="15"/>
  <c r="X1923" i="15"/>
  <c r="W1923" i="15"/>
  <c r="T1923" i="15"/>
  <c r="S1923" i="15"/>
  <c r="R1923" i="15"/>
  <c r="D1923" i="15"/>
  <c r="AH1922" i="15"/>
  <c r="AF1922" i="15"/>
  <c r="AE1922" i="15"/>
  <c r="AB1922" i="15"/>
  <c r="R1922" i="15" s="1"/>
  <c r="AA1922" i="15"/>
  <c r="Z1922" i="15"/>
  <c r="X1922" i="15"/>
  <c r="W1922" i="15"/>
  <c r="T1922" i="15"/>
  <c r="S1922" i="15"/>
  <c r="D1922" i="15"/>
  <c r="AH1921" i="15"/>
  <c r="AF1921" i="15"/>
  <c r="AE1921" i="15"/>
  <c r="V1921" i="15" s="1"/>
  <c r="AB1921" i="15"/>
  <c r="R1921" i="15" s="1"/>
  <c r="X1921" i="15"/>
  <c r="W1921" i="15"/>
  <c r="T1921" i="15"/>
  <c r="S1921" i="15"/>
  <c r="D1921" i="15"/>
  <c r="AH1920" i="15"/>
  <c r="AF1920" i="15"/>
  <c r="AE1920" i="15"/>
  <c r="AB1920" i="15"/>
  <c r="R1920" i="15" s="1"/>
  <c r="AA1920" i="15"/>
  <c r="Z1920" i="15"/>
  <c r="X1920" i="15"/>
  <c r="W1920" i="15"/>
  <c r="T1920" i="15"/>
  <c r="S1920" i="15"/>
  <c r="D1920" i="15"/>
  <c r="AH1919" i="15"/>
  <c r="AF1919" i="15"/>
  <c r="AE1919" i="15"/>
  <c r="V1919" i="15" s="1"/>
  <c r="AB1919" i="15"/>
  <c r="R1919" i="15" s="1"/>
  <c r="AA1919" i="15"/>
  <c r="Z1919" i="15"/>
  <c r="X1919" i="15"/>
  <c r="W1919" i="15"/>
  <c r="T1919" i="15"/>
  <c r="S1919" i="15"/>
  <c r="D1919" i="15"/>
  <c r="AD1923" i="15" l="1"/>
  <c r="AD1953" i="15"/>
  <c r="AD1920" i="15"/>
  <c r="AC1953" i="15"/>
  <c r="U1953" i="15" s="1"/>
  <c r="AD1924" i="15"/>
  <c r="AD1934" i="15"/>
  <c r="AD1948" i="15"/>
  <c r="AD1946" i="15"/>
  <c r="AC1946" i="15" s="1"/>
  <c r="U1946" i="15" s="1"/>
  <c r="AD1940" i="15"/>
  <c r="AC1940" i="15" s="1"/>
  <c r="U1940" i="15" s="1"/>
  <c r="AD1943" i="15"/>
  <c r="AD1949" i="15"/>
  <c r="AC1949" i="15" s="1"/>
  <c r="U1949" i="15" s="1"/>
  <c r="AD1922" i="15"/>
  <c r="AC1947" i="15"/>
  <c r="U1947" i="15" s="1"/>
  <c r="AD1928" i="15"/>
  <c r="AC1928" i="15" s="1"/>
  <c r="U1928" i="15" s="1"/>
  <c r="AD1951" i="15"/>
  <c r="AD1952" i="15"/>
  <c r="AC1952" i="15" s="1"/>
  <c r="U1952" i="15" s="1"/>
  <c r="AC1951" i="15"/>
  <c r="U1951" i="15" s="1"/>
  <c r="AC1943" i="15"/>
  <c r="U1943" i="15" s="1"/>
  <c r="AD1925" i="15"/>
  <c r="AC1925" i="15" s="1"/>
  <c r="U1925" i="15" s="1"/>
  <c r="AC1922" i="15"/>
  <c r="U1922" i="15" s="1"/>
  <c r="AC1923" i="15"/>
  <c r="U1923" i="15" s="1"/>
  <c r="AD1954" i="15"/>
  <c r="AC1954" i="15" s="1"/>
  <c r="U1954" i="15" s="1"/>
  <c r="AD1919" i="15"/>
  <c r="AC1919" i="15" s="1"/>
  <c r="U1919" i="15" s="1"/>
  <c r="AD1950" i="15"/>
  <c r="AC1950" i="15" s="1"/>
  <c r="U1950" i="15" s="1"/>
  <c r="AD1927" i="15"/>
  <c r="AC1927" i="15" s="1"/>
  <c r="U1927" i="15" s="1"/>
  <c r="AC1924" i="15"/>
  <c r="U1924" i="15" s="1"/>
  <c r="AC1948" i="15"/>
  <c r="U1948" i="15" s="1"/>
  <c r="AC1920" i="15"/>
  <c r="U1920" i="15" s="1"/>
  <c r="AC1934" i="15"/>
  <c r="U1934" i="15" s="1"/>
  <c r="AC1942" i="15"/>
  <c r="U1942" i="15" s="1"/>
  <c r="V1920" i="15"/>
  <c r="V1926" i="15"/>
  <c r="V1934" i="15"/>
  <c r="V1944" i="15"/>
  <c r="V1954" i="15"/>
  <c r="V1922" i="15"/>
  <c r="V1924" i="15"/>
  <c r="V1928" i="15"/>
  <c r="V1930" i="15"/>
  <c r="V1932" i="15"/>
  <c r="V1936" i="15"/>
  <c r="V1938" i="15"/>
  <c r="V1940" i="15"/>
  <c r="V1942" i="15"/>
  <c r="V1946" i="15"/>
  <c r="V1948" i="15"/>
  <c r="V1950" i="15"/>
  <c r="V1952" i="15"/>
  <c r="AC265" i="7" l="1"/>
  <c r="AC264" i="7"/>
  <c r="AC263" i="7"/>
  <c r="AH1918" i="15" l="1"/>
  <c r="AF1918" i="15"/>
  <c r="AE1918" i="15"/>
  <c r="V1918" i="15" s="1"/>
  <c r="AB1918" i="15"/>
  <c r="R1918" i="15" s="1"/>
  <c r="AH1917" i="15"/>
  <c r="AF1917" i="15"/>
  <c r="AE1917" i="15"/>
  <c r="V1917" i="15" s="1"/>
  <c r="AB1917" i="15"/>
  <c r="R1917" i="15" s="1"/>
  <c r="AH1916" i="15"/>
  <c r="AF1916" i="15"/>
  <c r="AE1916" i="15"/>
  <c r="V1916" i="15" s="1"/>
  <c r="AB1916" i="15"/>
  <c r="AH1915" i="15"/>
  <c r="AF1915" i="15"/>
  <c r="AE1915" i="15"/>
  <c r="V1915" i="15" s="1"/>
  <c r="AB1915" i="15"/>
  <c r="R1915" i="15" s="1"/>
  <c r="AH1914" i="15"/>
  <c r="AF1914" i="15"/>
  <c r="AE1914" i="15"/>
  <c r="V1914" i="15" s="1"/>
  <c r="AB1914" i="15"/>
  <c r="AH1913" i="15"/>
  <c r="AF1913" i="15"/>
  <c r="AE1913" i="15"/>
  <c r="AB1913" i="15"/>
  <c r="R1913" i="15" s="1"/>
  <c r="AH1912" i="15"/>
  <c r="AF1912" i="15"/>
  <c r="AE1912" i="15"/>
  <c r="V1912" i="15" s="1"/>
  <c r="AB1912" i="15"/>
  <c r="R1912" i="15" s="1"/>
  <c r="AH1911" i="15"/>
  <c r="AF1911" i="15"/>
  <c r="AE1911" i="15"/>
  <c r="V1911" i="15" s="1"/>
  <c r="AB1911" i="15"/>
  <c r="R1911" i="15" s="1"/>
  <c r="AH1910" i="15"/>
  <c r="AF1910" i="15"/>
  <c r="AE1910" i="15"/>
  <c r="V1910" i="15" s="1"/>
  <c r="AB1910" i="15"/>
  <c r="R1910" i="15" s="1"/>
  <c r="AH1909" i="15"/>
  <c r="AF1909" i="15"/>
  <c r="AE1909" i="15"/>
  <c r="V1909" i="15" s="1"/>
  <c r="AB1909" i="15"/>
  <c r="R1909" i="15" s="1"/>
  <c r="AH1908" i="15"/>
  <c r="AF1908" i="15"/>
  <c r="AE1908" i="15"/>
  <c r="V1908" i="15" s="1"/>
  <c r="AB1908" i="15"/>
  <c r="AH1907" i="15"/>
  <c r="AF1907" i="15"/>
  <c r="AE1907" i="15"/>
  <c r="AB1907" i="15"/>
  <c r="R1907" i="15" s="1"/>
  <c r="AH1906" i="15"/>
  <c r="AF1906" i="15"/>
  <c r="AE1906" i="15"/>
  <c r="V1906" i="15" s="1"/>
  <c r="AB1906" i="15"/>
  <c r="R1906" i="15" s="1"/>
  <c r="AH1905" i="15"/>
  <c r="AF1905" i="15"/>
  <c r="AE1905" i="15"/>
  <c r="V1905" i="15" s="1"/>
  <c r="AB1905" i="15"/>
  <c r="R1905" i="15" s="1"/>
  <c r="AH1904" i="15"/>
  <c r="AF1904" i="15"/>
  <c r="AE1904" i="15"/>
  <c r="V1904" i="15" s="1"/>
  <c r="AB1904" i="15"/>
  <c r="R1904" i="15" s="1"/>
  <c r="AH1903" i="15"/>
  <c r="AF1903" i="15"/>
  <c r="AE1903" i="15"/>
  <c r="V1903" i="15" s="1"/>
  <c r="AB1903" i="15"/>
  <c r="R1903" i="15" s="1"/>
  <c r="AH1902" i="15"/>
  <c r="AF1902" i="15"/>
  <c r="AE1902" i="15"/>
  <c r="AB1902" i="15"/>
  <c r="R1902" i="15" s="1"/>
  <c r="AH1901" i="15"/>
  <c r="AF1901" i="15"/>
  <c r="AE1901" i="15"/>
  <c r="V1901" i="15" s="1"/>
  <c r="AB1901" i="15"/>
  <c r="R1901" i="15" s="1"/>
  <c r="AH1900" i="15"/>
  <c r="AF1900" i="15"/>
  <c r="AE1900" i="15"/>
  <c r="V1900" i="15" s="1"/>
  <c r="AB1900" i="15"/>
  <c r="R1900" i="15" s="1"/>
  <c r="AH1899" i="15"/>
  <c r="AF1899" i="15"/>
  <c r="AE1899" i="15"/>
  <c r="V1899" i="15" s="1"/>
  <c r="AB1899" i="15"/>
  <c r="AH1898" i="15"/>
  <c r="AF1898" i="15"/>
  <c r="AE1898" i="15"/>
  <c r="AB1898" i="15"/>
  <c r="R1898" i="15" s="1"/>
  <c r="AH1897" i="15"/>
  <c r="AF1897" i="15"/>
  <c r="AE1897" i="15"/>
  <c r="AB1897" i="15"/>
  <c r="R1897" i="15" s="1"/>
  <c r="AH1896" i="15"/>
  <c r="AF1896" i="15"/>
  <c r="AE1896" i="15"/>
  <c r="V1896" i="15" s="1"/>
  <c r="AB1896" i="15"/>
  <c r="R1896" i="15" s="1"/>
  <c r="AH1895" i="15"/>
  <c r="AF1895" i="15"/>
  <c r="AE1895" i="15"/>
  <c r="V1895" i="15" s="1"/>
  <c r="AB1895" i="15"/>
  <c r="R1895" i="15" s="1"/>
  <c r="AH1894" i="15"/>
  <c r="AF1894" i="15"/>
  <c r="AE1894" i="15"/>
  <c r="V1894" i="15" s="1"/>
  <c r="AB1894" i="15"/>
  <c r="R1894" i="15" s="1"/>
  <c r="AH1893" i="15"/>
  <c r="AF1893" i="15"/>
  <c r="AE1893" i="15"/>
  <c r="V1893" i="15" s="1"/>
  <c r="AB1893" i="15"/>
  <c r="R1893" i="15" s="1"/>
  <c r="AH1892" i="15"/>
  <c r="AF1892" i="15"/>
  <c r="AE1892" i="15"/>
  <c r="V1892" i="15" s="1"/>
  <c r="AB1892" i="15"/>
  <c r="R1892" i="15" s="1"/>
  <c r="AH1891" i="15"/>
  <c r="AF1891" i="15"/>
  <c r="AE1891" i="15"/>
  <c r="AB1891" i="15"/>
  <c r="R1891" i="15" s="1"/>
  <c r="AH1890" i="15"/>
  <c r="AF1890" i="15"/>
  <c r="AE1890" i="15"/>
  <c r="V1890" i="15" s="1"/>
  <c r="AB1890" i="15"/>
  <c r="R1890" i="15" s="1"/>
  <c r="AH1889" i="15"/>
  <c r="AF1889" i="15"/>
  <c r="AE1889" i="15"/>
  <c r="V1889" i="15" s="1"/>
  <c r="AB1889" i="15"/>
  <c r="R1889" i="15" s="1"/>
  <c r="AH1888" i="15"/>
  <c r="AF1888" i="15"/>
  <c r="AE1888" i="15"/>
  <c r="V1888" i="15" s="1"/>
  <c r="AB1888" i="15"/>
  <c r="R1888" i="15" s="1"/>
  <c r="AH1887" i="15"/>
  <c r="AF1887" i="15"/>
  <c r="AE1887" i="15"/>
  <c r="V1887" i="15" s="1"/>
  <c r="AB1887" i="15"/>
  <c r="R1887" i="15" s="1"/>
  <c r="AH1886" i="15"/>
  <c r="AF1886" i="15"/>
  <c r="AE1886" i="15"/>
  <c r="V1886" i="15" s="1"/>
  <c r="AB1886" i="15"/>
  <c r="R1886" i="15" s="1"/>
  <c r="AH1885" i="15"/>
  <c r="AF1885" i="15"/>
  <c r="AE1885" i="15"/>
  <c r="V1885" i="15" s="1"/>
  <c r="AB1885" i="15"/>
  <c r="R1885" i="15" s="1"/>
  <c r="AH1884" i="15"/>
  <c r="AF1884" i="15"/>
  <c r="AE1884" i="15"/>
  <c r="V1884" i="15" s="1"/>
  <c r="AB1884" i="15"/>
  <c r="AH1883" i="15"/>
  <c r="AF1883" i="15"/>
  <c r="AE1883" i="15"/>
  <c r="AB1883" i="15"/>
  <c r="R1883" i="15" s="1"/>
  <c r="AH1882" i="15"/>
  <c r="AF1882" i="15"/>
  <c r="AE1882" i="15"/>
  <c r="AB1882" i="15"/>
  <c r="R1882" i="15" s="1"/>
  <c r="AH1881" i="15"/>
  <c r="AF1881" i="15"/>
  <c r="AE1881" i="15"/>
  <c r="AB1881" i="15"/>
  <c r="R1881" i="15" s="1"/>
  <c r="AH1880" i="15"/>
  <c r="AF1880" i="15"/>
  <c r="AE1880" i="15"/>
  <c r="V1880" i="15" s="1"/>
  <c r="AB1880" i="15"/>
  <c r="R1880" i="15" s="1"/>
  <c r="AH1879" i="15"/>
  <c r="AF1879" i="15"/>
  <c r="AE1879" i="15"/>
  <c r="V1879" i="15" s="1"/>
  <c r="AB1879" i="15"/>
  <c r="AH1878" i="15"/>
  <c r="AF1878" i="15"/>
  <c r="AE1878" i="15"/>
  <c r="AB1878" i="15"/>
  <c r="R1878" i="15" s="1"/>
  <c r="AH1877" i="15"/>
  <c r="AF1877" i="15"/>
  <c r="AE1877" i="15"/>
  <c r="V1877" i="15" s="1"/>
  <c r="AB1877" i="15"/>
  <c r="R1877" i="15" s="1"/>
  <c r="AH1876" i="15"/>
  <c r="AF1876" i="15"/>
  <c r="AE1876" i="15"/>
  <c r="V1876" i="15" s="1"/>
  <c r="AB1876" i="15"/>
  <c r="AH1875" i="15"/>
  <c r="AF1875" i="15"/>
  <c r="AE1875" i="15"/>
  <c r="V1875" i="15" s="1"/>
  <c r="AB1875" i="15"/>
  <c r="R1875" i="15" s="1"/>
  <c r="AH1874" i="15"/>
  <c r="AF1874" i="15"/>
  <c r="AE1874" i="15"/>
  <c r="AB1874" i="15"/>
  <c r="R1874" i="15" s="1"/>
  <c r="AH1873" i="15"/>
  <c r="AF1873" i="15"/>
  <c r="AE1873" i="15"/>
  <c r="AB1873" i="15"/>
  <c r="R1873" i="15" s="1"/>
  <c r="AH1872" i="15"/>
  <c r="AF1872" i="15"/>
  <c r="AE1872" i="15"/>
  <c r="V1872" i="15" s="1"/>
  <c r="AB1872" i="15"/>
  <c r="R1872" i="15" s="1"/>
  <c r="AH1871" i="15"/>
  <c r="AF1871" i="15"/>
  <c r="AE1871" i="15"/>
  <c r="V1871" i="15" s="1"/>
  <c r="AB1871" i="15"/>
  <c r="R1871" i="15" s="1"/>
  <c r="AH1870" i="15"/>
  <c r="AF1870" i="15"/>
  <c r="AE1870" i="15"/>
  <c r="V1870" i="15" s="1"/>
  <c r="AB1870" i="15"/>
  <c r="R1870" i="15" s="1"/>
  <c r="AH1869" i="15"/>
  <c r="AF1869" i="15"/>
  <c r="AE1869" i="15"/>
  <c r="V1869" i="15" s="1"/>
  <c r="AB1869" i="15"/>
  <c r="R1869" i="15" s="1"/>
  <c r="AH1868" i="15"/>
  <c r="AF1868" i="15"/>
  <c r="AE1868" i="15"/>
  <c r="V1868" i="15" s="1"/>
  <c r="AB1868" i="15"/>
  <c r="AH1867" i="15"/>
  <c r="AF1867" i="15"/>
  <c r="AE1867" i="15"/>
  <c r="V1867" i="15" s="1"/>
  <c r="AB1867" i="15"/>
  <c r="R1867" i="15" s="1"/>
  <c r="AH1866" i="15"/>
  <c r="AF1866" i="15"/>
  <c r="AE1866" i="15"/>
  <c r="AB1866" i="15"/>
  <c r="R1866" i="15" s="1"/>
  <c r="AH1865" i="15"/>
  <c r="AF1865" i="15"/>
  <c r="AE1865" i="15"/>
  <c r="V1865" i="15" s="1"/>
  <c r="AB1865" i="15"/>
  <c r="R1865" i="15" s="1"/>
  <c r="AH1864" i="15"/>
  <c r="AF1864" i="15"/>
  <c r="AE1864" i="15"/>
  <c r="V1864" i="15" s="1"/>
  <c r="AB1864" i="15"/>
  <c r="R1864" i="15" s="1"/>
  <c r="AH1863" i="15"/>
  <c r="AF1863" i="15"/>
  <c r="AE1863" i="15"/>
  <c r="V1863" i="15" s="1"/>
  <c r="AB1863" i="15"/>
  <c r="R1863" i="15" s="1"/>
  <c r="AH1862" i="15"/>
  <c r="AF1862" i="15"/>
  <c r="AE1862" i="15"/>
  <c r="AB1862" i="15"/>
  <c r="R1862" i="15" s="1"/>
  <c r="AH1861" i="15"/>
  <c r="AF1861" i="15"/>
  <c r="AE1861" i="15"/>
  <c r="V1861" i="15" s="1"/>
  <c r="AB1861" i="15"/>
  <c r="R1861" i="15" s="1"/>
  <c r="AH1860" i="15"/>
  <c r="AF1860" i="15"/>
  <c r="AE1860" i="15"/>
  <c r="V1860" i="15" s="1"/>
  <c r="AB1860" i="15"/>
  <c r="R1860" i="15" s="1"/>
  <c r="AH1859" i="15"/>
  <c r="AF1859" i="15"/>
  <c r="AE1859" i="15"/>
  <c r="V1859" i="15" s="1"/>
  <c r="AB1859" i="15"/>
  <c r="R1859" i="15" s="1"/>
  <c r="AH1858" i="15"/>
  <c r="AF1858" i="15"/>
  <c r="AE1858" i="15"/>
  <c r="V1858" i="15" s="1"/>
  <c r="AB1858" i="15"/>
  <c r="R1858" i="15" s="1"/>
  <c r="AH1857" i="15"/>
  <c r="AF1857" i="15"/>
  <c r="AE1857" i="15"/>
  <c r="AB1857" i="15"/>
  <c r="R1857" i="15" s="1"/>
  <c r="AH1856" i="15"/>
  <c r="AF1856" i="15"/>
  <c r="AE1856" i="15"/>
  <c r="V1856" i="15" s="1"/>
  <c r="AB1856" i="15"/>
  <c r="R1856" i="15" s="1"/>
  <c r="AH1855" i="15"/>
  <c r="AF1855" i="15"/>
  <c r="AE1855" i="15"/>
  <c r="V1855" i="15" s="1"/>
  <c r="AB1855" i="15"/>
  <c r="R1855" i="15" s="1"/>
  <c r="AH1854" i="15"/>
  <c r="AF1854" i="15"/>
  <c r="AE1854" i="15"/>
  <c r="AB1854" i="15"/>
  <c r="R1854" i="15" s="1"/>
  <c r="AH1853" i="15"/>
  <c r="AF1853" i="15"/>
  <c r="AE1853" i="15"/>
  <c r="V1853" i="15" s="1"/>
  <c r="AB1853" i="15"/>
  <c r="R1853" i="15" s="1"/>
  <c r="AH1852" i="15"/>
  <c r="AF1852" i="15"/>
  <c r="AE1852" i="15"/>
  <c r="V1852" i="15" s="1"/>
  <c r="AB1852" i="15"/>
  <c r="R1852" i="15" s="1"/>
  <c r="AH1851" i="15"/>
  <c r="AF1851" i="15"/>
  <c r="AE1851" i="15"/>
  <c r="AB1851" i="15"/>
  <c r="AH1850" i="15"/>
  <c r="AF1850" i="15"/>
  <c r="AE1850" i="15"/>
  <c r="V1850" i="15" s="1"/>
  <c r="AB1850" i="15"/>
  <c r="R1850" i="15" s="1"/>
  <c r="AH1849" i="15"/>
  <c r="AF1849" i="15"/>
  <c r="AE1849" i="15"/>
  <c r="V1849" i="15" s="1"/>
  <c r="AB1849" i="15"/>
  <c r="R1849" i="15" s="1"/>
  <c r="AH1848" i="15"/>
  <c r="AF1848" i="15"/>
  <c r="AE1848" i="15"/>
  <c r="V1848" i="15" s="1"/>
  <c r="AB1848" i="15"/>
  <c r="R1848" i="15" s="1"/>
  <c r="AH1847" i="15"/>
  <c r="AF1847" i="15"/>
  <c r="AE1847" i="15"/>
  <c r="V1847" i="15" s="1"/>
  <c r="AB1847" i="15"/>
  <c r="R1847" i="15" s="1"/>
  <c r="AH1846" i="15"/>
  <c r="AF1846" i="15"/>
  <c r="AE1846" i="15"/>
  <c r="V1846" i="15" s="1"/>
  <c r="AB1846" i="15"/>
  <c r="R1846" i="15" s="1"/>
  <c r="AH1845" i="15"/>
  <c r="AF1845" i="15"/>
  <c r="AE1845" i="15"/>
  <c r="V1845" i="15" s="1"/>
  <c r="AB1845" i="15"/>
  <c r="R1845" i="15" s="1"/>
  <c r="AH1844" i="15"/>
  <c r="AF1844" i="15"/>
  <c r="AE1844" i="15"/>
  <c r="V1844" i="15" s="1"/>
  <c r="AB1844" i="15"/>
  <c r="AH1843" i="15"/>
  <c r="AF1843" i="15"/>
  <c r="AE1843" i="15"/>
  <c r="V1843" i="15" s="1"/>
  <c r="AB1843" i="15"/>
  <c r="R1843" i="15" s="1"/>
  <c r="AH1842" i="15"/>
  <c r="AF1842" i="15"/>
  <c r="AE1842" i="15"/>
  <c r="V1842" i="15" s="1"/>
  <c r="AB1842" i="15"/>
  <c r="R1842" i="15" s="1"/>
  <c r="AH1841" i="15"/>
  <c r="AF1841" i="15"/>
  <c r="AE1841" i="15"/>
  <c r="AB1841" i="15"/>
  <c r="R1841" i="15" s="1"/>
  <c r="AH1840" i="15"/>
  <c r="AF1840" i="15"/>
  <c r="AE1840" i="15"/>
  <c r="V1840" i="15" s="1"/>
  <c r="AB1840" i="15"/>
  <c r="R1840" i="15" s="1"/>
  <c r="AH1839" i="15"/>
  <c r="AF1839" i="15"/>
  <c r="AE1839" i="15"/>
  <c r="V1839" i="15" s="1"/>
  <c r="AB1839" i="15"/>
  <c r="R1839" i="15" s="1"/>
  <c r="AH1838" i="15"/>
  <c r="AF1838" i="15"/>
  <c r="AE1838" i="15"/>
  <c r="V1838" i="15" s="1"/>
  <c r="AB1838" i="15"/>
  <c r="R1838" i="15" s="1"/>
  <c r="AH1837" i="15"/>
  <c r="AF1837" i="15"/>
  <c r="AE1837" i="15"/>
  <c r="V1837" i="15" s="1"/>
  <c r="AB1837" i="15"/>
  <c r="AH1836" i="15"/>
  <c r="AF1836" i="15"/>
  <c r="AE1836" i="15"/>
  <c r="AB1836" i="15"/>
  <c r="R1836" i="15" s="1"/>
  <c r="AH1835" i="15"/>
  <c r="AF1835" i="15"/>
  <c r="AE1835" i="15"/>
  <c r="AB1835" i="15"/>
  <c r="R1835" i="15" s="1"/>
  <c r="AH1834" i="15"/>
  <c r="AF1834" i="15"/>
  <c r="AE1834" i="15"/>
  <c r="V1834" i="15" s="1"/>
  <c r="AB1834" i="15"/>
  <c r="R1834" i="15" s="1"/>
  <c r="AH1833" i="15"/>
  <c r="AF1833" i="15"/>
  <c r="AE1833" i="15"/>
  <c r="AB1833" i="15"/>
  <c r="R1833" i="15" s="1"/>
  <c r="AH1832" i="15"/>
  <c r="AF1832" i="15"/>
  <c r="AE1832" i="15"/>
  <c r="V1832" i="15" s="1"/>
  <c r="AB1832" i="15"/>
  <c r="R1832" i="15" s="1"/>
  <c r="AH1831" i="15"/>
  <c r="AF1831" i="15"/>
  <c r="AE1831" i="15"/>
  <c r="V1831" i="15" s="1"/>
  <c r="AB1831" i="15"/>
  <c r="R1831" i="15" s="1"/>
  <c r="AH1830" i="15"/>
  <c r="AF1830" i="15"/>
  <c r="AE1830" i="15"/>
  <c r="V1830" i="15" s="1"/>
  <c r="AB1830" i="15"/>
  <c r="R1830" i="15" s="1"/>
  <c r="AH1829" i="15"/>
  <c r="AF1829" i="15"/>
  <c r="AE1829" i="15"/>
  <c r="V1829" i="15" s="1"/>
  <c r="AB1829" i="15"/>
  <c r="R1829" i="15" s="1"/>
  <c r="AH1828" i="15"/>
  <c r="AF1828" i="15"/>
  <c r="AE1828" i="15"/>
  <c r="V1828" i="15" s="1"/>
  <c r="AB1828" i="15"/>
  <c r="AH1827" i="15"/>
  <c r="AF1827" i="15"/>
  <c r="AE1827" i="15"/>
  <c r="V1827" i="15" s="1"/>
  <c r="AB1827" i="15"/>
  <c r="R1827" i="15" s="1"/>
  <c r="AH1826" i="15"/>
  <c r="AF1826" i="15"/>
  <c r="AE1826" i="15"/>
  <c r="AB1826" i="15"/>
  <c r="R1826" i="15" s="1"/>
  <c r="AH1825" i="15"/>
  <c r="AF1825" i="15"/>
  <c r="AE1825" i="15"/>
  <c r="V1825" i="15" s="1"/>
  <c r="AB1825" i="15"/>
  <c r="R1825" i="15" s="1"/>
  <c r="AH1824" i="15"/>
  <c r="AF1824" i="15"/>
  <c r="AE1824" i="15"/>
  <c r="V1824" i="15" s="1"/>
  <c r="AB1824" i="15"/>
  <c r="R1824" i="15" s="1"/>
  <c r="AH1823" i="15"/>
  <c r="AF1823" i="15"/>
  <c r="AE1823" i="15"/>
  <c r="V1823" i="15" s="1"/>
  <c r="AB1823" i="15"/>
  <c r="R1823" i="15" s="1"/>
  <c r="AH1822" i="15"/>
  <c r="AF1822" i="15"/>
  <c r="AE1822" i="15"/>
  <c r="AB1822" i="15"/>
  <c r="R1822" i="15" s="1"/>
  <c r="AH1821" i="15"/>
  <c r="AF1821" i="15"/>
  <c r="AE1821" i="15"/>
  <c r="AB1821" i="15"/>
  <c r="R1821" i="15" s="1"/>
  <c r="AH1820" i="15"/>
  <c r="AF1820" i="15"/>
  <c r="AE1820" i="15"/>
  <c r="V1820" i="15" s="1"/>
  <c r="AB1820" i="15"/>
  <c r="AH1819" i="15"/>
  <c r="AF1819" i="15"/>
  <c r="AE1819" i="15"/>
  <c r="V1819" i="15" s="1"/>
  <c r="AB1819" i="15"/>
  <c r="R1819" i="15" s="1"/>
  <c r="AH1818" i="15"/>
  <c r="AF1818" i="15"/>
  <c r="AE1818" i="15"/>
  <c r="V1818" i="15" s="1"/>
  <c r="AB1818" i="15"/>
  <c r="R1818" i="15" s="1"/>
  <c r="AH1817" i="15"/>
  <c r="AF1817" i="15"/>
  <c r="AE1817" i="15"/>
  <c r="AB1817" i="15"/>
  <c r="R1817" i="15" s="1"/>
  <c r="AH1816" i="15"/>
  <c r="AF1816" i="15"/>
  <c r="AE1816" i="15"/>
  <c r="V1816" i="15" s="1"/>
  <c r="AB1816" i="15"/>
  <c r="R1816" i="15" s="1"/>
  <c r="AH1815" i="15"/>
  <c r="AF1815" i="15"/>
  <c r="AE1815" i="15"/>
  <c r="V1815" i="15" s="1"/>
  <c r="AB1815" i="15"/>
  <c r="R1815" i="15" s="1"/>
  <c r="AH1814" i="15"/>
  <c r="AF1814" i="15"/>
  <c r="AE1814" i="15"/>
  <c r="AB1814" i="15"/>
  <c r="R1814" i="15" s="1"/>
  <c r="AH1813" i="15"/>
  <c r="AF1813" i="15"/>
  <c r="AE1813" i="15"/>
  <c r="V1813" i="15" s="1"/>
  <c r="AB1813" i="15"/>
  <c r="R1813" i="15" s="1"/>
  <c r="AH1812" i="15"/>
  <c r="AF1812" i="15"/>
  <c r="AE1812" i="15"/>
  <c r="V1812" i="15" s="1"/>
  <c r="AB1812" i="15"/>
  <c r="R1812" i="15" s="1"/>
  <c r="AH1811" i="15"/>
  <c r="AF1811" i="15"/>
  <c r="AE1811" i="15"/>
  <c r="V1811" i="15" s="1"/>
  <c r="AB1811" i="15"/>
  <c r="R1811" i="15" s="1"/>
  <c r="AH1810" i="15"/>
  <c r="AF1810" i="15"/>
  <c r="AE1810" i="15"/>
  <c r="AB1810" i="15"/>
  <c r="R1810" i="15" s="1"/>
  <c r="AH1809" i="15"/>
  <c r="AF1809" i="15"/>
  <c r="AE1809" i="15"/>
  <c r="V1809" i="15" s="1"/>
  <c r="AB1809" i="15"/>
  <c r="R1809" i="15" s="1"/>
  <c r="AH1808" i="15"/>
  <c r="AF1808" i="15"/>
  <c r="AE1808" i="15"/>
  <c r="AB1808" i="15"/>
  <c r="R1808" i="15" s="1"/>
  <c r="AH1807" i="15"/>
  <c r="AF1807" i="15"/>
  <c r="AE1807" i="15"/>
  <c r="V1807" i="15" s="1"/>
  <c r="AB1807" i="15"/>
  <c r="R1807" i="15" s="1"/>
  <c r="AH1806" i="15"/>
  <c r="AF1806" i="15"/>
  <c r="AE1806" i="15"/>
  <c r="V1806" i="15" s="1"/>
  <c r="AB1806" i="15"/>
  <c r="R1806" i="15" s="1"/>
  <c r="AH1805" i="15"/>
  <c r="AF1805" i="15"/>
  <c r="AE1805" i="15"/>
  <c r="V1805" i="15" s="1"/>
  <c r="AB1805" i="15"/>
  <c r="R1805" i="15" s="1"/>
  <c r="AH1804" i="15"/>
  <c r="AF1804" i="15"/>
  <c r="AE1804" i="15"/>
  <c r="V1804" i="15" s="1"/>
  <c r="AB1804" i="15"/>
  <c r="AH1803" i="15"/>
  <c r="AF1803" i="15"/>
  <c r="AE1803" i="15"/>
  <c r="V1803" i="15" s="1"/>
  <c r="AB1803" i="15"/>
  <c r="R1803" i="15" s="1"/>
  <c r="AH1802" i="15"/>
  <c r="AF1802" i="15"/>
  <c r="AE1802" i="15"/>
  <c r="AB1802" i="15"/>
  <c r="R1802" i="15" s="1"/>
  <c r="AH1801" i="15"/>
  <c r="AF1801" i="15"/>
  <c r="AE1801" i="15"/>
  <c r="V1801" i="15" s="1"/>
  <c r="AB1801" i="15"/>
  <c r="R1801" i="15" s="1"/>
  <c r="AH1800" i="15"/>
  <c r="AF1800" i="15"/>
  <c r="AE1800" i="15"/>
  <c r="V1800" i="15" s="1"/>
  <c r="AB1800" i="15"/>
  <c r="R1800" i="15" s="1"/>
  <c r="AH1799" i="15"/>
  <c r="AF1799" i="15"/>
  <c r="AE1799" i="15"/>
  <c r="V1799" i="15" s="1"/>
  <c r="AB1799" i="15"/>
  <c r="R1799" i="15" s="1"/>
  <c r="AH1798" i="15"/>
  <c r="AF1798" i="15"/>
  <c r="AE1798" i="15"/>
  <c r="V1798" i="15" s="1"/>
  <c r="AB1798" i="15"/>
  <c r="R1798" i="15" s="1"/>
  <c r="AH1797" i="15"/>
  <c r="AF1797" i="15"/>
  <c r="AE1797" i="15"/>
  <c r="AB1797" i="15"/>
  <c r="R1797" i="15" s="1"/>
  <c r="AH1796" i="15"/>
  <c r="AF1796" i="15"/>
  <c r="AE1796" i="15"/>
  <c r="V1796" i="15" s="1"/>
  <c r="AB1796" i="15"/>
  <c r="R1796" i="15" s="1"/>
  <c r="AH1795" i="15"/>
  <c r="AF1795" i="15"/>
  <c r="AE1795" i="15"/>
  <c r="V1795" i="15" s="1"/>
  <c r="AB1795" i="15"/>
  <c r="R1795" i="15" s="1"/>
  <c r="AH1794" i="15"/>
  <c r="AF1794" i="15"/>
  <c r="AE1794" i="15"/>
  <c r="V1794" i="15" s="1"/>
  <c r="AB1794" i="15"/>
  <c r="R1794" i="15" s="1"/>
  <c r="AH1793" i="15"/>
  <c r="AF1793" i="15"/>
  <c r="AE1793" i="15"/>
  <c r="AB1793" i="15"/>
  <c r="R1793" i="15" s="1"/>
  <c r="AH1792" i="15"/>
  <c r="AF1792" i="15"/>
  <c r="AE1792" i="15"/>
  <c r="V1792" i="15" s="1"/>
  <c r="AB1792" i="15"/>
  <c r="R1792" i="15" s="1"/>
  <c r="AH1791" i="15"/>
  <c r="AF1791" i="15"/>
  <c r="AE1791" i="15"/>
  <c r="V1791" i="15" s="1"/>
  <c r="AB1791" i="15"/>
  <c r="R1791" i="15" s="1"/>
  <c r="AH1790" i="15"/>
  <c r="AF1790" i="15"/>
  <c r="AE1790" i="15"/>
  <c r="AB1790" i="15"/>
  <c r="R1790" i="15" s="1"/>
  <c r="AH1789" i="15"/>
  <c r="AF1789" i="15"/>
  <c r="AE1789" i="15"/>
  <c r="V1789" i="15" s="1"/>
  <c r="AB1789" i="15"/>
  <c r="R1789" i="15" s="1"/>
  <c r="AH1788" i="15"/>
  <c r="AF1788" i="15"/>
  <c r="AE1788" i="15"/>
  <c r="V1788" i="15" s="1"/>
  <c r="AB1788" i="15"/>
  <c r="R1788" i="15" s="1"/>
  <c r="AH1787" i="15"/>
  <c r="AF1787" i="15"/>
  <c r="AE1787" i="15"/>
  <c r="V1787" i="15" s="1"/>
  <c r="AB1787" i="15"/>
  <c r="R1787" i="15" s="1"/>
  <c r="AH1786" i="15"/>
  <c r="AF1786" i="15"/>
  <c r="AE1786" i="15"/>
  <c r="AB1786" i="15"/>
  <c r="R1786" i="15" s="1"/>
  <c r="AH1785" i="15"/>
  <c r="AF1785" i="15"/>
  <c r="AE1785" i="15"/>
  <c r="V1785" i="15" s="1"/>
  <c r="AB1785" i="15"/>
  <c r="R1785" i="15" s="1"/>
  <c r="AH1784" i="15"/>
  <c r="AF1784" i="15"/>
  <c r="AE1784" i="15"/>
  <c r="V1784" i="15" s="1"/>
  <c r="AB1784" i="15"/>
  <c r="R1784" i="15" s="1"/>
  <c r="AH1783" i="15"/>
  <c r="AF1783" i="15"/>
  <c r="AE1783" i="15"/>
  <c r="V1783" i="15" s="1"/>
  <c r="AB1783" i="15"/>
  <c r="R1783" i="15" s="1"/>
  <c r="AH1782" i="15"/>
  <c r="AF1782" i="15"/>
  <c r="AE1782" i="15"/>
  <c r="AB1782" i="15"/>
  <c r="R1782" i="15" s="1"/>
  <c r="AH1781" i="15"/>
  <c r="AF1781" i="15"/>
  <c r="AE1781" i="15"/>
  <c r="V1781" i="15" s="1"/>
  <c r="AB1781" i="15"/>
  <c r="R1781" i="15" s="1"/>
  <c r="AH1780" i="15"/>
  <c r="AF1780" i="15"/>
  <c r="AE1780" i="15"/>
  <c r="AB1780" i="15"/>
  <c r="R1780" i="15" s="1"/>
  <c r="AH1779" i="15"/>
  <c r="AF1779" i="15"/>
  <c r="AE1779" i="15"/>
  <c r="AB1779" i="15"/>
  <c r="R1779" i="15" s="1"/>
  <c r="AH1778" i="15"/>
  <c r="AF1778" i="15"/>
  <c r="AE1778" i="15"/>
  <c r="AB1778" i="15"/>
  <c r="R1778" i="15" s="1"/>
  <c r="AH1777" i="15"/>
  <c r="AF1777" i="15"/>
  <c r="AE1777" i="15"/>
  <c r="V1777" i="15" s="1"/>
  <c r="AB1777" i="15"/>
  <c r="R1777" i="15" s="1"/>
  <c r="AH1776" i="15"/>
  <c r="AF1776" i="15"/>
  <c r="AE1776" i="15"/>
  <c r="V1776" i="15" s="1"/>
  <c r="AB1776" i="15"/>
  <c r="R1776" i="15" s="1"/>
  <c r="AH1775" i="15"/>
  <c r="AF1775" i="15"/>
  <c r="AE1775" i="15"/>
  <c r="V1775" i="15" s="1"/>
  <c r="AB1775" i="15"/>
  <c r="R1775" i="15" s="1"/>
  <c r="AH1774" i="15"/>
  <c r="AF1774" i="15"/>
  <c r="AE1774" i="15"/>
  <c r="V1774" i="15" s="1"/>
  <c r="AB1774" i="15"/>
  <c r="R1774" i="15" s="1"/>
  <c r="AH1773" i="15"/>
  <c r="AF1773" i="15"/>
  <c r="AE1773" i="15"/>
  <c r="V1773" i="15" s="1"/>
  <c r="AB1773" i="15"/>
  <c r="R1773" i="15" s="1"/>
  <c r="AH1772" i="15"/>
  <c r="AF1772" i="15"/>
  <c r="AE1772" i="15"/>
  <c r="V1772" i="15" s="1"/>
  <c r="AB1772" i="15"/>
  <c r="AH1771" i="15"/>
  <c r="AF1771" i="15"/>
  <c r="AE1771" i="15"/>
  <c r="AB1771" i="15"/>
  <c r="R1771" i="15" s="1"/>
  <c r="AH1770" i="15"/>
  <c r="AF1770" i="15"/>
  <c r="AE1770" i="15"/>
  <c r="V1770" i="15" s="1"/>
  <c r="AB1770" i="15"/>
  <c r="R1770" i="15" s="1"/>
  <c r="AH1769" i="15"/>
  <c r="AF1769" i="15"/>
  <c r="AE1769" i="15"/>
  <c r="AB1769" i="15"/>
  <c r="R1769" i="15" s="1"/>
  <c r="AH1768" i="15"/>
  <c r="AF1768" i="15"/>
  <c r="AE1768" i="15"/>
  <c r="V1768" i="15" s="1"/>
  <c r="AB1768" i="15"/>
  <c r="R1768" i="15" s="1"/>
  <c r="AH1767" i="15"/>
  <c r="AF1767" i="15"/>
  <c r="AE1767" i="15"/>
  <c r="V1767" i="15" s="1"/>
  <c r="AB1767" i="15"/>
  <c r="R1767" i="15" s="1"/>
  <c r="AH1766" i="15"/>
  <c r="AF1766" i="15"/>
  <c r="AE1766" i="15"/>
  <c r="V1766" i="15" s="1"/>
  <c r="AB1766" i="15"/>
  <c r="R1766" i="15" s="1"/>
  <c r="AH1765" i="15"/>
  <c r="AF1765" i="15"/>
  <c r="AE1765" i="15"/>
  <c r="AB1765" i="15"/>
  <c r="R1765" i="15" s="1"/>
  <c r="AH1764" i="15"/>
  <c r="AF1764" i="15"/>
  <c r="AE1764" i="15"/>
  <c r="V1764" i="15" s="1"/>
  <c r="AB1764" i="15"/>
  <c r="AH1763" i="15"/>
  <c r="AF1763" i="15"/>
  <c r="AE1763" i="15"/>
  <c r="V1763" i="15" s="1"/>
  <c r="AB1763" i="15"/>
  <c r="R1763" i="15" s="1"/>
  <c r="AH1762" i="15"/>
  <c r="AF1762" i="15"/>
  <c r="AE1762" i="15"/>
  <c r="AB1762" i="15"/>
  <c r="AH1761" i="15"/>
  <c r="AF1761" i="15"/>
  <c r="AE1761" i="15"/>
  <c r="AB1761" i="15"/>
  <c r="R1761" i="15" s="1"/>
  <c r="AH1760" i="15"/>
  <c r="AF1760" i="15"/>
  <c r="AE1760" i="15"/>
  <c r="V1760" i="15" s="1"/>
  <c r="AB1760" i="15"/>
  <c r="R1760" i="15" s="1"/>
  <c r="AH1759" i="15"/>
  <c r="AF1759" i="15"/>
  <c r="AE1759" i="15"/>
  <c r="V1759" i="15" s="1"/>
  <c r="AB1759" i="15"/>
  <c r="R1759" i="15" s="1"/>
  <c r="AH1758" i="15"/>
  <c r="AF1758" i="15"/>
  <c r="AE1758" i="15"/>
  <c r="AB1758" i="15"/>
  <c r="AH1757" i="15"/>
  <c r="AF1757" i="15"/>
  <c r="AE1757" i="15"/>
  <c r="V1757" i="15" s="1"/>
  <c r="AB1757" i="15"/>
  <c r="R1757" i="15" s="1"/>
  <c r="AH1756" i="15"/>
  <c r="AF1756" i="15"/>
  <c r="AE1756" i="15"/>
  <c r="V1756" i="15" s="1"/>
  <c r="AB1756" i="15"/>
  <c r="R1756" i="15" s="1"/>
  <c r="AH1755" i="15"/>
  <c r="AF1755" i="15"/>
  <c r="AE1755" i="15"/>
  <c r="V1755" i="15" s="1"/>
  <c r="AB1755" i="15"/>
  <c r="R1755" i="15" s="1"/>
  <c r="AH1754" i="15"/>
  <c r="AF1754" i="15"/>
  <c r="AE1754" i="15"/>
  <c r="V1754" i="15" s="1"/>
  <c r="AB1754" i="15"/>
  <c r="R1754" i="15" s="1"/>
  <c r="AH1753" i="15"/>
  <c r="AF1753" i="15"/>
  <c r="AE1753" i="15"/>
  <c r="AB1753" i="15"/>
  <c r="R1753" i="15" s="1"/>
  <c r="AH1752" i="15"/>
  <c r="AF1752" i="15"/>
  <c r="AE1752" i="15"/>
  <c r="V1752" i="15" s="1"/>
  <c r="AB1752" i="15"/>
  <c r="R1752" i="15" s="1"/>
  <c r="AH1751" i="15"/>
  <c r="AF1751" i="15"/>
  <c r="AE1751" i="15"/>
  <c r="V1751" i="15" s="1"/>
  <c r="AB1751" i="15"/>
  <c r="R1751" i="15" s="1"/>
  <c r="AH1750" i="15"/>
  <c r="AF1750" i="15"/>
  <c r="AE1750" i="15"/>
  <c r="V1750" i="15" s="1"/>
  <c r="AB1750" i="15"/>
  <c r="AH1749" i="15"/>
  <c r="AF1749" i="15"/>
  <c r="AE1749" i="15"/>
  <c r="V1749" i="15" s="1"/>
  <c r="AB1749" i="15"/>
  <c r="R1749" i="15" s="1"/>
  <c r="AH1748" i="15"/>
  <c r="AF1748" i="15"/>
  <c r="AE1748" i="15"/>
  <c r="V1748" i="15" s="1"/>
  <c r="AB1748" i="15"/>
  <c r="R1748" i="15" s="1"/>
  <c r="AH1747" i="15"/>
  <c r="AF1747" i="15"/>
  <c r="AE1747" i="15"/>
  <c r="V1747" i="15" s="1"/>
  <c r="AB1747" i="15"/>
  <c r="R1747" i="15" s="1"/>
  <c r="AH1746" i="15"/>
  <c r="AF1746" i="15"/>
  <c r="AE1746" i="15"/>
  <c r="AB1746" i="15"/>
  <c r="R1746" i="15" s="1"/>
  <c r="AH1745" i="15"/>
  <c r="AF1745" i="15"/>
  <c r="AE1745" i="15"/>
  <c r="AB1745" i="15"/>
  <c r="R1745" i="15" s="1"/>
  <c r="AH1744" i="15"/>
  <c r="AF1744" i="15"/>
  <c r="AE1744" i="15"/>
  <c r="V1744" i="15" s="1"/>
  <c r="AB1744" i="15"/>
  <c r="R1744" i="15" s="1"/>
  <c r="AH1743" i="15"/>
  <c r="AF1743" i="15"/>
  <c r="AE1743" i="15"/>
  <c r="V1743" i="15" s="1"/>
  <c r="AB1743" i="15"/>
  <c r="R1743" i="15" s="1"/>
  <c r="AH1742" i="15"/>
  <c r="AF1742" i="15"/>
  <c r="AE1742" i="15"/>
  <c r="AB1742" i="15"/>
  <c r="R1742" i="15" s="1"/>
  <c r="AH1741" i="15"/>
  <c r="AF1741" i="15"/>
  <c r="AE1741" i="15"/>
  <c r="V1741" i="15" s="1"/>
  <c r="AB1741" i="15"/>
  <c r="R1741" i="15" s="1"/>
  <c r="AH1740" i="15"/>
  <c r="AF1740" i="15"/>
  <c r="AE1740" i="15"/>
  <c r="V1740" i="15" s="1"/>
  <c r="AB1740" i="15"/>
  <c r="R1740" i="15" s="1"/>
  <c r="AH1739" i="15"/>
  <c r="AF1739" i="15"/>
  <c r="AE1739" i="15"/>
  <c r="V1739" i="15" s="1"/>
  <c r="AB1739" i="15"/>
  <c r="R1739" i="15" s="1"/>
  <c r="AH1738" i="15"/>
  <c r="AF1738" i="15"/>
  <c r="AE1738" i="15"/>
  <c r="AB1738" i="15"/>
  <c r="R1738" i="15" s="1"/>
  <c r="AH1737" i="15"/>
  <c r="AF1737" i="15"/>
  <c r="AE1737" i="15"/>
  <c r="V1737" i="15" s="1"/>
  <c r="AB1737" i="15"/>
  <c r="R1737" i="15" s="1"/>
  <c r="AH1736" i="15"/>
  <c r="AF1736" i="15"/>
  <c r="AE1736" i="15"/>
  <c r="V1736" i="15" s="1"/>
  <c r="AB1736" i="15"/>
  <c r="R1736" i="15" s="1"/>
  <c r="AH1735" i="15"/>
  <c r="AF1735" i="15"/>
  <c r="AE1735" i="15"/>
  <c r="V1735" i="15" s="1"/>
  <c r="AB1735" i="15"/>
  <c r="R1735" i="15" s="1"/>
  <c r="AH1734" i="15"/>
  <c r="AF1734" i="15"/>
  <c r="AE1734" i="15"/>
  <c r="V1734" i="15" s="1"/>
  <c r="AB1734" i="15"/>
  <c r="R1734" i="15" s="1"/>
  <c r="AH1733" i="15"/>
  <c r="AF1733" i="15"/>
  <c r="AE1733" i="15"/>
  <c r="AB1733" i="15"/>
  <c r="R1733" i="15" s="1"/>
  <c r="AH1732" i="15"/>
  <c r="AF1732" i="15"/>
  <c r="AE1732" i="15"/>
  <c r="V1732" i="15" s="1"/>
  <c r="AB1732" i="15"/>
  <c r="R1732" i="15" s="1"/>
  <c r="AH1731" i="15"/>
  <c r="AF1731" i="15"/>
  <c r="AE1731" i="15"/>
  <c r="V1731" i="15" s="1"/>
  <c r="AB1731" i="15"/>
  <c r="R1731" i="15" s="1"/>
  <c r="AH1730" i="15"/>
  <c r="AF1730" i="15"/>
  <c r="AE1730" i="15"/>
  <c r="V1730" i="15" s="1"/>
  <c r="AB1730" i="15"/>
  <c r="R1730" i="15" s="1"/>
  <c r="AH1729" i="15"/>
  <c r="AF1729" i="15"/>
  <c r="AE1729" i="15"/>
  <c r="V1729" i="15" s="1"/>
  <c r="AB1729" i="15"/>
  <c r="R1729" i="15" s="1"/>
  <c r="AH1728" i="15"/>
  <c r="AF1728" i="15"/>
  <c r="AE1728" i="15"/>
  <c r="V1728" i="15" s="1"/>
  <c r="AB1728" i="15"/>
  <c r="R1728" i="15" s="1"/>
  <c r="AH1727" i="15"/>
  <c r="AF1727" i="15"/>
  <c r="AE1727" i="15"/>
  <c r="V1727" i="15" s="1"/>
  <c r="AB1727" i="15"/>
  <c r="R1727" i="15" s="1"/>
  <c r="AH1726" i="15"/>
  <c r="AF1726" i="15"/>
  <c r="AE1726" i="15"/>
  <c r="V1726" i="15" s="1"/>
  <c r="AB1726" i="15"/>
  <c r="R1726" i="15" s="1"/>
  <c r="AH1725" i="15"/>
  <c r="AF1725" i="15"/>
  <c r="AE1725" i="15"/>
  <c r="V1725" i="15" s="1"/>
  <c r="AB1725" i="15"/>
  <c r="R1725" i="15" s="1"/>
  <c r="AH1724" i="15"/>
  <c r="AF1724" i="15"/>
  <c r="AE1724" i="15"/>
  <c r="AB1724" i="15"/>
  <c r="R1724" i="15" s="1"/>
  <c r="AH1723" i="15"/>
  <c r="AF1723" i="15"/>
  <c r="AE1723" i="15"/>
  <c r="V1723" i="15" s="1"/>
  <c r="AB1723" i="15"/>
  <c r="R1723" i="15" s="1"/>
  <c r="AH1722" i="15"/>
  <c r="AF1722" i="15"/>
  <c r="AE1722" i="15"/>
  <c r="AB1722" i="15"/>
  <c r="R1722" i="15" s="1"/>
  <c r="AH1721" i="15"/>
  <c r="AF1721" i="15"/>
  <c r="AE1721" i="15"/>
  <c r="AB1721" i="15"/>
  <c r="R1721" i="15" s="1"/>
  <c r="AH1720" i="15"/>
  <c r="AF1720" i="15"/>
  <c r="AE1720" i="15"/>
  <c r="V1720" i="15" s="1"/>
  <c r="AB1720" i="15"/>
  <c r="R1720" i="15" s="1"/>
  <c r="AH1719" i="15"/>
  <c r="AF1719" i="15"/>
  <c r="AE1719" i="15"/>
  <c r="AB1719" i="15"/>
  <c r="R1719" i="15" s="1"/>
  <c r="AH1718" i="15"/>
  <c r="AF1718" i="15"/>
  <c r="AE1718" i="15"/>
  <c r="V1718" i="15" s="1"/>
  <c r="AB1718" i="15"/>
  <c r="R1718" i="15" s="1"/>
  <c r="AH1717" i="15"/>
  <c r="AF1717" i="15"/>
  <c r="AE1717" i="15"/>
  <c r="V1717" i="15" s="1"/>
  <c r="AB1717" i="15"/>
  <c r="R1717" i="15" s="1"/>
  <c r="AH1716" i="15"/>
  <c r="AF1716" i="15"/>
  <c r="AE1716" i="15"/>
  <c r="V1716" i="15" s="1"/>
  <c r="AB1716" i="15"/>
  <c r="AH1715" i="15"/>
  <c r="AF1715" i="15"/>
  <c r="AE1715" i="15"/>
  <c r="V1715" i="15" s="1"/>
  <c r="AB1715" i="15"/>
  <c r="R1715" i="15" s="1"/>
  <c r="AH1714" i="15"/>
  <c r="AF1714" i="15"/>
  <c r="AE1714" i="15"/>
  <c r="V1714" i="15" s="1"/>
  <c r="AB1714" i="15"/>
  <c r="AH1713" i="15"/>
  <c r="AF1713" i="15"/>
  <c r="AE1713" i="15"/>
  <c r="AB1713" i="15"/>
  <c r="R1713" i="15" s="1"/>
  <c r="AH1712" i="15"/>
  <c r="AF1712" i="15"/>
  <c r="AE1712" i="15"/>
  <c r="V1712" i="15" s="1"/>
  <c r="AB1712" i="15"/>
  <c r="R1712" i="15" s="1"/>
  <c r="AH1711" i="15"/>
  <c r="AF1711" i="15"/>
  <c r="AE1711" i="15"/>
  <c r="V1711" i="15" s="1"/>
  <c r="AB1711" i="15"/>
  <c r="R1711" i="15" s="1"/>
  <c r="AH1710" i="15"/>
  <c r="AF1710" i="15"/>
  <c r="AE1710" i="15"/>
  <c r="V1710" i="15" s="1"/>
  <c r="AB1710" i="15"/>
  <c r="R1710" i="15" s="1"/>
  <c r="AH1709" i="15"/>
  <c r="AF1709" i="15"/>
  <c r="AE1709" i="15"/>
  <c r="V1709" i="15" s="1"/>
  <c r="AB1709" i="15"/>
  <c r="R1709" i="15" s="1"/>
  <c r="AH1708" i="15"/>
  <c r="AF1708" i="15"/>
  <c r="AE1708" i="15"/>
  <c r="V1708" i="15" s="1"/>
  <c r="AB1708" i="15"/>
  <c r="R1708" i="15" s="1"/>
  <c r="AH1707" i="15"/>
  <c r="AF1707" i="15"/>
  <c r="AE1707" i="15"/>
  <c r="V1707" i="15" s="1"/>
  <c r="AB1707" i="15"/>
  <c r="R1707" i="15" s="1"/>
  <c r="AH1706" i="15"/>
  <c r="AF1706" i="15"/>
  <c r="AE1706" i="15"/>
  <c r="AB1706" i="15"/>
  <c r="R1706" i="15" s="1"/>
  <c r="AH1705" i="15"/>
  <c r="AF1705" i="15"/>
  <c r="AE1705" i="15"/>
  <c r="AB1705" i="15"/>
  <c r="R1705" i="15" s="1"/>
  <c r="AH1704" i="15"/>
  <c r="AF1704" i="15"/>
  <c r="AE1704" i="15"/>
  <c r="V1704" i="15" s="1"/>
  <c r="AB1704" i="15"/>
  <c r="R1704" i="15" s="1"/>
  <c r="AH1703" i="15"/>
  <c r="AF1703" i="15"/>
  <c r="AE1703" i="15"/>
  <c r="V1703" i="15" s="1"/>
  <c r="AB1703" i="15"/>
  <c r="R1703" i="15" s="1"/>
  <c r="AH1702" i="15"/>
  <c r="AF1702" i="15"/>
  <c r="AE1702" i="15"/>
  <c r="AB1702" i="15"/>
  <c r="R1702" i="15" s="1"/>
  <c r="AH1701" i="15"/>
  <c r="AF1701" i="15"/>
  <c r="AE1701" i="15"/>
  <c r="V1701" i="15" s="1"/>
  <c r="AB1701" i="15"/>
  <c r="R1701" i="15" s="1"/>
  <c r="AH1700" i="15"/>
  <c r="AF1700" i="15"/>
  <c r="AE1700" i="15"/>
  <c r="V1700" i="15" s="1"/>
  <c r="AB1700" i="15"/>
  <c r="AH1699" i="15"/>
  <c r="AF1699" i="15"/>
  <c r="AE1699" i="15"/>
  <c r="V1699" i="15" s="1"/>
  <c r="AB1699" i="15"/>
  <c r="AH1698" i="15"/>
  <c r="AF1698" i="15"/>
  <c r="AE1698" i="15"/>
  <c r="AB1698" i="15"/>
  <c r="R1698" i="15" s="1"/>
  <c r="AH1697" i="15"/>
  <c r="AF1697" i="15"/>
  <c r="AE1697" i="15"/>
  <c r="AB1697" i="15"/>
  <c r="R1697" i="15" s="1"/>
  <c r="AH1696" i="15"/>
  <c r="AF1696" i="15"/>
  <c r="AE1696" i="15"/>
  <c r="V1696" i="15" s="1"/>
  <c r="AB1696" i="15"/>
  <c r="R1696" i="15" s="1"/>
  <c r="AH1695" i="15"/>
  <c r="AF1695" i="15"/>
  <c r="AE1695" i="15"/>
  <c r="V1695" i="15" s="1"/>
  <c r="AB1695" i="15"/>
  <c r="R1695" i="15" s="1"/>
  <c r="AH1694" i="15"/>
  <c r="AF1694" i="15"/>
  <c r="AE1694" i="15"/>
  <c r="V1694" i="15" s="1"/>
  <c r="AB1694" i="15"/>
  <c r="AH1693" i="15"/>
  <c r="AF1693" i="15"/>
  <c r="AE1693" i="15"/>
  <c r="V1693" i="15" s="1"/>
  <c r="AB1693" i="15"/>
  <c r="R1693" i="15" s="1"/>
  <c r="AH1692" i="15"/>
  <c r="AF1692" i="15"/>
  <c r="AE1692" i="15"/>
  <c r="V1692" i="15" s="1"/>
  <c r="AB1692" i="15"/>
  <c r="R1692" i="15" s="1"/>
  <c r="AH1691" i="15"/>
  <c r="AF1691" i="15"/>
  <c r="AE1691" i="15"/>
  <c r="V1691" i="15" s="1"/>
  <c r="AB1691" i="15"/>
  <c r="R1691" i="15" s="1"/>
  <c r="AH1690" i="15"/>
  <c r="AF1690" i="15"/>
  <c r="AE1690" i="15"/>
  <c r="V1690" i="15" s="1"/>
  <c r="AB1690" i="15"/>
  <c r="R1690" i="15" s="1"/>
  <c r="AH1689" i="15"/>
  <c r="AF1689" i="15"/>
  <c r="AE1689" i="15"/>
  <c r="V1689" i="15" s="1"/>
  <c r="AB1689" i="15"/>
  <c r="R1689" i="15" s="1"/>
  <c r="AH1688" i="15"/>
  <c r="AF1688" i="15"/>
  <c r="AE1688" i="15"/>
  <c r="V1688" i="15" s="1"/>
  <c r="AB1688" i="15"/>
  <c r="R1688" i="15" s="1"/>
  <c r="AH1687" i="15"/>
  <c r="AF1687" i="15"/>
  <c r="AE1687" i="15"/>
  <c r="AB1687" i="15"/>
  <c r="R1687" i="15" s="1"/>
  <c r="AH1686" i="15"/>
  <c r="AF1686" i="15"/>
  <c r="AE1686" i="15"/>
  <c r="V1686" i="15" s="1"/>
  <c r="AB1686" i="15"/>
  <c r="R1686" i="15" s="1"/>
  <c r="AH1685" i="15"/>
  <c r="AF1685" i="15"/>
  <c r="AE1685" i="15"/>
  <c r="V1685" i="15" s="1"/>
  <c r="AB1685" i="15"/>
  <c r="R1685" i="15" s="1"/>
  <c r="AH1684" i="15"/>
  <c r="AF1684" i="15"/>
  <c r="AE1684" i="15"/>
  <c r="V1684" i="15" s="1"/>
  <c r="AB1684" i="15"/>
  <c r="AH1683" i="15"/>
  <c r="AF1683" i="15"/>
  <c r="AE1683" i="15"/>
  <c r="V1683" i="15" s="1"/>
  <c r="AB1683" i="15"/>
  <c r="R1683" i="15" s="1"/>
  <c r="AH1682" i="15"/>
  <c r="AF1682" i="15"/>
  <c r="AE1682" i="15"/>
  <c r="AB1682" i="15"/>
  <c r="R1682" i="15" s="1"/>
  <c r="AH1681" i="15"/>
  <c r="AF1681" i="15"/>
  <c r="AE1681" i="15"/>
  <c r="AB1681" i="15"/>
  <c r="R1681" i="15" s="1"/>
  <c r="AH1680" i="15"/>
  <c r="AF1680" i="15"/>
  <c r="AE1680" i="15"/>
  <c r="V1680" i="15" s="1"/>
  <c r="AB1680" i="15"/>
  <c r="R1680" i="15" s="1"/>
  <c r="AH1679" i="15"/>
  <c r="AF1679" i="15"/>
  <c r="AE1679" i="15"/>
  <c r="V1679" i="15" s="1"/>
  <c r="AB1679" i="15"/>
  <c r="R1679" i="15" s="1"/>
  <c r="AH1678" i="15"/>
  <c r="AF1678" i="15"/>
  <c r="AE1678" i="15"/>
  <c r="AB1678" i="15"/>
  <c r="R1678" i="15" s="1"/>
  <c r="AH1677" i="15"/>
  <c r="AF1677" i="15"/>
  <c r="AE1677" i="15"/>
  <c r="V1677" i="15" s="1"/>
  <c r="AB1677" i="15"/>
  <c r="AH1676" i="15"/>
  <c r="AF1676" i="15"/>
  <c r="AE1676" i="15"/>
  <c r="V1676" i="15" s="1"/>
  <c r="AB1676" i="15"/>
  <c r="AH1675" i="15"/>
  <c r="AF1675" i="15"/>
  <c r="AE1675" i="15"/>
  <c r="V1675" i="15" s="1"/>
  <c r="AB1675" i="15"/>
  <c r="R1675" i="15" s="1"/>
  <c r="AH1674" i="15"/>
  <c r="AF1674" i="15"/>
  <c r="AE1674" i="15"/>
  <c r="V1674" i="15" s="1"/>
  <c r="AB1674" i="15"/>
  <c r="R1674" i="15" s="1"/>
  <c r="AH1673" i="15"/>
  <c r="AF1673" i="15"/>
  <c r="AE1673" i="15"/>
  <c r="AB1673" i="15"/>
  <c r="R1673" i="15" s="1"/>
  <c r="AH1672" i="15"/>
  <c r="AF1672" i="15"/>
  <c r="AE1672" i="15"/>
  <c r="V1672" i="15" s="1"/>
  <c r="AB1672" i="15"/>
  <c r="R1672" i="15" s="1"/>
  <c r="AH1671" i="15"/>
  <c r="AF1671" i="15"/>
  <c r="AE1671" i="15"/>
  <c r="V1671" i="15" s="1"/>
  <c r="AB1671" i="15"/>
  <c r="R1671" i="15" s="1"/>
  <c r="AH1670" i="15"/>
  <c r="AF1670" i="15"/>
  <c r="AE1670" i="15"/>
  <c r="V1670" i="15" s="1"/>
  <c r="AB1670" i="15"/>
  <c r="R1670" i="15" s="1"/>
  <c r="AH1669" i="15"/>
  <c r="AF1669" i="15"/>
  <c r="AE1669" i="15"/>
  <c r="V1669" i="15" s="1"/>
  <c r="AB1669" i="15"/>
  <c r="R1669" i="15" s="1"/>
  <c r="AH1668" i="15"/>
  <c r="AF1668" i="15"/>
  <c r="AE1668" i="15"/>
  <c r="V1668" i="15" s="1"/>
  <c r="AB1668" i="15"/>
  <c r="AH1667" i="15"/>
  <c r="AF1667" i="15"/>
  <c r="AE1667" i="15"/>
  <c r="AB1667" i="15"/>
  <c r="R1667" i="15" s="1"/>
  <c r="AH1666" i="15"/>
  <c r="AF1666" i="15"/>
  <c r="AE1666" i="15"/>
  <c r="AB1666" i="15"/>
  <c r="R1666" i="15" s="1"/>
  <c r="AH1665" i="15"/>
  <c r="AF1665" i="15"/>
  <c r="AE1665" i="15"/>
  <c r="V1665" i="15" s="1"/>
  <c r="AB1665" i="15"/>
  <c r="R1665" i="15" s="1"/>
  <c r="AH1664" i="15"/>
  <c r="AF1664" i="15"/>
  <c r="AE1664" i="15"/>
  <c r="V1664" i="15" s="1"/>
  <c r="AB1664" i="15"/>
  <c r="R1664" i="15" s="1"/>
  <c r="AH1663" i="15"/>
  <c r="AF1663" i="15"/>
  <c r="AE1663" i="15"/>
  <c r="V1663" i="15" s="1"/>
  <c r="AB1663" i="15"/>
  <c r="R1663" i="15" s="1"/>
  <c r="AH1662" i="15"/>
  <c r="AF1662" i="15"/>
  <c r="AE1662" i="15"/>
  <c r="AB1662" i="15"/>
  <c r="R1662" i="15" s="1"/>
  <c r="AH1661" i="15"/>
  <c r="AF1661" i="15"/>
  <c r="AE1661" i="15"/>
  <c r="V1661" i="15" s="1"/>
  <c r="AB1661" i="15"/>
  <c r="R1661" i="15" s="1"/>
  <c r="AH1660" i="15"/>
  <c r="AF1660" i="15"/>
  <c r="AE1660" i="15"/>
  <c r="V1660" i="15" s="1"/>
  <c r="AB1660" i="15"/>
  <c r="AH1659" i="15"/>
  <c r="AF1659" i="15"/>
  <c r="AE1659" i="15"/>
  <c r="V1659" i="15" s="1"/>
  <c r="AB1659" i="15"/>
  <c r="R1659" i="15" s="1"/>
  <c r="AH1658" i="15"/>
  <c r="AF1658" i="15"/>
  <c r="AE1658" i="15"/>
  <c r="AB1658" i="15"/>
  <c r="R1658" i="15" s="1"/>
  <c r="AH1657" i="15"/>
  <c r="AF1657" i="15"/>
  <c r="AE1657" i="15"/>
  <c r="AB1657" i="15"/>
  <c r="R1657" i="15" s="1"/>
  <c r="AH1656" i="15"/>
  <c r="AF1656" i="15"/>
  <c r="AE1656" i="15"/>
  <c r="V1656" i="15" s="1"/>
  <c r="AB1656" i="15"/>
  <c r="R1656" i="15" s="1"/>
  <c r="AH1655" i="15"/>
  <c r="AF1655" i="15"/>
  <c r="AE1655" i="15"/>
  <c r="V1655" i="15" s="1"/>
  <c r="AB1655" i="15"/>
  <c r="R1655" i="15" s="1"/>
  <c r="AH1654" i="15"/>
  <c r="AF1654" i="15"/>
  <c r="AE1654" i="15"/>
  <c r="V1654" i="15" s="1"/>
  <c r="AB1654" i="15"/>
  <c r="R1654" i="15" s="1"/>
  <c r="AH1653" i="15"/>
  <c r="AF1653" i="15"/>
  <c r="AE1653" i="15"/>
  <c r="V1653" i="15" s="1"/>
  <c r="AB1653" i="15"/>
  <c r="AH1652" i="15"/>
  <c r="AF1652" i="15"/>
  <c r="AE1652" i="15"/>
  <c r="V1652" i="15" s="1"/>
  <c r="AB1652" i="15"/>
  <c r="R1652" i="15" s="1"/>
  <c r="AH1651" i="15"/>
  <c r="AF1651" i="15"/>
  <c r="AE1651" i="15"/>
  <c r="AB1651" i="15"/>
  <c r="R1651" i="15" s="1"/>
  <c r="AH1650" i="15"/>
  <c r="AF1650" i="15"/>
  <c r="AE1650" i="15"/>
  <c r="AB1650" i="15"/>
  <c r="R1650" i="15" s="1"/>
  <c r="AH1649" i="15"/>
  <c r="AF1649" i="15"/>
  <c r="AE1649" i="15"/>
  <c r="V1649" i="15" s="1"/>
  <c r="AB1649" i="15"/>
  <c r="R1649" i="15" s="1"/>
  <c r="AH1648" i="15"/>
  <c r="AF1648" i="15"/>
  <c r="AE1648" i="15"/>
  <c r="V1648" i="15" s="1"/>
  <c r="AB1648" i="15"/>
  <c r="R1648" i="15" s="1"/>
  <c r="AH1647" i="15"/>
  <c r="AF1647" i="15"/>
  <c r="AE1647" i="15"/>
  <c r="V1647" i="15" s="1"/>
  <c r="AB1647" i="15"/>
  <c r="R1647" i="15" s="1"/>
  <c r="AH1646" i="15"/>
  <c r="AF1646" i="15"/>
  <c r="AE1646" i="15"/>
  <c r="AB1646" i="15"/>
  <c r="R1646" i="15" s="1"/>
  <c r="AH1645" i="15"/>
  <c r="AF1645" i="15"/>
  <c r="AE1645" i="15"/>
  <c r="V1645" i="15" s="1"/>
  <c r="AB1645" i="15"/>
  <c r="R1645" i="15" s="1"/>
  <c r="AH1644" i="15"/>
  <c r="AF1644" i="15"/>
  <c r="AE1644" i="15"/>
  <c r="V1644" i="15" s="1"/>
  <c r="AB1644" i="15"/>
  <c r="AH1643" i="15"/>
  <c r="AF1643" i="15"/>
  <c r="AE1643" i="15"/>
  <c r="V1643" i="15" s="1"/>
  <c r="AB1643" i="15"/>
  <c r="AH1642" i="15"/>
  <c r="AF1642" i="15"/>
  <c r="AE1642" i="15"/>
  <c r="AB1642" i="15"/>
  <c r="R1642" i="15" s="1"/>
  <c r="AH1641" i="15"/>
  <c r="AF1641" i="15"/>
  <c r="AE1641" i="15"/>
  <c r="V1641" i="15" s="1"/>
  <c r="AB1641" i="15"/>
  <c r="R1641" i="15" s="1"/>
  <c r="AH1640" i="15"/>
  <c r="AF1640" i="15"/>
  <c r="AE1640" i="15"/>
  <c r="V1640" i="15" s="1"/>
  <c r="AB1640" i="15"/>
  <c r="R1640" i="15" s="1"/>
  <c r="AH1639" i="15"/>
  <c r="AF1639" i="15"/>
  <c r="AE1639" i="15"/>
  <c r="V1639" i="15" s="1"/>
  <c r="AB1639" i="15"/>
  <c r="R1639" i="15" s="1"/>
  <c r="AH1638" i="15"/>
  <c r="AF1638" i="15"/>
  <c r="AE1638" i="15"/>
  <c r="AB1638" i="15"/>
  <c r="R1638" i="15" s="1"/>
  <c r="AH1637" i="15"/>
  <c r="AF1637" i="15"/>
  <c r="AE1637" i="15"/>
  <c r="V1637" i="15" s="1"/>
  <c r="AB1637" i="15"/>
  <c r="R1637" i="15" s="1"/>
  <c r="AH1636" i="15"/>
  <c r="AF1636" i="15"/>
  <c r="AE1636" i="15"/>
  <c r="V1636" i="15" s="1"/>
  <c r="AB1636" i="15"/>
  <c r="AH1635" i="15"/>
  <c r="AF1635" i="15"/>
  <c r="AE1635" i="15"/>
  <c r="AB1635" i="15"/>
  <c r="R1635" i="15" s="1"/>
  <c r="AH1634" i="15"/>
  <c r="AF1634" i="15"/>
  <c r="AE1634" i="15"/>
  <c r="V1634" i="15" s="1"/>
  <c r="AB1634" i="15"/>
  <c r="R1634" i="15" s="1"/>
  <c r="AH1633" i="15"/>
  <c r="AF1633" i="15"/>
  <c r="AE1633" i="15"/>
  <c r="V1633" i="15" s="1"/>
  <c r="AB1633" i="15"/>
  <c r="R1633" i="15" s="1"/>
  <c r="AH1632" i="15"/>
  <c r="AF1632" i="15"/>
  <c r="AE1632" i="15"/>
  <c r="AB1632" i="15"/>
  <c r="R1632" i="15" s="1"/>
  <c r="AH1631" i="15"/>
  <c r="AF1631" i="15"/>
  <c r="AE1631" i="15"/>
  <c r="V1631" i="15" s="1"/>
  <c r="AB1631" i="15"/>
  <c r="R1631" i="15" s="1"/>
  <c r="AH1630" i="15"/>
  <c r="AF1630" i="15"/>
  <c r="AE1630" i="15"/>
  <c r="V1630" i="15" s="1"/>
  <c r="AB1630" i="15"/>
  <c r="R1630" i="15" s="1"/>
  <c r="AH1629" i="15"/>
  <c r="AF1629" i="15"/>
  <c r="AE1629" i="15"/>
  <c r="V1629" i="15" s="1"/>
  <c r="AB1629" i="15"/>
  <c r="R1629" i="15" s="1"/>
  <c r="AH1628" i="15"/>
  <c r="AF1628" i="15"/>
  <c r="AE1628" i="15"/>
  <c r="V1628" i="15" s="1"/>
  <c r="AB1628" i="15"/>
  <c r="R1628" i="15" s="1"/>
  <c r="AH1627" i="15"/>
  <c r="AF1627" i="15"/>
  <c r="AE1627" i="15"/>
  <c r="V1627" i="15" s="1"/>
  <c r="AB1627" i="15"/>
  <c r="R1627" i="15" s="1"/>
  <c r="AH1626" i="15"/>
  <c r="AF1626" i="15"/>
  <c r="AE1626" i="15"/>
  <c r="AB1626" i="15"/>
  <c r="R1626" i="15" s="1"/>
  <c r="AH1625" i="15"/>
  <c r="AF1625" i="15"/>
  <c r="AE1625" i="15"/>
  <c r="V1625" i="15" s="1"/>
  <c r="AB1625" i="15"/>
  <c r="R1625" i="15" s="1"/>
  <c r="AH1624" i="15"/>
  <c r="AF1624" i="15"/>
  <c r="AE1624" i="15"/>
  <c r="V1624" i="15" s="1"/>
  <c r="AB1624" i="15"/>
  <c r="R1624" i="15" s="1"/>
  <c r="AH1623" i="15"/>
  <c r="AF1623" i="15"/>
  <c r="AE1623" i="15"/>
  <c r="V1623" i="15" s="1"/>
  <c r="AB1623" i="15"/>
  <c r="R1623" i="15" s="1"/>
  <c r="AH1622" i="15"/>
  <c r="AF1622" i="15"/>
  <c r="AE1622" i="15"/>
  <c r="V1622" i="15" s="1"/>
  <c r="AB1622" i="15"/>
  <c r="R1622" i="15" s="1"/>
  <c r="AH1621" i="15"/>
  <c r="AF1621" i="15"/>
  <c r="AE1621" i="15"/>
  <c r="AB1621" i="15"/>
  <c r="R1621" i="15" s="1"/>
  <c r="AH1620" i="15"/>
  <c r="AF1620" i="15"/>
  <c r="AE1620" i="15"/>
  <c r="V1620" i="15" s="1"/>
  <c r="AB1620" i="15"/>
  <c r="R1620" i="15" s="1"/>
  <c r="AH1619" i="15"/>
  <c r="AF1619" i="15"/>
  <c r="AE1619" i="15"/>
  <c r="V1619" i="15" s="1"/>
  <c r="AB1619" i="15"/>
  <c r="R1619" i="15" s="1"/>
  <c r="AH1618" i="15"/>
  <c r="AF1618" i="15"/>
  <c r="AE1618" i="15"/>
  <c r="AB1618" i="15"/>
  <c r="R1618" i="15" s="1"/>
  <c r="AH1617" i="15"/>
  <c r="AF1617" i="15"/>
  <c r="AE1617" i="15"/>
  <c r="AB1617" i="15"/>
  <c r="R1617" i="15" s="1"/>
  <c r="AH1616" i="15"/>
  <c r="AF1616" i="15"/>
  <c r="AE1616" i="15"/>
  <c r="V1616" i="15" s="1"/>
  <c r="AB1616" i="15"/>
  <c r="R1616" i="15" s="1"/>
  <c r="AH1615" i="15"/>
  <c r="AF1615" i="15"/>
  <c r="AE1615" i="15"/>
  <c r="V1615" i="15" s="1"/>
  <c r="AB1615" i="15"/>
  <c r="R1615" i="15" s="1"/>
  <c r="AH1614" i="15"/>
  <c r="AF1614" i="15"/>
  <c r="AE1614" i="15"/>
  <c r="AB1614" i="15"/>
  <c r="AH1613" i="15"/>
  <c r="AF1613" i="15"/>
  <c r="AE1613" i="15"/>
  <c r="V1613" i="15" s="1"/>
  <c r="AB1613" i="15"/>
  <c r="R1613" i="15" s="1"/>
  <c r="AH1612" i="15"/>
  <c r="AF1612" i="15"/>
  <c r="AE1612" i="15"/>
  <c r="V1612" i="15" s="1"/>
  <c r="AB1612" i="15"/>
  <c r="R1612" i="15" s="1"/>
  <c r="AH1611" i="15"/>
  <c r="AF1611" i="15"/>
  <c r="AE1611" i="15"/>
  <c r="V1611" i="15" s="1"/>
  <c r="AB1611" i="15"/>
  <c r="R1611" i="15" s="1"/>
  <c r="AH1610" i="15"/>
  <c r="AF1610" i="15"/>
  <c r="AE1610" i="15"/>
  <c r="V1610" i="15" s="1"/>
  <c r="AB1610" i="15"/>
  <c r="R1610" i="15" s="1"/>
  <c r="AH1609" i="15"/>
  <c r="AF1609" i="15"/>
  <c r="AE1609" i="15"/>
  <c r="V1609" i="15" s="1"/>
  <c r="AB1609" i="15"/>
  <c r="R1609" i="15" s="1"/>
  <c r="AH1608" i="15"/>
  <c r="AF1608" i="15"/>
  <c r="AE1608" i="15"/>
  <c r="V1608" i="15" s="1"/>
  <c r="AB1608" i="15"/>
  <c r="R1608" i="15" s="1"/>
  <c r="AH1607" i="15"/>
  <c r="AF1607" i="15"/>
  <c r="AE1607" i="15"/>
  <c r="V1607" i="15" s="1"/>
  <c r="AB1607" i="15"/>
  <c r="R1607" i="15" s="1"/>
  <c r="AH1606" i="15"/>
  <c r="AF1606" i="15"/>
  <c r="AE1606" i="15"/>
  <c r="V1606" i="15" s="1"/>
  <c r="AB1606" i="15"/>
  <c r="R1606" i="15" s="1"/>
  <c r="AH1605" i="15"/>
  <c r="AF1605" i="15"/>
  <c r="AE1605" i="15"/>
  <c r="V1605" i="15" s="1"/>
  <c r="AB1605" i="15"/>
  <c r="R1605" i="15" s="1"/>
  <c r="AH1604" i="15"/>
  <c r="AF1604" i="15"/>
  <c r="AE1604" i="15"/>
  <c r="V1604" i="15" s="1"/>
  <c r="AB1604" i="15"/>
  <c r="AH1603" i="15"/>
  <c r="AF1603" i="15"/>
  <c r="AE1603" i="15"/>
  <c r="V1603" i="15" s="1"/>
  <c r="AB1603" i="15"/>
  <c r="AH1602" i="15"/>
  <c r="AF1602" i="15"/>
  <c r="AE1602" i="15"/>
  <c r="AB1602" i="15"/>
  <c r="R1602" i="15" s="1"/>
  <c r="AH1601" i="15"/>
  <c r="AF1601" i="15"/>
  <c r="AE1601" i="15"/>
  <c r="AB1601" i="15"/>
  <c r="R1601" i="15" s="1"/>
  <c r="AH1600" i="15"/>
  <c r="AF1600" i="15"/>
  <c r="AE1600" i="15"/>
  <c r="V1600" i="15" s="1"/>
  <c r="AB1600" i="15"/>
  <c r="R1600" i="15" s="1"/>
  <c r="AH1599" i="15"/>
  <c r="AF1599" i="15"/>
  <c r="AE1599" i="15"/>
  <c r="V1599" i="15" s="1"/>
  <c r="AB1599" i="15"/>
  <c r="R1599" i="15" s="1"/>
  <c r="AH1598" i="15"/>
  <c r="AF1598" i="15"/>
  <c r="AE1598" i="15"/>
  <c r="AB1598" i="15"/>
  <c r="R1598" i="15" s="1"/>
  <c r="AH1597" i="15"/>
  <c r="AF1597" i="15"/>
  <c r="AE1597" i="15"/>
  <c r="V1597" i="15" s="1"/>
  <c r="AB1597" i="15"/>
  <c r="R1597" i="15" s="1"/>
  <c r="AH1596" i="15"/>
  <c r="AF1596" i="15"/>
  <c r="AE1596" i="15"/>
  <c r="V1596" i="15" s="1"/>
  <c r="AB1596" i="15"/>
  <c r="R1596" i="15" s="1"/>
  <c r="AH1595" i="15"/>
  <c r="AF1595" i="15"/>
  <c r="AE1595" i="15"/>
  <c r="V1595" i="15" s="1"/>
  <c r="AB1595" i="15"/>
  <c r="R1595" i="15" s="1"/>
  <c r="AH1594" i="15"/>
  <c r="AF1594" i="15"/>
  <c r="AE1594" i="15"/>
  <c r="V1594" i="15" s="1"/>
  <c r="AB1594" i="15"/>
  <c r="R1594" i="15" s="1"/>
  <c r="AH1593" i="15"/>
  <c r="AF1593" i="15"/>
  <c r="AE1593" i="15"/>
  <c r="AB1593" i="15"/>
  <c r="R1593" i="15" s="1"/>
  <c r="AH1592" i="15"/>
  <c r="AF1592" i="15"/>
  <c r="AE1592" i="15"/>
  <c r="V1592" i="15" s="1"/>
  <c r="AB1592" i="15"/>
  <c r="R1592" i="15" s="1"/>
  <c r="AH1591" i="15"/>
  <c r="AF1591" i="15"/>
  <c r="AE1591" i="15"/>
  <c r="AB1591" i="15"/>
  <c r="R1591" i="15" s="1"/>
  <c r="AH1590" i="15"/>
  <c r="AF1590" i="15"/>
  <c r="AE1590" i="15"/>
  <c r="V1590" i="15" s="1"/>
  <c r="AB1590" i="15"/>
  <c r="R1590" i="15" s="1"/>
  <c r="AH1589" i="15"/>
  <c r="AF1589" i="15"/>
  <c r="AE1589" i="15"/>
  <c r="V1589" i="15" s="1"/>
  <c r="AB1589" i="15"/>
  <c r="AH1588" i="15"/>
  <c r="AF1588" i="15"/>
  <c r="AE1588" i="15"/>
  <c r="V1588" i="15" s="1"/>
  <c r="AB1588" i="15"/>
  <c r="AH1587" i="15"/>
  <c r="AF1587" i="15"/>
  <c r="AE1587" i="15"/>
  <c r="V1587" i="15" s="1"/>
  <c r="AB1587" i="15"/>
  <c r="R1587" i="15" s="1"/>
  <c r="AH1586" i="15"/>
  <c r="AF1586" i="15"/>
  <c r="AE1586" i="15"/>
  <c r="AB1586" i="15"/>
  <c r="R1586" i="15" s="1"/>
  <c r="AH1585" i="15"/>
  <c r="AF1585" i="15"/>
  <c r="AE1585" i="15"/>
  <c r="V1585" i="15" s="1"/>
  <c r="AB1585" i="15"/>
  <c r="R1585" i="15" s="1"/>
  <c r="AH1584" i="15"/>
  <c r="AF1584" i="15"/>
  <c r="AE1584" i="15"/>
  <c r="V1584" i="15" s="1"/>
  <c r="AB1584" i="15"/>
  <c r="R1584" i="15" s="1"/>
  <c r="AH1583" i="15"/>
  <c r="AF1583" i="15"/>
  <c r="AE1583" i="15"/>
  <c r="V1583" i="15" s="1"/>
  <c r="AB1583" i="15"/>
  <c r="R1583" i="15" s="1"/>
  <c r="AH1582" i="15"/>
  <c r="AF1582" i="15"/>
  <c r="AE1582" i="15"/>
  <c r="V1582" i="15" s="1"/>
  <c r="AB1582" i="15"/>
  <c r="R1582" i="15" s="1"/>
  <c r="AH1581" i="15"/>
  <c r="AF1581" i="15"/>
  <c r="AE1581" i="15"/>
  <c r="V1581" i="15" s="1"/>
  <c r="AB1581" i="15"/>
  <c r="R1581" i="15" s="1"/>
  <c r="AH1580" i="15"/>
  <c r="AF1580" i="15"/>
  <c r="AE1580" i="15"/>
  <c r="V1580" i="15" s="1"/>
  <c r="AB1580" i="15"/>
  <c r="R1580" i="15" s="1"/>
  <c r="AH1579" i="15"/>
  <c r="AF1579" i="15"/>
  <c r="AE1579" i="15"/>
  <c r="V1579" i="15" s="1"/>
  <c r="AB1579" i="15"/>
  <c r="AH1578" i="15"/>
  <c r="AF1578" i="15"/>
  <c r="AE1578" i="15"/>
  <c r="AB1578" i="15"/>
  <c r="R1578" i="15" s="1"/>
  <c r="AH1577" i="15"/>
  <c r="AF1577" i="15"/>
  <c r="AE1577" i="15"/>
  <c r="V1577" i="15" s="1"/>
  <c r="AB1577" i="15"/>
  <c r="R1577" i="15" s="1"/>
  <c r="AH1576" i="15"/>
  <c r="AF1576" i="15"/>
  <c r="AE1576" i="15"/>
  <c r="V1576" i="15" s="1"/>
  <c r="AB1576" i="15"/>
  <c r="R1576" i="15" s="1"/>
  <c r="AH1575" i="15"/>
  <c r="AF1575" i="15"/>
  <c r="AE1575" i="15"/>
  <c r="V1575" i="15" s="1"/>
  <c r="AB1575" i="15"/>
  <c r="R1575" i="15" s="1"/>
  <c r="AH1574" i="15"/>
  <c r="AF1574" i="15"/>
  <c r="AE1574" i="15"/>
  <c r="AB1574" i="15"/>
  <c r="AH1573" i="15"/>
  <c r="AF1573" i="15"/>
  <c r="AE1573" i="15"/>
  <c r="V1573" i="15" s="1"/>
  <c r="AB1573" i="15"/>
  <c r="R1573" i="15" s="1"/>
  <c r="AH1572" i="15"/>
  <c r="AF1572" i="15"/>
  <c r="AE1572" i="15"/>
  <c r="V1572" i="15" s="1"/>
  <c r="AB1572" i="15"/>
  <c r="R1572" i="15" s="1"/>
  <c r="AH1571" i="15"/>
  <c r="AF1571" i="15"/>
  <c r="AE1571" i="15"/>
  <c r="V1571" i="15" s="1"/>
  <c r="AB1571" i="15"/>
  <c r="R1571" i="15" s="1"/>
  <c r="AH1570" i="15"/>
  <c r="AF1570" i="15"/>
  <c r="AE1570" i="15"/>
  <c r="V1570" i="15" s="1"/>
  <c r="AB1570" i="15"/>
  <c r="R1570" i="15" s="1"/>
  <c r="AH1569" i="15"/>
  <c r="AF1569" i="15"/>
  <c r="AE1569" i="15"/>
  <c r="V1569" i="15" s="1"/>
  <c r="AB1569" i="15"/>
  <c r="R1569" i="15" s="1"/>
  <c r="AH1568" i="15"/>
  <c r="AF1568" i="15"/>
  <c r="AE1568" i="15"/>
  <c r="V1568" i="15" s="1"/>
  <c r="AB1568" i="15"/>
  <c r="R1568" i="15" s="1"/>
  <c r="AH1567" i="15"/>
  <c r="AF1567" i="15"/>
  <c r="AE1567" i="15"/>
  <c r="V1567" i="15" s="1"/>
  <c r="AB1567" i="15"/>
  <c r="R1567" i="15" s="1"/>
  <c r="AH1566" i="15"/>
  <c r="AF1566" i="15"/>
  <c r="AE1566" i="15"/>
  <c r="V1566" i="15" s="1"/>
  <c r="AB1566" i="15"/>
  <c r="R1566" i="15" s="1"/>
  <c r="AH1565" i="15"/>
  <c r="AF1565" i="15"/>
  <c r="AE1565" i="15"/>
  <c r="V1565" i="15" s="1"/>
  <c r="AB1565" i="15"/>
  <c r="R1565" i="15" s="1"/>
  <c r="AH1564" i="15"/>
  <c r="AF1564" i="15"/>
  <c r="AE1564" i="15"/>
  <c r="V1564" i="15" s="1"/>
  <c r="AB1564" i="15"/>
  <c r="AH1563" i="15"/>
  <c r="AF1563" i="15"/>
  <c r="AE1563" i="15"/>
  <c r="V1563" i="15" s="1"/>
  <c r="AB1563" i="15"/>
  <c r="R1563" i="15" s="1"/>
  <c r="AH1562" i="15"/>
  <c r="AF1562" i="15"/>
  <c r="AE1562" i="15"/>
  <c r="AB1562" i="15"/>
  <c r="R1562" i="15" s="1"/>
  <c r="AH1561" i="15"/>
  <c r="AF1561" i="15"/>
  <c r="AE1561" i="15"/>
  <c r="AB1561" i="15"/>
  <c r="R1561" i="15" s="1"/>
  <c r="AH1560" i="15"/>
  <c r="AF1560" i="15"/>
  <c r="AE1560" i="15"/>
  <c r="V1560" i="15" s="1"/>
  <c r="AB1560" i="15"/>
  <c r="R1560" i="15" s="1"/>
  <c r="AH1559" i="15"/>
  <c r="AF1559" i="15"/>
  <c r="AE1559" i="15"/>
  <c r="V1559" i="15" s="1"/>
  <c r="AB1559" i="15"/>
  <c r="R1559" i="15" s="1"/>
  <c r="AH1558" i="15"/>
  <c r="AF1558" i="15"/>
  <c r="AE1558" i="15"/>
  <c r="AB1558" i="15"/>
  <c r="R1558" i="15" s="1"/>
  <c r="AH1557" i="15"/>
  <c r="AF1557" i="15"/>
  <c r="AE1557" i="15"/>
  <c r="V1557" i="15" s="1"/>
  <c r="AB1557" i="15"/>
  <c r="R1557" i="15" s="1"/>
  <c r="AH1556" i="15"/>
  <c r="AF1556" i="15"/>
  <c r="AE1556" i="15"/>
  <c r="V1556" i="15" s="1"/>
  <c r="AB1556" i="15"/>
  <c r="R1556" i="15" s="1"/>
  <c r="AH1555" i="15"/>
  <c r="AF1555" i="15"/>
  <c r="AE1555" i="15"/>
  <c r="V1555" i="15" s="1"/>
  <c r="AB1555" i="15"/>
  <c r="R1555" i="15" s="1"/>
  <c r="AH1554" i="15"/>
  <c r="AF1554" i="15"/>
  <c r="AE1554" i="15"/>
  <c r="AB1554" i="15"/>
  <c r="R1554" i="15" s="1"/>
  <c r="AH1553" i="15"/>
  <c r="AF1553" i="15"/>
  <c r="AE1553" i="15"/>
  <c r="AB1553" i="15"/>
  <c r="R1553" i="15" s="1"/>
  <c r="AH1552" i="15"/>
  <c r="AF1552" i="15"/>
  <c r="AE1552" i="15"/>
  <c r="V1552" i="15" s="1"/>
  <c r="AB1552" i="15"/>
  <c r="R1552" i="15" s="1"/>
  <c r="AH1551" i="15"/>
  <c r="AF1551" i="15"/>
  <c r="AE1551" i="15"/>
  <c r="AB1551" i="15"/>
  <c r="R1551" i="15" s="1"/>
  <c r="AH1550" i="15"/>
  <c r="AF1550" i="15"/>
  <c r="AE1550" i="15"/>
  <c r="V1550" i="15" s="1"/>
  <c r="AB1550" i="15"/>
  <c r="R1550" i="15" s="1"/>
  <c r="AH1549" i="15"/>
  <c r="AF1549" i="15"/>
  <c r="AE1549" i="15"/>
  <c r="V1549" i="15" s="1"/>
  <c r="AB1549" i="15"/>
  <c r="R1549" i="15" s="1"/>
  <c r="AH1548" i="15"/>
  <c r="AF1548" i="15"/>
  <c r="AE1548" i="15"/>
  <c r="V1548" i="15" s="1"/>
  <c r="AB1548" i="15"/>
  <c r="R1548" i="15" s="1"/>
  <c r="AH1547" i="15"/>
  <c r="AF1547" i="15"/>
  <c r="AE1547" i="15"/>
  <c r="V1547" i="15" s="1"/>
  <c r="AB1547" i="15"/>
  <c r="R1547" i="15" s="1"/>
  <c r="AH1546" i="15"/>
  <c r="AF1546" i="15"/>
  <c r="AE1546" i="15"/>
  <c r="AB1546" i="15"/>
  <c r="R1546" i="15" s="1"/>
  <c r="AH1545" i="15"/>
  <c r="AF1545" i="15"/>
  <c r="AE1545" i="15"/>
  <c r="V1545" i="15" s="1"/>
  <c r="AB1545" i="15"/>
  <c r="R1545" i="15" s="1"/>
  <c r="AH1544" i="15"/>
  <c r="AF1544" i="15"/>
  <c r="AE1544" i="15"/>
  <c r="V1544" i="15" s="1"/>
  <c r="AB1544" i="15"/>
  <c r="R1544" i="15" s="1"/>
  <c r="AH1543" i="15"/>
  <c r="AF1543" i="15"/>
  <c r="AE1543" i="15"/>
  <c r="V1543" i="15" s="1"/>
  <c r="AB1543" i="15"/>
  <c r="R1543" i="15" s="1"/>
  <c r="AH1542" i="15"/>
  <c r="AF1542" i="15"/>
  <c r="AE1542" i="15"/>
  <c r="V1542" i="15" s="1"/>
  <c r="AB1542" i="15"/>
  <c r="R1542" i="15" s="1"/>
  <c r="AH1541" i="15"/>
  <c r="AF1541" i="15"/>
  <c r="AE1541" i="15"/>
  <c r="AB1541" i="15"/>
  <c r="R1541" i="15" s="1"/>
  <c r="AH1540" i="15"/>
  <c r="AF1540" i="15"/>
  <c r="AE1540" i="15"/>
  <c r="V1540" i="15" s="1"/>
  <c r="AB1540" i="15"/>
  <c r="R1540" i="15" s="1"/>
  <c r="AH1539" i="15"/>
  <c r="AF1539" i="15"/>
  <c r="AE1539" i="15"/>
  <c r="V1539" i="15" s="1"/>
  <c r="AB1539" i="15"/>
  <c r="AH1538" i="15"/>
  <c r="AF1538" i="15"/>
  <c r="AE1538" i="15"/>
  <c r="AB1538" i="15"/>
  <c r="R1538" i="15" s="1"/>
  <c r="AH1537" i="15"/>
  <c r="AF1537" i="15"/>
  <c r="AE1537" i="15"/>
  <c r="AB1537" i="15"/>
  <c r="R1537" i="15" s="1"/>
  <c r="AH1536" i="15"/>
  <c r="AF1536" i="15"/>
  <c r="AE1536" i="15"/>
  <c r="V1536" i="15" s="1"/>
  <c r="AB1536" i="15"/>
  <c r="R1536" i="15" s="1"/>
  <c r="AH1535" i="15"/>
  <c r="AF1535" i="15"/>
  <c r="AE1535" i="15"/>
  <c r="V1535" i="15" s="1"/>
  <c r="AB1535" i="15"/>
  <c r="R1535" i="15" s="1"/>
  <c r="AH1534" i="15"/>
  <c r="AF1534" i="15"/>
  <c r="AE1534" i="15"/>
  <c r="V1534" i="15" s="1"/>
  <c r="AB1534" i="15"/>
  <c r="R1534" i="15" s="1"/>
  <c r="AH1533" i="15"/>
  <c r="AF1533" i="15"/>
  <c r="AE1533" i="15"/>
  <c r="AB1533" i="15"/>
  <c r="R1533" i="15" s="1"/>
  <c r="AH1532" i="15"/>
  <c r="AF1532" i="15"/>
  <c r="AE1532" i="15"/>
  <c r="V1532" i="15" s="1"/>
  <c r="AB1532" i="15"/>
  <c r="R1532" i="15" s="1"/>
  <c r="AH1531" i="15"/>
  <c r="AF1531" i="15"/>
  <c r="AE1531" i="15"/>
  <c r="V1531" i="15" s="1"/>
  <c r="AB1531" i="15"/>
  <c r="R1531" i="15" s="1"/>
  <c r="AH1530" i="15"/>
  <c r="AF1530" i="15"/>
  <c r="AE1530" i="15"/>
  <c r="V1530" i="15" s="1"/>
  <c r="AB1530" i="15"/>
  <c r="R1530" i="15" s="1"/>
  <c r="AH1529" i="15"/>
  <c r="AF1529" i="15"/>
  <c r="AE1529" i="15"/>
  <c r="V1529" i="15" s="1"/>
  <c r="AB1529" i="15"/>
  <c r="R1529" i="15" s="1"/>
  <c r="AH1528" i="15"/>
  <c r="AF1528" i="15"/>
  <c r="AE1528" i="15"/>
  <c r="V1528" i="15" s="1"/>
  <c r="AB1528" i="15"/>
  <c r="R1528" i="15" s="1"/>
  <c r="AH1527" i="15"/>
  <c r="AF1527" i="15"/>
  <c r="AE1527" i="15"/>
  <c r="V1527" i="15" s="1"/>
  <c r="AB1527" i="15"/>
  <c r="R1527" i="15" s="1"/>
  <c r="AH1526" i="15"/>
  <c r="AF1526" i="15"/>
  <c r="AE1526" i="15"/>
  <c r="AB1526" i="15"/>
  <c r="R1526" i="15" s="1"/>
  <c r="AH1525" i="15"/>
  <c r="AF1525" i="15"/>
  <c r="AE1525" i="15"/>
  <c r="V1525" i="15" s="1"/>
  <c r="AB1525" i="15"/>
  <c r="R1525" i="15" s="1"/>
  <c r="AH1524" i="15"/>
  <c r="AF1524" i="15"/>
  <c r="AE1524" i="15"/>
  <c r="V1524" i="15" s="1"/>
  <c r="AB1524" i="15"/>
  <c r="AH1523" i="15"/>
  <c r="AF1523" i="15"/>
  <c r="AE1523" i="15"/>
  <c r="V1523" i="15" s="1"/>
  <c r="AB1523" i="15"/>
  <c r="AH1522" i="15"/>
  <c r="AF1522" i="15"/>
  <c r="AE1522" i="15"/>
  <c r="AB1522" i="15"/>
  <c r="R1522" i="15" s="1"/>
  <c r="AH1521" i="15"/>
  <c r="AF1521" i="15"/>
  <c r="AE1521" i="15"/>
  <c r="AB1521" i="15"/>
  <c r="R1521" i="15" s="1"/>
  <c r="AH1520" i="15"/>
  <c r="AF1520" i="15"/>
  <c r="AE1520" i="15"/>
  <c r="V1520" i="15" s="1"/>
  <c r="AB1520" i="15"/>
  <c r="R1520" i="15" s="1"/>
  <c r="AH1519" i="15"/>
  <c r="AF1519" i="15"/>
  <c r="AE1519" i="15"/>
  <c r="V1519" i="15" s="1"/>
  <c r="AB1519" i="15"/>
  <c r="R1519" i="15" s="1"/>
  <c r="AH1518" i="15"/>
  <c r="AF1518" i="15"/>
  <c r="AE1518" i="15"/>
  <c r="AB1518" i="15"/>
  <c r="AH1517" i="15"/>
  <c r="AF1517" i="15"/>
  <c r="AE1517" i="15"/>
  <c r="V1517" i="15" s="1"/>
  <c r="AB1517" i="15"/>
  <c r="R1517" i="15" s="1"/>
  <c r="AH1516" i="15"/>
  <c r="AF1516" i="15"/>
  <c r="AE1516" i="15"/>
  <c r="V1516" i="15" s="1"/>
  <c r="AB1516" i="15"/>
  <c r="R1516" i="15" s="1"/>
  <c r="AH1515" i="15"/>
  <c r="AF1515" i="15"/>
  <c r="AE1515" i="15"/>
  <c r="V1515" i="15" s="1"/>
  <c r="AB1515" i="15"/>
  <c r="R1515" i="15" s="1"/>
  <c r="AH1514" i="15"/>
  <c r="AF1514" i="15"/>
  <c r="AE1514" i="15"/>
  <c r="V1514" i="15" s="1"/>
  <c r="AB1514" i="15"/>
  <c r="R1514" i="15" s="1"/>
  <c r="AH1513" i="15"/>
  <c r="AF1513" i="15"/>
  <c r="AE1513" i="15"/>
  <c r="AB1513" i="15"/>
  <c r="R1513" i="15" s="1"/>
  <c r="AH1512" i="15"/>
  <c r="AF1512" i="15"/>
  <c r="AE1512" i="15"/>
  <c r="V1512" i="15" s="1"/>
  <c r="AB1512" i="15"/>
  <c r="R1512" i="15" s="1"/>
  <c r="AH1511" i="15"/>
  <c r="AF1511" i="15"/>
  <c r="AE1511" i="15"/>
  <c r="V1511" i="15" s="1"/>
  <c r="AB1511" i="15"/>
  <c r="R1511" i="15" s="1"/>
  <c r="AH1510" i="15"/>
  <c r="AF1510" i="15"/>
  <c r="AE1510" i="15"/>
  <c r="V1510" i="15" s="1"/>
  <c r="AB1510" i="15"/>
  <c r="R1510" i="15" s="1"/>
  <c r="AH1509" i="15"/>
  <c r="AF1509" i="15"/>
  <c r="AE1509" i="15"/>
  <c r="V1509" i="15" s="1"/>
  <c r="AB1509" i="15"/>
  <c r="R1509" i="15" s="1"/>
  <c r="AH1508" i="15"/>
  <c r="AF1508" i="15"/>
  <c r="AE1508" i="15"/>
  <c r="V1508" i="15" s="1"/>
  <c r="AB1508" i="15"/>
  <c r="R1508" i="15" s="1"/>
  <c r="AH1507" i="15"/>
  <c r="AF1507" i="15"/>
  <c r="AE1507" i="15"/>
  <c r="AB1507" i="15"/>
  <c r="R1507" i="15" s="1"/>
  <c r="AH1506" i="15"/>
  <c r="AF1506" i="15"/>
  <c r="AE1506" i="15"/>
  <c r="AB1506" i="15"/>
  <c r="R1506" i="15" s="1"/>
  <c r="AH1505" i="15"/>
  <c r="AF1505" i="15"/>
  <c r="AE1505" i="15"/>
  <c r="AB1505" i="15"/>
  <c r="R1505" i="15" s="1"/>
  <c r="AH1504" i="15"/>
  <c r="AF1504" i="15"/>
  <c r="AE1504" i="15"/>
  <c r="V1504" i="15" s="1"/>
  <c r="AB1504" i="15"/>
  <c r="R1504" i="15" s="1"/>
  <c r="AH1503" i="15"/>
  <c r="AF1503" i="15"/>
  <c r="AE1503" i="15"/>
  <c r="V1503" i="15" s="1"/>
  <c r="AB1503" i="15"/>
  <c r="R1503" i="15" s="1"/>
  <c r="AH1502" i="15"/>
  <c r="AF1502" i="15"/>
  <c r="AE1502" i="15"/>
  <c r="V1502" i="15" s="1"/>
  <c r="AB1502" i="15"/>
  <c r="R1502" i="15" s="1"/>
  <c r="AH1501" i="15"/>
  <c r="AF1501" i="15"/>
  <c r="AE1501" i="15"/>
  <c r="AB1501" i="15"/>
  <c r="R1501" i="15" s="1"/>
  <c r="AH1500" i="15"/>
  <c r="AF1500" i="15"/>
  <c r="AE1500" i="15"/>
  <c r="V1500" i="15" s="1"/>
  <c r="AB1500" i="15"/>
  <c r="AH1499" i="15"/>
  <c r="AF1499" i="15"/>
  <c r="AE1499" i="15"/>
  <c r="V1499" i="15" s="1"/>
  <c r="AB1499" i="15"/>
  <c r="R1499" i="15" s="1"/>
  <c r="AH1498" i="15"/>
  <c r="AF1498" i="15"/>
  <c r="AE1498" i="15"/>
  <c r="AB1498" i="15"/>
  <c r="R1498" i="15" s="1"/>
  <c r="AH1497" i="15"/>
  <c r="AF1497" i="15"/>
  <c r="AE1497" i="15"/>
  <c r="AB1497" i="15"/>
  <c r="R1497" i="15" s="1"/>
  <c r="AH1496" i="15"/>
  <c r="AF1496" i="15"/>
  <c r="AE1496" i="15"/>
  <c r="AB1496" i="15"/>
  <c r="R1496" i="15" s="1"/>
  <c r="AH1495" i="15"/>
  <c r="AF1495" i="15"/>
  <c r="AE1495" i="15"/>
  <c r="V1495" i="15" s="1"/>
  <c r="AB1495" i="15"/>
  <c r="R1495" i="15" s="1"/>
  <c r="AH1494" i="15"/>
  <c r="AF1494" i="15"/>
  <c r="AE1494" i="15"/>
  <c r="V1494" i="15" s="1"/>
  <c r="AB1494" i="15"/>
  <c r="R1494" i="15" s="1"/>
  <c r="AH1493" i="15"/>
  <c r="AF1493" i="15"/>
  <c r="AE1493" i="15"/>
  <c r="V1493" i="15" s="1"/>
  <c r="AB1493" i="15"/>
  <c r="R1493" i="15" s="1"/>
  <c r="AH1492" i="15"/>
  <c r="AF1492" i="15"/>
  <c r="AE1492" i="15"/>
  <c r="V1492" i="15" s="1"/>
  <c r="AB1492" i="15"/>
  <c r="R1492" i="15" s="1"/>
  <c r="AH1491" i="15"/>
  <c r="AF1491" i="15"/>
  <c r="AE1491" i="15"/>
  <c r="V1491" i="15" s="1"/>
  <c r="AB1491" i="15"/>
  <c r="R1491" i="15" s="1"/>
  <c r="AH1490" i="15"/>
  <c r="AF1490" i="15"/>
  <c r="AE1490" i="15"/>
  <c r="V1490" i="15" s="1"/>
  <c r="AB1490" i="15"/>
  <c r="R1490" i="15" s="1"/>
  <c r="AH1489" i="15"/>
  <c r="AF1489" i="15"/>
  <c r="AE1489" i="15"/>
  <c r="V1489" i="15" s="1"/>
  <c r="AB1489" i="15"/>
  <c r="R1489" i="15" s="1"/>
  <c r="AH1488" i="15"/>
  <c r="AF1488" i="15"/>
  <c r="AE1488" i="15"/>
  <c r="V1488" i="15" s="1"/>
  <c r="AB1488" i="15"/>
  <c r="R1488" i="15" s="1"/>
  <c r="AH1487" i="15"/>
  <c r="AF1487" i="15"/>
  <c r="AE1487" i="15"/>
  <c r="V1487" i="15" s="1"/>
  <c r="AB1487" i="15"/>
  <c r="R1487" i="15" s="1"/>
  <c r="AH1486" i="15"/>
  <c r="AF1486" i="15"/>
  <c r="AE1486" i="15"/>
  <c r="V1486" i="15" s="1"/>
  <c r="AB1486" i="15"/>
  <c r="R1486" i="15" s="1"/>
  <c r="AH1485" i="15"/>
  <c r="AF1485" i="15"/>
  <c r="AE1485" i="15"/>
  <c r="V1485" i="15" s="1"/>
  <c r="AB1485" i="15"/>
  <c r="R1485" i="15" s="1"/>
  <c r="AH1484" i="15"/>
  <c r="AF1484" i="15"/>
  <c r="AE1484" i="15"/>
  <c r="AB1484" i="15"/>
  <c r="R1484" i="15" s="1"/>
  <c r="AH1483" i="15"/>
  <c r="AF1483" i="15"/>
  <c r="AE1483" i="15"/>
  <c r="V1483" i="15" s="1"/>
  <c r="AB1483" i="15"/>
  <c r="R1483" i="15" s="1"/>
  <c r="AH1482" i="15"/>
  <c r="AF1482" i="15"/>
  <c r="AE1482" i="15"/>
  <c r="AB1482" i="15"/>
  <c r="R1482" i="15" s="1"/>
  <c r="AH1481" i="15"/>
  <c r="AF1481" i="15"/>
  <c r="AE1481" i="15"/>
  <c r="AB1481" i="15"/>
  <c r="R1481" i="15" s="1"/>
  <c r="AH1480" i="15"/>
  <c r="AF1480" i="15"/>
  <c r="AE1480" i="15"/>
  <c r="AB1480" i="15"/>
  <c r="R1480" i="15" s="1"/>
  <c r="AH1479" i="15"/>
  <c r="AF1479" i="15"/>
  <c r="AE1479" i="15"/>
  <c r="V1479" i="15" s="1"/>
  <c r="AB1479" i="15"/>
  <c r="R1479" i="15" s="1"/>
  <c r="AH1478" i="15"/>
  <c r="AF1478" i="15"/>
  <c r="AE1478" i="15"/>
  <c r="AB1478" i="15"/>
  <c r="R1478" i="15" s="1"/>
  <c r="AH1477" i="15"/>
  <c r="AF1477" i="15"/>
  <c r="AE1477" i="15"/>
  <c r="V1477" i="15" s="1"/>
  <c r="AB1477" i="15"/>
  <c r="R1477" i="15" s="1"/>
  <c r="AH1476" i="15"/>
  <c r="AF1476" i="15"/>
  <c r="AE1476" i="15"/>
  <c r="V1476" i="15" s="1"/>
  <c r="AB1476" i="15"/>
  <c r="R1476" i="15" s="1"/>
  <c r="AH1475" i="15"/>
  <c r="AF1475" i="15"/>
  <c r="AE1475" i="15"/>
  <c r="AB1475" i="15"/>
  <c r="R1475" i="15" s="1"/>
  <c r="AH1474" i="15"/>
  <c r="AF1474" i="15"/>
  <c r="AE1474" i="15"/>
  <c r="V1474" i="15" s="1"/>
  <c r="AB1474" i="15"/>
  <c r="R1474" i="15" s="1"/>
  <c r="AH1473" i="15"/>
  <c r="AF1473" i="15"/>
  <c r="AE1473" i="15"/>
  <c r="AB1473" i="15"/>
  <c r="R1473" i="15" s="1"/>
  <c r="AH1472" i="15"/>
  <c r="AF1472" i="15"/>
  <c r="AE1472" i="15"/>
  <c r="V1472" i="15" s="1"/>
  <c r="AB1472" i="15"/>
  <c r="R1472" i="15" s="1"/>
  <c r="AH1471" i="15"/>
  <c r="AF1471" i="15"/>
  <c r="AE1471" i="15"/>
  <c r="V1471" i="15" s="1"/>
  <c r="AB1471" i="15"/>
  <c r="R1471" i="15" s="1"/>
  <c r="AH1470" i="15"/>
  <c r="AF1470" i="15"/>
  <c r="AE1470" i="15"/>
  <c r="V1470" i="15" s="1"/>
  <c r="AB1470" i="15"/>
  <c r="R1470" i="15" s="1"/>
  <c r="AH1469" i="15"/>
  <c r="AF1469" i="15"/>
  <c r="AE1469" i="15"/>
  <c r="V1469" i="15" s="1"/>
  <c r="AB1469" i="15"/>
  <c r="R1469" i="15" s="1"/>
  <c r="AH1468" i="15"/>
  <c r="AF1468" i="15"/>
  <c r="AE1468" i="15"/>
  <c r="V1468" i="15" s="1"/>
  <c r="AB1468" i="15"/>
  <c r="AH1467" i="15"/>
  <c r="AF1467" i="15"/>
  <c r="AE1467" i="15"/>
  <c r="V1467" i="15" s="1"/>
  <c r="AB1467" i="15"/>
  <c r="AH1466" i="15"/>
  <c r="AF1466" i="15"/>
  <c r="AE1466" i="15"/>
  <c r="AB1466" i="15"/>
  <c r="R1466" i="15" s="1"/>
  <c r="AH1465" i="15"/>
  <c r="AF1465" i="15"/>
  <c r="AE1465" i="15"/>
  <c r="V1465" i="15" s="1"/>
  <c r="AB1465" i="15"/>
  <c r="R1465" i="15" s="1"/>
  <c r="AH1464" i="15"/>
  <c r="AF1464" i="15"/>
  <c r="AE1464" i="15"/>
  <c r="V1464" i="15" s="1"/>
  <c r="AB1464" i="15"/>
  <c r="R1464" i="15" s="1"/>
  <c r="AH1463" i="15"/>
  <c r="AF1463" i="15"/>
  <c r="AE1463" i="15"/>
  <c r="V1463" i="15" s="1"/>
  <c r="AB1463" i="15"/>
  <c r="R1463" i="15" s="1"/>
  <c r="AH1462" i="15"/>
  <c r="AF1462" i="15"/>
  <c r="AE1462" i="15"/>
  <c r="AB1462" i="15"/>
  <c r="R1462" i="15" s="1"/>
  <c r="AH1461" i="15"/>
  <c r="AF1461" i="15"/>
  <c r="AE1461" i="15"/>
  <c r="V1461" i="15" s="1"/>
  <c r="AB1461" i="15"/>
  <c r="R1461" i="15" s="1"/>
  <c r="AH1460" i="15"/>
  <c r="AF1460" i="15"/>
  <c r="AE1460" i="15"/>
  <c r="V1460" i="15" s="1"/>
  <c r="AB1460" i="15"/>
  <c r="R1460" i="15" s="1"/>
  <c r="AH1459" i="15"/>
  <c r="AF1459" i="15"/>
  <c r="AE1459" i="15"/>
  <c r="V1459" i="15" s="1"/>
  <c r="AB1459" i="15"/>
  <c r="R1459" i="15" s="1"/>
  <c r="AH1458" i="15"/>
  <c r="AF1458" i="15"/>
  <c r="AE1458" i="15"/>
  <c r="AB1458" i="15"/>
  <c r="R1458" i="15" s="1"/>
  <c r="AH1457" i="15"/>
  <c r="AF1457" i="15"/>
  <c r="AE1457" i="15"/>
  <c r="AB1457" i="15"/>
  <c r="R1457" i="15" s="1"/>
  <c r="AH1456" i="15"/>
  <c r="AF1456" i="15"/>
  <c r="AE1456" i="15"/>
  <c r="V1456" i="15" s="1"/>
  <c r="AB1456" i="15"/>
  <c r="R1456" i="15" s="1"/>
  <c r="AH1455" i="15"/>
  <c r="AF1455" i="15"/>
  <c r="AE1455" i="15"/>
  <c r="V1455" i="15" s="1"/>
  <c r="AB1455" i="15"/>
  <c r="R1455" i="15" s="1"/>
  <c r="AH1454" i="15"/>
  <c r="AF1454" i="15"/>
  <c r="AE1454" i="15"/>
  <c r="V1454" i="15" s="1"/>
  <c r="AB1454" i="15"/>
  <c r="R1454" i="15" s="1"/>
  <c r="AH1453" i="15"/>
  <c r="AF1453" i="15"/>
  <c r="AE1453" i="15"/>
  <c r="V1453" i="15" s="1"/>
  <c r="AB1453" i="15"/>
  <c r="R1453" i="15" s="1"/>
  <c r="AH1452" i="15"/>
  <c r="AF1452" i="15"/>
  <c r="AE1452" i="15"/>
  <c r="V1452" i="15" s="1"/>
  <c r="AB1452" i="15"/>
  <c r="R1452" i="15" s="1"/>
  <c r="AH1451" i="15"/>
  <c r="AF1451" i="15"/>
  <c r="AE1451" i="15"/>
  <c r="AB1451" i="15"/>
  <c r="R1451" i="15" s="1"/>
  <c r="AH1450" i="15"/>
  <c r="AF1450" i="15"/>
  <c r="AE1450" i="15"/>
  <c r="V1450" i="15" s="1"/>
  <c r="AB1450" i="15"/>
  <c r="R1450" i="15" s="1"/>
  <c r="AH1449" i="15"/>
  <c r="AF1449" i="15"/>
  <c r="AE1449" i="15"/>
  <c r="V1449" i="15" s="1"/>
  <c r="AB1449" i="15"/>
  <c r="R1449" i="15" s="1"/>
  <c r="AH1448" i="15"/>
  <c r="AF1448" i="15"/>
  <c r="AE1448" i="15"/>
  <c r="V1448" i="15" s="1"/>
  <c r="AB1448" i="15"/>
  <c r="R1448" i="15" s="1"/>
  <c r="AH1447" i="15"/>
  <c r="AF1447" i="15"/>
  <c r="AE1447" i="15"/>
  <c r="V1447" i="15" s="1"/>
  <c r="AB1447" i="15"/>
  <c r="R1447" i="15" s="1"/>
  <c r="AH1446" i="15"/>
  <c r="AF1446" i="15"/>
  <c r="AE1446" i="15"/>
  <c r="V1446" i="15" s="1"/>
  <c r="AB1446" i="15"/>
  <c r="R1446" i="15" s="1"/>
  <c r="AH1445" i="15"/>
  <c r="AF1445" i="15"/>
  <c r="AE1445" i="15"/>
  <c r="V1445" i="15" s="1"/>
  <c r="AB1445" i="15"/>
  <c r="AH1444" i="15"/>
  <c r="AF1444" i="15"/>
  <c r="AE1444" i="15"/>
  <c r="V1444" i="15" s="1"/>
  <c r="AB1444" i="15"/>
  <c r="R1444" i="15" s="1"/>
  <c r="AH1443" i="15"/>
  <c r="AF1443" i="15"/>
  <c r="AE1443" i="15"/>
  <c r="V1443" i="15" s="1"/>
  <c r="AB1443" i="15"/>
  <c r="R1443" i="15" s="1"/>
  <c r="AH1442" i="15"/>
  <c r="AF1442" i="15"/>
  <c r="AE1442" i="15"/>
  <c r="AB1442" i="15"/>
  <c r="R1442" i="15" s="1"/>
  <c r="AH1441" i="15"/>
  <c r="AF1441" i="15"/>
  <c r="AE1441" i="15"/>
  <c r="AB1441" i="15"/>
  <c r="R1441" i="15" s="1"/>
  <c r="AH1440" i="15"/>
  <c r="AF1440" i="15"/>
  <c r="AE1440" i="15"/>
  <c r="V1440" i="15" s="1"/>
  <c r="AB1440" i="15"/>
  <c r="R1440" i="15" s="1"/>
  <c r="AH1439" i="15"/>
  <c r="AF1439" i="15"/>
  <c r="AE1439" i="15"/>
  <c r="V1439" i="15" s="1"/>
  <c r="AB1439" i="15"/>
  <c r="R1439" i="15" s="1"/>
  <c r="AH1438" i="15"/>
  <c r="AF1438" i="15"/>
  <c r="AE1438" i="15"/>
  <c r="AB1438" i="15"/>
  <c r="R1438" i="15" s="1"/>
  <c r="AH1437" i="15"/>
  <c r="AF1437" i="15"/>
  <c r="AE1437" i="15"/>
  <c r="AB1437" i="15"/>
  <c r="R1437" i="15" s="1"/>
  <c r="AH1436" i="15"/>
  <c r="AF1436" i="15"/>
  <c r="AE1436" i="15"/>
  <c r="V1436" i="15" s="1"/>
  <c r="AB1436" i="15"/>
  <c r="R1436" i="15" s="1"/>
  <c r="AH1435" i="15"/>
  <c r="AF1435" i="15"/>
  <c r="AE1435" i="15"/>
  <c r="V1435" i="15" s="1"/>
  <c r="AB1435" i="15"/>
  <c r="R1435" i="15" s="1"/>
  <c r="AH1434" i="15"/>
  <c r="AF1434" i="15"/>
  <c r="AE1434" i="15"/>
  <c r="AB1434" i="15"/>
  <c r="R1434" i="15" s="1"/>
  <c r="AH1433" i="15"/>
  <c r="AF1433" i="15"/>
  <c r="AE1433" i="15"/>
  <c r="AB1433" i="15"/>
  <c r="R1433" i="15" s="1"/>
  <c r="AH1432" i="15"/>
  <c r="AF1432" i="15"/>
  <c r="AE1432" i="15"/>
  <c r="V1432" i="15" s="1"/>
  <c r="AB1432" i="15"/>
  <c r="R1432" i="15" s="1"/>
  <c r="AH1431" i="15"/>
  <c r="AF1431" i="15"/>
  <c r="AE1431" i="15"/>
  <c r="AB1431" i="15"/>
  <c r="R1431" i="15" s="1"/>
  <c r="AH1430" i="15"/>
  <c r="AF1430" i="15"/>
  <c r="AE1430" i="15"/>
  <c r="V1430" i="15" s="1"/>
  <c r="AB1430" i="15"/>
  <c r="R1430" i="15" s="1"/>
  <c r="AH1429" i="15"/>
  <c r="AF1429" i="15"/>
  <c r="AE1429" i="15"/>
  <c r="V1429" i="15" s="1"/>
  <c r="AB1429" i="15"/>
  <c r="R1429" i="15" s="1"/>
  <c r="AH1428" i="15"/>
  <c r="AF1428" i="15"/>
  <c r="AE1428" i="15"/>
  <c r="V1428" i="15" s="1"/>
  <c r="AB1428" i="15"/>
  <c r="R1428" i="15" s="1"/>
  <c r="AH1427" i="15"/>
  <c r="AF1427" i="15"/>
  <c r="AE1427" i="15"/>
  <c r="V1427" i="15" s="1"/>
  <c r="AB1427" i="15"/>
  <c r="AH1426" i="15"/>
  <c r="AF1426" i="15"/>
  <c r="AE1426" i="15"/>
  <c r="AB1426" i="15"/>
  <c r="R1426" i="15" s="1"/>
  <c r="AH1425" i="15"/>
  <c r="AF1425" i="15"/>
  <c r="AE1425" i="15"/>
  <c r="AB1425" i="15"/>
  <c r="R1425" i="15" s="1"/>
  <c r="AH1424" i="15"/>
  <c r="AF1424" i="15"/>
  <c r="AE1424" i="15"/>
  <c r="V1424" i="15" s="1"/>
  <c r="AB1424" i="15"/>
  <c r="R1424" i="15" s="1"/>
  <c r="AH1423" i="15"/>
  <c r="AF1423" i="15"/>
  <c r="AE1423" i="15"/>
  <c r="V1423" i="15" s="1"/>
  <c r="AB1423" i="15"/>
  <c r="R1423" i="15" s="1"/>
  <c r="AH1422" i="15"/>
  <c r="AF1422" i="15"/>
  <c r="AE1422" i="15"/>
  <c r="AB1422" i="15"/>
  <c r="R1422" i="15" s="1"/>
  <c r="AH1421" i="15"/>
  <c r="AF1421" i="15"/>
  <c r="AE1421" i="15"/>
  <c r="AB1421" i="15"/>
  <c r="R1421" i="15" s="1"/>
  <c r="AH1420" i="15"/>
  <c r="AF1420" i="15"/>
  <c r="AE1420" i="15"/>
  <c r="V1420" i="15" s="1"/>
  <c r="AB1420" i="15"/>
  <c r="R1420" i="15" s="1"/>
  <c r="AH1419" i="15"/>
  <c r="AF1419" i="15"/>
  <c r="AE1419" i="15"/>
  <c r="V1419" i="15" s="1"/>
  <c r="AB1419" i="15"/>
  <c r="AH1418" i="15"/>
  <c r="AF1418" i="15"/>
  <c r="AE1418" i="15"/>
  <c r="AB1418" i="15"/>
  <c r="R1418" i="15" s="1"/>
  <c r="AH1417" i="15"/>
  <c r="AF1417" i="15"/>
  <c r="AE1417" i="15"/>
  <c r="AB1417" i="15"/>
  <c r="R1417" i="15" s="1"/>
  <c r="AH1416" i="15"/>
  <c r="AF1416" i="15"/>
  <c r="AE1416" i="15"/>
  <c r="AB1416" i="15"/>
  <c r="R1416" i="15" s="1"/>
  <c r="AH1415" i="15"/>
  <c r="AF1415" i="15"/>
  <c r="AE1415" i="15"/>
  <c r="V1415" i="15" s="1"/>
  <c r="AB1415" i="15"/>
  <c r="R1415" i="15" s="1"/>
  <c r="AH1414" i="15"/>
  <c r="AF1414" i="15"/>
  <c r="AE1414" i="15"/>
  <c r="V1414" i="15" s="1"/>
  <c r="AB1414" i="15"/>
  <c r="R1414" i="15" s="1"/>
  <c r="AH1413" i="15"/>
  <c r="AF1413" i="15"/>
  <c r="AE1413" i="15"/>
  <c r="V1413" i="15" s="1"/>
  <c r="AB1413" i="15"/>
  <c r="R1413" i="15" s="1"/>
  <c r="AH1412" i="15"/>
  <c r="AF1412" i="15"/>
  <c r="AE1412" i="15"/>
  <c r="AB1412" i="15"/>
  <c r="R1412" i="15" s="1"/>
  <c r="AH1411" i="15"/>
  <c r="AF1411" i="15"/>
  <c r="AE1411" i="15"/>
  <c r="V1411" i="15" s="1"/>
  <c r="AB1411" i="15"/>
  <c r="R1411" i="15" s="1"/>
  <c r="AH1410" i="15"/>
  <c r="AF1410" i="15"/>
  <c r="AE1410" i="15"/>
  <c r="V1410" i="15" s="1"/>
  <c r="AB1410" i="15"/>
  <c r="R1410" i="15" s="1"/>
  <c r="AH1409" i="15"/>
  <c r="AF1409" i="15"/>
  <c r="AE1409" i="15"/>
  <c r="V1409" i="15" s="1"/>
  <c r="AB1409" i="15"/>
  <c r="R1409" i="15" s="1"/>
  <c r="AH1408" i="15"/>
  <c r="AF1408" i="15"/>
  <c r="AE1408" i="15"/>
  <c r="V1408" i="15" s="1"/>
  <c r="AB1408" i="15"/>
  <c r="R1408" i="15" s="1"/>
  <c r="AH1407" i="15"/>
  <c r="AF1407" i="15"/>
  <c r="AE1407" i="15"/>
  <c r="V1407" i="15" s="1"/>
  <c r="AB1407" i="15"/>
  <c r="R1407" i="15" s="1"/>
  <c r="AH1406" i="15"/>
  <c r="AF1406" i="15"/>
  <c r="AE1406" i="15"/>
  <c r="V1406" i="15" s="1"/>
  <c r="AB1406" i="15"/>
  <c r="R1406" i="15" s="1"/>
  <c r="AH1405" i="15"/>
  <c r="AF1405" i="15"/>
  <c r="AE1405" i="15"/>
  <c r="V1405" i="15" s="1"/>
  <c r="AB1405" i="15"/>
  <c r="R1405" i="15" s="1"/>
  <c r="AH1404" i="15"/>
  <c r="AF1404" i="15"/>
  <c r="AE1404" i="15"/>
  <c r="V1404" i="15" s="1"/>
  <c r="AB1404" i="15"/>
  <c r="AH1403" i="15"/>
  <c r="AF1403" i="15"/>
  <c r="AE1403" i="15"/>
  <c r="V1403" i="15" s="1"/>
  <c r="AB1403" i="15"/>
  <c r="AH1402" i="15"/>
  <c r="AF1402" i="15"/>
  <c r="AE1402" i="15"/>
  <c r="AB1402" i="15"/>
  <c r="R1402" i="15" s="1"/>
  <c r="AH1401" i="15"/>
  <c r="AF1401" i="15"/>
  <c r="AE1401" i="15"/>
  <c r="V1401" i="15" s="1"/>
  <c r="AB1401" i="15"/>
  <c r="R1401" i="15" s="1"/>
  <c r="AH1400" i="15"/>
  <c r="AF1400" i="15"/>
  <c r="AE1400" i="15"/>
  <c r="V1400" i="15" s="1"/>
  <c r="AB1400" i="15"/>
  <c r="R1400" i="15" s="1"/>
  <c r="AH1399" i="15"/>
  <c r="AF1399" i="15"/>
  <c r="AE1399" i="15"/>
  <c r="V1399" i="15" s="1"/>
  <c r="AB1399" i="15"/>
  <c r="R1399" i="15" s="1"/>
  <c r="AH1398" i="15"/>
  <c r="AF1398" i="15"/>
  <c r="AE1398" i="15"/>
  <c r="AB1398" i="15"/>
  <c r="R1398" i="15" s="1"/>
  <c r="AH1397" i="15"/>
  <c r="AF1397" i="15"/>
  <c r="AE1397" i="15"/>
  <c r="V1397" i="15" s="1"/>
  <c r="AB1397" i="15"/>
  <c r="R1397" i="15" s="1"/>
  <c r="AH1396" i="15"/>
  <c r="AF1396" i="15"/>
  <c r="AE1396" i="15"/>
  <c r="V1396" i="15" s="1"/>
  <c r="AB1396" i="15"/>
  <c r="R1396" i="15" s="1"/>
  <c r="AH1395" i="15"/>
  <c r="AF1395" i="15"/>
  <c r="AE1395" i="15"/>
  <c r="V1395" i="15" s="1"/>
  <c r="AB1395" i="15"/>
  <c r="R1395" i="15" s="1"/>
  <c r="AH1394" i="15"/>
  <c r="AF1394" i="15"/>
  <c r="AE1394" i="15"/>
  <c r="V1394" i="15" s="1"/>
  <c r="AB1394" i="15"/>
  <c r="R1394" i="15" s="1"/>
  <c r="AH1393" i="15"/>
  <c r="AF1393" i="15"/>
  <c r="AE1393" i="15"/>
  <c r="V1393" i="15" s="1"/>
  <c r="AB1393" i="15"/>
  <c r="R1393" i="15" s="1"/>
  <c r="AH1392" i="15"/>
  <c r="AF1392" i="15"/>
  <c r="AE1392" i="15"/>
  <c r="V1392" i="15" s="1"/>
  <c r="AB1392" i="15"/>
  <c r="R1392" i="15" s="1"/>
  <c r="AH1391" i="15"/>
  <c r="AF1391" i="15"/>
  <c r="AE1391" i="15"/>
  <c r="V1391" i="15" s="1"/>
  <c r="AB1391" i="15"/>
  <c r="R1391" i="15" s="1"/>
  <c r="AH1390" i="15"/>
  <c r="AF1390" i="15"/>
  <c r="AE1390" i="15"/>
  <c r="V1390" i="15" s="1"/>
  <c r="AB1390" i="15"/>
  <c r="R1390" i="15" s="1"/>
  <c r="AH1389" i="15"/>
  <c r="AF1389" i="15"/>
  <c r="AE1389" i="15"/>
  <c r="V1389" i="15" s="1"/>
  <c r="AB1389" i="15"/>
  <c r="AH1388" i="15"/>
  <c r="AF1388" i="15"/>
  <c r="AE1388" i="15"/>
  <c r="V1388" i="15" s="1"/>
  <c r="AB1388" i="15"/>
  <c r="R1388" i="15" s="1"/>
  <c r="AH1387" i="15"/>
  <c r="AF1387" i="15"/>
  <c r="AE1387" i="15"/>
  <c r="V1387" i="15" s="1"/>
  <c r="AB1387" i="15"/>
  <c r="R1387" i="15" s="1"/>
  <c r="AH1386" i="15"/>
  <c r="AF1386" i="15"/>
  <c r="AE1386" i="15"/>
  <c r="V1386" i="15" s="1"/>
  <c r="AB1386" i="15"/>
  <c r="R1386" i="15" s="1"/>
  <c r="AH1385" i="15"/>
  <c r="AF1385" i="15"/>
  <c r="AE1385" i="15"/>
  <c r="AB1385" i="15"/>
  <c r="R1385" i="15" s="1"/>
  <c r="AH1384" i="15"/>
  <c r="AF1384" i="15"/>
  <c r="AE1384" i="15"/>
  <c r="AB1384" i="15"/>
  <c r="R1384" i="15" s="1"/>
  <c r="AH1383" i="15"/>
  <c r="AF1383" i="15"/>
  <c r="AE1383" i="15"/>
  <c r="V1383" i="15" s="1"/>
  <c r="AB1383" i="15"/>
  <c r="R1383" i="15" s="1"/>
  <c r="AH1382" i="15"/>
  <c r="AF1382" i="15"/>
  <c r="AE1382" i="15"/>
  <c r="AB1382" i="15"/>
  <c r="R1382" i="15" s="1"/>
  <c r="AH1381" i="15"/>
  <c r="AF1381" i="15"/>
  <c r="AE1381" i="15"/>
  <c r="V1381" i="15" s="1"/>
  <c r="AB1381" i="15"/>
  <c r="R1381" i="15" s="1"/>
  <c r="AH1380" i="15"/>
  <c r="AF1380" i="15"/>
  <c r="AE1380" i="15"/>
  <c r="AB1380" i="15"/>
  <c r="AH1379" i="15"/>
  <c r="AF1379" i="15"/>
  <c r="AE1379" i="15"/>
  <c r="V1379" i="15" s="1"/>
  <c r="AB1379" i="15"/>
  <c r="AH1378" i="15"/>
  <c r="AF1378" i="15"/>
  <c r="AE1378" i="15"/>
  <c r="AB1378" i="15"/>
  <c r="R1378" i="15" s="1"/>
  <c r="AH1377" i="15"/>
  <c r="AF1377" i="15"/>
  <c r="AE1377" i="15"/>
  <c r="AB1377" i="15"/>
  <c r="R1377" i="15" s="1"/>
  <c r="AH1376" i="15"/>
  <c r="AF1376" i="15"/>
  <c r="AE1376" i="15"/>
  <c r="V1376" i="15" s="1"/>
  <c r="AB1376" i="15"/>
  <c r="R1376" i="15" s="1"/>
  <c r="AH1375" i="15"/>
  <c r="AF1375" i="15"/>
  <c r="AE1375" i="15"/>
  <c r="V1375" i="15" s="1"/>
  <c r="AB1375" i="15"/>
  <c r="R1375" i="15" s="1"/>
  <c r="AH1374" i="15"/>
  <c r="AF1374" i="15"/>
  <c r="AE1374" i="15"/>
  <c r="V1374" i="15" s="1"/>
  <c r="AB1374" i="15"/>
  <c r="R1374" i="15" s="1"/>
  <c r="AH1373" i="15"/>
  <c r="AF1373" i="15"/>
  <c r="AE1373" i="15"/>
  <c r="AB1373" i="15"/>
  <c r="R1373" i="15" s="1"/>
  <c r="AH1372" i="15"/>
  <c r="AF1372" i="15"/>
  <c r="AE1372" i="15"/>
  <c r="V1372" i="15" s="1"/>
  <c r="AB1372" i="15"/>
  <c r="AH1371" i="15"/>
  <c r="AF1371" i="15"/>
  <c r="AE1371" i="15"/>
  <c r="V1371" i="15" s="1"/>
  <c r="AB1371" i="15"/>
  <c r="AH1370" i="15"/>
  <c r="AF1370" i="15"/>
  <c r="AE1370" i="15"/>
  <c r="AB1370" i="15"/>
  <c r="R1370" i="15" s="1"/>
  <c r="AH1369" i="15"/>
  <c r="AF1369" i="15"/>
  <c r="AE1369" i="15"/>
  <c r="AB1369" i="15"/>
  <c r="R1369" i="15" s="1"/>
  <c r="AH1368" i="15"/>
  <c r="AF1368" i="15"/>
  <c r="AE1368" i="15"/>
  <c r="V1368" i="15" s="1"/>
  <c r="AB1368" i="15"/>
  <c r="R1368" i="15" s="1"/>
  <c r="AH1367" i="15"/>
  <c r="AF1367" i="15"/>
  <c r="AE1367" i="15"/>
  <c r="V1367" i="15" s="1"/>
  <c r="AB1367" i="15"/>
  <c r="R1367" i="15" s="1"/>
  <c r="AH1366" i="15"/>
  <c r="AF1366" i="15"/>
  <c r="AE1366" i="15"/>
  <c r="AB1366" i="15"/>
  <c r="R1366" i="15" s="1"/>
  <c r="AH1365" i="15"/>
  <c r="AF1365" i="15"/>
  <c r="AE1365" i="15"/>
  <c r="AB1365" i="15"/>
  <c r="AH1364" i="15"/>
  <c r="AF1364" i="15"/>
  <c r="AE1364" i="15"/>
  <c r="V1364" i="15" s="1"/>
  <c r="AB1364" i="15"/>
  <c r="R1364" i="15" s="1"/>
  <c r="AH1363" i="15"/>
  <c r="AF1363" i="15"/>
  <c r="AE1363" i="15"/>
  <c r="V1363" i="15" s="1"/>
  <c r="AB1363" i="15"/>
  <c r="R1363" i="15" s="1"/>
  <c r="AH1362" i="15"/>
  <c r="AF1362" i="15"/>
  <c r="AE1362" i="15"/>
  <c r="V1362" i="15" s="1"/>
  <c r="AB1362" i="15"/>
  <c r="R1362" i="15" s="1"/>
  <c r="AH1361" i="15"/>
  <c r="AF1361" i="15"/>
  <c r="AE1361" i="15"/>
  <c r="AB1361" i="15"/>
  <c r="R1361" i="15" s="1"/>
  <c r="AH1360" i="15"/>
  <c r="AF1360" i="15"/>
  <c r="AE1360" i="15"/>
  <c r="V1360" i="15" s="1"/>
  <c r="AB1360" i="15"/>
  <c r="R1360" i="15" s="1"/>
  <c r="AH1359" i="15"/>
  <c r="AF1359" i="15"/>
  <c r="AE1359" i="15"/>
  <c r="V1359" i="15" s="1"/>
  <c r="AB1359" i="15"/>
  <c r="R1359" i="15" s="1"/>
  <c r="AH1358" i="15"/>
  <c r="AF1358" i="15"/>
  <c r="AE1358" i="15"/>
  <c r="V1358" i="15" s="1"/>
  <c r="AB1358" i="15"/>
  <c r="R1358" i="15" s="1"/>
  <c r="AH1357" i="15"/>
  <c r="AF1357" i="15"/>
  <c r="AE1357" i="15"/>
  <c r="V1357" i="15" s="1"/>
  <c r="AB1357" i="15"/>
  <c r="R1357" i="15" s="1"/>
  <c r="AH1356" i="15"/>
  <c r="AF1356" i="15"/>
  <c r="AE1356" i="15"/>
  <c r="V1356" i="15" s="1"/>
  <c r="AB1356" i="15"/>
  <c r="AH1355" i="15"/>
  <c r="AF1355" i="15"/>
  <c r="AE1355" i="15"/>
  <c r="AB1355" i="15"/>
  <c r="R1355" i="15" s="1"/>
  <c r="AH1354" i="15"/>
  <c r="AF1354" i="15"/>
  <c r="AE1354" i="15"/>
  <c r="AB1354" i="15"/>
  <c r="R1354" i="15" s="1"/>
  <c r="AH1353" i="15"/>
  <c r="AF1353" i="15"/>
  <c r="AE1353" i="15"/>
  <c r="AB1353" i="15"/>
  <c r="R1353" i="15" s="1"/>
  <c r="AH1352" i="15"/>
  <c r="AF1352" i="15"/>
  <c r="AE1352" i="15"/>
  <c r="V1352" i="15" s="1"/>
  <c r="AB1352" i="15"/>
  <c r="R1352" i="15" s="1"/>
  <c r="AH1351" i="15"/>
  <c r="AF1351" i="15"/>
  <c r="AE1351" i="15"/>
  <c r="V1351" i="15" s="1"/>
  <c r="AB1351" i="15"/>
  <c r="R1351" i="15" s="1"/>
  <c r="AH1350" i="15"/>
  <c r="AF1350" i="15"/>
  <c r="AE1350" i="15"/>
  <c r="AB1350" i="15"/>
  <c r="R1350" i="15" s="1"/>
  <c r="AH1349" i="15"/>
  <c r="AF1349" i="15"/>
  <c r="AE1349" i="15"/>
  <c r="V1349" i="15" s="1"/>
  <c r="AB1349" i="15"/>
  <c r="R1349" i="15" s="1"/>
  <c r="AH1348" i="15"/>
  <c r="AF1348" i="15"/>
  <c r="AE1348" i="15"/>
  <c r="V1348" i="15" s="1"/>
  <c r="AB1348" i="15"/>
  <c r="AH1347" i="15"/>
  <c r="AF1347" i="15"/>
  <c r="AE1347" i="15"/>
  <c r="V1347" i="15" s="1"/>
  <c r="AB1347" i="15"/>
  <c r="AH1346" i="15"/>
  <c r="AF1346" i="15"/>
  <c r="AE1346" i="15"/>
  <c r="AB1346" i="15"/>
  <c r="R1346" i="15" s="1"/>
  <c r="AH1345" i="15"/>
  <c r="AF1345" i="15"/>
  <c r="AE1345" i="15"/>
  <c r="V1345" i="15" s="1"/>
  <c r="AB1345" i="15"/>
  <c r="R1345" i="15" s="1"/>
  <c r="AH1344" i="15"/>
  <c r="AF1344" i="15"/>
  <c r="AE1344" i="15"/>
  <c r="V1344" i="15" s="1"/>
  <c r="AB1344" i="15"/>
  <c r="R1344" i="15" s="1"/>
  <c r="AH1343" i="15"/>
  <c r="AF1343" i="15"/>
  <c r="AE1343" i="15"/>
  <c r="V1343" i="15" s="1"/>
  <c r="AB1343" i="15"/>
  <c r="R1343" i="15" s="1"/>
  <c r="AH1342" i="15"/>
  <c r="AF1342" i="15"/>
  <c r="AE1342" i="15"/>
  <c r="V1342" i="15" s="1"/>
  <c r="AB1342" i="15"/>
  <c r="AH1341" i="15"/>
  <c r="AF1341" i="15"/>
  <c r="AE1341" i="15"/>
  <c r="V1341" i="15" s="1"/>
  <c r="AB1341" i="15"/>
  <c r="R1341" i="15" s="1"/>
  <c r="AH1340" i="15"/>
  <c r="AF1340" i="15"/>
  <c r="AE1340" i="15"/>
  <c r="V1340" i="15" s="1"/>
  <c r="AB1340" i="15"/>
  <c r="R1340" i="15" s="1"/>
  <c r="AH1339" i="15"/>
  <c r="AF1339" i="15"/>
  <c r="AE1339" i="15"/>
  <c r="V1339" i="15" s="1"/>
  <c r="AB1339" i="15"/>
  <c r="R1339" i="15" s="1"/>
  <c r="AH1338" i="15"/>
  <c r="AF1338" i="15"/>
  <c r="AE1338" i="15"/>
  <c r="AB1338" i="15"/>
  <c r="R1338" i="15" s="1"/>
  <c r="AH1337" i="15"/>
  <c r="AF1337" i="15"/>
  <c r="AE1337" i="15"/>
  <c r="AB1337" i="15"/>
  <c r="R1337" i="15" s="1"/>
  <c r="AH1336" i="15"/>
  <c r="AF1336" i="15"/>
  <c r="AE1336" i="15"/>
  <c r="V1336" i="15" s="1"/>
  <c r="AB1336" i="15"/>
  <c r="R1336" i="15" s="1"/>
  <c r="AH1335" i="15"/>
  <c r="AF1335" i="15"/>
  <c r="AE1335" i="15"/>
  <c r="V1335" i="15" s="1"/>
  <c r="AB1335" i="15"/>
  <c r="R1335" i="15" s="1"/>
  <c r="AH1334" i="15"/>
  <c r="AF1334" i="15"/>
  <c r="AE1334" i="15"/>
  <c r="AB1334" i="15"/>
  <c r="R1334" i="15" s="1"/>
  <c r="AH1333" i="15"/>
  <c r="AF1333" i="15"/>
  <c r="AE1333" i="15"/>
  <c r="AB1333" i="15"/>
  <c r="R1333" i="15" s="1"/>
  <c r="AH1332" i="15"/>
  <c r="AF1332" i="15"/>
  <c r="AE1332" i="15"/>
  <c r="V1332" i="15" s="1"/>
  <c r="AB1332" i="15"/>
  <c r="R1332" i="15" s="1"/>
  <c r="AH1331" i="15"/>
  <c r="AF1331" i="15"/>
  <c r="AE1331" i="15"/>
  <c r="V1331" i="15" s="1"/>
  <c r="AB1331" i="15"/>
  <c r="R1331" i="15" s="1"/>
  <c r="AH1330" i="15"/>
  <c r="AF1330" i="15"/>
  <c r="AE1330" i="15"/>
  <c r="V1330" i="15" s="1"/>
  <c r="AB1330" i="15"/>
  <c r="R1330" i="15" s="1"/>
  <c r="AH1329" i="15"/>
  <c r="AF1329" i="15"/>
  <c r="AE1329" i="15"/>
  <c r="V1329" i="15" s="1"/>
  <c r="AB1329" i="15"/>
  <c r="R1329" i="15" s="1"/>
  <c r="AH1328" i="15"/>
  <c r="AF1328" i="15"/>
  <c r="AE1328" i="15"/>
  <c r="V1328" i="15" s="1"/>
  <c r="AB1328" i="15"/>
  <c r="R1328" i="15" s="1"/>
  <c r="AH1327" i="15"/>
  <c r="AF1327" i="15"/>
  <c r="AE1327" i="15"/>
  <c r="V1327" i="15" s="1"/>
  <c r="AB1327" i="15"/>
  <c r="R1327" i="15" s="1"/>
  <c r="AH1326" i="15"/>
  <c r="AF1326" i="15"/>
  <c r="AE1326" i="15"/>
  <c r="V1326" i="15" s="1"/>
  <c r="AB1326" i="15"/>
  <c r="R1326" i="15" s="1"/>
  <c r="AH1325" i="15"/>
  <c r="AF1325" i="15"/>
  <c r="AE1325" i="15"/>
  <c r="V1325" i="15" s="1"/>
  <c r="AB1325" i="15"/>
  <c r="R1325" i="15" s="1"/>
  <c r="AH1324" i="15"/>
  <c r="AF1324" i="15"/>
  <c r="AE1324" i="15"/>
  <c r="V1324" i="15" s="1"/>
  <c r="AB1324" i="15"/>
  <c r="R1324" i="15" s="1"/>
  <c r="AH1323" i="15"/>
  <c r="AF1323" i="15"/>
  <c r="AE1323" i="15"/>
  <c r="V1323" i="15" s="1"/>
  <c r="AB1323" i="15"/>
  <c r="R1323" i="15" s="1"/>
  <c r="AH1322" i="15"/>
  <c r="AF1322" i="15"/>
  <c r="AE1322" i="15"/>
  <c r="AB1322" i="15"/>
  <c r="R1322" i="15" s="1"/>
  <c r="AH1321" i="15"/>
  <c r="AF1321" i="15"/>
  <c r="AE1321" i="15"/>
  <c r="V1321" i="15" s="1"/>
  <c r="AB1321" i="15"/>
  <c r="R1321" i="15" s="1"/>
  <c r="AH1320" i="15"/>
  <c r="AF1320" i="15"/>
  <c r="AE1320" i="15"/>
  <c r="AB1320" i="15"/>
  <c r="R1320" i="15" s="1"/>
  <c r="AH1319" i="15"/>
  <c r="AF1319" i="15"/>
  <c r="AE1319" i="15"/>
  <c r="V1319" i="15" s="1"/>
  <c r="AB1319" i="15"/>
  <c r="R1319" i="15" s="1"/>
  <c r="AH1318" i="15"/>
  <c r="AF1318" i="15"/>
  <c r="AE1318" i="15"/>
  <c r="AB1318" i="15"/>
  <c r="AH1317" i="15"/>
  <c r="AF1317" i="15"/>
  <c r="AE1317" i="15"/>
  <c r="V1317" i="15" s="1"/>
  <c r="AB1317" i="15"/>
  <c r="R1317" i="15" s="1"/>
  <c r="AH1316" i="15"/>
  <c r="AF1316" i="15"/>
  <c r="AE1316" i="15"/>
  <c r="V1316" i="15" s="1"/>
  <c r="AB1316" i="15"/>
  <c r="R1316" i="15" s="1"/>
  <c r="AH1315" i="15"/>
  <c r="AF1315" i="15"/>
  <c r="AE1315" i="15"/>
  <c r="V1315" i="15" s="1"/>
  <c r="AB1315" i="15"/>
  <c r="R1315" i="15" s="1"/>
  <c r="AH1314" i="15"/>
  <c r="AF1314" i="15"/>
  <c r="AE1314" i="15"/>
  <c r="V1314" i="15" s="1"/>
  <c r="AB1314" i="15"/>
  <c r="R1314" i="15" s="1"/>
  <c r="AH1313" i="15"/>
  <c r="AF1313" i="15"/>
  <c r="AE1313" i="15"/>
  <c r="AB1313" i="15"/>
  <c r="R1313" i="15" s="1"/>
  <c r="AH1312" i="15"/>
  <c r="AF1312" i="15"/>
  <c r="AE1312" i="15"/>
  <c r="V1312" i="15" s="1"/>
  <c r="AB1312" i="15"/>
  <c r="R1312" i="15" s="1"/>
  <c r="AH1311" i="15"/>
  <c r="AF1311" i="15"/>
  <c r="AE1311" i="15"/>
  <c r="V1311" i="15" s="1"/>
  <c r="AB1311" i="15"/>
  <c r="R1311" i="15" s="1"/>
  <c r="AH1310" i="15"/>
  <c r="AF1310" i="15"/>
  <c r="AE1310" i="15"/>
  <c r="V1310" i="15" s="1"/>
  <c r="AB1310" i="15"/>
  <c r="R1310" i="15" s="1"/>
  <c r="AH1309" i="15"/>
  <c r="AF1309" i="15"/>
  <c r="AE1309" i="15"/>
  <c r="V1309" i="15" s="1"/>
  <c r="AB1309" i="15"/>
  <c r="R1309" i="15" s="1"/>
  <c r="AH1308" i="15"/>
  <c r="AF1308" i="15"/>
  <c r="AE1308" i="15"/>
  <c r="V1308" i="15" s="1"/>
  <c r="AB1308" i="15"/>
  <c r="AH1307" i="15"/>
  <c r="AF1307" i="15"/>
  <c r="AE1307" i="15"/>
  <c r="AB1307" i="15"/>
  <c r="AH1306" i="15"/>
  <c r="AF1306" i="15"/>
  <c r="AE1306" i="15"/>
  <c r="AB1306" i="15"/>
  <c r="R1306" i="15" s="1"/>
  <c r="AH1305" i="15"/>
  <c r="AF1305" i="15"/>
  <c r="AE1305" i="15"/>
  <c r="V1305" i="15" s="1"/>
  <c r="AB1305" i="15"/>
  <c r="R1305" i="15" s="1"/>
  <c r="AH1304" i="15"/>
  <c r="AF1304" i="15"/>
  <c r="AE1304" i="15"/>
  <c r="V1304" i="15" s="1"/>
  <c r="AB1304" i="15"/>
  <c r="R1304" i="15" s="1"/>
  <c r="AH1303" i="15"/>
  <c r="AF1303" i="15"/>
  <c r="AE1303" i="15"/>
  <c r="V1303" i="15" s="1"/>
  <c r="AB1303" i="15"/>
  <c r="R1303" i="15" s="1"/>
  <c r="AH1302" i="15"/>
  <c r="AF1302" i="15"/>
  <c r="AE1302" i="15"/>
  <c r="V1302" i="15" s="1"/>
  <c r="AB1302" i="15"/>
  <c r="R1302" i="15" s="1"/>
  <c r="AH1301" i="15"/>
  <c r="AF1301" i="15"/>
  <c r="AE1301" i="15"/>
  <c r="V1301" i="15" s="1"/>
  <c r="AB1301" i="15"/>
  <c r="R1301" i="15" s="1"/>
  <c r="AH1300" i="15"/>
  <c r="AF1300" i="15"/>
  <c r="AE1300" i="15"/>
  <c r="V1300" i="15" s="1"/>
  <c r="AB1300" i="15"/>
  <c r="R1300" i="15" s="1"/>
  <c r="AH1299" i="15"/>
  <c r="AF1299" i="15"/>
  <c r="AE1299" i="15"/>
  <c r="V1299" i="15" s="1"/>
  <c r="AB1299" i="15"/>
  <c r="R1299" i="15" s="1"/>
  <c r="AH1298" i="15"/>
  <c r="AF1298" i="15"/>
  <c r="AE1298" i="15"/>
  <c r="V1298" i="15" s="1"/>
  <c r="AB1298" i="15"/>
  <c r="AH1297" i="15"/>
  <c r="AF1297" i="15"/>
  <c r="AE1297" i="15"/>
  <c r="AB1297" i="15"/>
  <c r="R1297" i="15" s="1"/>
  <c r="AH1296" i="15"/>
  <c r="AF1296" i="15"/>
  <c r="AE1296" i="15"/>
  <c r="V1296" i="15" s="1"/>
  <c r="AB1296" i="15"/>
  <c r="R1296" i="15" s="1"/>
  <c r="AH1295" i="15"/>
  <c r="AF1295" i="15"/>
  <c r="AE1295" i="15"/>
  <c r="V1295" i="15" s="1"/>
  <c r="AB1295" i="15"/>
  <c r="R1295" i="15" s="1"/>
  <c r="AH1294" i="15"/>
  <c r="AF1294" i="15"/>
  <c r="AE1294" i="15"/>
  <c r="V1294" i="15" s="1"/>
  <c r="AB1294" i="15"/>
  <c r="R1294" i="15" s="1"/>
  <c r="AH1293" i="15"/>
  <c r="AF1293" i="15"/>
  <c r="AE1293" i="15"/>
  <c r="V1293" i="15" s="1"/>
  <c r="AB1293" i="15"/>
  <c r="R1293" i="15" s="1"/>
  <c r="AH1292" i="15"/>
  <c r="AF1292" i="15"/>
  <c r="AE1292" i="15"/>
  <c r="V1292" i="15" s="1"/>
  <c r="AB1292" i="15"/>
  <c r="AH1291" i="15"/>
  <c r="AF1291" i="15"/>
  <c r="AE1291" i="15"/>
  <c r="V1291" i="15" s="1"/>
  <c r="AB1291" i="15"/>
  <c r="R1291" i="15" s="1"/>
  <c r="AH1290" i="15"/>
  <c r="AF1290" i="15"/>
  <c r="AE1290" i="15"/>
  <c r="V1290" i="15" s="1"/>
  <c r="AB1290" i="15"/>
  <c r="R1290" i="15" s="1"/>
  <c r="AH1289" i="15"/>
  <c r="AF1289" i="15"/>
  <c r="AE1289" i="15"/>
  <c r="AB1289" i="15"/>
  <c r="R1289" i="15" s="1"/>
  <c r="AH1288" i="15"/>
  <c r="AF1288" i="15"/>
  <c r="AE1288" i="15"/>
  <c r="V1288" i="15" s="1"/>
  <c r="AB1288" i="15"/>
  <c r="R1288" i="15" s="1"/>
  <c r="AH1287" i="15"/>
  <c r="AF1287" i="15"/>
  <c r="AE1287" i="15"/>
  <c r="V1287" i="15" s="1"/>
  <c r="AB1287" i="15"/>
  <c r="R1287" i="15" s="1"/>
  <c r="AH1286" i="15"/>
  <c r="AF1286" i="15"/>
  <c r="AE1286" i="15"/>
  <c r="AB1286" i="15"/>
  <c r="R1286" i="15" s="1"/>
  <c r="AH1285" i="15"/>
  <c r="AF1285" i="15"/>
  <c r="AE1285" i="15"/>
  <c r="V1285" i="15" s="1"/>
  <c r="AB1285" i="15"/>
  <c r="R1285" i="15" s="1"/>
  <c r="AH1284" i="15"/>
  <c r="AF1284" i="15"/>
  <c r="AE1284" i="15"/>
  <c r="V1284" i="15" s="1"/>
  <c r="AB1284" i="15"/>
  <c r="AH1283" i="15"/>
  <c r="AF1283" i="15"/>
  <c r="AE1283" i="15"/>
  <c r="V1283" i="15" s="1"/>
  <c r="AB1283" i="15"/>
  <c r="AH1282" i="15"/>
  <c r="AF1282" i="15"/>
  <c r="AE1282" i="15"/>
  <c r="AB1282" i="15"/>
  <c r="R1282" i="15" s="1"/>
  <c r="AH1281" i="15"/>
  <c r="AF1281" i="15"/>
  <c r="AE1281" i="15"/>
  <c r="AB1281" i="15"/>
  <c r="R1281" i="15" s="1"/>
  <c r="AH1280" i="15"/>
  <c r="AF1280" i="15"/>
  <c r="AE1280" i="15"/>
  <c r="V1280" i="15" s="1"/>
  <c r="AB1280" i="15"/>
  <c r="R1280" i="15" s="1"/>
  <c r="AH1279" i="15"/>
  <c r="AF1279" i="15"/>
  <c r="AE1279" i="15"/>
  <c r="V1279" i="15" s="1"/>
  <c r="AB1279" i="15"/>
  <c r="R1279" i="15" s="1"/>
  <c r="AH1278" i="15"/>
  <c r="AF1278" i="15"/>
  <c r="AE1278" i="15"/>
  <c r="V1278" i="15" s="1"/>
  <c r="AB1278" i="15"/>
  <c r="R1278" i="15" s="1"/>
  <c r="AH1277" i="15"/>
  <c r="AF1277" i="15"/>
  <c r="AE1277" i="15"/>
  <c r="AB1277" i="15"/>
  <c r="R1277" i="15" s="1"/>
  <c r="AH1276" i="15"/>
  <c r="AF1276" i="15"/>
  <c r="AE1276" i="15"/>
  <c r="V1276" i="15" s="1"/>
  <c r="AB1276" i="15"/>
  <c r="AH1275" i="15"/>
  <c r="AF1275" i="15"/>
  <c r="AE1275" i="15"/>
  <c r="AB1275" i="15"/>
  <c r="R1275" i="15" s="1"/>
  <c r="AH1274" i="15"/>
  <c r="AF1274" i="15"/>
  <c r="AE1274" i="15"/>
  <c r="AB1274" i="15"/>
  <c r="R1274" i="15" s="1"/>
  <c r="AH1273" i="15"/>
  <c r="AF1273" i="15"/>
  <c r="AE1273" i="15"/>
  <c r="AB1273" i="15"/>
  <c r="R1273" i="15" s="1"/>
  <c r="AH1272" i="15"/>
  <c r="AF1272" i="15"/>
  <c r="AE1272" i="15"/>
  <c r="AB1272" i="15"/>
  <c r="R1272" i="15" s="1"/>
  <c r="AH1271" i="15"/>
  <c r="AF1271" i="15"/>
  <c r="AE1271" i="15"/>
  <c r="AB1271" i="15"/>
  <c r="R1271" i="15" s="1"/>
  <c r="AH1270" i="15"/>
  <c r="AF1270" i="15"/>
  <c r="AE1270" i="15"/>
  <c r="V1270" i="15" s="1"/>
  <c r="AB1270" i="15"/>
  <c r="AH1269" i="15"/>
  <c r="AF1269" i="15"/>
  <c r="AE1269" i="15"/>
  <c r="V1269" i="15" s="1"/>
  <c r="AB1269" i="15"/>
  <c r="R1269" i="15" s="1"/>
  <c r="AH1268" i="15"/>
  <c r="AF1268" i="15"/>
  <c r="AE1268" i="15"/>
  <c r="V1268" i="15" s="1"/>
  <c r="AB1268" i="15"/>
  <c r="AH1267" i="15"/>
  <c r="AF1267" i="15"/>
  <c r="AE1267" i="15"/>
  <c r="AB1267" i="15"/>
  <c r="AH1266" i="15"/>
  <c r="AF1266" i="15"/>
  <c r="AE1266" i="15"/>
  <c r="AB1266" i="15"/>
  <c r="R1266" i="15" s="1"/>
  <c r="AH1265" i="15"/>
  <c r="AF1265" i="15"/>
  <c r="AE1265" i="15"/>
  <c r="V1265" i="15" s="1"/>
  <c r="AB1265" i="15"/>
  <c r="R1265" i="15" s="1"/>
  <c r="AH1264" i="15"/>
  <c r="AF1264" i="15"/>
  <c r="AE1264" i="15"/>
  <c r="V1264" i="15" s="1"/>
  <c r="AB1264" i="15"/>
  <c r="R1264" i="15" s="1"/>
  <c r="AH1263" i="15"/>
  <c r="AF1263" i="15"/>
  <c r="AE1263" i="15"/>
  <c r="V1263" i="15" s="1"/>
  <c r="AB1263" i="15"/>
  <c r="R1263" i="15" s="1"/>
  <c r="AH1262" i="15"/>
  <c r="AF1262" i="15"/>
  <c r="AE1262" i="15"/>
  <c r="AB1262" i="15"/>
  <c r="R1262" i="15" s="1"/>
  <c r="AH1261" i="15"/>
  <c r="AF1261" i="15"/>
  <c r="AE1261" i="15"/>
  <c r="V1261" i="15" s="1"/>
  <c r="AB1261" i="15"/>
  <c r="R1261" i="15" s="1"/>
  <c r="AH1260" i="15"/>
  <c r="AF1260" i="15"/>
  <c r="AE1260" i="15"/>
  <c r="V1260" i="15" s="1"/>
  <c r="AB1260" i="15"/>
  <c r="R1260" i="15" s="1"/>
  <c r="AH1259" i="15"/>
  <c r="AF1259" i="15"/>
  <c r="AE1259" i="15"/>
  <c r="V1259" i="15" s="1"/>
  <c r="AB1259" i="15"/>
  <c r="R1259" i="15" s="1"/>
  <c r="AH1258" i="15"/>
  <c r="AF1258" i="15"/>
  <c r="AE1258" i="15"/>
  <c r="AB1258" i="15"/>
  <c r="R1258" i="15" s="1"/>
  <c r="AH1257" i="15"/>
  <c r="AF1257" i="15"/>
  <c r="AE1257" i="15"/>
  <c r="AB1257" i="15"/>
  <c r="R1257" i="15" s="1"/>
  <c r="AH1256" i="15"/>
  <c r="AF1256" i="15"/>
  <c r="AE1256" i="15"/>
  <c r="AB1256" i="15"/>
  <c r="R1256" i="15" s="1"/>
  <c r="AH1255" i="15"/>
  <c r="AF1255" i="15"/>
  <c r="AE1255" i="15"/>
  <c r="V1255" i="15" s="1"/>
  <c r="AB1255" i="15"/>
  <c r="R1255" i="15" s="1"/>
  <c r="AH1254" i="15"/>
  <c r="AF1254" i="15"/>
  <c r="AE1254" i="15"/>
  <c r="V1254" i="15" s="1"/>
  <c r="AB1254" i="15"/>
  <c r="R1254" i="15" s="1"/>
  <c r="AH1253" i="15"/>
  <c r="AF1253" i="15"/>
  <c r="AE1253" i="15"/>
  <c r="AB1253" i="15"/>
  <c r="R1253" i="15" s="1"/>
  <c r="AH1252" i="15"/>
  <c r="AF1252" i="15"/>
  <c r="AE1252" i="15"/>
  <c r="V1252" i="15" s="1"/>
  <c r="AB1252" i="15"/>
  <c r="AH1251" i="15"/>
  <c r="AF1251" i="15"/>
  <c r="AE1251" i="15"/>
  <c r="V1251" i="15" s="1"/>
  <c r="AB1251" i="15"/>
  <c r="R1251" i="15" s="1"/>
  <c r="AH1250" i="15"/>
  <c r="AF1250" i="15"/>
  <c r="AE1250" i="15"/>
  <c r="AB1250" i="15"/>
  <c r="R1250" i="15" s="1"/>
  <c r="AH1249" i="15"/>
  <c r="AF1249" i="15"/>
  <c r="AE1249" i="15"/>
  <c r="AB1249" i="15"/>
  <c r="R1249" i="15" s="1"/>
  <c r="AH1248" i="15"/>
  <c r="AF1248" i="15"/>
  <c r="AE1248" i="15"/>
  <c r="V1248" i="15" s="1"/>
  <c r="AB1248" i="15"/>
  <c r="R1248" i="15" s="1"/>
  <c r="AH1247" i="15"/>
  <c r="AF1247" i="15"/>
  <c r="AE1247" i="15"/>
  <c r="V1247" i="15" s="1"/>
  <c r="AB1247" i="15"/>
  <c r="R1247" i="15" s="1"/>
  <c r="AH1246" i="15"/>
  <c r="AF1246" i="15"/>
  <c r="AE1246" i="15"/>
  <c r="AB1246" i="15"/>
  <c r="R1246" i="15" s="1"/>
  <c r="AH1245" i="15"/>
  <c r="AF1245" i="15"/>
  <c r="AE1245" i="15"/>
  <c r="AB1245" i="15"/>
  <c r="AH1244" i="15"/>
  <c r="AF1244" i="15"/>
  <c r="AE1244" i="15"/>
  <c r="V1244" i="15" s="1"/>
  <c r="AB1244" i="15"/>
  <c r="R1244" i="15" s="1"/>
  <c r="AH1243" i="15"/>
  <c r="AF1243" i="15"/>
  <c r="AE1243" i="15"/>
  <c r="V1243" i="15" s="1"/>
  <c r="AB1243" i="15"/>
  <c r="R1243" i="15" s="1"/>
  <c r="AH1242" i="15"/>
  <c r="AF1242" i="15"/>
  <c r="AE1242" i="15"/>
  <c r="AB1242" i="15"/>
  <c r="R1242" i="15" s="1"/>
  <c r="AH1241" i="15"/>
  <c r="AF1241" i="15"/>
  <c r="AE1241" i="15"/>
  <c r="AB1241" i="15"/>
  <c r="R1241" i="15" s="1"/>
  <c r="AH1240" i="15"/>
  <c r="AF1240" i="15"/>
  <c r="AE1240" i="15"/>
  <c r="V1240" i="15" s="1"/>
  <c r="AB1240" i="15"/>
  <c r="R1240" i="15" s="1"/>
  <c r="AH1239" i="15"/>
  <c r="AF1239" i="15"/>
  <c r="AE1239" i="15"/>
  <c r="V1239" i="15" s="1"/>
  <c r="AB1239" i="15"/>
  <c r="R1239" i="15" s="1"/>
  <c r="AH1238" i="15"/>
  <c r="AF1238" i="15"/>
  <c r="AE1238" i="15"/>
  <c r="V1238" i="15" s="1"/>
  <c r="AB1238" i="15"/>
  <c r="R1238" i="15" s="1"/>
  <c r="AH1237" i="15"/>
  <c r="AF1237" i="15"/>
  <c r="AE1237" i="15"/>
  <c r="V1237" i="15" s="1"/>
  <c r="AB1237" i="15"/>
  <c r="R1237" i="15" s="1"/>
  <c r="AH1236" i="15"/>
  <c r="AF1236" i="15"/>
  <c r="AE1236" i="15"/>
  <c r="V1236" i="15" s="1"/>
  <c r="AB1236" i="15"/>
  <c r="AH1235" i="15"/>
  <c r="AF1235" i="15"/>
  <c r="AE1235" i="15"/>
  <c r="AB1235" i="15"/>
  <c r="AH1234" i="15"/>
  <c r="AF1234" i="15"/>
  <c r="AE1234" i="15"/>
  <c r="V1234" i="15" s="1"/>
  <c r="AB1234" i="15"/>
  <c r="R1234" i="15" s="1"/>
  <c r="AH1233" i="15"/>
  <c r="AF1233" i="15"/>
  <c r="AE1233" i="15"/>
  <c r="AB1233" i="15"/>
  <c r="R1233" i="15" s="1"/>
  <c r="AH1232" i="15"/>
  <c r="AF1232" i="15"/>
  <c r="AE1232" i="15"/>
  <c r="V1232" i="15" s="1"/>
  <c r="AB1232" i="15"/>
  <c r="R1232" i="15" s="1"/>
  <c r="AH1231" i="15"/>
  <c r="AF1231" i="15"/>
  <c r="AE1231" i="15"/>
  <c r="V1231" i="15" s="1"/>
  <c r="AB1231" i="15"/>
  <c r="R1231" i="15" s="1"/>
  <c r="AH1230" i="15"/>
  <c r="AF1230" i="15"/>
  <c r="AE1230" i="15"/>
  <c r="V1230" i="15" s="1"/>
  <c r="AB1230" i="15"/>
  <c r="R1230" i="15" s="1"/>
  <c r="AH1229" i="15"/>
  <c r="AF1229" i="15"/>
  <c r="AE1229" i="15"/>
  <c r="V1229" i="15" s="1"/>
  <c r="AB1229" i="15"/>
  <c r="R1229" i="15" s="1"/>
  <c r="AH1228" i="15"/>
  <c r="AF1228" i="15"/>
  <c r="AE1228" i="15"/>
  <c r="V1228" i="15" s="1"/>
  <c r="AB1228" i="15"/>
  <c r="AH1227" i="15"/>
  <c r="AF1227" i="15"/>
  <c r="AE1227" i="15"/>
  <c r="V1227" i="15" s="1"/>
  <c r="AB1227" i="15"/>
  <c r="AH1226" i="15"/>
  <c r="AF1226" i="15"/>
  <c r="AE1226" i="15"/>
  <c r="AB1226" i="15"/>
  <c r="R1226" i="15" s="1"/>
  <c r="AH1225" i="15"/>
  <c r="AF1225" i="15"/>
  <c r="AE1225" i="15"/>
  <c r="V1225" i="15" s="1"/>
  <c r="AB1225" i="15"/>
  <c r="R1225" i="15" s="1"/>
  <c r="AH1224" i="15"/>
  <c r="AF1224" i="15"/>
  <c r="AE1224" i="15"/>
  <c r="V1224" i="15" s="1"/>
  <c r="AB1224" i="15"/>
  <c r="R1224" i="15" s="1"/>
  <c r="AH1223" i="15"/>
  <c r="AF1223" i="15"/>
  <c r="AE1223" i="15"/>
  <c r="V1223" i="15" s="1"/>
  <c r="AB1223" i="15"/>
  <c r="R1223" i="15" s="1"/>
  <c r="AH1222" i="15"/>
  <c r="AF1222" i="15"/>
  <c r="AE1222" i="15"/>
  <c r="V1222" i="15" s="1"/>
  <c r="AB1222" i="15"/>
  <c r="AH1221" i="15"/>
  <c r="AF1221" i="15"/>
  <c r="AE1221" i="15"/>
  <c r="V1221" i="15" s="1"/>
  <c r="AB1221" i="15"/>
  <c r="R1221" i="15" s="1"/>
  <c r="AH1220" i="15"/>
  <c r="AF1220" i="15"/>
  <c r="AE1220" i="15"/>
  <c r="V1220" i="15" s="1"/>
  <c r="AB1220" i="15"/>
  <c r="R1220" i="15" s="1"/>
  <c r="AH1219" i="15"/>
  <c r="AF1219" i="15"/>
  <c r="AE1219" i="15"/>
  <c r="V1219" i="15" s="1"/>
  <c r="AB1219" i="15"/>
  <c r="R1219" i="15" s="1"/>
  <c r="AH1218" i="15"/>
  <c r="AF1218" i="15"/>
  <c r="AE1218" i="15"/>
  <c r="V1218" i="15" s="1"/>
  <c r="AB1218" i="15"/>
  <c r="R1218" i="15" s="1"/>
  <c r="AH1217" i="15"/>
  <c r="AF1217" i="15"/>
  <c r="AE1217" i="15"/>
  <c r="AB1217" i="15"/>
  <c r="R1217" i="15" s="1"/>
  <c r="AH1216" i="15"/>
  <c r="AF1216" i="15"/>
  <c r="AE1216" i="15"/>
  <c r="V1216" i="15" s="1"/>
  <c r="AB1216" i="15"/>
  <c r="R1216" i="15" s="1"/>
  <c r="AH1215" i="15"/>
  <c r="AF1215" i="15"/>
  <c r="AE1215" i="15"/>
  <c r="V1215" i="15" s="1"/>
  <c r="AB1215" i="15"/>
  <c r="R1215" i="15" s="1"/>
  <c r="AH1214" i="15"/>
  <c r="AF1214" i="15"/>
  <c r="AE1214" i="15"/>
  <c r="V1214" i="15" s="1"/>
  <c r="AB1214" i="15"/>
  <c r="R1214" i="15" s="1"/>
  <c r="AH1213" i="15"/>
  <c r="AF1213" i="15"/>
  <c r="AE1213" i="15"/>
  <c r="V1213" i="15" s="1"/>
  <c r="AB1213" i="15"/>
  <c r="R1213" i="15" s="1"/>
  <c r="AH1212" i="15"/>
  <c r="AF1212" i="15"/>
  <c r="AE1212" i="15"/>
  <c r="AB1212" i="15"/>
  <c r="AH1211" i="15"/>
  <c r="AF1211" i="15"/>
  <c r="AE1211" i="15"/>
  <c r="V1211" i="15" s="1"/>
  <c r="AB1211" i="15"/>
  <c r="R1211" i="15" s="1"/>
  <c r="AH1210" i="15"/>
  <c r="AF1210" i="15"/>
  <c r="AE1210" i="15"/>
  <c r="AB1210" i="15"/>
  <c r="R1210" i="15" s="1"/>
  <c r="AH1209" i="15"/>
  <c r="AF1209" i="15"/>
  <c r="AE1209" i="15"/>
  <c r="V1209" i="15" s="1"/>
  <c r="AB1209" i="15"/>
  <c r="R1209" i="15" s="1"/>
  <c r="AH1208" i="15"/>
  <c r="AF1208" i="15"/>
  <c r="AE1208" i="15"/>
  <c r="V1208" i="15" s="1"/>
  <c r="AB1208" i="15"/>
  <c r="R1208" i="15" s="1"/>
  <c r="AH1207" i="15"/>
  <c r="AF1207" i="15"/>
  <c r="AE1207" i="15"/>
  <c r="AB1207" i="15"/>
  <c r="R1207" i="15" s="1"/>
  <c r="AH1206" i="15"/>
  <c r="AF1206" i="15"/>
  <c r="AE1206" i="15"/>
  <c r="V1206" i="15" s="1"/>
  <c r="AB1206" i="15"/>
  <c r="R1206" i="15" s="1"/>
  <c r="AH1205" i="15"/>
  <c r="AF1205" i="15"/>
  <c r="AE1205" i="15"/>
  <c r="AB1205" i="15"/>
  <c r="AH1204" i="15"/>
  <c r="AF1204" i="15"/>
  <c r="AE1204" i="15"/>
  <c r="V1204" i="15" s="1"/>
  <c r="AB1204" i="15"/>
  <c r="R1204" i="15" s="1"/>
  <c r="AH1203" i="15"/>
  <c r="AF1203" i="15"/>
  <c r="AE1203" i="15"/>
  <c r="V1203" i="15" s="1"/>
  <c r="AB1203" i="15"/>
  <c r="R1203" i="15" s="1"/>
  <c r="AH1202" i="15"/>
  <c r="AF1202" i="15"/>
  <c r="AE1202" i="15"/>
  <c r="AB1202" i="15"/>
  <c r="R1202" i="15" s="1"/>
  <c r="AH1201" i="15"/>
  <c r="AF1201" i="15"/>
  <c r="AE1201" i="15"/>
  <c r="AB1201" i="15"/>
  <c r="R1201" i="15" s="1"/>
  <c r="AH1200" i="15"/>
  <c r="AF1200" i="15"/>
  <c r="AE1200" i="15"/>
  <c r="V1200" i="15" s="1"/>
  <c r="AB1200" i="15"/>
  <c r="R1200" i="15" s="1"/>
  <c r="AH1199" i="15"/>
  <c r="AF1199" i="15"/>
  <c r="AE1199" i="15"/>
  <c r="V1199" i="15" s="1"/>
  <c r="AB1199" i="15"/>
  <c r="R1199" i="15" s="1"/>
  <c r="AH1198" i="15"/>
  <c r="AF1198" i="15"/>
  <c r="AE1198" i="15"/>
  <c r="AB1198" i="15"/>
  <c r="R1198" i="15" s="1"/>
  <c r="AH1197" i="15"/>
  <c r="AF1197" i="15"/>
  <c r="AE1197" i="15"/>
  <c r="V1197" i="15" s="1"/>
  <c r="AB1197" i="15"/>
  <c r="R1197" i="15" s="1"/>
  <c r="AH1196" i="15"/>
  <c r="AF1196" i="15"/>
  <c r="AE1196" i="15"/>
  <c r="AB1196" i="15"/>
  <c r="R1196" i="15" s="1"/>
  <c r="AH1195" i="15"/>
  <c r="AF1195" i="15"/>
  <c r="AE1195" i="15"/>
  <c r="V1195" i="15" s="1"/>
  <c r="AB1195" i="15"/>
  <c r="AH1194" i="15"/>
  <c r="AF1194" i="15"/>
  <c r="AE1194" i="15"/>
  <c r="AB1194" i="15"/>
  <c r="R1194" i="15" s="1"/>
  <c r="AH1193" i="15"/>
  <c r="AF1193" i="15"/>
  <c r="AE1193" i="15"/>
  <c r="AB1193" i="15"/>
  <c r="R1193" i="15" s="1"/>
  <c r="AH1192" i="15"/>
  <c r="AF1192" i="15"/>
  <c r="AE1192" i="15"/>
  <c r="V1192" i="15" s="1"/>
  <c r="AB1192" i="15"/>
  <c r="R1192" i="15" s="1"/>
  <c r="AH1191" i="15"/>
  <c r="AF1191" i="15"/>
  <c r="AE1191" i="15"/>
  <c r="V1191" i="15" s="1"/>
  <c r="AB1191" i="15"/>
  <c r="R1191" i="15" s="1"/>
  <c r="AH1190" i="15"/>
  <c r="AF1190" i="15"/>
  <c r="AE1190" i="15"/>
  <c r="V1190" i="15" s="1"/>
  <c r="AB1190" i="15"/>
  <c r="R1190" i="15" s="1"/>
  <c r="AH1189" i="15"/>
  <c r="AF1189" i="15"/>
  <c r="AE1189" i="15"/>
  <c r="V1189" i="15" s="1"/>
  <c r="AB1189" i="15"/>
  <c r="R1189" i="15" s="1"/>
  <c r="AH1188" i="15"/>
  <c r="AF1188" i="15"/>
  <c r="AE1188" i="15"/>
  <c r="V1188" i="15" s="1"/>
  <c r="AB1188" i="15"/>
  <c r="AH1187" i="15"/>
  <c r="AF1187" i="15"/>
  <c r="AE1187" i="15"/>
  <c r="V1187" i="15" s="1"/>
  <c r="AB1187" i="15"/>
  <c r="AH1186" i="15"/>
  <c r="AF1186" i="15"/>
  <c r="AE1186" i="15"/>
  <c r="AB1186" i="15"/>
  <c r="R1186" i="15" s="1"/>
  <c r="AH1185" i="15"/>
  <c r="AF1185" i="15"/>
  <c r="AE1185" i="15"/>
  <c r="V1185" i="15" s="1"/>
  <c r="AB1185" i="15"/>
  <c r="R1185" i="15" s="1"/>
  <c r="AH1184" i="15"/>
  <c r="AF1184" i="15"/>
  <c r="AE1184" i="15"/>
  <c r="V1184" i="15" s="1"/>
  <c r="AB1184" i="15"/>
  <c r="R1184" i="15" s="1"/>
  <c r="AH1183" i="15"/>
  <c r="AF1183" i="15"/>
  <c r="AE1183" i="15"/>
  <c r="AB1183" i="15"/>
  <c r="R1183" i="15" s="1"/>
  <c r="AH1182" i="15"/>
  <c r="AF1182" i="15"/>
  <c r="AE1182" i="15"/>
  <c r="V1182" i="15" s="1"/>
  <c r="AB1182" i="15"/>
  <c r="R1182" i="15" s="1"/>
  <c r="AH1181" i="15"/>
  <c r="AF1181" i="15"/>
  <c r="AE1181" i="15"/>
  <c r="V1181" i="15" s="1"/>
  <c r="AB1181" i="15"/>
  <c r="R1181" i="15" s="1"/>
  <c r="AH1180" i="15"/>
  <c r="AF1180" i="15"/>
  <c r="AE1180" i="15"/>
  <c r="V1180" i="15" s="1"/>
  <c r="AB1180" i="15"/>
  <c r="R1180" i="15" s="1"/>
  <c r="AH1179" i="15"/>
  <c r="AF1179" i="15"/>
  <c r="AE1179" i="15"/>
  <c r="V1179" i="15" s="1"/>
  <c r="AB1179" i="15"/>
  <c r="R1179" i="15" s="1"/>
  <c r="AH1178" i="15"/>
  <c r="AF1178" i="15"/>
  <c r="AE1178" i="15"/>
  <c r="AB1178" i="15"/>
  <c r="R1178" i="15" s="1"/>
  <c r="AH1177" i="15"/>
  <c r="AF1177" i="15"/>
  <c r="AE1177" i="15"/>
  <c r="AB1177" i="15"/>
  <c r="R1177" i="15" s="1"/>
  <c r="AH1176" i="15"/>
  <c r="AF1176" i="15"/>
  <c r="AE1176" i="15"/>
  <c r="V1176" i="15" s="1"/>
  <c r="AB1176" i="15"/>
  <c r="R1176" i="15" s="1"/>
  <c r="AH1175" i="15"/>
  <c r="AF1175" i="15"/>
  <c r="AE1175" i="15"/>
  <c r="AB1175" i="15"/>
  <c r="R1175" i="15" s="1"/>
  <c r="AH1174" i="15"/>
  <c r="AF1174" i="15"/>
  <c r="AE1174" i="15"/>
  <c r="V1174" i="15" s="1"/>
  <c r="AB1174" i="15"/>
  <c r="R1174" i="15" s="1"/>
  <c r="AH1173" i="15"/>
  <c r="AF1173" i="15"/>
  <c r="AE1173" i="15"/>
  <c r="V1173" i="15" s="1"/>
  <c r="AB1173" i="15"/>
  <c r="R1173" i="15" s="1"/>
  <c r="AH1172" i="15"/>
  <c r="AF1172" i="15"/>
  <c r="AE1172" i="15"/>
  <c r="V1172" i="15" s="1"/>
  <c r="AB1172" i="15"/>
  <c r="R1172" i="15" s="1"/>
  <c r="AH1171" i="15"/>
  <c r="AF1171" i="15"/>
  <c r="AE1171" i="15"/>
  <c r="V1171" i="15" s="1"/>
  <c r="AB1171" i="15"/>
  <c r="R1171" i="15" s="1"/>
  <c r="AH1170" i="15"/>
  <c r="AF1170" i="15"/>
  <c r="AE1170" i="15"/>
  <c r="V1170" i="15" s="1"/>
  <c r="AB1170" i="15"/>
  <c r="R1170" i="15" s="1"/>
  <c r="AH1169" i="15"/>
  <c r="AF1169" i="15"/>
  <c r="AE1169" i="15"/>
  <c r="V1169" i="15" s="1"/>
  <c r="AB1169" i="15"/>
  <c r="R1169" i="15" s="1"/>
  <c r="AH1168" i="15"/>
  <c r="AF1168" i="15"/>
  <c r="AE1168" i="15"/>
  <c r="V1168" i="15" s="1"/>
  <c r="AB1168" i="15"/>
  <c r="R1168" i="15" s="1"/>
  <c r="AH1167" i="15"/>
  <c r="AF1167" i="15"/>
  <c r="AE1167" i="15"/>
  <c r="AB1167" i="15"/>
  <c r="R1167" i="15" s="1"/>
  <c r="AH1166" i="15"/>
  <c r="AF1166" i="15"/>
  <c r="AE1166" i="15"/>
  <c r="AB1166" i="15"/>
  <c r="R1166" i="15" s="1"/>
  <c r="AH1165" i="15"/>
  <c r="AF1165" i="15"/>
  <c r="AE1165" i="15"/>
  <c r="V1165" i="15" s="1"/>
  <c r="AB1165" i="15"/>
  <c r="R1165" i="15" s="1"/>
  <c r="AH1164" i="15"/>
  <c r="AF1164" i="15"/>
  <c r="AE1164" i="15"/>
  <c r="V1164" i="15" s="1"/>
  <c r="AB1164" i="15"/>
  <c r="R1164" i="15" s="1"/>
  <c r="AH1163" i="15"/>
  <c r="AF1163" i="15"/>
  <c r="AE1163" i="15"/>
  <c r="V1163" i="15" s="1"/>
  <c r="AB1163" i="15"/>
  <c r="R1163" i="15" s="1"/>
  <c r="AH1162" i="15"/>
  <c r="AF1162" i="15"/>
  <c r="AE1162" i="15"/>
  <c r="V1162" i="15" s="1"/>
  <c r="AB1162" i="15"/>
  <c r="R1162" i="15" s="1"/>
  <c r="AH1161" i="15"/>
  <c r="AF1161" i="15"/>
  <c r="AE1161" i="15"/>
  <c r="AB1161" i="15"/>
  <c r="R1161" i="15" s="1"/>
  <c r="AH1160" i="15"/>
  <c r="AF1160" i="15"/>
  <c r="AE1160" i="15"/>
  <c r="V1160" i="15" s="1"/>
  <c r="AB1160" i="15"/>
  <c r="R1160" i="15" s="1"/>
  <c r="AH1159" i="15"/>
  <c r="AF1159" i="15"/>
  <c r="AE1159" i="15"/>
  <c r="V1159" i="15" s="1"/>
  <c r="AB1159" i="15"/>
  <c r="R1159" i="15" s="1"/>
  <c r="AH1158" i="15"/>
  <c r="AF1158" i="15"/>
  <c r="AE1158" i="15"/>
  <c r="AB1158" i="15"/>
  <c r="R1158" i="15" s="1"/>
  <c r="AH1157" i="15"/>
  <c r="AF1157" i="15"/>
  <c r="AE1157" i="15"/>
  <c r="V1157" i="15" s="1"/>
  <c r="AB1157" i="15"/>
  <c r="AH1156" i="15"/>
  <c r="AF1156" i="15"/>
  <c r="AE1156" i="15"/>
  <c r="V1156" i="15" s="1"/>
  <c r="AB1156" i="15"/>
  <c r="R1156" i="15" s="1"/>
  <c r="AH1155" i="15"/>
  <c r="AF1155" i="15"/>
  <c r="AE1155" i="15"/>
  <c r="V1155" i="15" s="1"/>
  <c r="AB1155" i="15"/>
  <c r="R1155" i="15" s="1"/>
  <c r="AH1154" i="15"/>
  <c r="AF1154" i="15"/>
  <c r="AE1154" i="15"/>
  <c r="V1154" i="15" s="1"/>
  <c r="AB1154" i="15"/>
  <c r="R1154" i="15" s="1"/>
  <c r="AH1153" i="15"/>
  <c r="AF1153" i="15"/>
  <c r="AE1153" i="15"/>
  <c r="AB1153" i="15"/>
  <c r="R1153" i="15" s="1"/>
  <c r="AH1152" i="15"/>
  <c r="AF1152" i="15"/>
  <c r="AE1152" i="15"/>
  <c r="V1152" i="15" s="1"/>
  <c r="AB1152" i="15"/>
  <c r="R1152" i="15" s="1"/>
  <c r="AH1151" i="15"/>
  <c r="AF1151" i="15"/>
  <c r="AE1151" i="15"/>
  <c r="V1151" i="15" s="1"/>
  <c r="AB1151" i="15"/>
  <c r="R1151" i="15" s="1"/>
  <c r="AH1150" i="15"/>
  <c r="AF1150" i="15"/>
  <c r="AE1150" i="15"/>
  <c r="V1150" i="15" s="1"/>
  <c r="AB1150" i="15"/>
  <c r="R1150" i="15" s="1"/>
  <c r="AH1149" i="15"/>
  <c r="AF1149" i="15"/>
  <c r="AE1149" i="15"/>
  <c r="AB1149" i="15"/>
  <c r="R1149" i="15" s="1"/>
  <c r="AH1148" i="15"/>
  <c r="AF1148" i="15"/>
  <c r="AE1148" i="15"/>
  <c r="V1148" i="15" s="1"/>
  <c r="AB1148" i="15"/>
  <c r="R1148" i="15" s="1"/>
  <c r="AH1147" i="15"/>
  <c r="AF1147" i="15"/>
  <c r="AE1147" i="15"/>
  <c r="V1147" i="15" s="1"/>
  <c r="AB1147" i="15"/>
  <c r="R1147" i="15" s="1"/>
  <c r="AH1146" i="15"/>
  <c r="AF1146" i="15"/>
  <c r="AE1146" i="15"/>
  <c r="AB1146" i="15"/>
  <c r="R1146" i="15" s="1"/>
  <c r="AH1145" i="15"/>
  <c r="AF1145" i="15"/>
  <c r="AE1145" i="15"/>
  <c r="V1145" i="15" s="1"/>
  <c r="AB1145" i="15"/>
  <c r="R1145" i="15" s="1"/>
  <c r="AH1144" i="15"/>
  <c r="AF1144" i="15"/>
  <c r="AE1144" i="15"/>
  <c r="V1144" i="15" s="1"/>
  <c r="AB1144" i="15"/>
  <c r="R1144" i="15" s="1"/>
  <c r="AH1143" i="15"/>
  <c r="AF1143" i="15"/>
  <c r="AE1143" i="15"/>
  <c r="AB1143" i="15"/>
  <c r="R1143" i="15" s="1"/>
  <c r="AH1142" i="15"/>
  <c r="AF1142" i="15"/>
  <c r="AE1142" i="15"/>
  <c r="AB1142" i="15"/>
  <c r="R1142" i="15" s="1"/>
  <c r="AH1141" i="15"/>
  <c r="AF1141" i="15"/>
  <c r="AE1141" i="15"/>
  <c r="V1141" i="15" s="1"/>
  <c r="AB1141" i="15"/>
  <c r="AH1140" i="15"/>
  <c r="AF1140" i="15"/>
  <c r="AE1140" i="15"/>
  <c r="V1140" i="15" s="1"/>
  <c r="AB1140" i="15"/>
  <c r="AH1139" i="15"/>
  <c r="AF1139" i="15"/>
  <c r="AE1139" i="15"/>
  <c r="V1139" i="15" s="1"/>
  <c r="AB1139" i="15"/>
  <c r="R1139" i="15" s="1"/>
  <c r="AH1138" i="15"/>
  <c r="AF1138" i="15"/>
  <c r="AE1138" i="15"/>
  <c r="V1138" i="15" s="1"/>
  <c r="AB1138" i="15"/>
  <c r="AH1137" i="15"/>
  <c r="AF1137" i="15"/>
  <c r="AE1137" i="15"/>
  <c r="AB1137" i="15"/>
  <c r="R1137" i="15" s="1"/>
  <c r="AH1136" i="15"/>
  <c r="AF1136" i="15"/>
  <c r="AE1136" i="15"/>
  <c r="V1136" i="15" s="1"/>
  <c r="AB1136" i="15"/>
  <c r="R1136" i="15" s="1"/>
  <c r="AH1135" i="15"/>
  <c r="AF1135" i="15"/>
  <c r="AE1135" i="15"/>
  <c r="V1135" i="15" s="1"/>
  <c r="AB1135" i="15"/>
  <c r="R1135" i="15" s="1"/>
  <c r="AH1134" i="15"/>
  <c r="AF1134" i="15"/>
  <c r="AE1134" i="15"/>
  <c r="V1134" i="15" s="1"/>
  <c r="AB1134" i="15"/>
  <c r="R1134" i="15" s="1"/>
  <c r="AH1133" i="15"/>
  <c r="AF1133" i="15"/>
  <c r="AE1133" i="15"/>
  <c r="V1133" i="15" s="1"/>
  <c r="AB1133" i="15"/>
  <c r="R1133" i="15" s="1"/>
  <c r="AH1132" i="15"/>
  <c r="AF1132" i="15"/>
  <c r="AE1132" i="15"/>
  <c r="V1132" i="15" s="1"/>
  <c r="AB1132" i="15"/>
  <c r="AH1131" i="15"/>
  <c r="AF1131" i="15"/>
  <c r="AE1131" i="15"/>
  <c r="V1131" i="15" s="1"/>
  <c r="AB1131" i="15"/>
  <c r="AH1130" i="15"/>
  <c r="AF1130" i="15"/>
  <c r="AE1130" i="15"/>
  <c r="AB1130" i="15"/>
  <c r="R1130" i="15" s="1"/>
  <c r="AH1129" i="15"/>
  <c r="AF1129" i="15"/>
  <c r="AE1129" i="15"/>
  <c r="V1129" i="15" s="1"/>
  <c r="AB1129" i="15"/>
  <c r="R1129" i="15" s="1"/>
  <c r="AH1128" i="15"/>
  <c r="AF1128" i="15"/>
  <c r="AE1128" i="15"/>
  <c r="V1128" i="15" s="1"/>
  <c r="AB1128" i="15"/>
  <c r="R1128" i="15" s="1"/>
  <c r="AH1127" i="15"/>
  <c r="AF1127" i="15"/>
  <c r="AE1127" i="15"/>
  <c r="V1127" i="15" s="1"/>
  <c r="AB1127" i="15"/>
  <c r="R1127" i="15" s="1"/>
  <c r="AH1126" i="15"/>
  <c r="AF1126" i="15"/>
  <c r="AE1126" i="15"/>
  <c r="V1126" i="15" s="1"/>
  <c r="AB1126" i="15"/>
  <c r="R1126" i="15" s="1"/>
  <c r="AH1125" i="15"/>
  <c r="AF1125" i="15"/>
  <c r="AE1125" i="15"/>
  <c r="V1125" i="15" s="1"/>
  <c r="AB1125" i="15"/>
  <c r="R1125" i="15" s="1"/>
  <c r="AH1124" i="15"/>
  <c r="AF1124" i="15"/>
  <c r="AE1124" i="15"/>
  <c r="V1124" i="15" s="1"/>
  <c r="AB1124" i="15"/>
  <c r="R1124" i="15" s="1"/>
  <c r="AH1123" i="15"/>
  <c r="AF1123" i="15"/>
  <c r="AE1123" i="15"/>
  <c r="V1123" i="15" s="1"/>
  <c r="AB1123" i="15"/>
  <c r="R1123" i="15" s="1"/>
  <c r="AH1122" i="15"/>
  <c r="AF1122" i="15"/>
  <c r="AE1122" i="15"/>
  <c r="AB1122" i="15"/>
  <c r="R1122" i="15" s="1"/>
  <c r="AH1121" i="15"/>
  <c r="AF1121" i="15"/>
  <c r="AE1121" i="15"/>
  <c r="AB1121" i="15"/>
  <c r="R1121" i="15" s="1"/>
  <c r="AH1120" i="15"/>
  <c r="AF1120" i="15"/>
  <c r="AE1120" i="15"/>
  <c r="V1120" i="15" s="1"/>
  <c r="AB1120" i="15"/>
  <c r="R1120" i="15" s="1"/>
  <c r="AH1119" i="15"/>
  <c r="AF1119" i="15"/>
  <c r="AE1119" i="15"/>
  <c r="AB1119" i="15"/>
  <c r="R1119" i="15" s="1"/>
  <c r="AH1118" i="15"/>
  <c r="AF1118" i="15"/>
  <c r="AE1118" i="15"/>
  <c r="V1118" i="15" s="1"/>
  <c r="AB1118" i="15"/>
  <c r="R1118" i="15" s="1"/>
  <c r="AH1117" i="15"/>
  <c r="AF1117" i="15"/>
  <c r="AE1117" i="15"/>
  <c r="V1117" i="15" s="1"/>
  <c r="AB1117" i="15"/>
  <c r="R1117" i="15" s="1"/>
  <c r="AH1116" i="15"/>
  <c r="AF1116" i="15"/>
  <c r="AE1116" i="15"/>
  <c r="V1116" i="15" s="1"/>
  <c r="AB1116" i="15"/>
  <c r="R1116" i="15" s="1"/>
  <c r="AH1115" i="15"/>
  <c r="AF1115" i="15"/>
  <c r="AE1115" i="15"/>
  <c r="V1115" i="15" s="1"/>
  <c r="AB1115" i="15"/>
  <c r="R1115" i="15" s="1"/>
  <c r="AH1114" i="15"/>
  <c r="AF1114" i="15"/>
  <c r="AE1114" i="15"/>
  <c r="AB1114" i="15"/>
  <c r="R1114" i="15" s="1"/>
  <c r="AH1113" i="15"/>
  <c r="AF1113" i="15"/>
  <c r="AE1113" i="15"/>
  <c r="AB1113" i="15"/>
  <c r="R1113" i="15" s="1"/>
  <c r="AH1112" i="15"/>
  <c r="AF1112" i="15"/>
  <c r="AE1112" i="15"/>
  <c r="V1112" i="15" s="1"/>
  <c r="AB1112" i="15"/>
  <c r="R1112" i="15" s="1"/>
  <c r="AH1111" i="15"/>
  <c r="AF1111" i="15"/>
  <c r="AE1111" i="15"/>
  <c r="V1111" i="15" s="1"/>
  <c r="AB1111" i="15"/>
  <c r="R1111" i="15" s="1"/>
  <c r="AH1110" i="15"/>
  <c r="AF1110" i="15"/>
  <c r="AE1110" i="15"/>
  <c r="AB1110" i="15"/>
  <c r="R1110" i="15" s="1"/>
  <c r="AH1109" i="15"/>
  <c r="AF1109" i="15"/>
  <c r="AE1109" i="15"/>
  <c r="V1109" i="15" s="1"/>
  <c r="AB1109" i="15"/>
  <c r="R1109" i="15" s="1"/>
  <c r="AH1108" i="15"/>
  <c r="AF1108" i="15"/>
  <c r="AE1108" i="15"/>
  <c r="V1108" i="15" s="1"/>
  <c r="AB1108" i="15"/>
  <c r="R1108" i="15" s="1"/>
  <c r="AH1107" i="15"/>
  <c r="AF1107" i="15"/>
  <c r="AE1107" i="15"/>
  <c r="AB1107" i="15"/>
  <c r="AH1106" i="15"/>
  <c r="AF1106" i="15"/>
  <c r="AE1106" i="15"/>
  <c r="AB1106" i="15"/>
  <c r="R1106" i="15" s="1"/>
  <c r="AH1105" i="15"/>
  <c r="AF1105" i="15"/>
  <c r="AE1105" i="15"/>
  <c r="V1105" i="15" s="1"/>
  <c r="AB1105" i="15"/>
  <c r="R1105" i="15" s="1"/>
  <c r="AH1104" i="15"/>
  <c r="AF1104" i="15"/>
  <c r="AE1104" i="15"/>
  <c r="V1104" i="15" s="1"/>
  <c r="AB1104" i="15"/>
  <c r="R1104" i="15" s="1"/>
  <c r="AH1103" i="15"/>
  <c r="AF1103" i="15"/>
  <c r="AE1103" i="15"/>
  <c r="V1103" i="15" s="1"/>
  <c r="AB1103" i="15"/>
  <c r="R1103" i="15" s="1"/>
  <c r="AH1102" i="15"/>
  <c r="AF1102" i="15"/>
  <c r="AE1102" i="15"/>
  <c r="AB1102" i="15"/>
  <c r="AH1101" i="15"/>
  <c r="AF1101" i="15"/>
  <c r="AE1101" i="15"/>
  <c r="V1101" i="15" s="1"/>
  <c r="AB1101" i="15"/>
  <c r="R1101" i="15" s="1"/>
  <c r="AH1100" i="15"/>
  <c r="AF1100" i="15"/>
  <c r="AE1100" i="15"/>
  <c r="AB1100" i="15"/>
  <c r="AH1099" i="15"/>
  <c r="AF1099" i="15"/>
  <c r="AE1099" i="15"/>
  <c r="AB1099" i="15"/>
  <c r="R1099" i="15" s="1"/>
  <c r="AH1098" i="15"/>
  <c r="AF1098" i="15"/>
  <c r="AE1098" i="15"/>
  <c r="V1098" i="15" s="1"/>
  <c r="AB1098" i="15"/>
  <c r="R1098" i="15" s="1"/>
  <c r="AH1097" i="15"/>
  <c r="AF1097" i="15"/>
  <c r="AE1097" i="15"/>
  <c r="AB1097" i="15"/>
  <c r="R1097" i="15" s="1"/>
  <c r="AH1096" i="15"/>
  <c r="AF1096" i="15"/>
  <c r="AE1096" i="15"/>
  <c r="V1096" i="15" s="1"/>
  <c r="AB1096" i="15"/>
  <c r="R1096" i="15" s="1"/>
  <c r="AH1095" i="15"/>
  <c r="AF1095" i="15"/>
  <c r="AE1095" i="15"/>
  <c r="V1095" i="15" s="1"/>
  <c r="AB1095" i="15"/>
  <c r="R1095" i="15" s="1"/>
  <c r="AH1094" i="15"/>
  <c r="AF1094" i="15"/>
  <c r="AE1094" i="15"/>
  <c r="V1094" i="15" s="1"/>
  <c r="AB1094" i="15"/>
  <c r="R1094" i="15" s="1"/>
  <c r="AH1093" i="15"/>
  <c r="AF1093" i="15"/>
  <c r="AE1093" i="15"/>
  <c r="V1093" i="15" s="1"/>
  <c r="AB1093" i="15"/>
  <c r="R1093" i="15" s="1"/>
  <c r="AH1092" i="15"/>
  <c r="AF1092" i="15"/>
  <c r="AE1092" i="15"/>
  <c r="V1092" i="15" s="1"/>
  <c r="AB1092" i="15"/>
  <c r="AH1091" i="15"/>
  <c r="AF1091" i="15"/>
  <c r="AE1091" i="15"/>
  <c r="V1091" i="15" s="1"/>
  <c r="AB1091" i="15"/>
  <c r="AH1090" i="15"/>
  <c r="AF1090" i="15"/>
  <c r="AE1090" i="15"/>
  <c r="V1090" i="15" s="1"/>
  <c r="AB1090" i="15"/>
  <c r="R1090" i="15" s="1"/>
  <c r="AH1089" i="15"/>
  <c r="AF1089" i="15"/>
  <c r="AE1089" i="15"/>
  <c r="V1089" i="15" s="1"/>
  <c r="AB1089" i="15"/>
  <c r="R1089" i="15" s="1"/>
  <c r="AH1088" i="15"/>
  <c r="AF1088" i="15"/>
  <c r="AE1088" i="15"/>
  <c r="V1088" i="15" s="1"/>
  <c r="AB1088" i="15"/>
  <c r="R1088" i="15" s="1"/>
  <c r="AH1087" i="15"/>
  <c r="AF1087" i="15"/>
  <c r="AE1087" i="15"/>
  <c r="V1087" i="15" s="1"/>
  <c r="AB1087" i="15"/>
  <c r="R1087" i="15" s="1"/>
  <c r="AH1086" i="15"/>
  <c r="AF1086" i="15"/>
  <c r="AE1086" i="15"/>
  <c r="V1086" i="15" s="1"/>
  <c r="AB1086" i="15"/>
  <c r="R1086" i="15" s="1"/>
  <c r="AH1085" i="15"/>
  <c r="AF1085" i="15"/>
  <c r="AE1085" i="15"/>
  <c r="V1085" i="15" s="1"/>
  <c r="AB1085" i="15"/>
  <c r="R1085" i="15" s="1"/>
  <c r="AH1084" i="15"/>
  <c r="AF1084" i="15"/>
  <c r="AE1084" i="15"/>
  <c r="V1084" i="15" s="1"/>
  <c r="AB1084" i="15"/>
  <c r="R1084" i="15" s="1"/>
  <c r="AH1083" i="15"/>
  <c r="AF1083" i="15"/>
  <c r="AE1083" i="15"/>
  <c r="V1083" i="15" s="1"/>
  <c r="AB1083" i="15"/>
  <c r="R1083" i="15" s="1"/>
  <c r="AH1082" i="15"/>
  <c r="AF1082" i="15"/>
  <c r="AE1082" i="15"/>
  <c r="AB1082" i="15"/>
  <c r="R1082" i="15" s="1"/>
  <c r="AH1081" i="15"/>
  <c r="AF1081" i="15"/>
  <c r="AE1081" i="15"/>
  <c r="AB1081" i="15"/>
  <c r="R1081" i="15" s="1"/>
  <c r="AH1080" i="15"/>
  <c r="AF1080" i="15"/>
  <c r="AE1080" i="15"/>
  <c r="V1080" i="15" s="1"/>
  <c r="AB1080" i="15"/>
  <c r="R1080" i="15" s="1"/>
  <c r="AH1079" i="15"/>
  <c r="AF1079" i="15"/>
  <c r="AE1079" i="15"/>
  <c r="V1079" i="15" s="1"/>
  <c r="AB1079" i="15"/>
  <c r="R1079" i="15" s="1"/>
  <c r="AH1078" i="15"/>
  <c r="AF1078" i="15"/>
  <c r="AE1078" i="15"/>
  <c r="V1078" i="15" s="1"/>
  <c r="AB1078" i="15"/>
  <c r="R1078" i="15" s="1"/>
  <c r="AH1077" i="15"/>
  <c r="AF1077" i="15"/>
  <c r="AE1077" i="15"/>
  <c r="V1077" i="15" s="1"/>
  <c r="AB1077" i="15"/>
  <c r="R1077" i="15" s="1"/>
  <c r="AH1076" i="15"/>
  <c r="AF1076" i="15"/>
  <c r="AE1076" i="15"/>
  <c r="V1076" i="15" s="1"/>
  <c r="AB1076" i="15"/>
  <c r="R1076" i="15" s="1"/>
  <c r="AH1075" i="15"/>
  <c r="AF1075" i="15"/>
  <c r="AE1075" i="15"/>
  <c r="V1075" i="15" s="1"/>
  <c r="AB1075" i="15"/>
  <c r="R1075" i="15" s="1"/>
  <c r="AH1074" i="15"/>
  <c r="AF1074" i="15"/>
  <c r="AE1074" i="15"/>
  <c r="AB1074" i="15"/>
  <c r="R1074" i="15" s="1"/>
  <c r="AH1073" i="15"/>
  <c r="AF1073" i="15"/>
  <c r="AE1073" i="15"/>
  <c r="AB1073" i="15"/>
  <c r="R1073" i="15" s="1"/>
  <c r="AH1072" i="15"/>
  <c r="AF1072" i="15"/>
  <c r="AE1072" i="15"/>
  <c r="V1072" i="15" s="1"/>
  <c r="AB1072" i="15"/>
  <c r="R1072" i="15" s="1"/>
  <c r="AH1071" i="15"/>
  <c r="AF1071" i="15"/>
  <c r="AE1071" i="15"/>
  <c r="V1071" i="15" s="1"/>
  <c r="AB1071" i="15"/>
  <c r="R1071" i="15" s="1"/>
  <c r="AH1070" i="15"/>
  <c r="AF1070" i="15"/>
  <c r="AE1070" i="15"/>
  <c r="V1070" i="15" s="1"/>
  <c r="AB1070" i="15"/>
  <c r="R1070" i="15" s="1"/>
  <c r="AH1069" i="15"/>
  <c r="AF1069" i="15"/>
  <c r="AE1069" i="15"/>
  <c r="V1069" i="15" s="1"/>
  <c r="AB1069" i="15"/>
  <c r="R1069" i="15" s="1"/>
  <c r="AH1068" i="15"/>
  <c r="AF1068" i="15"/>
  <c r="AE1068" i="15"/>
  <c r="V1068" i="15" s="1"/>
  <c r="AB1068" i="15"/>
  <c r="AH1067" i="15"/>
  <c r="AF1067" i="15"/>
  <c r="AE1067" i="15"/>
  <c r="V1067" i="15" s="1"/>
  <c r="AB1067" i="15"/>
  <c r="R1067" i="15" s="1"/>
  <c r="AH1066" i="15"/>
  <c r="AF1066" i="15"/>
  <c r="AE1066" i="15"/>
  <c r="AB1066" i="15"/>
  <c r="R1066" i="15" s="1"/>
  <c r="AH1065" i="15"/>
  <c r="AF1065" i="15"/>
  <c r="AE1065" i="15"/>
  <c r="V1065" i="15" s="1"/>
  <c r="AB1065" i="15"/>
  <c r="R1065" i="15" s="1"/>
  <c r="AH1064" i="15"/>
  <c r="AF1064" i="15"/>
  <c r="AE1064" i="15"/>
  <c r="V1064" i="15" s="1"/>
  <c r="AB1064" i="15"/>
  <c r="R1064" i="15" s="1"/>
  <c r="AH1063" i="15"/>
  <c r="AF1063" i="15"/>
  <c r="AE1063" i="15"/>
  <c r="V1063" i="15" s="1"/>
  <c r="AB1063" i="15"/>
  <c r="R1063" i="15" s="1"/>
  <c r="AH1062" i="15"/>
  <c r="AF1062" i="15"/>
  <c r="AE1062" i="15"/>
  <c r="V1062" i="15" s="1"/>
  <c r="AB1062" i="15"/>
  <c r="AH1061" i="15"/>
  <c r="AF1061" i="15"/>
  <c r="AE1061" i="15"/>
  <c r="V1061" i="15" s="1"/>
  <c r="AB1061" i="15"/>
  <c r="R1061" i="15" s="1"/>
  <c r="AH1060" i="15"/>
  <c r="AF1060" i="15"/>
  <c r="AE1060" i="15"/>
  <c r="V1060" i="15" s="1"/>
  <c r="AB1060" i="15"/>
  <c r="AH1059" i="15"/>
  <c r="AF1059" i="15"/>
  <c r="AE1059" i="15"/>
  <c r="AB1059" i="15"/>
  <c r="R1059" i="15" s="1"/>
  <c r="AH1058" i="15"/>
  <c r="AF1058" i="15"/>
  <c r="AE1058" i="15"/>
  <c r="AB1058" i="15"/>
  <c r="R1058" i="15" s="1"/>
  <c r="AH1057" i="15"/>
  <c r="AF1057" i="15"/>
  <c r="AE1057" i="15"/>
  <c r="V1057" i="15" s="1"/>
  <c r="AB1057" i="15"/>
  <c r="R1057" i="15" s="1"/>
  <c r="AH1056" i="15"/>
  <c r="AF1056" i="15"/>
  <c r="AE1056" i="15"/>
  <c r="V1056" i="15" s="1"/>
  <c r="AB1056" i="15"/>
  <c r="R1056" i="15" s="1"/>
  <c r="AH1055" i="15"/>
  <c r="AF1055" i="15"/>
  <c r="AE1055" i="15"/>
  <c r="V1055" i="15" s="1"/>
  <c r="AB1055" i="15"/>
  <c r="R1055" i="15" s="1"/>
  <c r="AH1054" i="15"/>
  <c r="AF1054" i="15"/>
  <c r="AE1054" i="15"/>
  <c r="V1054" i="15" s="1"/>
  <c r="AB1054" i="15"/>
  <c r="R1054" i="15" s="1"/>
  <c r="AH1053" i="15"/>
  <c r="AF1053" i="15"/>
  <c r="AE1053" i="15"/>
  <c r="V1053" i="15" s="1"/>
  <c r="AB1053" i="15"/>
  <c r="R1053" i="15" s="1"/>
  <c r="AH1052" i="15"/>
  <c r="AF1052" i="15"/>
  <c r="AE1052" i="15"/>
  <c r="V1052" i="15" s="1"/>
  <c r="AB1052" i="15"/>
  <c r="AH1051" i="15"/>
  <c r="AF1051" i="15"/>
  <c r="AE1051" i="15"/>
  <c r="AB1051" i="15"/>
  <c r="AH1050" i="15"/>
  <c r="AF1050" i="15"/>
  <c r="AE1050" i="15"/>
  <c r="AB1050" i="15"/>
  <c r="R1050" i="15" s="1"/>
  <c r="AH1049" i="15"/>
  <c r="AF1049" i="15"/>
  <c r="AE1049" i="15"/>
  <c r="V1049" i="15" s="1"/>
  <c r="AB1049" i="15"/>
  <c r="R1049" i="15" s="1"/>
  <c r="AH1048" i="15"/>
  <c r="AF1048" i="15"/>
  <c r="AE1048" i="15"/>
  <c r="V1048" i="15" s="1"/>
  <c r="AB1048" i="15"/>
  <c r="R1048" i="15" s="1"/>
  <c r="AH1047" i="15"/>
  <c r="AF1047" i="15"/>
  <c r="AE1047" i="15"/>
  <c r="V1047" i="15" s="1"/>
  <c r="AB1047" i="15"/>
  <c r="R1047" i="15" s="1"/>
  <c r="AH1046" i="15"/>
  <c r="AF1046" i="15"/>
  <c r="AE1046" i="15"/>
  <c r="V1046" i="15" s="1"/>
  <c r="AB1046" i="15"/>
  <c r="AH1045" i="15"/>
  <c r="AF1045" i="15"/>
  <c r="AE1045" i="15"/>
  <c r="AB1045" i="15"/>
  <c r="R1045" i="15" s="1"/>
  <c r="AH1044" i="15"/>
  <c r="AF1044" i="15"/>
  <c r="AE1044" i="15"/>
  <c r="V1044" i="15" s="1"/>
  <c r="AB1044" i="15"/>
  <c r="R1044" i="15" s="1"/>
  <c r="AH1043" i="15"/>
  <c r="AF1043" i="15"/>
  <c r="AE1043" i="15"/>
  <c r="AB1043" i="15"/>
  <c r="R1043" i="15" s="1"/>
  <c r="AH1042" i="15"/>
  <c r="AF1042" i="15"/>
  <c r="AE1042" i="15"/>
  <c r="AB1042" i="15"/>
  <c r="R1042" i="15" s="1"/>
  <c r="AH1041" i="15"/>
  <c r="AF1041" i="15"/>
  <c r="AE1041" i="15"/>
  <c r="AB1041" i="15"/>
  <c r="R1041" i="15" s="1"/>
  <c r="AH1040" i="15"/>
  <c r="AF1040" i="15"/>
  <c r="AE1040" i="15"/>
  <c r="V1040" i="15" s="1"/>
  <c r="AB1040" i="15"/>
  <c r="R1040" i="15" s="1"/>
  <c r="AH1039" i="15"/>
  <c r="AF1039" i="15"/>
  <c r="AE1039" i="15"/>
  <c r="AB1039" i="15"/>
  <c r="R1039" i="15" s="1"/>
  <c r="AH1038" i="15"/>
  <c r="AF1038" i="15"/>
  <c r="AE1038" i="15"/>
  <c r="V1038" i="15" s="1"/>
  <c r="AB1038" i="15"/>
  <c r="R1038" i="15" s="1"/>
  <c r="AH1037" i="15"/>
  <c r="AF1037" i="15"/>
  <c r="AE1037" i="15"/>
  <c r="V1037" i="15" s="1"/>
  <c r="AB1037" i="15"/>
  <c r="R1037" i="15" s="1"/>
  <c r="AH1036" i="15"/>
  <c r="AF1036" i="15"/>
  <c r="AE1036" i="15"/>
  <c r="V1036" i="15" s="1"/>
  <c r="AB1036" i="15"/>
  <c r="R1036" i="15" s="1"/>
  <c r="AH1035" i="15"/>
  <c r="AF1035" i="15"/>
  <c r="AE1035" i="15"/>
  <c r="V1035" i="15" s="1"/>
  <c r="AB1035" i="15"/>
  <c r="R1035" i="15" s="1"/>
  <c r="AH1034" i="15"/>
  <c r="AF1034" i="15"/>
  <c r="AE1034" i="15"/>
  <c r="V1034" i="15" s="1"/>
  <c r="AB1034" i="15"/>
  <c r="R1034" i="15" s="1"/>
  <c r="AH1033" i="15"/>
  <c r="AF1033" i="15"/>
  <c r="AE1033" i="15"/>
  <c r="AB1033" i="15"/>
  <c r="R1033" i="15" s="1"/>
  <c r="AH1032" i="15"/>
  <c r="AF1032" i="15"/>
  <c r="AE1032" i="15"/>
  <c r="V1032" i="15" s="1"/>
  <c r="AB1032" i="15"/>
  <c r="R1032" i="15" s="1"/>
  <c r="AH1031" i="15"/>
  <c r="AF1031" i="15"/>
  <c r="AE1031" i="15"/>
  <c r="V1031" i="15" s="1"/>
  <c r="AB1031" i="15"/>
  <c r="R1031" i="15" s="1"/>
  <c r="AH1030" i="15"/>
  <c r="AF1030" i="15"/>
  <c r="AE1030" i="15"/>
  <c r="V1030" i="15" s="1"/>
  <c r="AB1030" i="15"/>
  <c r="R1030" i="15" s="1"/>
  <c r="AH1029" i="15"/>
  <c r="AF1029" i="15"/>
  <c r="AE1029" i="15"/>
  <c r="V1029" i="15" s="1"/>
  <c r="AB1029" i="15"/>
  <c r="R1029" i="15" s="1"/>
  <c r="AH1028" i="15"/>
  <c r="AF1028" i="15"/>
  <c r="AE1028" i="15"/>
  <c r="V1028" i="15" s="1"/>
  <c r="AB1028" i="15"/>
  <c r="R1028" i="15" s="1"/>
  <c r="AH1027" i="15"/>
  <c r="AF1027" i="15"/>
  <c r="AE1027" i="15"/>
  <c r="V1027" i="15" s="1"/>
  <c r="AB1027" i="15"/>
  <c r="R1027" i="15" s="1"/>
  <c r="AH1026" i="15"/>
  <c r="AF1026" i="15"/>
  <c r="AE1026" i="15"/>
  <c r="AB1026" i="15"/>
  <c r="R1026" i="15" s="1"/>
  <c r="AH1025" i="15"/>
  <c r="AF1025" i="15"/>
  <c r="AE1025" i="15"/>
  <c r="V1025" i="15" s="1"/>
  <c r="AB1025" i="15"/>
  <c r="R1025" i="15" s="1"/>
  <c r="AH1024" i="15"/>
  <c r="AF1024" i="15"/>
  <c r="AE1024" i="15"/>
  <c r="V1024" i="15" s="1"/>
  <c r="AB1024" i="15"/>
  <c r="R1024" i="15" s="1"/>
  <c r="AH1023" i="15"/>
  <c r="AF1023" i="15"/>
  <c r="AE1023" i="15"/>
  <c r="V1023" i="15" s="1"/>
  <c r="AB1023" i="15"/>
  <c r="AH1022" i="15"/>
  <c r="AF1022" i="15"/>
  <c r="AE1022" i="15"/>
  <c r="AB1022" i="15"/>
  <c r="AH1021" i="15"/>
  <c r="AF1021" i="15"/>
  <c r="AE1021" i="15"/>
  <c r="V1021" i="15" s="1"/>
  <c r="AB1021" i="15"/>
  <c r="R1021" i="15" s="1"/>
  <c r="AH1020" i="15"/>
  <c r="AF1020" i="15"/>
  <c r="AE1020" i="15"/>
  <c r="V1020" i="15" s="1"/>
  <c r="AB1020" i="15"/>
  <c r="AH1019" i="15"/>
  <c r="AF1019" i="15"/>
  <c r="AE1019" i="15"/>
  <c r="V1019" i="15" s="1"/>
  <c r="AB1019" i="15"/>
  <c r="AH1018" i="15"/>
  <c r="AF1018" i="15"/>
  <c r="AE1018" i="15"/>
  <c r="AB1018" i="15"/>
  <c r="R1018" i="15" s="1"/>
  <c r="AH1017" i="15"/>
  <c r="AF1017" i="15"/>
  <c r="AE1017" i="15"/>
  <c r="AB1017" i="15"/>
  <c r="R1017" i="15" s="1"/>
  <c r="AH1016" i="15"/>
  <c r="AF1016" i="15"/>
  <c r="AE1016" i="15"/>
  <c r="V1016" i="15" s="1"/>
  <c r="AB1016" i="15"/>
  <c r="R1016" i="15" s="1"/>
  <c r="AH1015" i="15"/>
  <c r="AF1015" i="15"/>
  <c r="AE1015" i="15"/>
  <c r="V1015" i="15" s="1"/>
  <c r="AB1015" i="15"/>
  <c r="R1015" i="15" s="1"/>
  <c r="AH1014" i="15"/>
  <c r="AF1014" i="15"/>
  <c r="AE1014" i="15"/>
  <c r="AB1014" i="15"/>
  <c r="R1014" i="15" s="1"/>
  <c r="AH1013" i="15"/>
  <c r="AF1013" i="15"/>
  <c r="AE1013" i="15"/>
  <c r="AB1013" i="15"/>
  <c r="R1013" i="15" s="1"/>
  <c r="AH1012" i="15"/>
  <c r="AF1012" i="15"/>
  <c r="AE1012" i="15"/>
  <c r="AB1012" i="15"/>
  <c r="R1012" i="15" s="1"/>
  <c r="AH1011" i="15"/>
  <c r="AF1011" i="15"/>
  <c r="AE1011" i="15"/>
  <c r="AB1011" i="15"/>
  <c r="AH1010" i="15"/>
  <c r="AF1010" i="15"/>
  <c r="AE1010" i="15"/>
  <c r="V1010" i="15" s="1"/>
  <c r="AB1010" i="15"/>
  <c r="R1010" i="15" s="1"/>
  <c r="AH1009" i="15"/>
  <c r="AF1009" i="15"/>
  <c r="AE1009" i="15"/>
  <c r="V1009" i="15" s="1"/>
  <c r="AB1009" i="15"/>
  <c r="R1009" i="15" s="1"/>
  <c r="AH1008" i="15"/>
  <c r="AF1008" i="15"/>
  <c r="AE1008" i="15"/>
  <c r="AB1008" i="15"/>
  <c r="R1008" i="15" s="1"/>
  <c r="AH1007" i="15"/>
  <c r="AF1007" i="15"/>
  <c r="AE1007" i="15"/>
  <c r="AB1007" i="15"/>
  <c r="R1007" i="15" s="1"/>
  <c r="AH1006" i="15"/>
  <c r="AF1006" i="15"/>
  <c r="AE1006" i="15"/>
  <c r="V1006" i="15" s="1"/>
  <c r="AB1006" i="15"/>
  <c r="R1006" i="15" s="1"/>
  <c r="AH1005" i="15"/>
  <c r="AF1005" i="15"/>
  <c r="AE1005" i="15"/>
  <c r="V1005" i="15" s="1"/>
  <c r="AB1005" i="15"/>
  <c r="R1005" i="15" s="1"/>
  <c r="AH1004" i="15"/>
  <c r="AF1004" i="15"/>
  <c r="AE1004" i="15"/>
  <c r="V1004" i="15" s="1"/>
  <c r="AB1004" i="15"/>
  <c r="R1004" i="15" s="1"/>
  <c r="AH1003" i="15"/>
  <c r="AF1003" i="15"/>
  <c r="AE1003" i="15"/>
  <c r="AB1003" i="15"/>
  <c r="R1003" i="15" s="1"/>
  <c r="AH1002" i="15"/>
  <c r="AF1002" i="15"/>
  <c r="AE1002" i="15"/>
  <c r="AB1002" i="15"/>
  <c r="R1002" i="15" s="1"/>
  <c r="AH1001" i="15"/>
  <c r="AF1001" i="15"/>
  <c r="AE1001" i="15"/>
  <c r="AB1001" i="15"/>
  <c r="R1001" i="15" s="1"/>
  <c r="AH1000" i="15"/>
  <c r="AF1000" i="15"/>
  <c r="AE1000" i="15"/>
  <c r="V1000" i="15" s="1"/>
  <c r="AB1000" i="15"/>
  <c r="R1000" i="15" s="1"/>
  <c r="AH999" i="15"/>
  <c r="AF999" i="15"/>
  <c r="AE999" i="15"/>
  <c r="V999" i="15" s="1"/>
  <c r="AB999" i="15"/>
  <c r="R999" i="15" s="1"/>
  <c r="AH998" i="15"/>
  <c r="AF998" i="15"/>
  <c r="AE998" i="15"/>
  <c r="AB998" i="15"/>
  <c r="R998" i="15" s="1"/>
  <c r="AH997" i="15"/>
  <c r="AF997" i="15"/>
  <c r="AE997" i="15"/>
  <c r="V997" i="15" s="1"/>
  <c r="AB997" i="15"/>
  <c r="R997" i="15" s="1"/>
  <c r="AH996" i="15"/>
  <c r="AF996" i="15"/>
  <c r="AE996" i="15"/>
  <c r="AB996" i="15"/>
  <c r="R996" i="15" s="1"/>
  <c r="AH995" i="15"/>
  <c r="AF995" i="15"/>
  <c r="AE995" i="15"/>
  <c r="V995" i="15" s="1"/>
  <c r="AB995" i="15"/>
  <c r="R995" i="15" s="1"/>
  <c r="AH994" i="15"/>
  <c r="AF994" i="15"/>
  <c r="AE994" i="15"/>
  <c r="AB994" i="15"/>
  <c r="R994" i="15" s="1"/>
  <c r="AH993" i="15"/>
  <c r="AF993" i="15"/>
  <c r="AE993" i="15"/>
  <c r="AB993" i="15"/>
  <c r="R993" i="15" s="1"/>
  <c r="AH992" i="15"/>
  <c r="AF992" i="15"/>
  <c r="AE992" i="15"/>
  <c r="V992" i="15" s="1"/>
  <c r="AB992" i="15"/>
  <c r="R992" i="15" s="1"/>
  <c r="AH991" i="15"/>
  <c r="AF991" i="15"/>
  <c r="AE991" i="15"/>
  <c r="V991" i="15" s="1"/>
  <c r="AB991" i="15"/>
  <c r="R991" i="15" s="1"/>
  <c r="AH990" i="15"/>
  <c r="AF990" i="15"/>
  <c r="AE990" i="15"/>
  <c r="V990" i="15" s="1"/>
  <c r="AB990" i="15"/>
  <c r="R990" i="15" s="1"/>
  <c r="AH989" i="15"/>
  <c r="AF989" i="15"/>
  <c r="AE989" i="15"/>
  <c r="V989" i="15" s="1"/>
  <c r="AB989" i="15"/>
  <c r="R989" i="15" s="1"/>
  <c r="AH988" i="15"/>
  <c r="AF988" i="15"/>
  <c r="AE988" i="15"/>
  <c r="V988" i="15" s="1"/>
  <c r="AB988" i="15"/>
  <c r="AH987" i="15"/>
  <c r="AF987" i="15"/>
  <c r="AE987" i="15"/>
  <c r="V987" i="15" s="1"/>
  <c r="AB987" i="15"/>
  <c r="AH986" i="15"/>
  <c r="AF986" i="15"/>
  <c r="AE986" i="15"/>
  <c r="AB986" i="15"/>
  <c r="R986" i="15" s="1"/>
  <c r="AH985" i="15"/>
  <c r="AF985" i="15"/>
  <c r="AE985" i="15"/>
  <c r="V985" i="15" s="1"/>
  <c r="AB985" i="15"/>
  <c r="R985" i="15" s="1"/>
  <c r="AH984" i="15"/>
  <c r="AF984" i="15"/>
  <c r="AE984" i="15"/>
  <c r="V984" i="15" s="1"/>
  <c r="AB984" i="15"/>
  <c r="R984" i="15" s="1"/>
  <c r="AH983" i="15"/>
  <c r="AF983" i="15"/>
  <c r="AE983" i="15"/>
  <c r="AB983" i="15"/>
  <c r="R983" i="15" s="1"/>
  <c r="AH982" i="15"/>
  <c r="AF982" i="15"/>
  <c r="AE982" i="15"/>
  <c r="V982" i="15" s="1"/>
  <c r="AB982" i="15"/>
  <c r="AH981" i="15"/>
  <c r="AF981" i="15"/>
  <c r="AE981" i="15"/>
  <c r="AB981" i="15"/>
  <c r="R981" i="15" s="1"/>
  <c r="AH980" i="15"/>
  <c r="AF980" i="15"/>
  <c r="AE980" i="15"/>
  <c r="V980" i="15" s="1"/>
  <c r="AB980" i="15"/>
  <c r="R980" i="15" s="1"/>
  <c r="AH979" i="15"/>
  <c r="AF979" i="15"/>
  <c r="AE979" i="15"/>
  <c r="V979" i="15" s="1"/>
  <c r="AB979" i="15"/>
  <c r="R979" i="15" s="1"/>
  <c r="AH978" i="15"/>
  <c r="AF978" i="15"/>
  <c r="AE978" i="15"/>
  <c r="AB978" i="15"/>
  <c r="R978" i="15" s="1"/>
  <c r="AH977" i="15"/>
  <c r="AF977" i="15"/>
  <c r="AE977" i="15"/>
  <c r="AB977" i="15"/>
  <c r="R977" i="15" s="1"/>
  <c r="AH976" i="15"/>
  <c r="AF976" i="15"/>
  <c r="AE976" i="15"/>
  <c r="V976" i="15" s="1"/>
  <c r="AB976" i="15"/>
  <c r="R976" i="15" s="1"/>
  <c r="AH975" i="15"/>
  <c r="AF975" i="15"/>
  <c r="AE975" i="15"/>
  <c r="V975" i="15" s="1"/>
  <c r="AB975" i="15"/>
  <c r="R975" i="15" s="1"/>
  <c r="AH974" i="15"/>
  <c r="AF974" i="15"/>
  <c r="AE974" i="15"/>
  <c r="AB974" i="15"/>
  <c r="R974" i="15" s="1"/>
  <c r="AH973" i="15"/>
  <c r="AF973" i="15"/>
  <c r="AE973" i="15"/>
  <c r="AB973" i="15"/>
  <c r="R973" i="15" s="1"/>
  <c r="AH972" i="15"/>
  <c r="AF972" i="15"/>
  <c r="AE972" i="15"/>
  <c r="V972" i="15" s="1"/>
  <c r="AB972" i="15"/>
  <c r="AH971" i="15"/>
  <c r="AF971" i="15"/>
  <c r="AE971" i="15"/>
  <c r="AB971" i="15"/>
  <c r="R971" i="15" s="1"/>
  <c r="AH970" i="15"/>
  <c r="AF970" i="15"/>
  <c r="AE970" i="15"/>
  <c r="V970" i="15" s="1"/>
  <c r="AB970" i="15"/>
  <c r="R970" i="15" s="1"/>
  <c r="AH969" i="15"/>
  <c r="AF969" i="15"/>
  <c r="AE969" i="15"/>
  <c r="V969" i="15" s="1"/>
  <c r="AB969" i="15"/>
  <c r="R969" i="15" s="1"/>
  <c r="AH968" i="15"/>
  <c r="AF968" i="15"/>
  <c r="AE968" i="15"/>
  <c r="V968" i="15" s="1"/>
  <c r="AB968" i="15"/>
  <c r="R968" i="15" s="1"/>
  <c r="AH967" i="15"/>
  <c r="AF967" i="15"/>
  <c r="AE967" i="15"/>
  <c r="AB967" i="15"/>
  <c r="R967" i="15" s="1"/>
  <c r="AH966" i="15"/>
  <c r="AF966" i="15"/>
  <c r="AE966" i="15"/>
  <c r="V966" i="15" s="1"/>
  <c r="AB966" i="15"/>
  <c r="R966" i="15" s="1"/>
  <c r="AH965" i="15"/>
  <c r="AF965" i="15"/>
  <c r="AE965" i="15"/>
  <c r="V965" i="15" s="1"/>
  <c r="AB965" i="15"/>
  <c r="R965" i="15" s="1"/>
  <c r="AH964" i="15"/>
  <c r="AF964" i="15"/>
  <c r="AE964" i="15"/>
  <c r="AB964" i="15"/>
  <c r="R964" i="15" s="1"/>
  <c r="AH963" i="15"/>
  <c r="AF963" i="15"/>
  <c r="AE963" i="15"/>
  <c r="V963" i="15" s="1"/>
  <c r="AB963" i="15"/>
  <c r="AH962" i="15"/>
  <c r="AF962" i="15"/>
  <c r="AE962" i="15"/>
  <c r="AB962" i="15"/>
  <c r="AH961" i="15"/>
  <c r="AF961" i="15"/>
  <c r="AE961" i="15"/>
  <c r="V961" i="15" s="1"/>
  <c r="AB961" i="15"/>
  <c r="R961" i="15" s="1"/>
  <c r="AH960" i="15"/>
  <c r="AF960" i="15"/>
  <c r="AE960" i="15"/>
  <c r="V960" i="15" s="1"/>
  <c r="AB960" i="15"/>
  <c r="R960" i="15" s="1"/>
  <c r="AH959" i="15"/>
  <c r="AF959" i="15"/>
  <c r="AE959" i="15"/>
  <c r="V959" i="15" s="1"/>
  <c r="AB959" i="15"/>
  <c r="R959" i="15" s="1"/>
  <c r="AH958" i="15"/>
  <c r="AF958" i="15"/>
  <c r="AE958" i="15"/>
  <c r="V958" i="15" s="1"/>
  <c r="AB958" i="15"/>
  <c r="R958" i="15" s="1"/>
  <c r="AH957" i="15"/>
  <c r="AF957" i="15"/>
  <c r="AE957" i="15"/>
  <c r="V957" i="15" s="1"/>
  <c r="AB957" i="15"/>
  <c r="R957" i="15" s="1"/>
  <c r="AH956" i="15"/>
  <c r="AF956" i="15"/>
  <c r="AE956" i="15"/>
  <c r="V956" i="15" s="1"/>
  <c r="AB956" i="15"/>
  <c r="R956" i="15" s="1"/>
  <c r="AH955" i="15"/>
  <c r="AF955" i="15"/>
  <c r="AE955" i="15"/>
  <c r="V955" i="15" s="1"/>
  <c r="AB955" i="15"/>
  <c r="R955" i="15" s="1"/>
  <c r="AH954" i="15"/>
  <c r="AF954" i="15"/>
  <c r="AE954" i="15"/>
  <c r="V954" i="15" s="1"/>
  <c r="AB954" i="15"/>
  <c r="R954" i="15" s="1"/>
  <c r="AH953" i="15"/>
  <c r="AF953" i="15"/>
  <c r="AE953" i="15"/>
  <c r="AB953" i="15"/>
  <c r="R953" i="15" s="1"/>
  <c r="AH952" i="15"/>
  <c r="AF952" i="15"/>
  <c r="AE952" i="15"/>
  <c r="V952" i="15" s="1"/>
  <c r="AB952" i="15"/>
  <c r="R952" i="15" s="1"/>
  <c r="AH951" i="15"/>
  <c r="AF951" i="15"/>
  <c r="AE951" i="15"/>
  <c r="V951" i="15" s="1"/>
  <c r="AB951" i="15"/>
  <c r="R951" i="15" s="1"/>
  <c r="AH950" i="15"/>
  <c r="AF950" i="15"/>
  <c r="AE950" i="15"/>
  <c r="V950" i="15" s="1"/>
  <c r="AB950" i="15"/>
  <c r="R950" i="15" s="1"/>
  <c r="AH949" i="15"/>
  <c r="AF949" i="15"/>
  <c r="AE949" i="15"/>
  <c r="AB949" i="15"/>
  <c r="R949" i="15" s="1"/>
  <c r="AH948" i="15"/>
  <c r="AF948" i="15"/>
  <c r="AE948" i="15"/>
  <c r="V948" i="15" s="1"/>
  <c r="AB948" i="15"/>
  <c r="AH947" i="15"/>
  <c r="AF947" i="15"/>
  <c r="AE947" i="15"/>
  <c r="V947" i="15" s="1"/>
  <c r="AB947" i="15"/>
  <c r="AH946" i="15"/>
  <c r="AF946" i="15"/>
  <c r="AE946" i="15"/>
  <c r="V946" i="15" s="1"/>
  <c r="AB946" i="15"/>
  <c r="R946" i="15" s="1"/>
  <c r="AH945" i="15"/>
  <c r="AF945" i="15"/>
  <c r="AE945" i="15"/>
  <c r="AB945" i="15"/>
  <c r="R945" i="15" s="1"/>
  <c r="AH944" i="15"/>
  <c r="AF944" i="15"/>
  <c r="AE944" i="15"/>
  <c r="V944" i="15" s="1"/>
  <c r="AB944" i="15"/>
  <c r="R944" i="15" s="1"/>
  <c r="AH943" i="15"/>
  <c r="AF943" i="15"/>
  <c r="AE943" i="15"/>
  <c r="V943" i="15" s="1"/>
  <c r="AB943" i="15"/>
  <c r="R943" i="15" s="1"/>
  <c r="AH942" i="15"/>
  <c r="AF942" i="15"/>
  <c r="AE942" i="15"/>
  <c r="AB942" i="15"/>
  <c r="R942" i="15" s="1"/>
  <c r="AH941" i="15"/>
  <c r="AF941" i="15"/>
  <c r="AE941" i="15"/>
  <c r="V941" i="15" s="1"/>
  <c r="AB941" i="15"/>
  <c r="AH940" i="15"/>
  <c r="AF940" i="15"/>
  <c r="AE940" i="15"/>
  <c r="V940" i="15" s="1"/>
  <c r="AB940" i="15"/>
  <c r="AH939" i="15"/>
  <c r="AF939" i="15"/>
  <c r="AE939" i="15"/>
  <c r="V939" i="15" s="1"/>
  <c r="AB939" i="15"/>
  <c r="R939" i="15" s="1"/>
  <c r="AH938" i="15"/>
  <c r="AF938" i="15"/>
  <c r="AE938" i="15"/>
  <c r="AB938" i="15"/>
  <c r="R938" i="15" s="1"/>
  <c r="AH937" i="15"/>
  <c r="AF937" i="15"/>
  <c r="AE937" i="15"/>
  <c r="AB937" i="15"/>
  <c r="R937" i="15" s="1"/>
  <c r="AH936" i="15"/>
  <c r="AF936" i="15"/>
  <c r="AE936" i="15"/>
  <c r="V936" i="15" s="1"/>
  <c r="AB936" i="15"/>
  <c r="R936" i="15" s="1"/>
  <c r="AH935" i="15"/>
  <c r="AF935" i="15"/>
  <c r="AE935" i="15"/>
  <c r="AB935" i="15"/>
  <c r="R935" i="15" s="1"/>
  <c r="AH934" i="15"/>
  <c r="AF934" i="15"/>
  <c r="AE934" i="15"/>
  <c r="V934" i="15" s="1"/>
  <c r="AB934" i="15"/>
  <c r="R934" i="15" s="1"/>
  <c r="AH933" i="15"/>
  <c r="AF933" i="15"/>
  <c r="AE933" i="15"/>
  <c r="V933" i="15" s="1"/>
  <c r="AB933" i="15"/>
  <c r="R933" i="15" s="1"/>
  <c r="AH932" i="15"/>
  <c r="AF932" i="15"/>
  <c r="AE932" i="15"/>
  <c r="V932" i="15" s="1"/>
  <c r="AB932" i="15"/>
  <c r="AH931" i="15"/>
  <c r="AF931" i="15"/>
  <c r="AE931" i="15"/>
  <c r="V931" i="15" s="1"/>
  <c r="AB931" i="15"/>
  <c r="AH930" i="15"/>
  <c r="AF930" i="15"/>
  <c r="AE930" i="15"/>
  <c r="AB930" i="15"/>
  <c r="R930" i="15" s="1"/>
  <c r="AH929" i="15"/>
  <c r="AF929" i="15"/>
  <c r="AE929" i="15"/>
  <c r="AB929" i="15"/>
  <c r="R929" i="15" s="1"/>
  <c r="AH928" i="15"/>
  <c r="AF928" i="15"/>
  <c r="AE928" i="15"/>
  <c r="V928" i="15" s="1"/>
  <c r="AB928" i="15"/>
  <c r="R928" i="15" s="1"/>
  <c r="AH927" i="15"/>
  <c r="AF927" i="15"/>
  <c r="AE927" i="15"/>
  <c r="V927" i="15" s="1"/>
  <c r="AB927" i="15"/>
  <c r="R927" i="15" s="1"/>
  <c r="AH926" i="15"/>
  <c r="AF926" i="15"/>
  <c r="AE926" i="15"/>
  <c r="V926" i="15" s="1"/>
  <c r="AB926" i="15"/>
  <c r="R926" i="15" s="1"/>
  <c r="AH925" i="15"/>
  <c r="AF925" i="15"/>
  <c r="AE925" i="15"/>
  <c r="V925" i="15" s="1"/>
  <c r="AB925" i="15"/>
  <c r="R925" i="15" s="1"/>
  <c r="AH924" i="15"/>
  <c r="AF924" i="15"/>
  <c r="AE924" i="15"/>
  <c r="V924" i="15" s="1"/>
  <c r="AB924" i="15"/>
  <c r="R924" i="15" s="1"/>
  <c r="AH923" i="15"/>
  <c r="AF923" i="15"/>
  <c r="AE923" i="15"/>
  <c r="AB923" i="15"/>
  <c r="R923" i="15" s="1"/>
  <c r="AH922" i="15"/>
  <c r="AF922" i="15"/>
  <c r="AE922" i="15"/>
  <c r="V922" i="15" s="1"/>
  <c r="AB922" i="15"/>
  <c r="R922" i="15" s="1"/>
  <c r="AH921" i="15"/>
  <c r="AF921" i="15"/>
  <c r="AE921" i="15"/>
  <c r="AB921" i="15"/>
  <c r="R921" i="15" s="1"/>
  <c r="AH920" i="15"/>
  <c r="AF920" i="15"/>
  <c r="AE920" i="15"/>
  <c r="V920" i="15" s="1"/>
  <c r="AB920" i="15"/>
  <c r="R920" i="15" s="1"/>
  <c r="AH919" i="15"/>
  <c r="AF919" i="15"/>
  <c r="AE919" i="15"/>
  <c r="V919" i="15" s="1"/>
  <c r="AB919" i="15"/>
  <c r="R919" i="15" s="1"/>
  <c r="AH918" i="15"/>
  <c r="AF918" i="15"/>
  <c r="AE918" i="15"/>
  <c r="V918" i="15" s="1"/>
  <c r="AB918" i="15"/>
  <c r="AH917" i="15"/>
  <c r="AF917" i="15"/>
  <c r="AE917" i="15"/>
  <c r="V917" i="15" s="1"/>
  <c r="AB917" i="15"/>
  <c r="R917" i="15" s="1"/>
  <c r="AH916" i="15"/>
  <c r="AF916" i="15"/>
  <c r="AE916" i="15"/>
  <c r="V916" i="15" s="1"/>
  <c r="AB916" i="15"/>
  <c r="R916" i="15" s="1"/>
  <c r="AH915" i="15"/>
  <c r="AF915" i="15"/>
  <c r="AE915" i="15"/>
  <c r="V915" i="15" s="1"/>
  <c r="AB915" i="15"/>
  <c r="R915" i="15" s="1"/>
  <c r="AH914" i="15"/>
  <c r="AF914" i="15"/>
  <c r="AE914" i="15"/>
  <c r="V914" i="15" s="1"/>
  <c r="AB914" i="15"/>
  <c r="R914" i="15" s="1"/>
  <c r="AH913" i="15"/>
  <c r="AF913" i="15"/>
  <c r="AE913" i="15"/>
  <c r="AB913" i="15"/>
  <c r="R913" i="15" s="1"/>
  <c r="AH912" i="15"/>
  <c r="AF912" i="15"/>
  <c r="AE912" i="15"/>
  <c r="V912" i="15" s="1"/>
  <c r="AB912" i="15"/>
  <c r="R912" i="15" s="1"/>
  <c r="AH911" i="15"/>
  <c r="AF911" i="15"/>
  <c r="AE911" i="15"/>
  <c r="V911" i="15" s="1"/>
  <c r="AB911" i="15"/>
  <c r="R911" i="15" s="1"/>
  <c r="AH910" i="15"/>
  <c r="AF910" i="15"/>
  <c r="AE910" i="15"/>
  <c r="V910" i="15" s="1"/>
  <c r="AB910" i="15"/>
  <c r="R910" i="15" s="1"/>
  <c r="AH909" i="15"/>
  <c r="AF909" i="15"/>
  <c r="AE909" i="15"/>
  <c r="V909" i="15" s="1"/>
  <c r="AB909" i="15"/>
  <c r="AH908" i="15"/>
  <c r="AF908" i="15"/>
  <c r="AE908" i="15"/>
  <c r="V908" i="15" s="1"/>
  <c r="AB908" i="15"/>
  <c r="R908" i="15" s="1"/>
  <c r="AH907" i="15"/>
  <c r="AF907" i="15"/>
  <c r="AE907" i="15"/>
  <c r="V907" i="15" s="1"/>
  <c r="AB907" i="15"/>
  <c r="R907" i="15" s="1"/>
  <c r="AH906" i="15"/>
  <c r="AF906" i="15"/>
  <c r="AE906" i="15"/>
  <c r="AB906" i="15"/>
  <c r="R906" i="15" s="1"/>
  <c r="AH905" i="15"/>
  <c r="AF905" i="15"/>
  <c r="AE905" i="15"/>
  <c r="V905" i="15" s="1"/>
  <c r="AB905" i="15"/>
  <c r="R905" i="15" s="1"/>
  <c r="AH904" i="15"/>
  <c r="AF904" i="15"/>
  <c r="AE904" i="15"/>
  <c r="V904" i="15" s="1"/>
  <c r="AB904" i="15"/>
  <c r="R904" i="15" s="1"/>
  <c r="AH903" i="15"/>
  <c r="AF903" i="15"/>
  <c r="AE903" i="15"/>
  <c r="V903" i="15" s="1"/>
  <c r="AB903" i="15"/>
  <c r="R903" i="15" s="1"/>
  <c r="AH902" i="15"/>
  <c r="AF902" i="15"/>
  <c r="AE902" i="15"/>
  <c r="AB902" i="15"/>
  <c r="R902" i="15" s="1"/>
  <c r="AH901" i="15"/>
  <c r="AF901" i="15"/>
  <c r="AE901" i="15"/>
  <c r="V901" i="15" s="1"/>
  <c r="AB901" i="15"/>
  <c r="R901" i="15" s="1"/>
  <c r="AH900" i="15"/>
  <c r="AF900" i="15"/>
  <c r="AE900" i="15"/>
  <c r="AB900" i="15"/>
  <c r="R900" i="15" s="1"/>
  <c r="AH899" i="15"/>
  <c r="AF899" i="15"/>
  <c r="AE899" i="15"/>
  <c r="V899" i="15" s="1"/>
  <c r="AB899" i="15"/>
  <c r="R899" i="15" s="1"/>
  <c r="AH898" i="15"/>
  <c r="AF898" i="15"/>
  <c r="AE898" i="15"/>
  <c r="AB898" i="15"/>
  <c r="R898" i="15" s="1"/>
  <c r="AH897" i="15"/>
  <c r="AF897" i="15"/>
  <c r="AE897" i="15"/>
  <c r="V897" i="15" s="1"/>
  <c r="AB897" i="15"/>
  <c r="R897" i="15" s="1"/>
  <c r="AH896" i="15"/>
  <c r="AF896" i="15"/>
  <c r="AE896" i="15"/>
  <c r="V896" i="15" s="1"/>
  <c r="AB896" i="15"/>
  <c r="R896" i="15" s="1"/>
  <c r="AH895" i="15"/>
  <c r="AF895" i="15"/>
  <c r="AE895" i="15"/>
  <c r="V895" i="15" s="1"/>
  <c r="AB895" i="15"/>
  <c r="R895" i="15" s="1"/>
  <c r="AH894" i="15"/>
  <c r="AF894" i="15"/>
  <c r="AE894" i="15"/>
  <c r="V894" i="15" s="1"/>
  <c r="AB894" i="15"/>
  <c r="AH893" i="15"/>
  <c r="AF893" i="15"/>
  <c r="AE893" i="15"/>
  <c r="V893" i="15" s="1"/>
  <c r="AB893" i="15"/>
  <c r="R893" i="15" s="1"/>
  <c r="AH892" i="15"/>
  <c r="AF892" i="15"/>
  <c r="AE892" i="15"/>
  <c r="V892" i="15" s="1"/>
  <c r="AB892" i="15"/>
  <c r="R892" i="15" s="1"/>
  <c r="AH891" i="15"/>
  <c r="AF891" i="15"/>
  <c r="AE891" i="15"/>
  <c r="AB891" i="15"/>
  <c r="AH890" i="15"/>
  <c r="AF890" i="15"/>
  <c r="AE890" i="15"/>
  <c r="V890" i="15" s="1"/>
  <c r="AB890" i="15"/>
  <c r="R890" i="15" s="1"/>
  <c r="AH889" i="15"/>
  <c r="AF889" i="15"/>
  <c r="AE889" i="15"/>
  <c r="V889" i="15" s="1"/>
  <c r="AB889" i="15"/>
  <c r="R889" i="15" s="1"/>
  <c r="AH888" i="15"/>
  <c r="AF888" i="15"/>
  <c r="AE888" i="15"/>
  <c r="AB888" i="15"/>
  <c r="R888" i="15" s="1"/>
  <c r="AH887" i="15"/>
  <c r="AF887" i="15"/>
  <c r="AE887" i="15"/>
  <c r="AB887" i="15"/>
  <c r="R887" i="15" s="1"/>
  <c r="AH886" i="15"/>
  <c r="AF886" i="15"/>
  <c r="AE886" i="15"/>
  <c r="V886" i="15" s="1"/>
  <c r="AB886" i="15"/>
  <c r="AH885" i="15"/>
  <c r="AF885" i="15"/>
  <c r="AE885" i="15"/>
  <c r="V885" i="15" s="1"/>
  <c r="AB885" i="15"/>
  <c r="R885" i="15" s="1"/>
  <c r="AH884" i="15"/>
  <c r="AF884" i="15"/>
  <c r="AE884" i="15"/>
  <c r="V884" i="15" s="1"/>
  <c r="AB884" i="15"/>
  <c r="R884" i="15" s="1"/>
  <c r="AH883" i="15"/>
  <c r="AF883" i="15"/>
  <c r="AE883" i="15"/>
  <c r="V883" i="15" s="1"/>
  <c r="AB883" i="15"/>
  <c r="AH882" i="15"/>
  <c r="AF882" i="15"/>
  <c r="AE882" i="15"/>
  <c r="AB882" i="15"/>
  <c r="R882" i="15" s="1"/>
  <c r="AH881" i="15"/>
  <c r="AF881" i="15"/>
  <c r="AE881" i="15"/>
  <c r="AB881" i="15"/>
  <c r="R881" i="15" s="1"/>
  <c r="AH880" i="15"/>
  <c r="AF880" i="15"/>
  <c r="AE880" i="15"/>
  <c r="V880" i="15" s="1"/>
  <c r="AB880" i="15"/>
  <c r="R880" i="15" s="1"/>
  <c r="AH879" i="15"/>
  <c r="AF879" i="15"/>
  <c r="AE879" i="15"/>
  <c r="AB879" i="15"/>
  <c r="R879" i="15" s="1"/>
  <c r="AH878" i="15"/>
  <c r="AF878" i="15"/>
  <c r="AE878" i="15"/>
  <c r="AB878" i="15"/>
  <c r="R878" i="15" s="1"/>
  <c r="AH877" i="15"/>
  <c r="AF877" i="15"/>
  <c r="AE877" i="15"/>
  <c r="V877" i="15" s="1"/>
  <c r="AB877" i="15"/>
  <c r="R877" i="15" s="1"/>
  <c r="AH876" i="15"/>
  <c r="AF876" i="15"/>
  <c r="AE876" i="15"/>
  <c r="V876" i="15" s="1"/>
  <c r="AB876" i="15"/>
  <c r="R876" i="15" s="1"/>
  <c r="AH875" i="15"/>
  <c r="AF875" i="15"/>
  <c r="AE875" i="15"/>
  <c r="V875" i="15" s="1"/>
  <c r="AB875" i="15"/>
  <c r="R875" i="15" s="1"/>
  <c r="AH874" i="15"/>
  <c r="AF874" i="15"/>
  <c r="AE874" i="15"/>
  <c r="V874" i="15" s="1"/>
  <c r="AB874" i="15"/>
  <c r="R874" i="15" s="1"/>
  <c r="AH873" i="15"/>
  <c r="AF873" i="15"/>
  <c r="AE873" i="15"/>
  <c r="AB873" i="15"/>
  <c r="R873" i="15" s="1"/>
  <c r="AH872" i="15"/>
  <c r="AF872" i="15"/>
  <c r="AE872" i="15"/>
  <c r="V872" i="15" s="1"/>
  <c r="AB872" i="15"/>
  <c r="R872" i="15" s="1"/>
  <c r="AH871" i="15"/>
  <c r="AF871" i="15"/>
  <c r="AE871" i="15"/>
  <c r="V871" i="15" s="1"/>
  <c r="AB871" i="15"/>
  <c r="R871" i="15" s="1"/>
  <c r="AH870" i="15"/>
  <c r="AF870" i="15"/>
  <c r="AE870" i="15"/>
  <c r="V870" i="15" s="1"/>
  <c r="AB870" i="15"/>
  <c r="R870" i="15" s="1"/>
  <c r="AH869" i="15"/>
  <c r="AF869" i="15"/>
  <c r="AE869" i="15"/>
  <c r="V869" i="15" s="1"/>
  <c r="AB869" i="15"/>
  <c r="R869" i="15" s="1"/>
  <c r="AH868" i="15"/>
  <c r="AF868" i="15"/>
  <c r="AE868" i="15"/>
  <c r="V868" i="15" s="1"/>
  <c r="AB868" i="15"/>
  <c r="R868" i="15" s="1"/>
  <c r="AH867" i="15"/>
  <c r="AF867" i="15"/>
  <c r="AE867" i="15"/>
  <c r="V867" i="15" s="1"/>
  <c r="AB867" i="15"/>
  <c r="AH866" i="15"/>
  <c r="AF866" i="15"/>
  <c r="AE866" i="15"/>
  <c r="AB866" i="15"/>
  <c r="R866" i="15" s="1"/>
  <c r="AH865" i="15"/>
  <c r="AF865" i="15"/>
  <c r="AE865" i="15"/>
  <c r="AB865" i="15"/>
  <c r="R865" i="15" s="1"/>
  <c r="AH864" i="15"/>
  <c r="AF864" i="15"/>
  <c r="AE864" i="15"/>
  <c r="V864" i="15" s="1"/>
  <c r="AB864" i="15"/>
  <c r="R864" i="15" s="1"/>
  <c r="AH863" i="15"/>
  <c r="AF863" i="15"/>
  <c r="AE863" i="15"/>
  <c r="V863" i="15" s="1"/>
  <c r="AB863" i="15"/>
  <c r="R863" i="15" s="1"/>
  <c r="AH862" i="15"/>
  <c r="AF862" i="15"/>
  <c r="AE862" i="15"/>
  <c r="V862" i="15" s="1"/>
  <c r="AB862" i="15"/>
  <c r="R862" i="15" s="1"/>
  <c r="AH861" i="15"/>
  <c r="AF861" i="15"/>
  <c r="AE861" i="15"/>
  <c r="V861" i="15" s="1"/>
  <c r="AB861" i="15"/>
  <c r="R861" i="15" s="1"/>
  <c r="AH860" i="15"/>
  <c r="AF860" i="15"/>
  <c r="AE860" i="15"/>
  <c r="V860" i="15" s="1"/>
  <c r="AB860" i="15"/>
  <c r="R860" i="15" s="1"/>
  <c r="AH859" i="15"/>
  <c r="AF859" i="15"/>
  <c r="AE859" i="15"/>
  <c r="V859" i="15" s="1"/>
  <c r="AB859" i="15"/>
  <c r="R859" i="15" s="1"/>
  <c r="AH858" i="15"/>
  <c r="AF858" i="15"/>
  <c r="AE858" i="15"/>
  <c r="AB858" i="15"/>
  <c r="R858" i="15" s="1"/>
  <c r="AH857" i="15"/>
  <c r="AF857" i="15"/>
  <c r="AE857" i="15"/>
  <c r="AB857" i="15"/>
  <c r="R857" i="15" s="1"/>
  <c r="AH856" i="15"/>
  <c r="AF856" i="15"/>
  <c r="AE856" i="15"/>
  <c r="V856" i="15" s="1"/>
  <c r="AB856" i="15"/>
  <c r="R856" i="15" s="1"/>
  <c r="AH855" i="15"/>
  <c r="AF855" i="15"/>
  <c r="AE855" i="15"/>
  <c r="V855" i="15" s="1"/>
  <c r="AB855" i="15"/>
  <c r="R855" i="15" s="1"/>
  <c r="AH854" i="15"/>
  <c r="AF854" i="15"/>
  <c r="AE854" i="15"/>
  <c r="V854" i="15" s="1"/>
  <c r="AB854" i="15"/>
  <c r="R854" i="15" s="1"/>
  <c r="AH853" i="15"/>
  <c r="AF853" i="15"/>
  <c r="AE853" i="15"/>
  <c r="V853" i="15" s="1"/>
  <c r="AB853" i="15"/>
  <c r="R853" i="15" s="1"/>
  <c r="AH852" i="15"/>
  <c r="AF852" i="15"/>
  <c r="AE852" i="15"/>
  <c r="V852" i="15" s="1"/>
  <c r="AB852" i="15"/>
  <c r="R852" i="15" s="1"/>
  <c r="AH851" i="15"/>
  <c r="AF851" i="15"/>
  <c r="AE851" i="15"/>
  <c r="V851" i="15" s="1"/>
  <c r="AB851" i="15"/>
  <c r="R851" i="15" s="1"/>
  <c r="AH850" i="15"/>
  <c r="AF850" i="15"/>
  <c r="AE850" i="15"/>
  <c r="V850" i="15" s="1"/>
  <c r="AB850" i="15"/>
  <c r="R850" i="15" s="1"/>
  <c r="AH849" i="15"/>
  <c r="AF849" i="15"/>
  <c r="AE849" i="15"/>
  <c r="V849" i="15" s="1"/>
  <c r="AB849" i="15"/>
  <c r="R849" i="15" s="1"/>
  <c r="AH848" i="15"/>
  <c r="AF848" i="15"/>
  <c r="AE848" i="15"/>
  <c r="V848" i="15" s="1"/>
  <c r="AB848" i="15"/>
  <c r="R848" i="15" s="1"/>
  <c r="AH847" i="15"/>
  <c r="AF847" i="15"/>
  <c r="AE847" i="15"/>
  <c r="V847" i="15" s="1"/>
  <c r="AB847" i="15"/>
  <c r="R847" i="15" s="1"/>
  <c r="AH846" i="15"/>
  <c r="AF846" i="15"/>
  <c r="AE846" i="15"/>
  <c r="V846" i="15" s="1"/>
  <c r="AB846" i="15"/>
  <c r="R846" i="15" s="1"/>
  <c r="AH845" i="15"/>
  <c r="AF845" i="15"/>
  <c r="AE845" i="15"/>
  <c r="V845" i="15" s="1"/>
  <c r="AB845" i="15"/>
  <c r="AH844" i="15"/>
  <c r="AF844" i="15"/>
  <c r="AE844" i="15"/>
  <c r="V844" i="15" s="1"/>
  <c r="AB844" i="15"/>
  <c r="R844" i="15" s="1"/>
  <c r="AH843" i="15"/>
  <c r="AF843" i="15"/>
  <c r="AE843" i="15"/>
  <c r="V843" i="15" s="1"/>
  <c r="AB843" i="15"/>
  <c r="R843" i="15" s="1"/>
  <c r="AH842" i="15"/>
  <c r="AF842" i="15"/>
  <c r="AE842" i="15"/>
  <c r="AB842" i="15"/>
  <c r="R842" i="15" s="1"/>
  <c r="AH841" i="15"/>
  <c r="AF841" i="15"/>
  <c r="AE841" i="15"/>
  <c r="AB841" i="15"/>
  <c r="R841" i="15" s="1"/>
  <c r="AH840" i="15"/>
  <c r="AF840" i="15"/>
  <c r="AE840" i="15"/>
  <c r="AB840" i="15"/>
  <c r="R840" i="15" s="1"/>
  <c r="AH839" i="15"/>
  <c r="AF839" i="15"/>
  <c r="AE839" i="15"/>
  <c r="V839" i="15" s="1"/>
  <c r="AB839" i="15"/>
  <c r="R839" i="15" s="1"/>
  <c r="AH838" i="15"/>
  <c r="AF838" i="15"/>
  <c r="AE838" i="15"/>
  <c r="AB838" i="15"/>
  <c r="R838" i="15" s="1"/>
  <c r="AH837" i="15"/>
  <c r="AF837" i="15"/>
  <c r="AE837" i="15"/>
  <c r="V837" i="15" s="1"/>
  <c r="AB837" i="15"/>
  <c r="R837" i="15" s="1"/>
  <c r="AH836" i="15"/>
  <c r="AF836" i="15"/>
  <c r="AE836" i="15"/>
  <c r="V836" i="15" s="1"/>
  <c r="AB836" i="15"/>
  <c r="R836" i="15" s="1"/>
  <c r="AH835" i="15"/>
  <c r="AF835" i="15"/>
  <c r="AE835" i="15"/>
  <c r="AB835" i="15"/>
  <c r="R835" i="15" s="1"/>
  <c r="AH834" i="15"/>
  <c r="AF834" i="15"/>
  <c r="AE834" i="15"/>
  <c r="V834" i="15" s="1"/>
  <c r="AB834" i="15"/>
  <c r="R834" i="15" s="1"/>
  <c r="AH833" i="15"/>
  <c r="AF833" i="15"/>
  <c r="AE833" i="15"/>
  <c r="AB833" i="15"/>
  <c r="R833" i="15" s="1"/>
  <c r="AH832" i="15"/>
  <c r="AF832" i="15"/>
  <c r="AE832" i="15"/>
  <c r="V832" i="15" s="1"/>
  <c r="AB832" i="15"/>
  <c r="R832" i="15" s="1"/>
  <c r="AH831" i="15"/>
  <c r="AF831" i="15"/>
  <c r="AE831" i="15"/>
  <c r="AB831" i="15"/>
  <c r="R831" i="15" s="1"/>
  <c r="AH830" i="15"/>
  <c r="AF830" i="15"/>
  <c r="AE830" i="15"/>
  <c r="V830" i="15" s="1"/>
  <c r="AB830" i="15"/>
  <c r="R830" i="15" s="1"/>
  <c r="AH829" i="15"/>
  <c r="AF829" i="15"/>
  <c r="AE829" i="15"/>
  <c r="V829" i="15" s="1"/>
  <c r="AB829" i="15"/>
  <c r="R829" i="15" s="1"/>
  <c r="AH828" i="15"/>
  <c r="AF828" i="15"/>
  <c r="AE828" i="15"/>
  <c r="V828" i="15" s="1"/>
  <c r="AB828" i="15"/>
  <c r="AH827" i="15"/>
  <c r="AF827" i="15"/>
  <c r="AE827" i="15"/>
  <c r="V827" i="15" s="1"/>
  <c r="AB827" i="15"/>
  <c r="R827" i="15" s="1"/>
  <c r="AH826" i="15"/>
  <c r="AF826" i="15"/>
  <c r="AE826" i="15"/>
  <c r="AB826" i="15"/>
  <c r="R826" i="15" s="1"/>
  <c r="AH825" i="15"/>
  <c r="AF825" i="15"/>
  <c r="AE825" i="15"/>
  <c r="V825" i="15" s="1"/>
  <c r="AB825" i="15"/>
  <c r="R825" i="15" s="1"/>
  <c r="AH824" i="15"/>
  <c r="AF824" i="15"/>
  <c r="AE824" i="15"/>
  <c r="V824" i="15" s="1"/>
  <c r="AB824" i="15"/>
  <c r="R824" i="15" s="1"/>
  <c r="AH823" i="15"/>
  <c r="AF823" i="15"/>
  <c r="AE823" i="15"/>
  <c r="AB823" i="15"/>
  <c r="R823" i="15" s="1"/>
  <c r="AH822" i="15"/>
  <c r="AF822" i="15"/>
  <c r="AE822" i="15"/>
  <c r="V822" i="15" s="1"/>
  <c r="AB822" i="15"/>
  <c r="R822" i="15" s="1"/>
  <c r="AH821" i="15"/>
  <c r="AF821" i="15"/>
  <c r="AE821" i="15"/>
  <c r="V821" i="15" s="1"/>
  <c r="AB821" i="15"/>
  <c r="R821" i="15" s="1"/>
  <c r="AH820" i="15"/>
  <c r="AF820" i="15"/>
  <c r="AE820" i="15"/>
  <c r="V820" i="15" s="1"/>
  <c r="AB820" i="15"/>
  <c r="R820" i="15" s="1"/>
  <c r="AH819" i="15"/>
  <c r="AF819" i="15"/>
  <c r="AE819" i="15"/>
  <c r="AB819" i="15"/>
  <c r="R819" i="15" s="1"/>
  <c r="AH818" i="15"/>
  <c r="AF818" i="15"/>
  <c r="AE818" i="15"/>
  <c r="AB818" i="15"/>
  <c r="R818" i="15" s="1"/>
  <c r="AH817" i="15"/>
  <c r="AF817" i="15"/>
  <c r="AE817" i="15"/>
  <c r="AB817" i="15"/>
  <c r="R817" i="15" s="1"/>
  <c r="AH816" i="15"/>
  <c r="AF816" i="15"/>
  <c r="AE816" i="15"/>
  <c r="V816" i="15" s="1"/>
  <c r="AB816" i="15"/>
  <c r="R816" i="15" s="1"/>
  <c r="AH815" i="15"/>
  <c r="AF815" i="15"/>
  <c r="AE815" i="15"/>
  <c r="V815" i="15" s="1"/>
  <c r="AB815" i="15"/>
  <c r="R815" i="15" s="1"/>
  <c r="AH814" i="15"/>
  <c r="AF814" i="15"/>
  <c r="AE814" i="15"/>
  <c r="V814" i="15" s="1"/>
  <c r="AB814" i="15"/>
  <c r="R814" i="15" s="1"/>
  <c r="AH813" i="15"/>
  <c r="AF813" i="15"/>
  <c r="AE813" i="15"/>
  <c r="V813" i="15" s="1"/>
  <c r="AB813" i="15"/>
  <c r="AH812" i="15"/>
  <c r="AF812" i="15"/>
  <c r="AE812" i="15"/>
  <c r="V812" i="15" s="1"/>
  <c r="AB812" i="15"/>
  <c r="AH811" i="15"/>
  <c r="AF811" i="15"/>
  <c r="AE811" i="15"/>
  <c r="V811" i="15" s="1"/>
  <c r="AB811" i="15"/>
  <c r="R811" i="15" s="1"/>
  <c r="AH810" i="15"/>
  <c r="AF810" i="15"/>
  <c r="AE810" i="15"/>
  <c r="V810" i="15" s="1"/>
  <c r="AB810" i="15"/>
  <c r="R810" i="15" s="1"/>
  <c r="AH809" i="15"/>
  <c r="AF809" i="15"/>
  <c r="AE809" i="15"/>
  <c r="AB809" i="15"/>
  <c r="R809" i="15" s="1"/>
  <c r="AH808" i="15"/>
  <c r="AF808" i="15"/>
  <c r="AE808" i="15"/>
  <c r="V808" i="15" s="1"/>
  <c r="AB808" i="15"/>
  <c r="R808" i="15" s="1"/>
  <c r="AH807" i="15"/>
  <c r="AF807" i="15"/>
  <c r="AE807" i="15"/>
  <c r="V807" i="15" s="1"/>
  <c r="AB807" i="15"/>
  <c r="R807" i="15" s="1"/>
  <c r="AH806" i="15"/>
  <c r="AF806" i="15"/>
  <c r="AE806" i="15"/>
  <c r="V806" i="15" s="1"/>
  <c r="AB806" i="15"/>
  <c r="R806" i="15" s="1"/>
  <c r="AH805" i="15"/>
  <c r="AF805" i="15"/>
  <c r="AE805" i="15"/>
  <c r="V805" i="15" s="1"/>
  <c r="AB805" i="15"/>
  <c r="R805" i="15" s="1"/>
  <c r="AH804" i="15"/>
  <c r="AF804" i="15"/>
  <c r="AE804" i="15"/>
  <c r="V804" i="15" s="1"/>
  <c r="AB804" i="15"/>
  <c r="R804" i="15" s="1"/>
  <c r="AH803" i="15"/>
  <c r="AF803" i="15"/>
  <c r="AE803" i="15"/>
  <c r="V803" i="15" s="1"/>
  <c r="AB803" i="15"/>
  <c r="R803" i="15" s="1"/>
  <c r="AH802" i="15"/>
  <c r="AF802" i="15"/>
  <c r="AE802" i="15"/>
  <c r="AB802" i="15"/>
  <c r="R802" i="15" s="1"/>
  <c r="AH801" i="15"/>
  <c r="AF801" i="15"/>
  <c r="AE801" i="15"/>
  <c r="V801" i="15" s="1"/>
  <c r="AB801" i="15"/>
  <c r="R801" i="15" s="1"/>
  <c r="AH800" i="15"/>
  <c r="AF800" i="15"/>
  <c r="AE800" i="15"/>
  <c r="V800" i="15" s="1"/>
  <c r="AB800" i="15"/>
  <c r="R800" i="15" s="1"/>
  <c r="AH799" i="15"/>
  <c r="AF799" i="15"/>
  <c r="AE799" i="15"/>
  <c r="AB799" i="15"/>
  <c r="R799" i="15" s="1"/>
  <c r="AH798" i="15"/>
  <c r="AF798" i="15"/>
  <c r="AE798" i="15"/>
  <c r="V798" i="15" s="1"/>
  <c r="AB798" i="15"/>
  <c r="R798" i="15" s="1"/>
  <c r="AH797" i="15"/>
  <c r="AF797" i="15"/>
  <c r="AE797" i="15"/>
  <c r="V797" i="15" s="1"/>
  <c r="AB797" i="15"/>
  <c r="R797" i="15" s="1"/>
  <c r="AH796" i="15"/>
  <c r="AF796" i="15"/>
  <c r="AE796" i="15"/>
  <c r="V796" i="15" s="1"/>
  <c r="AB796" i="15"/>
  <c r="R796" i="15" s="1"/>
  <c r="AH795" i="15"/>
  <c r="AF795" i="15"/>
  <c r="AE795" i="15"/>
  <c r="AB795" i="15"/>
  <c r="AH794" i="15"/>
  <c r="AF794" i="15"/>
  <c r="AE794" i="15"/>
  <c r="AB794" i="15"/>
  <c r="R794" i="15" s="1"/>
  <c r="AH793" i="15"/>
  <c r="AF793" i="15"/>
  <c r="AE793" i="15"/>
  <c r="AB793" i="15"/>
  <c r="R793" i="15" s="1"/>
  <c r="AH792" i="15"/>
  <c r="AF792" i="15"/>
  <c r="AE792" i="15"/>
  <c r="V792" i="15" s="1"/>
  <c r="AB792" i="15"/>
  <c r="R792" i="15" s="1"/>
  <c r="AH791" i="15"/>
  <c r="AF791" i="15"/>
  <c r="AE791" i="15"/>
  <c r="V791" i="15" s="1"/>
  <c r="AB791" i="15"/>
  <c r="R791" i="15" s="1"/>
  <c r="AH790" i="15"/>
  <c r="AF790" i="15"/>
  <c r="AE790" i="15"/>
  <c r="V790" i="15" s="1"/>
  <c r="AB790" i="15"/>
  <c r="R790" i="15" s="1"/>
  <c r="AH789" i="15"/>
  <c r="AF789" i="15"/>
  <c r="AE789" i="15"/>
  <c r="V789" i="15" s="1"/>
  <c r="AB789" i="15"/>
  <c r="R789" i="15" s="1"/>
  <c r="AH788" i="15"/>
  <c r="AF788" i="15"/>
  <c r="AE788" i="15"/>
  <c r="V788" i="15" s="1"/>
  <c r="AB788" i="15"/>
  <c r="AH787" i="15"/>
  <c r="AF787" i="15"/>
  <c r="AE787" i="15"/>
  <c r="V787" i="15" s="1"/>
  <c r="AB787" i="15"/>
  <c r="AH786" i="15"/>
  <c r="AF786" i="15"/>
  <c r="AE786" i="15"/>
  <c r="AB786" i="15"/>
  <c r="R786" i="15" s="1"/>
  <c r="AH785" i="15"/>
  <c r="AF785" i="15"/>
  <c r="AE785" i="15"/>
  <c r="AB785" i="15"/>
  <c r="R785" i="15" s="1"/>
  <c r="AH784" i="15"/>
  <c r="AF784" i="15"/>
  <c r="AE784" i="15"/>
  <c r="V784" i="15" s="1"/>
  <c r="AB784" i="15"/>
  <c r="R784" i="15" s="1"/>
  <c r="AH783" i="15"/>
  <c r="AF783" i="15"/>
  <c r="AE783" i="15"/>
  <c r="AB783" i="15"/>
  <c r="R783" i="15" s="1"/>
  <c r="AH782" i="15"/>
  <c r="AF782" i="15"/>
  <c r="AE782" i="15"/>
  <c r="V782" i="15" s="1"/>
  <c r="AB782" i="15"/>
  <c r="R782" i="15" s="1"/>
  <c r="AH781" i="15"/>
  <c r="AF781" i="15"/>
  <c r="AE781" i="15"/>
  <c r="V781" i="15" s="1"/>
  <c r="AB781" i="15"/>
  <c r="R781" i="15" s="1"/>
  <c r="AH780" i="15"/>
  <c r="AF780" i="15"/>
  <c r="AE780" i="15"/>
  <c r="AB780" i="15"/>
  <c r="R780" i="15" s="1"/>
  <c r="AH779" i="15"/>
  <c r="AF779" i="15"/>
  <c r="AE779" i="15"/>
  <c r="V779" i="15" s="1"/>
  <c r="AB779" i="15"/>
  <c r="R779" i="15" s="1"/>
  <c r="AH778" i="15"/>
  <c r="AF778" i="15"/>
  <c r="AE778" i="15"/>
  <c r="AB778" i="15"/>
  <c r="R778" i="15" s="1"/>
  <c r="AH777" i="15"/>
  <c r="AF777" i="15"/>
  <c r="AE777" i="15"/>
  <c r="AB777" i="15"/>
  <c r="R777" i="15" s="1"/>
  <c r="AH776" i="15"/>
  <c r="AF776" i="15"/>
  <c r="AE776" i="15"/>
  <c r="V776" i="15" s="1"/>
  <c r="AB776" i="15"/>
  <c r="R776" i="15" s="1"/>
  <c r="AH775" i="15"/>
  <c r="AF775" i="15"/>
  <c r="AE775" i="15"/>
  <c r="V775" i="15" s="1"/>
  <c r="AB775" i="15"/>
  <c r="R775" i="15" s="1"/>
  <c r="AH774" i="15"/>
  <c r="AF774" i="15"/>
  <c r="AE774" i="15"/>
  <c r="V774" i="15" s="1"/>
  <c r="AB774" i="15"/>
  <c r="R774" i="15" s="1"/>
  <c r="AH773" i="15"/>
  <c r="AF773" i="15"/>
  <c r="AE773" i="15"/>
  <c r="V773" i="15" s="1"/>
  <c r="AB773" i="15"/>
  <c r="R773" i="15" s="1"/>
  <c r="AH772" i="15"/>
  <c r="AF772" i="15"/>
  <c r="AE772" i="15"/>
  <c r="V772" i="15" s="1"/>
  <c r="AB772" i="15"/>
  <c r="AH771" i="15"/>
  <c r="AF771" i="15"/>
  <c r="AE771" i="15"/>
  <c r="V771" i="15" s="1"/>
  <c r="AB771" i="15"/>
  <c r="R771" i="15" s="1"/>
  <c r="AH770" i="15"/>
  <c r="AF770" i="15"/>
  <c r="AE770" i="15"/>
  <c r="V770" i="15" s="1"/>
  <c r="AB770" i="15"/>
  <c r="R770" i="15" s="1"/>
  <c r="AH769" i="15"/>
  <c r="AF769" i="15"/>
  <c r="AE769" i="15"/>
  <c r="V769" i="15" s="1"/>
  <c r="AB769" i="15"/>
  <c r="R769" i="15" s="1"/>
  <c r="AH768" i="15"/>
  <c r="AF768" i="15"/>
  <c r="AE768" i="15"/>
  <c r="V768" i="15" s="1"/>
  <c r="AB768" i="15"/>
  <c r="R768" i="15" s="1"/>
  <c r="AH767" i="15"/>
  <c r="AF767" i="15"/>
  <c r="AE767" i="15"/>
  <c r="V767" i="15" s="1"/>
  <c r="AB767" i="15"/>
  <c r="R767" i="15" s="1"/>
  <c r="AH766" i="15"/>
  <c r="AF766" i="15"/>
  <c r="AE766" i="15"/>
  <c r="AB766" i="15"/>
  <c r="R766" i="15" s="1"/>
  <c r="AH765" i="15"/>
  <c r="AF765" i="15"/>
  <c r="AE765" i="15"/>
  <c r="V765" i="15" s="1"/>
  <c r="AB765" i="15"/>
  <c r="R765" i="15" s="1"/>
  <c r="AH764" i="15"/>
  <c r="AF764" i="15"/>
  <c r="AE764" i="15"/>
  <c r="V764" i="15" s="1"/>
  <c r="AB764" i="15"/>
  <c r="AH763" i="15"/>
  <c r="AF763" i="15"/>
  <c r="AE763" i="15"/>
  <c r="V763" i="15" s="1"/>
  <c r="AB763" i="15"/>
  <c r="AH762" i="15"/>
  <c r="AF762" i="15"/>
  <c r="AE762" i="15"/>
  <c r="AB762" i="15"/>
  <c r="R762" i="15" s="1"/>
  <c r="AH761" i="15"/>
  <c r="AF761" i="15"/>
  <c r="AE761" i="15"/>
  <c r="AB761" i="15"/>
  <c r="R761" i="15" s="1"/>
  <c r="AH760" i="15"/>
  <c r="AF760" i="15"/>
  <c r="AE760" i="15"/>
  <c r="V760" i="15" s="1"/>
  <c r="AB760" i="15"/>
  <c r="R760" i="15" s="1"/>
  <c r="AH759" i="15"/>
  <c r="AF759" i="15"/>
  <c r="AE759" i="15"/>
  <c r="V759" i="15" s="1"/>
  <c r="AB759" i="15"/>
  <c r="R759" i="15" s="1"/>
  <c r="AH758" i="15"/>
  <c r="AF758" i="15"/>
  <c r="AE758" i="15"/>
  <c r="V758" i="15" s="1"/>
  <c r="AB758" i="15"/>
  <c r="R758" i="15" s="1"/>
  <c r="AH757" i="15"/>
  <c r="AF757" i="15"/>
  <c r="AE757" i="15"/>
  <c r="V757" i="15" s="1"/>
  <c r="AB757" i="15"/>
  <c r="AH756" i="15"/>
  <c r="AF756" i="15"/>
  <c r="AE756" i="15"/>
  <c r="V756" i="15" s="1"/>
  <c r="AB756" i="15"/>
  <c r="R756" i="15" s="1"/>
  <c r="AH755" i="15"/>
  <c r="AF755" i="15"/>
  <c r="AE755" i="15"/>
  <c r="V755" i="15" s="1"/>
  <c r="AB755" i="15"/>
  <c r="R755" i="15" s="1"/>
  <c r="AH754" i="15"/>
  <c r="AF754" i="15"/>
  <c r="AE754" i="15"/>
  <c r="AB754" i="15"/>
  <c r="R754" i="15" s="1"/>
  <c r="AH753" i="15"/>
  <c r="AF753" i="15"/>
  <c r="AE753" i="15"/>
  <c r="V753" i="15" s="1"/>
  <c r="AB753" i="15"/>
  <c r="R753" i="15" s="1"/>
  <c r="AH752" i="15"/>
  <c r="AF752" i="15"/>
  <c r="AE752" i="15"/>
  <c r="AB752" i="15"/>
  <c r="R752" i="15" s="1"/>
  <c r="AH751" i="15"/>
  <c r="AF751" i="15"/>
  <c r="AE751" i="15"/>
  <c r="V751" i="15" s="1"/>
  <c r="AB751" i="15"/>
  <c r="R751" i="15" s="1"/>
  <c r="AH750" i="15"/>
  <c r="AF750" i="15"/>
  <c r="AE750" i="15"/>
  <c r="V750" i="15" s="1"/>
  <c r="AB750" i="15"/>
  <c r="AH749" i="15"/>
  <c r="AF749" i="15"/>
  <c r="AE749" i="15"/>
  <c r="AB749" i="15"/>
  <c r="R749" i="15" s="1"/>
  <c r="AH748" i="15"/>
  <c r="AF748" i="15"/>
  <c r="AE748" i="15"/>
  <c r="AB748" i="15"/>
  <c r="AH747" i="15"/>
  <c r="AF747" i="15"/>
  <c r="AE747" i="15"/>
  <c r="V747" i="15" s="1"/>
  <c r="AB747" i="15"/>
  <c r="AH746" i="15"/>
  <c r="AF746" i="15"/>
  <c r="AE746" i="15"/>
  <c r="V746" i="15" s="1"/>
  <c r="AB746" i="15"/>
  <c r="R746" i="15" s="1"/>
  <c r="AH745" i="15"/>
  <c r="AF745" i="15"/>
  <c r="AE745" i="15"/>
  <c r="V745" i="15" s="1"/>
  <c r="AB745" i="15"/>
  <c r="R745" i="15" s="1"/>
  <c r="AH744" i="15"/>
  <c r="AF744" i="15"/>
  <c r="AE744" i="15"/>
  <c r="V744" i="15" s="1"/>
  <c r="AB744" i="15"/>
  <c r="R744" i="15" s="1"/>
  <c r="AH743" i="15"/>
  <c r="AF743" i="15"/>
  <c r="AE743" i="15"/>
  <c r="V743" i="15" s="1"/>
  <c r="AB743" i="15"/>
  <c r="R743" i="15" s="1"/>
  <c r="AH742" i="15"/>
  <c r="AF742" i="15"/>
  <c r="AE742" i="15"/>
  <c r="AB742" i="15"/>
  <c r="R742" i="15" s="1"/>
  <c r="AH741" i="15"/>
  <c r="AF741" i="15"/>
  <c r="AE741" i="15"/>
  <c r="V741" i="15" s="1"/>
  <c r="AB741" i="15"/>
  <c r="R741" i="15" s="1"/>
  <c r="AH740" i="15"/>
  <c r="AF740" i="15"/>
  <c r="AE740" i="15"/>
  <c r="AB740" i="15"/>
  <c r="R740" i="15" s="1"/>
  <c r="AH739" i="15"/>
  <c r="AF739" i="15"/>
  <c r="AE739" i="15"/>
  <c r="V739" i="15" s="1"/>
  <c r="AB739" i="15"/>
  <c r="R739" i="15" s="1"/>
  <c r="AH738" i="15"/>
  <c r="AF738" i="15"/>
  <c r="AE738" i="15"/>
  <c r="V738" i="15" s="1"/>
  <c r="AB738" i="15"/>
  <c r="R738" i="15" s="1"/>
  <c r="AH737" i="15"/>
  <c r="AF737" i="15"/>
  <c r="AE737" i="15"/>
  <c r="AB737" i="15"/>
  <c r="R737" i="15" s="1"/>
  <c r="AH736" i="15"/>
  <c r="AF736" i="15"/>
  <c r="AE736" i="15"/>
  <c r="AB736" i="15"/>
  <c r="R736" i="15" s="1"/>
  <c r="AH735" i="15"/>
  <c r="AF735" i="15"/>
  <c r="AE735" i="15"/>
  <c r="AB735" i="15"/>
  <c r="R735" i="15" s="1"/>
  <c r="AH734" i="15"/>
  <c r="AF734" i="15"/>
  <c r="AE734" i="15"/>
  <c r="V734" i="15" s="1"/>
  <c r="AB734" i="15"/>
  <c r="R734" i="15" s="1"/>
  <c r="AH733" i="15"/>
  <c r="AF733" i="15"/>
  <c r="AE733" i="15"/>
  <c r="V733" i="15" s="1"/>
  <c r="AB733" i="15"/>
  <c r="R733" i="15" s="1"/>
  <c r="AH732" i="15"/>
  <c r="AF732" i="15"/>
  <c r="AE732" i="15"/>
  <c r="V732" i="15" s="1"/>
  <c r="AB732" i="15"/>
  <c r="R732" i="15" s="1"/>
  <c r="AH731" i="15"/>
  <c r="AF731" i="15"/>
  <c r="AE731" i="15"/>
  <c r="V731" i="15" s="1"/>
  <c r="AB731" i="15"/>
  <c r="R731" i="15" s="1"/>
  <c r="AH730" i="15"/>
  <c r="AF730" i="15"/>
  <c r="AE730" i="15"/>
  <c r="V730" i="15" s="1"/>
  <c r="AB730" i="15"/>
  <c r="R730" i="15" s="1"/>
  <c r="AH729" i="15"/>
  <c r="AF729" i="15"/>
  <c r="AE729" i="15"/>
  <c r="V729" i="15" s="1"/>
  <c r="AB729" i="15"/>
  <c r="R729" i="15" s="1"/>
  <c r="AH728" i="15"/>
  <c r="AF728" i="15"/>
  <c r="AE728" i="15"/>
  <c r="V728" i="15" s="1"/>
  <c r="AB728" i="15"/>
  <c r="R728" i="15" s="1"/>
  <c r="AH727" i="15"/>
  <c r="AF727" i="15"/>
  <c r="AE727" i="15"/>
  <c r="V727" i="15" s="1"/>
  <c r="AB727" i="15"/>
  <c r="R727" i="15" s="1"/>
  <c r="AH726" i="15"/>
  <c r="AF726" i="15"/>
  <c r="AE726" i="15"/>
  <c r="AB726" i="15"/>
  <c r="R726" i="15" s="1"/>
  <c r="AH725" i="15"/>
  <c r="AF725" i="15"/>
  <c r="AE725" i="15"/>
  <c r="V725" i="15" s="1"/>
  <c r="AB725" i="15"/>
  <c r="R725" i="15" s="1"/>
  <c r="AH724" i="15"/>
  <c r="AF724" i="15"/>
  <c r="AE724" i="15"/>
  <c r="V724" i="15" s="1"/>
  <c r="AB724" i="15"/>
  <c r="R724" i="15" s="1"/>
  <c r="AH723" i="15"/>
  <c r="AF723" i="15"/>
  <c r="AE723" i="15"/>
  <c r="AB723" i="15"/>
  <c r="R723" i="15" s="1"/>
  <c r="AH722" i="15"/>
  <c r="AF722" i="15"/>
  <c r="AE722" i="15"/>
  <c r="AB722" i="15"/>
  <c r="R722" i="15" s="1"/>
  <c r="AH721" i="15"/>
  <c r="AF721" i="15"/>
  <c r="AE721" i="15"/>
  <c r="V721" i="15" s="1"/>
  <c r="AB721" i="15"/>
  <c r="R721" i="15" s="1"/>
  <c r="AH720" i="15"/>
  <c r="AF720" i="15"/>
  <c r="AE720" i="15"/>
  <c r="V720" i="15" s="1"/>
  <c r="AB720" i="15"/>
  <c r="R720" i="15" s="1"/>
  <c r="AH719" i="15"/>
  <c r="AF719" i="15"/>
  <c r="AE719" i="15"/>
  <c r="V719" i="15" s="1"/>
  <c r="AB719" i="15"/>
  <c r="R719" i="15" s="1"/>
  <c r="AH718" i="15"/>
  <c r="AF718" i="15"/>
  <c r="AE718" i="15"/>
  <c r="AB718" i="15"/>
  <c r="R718" i="15" s="1"/>
  <c r="AH717" i="15"/>
  <c r="AF717" i="15"/>
  <c r="AE717" i="15"/>
  <c r="V717" i="15" s="1"/>
  <c r="AB717" i="15"/>
  <c r="AH716" i="15"/>
  <c r="AF716" i="15"/>
  <c r="AE716" i="15"/>
  <c r="AB716" i="15"/>
  <c r="R716" i="15" s="1"/>
  <c r="AH715" i="15"/>
  <c r="AF715" i="15"/>
  <c r="AE715" i="15"/>
  <c r="V715" i="15" s="1"/>
  <c r="AB715" i="15"/>
  <c r="R715" i="15" s="1"/>
  <c r="AH714" i="15"/>
  <c r="AF714" i="15"/>
  <c r="AE714" i="15"/>
  <c r="V714" i="15" s="1"/>
  <c r="AB714" i="15"/>
  <c r="R714" i="15" s="1"/>
  <c r="AH713" i="15"/>
  <c r="AF713" i="15"/>
  <c r="AE713" i="15"/>
  <c r="V713" i="15" s="1"/>
  <c r="AB713" i="15"/>
  <c r="R713" i="15" s="1"/>
  <c r="AH712" i="15"/>
  <c r="AF712" i="15"/>
  <c r="AE712" i="15"/>
  <c r="V712" i="15" s="1"/>
  <c r="AB712" i="15"/>
  <c r="R712" i="15" s="1"/>
  <c r="AH711" i="15"/>
  <c r="AF711" i="15"/>
  <c r="AE711" i="15"/>
  <c r="V711" i="15" s="1"/>
  <c r="AB711" i="15"/>
  <c r="R711" i="15" s="1"/>
  <c r="AH710" i="15"/>
  <c r="AF710" i="15"/>
  <c r="AE710" i="15"/>
  <c r="V710" i="15" s="1"/>
  <c r="AB710" i="15"/>
  <c r="R710" i="15" s="1"/>
  <c r="AH709" i="15"/>
  <c r="AF709" i="15"/>
  <c r="AE709" i="15"/>
  <c r="V709" i="15" s="1"/>
  <c r="AB709" i="15"/>
  <c r="R709" i="15" s="1"/>
  <c r="AH708" i="15"/>
  <c r="AF708" i="15"/>
  <c r="AE708" i="15"/>
  <c r="V708" i="15" s="1"/>
  <c r="AB708" i="15"/>
  <c r="AH707" i="15"/>
  <c r="AF707" i="15"/>
  <c r="AE707" i="15"/>
  <c r="V707" i="15" s="1"/>
  <c r="AB707" i="15"/>
  <c r="R707" i="15" s="1"/>
  <c r="AH706" i="15"/>
  <c r="AF706" i="15"/>
  <c r="AE706" i="15"/>
  <c r="AB706" i="15"/>
  <c r="R706" i="15" s="1"/>
  <c r="AH705" i="15"/>
  <c r="AF705" i="15"/>
  <c r="AE705" i="15"/>
  <c r="AB705" i="15"/>
  <c r="R705" i="15" s="1"/>
  <c r="AH704" i="15"/>
  <c r="AF704" i="15"/>
  <c r="AE704" i="15"/>
  <c r="V704" i="15" s="1"/>
  <c r="AB704" i="15"/>
  <c r="R704" i="15" s="1"/>
  <c r="AH703" i="15"/>
  <c r="AF703" i="15"/>
  <c r="AE703" i="15"/>
  <c r="V703" i="15" s="1"/>
  <c r="AB703" i="15"/>
  <c r="R703" i="15" s="1"/>
  <c r="AH702" i="15"/>
  <c r="AF702" i="15"/>
  <c r="AE702" i="15"/>
  <c r="V702" i="15" s="1"/>
  <c r="AB702" i="15"/>
  <c r="AH701" i="15"/>
  <c r="AF701" i="15"/>
  <c r="AE701" i="15"/>
  <c r="AB701" i="15"/>
  <c r="R701" i="15" s="1"/>
  <c r="AH700" i="15"/>
  <c r="AF700" i="15"/>
  <c r="AE700" i="15"/>
  <c r="AB700" i="15"/>
  <c r="R700" i="15" s="1"/>
  <c r="AH699" i="15"/>
  <c r="AF699" i="15"/>
  <c r="AE699" i="15"/>
  <c r="V699" i="15" s="1"/>
  <c r="AB699" i="15"/>
  <c r="R699" i="15" s="1"/>
  <c r="AH698" i="15"/>
  <c r="AF698" i="15"/>
  <c r="AE698" i="15"/>
  <c r="AB698" i="15"/>
  <c r="R698" i="15" s="1"/>
  <c r="AH697" i="15"/>
  <c r="AF697" i="15"/>
  <c r="AE697" i="15"/>
  <c r="AB697" i="15"/>
  <c r="R697" i="15" s="1"/>
  <c r="AH696" i="15"/>
  <c r="AF696" i="15"/>
  <c r="AE696" i="15"/>
  <c r="V696" i="15" s="1"/>
  <c r="AB696" i="15"/>
  <c r="R696" i="15" s="1"/>
  <c r="AH695" i="15"/>
  <c r="AF695" i="15"/>
  <c r="AE695" i="15"/>
  <c r="AB695" i="15"/>
  <c r="R695" i="15" s="1"/>
  <c r="AH694" i="15"/>
  <c r="AF694" i="15"/>
  <c r="AE694" i="15"/>
  <c r="AB694" i="15"/>
  <c r="R694" i="15" s="1"/>
  <c r="AH693" i="15"/>
  <c r="AF693" i="15"/>
  <c r="AE693" i="15"/>
  <c r="V693" i="15" s="1"/>
  <c r="AB693" i="15"/>
  <c r="R693" i="15" s="1"/>
  <c r="AH692" i="15"/>
  <c r="AF692" i="15"/>
  <c r="AE692" i="15"/>
  <c r="V692" i="15" s="1"/>
  <c r="AB692" i="15"/>
  <c r="R692" i="15" s="1"/>
  <c r="AH691" i="15"/>
  <c r="AF691" i="15"/>
  <c r="AE691" i="15"/>
  <c r="AB691" i="15"/>
  <c r="AH690" i="15"/>
  <c r="AF690" i="15"/>
  <c r="AE690" i="15"/>
  <c r="V690" i="15" s="1"/>
  <c r="AB690" i="15"/>
  <c r="R690" i="15" s="1"/>
  <c r="AH689" i="15"/>
  <c r="AF689" i="15"/>
  <c r="AE689" i="15"/>
  <c r="AB689" i="15"/>
  <c r="R689" i="15" s="1"/>
  <c r="AH688" i="15"/>
  <c r="AF688" i="15"/>
  <c r="AE688" i="15"/>
  <c r="V688" i="15" s="1"/>
  <c r="AB688" i="15"/>
  <c r="R688" i="15" s="1"/>
  <c r="AH687" i="15"/>
  <c r="AF687" i="15"/>
  <c r="AE687" i="15"/>
  <c r="V687" i="15" s="1"/>
  <c r="AB687" i="15"/>
  <c r="R687" i="15" s="1"/>
  <c r="AH686" i="15"/>
  <c r="AF686" i="15"/>
  <c r="AE686" i="15"/>
  <c r="V686" i="15" s="1"/>
  <c r="AB686" i="15"/>
  <c r="AH685" i="15"/>
  <c r="AF685" i="15"/>
  <c r="AE685" i="15"/>
  <c r="V685" i="15" s="1"/>
  <c r="AB685" i="15"/>
  <c r="R685" i="15" s="1"/>
  <c r="AH684" i="15"/>
  <c r="AF684" i="15"/>
  <c r="AE684" i="15"/>
  <c r="V684" i="15" s="1"/>
  <c r="AB684" i="15"/>
  <c r="R684" i="15" s="1"/>
  <c r="AH683" i="15"/>
  <c r="AF683" i="15"/>
  <c r="AE683" i="15"/>
  <c r="V683" i="15" s="1"/>
  <c r="AB683" i="15"/>
  <c r="AH682" i="15"/>
  <c r="AF682" i="15"/>
  <c r="AE682" i="15"/>
  <c r="AB682" i="15"/>
  <c r="R682" i="15" s="1"/>
  <c r="AH681" i="15"/>
  <c r="AF681" i="15"/>
  <c r="AE681" i="15"/>
  <c r="AB681" i="15"/>
  <c r="R681" i="15" s="1"/>
  <c r="AH680" i="15"/>
  <c r="AF680" i="15"/>
  <c r="AE680" i="15"/>
  <c r="V680" i="15" s="1"/>
  <c r="AB680" i="15"/>
  <c r="R680" i="15" s="1"/>
  <c r="AH679" i="15"/>
  <c r="AF679" i="15"/>
  <c r="AE679" i="15"/>
  <c r="V679" i="15" s="1"/>
  <c r="AB679" i="15"/>
  <c r="R679" i="15" s="1"/>
  <c r="AH678" i="15"/>
  <c r="AF678" i="15"/>
  <c r="AE678" i="15"/>
  <c r="V678" i="15" s="1"/>
  <c r="AB678" i="15"/>
  <c r="R678" i="15" s="1"/>
  <c r="AH677" i="15"/>
  <c r="AF677" i="15"/>
  <c r="AE677" i="15"/>
  <c r="V677" i="15" s="1"/>
  <c r="AB677" i="15"/>
  <c r="R677" i="15" s="1"/>
  <c r="AH676" i="15"/>
  <c r="AF676" i="15"/>
  <c r="AE676" i="15"/>
  <c r="V676" i="15" s="1"/>
  <c r="AB676" i="15"/>
  <c r="R676" i="15" s="1"/>
  <c r="AH675" i="15"/>
  <c r="AF675" i="15"/>
  <c r="AE675" i="15"/>
  <c r="V675" i="15" s="1"/>
  <c r="AB675" i="15"/>
  <c r="R675" i="15" s="1"/>
  <c r="AH674" i="15"/>
  <c r="AF674" i="15"/>
  <c r="AE674" i="15"/>
  <c r="V674" i="15" s="1"/>
  <c r="AB674" i="15"/>
  <c r="R674" i="15" s="1"/>
  <c r="AH673" i="15"/>
  <c r="AF673" i="15"/>
  <c r="AE673" i="15"/>
  <c r="AB673" i="15"/>
  <c r="R673" i="15" s="1"/>
  <c r="AH672" i="15"/>
  <c r="AF672" i="15"/>
  <c r="AE672" i="15"/>
  <c r="V672" i="15" s="1"/>
  <c r="AB672" i="15"/>
  <c r="R672" i="15" s="1"/>
  <c r="AH671" i="15"/>
  <c r="AF671" i="15"/>
  <c r="AE671" i="15"/>
  <c r="V671" i="15" s="1"/>
  <c r="AB671" i="15"/>
  <c r="R671" i="15" s="1"/>
  <c r="AH670" i="15"/>
  <c r="AF670" i="15"/>
  <c r="AE670" i="15"/>
  <c r="V670" i="15" s="1"/>
  <c r="AB670" i="15"/>
  <c r="R670" i="15" s="1"/>
  <c r="AH669" i="15"/>
  <c r="AF669" i="15"/>
  <c r="AE669" i="15"/>
  <c r="V669" i="15" s="1"/>
  <c r="AB669" i="15"/>
  <c r="R669" i="15" s="1"/>
  <c r="AH668" i="15"/>
  <c r="AF668" i="15"/>
  <c r="AE668" i="15"/>
  <c r="V668" i="15" s="1"/>
  <c r="AB668" i="15"/>
  <c r="R668" i="15" s="1"/>
  <c r="AH667" i="15"/>
  <c r="AF667" i="15"/>
  <c r="AE667" i="15"/>
  <c r="V667" i="15" s="1"/>
  <c r="AB667" i="15"/>
  <c r="AH666" i="15"/>
  <c r="AF666" i="15"/>
  <c r="AE666" i="15"/>
  <c r="AB666" i="15"/>
  <c r="R666" i="15" s="1"/>
  <c r="AH665" i="15"/>
  <c r="AF665" i="15"/>
  <c r="AE665" i="15"/>
  <c r="V665" i="15" s="1"/>
  <c r="AB665" i="15"/>
  <c r="R665" i="15" s="1"/>
  <c r="AH664" i="15"/>
  <c r="AF664" i="15"/>
  <c r="AE664" i="15"/>
  <c r="V664" i="15" s="1"/>
  <c r="AB664" i="15"/>
  <c r="R664" i="15" s="1"/>
  <c r="AH663" i="15"/>
  <c r="AF663" i="15"/>
  <c r="AE663" i="15"/>
  <c r="V663" i="15" s="1"/>
  <c r="AB663" i="15"/>
  <c r="R663" i="15" s="1"/>
  <c r="AH662" i="15"/>
  <c r="AF662" i="15"/>
  <c r="AE662" i="15"/>
  <c r="V662" i="15" s="1"/>
  <c r="AB662" i="15"/>
  <c r="R662" i="15" s="1"/>
  <c r="AH661" i="15"/>
  <c r="AF661" i="15"/>
  <c r="AE661" i="15"/>
  <c r="V661" i="15" s="1"/>
  <c r="AB661" i="15"/>
  <c r="R661" i="15" s="1"/>
  <c r="AH660" i="15"/>
  <c r="AF660" i="15"/>
  <c r="AE660" i="15"/>
  <c r="AB660" i="15"/>
  <c r="R660" i="15" s="1"/>
  <c r="AH659" i="15"/>
  <c r="AF659" i="15"/>
  <c r="AE659" i="15"/>
  <c r="V659" i="15" s="1"/>
  <c r="AB659" i="15"/>
  <c r="R659" i="15" s="1"/>
  <c r="AH658" i="15"/>
  <c r="AF658" i="15"/>
  <c r="AE658" i="15"/>
  <c r="AB658" i="15"/>
  <c r="R658" i="15" s="1"/>
  <c r="AH657" i="15"/>
  <c r="AF657" i="15"/>
  <c r="AE657" i="15"/>
  <c r="V657" i="15" s="1"/>
  <c r="AB657" i="15"/>
  <c r="R657" i="15" s="1"/>
  <c r="AH656" i="15"/>
  <c r="AF656" i="15"/>
  <c r="AE656" i="15"/>
  <c r="V656" i="15" s="1"/>
  <c r="AB656" i="15"/>
  <c r="R656" i="15" s="1"/>
  <c r="AH655" i="15"/>
  <c r="AF655" i="15"/>
  <c r="AE655" i="15"/>
  <c r="AB655" i="15"/>
  <c r="R655" i="15" s="1"/>
  <c r="AH654" i="15"/>
  <c r="AF654" i="15"/>
  <c r="AE654" i="15"/>
  <c r="V654" i="15" s="1"/>
  <c r="AB654" i="15"/>
  <c r="R654" i="15" s="1"/>
  <c r="AH653" i="15"/>
  <c r="AF653" i="15"/>
  <c r="AE653" i="15"/>
  <c r="V653" i="15" s="1"/>
  <c r="AB653" i="15"/>
  <c r="R653" i="15" s="1"/>
  <c r="AH652" i="15"/>
  <c r="AF652" i="15"/>
  <c r="AE652" i="15"/>
  <c r="V652" i="15" s="1"/>
  <c r="AB652" i="15"/>
  <c r="R652" i="15" s="1"/>
  <c r="AH651" i="15"/>
  <c r="AF651" i="15"/>
  <c r="AE651" i="15"/>
  <c r="V651" i="15" s="1"/>
  <c r="AB651" i="15"/>
  <c r="R651" i="15" s="1"/>
  <c r="AH650" i="15"/>
  <c r="AF650" i="15"/>
  <c r="AE650" i="15"/>
  <c r="V650" i="15" s="1"/>
  <c r="AB650" i="15"/>
  <c r="R650" i="15" s="1"/>
  <c r="AH649" i="15"/>
  <c r="AF649" i="15"/>
  <c r="AE649" i="15"/>
  <c r="V649" i="15" s="1"/>
  <c r="AB649" i="15"/>
  <c r="R649" i="15" s="1"/>
  <c r="AH648" i="15"/>
  <c r="AF648" i="15"/>
  <c r="AE648" i="15"/>
  <c r="V648" i="15" s="1"/>
  <c r="AB648" i="15"/>
  <c r="R648" i="15" s="1"/>
  <c r="AH647" i="15"/>
  <c r="AF647" i="15"/>
  <c r="AE647" i="15"/>
  <c r="V647" i="15" s="1"/>
  <c r="AB647" i="15"/>
  <c r="R647" i="15" s="1"/>
  <c r="AH646" i="15"/>
  <c r="AF646" i="15"/>
  <c r="AE646" i="15"/>
  <c r="AB646" i="15"/>
  <c r="R646" i="15" s="1"/>
  <c r="AH645" i="15"/>
  <c r="AF645" i="15"/>
  <c r="AE645" i="15"/>
  <c r="V645" i="15" s="1"/>
  <c r="AB645" i="15"/>
  <c r="R645" i="15" s="1"/>
  <c r="AH644" i="15"/>
  <c r="AF644" i="15"/>
  <c r="AE644" i="15"/>
  <c r="V644" i="15" s="1"/>
  <c r="AB644" i="15"/>
  <c r="R644" i="15" s="1"/>
  <c r="AH643" i="15"/>
  <c r="AF643" i="15"/>
  <c r="AE643" i="15"/>
  <c r="V643" i="15" s="1"/>
  <c r="AB643" i="15"/>
  <c r="R643" i="15" s="1"/>
  <c r="AH642" i="15"/>
  <c r="AF642" i="15"/>
  <c r="AE642" i="15"/>
  <c r="AB642" i="15"/>
  <c r="R642" i="15" s="1"/>
  <c r="AH641" i="15"/>
  <c r="AF641" i="15"/>
  <c r="AE641" i="15"/>
  <c r="AB641" i="15"/>
  <c r="R641" i="15" s="1"/>
  <c r="AH640" i="15"/>
  <c r="AF640" i="15"/>
  <c r="AE640" i="15"/>
  <c r="V640" i="15" s="1"/>
  <c r="AB640" i="15"/>
  <c r="R640" i="15" s="1"/>
  <c r="AH639" i="15"/>
  <c r="AF639" i="15"/>
  <c r="AE639" i="15"/>
  <c r="V639" i="15" s="1"/>
  <c r="AB639" i="15"/>
  <c r="R639" i="15" s="1"/>
  <c r="AH638" i="15"/>
  <c r="AF638" i="15"/>
  <c r="AE638" i="15"/>
  <c r="AB638" i="15"/>
  <c r="R638" i="15" s="1"/>
  <c r="AH637" i="15"/>
  <c r="AF637" i="15"/>
  <c r="AE637" i="15"/>
  <c r="V637" i="15" s="1"/>
  <c r="AB637" i="15"/>
  <c r="AH636" i="15"/>
  <c r="AF636" i="15"/>
  <c r="AE636" i="15"/>
  <c r="V636" i="15" s="1"/>
  <c r="AB636" i="15"/>
  <c r="R636" i="15" s="1"/>
  <c r="AH635" i="15"/>
  <c r="AF635" i="15"/>
  <c r="AE635" i="15"/>
  <c r="AB635" i="15"/>
  <c r="AH634" i="15"/>
  <c r="AF634" i="15"/>
  <c r="AE634" i="15"/>
  <c r="V634" i="15" s="1"/>
  <c r="AB634" i="15"/>
  <c r="R634" i="15" s="1"/>
  <c r="AH633" i="15"/>
  <c r="AF633" i="15"/>
  <c r="AE633" i="15"/>
  <c r="AB633" i="15"/>
  <c r="R633" i="15" s="1"/>
  <c r="AH632" i="15"/>
  <c r="AF632" i="15"/>
  <c r="AE632" i="15"/>
  <c r="AB632" i="15"/>
  <c r="R632" i="15" s="1"/>
  <c r="AH631" i="15"/>
  <c r="AF631" i="15"/>
  <c r="AE631" i="15"/>
  <c r="V631" i="15" s="1"/>
  <c r="AB631" i="15"/>
  <c r="R631" i="15" s="1"/>
  <c r="AH630" i="15"/>
  <c r="AF630" i="15"/>
  <c r="AE630" i="15"/>
  <c r="AB630" i="15"/>
  <c r="R630" i="15" s="1"/>
  <c r="AH629" i="15"/>
  <c r="AF629" i="15"/>
  <c r="AE629" i="15"/>
  <c r="AB629" i="15"/>
  <c r="R629" i="15" s="1"/>
  <c r="AH628" i="15"/>
  <c r="AF628" i="15"/>
  <c r="AE628" i="15"/>
  <c r="V628" i="15" s="1"/>
  <c r="AB628" i="15"/>
  <c r="AH627" i="15"/>
  <c r="AF627" i="15"/>
  <c r="AE627" i="15"/>
  <c r="AB627" i="15"/>
  <c r="R627" i="15" s="1"/>
  <c r="AH626" i="15"/>
  <c r="AF626" i="15"/>
  <c r="AE626" i="15"/>
  <c r="AB626" i="15"/>
  <c r="R626" i="15" s="1"/>
  <c r="AH625" i="15"/>
  <c r="AF625" i="15"/>
  <c r="AE625" i="15"/>
  <c r="V625" i="15" s="1"/>
  <c r="AB625" i="15"/>
  <c r="R625" i="15" s="1"/>
  <c r="AH624" i="15"/>
  <c r="AF624" i="15"/>
  <c r="AE624" i="15"/>
  <c r="V624" i="15" s="1"/>
  <c r="AB624" i="15"/>
  <c r="R624" i="15" s="1"/>
  <c r="AH623" i="15"/>
  <c r="AF623" i="15"/>
  <c r="AE623" i="15"/>
  <c r="V623" i="15" s="1"/>
  <c r="AB623" i="15"/>
  <c r="R623" i="15" s="1"/>
  <c r="AH622" i="15"/>
  <c r="AF622" i="15"/>
  <c r="AE622" i="15"/>
  <c r="V622" i="15" s="1"/>
  <c r="AB622" i="15"/>
  <c r="R622" i="15" s="1"/>
  <c r="AH621" i="15"/>
  <c r="AF621" i="15"/>
  <c r="AE621" i="15"/>
  <c r="V621" i="15" s="1"/>
  <c r="AB621" i="15"/>
  <c r="R621" i="15" s="1"/>
  <c r="AH620" i="15"/>
  <c r="AF620" i="15"/>
  <c r="AE620" i="15"/>
  <c r="V620" i="15" s="1"/>
  <c r="AB620" i="15"/>
  <c r="R620" i="15" s="1"/>
  <c r="AH619" i="15"/>
  <c r="AF619" i="15"/>
  <c r="AE619" i="15"/>
  <c r="V619" i="15" s="1"/>
  <c r="AB619" i="15"/>
  <c r="R619" i="15" s="1"/>
  <c r="AH618" i="15"/>
  <c r="AF618" i="15"/>
  <c r="AE618" i="15"/>
  <c r="AB618" i="15"/>
  <c r="R618" i="15" s="1"/>
  <c r="AH617" i="15"/>
  <c r="AF617" i="15"/>
  <c r="AE617" i="15"/>
  <c r="V617" i="15" s="1"/>
  <c r="AB617" i="15"/>
  <c r="R617" i="15" s="1"/>
  <c r="AH616" i="15"/>
  <c r="AF616" i="15"/>
  <c r="AE616" i="15"/>
  <c r="V616" i="15" s="1"/>
  <c r="AB616" i="15"/>
  <c r="R616" i="15" s="1"/>
  <c r="AH615" i="15"/>
  <c r="AF615" i="15"/>
  <c r="AE615" i="15"/>
  <c r="V615" i="15" s="1"/>
  <c r="AB615" i="15"/>
  <c r="R615" i="15" s="1"/>
  <c r="AH614" i="15"/>
  <c r="AF614" i="15"/>
  <c r="AE614" i="15"/>
  <c r="V614" i="15" s="1"/>
  <c r="AB614" i="15"/>
  <c r="R614" i="15" s="1"/>
  <c r="AH613" i="15"/>
  <c r="AF613" i="15"/>
  <c r="AE613" i="15"/>
  <c r="V613" i="15" s="1"/>
  <c r="AB613" i="15"/>
  <c r="R613" i="15" s="1"/>
  <c r="AH612" i="15"/>
  <c r="AF612" i="15"/>
  <c r="AE612" i="15"/>
  <c r="V612" i="15" s="1"/>
  <c r="AB612" i="15"/>
  <c r="AH611" i="15"/>
  <c r="AF611" i="15"/>
  <c r="AE611" i="15"/>
  <c r="V611" i="15" s="1"/>
  <c r="AB611" i="15"/>
  <c r="R611" i="15" s="1"/>
  <c r="AH610" i="15"/>
  <c r="AF610" i="15"/>
  <c r="AE610" i="15"/>
  <c r="V610" i="15" s="1"/>
  <c r="AB610" i="15"/>
  <c r="R610" i="15" s="1"/>
  <c r="AH609" i="15"/>
  <c r="AF609" i="15"/>
  <c r="AE609" i="15"/>
  <c r="V609" i="15" s="1"/>
  <c r="AB609" i="15"/>
  <c r="R609" i="15" s="1"/>
  <c r="AH608" i="15"/>
  <c r="AF608" i="15"/>
  <c r="AE608" i="15"/>
  <c r="V608" i="15" s="1"/>
  <c r="AB608" i="15"/>
  <c r="R608" i="15" s="1"/>
  <c r="AH607" i="15"/>
  <c r="AF607" i="15"/>
  <c r="AE607" i="15"/>
  <c r="AB607" i="15"/>
  <c r="R607" i="15" s="1"/>
  <c r="AH606" i="15"/>
  <c r="AF606" i="15"/>
  <c r="AE606" i="15"/>
  <c r="AB606" i="15"/>
  <c r="R606" i="15" s="1"/>
  <c r="AH605" i="15"/>
  <c r="AF605" i="15"/>
  <c r="AE605" i="15"/>
  <c r="V605" i="15" s="1"/>
  <c r="AB605" i="15"/>
  <c r="R605" i="15" s="1"/>
  <c r="AH604" i="15"/>
  <c r="AF604" i="15"/>
  <c r="AE604" i="15"/>
  <c r="V604" i="15" s="1"/>
  <c r="AB604" i="15"/>
  <c r="R604" i="15" s="1"/>
  <c r="AH603" i="15"/>
  <c r="AF603" i="15"/>
  <c r="AE603" i="15"/>
  <c r="V603" i="15" s="1"/>
  <c r="AB603" i="15"/>
  <c r="AH602" i="15"/>
  <c r="AF602" i="15"/>
  <c r="AE602" i="15"/>
  <c r="V602" i="15" s="1"/>
  <c r="AB602" i="15"/>
  <c r="R602" i="15" s="1"/>
  <c r="AH601" i="15"/>
  <c r="AF601" i="15"/>
  <c r="AE601" i="15"/>
  <c r="AB601" i="15"/>
  <c r="R601" i="15" s="1"/>
  <c r="AH600" i="15"/>
  <c r="AF600" i="15"/>
  <c r="AE600" i="15"/>
  <c r="V600" i="15" s="1"/>
  <c r="AB600" i="15"/>
  <c r="R600" i="15" s="1"/>
  <c r="AH599" i="15"/>
  <c r="AF599" i="15"/>
  <c r="AE599" i="15"/>
  <c r="V599" i="15" s="1"/>
  <c r="AB599" i="15"/>
  <c r="R599" i="15" s="1"/>
  <c r="AH598" i="15"/>
  <c r="AF598" i="15"/>
  <c r="AE598" i="15"/>
  <c r="V598" i="15" s="1"/>
  <c r="AB598" i="15"/>
  <c r="R598" i="15" s="1"/>
  <c r="AH597" i="15"/>
  <c r="AF597" i="15"/>
  <c r="AE597" i="15"/>
  <c r="V597" i="15" s="1"/>
  <c r="AB597" i="15"/>
  <c r="R597" i="15" s="1"/>
  <c r="AH596" i="15"/>
  <c r="AF596" i="15"/>
  <c r="AE596" i="15"/>
  <c r="AB596" i="15"/>
  <c r="R596" i="15" s="1"/>
  <c r="AH595" i="15"/>
  <c r="AF595" i="15"/>
  <c r="AE595" i="15"/>
  <c r="V595" i="15" s="1"/>
  <c r="AB595" i="15"/>
  <c r="AH594" i="15"/>
  <c r="AF594" i="15"/>
  <c r="AE594" i="15"/>
  <c r="V594" i="15" s="1"/>
  <c r="AB594" i="15"/>
  <c r="R594" i="15" s="1"/>
  <c r="AH593" i="15"/>
  <c r="AF593" i="15"/>
  <c r="AE593" i="15"/>
  <c r="AB593" i="15"/>
  <c r="R593" i="15" s="1"/>
  <c r="AH592" i="15"/>
  <c r="AF592" i="15"/>
  <c r="AE592" i="15"/>
  <c r="V592" i="15" s="1"/>
  <c r="AB592" i="15"/>
  <c r="R592" i="15" s="1"/>
  <c r="AH591" i="15"/>
  <c r="AF591" i="15"/>
  <c r="AE591" i="15"/>
  <c r="V591" i="15" s="1"/>
  <c r="AB591" i="15"/>
  <c r="R591" i="15" s="1"/>
  <c r="AH590" i="15"/>
  <c r="AF590" i="15"/>
  <c r="AE590" i="15"/>
  <c r="V590" i="15" s="1"/>
  <c r="AB590" i="15"/>
  <c r="R590" i="15" s="1"/>
  <c r="AH589" i="15"/>
  <c r="AF589" i="15"/>
  <c r="AE589" i="15"/>
  <c r="V589" i="15" s="1"/>
  <c r="AB589" i="15"/>
  <c r="R589" i="15" s="1"/>
  <c r="AH588" i="15"/>
  <c r="AF588" i="15"/>
  <c r="AE588" i="15"/>
  <c r="V588" i="15" s="1"/>
  <c r="AB588" i="15"/>
  <c r="R588" i="15" s="1"/>
  <c r="AH587" i="15"/>
  <c r="AF587" i="15"/>
  <c r="AE587" i="15"/>
  <c r="V587" i="15" s="1"/>
  <c r="AB587" i="15"/>
  <c r="AH586" i="15"/>
  <c r="AF586" i="15"/>
  <c r="AE586" i="15"/>
  <c r="AB586" i="15"/>
  <c r="R586" i="15" s="1"/>
  <c r="AH585" i="15"/>
  <c r="AF585" i="15"/>
  <c r="AE585" i="15"/>
  <c r="V585" i="15" s="1"/>
  <c r="AB585" i="15"/>
  <c r="R585" i="15" s="1"/>
  <c r="AH584" i="15"/>
  <c r="AF584" i="15"/>
  <c r="AE584" i="15"/>
  <c r="V584" i="15" s="1"/>
  <c r="AB584" i="15"/>
  <c r="R584" i="15" s="1"/>
  <c r="AH583" i="15"/>
  <c r="AF583" i="15"/>
  <c r="AE583" i="15"/>
  <c r="V583" i="15" s="1"/>
  <c r="AB583" i="15"/>
  <c r="R583" i="15" s="1"/>
  <c r="AH582" i="15"/>
  <c r="AF582" i="15"/>
  <c r="AE582" i="15"/>
  <c r="V582" i="15" s="1"/>
  <c r="AB582" i="15"/>
  <c r="R582" i="15" s="1"/>
  <c r="AH581" i="15"/>
  <c r="AF581" i="15"/>
  <c r="AE581" i="15"/>
  <c r="AB581" i="15"/>
  <c r="R581" i="15" s="1"/>
  <c r="AH580" i="15"/>
  <c r="AF580" i="15"/>
  <c r="AE580" i="15"/>
  <c r="V580" i="15" s="1"/>
  <c r="AB580" i="15"/>
  <c r="R580" i="15" s="1"/>
  <c r="AH579" i="15"/>
  <c r="AF579" i="15"/>
  <c r="AE579" i="15"/>
  <c r="V579" i="15" s="1"/>
  <c r="AB579" i="15"/>
  <c r="R579" i="15" s="1"/>
  <c r="AH578" i="15"/>
  <c r="AF578" i="15"/>
  <c r="AE578" i="15"/>
  <c r="AB578" i="15"/>
  <c r="R578" i="15" s="1"/>
  <c r="AH577" i="15"/>
  <c r="AF577" i="15"/>
  <c r="AE577" i="15"/>
  <c r="AB577" i="15"/>
  <c r="R577" i="15" s="1"/>
  <c r="AH576" i="15"/>
  <c r="AF576" i="15"/>
  <c r="AE576" i="15"/>
  <c r="V576" i="15" s="1"/>
  <c r="AB576" i="15"/>
  <c r="R576" i="15" s="1"/>
  <c r="AH575" i="15"/>
  <c r="AF575" i="15"/>
  <c r="AE575" i="15"/>
  <c r="AB575" i="15"/>
  <c r="R575" i="15" s="1"/>
  <c r="AH574" i="15"/>
  <c r="AF574" i="15"/>
  <c r="AE574" i="15"/>
  <c r="V574" i="15" s="1"/>
  <c r="AB574" i="15"/>
  <c r="R574" i="15" s="1"/>
  <c r="AH573" i="15"/>
  <c r="AF573" i="15"/>
  <c r="AE573" i="15"/>
  <c r="V573" i="15" s="1"/>
  <c r="AB573" i="15"/>
  <c r="R573" i="15" s="1"/>
  <c r="AH572" i="15"/>
  <c r="AF572" i="15"/>
  <c r="AE572" i="15"/>
  <c r="AB572" i="15"/>
  <c r="R572" i="15" s="1"/>
  <c r="AH571" i="15"/>
  <c r="AF571" i="15"/>
  <c r="AE571" i="15"/>
  <c r="AB571" i="15"/>
  <c r="AH570" i="15"/>
  <c r="AF570" i="15"/>
  <c r="AE570" i="15"/>
  <c r="V570" i="15" s="1"/>
  <c r="AB570" i="15"/>
  <c r="R570" i="15" s="1"/>
  <c r="AH569" i="15"/>
  <c r="AF569" i="15"/>
  <c r="AE569" i="15"/>
  <c r="V569" i="15" s="1"/>
  <c r="AB569" i="15"/>
  <c r="R569" i="15" s="1"/>
  <c r="AH568" i="15"/>
  <c r="AF568" i="15"/>
  <c r="AE568" i="15"/>
  <c r="V568" i="15" s="1"/>
  <c r="AB568" i="15"/>
  <c r="R568" i="15" s="1"/>
  <c r="AH567" i="15"/>
  <c r="AF567" i="15"/>
  <c r="AE567" i="15"/>
  <c r="V567" i="15" s="1"/>
  <c r="AB567" i="15"/>
  <c r="R567" i="15" s="1"/>
  <c r="AH566" i="15"/>
  <c r="AF566" i="15"/>
  <c r="AE566" i="15"/>
  <c r="V566" i="15" s="1"/>
  <c r="AB566" i="15"/>
  <c r="R566" i="15" s="1"/>
  <c r="AH565" i="15"/>
  <c r="AF565" i="15"/>
  <c r="AE565" i="15"/>
  <c r="V565" i="15" s="1"/>
  <c r="AB565" i="15"/>
  <c r="R565" i="15" s="1"/>
  <c r="AH564" i="15"/>
  <c r="AF564" i="15"/>
  <c r="AE564" i="15"/>
  <c r="V564" i="15" s="1"/>
  <c r="AB564" i="15"/>
  <c r="R564" i="15" s="1"/>
  <c r="AH563" i="15"/>
  <c r="AF563" i="15"/>
  <c r="AE563" i="15"/>
  <c r="AB563" i="15"/>
  <c r="R563" i="15" s="1"/>
  <c r="AH562" i="15"/>
  <c r="AF562" i="15"/>
  <c r="AE562" i="15"/>
  <c r="AB562" i="15"/>
  <c r="R562" i="15" s="1"/>
  <c r="AH561" i="15"/>
  <c r="AF561" i="15"/>
  <c r="AE561" i="15"/>
  <c r="V561" i="15" s="1"/>
  <c r="AB561" i="15"/>
  <c r="R561" i="15" s="1"/>
  <c r="AH560" i="15"/>
  <c r="AF560" i="15"/>
  <c r="AE560" i="15"/>
  <c r="V560" i="15" s="1"/>
  <c r="AB560" i="15"/>
  <c r="R560" i="15" s="1"/>
  <c r="AH559" i="15"/>
  <c r="AF559" i="15"/>
  <c r="AE559" i="15"/>
  <c r="AB559" i="15"/>
  <c r="R559" i="15" s="1"/>
  <c r="AH558" i="15"/>
  <c r="AF558" i="15"/>
  <c r="AE558" i="15"/>
  <c r="AB558" i="15"/>
  <c r="AH557" i="15"/>
  <c r="AF557" i="15"/>
  <c r="AE557" i="15"/>
  <c r="V557" i="15" s="1"/>
  <c r="AB557" i="15"/>
  <c r="R557" i="15" s="1"/>
  <c r="AH556" i="15"/>
  <c r="AF556" i="15"/>
  <c r="AE556" i="15"/>
  <c r="V556" i="15" s="1"/>
  <c r="AB556" i="15"/>
  <c r="R556" i="15" s="1"/>
  <c r="AH555" i="15"/>
  <c r="AF555" i="15"/>
  <c r="AE555" i="15"/>
  <c r="V555" i="15" s="1"/>
  <c r="AB555" i="15"/>
  <c r="R555" i="15" s="1"/>
  <c r="AH554" i="15"/>
  <c r="AF554" i="15"/>
  <c r="AE554" i="15"/>
  <c r="V554" i="15" s="1"/>
  <c r="AB554" i="15"/>
  <c r="R554" i="15" s="1"/>
  <c r="AH553" i="15"/>
  <c r="AF553" i="15"/>
  <c r="AE553" i="15"/>
  <c r="V553" i="15" s="1"/>
  <c r="AB553" i="15"/>
  <c r="R553" i="15" s="1"/>
  <c r="AH552" i="15"/>
  <c r="AF552" i="15"/>
  <c r="AE552" i="15"/>
  <c r="V552" i="15" s="1"/>
  <c r="AB552" i="15"/>
  <c r="R552" i="15" s="1"/>
  <c r="AH551" i="15"/>
  <c r="AF551" i="15"/>
  <c r="AE551" i="15"/>
  <c r="V551" i="15" s="1"/>
  <c r="AB551" i="15"/>
  <c r="R551" i="15" s="1"/>
  <c r="AH550" i="15"/>
  <c r="AF550" i="15"/>
  <c r="AE550" i="15"/>
  <c r="V550" i="15" s="1"/>
  <c r="AB550" i="15"/>
  <c r="R550" i="15" s="1"/>
  <c r="AH549" i="15"/>
  <c r="AF549" i="15"/>
  <c r="AE549" i="15"/>
  <c r="V549" i="15" s="1"/>
  <c r="AB549" i="15"/>
  <c r="R549" i="15" s="1"/>
  <c r="AH548" i="15"/>
  <c r="AF548" i="15"/>
  <c r="AE548" i="15"/>
  <c r="V548" i="15" s="1"/>
  <c r="AB548" i="15"/>
  <c r="R548" i="15" s="1"/>
  <c r="AH547" i="15"/>
  <c r="AF547" i="15"/>
  <c r="AE547" i="15"/>
  <c r="V547" i="15" s="1"/>
  <c r="AB547" i="15"/>
  <c r="R547" i="15" s="1"/>
  <c r="AH546" i="15"/>
  <c r="AF546" i="15"/>
  <c r="AE546" i="15"/>
  <c r="V546" i="15" s="1"/>
  <c r="AB546" i="15"/>
  <c r="R546" i="15" s="1"/>
  <c r="AH545" i="15"/>
  <c r="AF545" i="15"/>
  <c r="AE545" i="15"/>
  <c r="V545" i="15" s="1"/>
  <c r="AB545" i="15"/>
  <c r="R545" i="15" s="1"/>
  <c r="AH544" i="15"/>
  <c r="AF544" i="15"/>
  <c r="AE544" i="15"/>
  <c r="V544" i="15" s="1"/>
  <c r="AB544" i="15"/>
  <c r="R544" i="15" s="1"/>
  <c r="AH543" i="15"/>
  <c r="AF543" i="15"/>
  <c r="AE543" i="15"/>
  <c r="V543" i="15" s="1"/>
  <c r="AB543" i="15"/>
  <c r="R543" i="15" s="1"/>
  <c r="AH542" i="15"/>
  <c r="AF542" i="15"/>
  <c r="AE542" i="15"/>
  <c r="V542" i="15" s="1"/>
  <c r="AB542" i="15"/>
  <c r="AH541" i="15"/>
  <c r="AF541" i="15"/>
  <c r="AE541" i="15"/>
  <c r="V541" i="15" s="1"/>
  <c r="AB541" i="15"/>
  <c r="R541" i="15" s="1"/>
  <c r="AH540" i="15"/>
  <c r="AF540" i="15"/>
  <c r="AE540" i="15"/>
  <c r="V540" i="15" s="1"/>
  <c r="AB540" i="15"/>
  <c r="R540" i="15" s="1"/>
  <c r="AH539" i="15"/>
  <c r="AF539" i="15"/>
  <c r="AE539" i="15"/>
  <c r="V539" i="15" s="1"/>
  <c r="AB539" i="15"/>
  <c r="R539" i="15" s="1"/>
  <c r="AH538" i="15"/>
  <c r="AF538" i="15"/>
  <c r="AE538" i="15"/>
  <c r="AB538" i="15"/>
  <c r="R538" i="15" s="1"/>
  <c r="AH537" i="15"/>
  <c r="AF537" i="15"/>
  <c r="AE537" i="15"/>
  <c r="AB537" i="15"/>
  <c r="R537" i="15" s="1"/>
  <c r="AH536" i="15"/>
  <c r="AF536" i="15"/>
  <c r="AE536" i="15"/>
  <c r="V536" i="15" s="1"/>
  <c r="AB536" i="15"/>
  <c r="R536" i="15" s="1"/>
  <c r="AH535" i="15"/>
  <c r="AF535" i="15"/>
  <c r="AE535" i="15"/>
  <c r="V535" i="15" s="1"/>
  <c r="AB535" i="15"/>
  <c r="R535" i="15" s="1"/>
  <c r="AH534" i="15"/>
  <c r="AF534" i="15"/>
  <c r="AE534" i="15"/>
  <c r="V534" i="15" s="1"/>
  <c r="AB534" i="15"/>
  <c r="R534" i="15" s="1"/>
  <c r="AH533" i="15"/>
  <c r="AF533" i="15"/>
  <c r="AE533" i="15"/>
  <c r="V533" i="15" s="1"/>
  <c r="AB533" i="15"/>
  <c r="R533" i="15" s="1"/>
  <c r="AH532" i="15"/>
  <c r="AF532" i="15"/>
  <c r="AE532" i="15"/>
  <c r="V532" i="15" s="1"/>
  <c r="AB532" i="15"/>
  <c r="AH531" i="15"/>
  <c r="AF531" i="15"/>
  <c r="AE531" i="15"/>
  <c r="AB531" i="15"/>
  <c r="R531" i="15" s="1"/>
  <c r="AH530" i="15"/>
  <c r="AF530" i="15"/>
  <c r="AE530" i="15"/>
  <c r="V530" i="15" s="1"/>
  <c r="AB530" i="15"/>
  <c r="R530" i="15" s="1"/>
  <c r="AH529" i="15"/>
  <c r="AF529" i="15"/>
  <c r="AE529" i="15"/>
  <c r="AB529" i="15"/>
  <c r="R529" i="15" s="1"/>
  <c r="AH528" i="15"/>
  <c r="AF528" i="15"/>
  <c r="AE528" i="15"/>
  <c r="AB528" i="15"/>
  <c r="R528" i="15" s="1"/>
  <c r="AH527" i="15"/>
  <c r="AF527" i="15"/>
  <c r="AE527" i="15"/>
  <c r="V527" i="15" s="1"/>
  <c r="AB527" i="15"/>
  <c r="R527" i="15" s="1"/>
  <c r="AH526" i="15"/>
  <c r="AF526" i="15"/>
  <c r="AE526" i="15"/>
  <c r="AB526" i="15"/>
  <c r="R526" i="15" s="1"/>
  <c r="AH525" i="15"/>
  <c r="AF525" i="15"/>
  <c r="AE525" i="15"/>
  <c r="V525" i="15" s="1"/>
  <c r="AB525" i="15"/>
  <c r="R525" i="15" s="1"/>
  <c r="AH524" i="15"/>
  <c r="AF524" i="15"/>
  <c r="AE524" i="15"/>
  <c r="V524" i="15" s="1"/>
  <c r="AB524" i="15"/>
  <c r="R524" i="15" s="1"/>
  <c r="AH523" i="15"/>
  <c r="AF523" i="15"/>
  <c r="AE523" i="15"/>
  <c r="V523" i="15" s="1"/>
  <c r="AB523" i="15"/>
  <c r="R523" i="15" s="1"/>
  <c r="AH522" i="15"/>
  <c r="AF522" i="15"/>
  <c r="AE522" i="15"/>
  <c r="AB522" i="15"/>
  <c r="R522" i="15" s="1"/>
  <c r="AH521" i="15"/>
  <c r="AF521" i="15"/>
  <c r="AE521" i="15"/>
  <c r="AB521" i="15"/>
  <c r="R521" i="15" s="1"/>
  <c r="AH520" i="15"/>
  <c r="AF520" i="15"/>
  <c r="AE520" i="15"/>
  <c r="V520" i="15" s="1"/>
  <c r="AB520" i="15"/>
  <c r="R520" i="15" s="1"/>
  <c r="AH519" i="15"/>
  <c r="AF519" i="15"/>
  <c r="AE519" i="15"/>
  <c r="V519" i="15" s="1"/>
  <c r="AB519" i="15"/>
  <c r="R519" i="15" s="1"/>
  <c r="AH518" i="15"/>
  <c r="AF518" i="15"/>
  <c r="AE518" i="15"/>
  <c r="V518" i="15" s="1"/>
  <c r="AB518" i="15"/>
  <c r="R518" i="15" s="1"/>
  <c r="AH517" i="15"/>
  <c r="AF517" i="15"/>
  <c r="AE517" i="15"/>
  <c r="V517" i="15" s="1"/>
  <c r="AB517" i="15"/>
  <c r="R517" i="15" s="1"/>
  <c r="AH516" i="15"/>
  <c r="AF516" i="15"/>
  <c r="AE516" i="15"/>
  <c r="V516" i="15" s="1"/>
  <c r="AB516" i="15"/>
  <c r="R516" i="15" s="1"/>
  <c r="AH515" i="15"/>
  <c r="AF515" i="15"/>
  <c r="AE515" i="15"/>
  <c r="V515" i="15" s="1"/>
  <c r="AB515" i="15"/>
  <c r="R515" i="15" s="1"/>
  <c r="AH514" i="15"/>
  <c r="AF514" i="15"/>
  <c r="AE514" i="15"/>
  <c r="V514" i="15" s="1"/>
  <c r="AB514" i="15"/>
  <c r="R514" i="15" s="1"/>
  <c r="AH513" i="15"/>
  <c r="AF513" i="15"/>
  <c r="AE513" i="15"/>
  <c r="AB513" i="15"/>
  <c r="R513" i="15" s="1"/>
  <c r="AH512" i="15"/>
  <c r="AF512" i="15"/>
  <c r="AE512" i="15"/>
  <c r="V512" i="15" s="1"/>
  <c r="AB512" i="15"/>
  <c r="R512" i="15" s="1"/>
  <c r="AH511" i="15"/>
  <c r="AF511" i="15"/>
  <c r="AE511" i="15"/>
  <c r="V511" i="15" s="1"/>
  <c r="AB511" i="15"/>
  <c r="R511" i="15" s="1"/>
  <c r="AH510" i="15"/>
  <c r="AF510" i="15"/>
  <c r="AE510" i="15"/>
  <c r="V510" i="15" s="1"/>
  <c r="AB510" i="15"/>
  <c r="R510" i="15" s="1"/>
  <c r="AH509" i="15"/>
  <c r="AF509" i="15"/>
  <c r="AE509" i="15"/>
  <c r="V509" i="15" s="1"/>
  <c r="AB509" i="15"/>
  <c r="R509" i="15" s="1"/>
  <c r="AH508" i="15"/>
  <c r="AF508" i="15"/>
  <c r="AE508" i="15"/>
  <c r="V508" i="15" s="1"/>
  <c r="AB508" i="15"/>
  <c r="R508" i="15" s="1"/>
  <c r="AH507" i="15"/>
  <c r="AF507" i="15"/>
  <c r="AE507" i="15"/>
  <c r="V507" i="15" s="1"/>
  <c r="AB507" i="15"/>
  <c r="R507" i="15" s="1"/>
  <c r="AH506" i="15"/>
  <c r="AF506" i="15"/>
  <c r="AE506" i="15"/>
  <c r="AB506" i="15"/>
  <c r="AH505" i="15"/>
  <c r="AF505" i="15"/>
  <c r="AE505" i="15"/>
  <c r="V505" i="15" s="1"/>
  <c r="AB505" i="15"/>
  <c r="R505" i="15" s="1"/>
  <c r="AH504" i="15"/>
  <c r="AF504" i="15"/>
  <c r="AE504" i="15"/>
  <c r="V504" i="15" s="1"/>
  <c r="AB504" i="15"/>
  <c r="R504" i="15" s="1"/>
  <c r="AH503" i="15"/>
  <c r="AF503" i="15"/>
  <c r="AE503" i="15"/>
  <c r="V503" i="15" s="1"/>
  <c r="AB503" i="15"/>
  <c r="R503" i="15" s="1"/>
  <c r="AH502" i="15"/>
  <c r="AF502" i="15"/>
  <c r="AE502" i="15"/>
  <c r="AB502" i="15"/>
  <c r="R502" i="15" s="1"/>
  <c r="AH501" i="15"/>
  <c r="AF501" i="15"/>
  <c r="AE501" i="15"/>
  <c r="V501" i="15" s="1"/>
  <c r="AB501" i="15"/>
  <c r="R501" i="15" s="1"/>
  <c r="AH500" i="15"/>
  <c r="AF500" i="15"/>
  <c r="AE500" i="15"/>
  <c r="V500" i="15" s="1"/>
  <c r="AB500" i="15"/>
  <c r="R500" i="15" s="1"/>
  <c r="AH499" i="15"/>
  <c r="AF499" i="15"/>
  <c r="AE499" i="15"/>
  <c r="V499" i="15" s="1"/>
  <c r="AB499" i="15"/>
  <c r="R499" i="15" s="1"/>
  <c r="AH498" i="15"/>
  <c r="AF498" i="15"/>
  <c r="AE498" i="15"/>
  <c r="AB498" i="15"/>
  <c r="R498" i="15" s="1"/>
  <c r="AH497" i="15"/>
  <c r="AF497" i="15"/>
  <c r="AE497" i="15"/>
  <c r="AB497" i="15"/>
  <c r="R497" i="15" s="1"/>
  <c r="AH496" i="15"/>
  <c r="AF496" i="15"/>
  <c r="AE496" i="15"/>
  <c r="AB496" i="15"/>
  <c r="R496" i="15" s="1"/>
  <c r="AH495" i="15"/>
  <c r="AF495" i="15"/>
  <c r="AE495" i="15"/>
  <c r="V495" i="15" s="1"/>
  <c r="AB495" i="15"/>
  <c r="R495" i="15" s="1"/>
  <c r="AH494" i="15"/>
  <c r="AF494" i="15"/>
  <c r="AE494" i="15"/>
  <c r="V494" i="15" s="1"/>
  <c r="AB494" i="15"/>
  <c r="R494" i="15" s="1"/>
  <c r="AH493" i="15"/>
  <c r="AF493" i="15"/>
  <c r="AE493" i="15"/>
  <c r="V493" i="15" s="1"/>
  <c r="AB493" i="15"/>
  <c r="R493" i="15" s="1"/>
  <c r="AH492" i="15"/>
  <c r="AF492" i="15"/>
  <c r="AE492" i="15"/>
  <c r="V492" i="15" s="1"/>
  <c r="AB492" i="15"/>
  <c r="AH491" i="15"/>
  <c r="AF491" i="15"/>
  <c r="AE491" i="15"/>
  <c r="AB491" i="15"/>
  <c r="R491" i="15" s="1"/>
  <c r="AH490" i="15"/>
  <c r="AF490" i="15"/>
  <c r="AE490" i="15"/>
  <c r="V490" i="15" s="1"/>
  <c r="AB490" i="15"/>
  <c r="R490" i="15" s="1"/>
  <c r="AH489" i="15"/>
  <c r="AF489" i="15"/>
  <c r="AE489" i="15"/>
  <c r="V489" i="15" s="1"/>
  <c r="AB489" i="15"/>
  <c r="R489" i="15" s="1"/>
  <c r="AH488" i="15"/>
  <c r="AF488" i="15"/>
  <c r="AE488" i="15"/>
  <c r="V488" i="15" s="1"/>
  <c r="AB488" i="15"/>
  <c r="R488" i="15" s="1"/>
  <c r="AH487" i="15"/>
  <c r="AF487" i="15"/>
  <c r="AE487" i="15"/>
  <c r="V487" i="15" s="1"/>
  <c r="AB487" i="15"/>
  <c r="R487" i="15" s="1"/>
  <c r="AH486" i="15"/>
  <c r="AF486" i="15"/>
  <c r="AE486" i="15"/>
  <c r="V486" i="15" s="1"/>
  <c r="AB486" i="15"/>
  <c r="R486" i="15" s="1"/>
  <c r="AH485" i="15"/>
  <c r="AF485" i="15"/>
  <c r="AE485" i="15"/>
  <c r="V485" i="15" s="1"/>
  <c r="AB485" i="15"/>
  <c r="R485" i="15" s="1"/>
  <c r="AH484" i="15"/>
  <c r="AF484" i="15"/>
  <c r="AE484" i="15"/>
  <c r="V484" i="15" s="1"/>
  <c r="AB484" i="15"/>
  <c r="R484" i="15" s="1"/>
  <c r="AH483" i="15"/>
  <c r="AF483" i="15"/>
  <c r="AE483" i="15"/>
  <c r="AB483" i="15"/>
  <c r="R483" i="15" s="1"/>
  <c r="AH482" i="15"/>
  <c r="AF482" i="15"/>
  <c r="AE482" i="15"/>
  <c r="AB482" i="15"/>
  <c r="R482" i="15" s="1"/>
  <c r="AH481" i="15"/>
  <c r="AF481" i="15"/>
  <c r="AE481" i="15"/>
  <c r="AB481" i="15"/>
  <c r="R481" i="15" s="1"/>
  <c r="AH480" i="15"/>
  <c r="AF480" i="15"/>
  <c r="AE480" i="15"/>
  <c r="AB480" i="15"/>
  <c r="R480" i="15" s="1"/>
  <c r="AH479" i="15"/>
  <c r="AF479" i="15"/>
  <c r="AE479" i="15"/>
  <c r="V479" i="15" s="1"/>
  <c r="AB479" i="15"/>
  <c r="R479" i="15" s="1"/>
  <c r="AH478" i="15"/>
  <c r="AF478" i="15"/>
  <c r="AE478" i="15"/>
  <c r="AB478" i="15"/>
  <c r="AH477" i="15"/>
  <c r="AF477" i="15"/>
  <c r="AE477" i="15"/>
  <c r="V477" i="15" s="1"/>
  <c r="AB477" i="15"/>
  <c r="R477" i="15" s="1"/>
  <c r="AH476" i="15"/>
  <c r="AF476" i="15"/>
  <c r="AE476" i="15"/>
  <c r="AB476" i="15"/>
  <c r="R476" i="15" s="1"/>
  <c r="AH475" i="15"/>
  <c r="AF475" i="15"/>
  <c r="AE475" i="15"/>
  <c r="V475" i="15" s="1"/>
  <c r="AB475" i="15"/>
  <c r="R475" i="15" s="1"/>
  <c r="AH474" i="15"/>
  <c r="AF474" i="15"/>
  <c r="AE474" i="15"/>
  <c r="AB474" i="15"/>
  <c r="R474" i="15" s="1"/>
  <c r="AH473" i="15"/>
  <c r="AF473" i="15"/>
  <c r="AE473" i="15"/>
  <c r="AB473" i="15"/>
  <c r="R473" i="15" s="1"/>
  <c r="AH472" i="15"/>
  <c r="AF472" i="15"/>
  <c r="AE472" i="15"/>
  <c r="V472" i="15" s="1"/>
  <c r="AB472" i="15"/>
  <c r="R472" i="15" s="1"/>
  <c r="AH471" i="15"/>
  <c r="AF471" i="15"/>
  <c r="AE471" i="15"/>
  <c r="V471" i="15" s="1"/>
  <c r="AB471" i="15"/>
  <c r="R471" i="15" s="1"/>
  <c r="AH470" i="15"/>
  <c r="AF470" i="15"/>
  <c r="AE470" i="15"/>
  <c r="V470" i="15" s="1"/>
  <c r="AB470" i="15"/>
  <c r="R470" i="15" s="1"/>
  <c r="AH469" i="15"/>
  <c r="AF469" i="15"/>
  <c r="AE469" i="15"/>
  <c r="V469" i="15" s="1"/>
  <c r="AB469" i="15"/>
  <c r="R469" i="15" s="1"/>
  <c r="AH468" i="15"/>
  <c r="AF468" i="15"/>
  <c r="AE468" i="15"/>
  <c r="V468" i="15" s="1"/>
  <c r="AB468" i="15"/>
  <c r="AH467" i="15"/>
  <c r="AF467" i="15"/>
  <c r="AE467" i="15"/>
  <c r="V467" i="15" s="1"/>
  <c r="AB467" i="15"/>
  <c r="R467" i="15" s="1"/>
  <c r="AH466" i="15"/>
  <c r="AF466" i="15"/>
  <c r="AE466" i="15"/>
  <c r="AB466" i="15"/>
  <c r="R466" i="15" s="1"/>
  <c r="AH465" i="15"/>
  <c r="AF465" i="15"/>
  <c r="AE465" i="15"/>
  <c r="V465" i="15" s="1"/>
  <c r="AB465" i="15"/>
  <c r="R465" i="15" s="1"/>
  <c r="AH464" i="15"/>
  <c r="AF464" i="15"/>
  <c r="AE464" i="15"/>
  <c r="V464" i="15" s="1"/>
  <c r="AB464" i="15"/>
  <c r="R464" i="15" s="1"/>
  <c r="AH463" i="15"/>
  <c r="AF463" i="15"/>
  <c r="AE463" i="15"/>
  <c r="V463" i="15" s="1"/>
  <c r="AB463" i="15"/>
  <c r="R463" i="15" s="1"/>
  <c r="AH462" i="15"/>
  <c r="AF462" i="15"/>
  <c r="AE462" i="15"/>
  <c r="V462" i="15" s="1"/>
  <c r="AB462" i="15"/>
  <c r="R462" i="15" s="1"/>
  <c r="AH461" i="15"/>
  <c r="AF461" i="15"/>
  <c r="AE461" i="15"/>
  <c r="V461" i="15" s="1"/>
  <c r="AB461" i="15"/>
  <c r="R461" i="15" s="1"/>
  <c r="AH460" i="15"/>
  <c r="AF460" i="15"/>
  <c r="AE460" i="15"/>
  <c r="AB460" i="15"/>
  <c r="R460" i="15" s="1"/>
  <c r="AH459" i="15"/>
  <c r="AF459" i="15"/>
  <c r="AE459" i="15"/>
  <c r="AB459" i="15"/>
  <c r="R459" i="15" s="1"/>
  <c r="AH458" i="15"/>
  <c r="AF458" i="15"/>
  <c r="AE458" i="15"/>
  <c r="AB458" i="15"/>
  <c r="R458" i="15" s="1"/>
  <c r="AH457" i="15"/>
  <c r="AF457" i="15"/>
  <c r="AE457" i="15"/>
  <c r="AB457" i="15"/>
  <c r="R457" i="15" s="1"/>
  <c r="AH456" i="15"/>
  <c r="AF456" i="15"/>
  <c r="AE456" i="15"/>
  <c r="V456" i="15" s="1"/>
  <c r="AB456" i="15"/>
  <c r="R456" i="15" s="1"/>
  <c r="AH455" i="15"/>
  <c r="AF455" i="15"/>
  <c r="AE455" i="15"/>
  <c r="V455" i="15" s="1"/>
  <c r="AB455" i="15"/>
  <c r="R455" i="15" s="1"/>
  <c r="AH454" i="15"/>
  <c r="AF454" i="15"/>
  <c r="AE454" i="15"/>
  <c r="V454" i="15" s="1"/>
  <c r="AB454" i="15"/>
  <c r="R454" i="15" s="1"/>
  <c r="AH453" i="15"/>
  <c r="AF453" i="15"/>
  <c r="AE453" i="15"/>
  <c r="V453" i="15" s="1"/>
  <c r="AB453" i="15"/>
  <c r="R453" i="15" s="1"/>
  <c r="AH452" i="15"/>
  <c r="AF452" i="15"/>
  <c r="AE452" i="15"/>
  <c r="V452" i="15" s="1"/>
  <c r="AB452" i="15"/>
  <c r="R452" i="15" s="1"/>
  <c r="AH451" i="15"/>
  <c r="AF451" i="15"/>
  <c r="AE451" i="15"/>
  <c r="V451" i="15" s="1"/>
  <c r="AB451" i="15"/>
  <c r="R451" i="15" s="1"/>
  <c r="AH450" i="15"/>
  <c r="AF450" i="15"/>
  <c r="AE450" i="15"/>
  <c r="V450" i="15" s="1"/>
  <c r="AB450" i="15"/>
  <c r="R450" i="15" s="1"/>
  <c r="AH449" i="15"/>
  <c r="AF449" i="15"/>
  <c r="AE449" i="15"/>
  <c r="V449" i="15" s="1"/>
  <c r="AB449" i="15"/>
  <c r="R449" i="15" s="1"/>
  <c r="AH448" i="15"/>
  <c r="AF448" i="15"/>
  <c r="AE448" i="15"/>
  <c r="AB448" i="15"/>
  <c r="R448" i="15" s="1"/>
  <c r="AH447" i="15"/>
  <c r="AF447" i="15"/>
  <c r="AE447" i="15"/>
  <c r="AB447" i="15"/>
  <c r="R447" i="15" s="1"/>
  <c r="AH446" i="15"/>
  <c r="AF446" i="15"/>
  <c r="AE446" i="15"/>
  <c r="V446" i="15" s="1"/>
  <c r="AB446" i="15"/>
  <c r="R446" i="15" s="1"/>
  <c r="AH445" i="15"/>
  <c r="AF445" i="15"/>
  <c r="AE445" i="15"/>
  <c r="V445" i="15" s="1"/>
  <c r="AB445" i="15"/>
  <c r="R445" i="15" s="1"/>
  <c r="AH444" i="15"/>
  <c r="AF444" i="15"/>
  <c r="AE444" i="15"/>
  <c r="V444" i="15" s="1"/>
  <c r="AB444" i="15"/>
  <c r="R444" i="15" s="1"/>
  <c r="AH443" i="15"/>
  <c r="AF443" i="15"/>
  <c r="AE443" i="15"/>
  <c r="AB443" i="15"/>
  <c r="R443" i="15" s="1"/>
  <c r="AH442" i="15"/>
  <c r="AF442" i="15"/>
  <c r="AE442" i="15"/>
  <c r="AB442" i="15"/>
  <c r="R442" i="15" s="1"/>
  <c r="AH441" i="15"/>
  <c r="AF441" i="15"/>
  <c r="AE441" i="15"/>
  <c r="V441" i="15" s="1"/>
  <c r="AB441" i="15"/>
  <c r="R441" i="15" s="1"/>
  <c r="AH440" i="15"/>
  <c r="AF440" i="15"/>
  <c r="AE440" i="15"/>
  <c r="V440" i="15" s="1"/>
  <c r="AB440" i="15"/>
  <c r="R440" i="15" s="1"/>
  <c r="AH439" i="15"/>
  <c r="AF439" i="15"/>
  <c r="AE439" i="15"/>
  <c r="V439" i="15" s="1"/>
  <c r="AB439" i="15"/>
  <c r="R439" i="15" s="1"/>
  <c r="AH438" i="15"/>
  <c r="AF438" i="15"/>
  <c r="AE438" i="15"/>
  <c r="V438" i="15" s="1"/>
  <c r="AB438" i="15"/>
  <c r="R438" i="15" s="1"/>
  <c r="AH437" i="15"/>
  <c r="AF437" i="15"/>
  <c r="AE437" i="15"/>
  <c r="V437" i="15" s="1"/>
  <c r="AB437" i="15"/>
  <c r="R437" i="15" s="1"/>
  <c r="AH436" i="15"/>
  <c r="AF436" i="15"/>
  <c r="AE436" i="15"/>
  <c r="V436" i="15" s="1"/>
  <c r="AB436" i="15"/>
  <c r="R436" i="15" s="1"/>
  <c r="AH435" i="15"/>
  <c r="AF435" i="15"/>
  <c r="AE435" i="15"/>
  <c r="AB435" i="15"/>
  <c r="R435" i="15" s="1"/>
  <c r="AH434" i="15"/>
  <c r="AF434" i="15"/>
  <c r="AE434" i="15"/>
  <c r="V434" i="15" s="1"/>
  <c r="AB434" i="15"/>
  <c r="R434" i="15" s="1"/>
  <c r="AH433" i="15"/>
  <c r="AF433" i="15"/>
  <c r="AE433" i="15"/>
  <c r="V433" i="15" s="1"/>
  <c r="AB433" i="15"/>
  <c r="R433" i="15" s="1"/>
  <c r="AH432" i="15"/>
  <c r="AF432" i="15"/>
  <c r="AE432" i="15"/>
  <c r="V432" i="15" s="1"/>
  <c r="AB432" i="15"/>
  <c r="R432" i="15" s="1"/>
  <c r="AH431" i="15"/>
  <c r="AF431" i="15"/>
  <c r="AE431" i="15"/>
  <c r="AB431" i="15"/>
  <c r="R431" i="15" s="1"/>
  <c r="AH430" i="15"/>
  <c r="AF430" i="15"/>
  <c r="AE430" i="15"/>
  <c r="V430" i="15" s="1"/>
  <c r="AB430" i="15"/>
  <c r="R430" i="15" s="1"/>
  <c r="AH429" i="15"/>
  <c r="AF429" i="15"/>
  <c r="AE429" i="15"/>
  <c r="AB429" i="15"/>
  <c r="R429" i="15" s="1"/>
  <c r="AH428" i="15"/>
  <c r="AF428" i="15"/>
  <c r="AE428" i="15"/>
  <c r="V428" i="15" s="1"/>
  <c r="AB428" i="15"/>
  <c r="R428" i="15" s="1"/>
  <c r="AH427" i="15"/>
  <c r="AF427" i="15"/>
  <c r="AE427" i="15"/>
  <c r="V427" i="15" s="1"/>
  <c r="AB427" i="15"/>
  <c r="R427" i="15" s="1"/>
  <c r="AH426" i="15"/>
  <c r="AF426" i="15"/>
  <c r="AE426" i="15"/>
  <c r="AB426" i="15"/>
  <c r="R426" i="15" s="1"/>
  <c r="AH425" i="15"/>
  <c r="AF425" i="15"/>
  <c r="AE425" i="15"/>
  <c r="V425" i="15" s="1"/>
  <c r="AB425" i="15"/>
  <c r="R425" i="15" s="1"/>
  <c r="AH424" i="15"/>
  <c r="AF424" i="15"/>
  <c r="AE424" i="15"/>
  <c r="V424" i="15" s="1"/>
  <c r="AB424" i="15"/>
  <c r="R424" i="15" s="1"/>
  <c r="AH423" i="15"/>
  <c r="AF423" i="15"/>
  <c r="AE423" i="15"/>
  <c r="V423" i="15" s="1"/>
  <c r="AB423" i="15"/>
  <c r="R423" i="15" s="1"/>
  <c r="AH422" i="15"/>
  <c r="AF422" i="15"/>
  <c r="AE422" i="15"/>
  <c r="AB422" i="15"/>
  <c r="AH421" i="15"/>
  <c r="AF421" i="15"/>
  <c r="AE421" i="15"/>
  <c r="V421" i="15" s="1"/>
  <c r="AB421" i="15"/>
  <c r="R421" i="15" s="1"/>
  <c r="AH420" i="15"/>
  <c r="AF420" i="15"/>
  <c r="AE420" i="15"/>
  <c r="V420" i="15" s="1"/>
  <c r="AB420" i="15"/>
  <c r="R420" i="15" s="1"/>
  <c r="AH419" i="15"/>
  <c r="AF419" i="15"/>
  <c r="AE419" i="15"/>
  <c r="V419" i="15" s="1"/>
  <c r="AB419" i="15"/>
  <c r="R419" i="15" s="1"/>
  <c r="AH418" i="15"/>
  <c r="AF418" i="15"/>
  <c r="AE418" i="15"/>
  <c r="AB418" i="15"/>
  <c r="R418" i="15" s="1"/>
  <c r="AH417" i="15"/>
  <c r="AF417" i="15"/>
  <c r="AE417" i="15"/>
  <c r="AB417" i="15"/>
  <c r="R417" i="15" s="1"/>
  <c r="AH416" i="15"/>
  <c r="AF416" i="15"/>
  <c r="AE416" i="15"/>
  <c r="V416" i="15" s="1"/>
  <c r="AB416" i="15"/>
  <c r="R416" i="15" s="1"/>
  <c r="AH415" i="15"/>
  <c r="AF415" i="15"/>
  <c r="AE415" i="15"/>
  <c r="V415" i="15" s="1"/>
  <c r="AB415" i="15"/>
  <c r="R415" i="15" s="1"/>
  <c r="AH414" i="15"/>
  <c r="AF414" i="15"/>
  <c r="AE414" i="15"/>
  <c r="V414" i="15" s="1"/>
  <c r="AB414" i="15"/>
  <c r="R414" i="15" s="1"/>
  <c r="AH413" i="15"/>
  <c r="AF413" i="15"/>
  <c r="AE413" i="15"/>
  <c r="V413" i="15" s="1"/>
  <c r="AB413" i="15"/>
  <c r="R413" i="15" s="1"/>
  <c r="AH412" i="15"/>
  <c r="AF412" i="15"/>
  <c r="AE412" i="15"/>
  <c r="V412" i="15" s="1"/>
  <c r="AB412" i="15"/>
  <c r="AH411" i="15"/>
  <c r="AF411" i="15"/>
  <c r="AE411" i="15"/>
  <c r="V411" i="15" s="1"/>
  <c r="AB411" i="15"/>
  <c r="R411" i="15" s="1"/>
  <c r="AH410" i="15"/>
  <c r="AF410" i="15"/>
  <c r="AE410" i="15"/>
  <c r="V410" i="15" s="1"/>
  <c r="AB410" i="15"/>
  <c r="R410" i="15" s="1"/>
  <c r="AH409" i="15"/>
  <c r="AF409" i="15"/>
  <c r="AE409" i="15"/>
  <c r="V409" i="15" s="1"/>
  <c r="AB409" i="15"/>
  <c r="R409" i="15" s="1"/>
  <c r="AH408" i="15"/>
  <c r="AF408" i="15"/>
  <c r="AE408" i="15"/>
  <c r="V408" i="15" s="1"/>
  <c r="AB408" i="15"/>
  <c r="R408" i="15" s="1"/>
  <c r="AH407" i="15"/>
  <c r="AF407" i="15"/>
  <c r="AE407" i="15"/>
  <c r="V407" i="15" s="1"/>
  <c r="AB407" i="15"/>
  <c r="R407" i="15" s="1"/>
  <c r="AH406" i="15"/>
  <c r="AF406" i="15"/>
  <c r="AE406" i="15"/>
  <c r="AB406" i="15"/>
  <c r="R406" i="15" s="1"/>
  <c r="AH405" i="15"/>
  <c r="AF405" i="15"/>
  <c r="AE405" i="15"/>
  <c r="V405" i="15" s="1"/>
  <c r="AB405" i="15"/>
  <c r="R405" i="15" s="1"/>
  <c r="AH404" i="15"/>
  <c r="AF404" i="15"/>
  <c r="AE404" i="15"/>
  <c r="V404" i="15" s="1"/>
  <c r="AB404" i="15"/>
  <c r="R404" i="15" s="1"/>
  <c r="AH403" i="15"/>
  <c r="AF403" i="15"/>
  <c r="AE403" i="15"/>
  <c r="V403" i="15" s="1"/>
  <c r="AB403" i="15"/>
  <c r="R403" i="15" s="1"/>
  <c r="AH402" i="15"/>
  <c r="AF402" i="15"/>
  <c r="AE402" i="15"/>
  <c r="AB402" i="15"/>
  <c r="R402" i="15" s="1"/>
  <c r="AH401" i="15"/>
  <c r="AF401" i="15"/>
  <c r="AE401" i="15"/>
  <c r="AB401" i="15"/>
  <c r="R401" i="15" s="1"/>
  <c r="AH400" i="15"/>
  <c r="AF400" i="15"/>
  <c r="AE400" i="15"/>
  <c r="V400" i="15" s="1"/>
  <c r="AB400" i="15"/>
  <c r="R400" i="15" s="1"/>
  <c r="AH399" i="15"/>
  <c r="AF399" i="15"/>
  <c r="AE399" i="15"/>
  <c r="V399" i="15" s="1"/>
  <c r="AB399" i="15"/>
  <c r="R399" i="15" s="1"/>
  <c r="AH398" i="15"/>
  <c r="AF398" i="15"/>
  <c r="AE398" i="15"/>
  <c r="V398" i="15" s="1"/>
  <c r="AB398" i="15"/>
  <c r="R398" i="15" s="1"/>
  <c r="AH397" i="15"/>
  <c r="AF397" i="15"/>
  <c r="AE397" i="15"/>
  <c r="V397" i="15" s="1"/>
  <c r="AB397" i="15"/>
  <c r="R397" i="15" s="1"/>
  <c r="AH396" i="15"/>
  <c r="AF396" i="15"/>
  <c r="AE396" i="15"/>
  <c r="V396" i="15" s="1"/>
  <c r="AB396" i="15"/>
  <c r="R396" i="15" s="1"/>
  <c r="AH395" i="15"/>
  <c r="AF395" i="15"/>
  <c r="AE395" i="15"/>
  <c r="V395" i="15" s="1"/>
  <c r="AB395" i="15"/>
  <c r="R395" i="15" s="1"/>
  <c r="AH394" i="15"/>
  <c r="AF394" i="15"/>
  <c r="AE394" i="15"/>
  <c r="V394" i="15" s="1"/>
  <c r="AB394" i="15"/>
  <c r="R394" i="15" s="1"/>
  <c r="AH393" i="15"/>
  <c r="AF393" i="15"/>
  <c r="AE393" i="15"/>
  <c r="V393" i="15" s="1"/>
  <c r="AB393" i="15"/>
  <c r="R393" i="15" s="1"/>
  <c r="AH392" i="15"/>
  <c r="AF392" i="15"/>
  <c r="AE392" i="15"/>
  <c r="V392" i="15" s="1"/>
  <c r="AB392" i="15"/>
  <c r="R392" i="15" s="1"/>
  <c r="AH391" i="15"/>
  <c r="AF391" i="15"/>
  <c r="AE391" i="15"/>
  <c r="AB391" i="15"/>
  <c r="R391" i="15" s="1"/>
  <c r="AH390" i="15"/>
  <c r="AF390" i="15"/>
  <c r="AE390" i="15"/>
  <c r="AB390" i="15"/>
  <c r="AH389" i="15"/>
  <c r="AF389" i="15"/>
  <c r="AE389" i="15"/>
  <c r="AB389" i="15"/>
  <c r="R389" i="15" s="1"/>
  <c r="AH388" i="15"/>
  <c r="AF388" i="15"/>
  <c r="AE388" i="15"/>
  <c r="V388" i="15" s="1"/>
  <c r="AB388" i="15"/>
  <c r="R388" i="15" s="1"/>
  <c r="AH387" i="15"/>
  <c r="AF387" i="15"/>
  <c r="AE387" i="15"/>
  <c r="V387" i="15" s="1"/>
  <c r="AB387" i="15"/>
  <c r="AH386" i="15"/>
  <c r="AF386" i="15"/>
  <c r="AE386" i="15"/>
  <c r="AB386" i="15"/>
  <c r="R386" i="15" s="1"/>
  <c r="AH385" i="15"/>
  <c r="AF385" i="15"/>
  <c r="AE385" i="15"/>
  <c r="V385" i="15" s="1"/>
  <c r="AB385" i="15"/>
  <c r="R385" i="15" s="1"/>
  <c r="AH384" i="15"/>
  <c r="AF384" i="15"/>
  <c r="AE384" i="15"/>
  <c r="V384" i="15" s="1"/>
  <c r="AB384" i="15"/>
  <c r="R384" i="15" s="1"/>
  <c r="AH383" i="15"/>
  <c r="AF383" i="15"/>
  <c r="AE383" i="15"/>
  <c r="V383" i="15" s="1"/>
  <c r="AB383" i="15"/>
  <c r="R383" i="15" s="1"/>
  <c r="AH382" i="15"/>
  <c r="AF382" i="15"/>
  <c r="AE382" i="15"/>
  <c r="AB382" i="15"/>
  <c r="AH381" i="15"/>
  <c r="AF381" i="15"/>
  <c r="AE381" i="15"/>
  <c r="V381" i="15" s="1"/>
  <c r="AB381" i="15"/>
  <c r="AH380" i="15"/>
  <c r="AF380" i="15"/>
  <c r="AE380" i="15"/>
  <c r="V380" i="15" s="1"/>
  <c r="AB380" i="15"/>
  <c r="R380" i="15" s="1"/>
  <c r="AH379" i="15"/>
  <c r="AF379" i="15"/>
  <c r="AE379" i="15"/>
  <c r="V379" i="15" s="1"/>
  <c r="AB379" i="15"/>
  <c r="R379" i="15" s="1"/>
  <c r="AH378" i="15"/>
  <c r="AF378" i="15"/>
  <c r="AE378" i="15"/>
  <c r="AB378" i="15"/>
  <c r="R378" i="15" s="1"/>
  <c r="AH377" i="15"/>
  <c r="AF377" i="15"/>
  <c r="AE377" i="15"/>
  <c r="AB377" i="15"/>
  <c r="R377" i="15" s="1"/>
  <c r="AH376" i="15"/>
  <c r="AF376" i="15"/>
  <c r="AE376" i="15"/>
  <c r="V376" i="15" s="1"/>
  <c r="AB376" i="15"/>
  <c r="R376" i="15" s="1"/>
  <c r="AH375" i="15"/>
  <c r="AF375" i="15"/>
  <c r="AE375" i="15"/>
  <c r="V375" i="15" s="1"/>
  <c r="AB375" i="15"/>
  <c r="R375" i="15" s="1"/>
  <c r="AH374" i="15"/>
  <c r="AF374" i="15"/>
  <c r="AE374" i="15"/>
  <c r="V374" i="15" s="1"/>
  <c r="AB374" i="15"/>
  <c r="R374" i="15" s="1"/>
  <c r="AH373" i="15"/>
  <c r="AF373" i="15"/>
  <c r="AE373" i="15"/>
  <c r="V373" i="15" s="1"/>
  <c r="AB373" i="15"/>
  <c r="R373" i="15" s="1"/>
  <c r="AH372" i="15"/>
  <c r="AF372" i="15"/>
  <c r="AE372" i="15"/>
  <c r="V372" i="15" s="1"/>
  <c r="AB372" i="15"/>
  <c r="AH371" i="15"/>
  <c r="AF371" i="15"/>
  <c r="AE371" i="15"/>
  <c r="V371" i="15" s="1"/>
  <c r="AB371" i="15"/>
  <c r="R371" i="15" s="1"/>
  <c r="AH370" i="15"/>
  <c r="AF370" i="15"/>
  <c r="AE370" i="15"/>
  <c r="V370" i="15" s="1"/>
  <c r="AB370" i="15"/>
  <c r="R370" i="15" s="1"/>
  <c r="AH369" i="15"/>
  <c r="AF369" i="15"/>
  <c r="AE369" i="15"/>
  <c r="V369" i="15" s="1"/>
  <c r="AB369" i="15"/>
  <c r="R369" i="15" s="1"/>
  <c r="AH368" i="15"/>
  <c r="AF368" i="15"/>
  <c r="AE368" i="15"/>
  <c r="V368" i="15" s="1"/>
  <c r="AB368" i="15"/>
  <c r="R368" i="15" s="1"/>
  <c r="AH367" i="15"/>
  <c r="AF367" i="15"/>
  <c r="AE367" i="15"/>
  <c r="V367" i="15" s="1"/>
  <c r="AB367" i="15"/>
  <c r="R367" i="15" s="1"/>
  <c r="AH366" i="15"/>
  <c r="AF366" i="15"/>
  <c r="AE366" i="15"/>
  <c r="AB366" i="15"/>
  <c r="R366" i="15" s="1"/>
  <c r="AH365" i="15"/>
  <c r="AF365" i="15"/>
  <c r="AE365" i="15"/>
  <c r="V365" i="15" s="1"/>
  <c r="AB365" i="15"/>
  <c r="R365" i="15" s="1"/>
  <c r="AH364" i="15"/>
  <c r="AF364" i="15"/>
  <c r="AE364" i="15"/>
  <c r="V364" i="15" s="1"/>
  <c r="AB364" i="15"/>
  <c r="R364" i="15" s="1"/>
  <c r="AH363" i="15"/>
  <c r="AF363" i="15"/>
  <c r="AE363" i="15"/>
  <c r="V363" i="15" s="1"/>
  <c r="AB363" i="15"/>
  <c r="R363" i="15" s="1"/>
  <c r="AH362" i="15"/>
  <c r="AF362" i="15"/>
  <c r="AE362" i="15"/>
  <c r="AB362" i="15"/>
  <c r="R362" i="15" s="1"/>
  <c r="AH361" i="15"/>
  <c r="AF361" i="15"/>
  <c r="AE361" i="15"/>
  <c r="AB361" i="15"/>
  <c r="R361" i="15" s="1"/>
  <c r="AH360" i="15"/>
  <c r="AF360" i="15"/>
  <c r="AE360" i="15"/>
  <c r="V360" i="15" s="1"/>
  <c r="AB360" i="15"/>
  <c r="R360" i="15" s="1"/>
  <c r="AH359" i="15"/>
  <c r="AF359" i="15"/>
  <c r="AE359" i="15"/>
  <c r="V359" i="15" s="1"/>
  <c r="AB359" i="15"/>
  <c r="R359" i="15" s="1"/>
  <c r="AH358" i="15"/>
  <c r="AF358" i="15"/>
  <c r="AE358" i="15"/>
  <c r="V358" i="15" s="1"/>
  <c r="AB358" i="15"/>
  <c r="R358" i="15" s="1"/>
  <c r="AH357" i="15"/>
  <c r="AF357" i="15"/>
  <c r="AE357" i="15"/>
  <c r="V357" i="15" s="1"/>
  <c r="AB357" i="15"/>
  <c r="R357" i="15" s="1"/>
  <c r="AH356" i="15"/>
  <c r="AF356" i="15"/>
  <c r="AE356" i="15"/>
  <c r="V356" i="15" s="1"/>
  <c r="AB356" i="15"/>
  <c r="R356" i="15" s="1"/>
  <c r="AH355" i="15"/>
  <c r="AF355" i="15"/>
  <c r="AE355" i="15"/>
  <c r="V355" i="15" s="1"/>
  <c r="AB355" i="15"/>
  <c r="R355" i="15" s="1"/>
  <c r="AH354" i="15"/>
  <c r="AF354" i="15"/>
  <c r="AE354" i="15"/>
  <c r="V354" i="15" s="1"/>
  <c r="AB354" i="15"/>
  <c r="R354" i="15" s="1"/>
  <c r="AH353" i="15"/>
  <c r="AF353" i="15"/>
  <c r="AE353" i="15"/>
  <c r="AB353" i="15"/>
  <c r="R353" i="15" s="1"/>
  <c r="AH352" i="15"/>
  <c r="AF352" i="15"/>
  <c r="AE352" i="15"/>
  <c r="AB352" i="15"/>
  <c r="R352" i="15" s="1"/>
  <c r="AH351" i="15"/>
  <c r="AF351" i="15"/>
  <c r="AE351" i="15"/>
  <c r="V351" i="15" s="1"/>
  <c r="AB351" i="15"/>
  <c r="R351" i="15" s="1"/>
  <c r="AH350" i="15"/>
  <c r="AF350" i="15"/>
  <c r="AE350" i="15"/>
  <c r="V350" i="15" s="1"/>
  <c r="AB350" i="15"/>
  <c r="R350" i="15" s="1"/>
  <c r="AH349" i="15"/>
  <c r="AF349" i="15"/>
  <c r="AE349" i="15"/>
  <c r="V349" i="15" s="1"/>
  <c r="AB349" i="15"/>
  <c r="R349" i="15" s="1"/>
  <c r="AH348" i="15"/>
  <c r="AF348" i="15"/>
  <c r="AE348" i="15"/>
  <c r="V348" i="15" s="1"/>
  <c r="AB348" i="15"/>
  <c r="R348" i="15" s="1"/>
  <c r="AH347" i="15"/>
  <c r="AF347" i="15"/>
  <c r="AE347" i="15"/>
  <c r="V347" i="15" s="1"/>
  <c r="AB347" i="15"/>
  <c r="R347" i="15" s="1"/>
  <c r="AH346" i="15"/>
  <c r="AF346" i="15"/>
  <c r="AE346" i="15"/>
  <c r="AB346" i="15"/>
  <c r="R346" i="15" s="1"/>
  <c r="AH345" i="15"/>
  <c r="AF345" i="15"/>
  <c r="AE345" i="15"/>
  <c r="V345" i="15" s="1"/>
  <c r="AB345" i="15"/>
  <c r="R345" i="15" s="1"/>
  <c r="AH344" i="15"/>
  <c r="AF344" i="15"/>
  <c r="AE344" i="15"/>
  <c r="V344" i="15" s="1"/>
  <c r="AB344" i="15"/>
  <c r="R344" i="15" s="1"/>
  <c r="AH343" i="15"/>
  <c r="AF343" i="15"/>
  <c r="AE343" i="15"/>
  <c r="V343" i="15" s="1"/>
  <c r="AB343" i="15"/>
  <c r="R343" i="15" s="1"/>
  <c r="AH342" i="15"/>
  <c r="AF342" i="15"/>
  <c r="AE342" i="15"/>
  <c r="AB342" i="15"/>
  <c r="R342" i="15" s="1"/>
  <c r="AH341" i="15"/>
  <c r="AF341" i="15"/>
  <c r="AE341" i="15"/>
  <c r="V341" i="15" s="1"/>
  <c r="AB341" i="15"/>
  <c r="R341" i="15" s="1"/>
  <c r="AH340" i="15"/>
  <c r="AF340" i="15"/>
  <c r="AE340" i="15"/>
  <c r="V340" i="15" s="1"/>
  <c r="AB340" i="15"/>
  <c r="R340" i="15" s="1"/>
  <c r="AH339" i="15"/>
  <c r="AF339" i="15"/>
  <c r="AE339" i="15"/>
  <c r="V339" i="15" s="1"/>
  <c r="AB339" i="15"/>
  <c r="R339" i="15" s="1"/>
  <c r="AH338" i="15"/>
  <c r="AF338" i="15"/>
  <c r="AE338" i="15"/>
  <c r="AB338" i="15"/>
  <c r="R338" i="15" s="1"/>
  <c r="AH337" i="15"/>
  <c r="AF337" i="15"/>
  <c r="AE337" i="15"/>
  <c r="AB337" i="15"/>
  <c r="R337" i="15" s="1"/>
  <c r="AH336" i="15"/>
  <c r="AF336" i="15"/>
  <c r="AE336" i="15"/>
  <c r="V336" i="15" s="1"/>
  <c r="AB336" i="15"/>
  <c r="R336" i="15" s="1"/>
  <c r="AH335" i="15"/>
  <c r="AF335" i="15"/>
  <c r="AE335" i="15"/>
  <c r="V335" i="15" s="1"/>
  <c r="AB335" i="15"/>
  <c r="R335" i="15" s="1"/>
  <c r="AH334" i="15"/>
  <c r="AF334" i="15"/>
  <c r="AE334" i="15"/>
  <c r="V334" i="15" s="1"/>
  <c r="AB334" i="15"/>
  <c r="R334" i="15" s="1"/>
  <c r="AH333" i="15"/>
  <c r="AF333" i="15"/>
  <c r="AE333" i="15"/>
  <c r="AB333" i="15"/>
  <c r="R333" i="15" s="1"/>
  <c r="AH332" i="15"/>
  <c r="AF332" i="15"/>
  <c r="AE332" i="15"/>
  <c r="V332" i="15" s="1"/>
  <c r="AB332" i="15"/>
  <c r="AH331" i="15"/>
  <c r="AF331" i="15"/>
  <c r="AE331" i="15"/>
  <c r="V331" i="15" s="1"/>
  <c r="AB331" i="15"/>
  <c r="R331" i="15" s="1"/>
  <c r="AH330" i="15"/>
  <c r="AF330" i="15"/>
  <c r="AE330" i="15"/>
  <c r="V330" i="15" s="1"/>
  <c r="AB330" i="15"/>
  <c r="R330" i="15" s="1"/>
  <c r="AH329" i="15"/>
  <c r="AF329" i="15"/>
  <c r="AE329" i="15"/>
  <c r="V329" i="15" s="1"/>
  <c r="AB329" i="15"/>
  <c r="R329" i="15" s="1"/>
  <c r="AH328" i="15"/>
  <c r="AF328" i="15"/>
  <c r="AE328" i="15"/>
  <c r="V328" i="15" s="1"/>
  <c r="AB328" i="15"/>
  <c r="R328" i="15" s="1"/>
  <c r="AH327" i="15"/>
  <c r="AF327" i="15"/>
  <c r="AE327" i="15"/>
  <c r="V327" i="15" s="1"/>
  <c r="AB327" i="15"/>
  <c r="R327" i="15" s="1"/>
  <c r="AH326" i="15"/>
  <c r="AF326" i="15"/>
  <c r="AE326" i="15"/>
  <c r="AB326" i="15"/>
  <c r="R326" i="15" s="1"/>
  <c r="AH325" i="15"/>
  <c r="AF325" i="15"/>
  <c r="AE325" i="15"/>
  <c r="V325" i="15" s="1"/>
  <c r="AB325" i="15"/>
  <c r="R325" i="15" s="1"/>
  <c r="AH324" i="15"/>
  <c r="AF324" i="15"/>
  <c r="AE324" i="15"/>
  <c r="V324" i="15" s="1"/>
  <c r="AB324" i="15"/>
  <c r="R324" i="15" s="1"/>
  <c r="AH323" i="15"/>
  <c r="AF323" i="15"/>
  <c r="AE323" i="15"/>
  <c r="V323" i="15" s="1"/>
  <c r="AB323" i="15"/>
  <c r="R323" i="15" s="1"/>
  <c r="AH322" i="15"/>
  <c r="AF322" i="15"/>
  <c r="AE322" i="15"/>
  <c r="AB322" i="15"/>
  <c r="R322" i="15" s="1"/>
  <c r="AH321" i="15"/>
  <c r="AF321" i="15"/>
  <c r="AE321" i="15"/>
  <c r="V321" i="15" s="1"/>
  <c r="AB321" i="15"/>
  <c r="R321" i="15" s="1"/>
  <c r="AH320" i="15"/>
  <c r="AF320" i="15"/>
  <c r="AE320" i="15"/>
  <c r="V320" i="15" s="1"/>
  <c r="AB320" i="15"/>
  <c r="R320" i="15" s="1"/>
  <c r="AH319" i="15"/>
  <c r="AF319" i="15"/>
  <c r="AE319" i="15"/>
  <c r="V319" i="15" s="1"/>
  <c r="AB319" i="15"/>
  <c r="R319" i="15" s="1"/>
  <c r="AH318" i="15"/>
  <c r="AF318" i="15"/>
  <c r="AE318" i="15"/>
  <c r="V318" i="15" s="1"/>
  <c r="AB318" i="15"/>
  <c r="AH317" i="15"/>
  <c r="AF317" i="15"/>
  <c r="AE317" i="15"/>
  <c r="V317" i="15" s="1"/>
  <c r="AB317" i="15"/>
  <c r="R317" i="15" s="1"/>
  <c r="AH316" i="15"/>
  <c r="AF316" i="15"/>
  <c r="AE316" i="15"/>
  <c r="V316" i="15" s="1"/>
  <c r="AB316" i="15"/>
  <c r="R316" i="15" s="1"/>
  <c r="AH315" i="15"/>
  <c r="AF315" i="15"/>
  <c r="AE315" i="15"/>
  <c r="V315" i="15" s="1"/>
  <c r="AB315" i="15"/>
  <c r="R315" i="15" s="1"/>
  <c r="AH314" i="15"/>
  <c r="AF314" i="15"/>
  <c r="AE314" i="15"/>
  <c r="V314" i="15" s="1"/>
  <c r="AB314" i="15"/>
  <c r="R314" i="15" s="1"/>
  <c r="AH313" i="15"/>
  <c r="AF313" i="15"/>
  <c r="AE313" i="15"/>
  <c r="AB313" i="15"/>
  <c r="R313" i="15" s="1"/>
  <c r="AH312" i="15"/>
  <c r="AF312" i="15"/>
  <c r="AE312" i="15"/>
  <c r="V312" i="15" s="1"/>
  <c r="AB312" i="15"/>
  <c r="R312" i="15" s="1"/>
  <c r="AH311" i="15"/>
  <c r="AF311" i="15"/>
  <c r="AE311" i="15"/>
  <c r="V311" i="15" s="1"/>
  <c r="AB311" i="15"/>
  <c r="R311" i="15" s="1"/>
  <c r="AH310" i="15"/>
  <c r="AF310" i="15"/>
  <c r="AE310" i="15"/>
  <c r="V310" i="15" s="1"/>
  <c r="AB310" i="15"/>
  <c r="R310" i="15" s="1"/>
  <c r="AH309" i="15"/>
  <c r="AF309" i="15"/>
  <c r="AE309" i="15"/>
  <c r="V309" i="15" s="1"/>
  <c r="AB309" i="15"/>
  <c r="R309" i="15" s="1"/>
  <c r="AH308" i="15"/>
  <c r="AF308" i="15"/>
  <c r="AE308" i="15"/>
  <c r="V308" i="15" s="1"/>
  <c r="AB308" i="15"/>
  <c r="R308" i="15" s="1"/>
  <c r="AH307" i="15"/>
  <c r="AF307" i="15"/>
  <c r="AE307" i="15"/>
  <c r="V307" i="15" s="1"/>
  <c r="AB307" i="15"/>
  <c r="R307" i="15" s="1"/>
  <c r="AH306" i="15"/>
  <c r="AF306" i="15"/>
  <c r="AE306" i="15"/>
  <c r="AB306" i="15"/>
  <c r="R306" i="15" s="1"/>
  <c r="AH305" i="15"/>
  <c r="AF305" i="15"/>
  <c r="AE305" i="15"/>
  <c r="V305" i="15" s="1"/>
  <c r="AB305" i="15"/>
  <c r="R305" i="15" s="1"/>
  <c r="AH304" i="15"/>
  <c r="AF304" i="15"/>
  <c r="AE304" i="15"/>
  <c r="V304" i="15" s="1"/>
  <c r="AB304" i="15"/>
  <c r="R304" i="15" s="1"/>
  <c r="AH303" i="15"/>
  <c r="AF303" i="15"/>
  <c r="AE303" i="15"/>
  <c r="V303" i="15" s="1"/>
  <c r="AB303" i="15"/>
  <c r="R303" i="15" s="1"/>
  <c r="AH302" i="15"/>
  <c r="AF302" i="15"/>
  <c r="AE302" i="15"/>
  <c r="V302" i="15" s="1"/>
  <c r="AB302" i="15"/>
  <c r="R302" i="15" s="1"/>
  <c r="AH301" i="15"/>
  <c r="AF301" i="15"/>
  <c r="AE301" i="15"/>
  <c r="V301" i="15" s="1"/>
  <c r="AB301" i="15"/>
  <c r="R301" i="15" s="1"/>
  <c r="AH300" i="15"/>
  <c r="AF300" i="15"/>
  <c r="AE300" i="15"/>
  <c r="V300" i="15" s="1"/>
  <c r="AB300" i="15"/>
  <c r="R300" i="15" s="1"/>
  <c r="AH299" i="15"/>
  <c r="AF299" i="15"/>
  <c r="AE299" i="15"/>
  <c r="V299" i="15" s="1"/>
  <c r="AB299" i="15"/>
  <c r="R299" i="15" s="1"/>
  <c r="AH298" i="15"/>
  <c r="AF298" i="15"/>
  <c r="AE298" i="15"/>
  <c r="AB298" i="15"/>
  <c r="R298" i="15" s="1"/>
  <c r="AH297" i="15"/>
  <c r="AF297" i="15"/>
  <c r="AE297" i="15"/>
  <c r="AB297" i="15"/>
  <c r="R297" i="15" s="1"/>
  <c r="AH296" i="15"/>
  <c r="AF296" i="15"/>
  <c r="AE296" i="15"/>
  <c r="V296" i="15" s="1"/>
  <c r="AB296" i="15"/>
  <c r="R296" i="15" s="1"/>
  <c r="AH295" i="15"/>
  <c r="AF295" i="15"/>
  <c r="AE295" i="15"/>
  <c r="V295" i="15" s="1"/>
  <c r="AB295" i="15"/>
  <c r="R295" i="15" s="1"/>
  <c r="AH294" i="15"/>
  <c r="AF294" i="15"/>
  <c r="AE294" i="15"/>
  <c r="V294" i="15" s="1"/>
  <c r="AB294" i="15"/>
  <c r="R294" i="15" s="1"/>
  <c r="AH293" i="15"/>
  <c r="AF293" i="15"/>
  <c r="AE293" i="15"/>
  <c r="V293" i="15" s="1"/>
  <c r="AB293" i="15"/>
  <c r="R293" i="15" s="1"/>
  <c r="AH292" i="15"/>
  <c r="AF292" i="15"/>
  <c r="AE292" i="15"/>
  <c r="V292" i="15" s="1"/>
  <c r="AB292" i="15"/>
  <c r="R292" i="15" s="1"/>
  <c r="AH291" i="15"/>
  <c r="AF291" i="15"/>
  <c r="AE291" i="15"/>
  <c r="V291" i="15" s="1"/>
  <c r="AB291" i="15"/>
  <c r="R291" i="15" s="1"/>
  <c r="AH290" i="15"/>
  <c r="AF290" i="15"/>
  <c r="AE290" i="15"/>
  <c r="V290" i="15" s="1"/>
  <c r="AB290" i="15"/>
  <c r="R290" i="15" s="1"/>
  <c r="AH289" i="15"/>
  <c r="AF289" i="15"/>
  <c r="AE289" i="15"/>
  <c r="V289" i="15" s="1"/>
  <c r="AB289" i="15"/>
  <c r="R289" i="15" s="1"/>
  <c r="AH288" i="15"/>
  <c r="AF288" i="15"/>
  <c r="AE288" i="15"/>
  <c r="V288" i="15" s="1"/>
  <c r="AB288" i="15"/>
  <c r="R288" i="15" s="1"/>
  <c r="AH287" i="15"/>
  <c r="AF287" i="15"/>
  <c r="AE287" i="15"/>
  <c r="V287" i="15" s="1"/>
  <c r="AB287" i="15"/>
  <c r="R287" i="15" s="1"/>
  <c r="AH286" i="15"/>
  <c r="AF286" i="15"/>
  <c r="AE286" i="15"/>
  <c r="V286" i="15" s="1"/>
  <c r="AB286" i="15"/>
  <c r="R286" i="15" s="1"/>
  <c r="AH285" i="15"/>
  <c r="AF285" i="15"/>
  <c r="AE285" i="15"/>
  <c r="AB285" i="15"/>
  <c r="R285" i="15" s="1"/>
  <c r="AH284" i="15"/>
  <c r="AF284" i="15"/>
  <c r="AE284" i="15"/>
  <c r="V284" i="15" s="1"/>
  <c r="AB284" i="15"/>
  <c r="R284" i="15" s="1"/>
  <c r="AH283" i="15"/>
  <c r="AF283" i="15"/>
  <c r="AE283" i="15"/>
  <c r="V283" i="15" s="1"/>
  <c r="AB283" i="15"/>
  <c r="R283" i="15" s="1"/>
  <c r="AH282" i="15"/>
  <c r="AF282" i="15"/>
  <c r="AE282" i="15"/>
  <c r="AB282" i="15"/>
  <c r="R282" i="15" s="1"/>
  <c r="AH281" i="15"/>
  <c r="AF281" i="15"/>
  <c r="AE281" i="15"/>
  <c r="V281" i="15" s="1"/>
  <c r="AB281" i="15"/>
  <c r="R281" i="15" s="1"/>
  <c r="AH280" i="15"/>
  <c r="AF280" i="15"/>
  <c r="AE280" i="15"/>
  <c r="V280" i="15" s="1"/>
  <c r="AB280" i="15"/>
  <c r="R280" i="15" s="1"/>
  <c r="AH279" i="15"/>
  <c r="AF279" i="15"/>
  <c r="AE279" i="15"/>
  <c r="AB279" i="15"/>
  <c r="R279" i="15" s="1"/>
  <c r="AH278" i="15"/>
  <c r="AF278" i="15"/>
  <c r="AE278" i="15"/>
  <c r="V278" i="15" s="1"/>
  <c r="AB278" i="15"/>
  <c r="R278" i="15" s="1"/>
  <c r="AH277" i="15"/>
  <c r="AF277" i="15"/>
  <c r="AE277" i="15"/>
  <c r="V277" i="15" s="1"/>
  <c r="AB277" i="15"/>
  <c r="R277" i="15" s="1"/>
  <c r="AH276" i="15"/>
  <c r="AF276" i="15"/>
  <c r="AE276" i="15"/>
  <c r="V276" i="15" s="1"/>
  <c r="AB276" i="15"/>
  <c r="R276" i="15" s="1"/>
  <c r="AH275" i="15"/>
  <c r="AF275" i="15"/>
  <c r="AE275" i="15"/>
  <c r="V275" i="15" s="1"/>
  <c r="AB275" i="15"/>
  <c r="R275" i="15" s="1"/>
  <c r="AH274" i="15"/>
  <c r="AF274" i="15"/>
  <c r="AE274" i="15"/>
  <c r="AB274" i="15"/>
  <c r="R274" i="15" s="1"/>
  <c r="AH273" i="15"/>
  <c r="AF273" i="15"/>
  <c r="AE273" i="15"/>
  <c r="V273" i="15" s="1"/>
  <c r="AB273" i="15"/>
  <c r="R273" i="15" s="1"/>
  <c r="AH272" i="15"/>
  <c r="AF272" i="15"/>
  <c r="AE272" i="15"/>
  <c r="V272" i="15" s="1"/>
  <c r="AB272" i="15"/>
  <c r="R272" i="15" s="1"/>
  <c r="AH271" i="15"/>
  <c r="AF271" i="15"/>
  <c r="AE271" i="15"/>
  <c r="AB271" i="15"/>
  <c r="R271" i="15" s="1"/>
  <c r="AH270" i="15"/>
  <c r="AF270" i="15"/>
  <c r="AE270" i="15"/>
  <c r="V270" i="15" s="1"/>
  <c r="AB270" i="15"/>
  <c r="R270" i="15" s="1"/>
  <c r="AH269" i="15"/>
  <c r="AF269" i="15"/>
  <c r="AE269" i="15"/>
  <c r="V269" i="15" s="1"/>
  <c r="AB269" i="15"/>
  <c r="R269" i="15" s="1"/>
  <c r="AH268" i="15"/>
  <c r="AF268" i="15"/>
  <c r="AE268" i="15"/>
  <c r="V268" i="15" s="1"/>
  <c r="AB268" i="15"/>
  <c r="R268" i="15" s="1"/>
  <c r="AH267" i="15"/>
  <c r="AF267" i="15"/>
  <c r="AE267" i="15"/>
  <c r="V267" i="15" s="1"/>
  <c r="AB267" i="15"/>
  <c r="R267" i="15" s="1"/>
  <c r="AH266" i="15"/>
  <c r="AF266" i="15"/>
  <c r="AE266" i="15"/>
  <c r="V266" i="15" s="1"/>
  <c r="AB266" i="15"/>
  <c r="R266" i="15" s="1"/>
  <c r="AH265" i="15"/>
  <c r="AF265" i="15"/>
  <c r="AE265" i="15"/>
  <c r="V265" i="15" s="1"/>
  <c r="AB265" i="15"/>
  <c r="R265" i="15" s="1"/>
  <c r="AH264" i="15"/>
  <c r="AF264" i="15"/>
  <c r="AE264" i="15"/>
  <c r="V264" i="15" s="1"/>
  <c r="AB264" i="15"/>
  <c r="R264" i="15" s="1"/>
  <c r="AH263" i="15"/>
  <c r="AF263" i="15"/>
  <c r="AE263" i="15"/>
  <c r="AB263" i="15"/>
  <c r="R263" i="15" s="1"/>
  <c r="AH262" i="15"/>
  <c r="AF262" i="15"/>
  <c r="AE262" i="15"/>
  <c r="AB262" i="15"/>
  <c r="R262" i="15" s="1"/>
  <c r="AH261" i="15"/>
  <c r="AF261" i="15"/>
  <c r="AE261" i="15"/>
  <c r="AB261" i="15"/>
  <c r="R261" i="15" s="1"/>
  <c r="AH260" i="15"/>
  <c r="AF260" i="15"/>
  <c r="AE260" i="15"/>
  <c r="V260" i="15" s="1"/>
  <c r="AB260" i="15"/>
  <c r="R260" i="15" s="1"/>
  <c r="AH259" i="15"/>
  <c r="AF259" i="15"/>
  <c r="AE259" i="15"/>
  <c r="V259" i="15" s="1"/>
  <c r="AB259" i="15"/>
  <c r="R259" i="15" s="1"/>
  <c r="AH258" i="15"/>
  <c r="AF258" i="15"/>
  <c r="AE258" i="15"/>
  <c r="V258" i="15" s="1"/>
  <c r="AB258" i="15"/>
  <c r="AH257" i="15"/>
  <c r="AF257" i="15"/>
  <c r="AE257" i="15"/>
  <c r="AB257" i="15"/>
  <c r="R257" i="15" s="1"/>
  <c r="AH256" i="15"/>
  <c r="AF256" i="15"/>
  <c r="AE256" i="15"/>
  <c r="V256" i="15" s="1"/>
  <c r="AB256" i="15"/>
  <c r="R256" i="15" s="1"/>
  <c r="AH255" i="15"/>
  <c r="AF255" i="15"/>
  <c r="AE255" i="15"/>
  <c r="V255" i="15" s="1"/>
  <c r="AB255" i="15"/>
  <c r="R255" i="15" s="1"/>
  <c r="AH254" i="15"/>
  <c r="AF254" i="15"/>
  <c r="AE254" i="15"/>
  <c r="V254" i="15" s="1"/>
  <c r="AB254" i="15"/>
  <c r="R254" i="15" s="1"/>
  <c r="AH253" i="15"/>
  <c r="AF253" i="15"/>
  <c r="AE253" i="15"/>
  <c r="AB253" i="15"/>
  <c r="R253" i="15" s="1"/>
  <c r="AH252" i="15"/>
  <c r="AF252" i="15"/>
  <c r="AE252" i="15"/>
  <c r="V252" i="15" s="1"/>
  <c r="AB252" i="15"/>
  <c r="R252" i="15" s="1"/>
  <c r="AH251" i="15"/>
  <c r="AF251" i="15"/>
  <c r="AE251" i="15"/>
  <c r="V251" i="15" s="1"/>
  <c r="AB251" i="15"/>
  <c r="R251" i="15" s="1"/>
  <c r="AH250" i="15"/>
  <c r="AF250" i="15"/>
  <c r="AE250" i="15"/>
  <c r="V250" i="15" s="1"/>
  <c r="AB250" i="15"/>
  <c r="R250" i="15" s="1"/>
  <c r="AH249" i="15"/>
  <c r="AF249" i="15"/>
  <c r="AE249" i="15"/>
  <c r="V249" i="15" s="1"/>
  <c r="AB249" i="15"/>
  <c r="R249" i="15" s="1"/>
  <c r="AH248" i="15"/>
  <c r="AF248" i="15"/>
  <c r="AE248" i="15"/>
  <c r="V248" i="15" s="1"/>
  <c r="AB248" i="15"/>
  <c r="R248" i="15" s="1"/>
  <c r="AH247" i="15"/>
  <c r="AF247" i="15"/>
  <c r="AE247" i="15"/>
  <c r="V247" i="15" s="1"/>
  <c r="AB247" i="15"/>
  <c r="R247" i="15" s="1"/>
  <c r="AH246" i="15"/>
  <c r="AF246" i="15"/>
  <c r="AE246" i="15"/>
  <c r="V246" i="15" s="1"/>
  <c r="AB246" i="15"/>
  <c r="R246" i="15" s="1"/>
  <c r="AH245" i="15"/>
  <c r="AF245" i="15"/>
  <c r="AE245" i="15"/>
  <c r="AB245" i="15"/>
  <c r="R245" i="15" s="1"/>
  <c r="AH244" i="15"/>
  <c r="AF244" i="15"/>
  <c r="AE244" i="15"/>
  <c r="V244" i="15" s="1"/>
  <c r="AB244" i="15"/>
  <c r="AH243" i="15"/>
  <c r="AF243" i="15"/>
  <c r="AE243" i="15"/>
  <c r="V243" i="15" s="1"/>
  <c r="AB243" i="15"/>
  <c r="R243" i="15" s="1"/>
  <c r="AH242" i="15"/>
  <c r="AF242" i="15"/>
  <c r="AE242" i="15"/>
  <c r="AB242" i="15"/>
  <c r="R242" i="15" s="1"/>
  <c r="AH241" i="15"/>
  <c r="AF241" i="15"/>
  <c r="AE241" i="15"/>
  <c r="AB241" i="15"/>
  <c r="R241" i="15" s="1"/>
  <c r="AH240" i="15"/>
  <c r="AF240" i="15"/>
  <c r="AE240" i="15"/>
  <c r="V240" i="15" s="1"/>
  <c r="AB240" i="15"/>
  <c r="R240" i="15" s="1"/>
  <c r="AH239" i="15"/>
  <c r="AF239" i="15"/>
  <c r="AE239" i="15"/>
  <c r="V239" i="15" s="1"/>
  <c r="AB239" i="15"/>
  <c r="R239" i="15" s="1"/>
  <c r="AH238" i="15"/>
  <c r="AF238" i="15"/>
  <c r="AE238" i="15"/>
  <c r="AB238" i="15"/>
  <c r="R238" i="15" s="1"/>
  <c r="AH237" i="15"/>
  <c r="AF237" i="15"/>
  <c r="AE237" i="15"/>
  <c r="V237" i="15" s="1"/>
  <c r="AB237" i="15"/>
  <c r="R237" i="15" s="1"/>
  <c r="AH236" i="15"/>
  <c r="AF236" i="15"/>
  <c r="AE236" i="15"/>
  <c r="AB236" i="15"/>
  <c r="R236" i="15" s="1"/>
  <c r="AH235" i="15"/>
  <c r="AF235" i="15"/>
  <c r="AE235" i="15"/>
  <c r="V235" i="15" s="1"/>
  <c r="AB235" i="15"/>
  <c r="R235" i="15" s="1"/>
  <c r="AH234" i="15"/>
  <c r="AF234" i="15"/>
  <c r="AE234" i="15"/>
  <c r="AB234" i="15"/>
  <c r="R234" i="15" s="1"/>
  <c r="AH233" i="15"/>
  <c r="AF233" i="15"/>
  <c r="AE233" i="15"/>
  <c r="AB233" i="15"/>
  <c r="R233" i="15" s="1"/>
  <c r="AH232" i="15"/>
  <c r="AF232" i="15"/>
  <c r="AE232" i="15"/>
  <c r="AB232" i="15"/>
  <c r="R232" i="15" s="1"/>
  <c r="AH231" i="15"/>
  <c r="AF231" i="15"/>
  <c r="AE231" i="15"/>
  <c r="V231" i="15" s="1"/>
  <c r="AB231" i="15"/>
  <c r="R231" i="15" s="1"/>
  <c r="AH230" i="15"/>
  <c r="AF230" i="15"/>
  <c r="AE230" i="15"/>
  <c r="V230" i="15" s="1"/>
  <c r="AB230" i="15"/>
  <c r="R230" i="15" s="1"/>
  <c r="AH229" i="15"/>
  <c r="AF229" i="15"/>
  <c r="AE229" i="15"/>
  <c r="V229" i="15" s="1"/>
  <c r="AB229" i="15"/>
  <c r="R229" i="15" s="1"/>
  <c r="AH228" i="15"/>
  <c r="AF228" i="15"/>
  <c r="AE228" i="15"/>
  <c r="AB228" i="15"/>
  <c r="R228" i="15" s="1"/>
  <c r="AH227" i="15"/>
  <c r="AF227" i="15"/>
  <c r="AE227" i="15"/>
  <c r="V227" i="15" s="1"/>
  <c r="AB227" i="15"/>
  <c r="R227" i="15" s="1"/>
  <c r="AH226" i="15"/>
  <c r="AF226" i="15"/>
  <c r="AE226" i="15"/>
  <c r="AB226" i="15"/>
  <c r="R226" i="15" s="1"/>
  <c r="AH225" i="15"/>
  <c r="AF225" i="15"/>
  <c r="AE225" i="15"/>
  <c r="AB225" i="15"/>
  <c r="R225" i="15" s="1"/>
  <c r="AH224" i="15"/>
  <c r="AF224" i="15"/>
  <c r="AE224" i="15"/>
  <c r="AB224" i="15"/>
  <c r="R224" i="15" s="1"/>
  <c r="AH223" i="15"/>
  <c r="AF223" i="15"/>
  <c r="AE223" i="15"/>
  <c r="AB223" i="15"/>
  <c r="R223" i="15" s="1"/>
  <c r="AH222" i="15"/>
  <c r="AF222" i="15"/>
  <c r="AE222" i="15"/>
  <c r="V222" i="15" s="1"/>
  <c r="AB222" i="15"/>
  <c r="R222" i="15" s="1"/>
  <c r="AH221" i="15"/>
  <c r="AF221" i="15"/>
  <c r="AE221" i="15"/>
  <c r="V221" i="15" s="1"/>
  <c r="AB221" i="15"/>
  <c r="R221" i="15" s="1"/>
  <c r="AH220" i="15"/>
  <c r="AF220" i="15"/>
  <c r="AE220" i="15"/>
  <c r="V220" i="15" s="1"/>
  <c r="AB220" i="15"/>
  <c r="R220" i="15" s="1"/>
  <c r="AH219" i="15"/>
  <c r="AF219" i="15"/>
  <c r="AE219" i="15"/>
  <c r="V219" i="15" s="1"/>
  <c r="AB219" i="15"/>
  <c r="R219" i="15" s="1"/>
  <c r="AH218" i="15"/>
  <c r="AF218" i="15"/>
  <c r="AE218" i="15"/>
  <c r="AB218" i="15"/>
  <c r="R218" i="15" s="1"/>
  <c r="AH217" i="15"/>
  <c r="AF217" i="15"/>
  <c r="AE217" i="15"/>
  <c r="AB217" i="15"/>
  <c r="R217" i="15" s="1"/>
  <c r="AH216" i="15"/>
  <c r="AF216" i="15"/>
  <c r="AE216" i="15"/>
  <c r="AB216" i="15"/>
  <c r="R216" i="15" s="1"/>
  <c r="AH215" i="15"/>
  <c r="AF215" i="15"/>
  <c r="AE215" i="15"/>
  <c r="V215" i="15" s="1"/>
  <c r="AB215" i="15"/>
  <c r="R215" i="15" s="1"/>
  <c r="AH214" i="15"/>
  <c r="AF214" i="15"/>
  <c r="AE214" i="15"/>
  <c r="V214" i="15" s="1"/>
  <c r="AB214" i="15"/>
  <c r="R214" i="15" s="1"/>
  <c r="AH213" i="15"/>
  <c r="AF213" i="15"/>
  <c r="AE213" i="15"/>
  <c r="AB213" i="15"/>
  <c r="R213" i="15" s="1"/>
  <c r="AH212" i="15"/>
  <c r="AF212" i="15"/>
  <c r="AE212" i="15"/>
  <c r="V212" i="15" s="1"/>
  <c r="AB212" i="15"/>
  <c r="AH211" i="15"/>
  <c r="AF211" i="15"/>
  <c r="AE211" i="15"/>
  <c r="V211" i="15" s="1"/>
  <c r="AB211" i="15"/>
  <c r="R211" i="15" s="1"/>
  <c r="AH210" i="15"/>
  <c r="AF210" i="15"/>
  <c r="AE210" i="15"/>
  <c r="V210" i="15" s="1"/>
  <c r="AB210" i="15"/>
  <c r="R210" i="15" s="1"/>
  <c r="AH209" i="15"/>
  <c r="AF209" i="15"/>
  <c r="AE209" i="15"/>
  <c r="V209" i="15" s="1"/>
  <c r="AB209" i="15"/>
  <c r="R209" i="15" s="1"/>
  <c r="AH208" i="15"/>
  <c r="AF208" i="15"/>
  <c r="AE208" i="15"/>
  <c r="AB208" i="15"/>
  <c r="R208" i="15" s="1"/>
  <c r="AH207" i="15"/>
  <c r="AF207" i="15"/>
  <c r="AE207" i="15"/>
  <c r="V207" i="15" s="1"/>
  <c r="AB207" i="15"/>
  <c r="R207" i="15" s="1"/>
  <c r="AH206" i="15"/>
  <c r="AF206" i="15"/>
  <c r="AE206" i="15"/>
  <c r="AB206" i="15"/>
  <c r="R206" i="15" s="1"/>
  <c r="AH205" i="15"/>
  <c r="AF205" i="15"/>
  <c r="AE205" i="15"/>
  <c r="AB205" i="15"/>
  <c r="R205" i="15" s="1"/>
  <c r="AH204" i="15"/>
  <c r="AF204" i="15"/>
  <c r="AE204" i="15"/>
  <c r="AB204" i="15"/>
  <c r="R204" i="15" s="1"/>
  <c r="AH203" i="15"/>
  <c r="AF203" i="15"/>
  <c r="AE203" i="15"/>
  <c r="V203" i="15" s="1"/>
  <c r="AB203" i="15"/>
  <c r="AH202" i="15"/>
  <c r="AF202" i="15"/>
  <c r="AE202" i="15"/>
  <c r="V202" i="15" s="1"/>
  <c r="AB202" i="15"/>
  <c r="R202" i="15" s="1"/>
  <c r="AH201" i="15"/>
  <c r="AF201" i="15"/>
  <c r="AE201" i="15"/>
  <c r="AB201" i="15"/>
  <c r="R201" i="15" s="1"/>
  <c r="AH200" i="15"/>
  <c r="AF200" i="15"/>
  <c r="AE200" i="15"/>
  <c r="AB200" i="15"/>
  <c r="R200" i="15" s="1"/>
  <c r="AH199" i="15"/>
  <c r="AF199" i="15"/>
  <c r="AE199" i="15"/>
  <c r="V199" i="15" s="1"/>
  <c r="AB199" i="15"/>
  <c r="R199" i="15" s="1"/>
  <c r="AH198" i="15"/>
  <c r="AF198" i="15"/>
  <c r="AE198" i="15"/>
  <c r="V198" i="15" s="1"/>
  <c r="AB198" i="15"/>
  <c r="R198" i="15" s="1"/>
  <c r="AH197" i="15"/>
  <c r="AF197" i="15"/>
  <c r="AE197" i="15"/>
  <c r="V197" i="15" s="1"/>
  <c r="AB197" i="15"/>
  <c r="R197" i="15" s="1"/>
  <c r="AH196" i="15"/>
  <c r="AF196" i="15"/>
  <c r="AE196" i="15"/>
  <c r="V196" i="15" s="1"/>
  <c r="AB196" i="15"/>
  <c r="R196" i="15" s="1"/>
  <c r="AH195" i="15"/>
  <c r="AF195" i="15"/>
  <c r="AE195" i="15"/>
  <c r="V195" i="15" s="1"/>
  <c r="AB195" i="15"/>
  <c r="R195" i="15" s="1"/>
  <c r="AH194" i="15"/>
  <c r="AF194" i="15"/>
  <c r="AE194" i="15"/>
  <c r="V194" i="15" s="1"/>
  <c r="AB194" i="15"/>
  <c r="R194" i="15" s="1"/>
  <c r="AH193" i="15"/>
  <c r="AF193" i="15"/>
  <c r="AE193" i="15"/>
  <c r="V193" i="15" s="1"/>
  <c r="AB193" i="15"/>
  <c r="R193" i="15" s="1"/>
  <c r="AH192" i="15"/>
  <c r="AF192" i="15"/>
  <c r="AE192" i="15"/>
  <c r="AB192" i="15"/>
  <c r="R192" i="15" s="1"/>
  <c r="AH191" i="15"/>
  <c r="AF191" i="15"/>
  <c r="AE191" i="15"/>
  <c r="V191" i="15" s="1"/>
  <c r="AB191" i="15"/>
  <c r="R191" i="15" s="1"/>
  <c r="AH190" i="15"/>
  <c r="AF190" i="15"/>
  <c r="AE190" i="15"/>
  <c r="V190" i="15" s="1"/>
  <c r="AB190" i="15"/>
  <c r="R190" i="15" s="1"/>
  <c r="AH189" i="15"/>
  <c r="AF189" i="15"/>
  <c r="AE189" i="15"/>
  <c r="V189" i="15" s="1"/>
  <c r="AB189" i="15"/>
  <c r="R189" i="15" s="1"/>
  <c r="AH188" i="15"/>
  <c r="AF188" i="15"/>
  <c r="AE188" i="15"/>
  <c r="V188" i="15" s="1"/>
  <c r="AB188" i="15"/>
  <c r="R188" i="15" s="1"/>
  <c r="AH187" i="15"/>
  <c r="AF187" i="15"/>
  <c r="AE187" i="15"/>
  <c r="V187" i="15" s="1"/>
  <c r="AB187" i="15"/>
  <c r="R187" i="15" s="1"/>
  <c r="AH186" i="15"/>
  <c r="AF186" i="15"/>
  <c r="AE186" i="15"/>
  <c r="AB186" i="15"/>
  <c r="R186" i="15" s="1"/>
  <c r="AH185" i="15"/>
  <c r="AF185" i="15"/>
  <c r="AE185" i="15"/>
  <c r="V185" i="15" s="1"/>
  <c r="AB185" i="15"/>
  <c r="R185" i="15" s="1"/>
  <c r="AH184" i="15"/>
  <c r="AF184" i="15"/>
  <c r="AE184" i="15"/>
  <c r="V184" i="15" s="1"/>
  <c r="AB184" i="15"/>
  <c r="R184" i="15" s="1"/>
  <c r="AH183" i="15"/>
  <c r="AF183" i="15"/>
  <c r="AE183" i="15"/>
  <c r="V183" i="15" s="1"/>
  <c r="AB183" i="15"/>
  <c r="R183" i="15" s="1"/>
  <c r="AH182" i="15"/>
  <c r="AF182" i="15"/>
  <c r="AE182" i="15"/>
  <c r="AB182" i="15"/>
  <c r="R182" i="15" s="1"/>
  <c r="AH181" i="15"/>
  <c r="AF181" i="15"/>
  <c r="AE181" i="15"/>
  <c r="V181" i="15" s="1"/>
  <c r="AB181" i="15"/>
  <c r="R181" i="15" s="1"/>
  <c r="AH180" i="15"/>
  <c r="AF180" i="15"/>
  <c r="AE180" i="15"/>
  <c r="AB180" i="15"/>
  <c r="R180" i="15" s="1"/>
  <c r="AH179" i="15"/>
  <c r="AF179" i="15"/>
  <c r="AE179" i="15"/>
  <c r="V179" i="15" s="1"/>
  <c r="AB179" i="15"/>
  <c r="R179" i="15" s="1"/>
  <c r="AH178" i="15"/>
  <c r="AF178" i="15"/>
  <c r="AE178" i="15"/>
  <c r="AB178" i="15"/>
  <c r="R178" i="15" s="1"/>
  <c r="AH177" i="15"/>
  <c r="AF177" i="15"/>
  <c r="AE177" i="15"/>
  <c r="AB177" i="15"/>
  <c r="R177" i="15" s="1"/>
  <c r="AH176" i="15"/>
  <c r="AF176" i="15"/>
  <c r="AE176" i="15"/>
  <c r="AB176" i="15"/>
  <c r="R176" i="15" s="1"/>
  <c r="AH175" i="15"/>
  <c r="AF175" i="15"/>
  <c r="AE175" i="15"/>
  <c r="V175" i="15" s="1"/>
  <c r="AB175" i="15"/>
  <c r="R175" i="15" s="1"/>
  <c r="AH174" i="15"/>
  <c r="AF174" i="15"/>
  <c r="AE174" i="15"/>
  <c r="V174" i="15" s="1"/>
  <c r="AB174" i="15"/>
  <c r="R174" i="15" s="1"/>
  <c r="AH173" i="15"/>
  <c r="AF173" i="15"/>
  <c r="AE173" i="15"/>
  <c r="V173" i="15" s="1"/>
  <c r="AB173" i="15"/>
  <c r="R173" i="15" s="1"/>
  <c r="AH172" i="15"/>
  <c r="AF172" i="15"/>
  <c r="AE172" i="15"/>
  <c r="AB172" i="15"/>
  <c r="R172" i="15" s="1"/>
  <c r="AH171" i="15"/>
  <c r="AF171" i="15"/>
  <c r="AE171" i="15"/>
  <c r="V171" i="15" s="1"/>
  <c r="AB171" i="15"/>
  <c r="R171" i="15" s="1"/>
  <c r="AH170" i="15"/>
  <c r="AF170" i="15"/>
  <c r="AE170" i="15"/>
  <c r="AB170" i="15"/>
  <c r="R170" i="15" s="1"/>
  <c r="AH169" i="15"/>
  <c r="AF169" i="15"/>
  <c r="AE169" i="15"/>
  <c r="AB169" i="15"/>
  <c r="R169" i="15" s="1"/>
  <c r="AH168" i="15"/>
  <c r="AF168" i="15"/>
  <c r="AE168" i="15"/>
  <c r="V168" i="15" s="1"/>
  <c r="AB168" i="15"/>
  <c r="R168" i="15" s="1"/>
  <c r="AH167" i="15"/>
  <c r="AF167" i="15"/>
  <c r="AE167" i="15"/>
  <c r="V167" i="15" s="1"/>
  <c r="AB167" i="15"/>
  <c r="R167" i="15" s="1"/>
  <c r="AH166" i="15"/>
  <c r="AF166" i="15"/>
  <c r="AE166" i="15"/>
  <c r="AB166" i="15"/>
  <c r="R166" i="15" s="1"/>
  <c r="AH165" i="15"/>
  <c r="AF165" i="15"/>
  <c r="AE165" i="15"/>
  <c r="V165" i="15" s="1"/>
  <c r="AB165" i="15"/>
  <c r="R165" i="15" s="1"/>
  <c r="AH164" i="15"/>
  <c r="AF164" i="15"/>
  <c r="AE164" i="15"/>
  <c r="AB164" i="15"/>
  <c r="R164" i="15" s="1"/>
  <c r="AH163" i="15"/>
  <c r="AF163" i="15"/>
  <c r="AE163" i="15"/>
  <c r="V163" i="15" s="1"/>
  <c r="AB163" i="15"/>
  <c r="R163" i="15" s="1"/>
  <c r="AH162" i="15"/>
  <c r="AF162" i="15"/>
  <c r="AE162" i="15"/>
  <c r="AB162" i="15"/>
  <c r="AH161" i="15"/>
  <c r="AF161" i="15"/>
  <c r="AE161" i="15"/>
  <c r="AB161" i="15"/>
  <c r="R161" i="15" s="1"/>
  <c r="AH160" i="15"/>
  <c r="AF160" i="15"/>
  <c r="AE160" i="15"/>
  <c r="AB160" i="15"/>
  <c r="R160" i="15" s="1"/>
  <c r="AH159" i="15"/>
  <c r="AF159" i="15"/>
  <c r="AE159" i="15"/>
  <c r="V159" i="15" s="1"/>
  <c r="AB159" i="15"/>
  <c r="R159" i="15" s="1"/>
  <c r="AH158" i="15"/>
  <c r="AF158" i="15"/>
  <c r="AE158" i="15"/>
  <c r="AB158" i="15"/>
  <c r="R158" i="15" s="1"/>
  <c r="AH157" i="15"/>
  <c r="AF157" i="15"/>
  <c r="AE157" i="15"/>
  <c r="V157" i="15" s="1"/>
  <c r="AB157" i="15"/>
  <c r="R157" i="15" s="1"/>
  <c r="AH156" i="15"/>
  <c r="AF156" i="15"/>
  <c r="AE156" i="15"/>
  <c r="AB156" i="15"/>
  <c r="R156" i="15" s="1"/>
  <c r="AH155" i="15"/>
  <c r="AF155" i="15"/>
  <c r="AE155" i="15"/>
  <c r="V155" i="15" s="1"/>
  <c r="AB155" i="15"/>
  <c r="R155" i="15" s="1"/>
  <c r="AH154" i="15"/>
  <c r="AF154" i="15"/>
  <c r="AE154" i="15"/>
  <c r="V154" i="15" s="1"/>
  <c r="AB154" i="15"/>
  <c r="R154" i="15" s="1"/>
  <c r="AH153" i="15"/>
  <c r="AF153" i="15"/>
  <c r="AE153" i="15"/>
  <c r="AB153" i="15"/>
  <c r="R153" i="15" s="1"/>
  <c r="AH152" i="15"/>
  <c r="AF152" i="15"/>
  <c r="AE152" i="15"/>
  <c r="V152" i="15" s="1"/>
  <c r="AB152" i="15"/>
  <c r="R152" i="15" s="1"/>
  <c r="AH151" i="15"/>
  <c r="AF151" i="15"/>
  <c r="AE151" i="15"/>
  <c r="V151" i="15" s="1"/>
  <c r="AB151" i="15"/>
  <c r="R151" i="15" s="1"/>
  <c r="AH150" i="15"/>
  <c r="AF150" i="15"/>
  <c r="AE150" i="15"/>
  <c r="V150" i="15" s="1"/>
  <c r="AB150" i="15"/>
  <c r="R150" i="15" s="1"/>
  <c r="AH149" i="15"/>
  <c r="AF149" i="15"/>
  <c r="AE149" i="15"/>
  <c r="AB149" i="15"/>
  <c r="R149" i="15" s="1"/>
  <c r="AH148" i="15"/>
  <c r="AF148" i="15"/>
  <c r="AE148" i="15"/>
  <c r="AB148" i="15"/>
  <c r="R148" i="15" s="1"/>
  <c r="AH147" i="15"/>
  <c r="AF147" i="15"/>
  <c r="AE147" i="15"/>
  <c r="AB147" i="15"/>
  <c r="R147" i="15" s="1"/>
  <c r="AH146" i="15"/>
  <c r="AF146" i="15"/>
  <c r="AE146" i="15"/>
  <c r="AB146" i="15"/>
  <c r="R146" i="15" s="1"/>
  <c r="AH145" i="15"/>
  <c r="AF145" i="15"/>
  <c r="AE145" i="15"/>
  <c r="V145" i="15" s="1"/>
  <c r="AB145" i="15"/>
  <c r="R145" i="15" s="1"/>
  <c r="AH144" i="15"/>
  <c r="AF144" i="15"/>
  <c r="AE144" i="15"/>
  <c r="AB144" i="15"/>
  <c r="R144" i="15" s="1"/>
  <c r="AH143" i="15"/>
  <c r="AF143" i="15"/>
  <c r="AE143" i="15"/>
  <c r="AB143" i="15"/>
  <c r="R143" i="15" s="1"/>
  <c r="AH142" i="15"/>
  <c r="AF142" i="15"/>
  <c r="AE142" i="15"/>
  <c r="AB142" i="15"/>
  <c r="AH141" i="15"/>
  <c r="AF141" i="15"/>
  <c r="AE141" i="15"/>
  <c r="V141" i="15" s="1"/>
  <c r="AB141" i="15"/>
  <c r="R141" i="15" s="1"/>
  <c r="AH140" i="15"/>
  <c r="AF140" i="15"/>
  <c r="AE140" i="15"/>
  <c r="AB140" i="15"/>
  <c r="R140" i="15" s="1"/>
  <c r="AH139" i="15"/>
  <c r="AF139" i="15"/>
  <c r="AE139" i="15"/>
  <c r="V139" i="15" s="1"/>
  <c r="AB139" i="15"/>
  <c r="R139" i="15" s="1"/>
  <c r="AH138" i="15"/>
  <c r="AF138" i="15"/>
  <c r="AE138" i="15"/>
  <c r="AB138" i="15"/>
  <c r="R138" i="15" s="1"/>
  <c r="AH137" i="15"/>
  <c r="AF137" i="15"/>
  <c r="AE137" i="15"/>
  <c r="V137" i="15" s="1"/>
  <c r="AB137" i="15"/>
  <c r="R137" i="15" s="1"/>
  <c r="AH136" i="15"/>
  <c r="AF136" i="15"/>
  <c r="AE136" i="15"/>
  <c r="AB136" i="15"/>
  <c r="R136" i="15" s="1"/>
  <c r="AH135" i="15"/>
  <c r="AF135" i="15"/>
  <c r="AE135" i="15"/>
  <c r="V135" i="15" s="1"/>
  <c r="AB135" i="15"/>
  <c r="R135" i="15" s="1"/>
  <c r="AH134" i="15"/>
  <c r="AF134" i="15"/>
  <c r="AE134" i="15"/>
  <c r="V134" i="15" s="1"/>
  <c r="AB134" i="15"/>
  <c r="R134" i="15" s="1"/>
  <c r="AH133" i="15"/>
  <c r="AF133" i="15"/>
  <c r="AE133" i="15"/>
  <c r="V133" i="15" s="1"/>
  <c r="AB133" i="15"/>
  <c r="R133" i="15" s="1"/>
  <c r="AH132" i="15"/>
  <c r="AF132" i="15"/>
  <c r="AE132" i="15"/>
  <c r="AB132" i="15"/>
  <c r="R132" i="15" s="1"/>
  <c r="AH131" i="15"/>
  <c r="AF131" i="15"/>
  <c r="AE131" i="15"/>
  <c r="V131" i="15" s="1"/>
  <c r="AB131" i="15"/>
  <c r="R131" i="15" s="1"/>
  <c r="AH130" i="15"/>
  <c r="AF130" i="15"/>
  <c r="AE130" i="15"/>
  <c r="V130" i="15" s="1"/>
  <c r="AB130" i="15"/>
  <c r="R130" i="15" s="1"/>
  <c r="AH129" i="15"/>
  <c r="AF129" i="15"/>
  <c r="AE129" i="15"/>
  <c r="AB129" i="15"/>
  <c r="R129" i="15" s="1"/>
  <c r="AH128" i="15"/>
  <c r="AF128" i="15"/>
  <c r="AE128" i="15"/>
  <c r="V128" i="15" s="1"/>
  <c r="AB128" i="15"/>
  <c r="R128" i="15" s="1"/>
  <c r="AH127" i="15"/>
  <c r="AF127" i="15"/>
  <c r="AE127" i="15"/>
  <c r="V127" i="15" s="1"/>
  <c r="AB127" i="15"/>
  <c r="R127" i="15" s="1"/>
  <c r="AH126" i="15"/>
  <c r="AF126" i="15"/>
  <c r="AE126" i="15"/>
  <c r="AB126" i="15"/>
  <c r="R126" i="15" s="1"/>
  <c r="AH125" i="15"/>
  <c r="AF125" i="15"/>
  <c r="AE125" i="15"/>
  <c r="AB125" i="15"/>
  <c r="R125" i="15" s="1"/>
  <c r="AH124" i="15"/>
  <c r="AF124" i="15"/>
  <c r="AE124" i="15"/>
  <c r="AB124" i="15"/>
  <c r="R124" i="15" s="1"/>
  <c r="AH123" i="15"/>
  <c r="AF123" i="15"/>
  <c r="AE123" i="15"/>
  <c r="V123" i="15" s="1"/>
  <c r="AB123" i="15"/>
  <c r="R123" i="15" s="1"/>
  <c r="AH122" i="15"/>
  <c r="AF122" i="15"/>
  <c r="AE122" i="15"/>
  <c r="AB122" i="15"/>
  <c r="R122" i="15" s="1"/>
  <c r="AH121" i="15"/>
  <c r="AF121" i="15"/>
  <c r="AE121" i="15"/>
  <c r="AB121" i="15"/>
  <c r="R121" i="15" s="1"/>
  <c r="AH120" i="15"/>
  <c r="AF120" i="15"/>
  <c r="AE120" i="15"/>
  <c r="AB120" i="15"/>
  <c r="R120" i="15" s="1"/>
  <c r="AH119" i="15"/>
  <c r="AF119" i="15"/>
  <c r="AE119" i="15"/>
  <c r="V119" i="15" s="1"/>
  <c r="AB119" i="15"/>
  <c r="R119" i="15" s="1"/>
  <c r="AH118" i="15"/>
  <c r="AF118" i="15"/>
  <c r="AE118" i="15"/>
  <c r="V118" i="15" s="1"/>
  <c r="AB118" i="15"/>
  <c r="AH117" i="15"/>
  <c r="AF117" i="15"/>
  <c r="AE117" i="15"/>
  <c r="V117" i="15" s="1"/>
  <c r="AB117" i="15"/>
  <c r="R117" i="15" s="1"/>
  <c r="AH116" i="15"/>
  <c r="AF116" i="15"/>
  <c r="AE116" i="15"/>
  <c r="AB116" i="15"/>
  <c r="R116" i="15" s="1"/>
  <c r="AH115" i="15"/>
  <c r="AF115" i="15"/>
  <c r="AE115" i="15"/>
  <c r="V115" i="15" s="1"/>
  <c r="AB115" i="15"/>
  <c r="R115" i="15" s="1"/>
  <c r="AH114" i="15"/>
  <c r="AF114" i="15"/>
  <c r="AE114" i="15"/>
  <c r="V114" i="15" s="1"/>
  <c r="AB114" i="15"/>
  <c r="R114" i="15" s="1"/>
  <c r="AH113" i="15"/>
  <c r="AF113" i="15"/>
  <c r="AE113" i="15"/>
  <c r="AB113" i="15"/>
  <c r="R113" i="15" s="1"/>
  <c r="AH112" i="15"/>
  <c r="AF112" i="15"/>
  <c r="AE112" i="15"/>
  <c r="AB112" i="15"/>
  <c r="R112" i="15" s="1"/>
  <c r="AH111" i="15"/>
  <c r="AF111" i="15"/>
  <c r="AE111" i="15"/>
  <c r="V111" i="15" s="1"/>
  <c r="AB111" i="15"/>
  <c r="R111" i="15" s="1"/>
  <c r="AH110" i="15"/>
  <c r="AF110" i="15"/>
  <c r="AE110" i="15"/>
  <c r="V110" i="15" s="1"/>
  <c r="AB110" i="15"/>
  <c r="AH109" i="15"/>
  <c r="AF109" i="15"/>
  <c r="AE109" i="15"/>
  <c r="AB109" i="15"/>
  <c r="R109" i="15" s="1"/>
  <c r="AH108" i="15"/>
  <c r="AF108" i="15"/>
  <c r="AE108" i="15"/>
  <c r="V108" i="15" s="1"/>
  <c r="AB108" i="15"/>
  <c r="R108" i="15" s="1"/>
  <c r="AH107" i="15"/>
  <c r="AF107" i="15"/>
  <c r="AE107" i="15"/>
  <c r="V107" i="15" s="1"/>
  <c r="AB107" i="15"/>
  <c r="R107" i="15" s="1"/>
  <c r="AH106" i="15"/>
  <c r="AF106" i="15"/>
  <c r="AE106" i="15"/>
  <c r="AB106" i="15"/>
  <c r="R106" i="15" s="1"/>
  <c r="AH105" i="15"/>
  <c r="AF105" i="15"/>
  <c r="AE105" i="15"/>
  <c r="AB105" i="15"/>
  <c r="R105" i="15" s="1"/>
  <c r="AH104" i="15"/>
  <c r="AF104" i="15"/>
  <c r="AE104" i="15"/>
  <c r="V104" i="15" s="1"/>
  <c r="AB104" i="15"/>
  <c r="R104" i="15" s="1"/>
  <c r="AH103" i="15"/>
  <c r="AF103" i="15"/>
  <c r="AE103" i="15"/>
  <c r="V103" i="15" s="1"/>
  <c r="AB103" i="15"/>
  <c r="R103" i="15" s="1"/>
  <c r="AH102" i="15"/>
  <c r="AF102" i="15"/>
  <c r="AE102" i="15"/>
  <c r="AB102" i="15"/>
  <c r="R102" i="15" s="1"/>
  <c r="AH101" i="15"/>
  <c r="AF101" i="15"/>
  <c r="AE101" i="15"/>
  <c r="V101" i="15" s="1"/>
  <c r="AB101" i="15"/>
  <c r="R101" i="15" s="1"/>
  <c r="AH100" i="15"/>
  <c r="AF100" i="15"/>
  <c r="AE100" i="15"/>
  <c r="V100" i="15" s="1"/>
  <c r="AB100" i="15"/>
  <c r="R100" i="15" s="1"/>
  <c r="AH99" i="15"/>
  <c r="AF99" i="15"/>
  <c r="AE99" i="15"/>
  <c r="V99" i="15" s="1"/>
  <c r="AB99" i="15"/>
  <c r="R99" i="15" s="1"/>
  <c r="AH98" i="15"/>
  <c r="AF98" i="15"/>
  <c r="AE98" i="15"/>
  <c r="AB98" i="15"/>
  <c r="R98" i="15" s="1"/>
  <c r="AH97" i="15"/>
  <c r="AF97" i="15"/>
  <c r="AE97" i="15"/>
  <c r="V97" i="15" s="1"/>
  <c r="AB97" i="15"/>
  <c r="R97" i="15" s="1"/>
  <c r="AH96" i="15"/>
  <c r="AF96" i="15"/>
  <c r="AE96" i="15"/>
  <c r="V96" i="15" s="1"/>
  <c r="AB96" i="15"/>
  <c r="R96" i="15" s="1"/>
  <c r="AH95" i="15"/>
  <c r="AF95" i="15"/>
  <c r="AE95" i="15"/>
  <c r="V95" i="15" s="1"/>
  <c r="AB95" i="15"/>
  <c r="R95" i="15" s="1"/>
  <c r="AH94" i="15"/>
  <c r="AF94" i="15"/>
  <c r="AE94" i="15"/>
  <c r="AB94" i="15"/>
  <c r="R94" i="15" s="1"/>
  <c r="AH93" i="15"/>
  <c r="AF93" i="15"/>
  <c r="AE93" i="15"/>
  <c r="V93" i="15" s="1"/>
  <c r="AB93" i="15"/>
  <c r="R93" i="15" s="1"/>
  <c r="AH92" i="15"/>
  <c r="AF92" i="15"/>
  <c r="AE92" i="15"/>
  <c r="V92" i="15" s="1"/>
  <c r="AB92" i="15"/>
  <c r="AH91" i="15"/>
  <c r="AF91" i="15"/>
  <c r="AE91" i="15"/>
  <c r="V91" i="15" s="1"/>
  <c r="AB91" i="15"/>
  <c r="R91" i="15" s="1"/>
  <c r="AH90" i="15"/>
  <c r="AF90" i="15"/>
  <c r="AE90" i="15"/>
  <c r="AB90" i="15"/>
  <c r="R90" i="15" s="1"/>
  <c r="AH89" i="15"/>
  <c r="AF89" i="15"/>
  <c r="AE89" i="15"/>
  <c r="V89" i="15" s="1"/>
  <c r="AB89" i="15"/>
  <c r="R89" i="15" s="1"/>
  <c r="AH88" i="15"/>
  <c r="AF88" i="15"/>
  <c r="AE88" i="15"/>
  <c r="AB88" i="15"/>
  <c r="R88" i="15" s="1"/>
  <c r="AH87" i="15"/>
  <c r="AF87" i="15"/>
  <c r="AE87" i="15"/>
  <c r="V87" i="15" s="1"/>
  <c r="AB87" i="15"/>
  <c r="R87" i="15" s="1"/>
  <c r="AH86" i="15"/>
  <c r="AF86" i="15"/>
  <c r="AE86" i="15"/>
  <c r="AB86" i="15"/>
  <c r="R86" i="15" s="1"/>
  <c r="AH85" i="15"/>
  <c r="AF85" i="15"/>
  <c r="AE85" i="15"/>
  <c r="V85" i="15" s="1"/>
  <c r="AB85" i="15"/>
  <c r="R85" i="15" s="1"/>
  <c r="AH84" i="15"/>
  <c r="AF84" i="15"/>
  <c r="AE84" i="15"/>
  <c r="AB84" i="15"/>
  <c r="R84" i="15" s="1"/>
  <c r="AH83" i="15"/>
  <c r="AF83" i="15"/>
  <c r="AE83" i="15"/>
  <c r="V83" i="15" s="1"/>
  <c r="AB83" i="15"/>
  <c r="R83" i="15" s="1"/>
  <c r="AH82" i="15"/>
  <c r="AF82" i="15"/>
  <c r="AE82" i="15"/>
  <c r="AB82" i="15"/>
  <c r="R82" i="15" s="1"/>
  <c r="AH81" i="15"/>
  <c r="AF81" i="15"/>
  <c r="AE81" i="15"/>
  <c r="AB81" i="15"/>
  <c r="R81" i="15" s="1"/>
  <c r="AH80" i="15"/>
  <c r="AF80" i="15"/>
  <c r="AE80" i="15"/>
  <c r="AB80" i="15"/>
  <c r="R80" i="15" s="1"/>
  <c r="AH79" i="15"/>
  <c r="AF79" i="15"/>
  <c r="AE79" i="15"/>
  <c r="V79" i="15" s="1"/>
  <c r="AB79" i="15"/>
  <c r="R79" i="15" s="1"/>
  <c r="AH78" i="15"/>
  <c r="AF78" i="15"/>
  <c r="AE78" i="15"/>
  <c r="AB78" i="15"/>
  <c r="R78" i="15" s="1"/>
  <c r="AH77" i="15"/>
  <c r="AF77" i="15"/>
  <c r="AE77" i="15"/>
  <c r="AB77" i="15"/>
  <c r="R77" i="15" s="1"/>
  <c r="AH76" i="15"/>
  <c r="AF76" i="15"/>
  <c r="AE76" i="15"/>
  <c r="V76" i="15" s="1"/>
  <c r="AB76" i="15"/>
  <c r="R76" i="15" s="1"/>
  <c r="AH75" i="15"/>
  <c r="AF75" i="15"/>
  <c r="AE75" i="15"/>
  <c r="V75" i="15" s="1"/>
  <c r="AB75" i="15"/>
  <c r="R75" i="15" s="1"/>
  <c r="AH74" i="15"/>
  <c r="AF74" i="15"/>
  <c r="AE74" i="15"/>
  <c r="V74" i="15" s="1"/>
  <c r="AB74" i="15"/>
  <c r="R74" i="15" s="1"/>
  <c r="AH73" i="15"/>
  <c r="AF73" i="15"/>
  <c r="AE73" i="15"/>
  <c r="AB73" i="15"/>
  <c r="R73" i="15" s="1"/>
  <c r="AH72" i="15"/>
  <c r="AF72" i="15"/>
  <c r="AE72" i="15"/>
  <c r="AB72" i="15"/>
  <c r="R72" i="15" s="1"/>
  <c r="AH71" i="15"/>
  <c r="AF71" i="15"/>
  <c r="AE71" i="15"/>
  <c r="V71" i="15" s="1"/>
  <c r="AB71" i="15"/>
  <c r="R71" i="15" s="1"/>
  <c r="AH70" i="15"/>
  <c r="AF70" i="15"/>
  <c r="AE70" i="15"/>
  <c r="AB70" i="15"/>
  <c r="R70" i="15" s="1"/>
  <c r="AH69" i="15"/>
  <c r="AF69" i="15"/>
  <c r="AE69" i="15"/>
  <c r="V69" i="15" s="1"/>
  <c r="AB69" i="15"/>
  <c r="R69" i="15" s="1"/>
  <c r="AH68" i="15"/>
  <c r="AF68" i="15"/>
  <c r="AE68" i="15"/>
  <c r="V68" i="15" s="1"/>
  <c r="AB68" i="15"/>
  <c r="R68" i="15" s="1"/>
  <c r="AH67" i="15"/>
  <c r="AF67" i="15"/>
  <c r="AE67" i="15"/>
  <c r="V67" i="15" s="1"/>
  <c r="AB67" i="15"/>
  <c r="R67" i="15" s="1"/>
  <c r="AH66" i="15"/>
  <c r="AF66" i="15"/>
  <c r="AE66" i="15"/>
  <c r="AB66" i="15"/>
  <c r="R66" i="15" s="1"/>
  <c r="AH65" i="15"/>
  <c r="AF65" i="15"/>
  <c r="AE65" i="15"/>
  <c r="V65" i="15" s="1"/>
  <c r="AB65" i="15"/>
  <c r="R65" i="15" s="1"/>
  <c r="AH64" i="15"/>
  <c r="AF64" i="15"/>
  <c r="AE64" i="15"/>
  <c r="V64" i="15" s="1"/>
  <c r="AB64" i="15"/>
  <c r="R64" i="15" s="1"/>
  <c r="AH63" i="15"/>
  <c r="AF63" i="15"/>
  <c r="AE63" i="15"/>
  <c r="V63" i="15" s="1"/>
  <c r="AB63" i="15"/>
  <c r="R63" i="15" s="1"/>
  <c r="AH62" i="15"/>
  <c r="AF62" i="15"/>
  <c r="AE62" i="15"/>
  <c r="V62" i="15" s="1"/>
  <c r="AB62" i="15"/>
  <c r="R62" i="15" s="1"/>
  <c r="AH61" i="15"/>
  <c r="AF61" i="15"/>
  <c r="AE61" i="15"/>
  <c r="V61" i="15" s="1"/>
  <c r="AB61" i="15"/>
  <c r="R61" i="15" s="1"/>
  <c r="AH60" i="15"/>
  <c r="AF60" i="15"/>
  <c r="AE60" i="15"/>
  <c r="V60" i="15" s="1"/>
  <c r="AB60" i="15"/>
  <c r="R60" i="15" s="1"/>
  <c r="AH59" i="15"/>
  <c r="AF59" i="15"/>
  <c r="AE59" i="15"/>
  <c r="V59" i="15" s="1"/>
  <c r="AB59" i="15"/>
  <c r="R59" i="15" s="1"/>
  <c r="AH58" i="15"/>
  <c r="AF58" i="15"/>
  <c r="AE58" i="15"/>
  <c r="AB58" i="15"/>
  <c r="R58" i="15" s="1"/>
  <c r="AH57" i="15"/>
  <c r="AF57" i="15"/>
  <c r="AE57" i="15"/>
  <c r="AB57" i="15"/>
  <c r="R57" i="15" s="1"/>
  <c r="AH56" i="15"/>
  <c r="AF56" i="15"/>
  <c r="AE56" i="15"/>
  <c r="V56" i="15" s="1"/>
  <c r="AB56" i="15"/>
  <c r="R56" i="15" s="1"/>
  <c r="AH55" i="15"/>
  <c r="AF55" i="15"/>
  <c r="AE55" i="15"/>
  <c r="AB55" i="15"/>
  <c r="R55" i="15" s="1"/>
  <c r="AH54" i="15"/>
  <c r="AF54" i="15"/>
  <c r="AE54" i="15"/>
  <c r="V54" i="15" s="1"/>
  <c r="AB54" i="15"/>
  <c r="R54" i="15" s="1"/>
  <c r="AH53" i="15"/>
  <c r="AF53" i="15"/>
  <c r="AE53" i="15"/>
  <c r="V53" i="15" s="1"/>
  <c r="AB53" i="15"/>
  <c r="R53" i="15" s="1"/>
  <c r="AH52" i="15"/>
  <c r="AF52" i="15"/>
  <c r="AE52" i="15"/>
  <c r="AB52" i="15"/>
  <c r="R52" i="15" s="1"/>
  <c r="AH51" i="15"/>
  <c r="AF51" i="15"/>
  <c r="AE51" i="15"/>
  <c r="V51" i="15" s="1"/>
  <c r="AB51" i="15"/>
  <c r="R51" i="15" s="1"/>
  <c r="AH50" i="15"/>
  <c r="AF50" i="15"/>
  <c r="AE50" i="15"/>
  <c r="V50" i="15" s="1"/>
  <c r="AB50" i="15"/>
  <c r="R50" i="15" s="1"/>
  <c r="AH49" i="15"/>
  <c r="AF49" i="15"/>
  <c r="AE49" i="15"/>
  <c r="V49" i="15" s="1"/>
  <c r="AB49" i="15"/>
  <c r="R49" i="15" s="1"/>
  <c r="AH48" i="15"/>
  <c r="AF48" i="15"/>
  <c r="AE48" i="15"/>
  <c r="AB48" i="15"/>
  <c r="R48" i="15" s="1"/>
  <c r="AH47" i="15"/>
  <c r="AF47" i="15"/>
  <c r="AE47" i="15"/>
  <c r="V47" i="15" s="1"/>
  <c r="AB47" i="15"/>
  <c r="R47" i="15" s="1"/>
  <c r="AH46" i="15"/>
  <c r="AF46" i="15"/>
  <c r="AE46" i="15"/>
  <c r="AB46" i="15"/>
  <c r="R46" i="15" s="1"/>
  <c r="AH45" i="15"/>
  <c r="AF45" i="15"/>
  <c r="AE45" i="15"/>
  <c r="V45" i="15" s="1"/>
  <c r="AB45" i="15"/>
  <c r="R45" i="15" s="1"/>
  <c r="AH44" i="15"/>
  <c r="AF44" i="15"/>
  <c r="AE44" i="15"/>
  <c r="AB44" i="15"/>
  <c r="R44" i="15" s="1"/>
  <c r="AH43" i="15"/>
  <c r="AF43" i="15"/>
  <c r="AE43" i="15"/>
  <c r="V43" i="15" s="1"/>
  <c r="AB43" i="15"/>
  <c r="R43" i="15" s="1"/>
  <c r="AH42" i="15"/>
  <c r="AF42" i="15"/>
  <c r="AE42" i="15"/>
  <c r="AB42" i="15"/>
  <c r="R42" i="15" s="1"/>
  <c r="AH41" i="15"/>
  <c r="AF41" i="15"/>
  <c r="AE41" i="15"/>
  <c r="AB41" i="15"/>
  <c r="R41" i="15" s="1"/>
  <c r="AH40" i="15"/>
  <c r="AF40" i="15"/>
  <c r="AE40" i="15"/>
  <c r="V40" i="15" s="1"/>
  <c r="AB40" i="15"/>
  <c r="R40" i="15" s="1"/>
  <c r="AH39" i="15"/>
  <c r="AF39" i="15"/>
  <c r="AE39" i="15"/>
  <c r="V39" i="15" s="1"/>
  <c r="AB39" i="15"/>
  <c r="R39" i="15" s="1"/>
  <c r="AH38" i="15"/>
  <c r="AF38" i="15"/>
  <c r="AE38" i="15"/>
  <c r="V38" i="15" s="1"/>
  <c r="AB38" i="15"/>
  <c r="R38" i="15" s="1"/>
  <c r="AH37" i="15"/>
  <c r="AF37" i="15"/>
  <c r="AE37" i="15"/>
  <c r="V37" i="15" s="1"/>
  <c r="AB37" i="15"/>
  <c r="R37" i="15" s="1"/>
  <c r="AH36" i="15"/>
  <c r="AF36" i="15"/>
  <c r="AE36" i="15"/>
  <c r="AB36" i="15"/>
  <c r="R36" i="15" s="1"/>
  <c r="AH35" i="15"/>
  <c r="AF35" i="15"/>
  <c r="AE35" i="15"/>
  <c r="V35" i="15" s="1"/>
  <c r="AB35" i="15"/>
  <c r="R35" i="15" s="1"/>
  <c r="AH34" i="15"/>
  <c r="AF34" i="15"/>
  <c r="AE34" i="15"/>
  <c r="V34" i="15" s="1"/>
  <c r="AB34" i="15"/>
  <c r="R34" i="15" s="1"/>
  <c r="AH33" i="15"/>
  <c r="AF33" i="15"/>
  <c r="AE33" i="15"/>
  <c r="AB33" i="15"/>
  <c r="R33" i="15" s="1"/>
  <c r="AH32" i="15"/>
  <c r="AF32" i="15"/>
  <c r="AE32" i="15"/>
  <c r="V32" i="15" s="1"/>
  <c r="AB32" i="15"/>
  <c r="R32" i="15" s="1"/>
  <c r="AH31" i="15"/>
  <c r="AF31" i="15"/>
  <c r="AE31" i="15"/>
  <c r="V31" i="15" s="1"/>
  <c r="AB31" i="15"/>
  <c r="R31" i="15" s="1"/>
  <c r="AH30" i="15"/>
  <c r="AF30" i="15"/>
  <c r="AE30" i="15"/>
  <c r="AB30" i="15"/>
  <c r="R30" i="15" s="1"/>
  <c r="AH29" i="15"/>
  <c r="AF29" i="15"/>
  <c r="AE29" i="15"/>
  <c r="V29" i="15" s="1"/>
  <c r="AB29" i="15"/>
  <c r="R29" i="15" s="1"/>
  <c r="AH28" i="15"/>
  <c r="AF28" i="15"/>
  <c r="AE28" i="15"/>
  <c r="AB28" i="15"/>
  <c r="R28" i="15" s="1"/>
  <c r="AH27" i="15"/>
  <c r="AF27" i="15"/>
  <c r="AE27" i="15"/>
  <c r="V27" i="15" s="1"/>
  <c r="AB27" i="15"/>
  <c r="AH26" i="15"/>
  <c r="AF26" i="15"/>
  <c r="AE26" i="15"/>
  <c r="AB26" i="15"/>
  <c r="R26" i="15" s="1"/>
  <c r="AH25" i="15"/>
  <c r="AF25" i="15"/>
  <c r="AE25" i="15"/>
  <c r="V25" i="15" s="1"/>
  <c r="AB25" i="15"/>
  <c r="R25" i="15" s="1"/>
  <c r="AH24" i="15"/>
  <c r="AF24" i="15"/>
  <c r="AE24" i="15"/>
  <c r="V24" i="15" s="1"/>
  <c r="AB24" i="15"/>
  <c r="R24" i="15" s="1"/>
  <c r="AH23" i="15"/>
  <c r="AF23" i="15"/>
  <c r="AE23" i="15"/>
  <c r="AB23" i="15"/>
  <c r="R23" i="15" s="1"/>
  <c r="AH22" i="15"/>
  <c r="AF22" i="15"/>
  <c r="AE22" i="15"/>
  <c r="V22" i="15" s="1"/>
  <c r="AB22" i="15"/>
  <c r="AH21" i="15"/>
  <c r="AF21" i="15"/>
  <c r="AE21" i="15"/>
  <c r="V21" i="15" s="1"/>
  <c r="AB21" i="15"/>
  <c r="R21" i="15" s="1"/>
  <c r="AH20" i="15"/>
  <c r="AF20" i="15"/>
  <c r="AE20" i="15"/>
  <c r="AB20" i="15"/>
  <c r="R20" i="15" s="1"/>
  <c r="AH19" i="15"/>
  <c r="AF19" i="15"/>
  <c r="AE19" i="15"/>
  <c r="V19" i="15" s="1"/>
  <c r="AB19" i="15"/>
  <c r="R19" i="15" s="1"/>
  <c r="AH18" i="15"/>
  <c r="AF18" i="15"/>
  <c r="AE18" i="15"/>
  <c r="AB18" i="15"/>
  <c r="R18" i="15" s="1"/>
  <c r="AH17" i="15"/>
  <c r="AF17" i="15"/>
  <c r="AE17" i="15"/>
  <c r="AB17" i="15"/>
  <c r="R17" i="15" s="1"/>
  <c r="AH16" i="15"/>
  <c r="AF16" i="15"/>
  <c r="AE16" i="15"/>
  <c r="AB16" i="15"/>
  <c r="R16" i="15" s="1"/>
  <c r="AH15" i="15"/>
  <c r="AF15" i="15"/>
  <c r="AE15" i="15"/>
  <c r="AB15" i="15"/>
  <c r="R15" i="15" s="1"/>
  <c r="AH14" i="15"/>
  <c r="AF14" i="15"/>
  <c r="AE14" i="15"/>
  <c r="V14" i="15" s="1"/>
  <c r="AB14" i="15"/>
  <c r="R14" i="15" s="1"/>
  <c r="X1918" i="15"/>
  <c r="W1918" i="15"/>
  <c r="T1918" i="15"/>
  <c r="S1918" i="15"/>
  <c r="X1917" i="15"/>
  <c r="W1917" i="15"/>
  <c r="T1917" i="15"/>
  <c r="S1917" i="15"/>
  <c r="X1916" i="15"/>
  <c r="W1916" i="15"/>
  <c r="T1916" i="15"/>
  <c r="S1916" i="15"/>
  <c r="R1916" i="15"/>
  <c r="X1915" i="15"/>
  <c r="W1915" i="15"/>
  <c r="T1915" i="15"/>
  <c r="S1915" i="15"/>
  <c r="X1914" i="15"/>
  <c r="W1914" i="15"/>
  <c r="T1914" i="15"/>
  <c r="S1914" i="15"/>
  <c r="R1914" i="15"/>
  <c r="X1913" i="15"/>
  <c r="W1913" i="15"/>
  <c r="T1913" i="15"/>
  <c r="S1913" i="15"/>
  <c r="X1912" i="15"/>
  <c r="W1912" i="15"/>
  <c r="T1912" i="15"/>
  <c r="S1912" i="15"/>
  <c r="X1911" i="15"/>
  <c r="W1911" i="15"/>
  <c r="T1911" i="15"/>
  <c r="S1911" i="15"/>
  <c r="X1910" i="15"/>
  <c r="W1910" i="15"/>
  <c r="T1910" i="15"/>
  <c r="S1910" i="15"/>
  <c r="X1909" i="15"/>
  <c r="W1909" i="15"/>
  <c r="T1909" i="15"/>
  <c r="S1909" i="15"/>
  <c r="X1908" i="15"/>
  <c r="W1908" i="15"/>
  <c r="T1908" i="15"/>
  <c r="S1908" i="15"/>
  <c r="R1908" i="15"/>
  <c r="X1907" i="15"/>
  <c r="W1907" i="15"/>
  <c r="V1907" i="15"/>
  <c r="T1907" i="15"/>
  <c r="S1907" i="15"/>
  <c r="X1906" i="15"/>
  <c r="W1906" i="15"/>
  <c r="T1906" i="15"/>
  <c r="S1906" i="15"/>
  <c r="X1905" i="15"/>
  <c r="W1905" i="15"/>
  <c r="T1905" i="15"/>
  <c r="S1905" i="15"/>
  <c r="X1904" i="15"/>
  <c r="W1904" i="15"/>
  <c r="T1904" i="15"/>
  <c r="S1904" i="15"/>
  <c r="X1903" i="15"/>
  <c r="W1903" i="15"/>
  <c r="T1903" i="15"/>
  <c r="S1903" i="15"/>
  <c r="X1902" i="15"/>
  <c r="W1902" i="15"/>
  <c r="V1902" i="15"/>
  <c r="T1902" i="15"/>
  <c r="S1902" i="15"/>
  <c r="X1901" i="15"/>
  <c r="W1901" i="15"/>
  <c r="T1901" i="15"/>
  <c r="S1901" i="15"/>
  <c r="X1900" i="15"/>
  <c r="W1900" i="15"/>
  <c r="T1900" i="15"/>
  <c r="S1900" i="15"/>
  <c r="X1899" i="15"/>
  <c r="W1899" i="15"/>
  <c r="T1899" i="15"/>
  <c r="S1899" i="15"/>
  <c r="R1899" i="15"/>
  <c r="X1898" i="15"/>
  <c r="W1898" i="15"/>
  <c r="V1898" i="15"/>
  <c r="T1898" i="15"/>
  <c r="S1898" i="15"/>
  <c r="X1897" i="15"/>
  <c r="W1897" i="15"/>
  <c r="V1897" i="15"/>
  <c r="T1897" i="15"/>
  <c r="S1897" i="15"/>
  <c r="X1896" i="15"/>
  <c r="W1896" i="15"/>
  <c r="T1896" i="15"/>
  <c r="S1896" i="15"/>
  <c r="X1895" i="15"/>
  <c r="W1895" i="15"/>
  <c r="T1895" i="15"/>
  <c r="S1895" i="15"/>
  <c r="X1894" i="15"/>
  <c r="W1894" i="15"/>
  <c r="T1894" i="15"/>
  <c r="S1894" i="15"/>
  <c r="X1893" i="15"/>
  <c r="W1893" i="15"/>
  <c r="T1893" i="15"/>
  <c r="S1893" i="15"/>
  <c r="X1892" i="15"/>
  <c r="W1892" i="15"/>
  <c r="T1892" i="15"/>
  <c r="S1892" i="15"/>
  <c r="X1891" i="15"/>
  <c r="W1891" i="15"/>
  <c r="T1891" i="15"/>
  <c r="S1891" i="15"/>
  <c r="X1890" i="15"/>
  <c r="W1890" i="15"/>
  <c r="T1890" i="15"/>
  <c r="S1890" i="15"/>
  <c r="X1889" i="15"/>
  <c r="W1889" i="15"/>
  <c r="T1889" i="15"/>
  <c r="S1889" i="15"/>
  <c r="X1888" i="15"/>
  <c r="W1888" i="15"/>
  <c r="T1888" i="15"/>
  <c r="S1888" i="15"/>
  <c r="X1887" i="15"/>
  <c r="W1887" i="15"/>
  <c r="T1887" i="15"/>
  <c r="S1887" i="15"/>
  <c r="X1886" i="15"/>
  <c r="W1886" i="15"/>
  <c r="T1886" i="15"/>
  <c r="S1886" i="15"/>
  <c r="X1885" i="15"/>
  <c r="W1885" i="15"/>
  <c r="T1885" i="15"/>
  <c r="S1885" i="15"/>
  <c r="X1884" i="15"/>
  <c r="W1884" i="15"/>
  <c r="T1884" i="15"/>
  <c r="S1884" i="15"/>
  <c r="R1884" i="15"/>
  <c r="X1883" i="15"/>
  <c r="W1883" i="15"/>
  <c r="T1883" i="15"/>
  <c r="S1883" i="15"/>
  <c r="X1882" i="15"/>
  <c r="W1882" i="15"/>
  <c r="V1882" i="15"/>
  <c r="T1882" i="15"/>
  <c r="S1882" i="15"/>
  <c r="X1881" i="15"/>
  <c r="W1881" i="15"/>
  <c r="V1881" i="15"/>
  <c r="T1881" i="15"/>
  <c r="S1881" i="15"/>
  <c r="X1880" i="15"/>
  <c r="W1880" i="15"/>
  <c r="T1880" i="15"/>
  <c r="S1880" i="15"/>
  <c r="X1879" i="15"/>
  <c r="W1879" i="15"/>
  <c r="T1879" i="15"/>
  <c r="S1879" i="15"/>
  <c r="R1879" i="15"/>
  <c r="X1878" i="15"/>
  <c r="W1878" i="15"/>
  <c r="V1878" i="15"/>
  <c r="T1878" i="15"/>
  <c r="S1878" i="15"/>
  <c r="X1877" i="15"/>
  <c r="W1877" i="15"/>
  <c r="T1877" i="15"/>
  <c r="S1877" i="15"/>
  <c r="X1876" i="15"/>
  <c r="W1876" i="15"/>
  <c r="T1876" i="15"/>
  <c r="S1876" i="15"/>
  <c r="R1876" i="15"/>
  <c r="X1875" i="15"/>
  <c r="W1875" i="15"/>
  <c r="T1875" i="15"/>
  <c r="S1875" i="15"/>
  <c r="X1874" i="15"/>
  <c r="W1874" i="15"/>
  <c r="T1874" i="15"/>
  <c r="S1874" i="15"/>
  <c r="X1873" i="15"/>
  <c r="W1873" i="15"/>
  <c r="V1873" i="15"/>
  <c r="T1873" i="15"/>
  <c r="S1873" i="15"/>
  <c r="X1872" i="15"/>
  <c r="W1872" i="15"/>
  <c r="T1872" i="15"/>
  <c r="S1872" i="15"/>
  <c r="X1871" i="15"/>
  <c r="W1871" i="15"/>
  <c r="T1871" i="15"/>
  <c r="S1871" i="15"/>
  <c r="X1870" i="15"/>
  <c r="W1870" i="15"/>
  <c r="T1870" i="15"/>
  <c r="S1870" i="15"/>
  <c r="X1869" i="15"/>
  <c r="W1869" i="15"/>
  <c r="T1869" i="15"/>
  <c r="S1869" i="15"/>
  <c r="X1868" i="15"/>
  <c r="W1868" i="15"/>
  <c r="T1868" i="15"/>
  <c r="S1868" i="15"/>
  <c r="R1868" i="15"/>
  <c r="X1867" i="15"/>
  <c r="W1867" i="15"/>
  <c r="T1867" i="15"/>
  <c r="S1867" i="15"/>
  <c r="X1866" i="15"/>
  <c r="W1866" i="15"/>
  <c r="T1866" i="15"/>
  <c r="S1866" i="15"/>
  <c r="X1865" i="15"/>
  <c r="W1865" i="15"/>
  <c r="T1865" i="15"/>
  <c r="S1865" i="15"/>
  <c r="X1864" i="15"/>
  <c r="W1864" i="15"/>
  <c r="T1864" i="15"/>
  <c r="S1864" i="15"/>
  <c r="X1863" i="15"/>
  <c r="W1863" i="15"/>
  <c r="T1863" i="15"/>
  <c r="S1863" i="15"/>
  <c r="X1862" i="15"/>
  <c r="W1862" i="15"/>
  <c r="V1862" i="15"/>
  <c r="T1862" i="15"/>
  <c r="S1862" i="15"/>
  <c r="X1861" i="15"/>
  <c r="W1861" i="15"/>
  <c r="T1861" i="15"/>
  <c r="S1861" i="15"/>
  <c r="X1860" i="15"/>
  <c r="W1860" i="15"/>
  <c r="T1860" i="15"/>
  <c r="S1860" i="15"/>
  <c r="X1859" i="15"/>
  <c r="W1859" i="15"/>
  <c r="T1859" i="15"/>
  <c r="S1859" i="15"/>
  <c r="X1858" i="15"/>
  <c r="W1858" i="15"/>
  <c r="T1858" i="15"/>
  <c r="S1858" i="15"/>
  <c r="X1857" i="15"/>
  <c r="W1857" i="15"/>
  <c r="V1857" i="15"/>
  <c r="T1857" i="15"/>
  <c r="S1857" i="15"/>
  <c r="X1856" i="15"/>
  <c r="W1856" i="15"/>
  <c r="T1856" i="15"/>
  <c r="S1856" i="15"/>
  <c r="X1855" i="15"/>
  <c r="W1855" i="15"/>
  <c r="T1855" i="15"/>
  <c r="S1855" i="15"/>
  <c r="X1854" i="15"/>
  <c r="W1854" i="15"/>
  <c r="T1854" i="15"/>
  <c r="S1854" i="15"/>
  <c r="X1853" i="15"/>
  <c r="W1853" i="15"/>
  <c r="T1853" i="15"/>
  <c r="S1853" i="15"/>
  <c r="X1852" i="15"/>
  <c r="W1852" i="15"/>
  <c r="T1852" i="15"/>
  <c r="S1852" i="15"/>
  <c r="X1851" i="15"/>
  <c r="W1851" i="15"/>
  <c r="V1851" i="15"/>
  <c r="T1851" i="15"/>
  <c r="S1851" i="15"/>
  <c r="R1851" i="15"/>
  <c r="X1850" i="15"/>
  <c r="W1850" i="15"/>
  <c r="T1850" i="15"/>
  <c r="S1850" i="15"/>
  <c r="X1849" i="15"/>
  <c r="W1849" i="15"/>
  <c r="T1849" i="15"/>
  <c r="S1849" i="15"/>
  <c r="X1848" i="15"/>
  <c r="W1848" i="15"/>
  <c r="T1848" i="15"/>
  <c r="S1848" i="15"/>
  <c r="X1847" i="15"/>
  <c r="W1847" i="15"/>
  <c r="T1847" i="15"/>
  <c r="S1847" i="15"/>
  <c r="X1846" i="15"/>
  <c r="W1846" i="15"/>
  <c r="T1846" i="15"/>
  <c r="S1846" i="15"/>
  <c r="X1845" i="15"/>
  <c r="W1845" i="15"/>
  <c r="T1845" i="15"/>
  <c r="S1845" i="15"/>
  <c r="X1844" i="15"/>
  <c r="W1844" i="15"/>
  <c r="T1844" i="15"/>
  <c r="S1844" i="15"/>
  <c r="R1844" i="15"/>
  <c r="X1843" i="15"/>
  <c r="W1843" i="15"/>
  <c r="T1843" i="15"/>
  <c r="S1843" i="15"/>
  <c r="X1842" i="15"/>
  <c r="W1842" i="15"/>
  <c r="T1842" i="15"/>
  <c r="S1842" i="15"/>
  <c r="X1841" i="15"/>
  <c r="W1841" i="15"/>
  <c r="V1841" i="15"/>
  <c r="T1841" i="15"/>
  <c r="S1841" i="15"/>
  <c r="X1840" i="15"/>
  <c r="W1840" i="15"/>
  <c r="T1840" i="15"/>
  <c r="S1840" i="15"/>
  <c r="X1839" i="15"/>
  <c r="W1839" i="15"/>
  <c r="T1839" i="15"/>
  <c r="S1839" i="15"/>
  <c r="X1838" i="15"/>
  <c r="W1838" i="15"/>
  <c r="T1838" i="15"/>
  <c r="S1838" i="15"/>
  <c r="X1837" i="15"/>
  <c r="W1837" i="15"/>
  <c r="T1837" i="15"/>
  <c r="S1837" i="15"/>
  <c r="R1837" i="15"/>
  <c r="X1836" i="15"/>
  <c r="W1836" i="15"/>
  <c r="T1836" i="15"/>
  <c r="S1836" i="15"/>
  <c r="X1835" i="15"/>
  <c r="W1835" i="15"/>
  <c r="T1835" i="15"/>
  <c r="S1835" i="15"/>
  <c r="X1834" i="15"/>
  <c r="W1834" i="15"/>
  <c r="T1834" i="15"/>
  <c r="S1834" i="15"/>
  <c r="X1833" i="15"/>
  <c r="W1833" i="15"/>
  <c r="V1833" i="15"/>
  <c r="T1833" i="15"/>
  <c r="S1833" i="15"/>
  <c r="X1832" i="15"/>
  <c r="W1832" i="15"/>
  <c r="T1832" i="15"/>
  <c r="S1832" i="15"/>
  <c r="X1831" i="15"/>
  <c r="W1831" i="15"/>
  <c r="T1831" i="15"/>
  <c r="S1831" i="15"/>
  <c r="X1830" i="15"/>
  <c r="W1830" i="15"/>
  <c r="T1830" i="15"/>
  <c r="S1830" i="15"/>
  <c r="X1829" i="15"/>
  <c r="W1829" i="15"/>
  <c r="T1829" i="15"/>
  <c r="S1829" i="15"/>
  <c r="X1828" i="15"/>
  <c r="W1828" i="15"/>
  <c r="T1828" i="15"/>
  <c r="S1828" i="15"/>
  <c r="R1828" i="15"/>
  <c r="X1827" i="15"/>
  <c r="W1827" i="15"/>
  <c r="T1827" i="15"/>
  <c r="S1827" i="15"/>
  <c r="X1826" i="15"/>
  <c r="W1826" i="15"/>
  <c r="V1826" i="15"/>
  <c r="T1826" i="15"/>
  <c r="S1826" i="15"/>
  <c r="X1825" i="15"/>
  <c r="W1825" i="15"/>
  <c r="T1825" i="15"/>
  <c r="S1825" i="15"/>
  <c r="X1824" i="15"/>
  <c r="W1824" i="15"/>
  <c r="T1824" i="15"/>
  <c r="S1824" i="15"/>
  <c r="X1823" i="15"/>
  <c r="W1823" i="15"/>
  <c r="T1823" i="15"/>
  <c r="S1823" i="15"/>
  <c r="X1822" i="15"/>
  <c r="W1822" i="15"/>
  <c r="V1822" i="15"/>
  <c r="T1822" i="15"/>
  <c r="S1822" i="15"/>
  <c r="X1821" i="15"/>
  <c r="W1821" i="15"/>
  <c r="T1821" i="15"/>
  <c r="S1821" i="15"/>
  <c r="X1820" i="15"/>
  <c r="W1820" i="15"/>
  <c r="T1820" i="15"/>
  <c r="S1820" i="15"/>
  <c r="R1820" i="15"/>
  <c r="X1819" i="15"/>
  <c r="W1819" i="15"/>
  <c r="T1819" i="15"/>
  <c r="S1819" i="15"/>
  <c r="X1818" i="15"/>
  <c r="W1818" i="15"/>
  <c r="T1818" i="15"/>
  <c r="S1818" i="15"/>
  <c r="X1817" i="15"/>
  <c r="W1817" i="15"/>
  <c r="T1817" i="15"/>
  <c r="S1817" i="15"/>
  <c r="X1816" i="15"/>
  <c r="W1816" i="15"/>
  <c r="T1816" i="15"/>
  <c r="S1816" i="15"/>
  <c r="X1815" i="15"/>
  <c r="W1815" i="15"/>
  <c r="T1815" i="15"/>
  <c r="S1815" i="15"/>
  <c r="X1814" i="15"/>
  <c r="W1814" i="15"/>
  <c r="T1814" i="15"/>
  <c r="S1814" i="15"/>
  <c r="X1813" i="15"/>
  <c r="W1813" i="15"/>
  <c r="T1813" i="15"/>
  <c r="S1813" i="15"/>
  <c r="X1812" i="15"/>
  <c r="W1812" i="15"/>
  <c r="T1812" i="15"/>
  <c r="S1812" i="15"/>
  <c r="X1811" i="15"/>
  <c r="W1811" i="15"/>
  <c r="T1811" i="15"/>
  <c r="S1811" i="15"/>
  <c r="X1810" i="15"/>
  <c r="W1810" i="15"/>
  <c r="T1810" i="15"/>
  <c r="S1810" i="15"/>
  <c r="X1809" i="15"/>
  <c r="W1809" i="15"/>
  <c r="T1809" i="15"/>
  <c r="S1809" i="15"/>
  <c r="X1808" i="15"/>
  <c r="W1808" i="15"/>
  <c r="T1808" i="15"/>
  <c r="S1808" i="15"/>
  <c r="X1807" i="15"/>
  <c r="W1807" i="15"/>
  <c r="T1807" i="15"/>
  <c r="S1807" i="15"/>
  <c r="X1806" i="15"/>
  <c r="W1806" i="15"/>
  <c r="T1806" i="15"/>
  <c r="S1806" i="15"/>
  <c r="X1805" i="15"/>
  <c r="W1805" i="15"/>
  <c r="T1805" i="15"/>
  <c r="S1805" i="15"/>
  <c r="X1804" i="15"/>
  <c r="W1804" i="15"/>
  <c r="T1804" i="15"/>
  <c r="S1804" i="15"/>
  <c r="R1804" i="15"/>
  <c r="X1803" i="15"/>
  <c r="W1803" i="15"/>
  <c r="T1803" i="15"/>
  <c r="S1803" i="15"/>
  <c r="X1802" i="15"/>
  <c r="W1802" i="15"/>
  <c r="T1802" i="15"/>
  <c r="S1802" i="15"/>
  <c r="X1801" i="15"/>
  <c r="W1801" i="15"/>
  <c r="T1801" i="15"/>
  <c r="S1801" i="15"/>
  <c r="X1800" i="15"/>
  <c r="W1800" i="15"/>
  <c r="T1800" i="15"/>
  <c r="S1800" i="15"/>
  <c r="X1799" i="15"/>
  <c r="W1799" i="15"/>
  <c r="T1799" i="15"/>
  <c r="S1799" i="15"/>
  <c r="X1798" i="15"/>
  <c r="W1798" i="15"/>
  <c r="T1798" i="15"/>
  <c r="S1798" i="15"/>
  <c r="X1797" i="15"/>
  <c r="W1797" i="15"/>
  <c r="V1797" i="15"/>
  <c r="T1797" i="15"/>
  <c r="S1797" i="15"/>
  <c r="X1796" i="15"/>
  <c r="W1796" i="15"/>
  <c r="T1796" i="15"/>
  <c r="S1796" i="15"/>
  <c r="X1795" i="15"/>
  <c r="W1795" i="15"/>
  <c r="T1795" i="15"/>
  <c r="S1795" i="15"/>
  <c r="X1794" i="15"/>
  <c r="W1794" i="15"/>
  <c r="T1794" i="15"/>
  <c r="S1794" i="15"/>
  <c r="X1793" i="15"/>
  <c r="W1793" i="15"/>
  <c r="V1793" i="15"/>
  <c r="T1793" i="15"/>
  <c r="S1793" i="15"/>
  <c r="X1792" i="15"/>
  <c r="W1792" i="15"/>
  <c r="T1792" i="15"/>
  <c r="S1792" i="15"/>
  <c r="X1791" i="15"/>
  <c r="W1791" i="15"/>
  <c r="T1791" i="15"/>
  <c r="S1791" i="15"/>
  <c r="X1790" i="15"/>
  <c r="W1790" i="15"/>
  <c r="T1790" i="15"/>
  <c r="S1790" i="15"/>
  <c r="X1789" i="15"/>
  <c r="W1789" i="15"/>
  <c r="T1789" i="15"/>
  <c r="S1789" i="15"/>
  <c r="X1788" i="15"/>
  <c r="W1788" i="15"/>
  <c r="T1788" i="15"/>
  <c r="S1788" i="15"/>
  <c r="X1787" i="15"/>
  <c r="W1787" i="15"/>
  <c r="T1787" i="15"/>
  <c r="S1787" i="15"/>
  <c r="X1786" i="15"/>
  <c r="W1786" i="15"/>
  <c r="V1786" i="15"/>
  <c r="T1786" i="15"/>
  <c r="S1786" i="15"/>
  <c r="X1785" i="15"/>
  <c r="W1785" i="15"/>
  <c r="T1785" i="15"/>
  <c r="S1785" i="15"/>
  <c r="X1784" i="15"/>
  <c r="W1784" i="15"/>
  <c r="T1784" i="15"/>
  <c r="S1784" i="15"/>
  <c r="X1783" i="15"/>
  <c r="W1783" i="15"/>
  <c r="T1783" i="15"/>
  <c r="S1783" i="15"/>
  <c r="X1782" i="15"/>
  <c r="W1782" i="15"/>
  <c r="V1782" i="15"/>
  <c r="T1782" i="15"/>
  <c r="S1782" i="15"/>
  <c r="X1781" i="15"/>
  <c r="W1781" i="15"/>
  <c r="T1781" i="15"/>
  <c r="S1781" i="15"/>
  <c r="X1780" i="15"/>
  <c r="W1780" i="15"/>
  <c r="T1780" i="15"/>
  <c r="S1780" i="15"/>
  <c r="X1779" i="15"/>
  <c r="W1779" i="15"/>
  <c r="T1779" i="15"/>
  <c r="S1779" i="15"/>
  <c r="X1778" i="15"/>
  <c r="W1778" i="15"/>
  <c r="V1778" i="15"/>
  <c r="T1778" i="15"/>
  <c r="S1778" i="15"/>
  <c r="X1777" i="15"/>
  <c r="W1777" i="15"/>
  <c r="T1777" i="15"/>
  <c r="S1777" i="15"/>
  <c r="X1776" i="15"/>
  <c r="W1776" i="15"/>
  <c r="T1776" i="15"/>
  <c r="S1776" i="15"/>
  <c r="X1775" i="15"/>
  <c r="W1775" i="15"/>
  <c r="T1775" i="15"/>
  <c r="S1775" i="15"/>
  <c r="X1774" i="15"/>
  <c r="W1774" i="15"/>
  <c r="T1774" i="15"/>
  <c r="S1774" i="15"/>
  <c r="X1773" i="15"/>
  <c r="W1773" i="15"/>
  <c r="T1773" i="15"/>
  <c r="S1773" i="15"/>
  <c r="X1772" i="15"/>
  <c r="W1772" i="15"/>
  <c r="T1772" i="15"/>
  <c r="S1772" i="15"/>
  <c r="R1772" i="15"/>
  <c r="X1771" i="15"/>
  <c r="W1771" i="15"/>
  <c r="T1771" i="15"/>
  <c r="S1771" i="15"/>
  <c r="X1770" i="15"/>
  <c r="W1770" i="15"/>
  <c r="T1770" i="15"/>
  <c r="S1770" i="15"/>
  <c r="X1769" i="15"/>
  <c r="W1769" i="15"/>
  <c r="T1769" i="15"/>
  <c r="S1769" i="15"/>
  <c r="X1768" i="15"/>
  <c r="W1768" i="15"/>
  <c r="T1768" i="15"/>
  <c r="S1768" i="15"/>
  <c r="X1767" i="15"/>
  <c r="W1767" i="15"/>
  <c r="T1767" i="15"/>
  <c r="S1767" i="15"/>
  <c r="X1766" i="15"/>
  <c r="W1766" i="15"/>
  <c r="T1766" i="15"/>
  <c r="S1766" i="15"/>
  <c r="X1765" i="15"/>
  <c r="W1765" i="15"/>
  <c r="T1765" i="15"/>
  <c r="S1765" i="15"/>
  <c r="X1764" i="15"/>
  <c r="W1764" i="15"/>
  <c r="T1764" i="15"/>
  <c r="S1764" i="15"/>
  <c r="R1764" i="15"/>
  <c r="X1763" i="15"/>
  <c r="W1763" i="15"/>
  <c r="T1763" i="15"/>
  <c r="S1763" i="15"/>
  <c r="X1762" i="15"/>
  <c r="W1762" i="15"/>
  <c r="V1762" i="15"/>
  <c r="T1762" i="15"/>
  <c r="S1762" i="15"/>
  <c r="R1762" i="15"/>
  <c r="X1761" i="15"/>
  <c r="W1761" i="15"/>
  <c r="V1761" i="15"/>
  <c r="T1761" i="15"/>
  <c r="S1761" i="15"/>
  <c r="X1760" i="15"/>
  <c r="W1760" i="15"/>
  <c r="T1760" i="15"/>
  <c r="S1760" i="15"/>
  <c r="X1759" i="15"/>
  <c r="W1759" i="15"/>
  <c r="T1759" i="15"/>
  <c r="S1759" i="15"/>
  <c r="X1758" i="15"/>
  <c r="W1758" i="15"/>
  <c r="V1758" i="15"/>
  <c r="T1758" i="15"/>
  <c r="S1758" i="15"/>
  <c r="R1758" i="15"/>
  <c r="X1757" i="15"/>
  <c r="W1757" i="15"/>
  <c r="T1757" i="15"/>
  <c r="S1757" i="15"/>
  <c r="X1756" i="15"/>
  <c r="W1756" i="15"/>
  <c r="T1756" i="15"/>
  <c r="S1756" i="15"/>
  <c r="X1755" i="15"/>
  <c r="W1755" i="15"/>
  <c r="T1755" i="15"/>
  <c r="S1755" i="15"/>
  <c r="X1754" i="15"/>
  <c r="W1754" i="15"/>
  <c r="T1754" i="15"/>
  <c r="S1754" i="15"/>
  <c r="X1753" i="15"/>
  <c r="W1753" i="15"/>
  <c r="V1753" i="15"/>
  <c r="T1753" i="15"/>
  <c r="S1753" i="15"/>
  <c r="X1752" i="15"/>
  <c r="W1752" i="15"/>
  <c r="T1752" i="15"/>
  <c r="S1752" i="15"/>
  <c r="X1751" i="15"/>
  <c r="W1751" i="15"/>
  <c r="T1751" i="15"/>
  <c r="S1751" i="15"/>
  <c r="X1750" i="15"/>
  <c r="W1750" i="15"/>
  <c r="T1750" i="15"/>
  <c r="S1750" i="15"/>
  <c r="R1750" i="15"/>
  <c r="X1749" i="15"/>
  <c r="W1749" i="15"/>
  <c r="T1749" i="15"/>
  <c r="S1749" i="15"/>
  <c r="X1748" i="15"/>
  <c r="W1748" i="15"/>
  <c r="T1748" i="15"/>
  <c r="S1748" i="15"/>
  <c r="X1747" i="15"/>
  <c r="W1747" i="15"/>
  <c r="T1747" i="15"/>
  <c r="S1747" i="15"/>
  <c r="X1746" i="15"/>
  <c r="W1746" i="15"/>
  <c r="V1746" i="15"/>
  <c r="T1746" i="15"/>
  <c r="S1746" i="15"/>
  <c r="X1745" i="15"/>
  <c r="W1745" i="15"/>
  <c r="T1745" i="15"/>
  <c r="S1745" i="15"/>
  <c r="X1744" i="15"/>
  <c r="W1744" i="15"/>
  <c r="T1744" i="15"/>
  <c r="S1744" i="15"/>
  <c r="X1743" i="15"/>
  <c r="W1743" i="15"/>
  <c r="T1743" i="15"/>
  <c r="S1743" i="15"/>
  <c r="X1742" i="15"/>
  <c r="W1742" i="15"/>
  <c r="T1742" i="15"/>
  <c r="S1742" i="15"/>
  <c r="X1741" i="15"/>
  <c r="W1741" i="15"/>
  <c r="T1741" i="15"/>
  <c r="S1741" i="15"/>
  <c r="X1740" i="15"/>
  <c r="W1740" i="15"/>
  <c r="T1740" i="15"/>
  <c r="S1740" i="15"/>
  <c r="X1739" i="15"/>
  <c r="W1739" i="15"/>
  <c r="T1739" i="15"/>
  <c r="S1739" i="15"/>
  <c r="X1738" i="15"/>
  <c r="W1738" i="15"/>
  <c r="V1738" i="15"/>
  <c r="T1738" i="15"/>
  <c r="S1738" i="15"/>
  <c r="X1737" i="15"/>
  <c r="W1737" i="15"/>
  <c r="T1737" i="15"/>
  <c r="S1737" i="15"/>
  <c r="X1736" i="15"/>
  <c r="W1736" i="15"/>
  <c r="T1736" i="15"/>
  <c r="S1736" i="15"/>
  <c r="X1735" i="15"/>
  <c r="W1735" i="15"/>
  <c r="T1735" i="15"/>
  <c r="S1735" i="15"/>
  <c r="X1734" i="15"/>
  <c r="W1734" i="15"/>
  <c r="T1734" i="15"/>
  <c r="S1734" i="15"/>
  <c r="X1733" i="15"/>
  <c r="W1733" i="15"/>
  <c r="V1733" i="15"/>
  <c r="T1733" i="15"/>
  <c r="S1733" i="15"/>
  <c r="X1732" i="15"/>
  <c r="W1732" i="15"/>
  <c r="T1732" i="15"/>
  <c r="S1732" i="15"/>
  <c r="X1731" i="15"/>
  <c r="W1731" i="15"/>
  <c r="T1731" i="15"/>
  <c r="S1731" i="15"/>
  <c r="X1730" i="15"/>
  <c r="W1730" i="15"/>
  <c r="T1730" i="15"/>
  <c r="S1730" i="15"/>
  <c r="X1729" i="15"/>
  <c r="W1729" i="15"/>
  <c r="T1729" i="15"/>
  <c r="S1729" i="15"/>
  <c r="X1728" i="15"/>
  <c r="W1728" i="15"/>
  <c r="T1728" i="15"/>
  <c r="S1728" i="15"/>
  <c r="X1727" i="15"/>
  <c r="W1727" i="15"/>
  <c r="T1727" i="15"/>
  <c r="S1727" i="15"/>
  <c r="X1726" i="15"/>
  <c r="W1726" i="15"/>
  <c r="T1726" i="15"/>
  <c r="S1726" i="15"/>
  <c r="X1725" i="15"/>
  <c r="W1725" i="15"/>
  <c r="T1725" i="15"/>
  <c r="S1725" i="15"/>
  <c r="X1724" i="15"/>
  <c r="W1724" i="15"/>
  <c r="T1724" i="15"/>
  <c r="S1724" i="15"/>
  <c r="X1723" i="15"/>
  <c r="W1723" i="15"/>
  <c r="T1723" i="15"/>
  <c r="S1723" i="15"/>
  <c r="X1722" i="15"/>
  <c r="W1722" i="15"/>
  <c r="V1722" i="15"/>
  <c r="T1722" i="15"/>
  <c r="S1722" i="15"/>
  <c r="X1721" i="15"/>
  <c r="W1721" i="15"/>
  <c r="V1721" i="15"/>
  <c r="T1721" i="15"/>
  <c r="S1721" i="15"/>
  <c r="X1720" i="15"/>
  <c r="W1720" i="15"/>
  <c r="T1720" i="15"/>
  <c r="S1720" i="15"/>
  <c r="X1719" i="15"/>
  <c r="W1719" i="15"/>
  <c r="T1719" i="15"/>
  <c r="S1719" i="15"/>
  <c r="X1718" i="15"/>
  <c r="W1718" i="15"/>
  <c r="T1718" i="15"/>
  <c r="S1718" i="15"/>
  <c r="X1717" i="15"/>
  <c r="W1717" i="15"/>
  <c r="T1717" i="15"/>
  <c r="S1717" i="15"/>
  <c r="X1716" i="15"/>
  <c r="W1716" i="15"/>
  <c r="T1716" i="15"/>
  <c r="S1716" i="15"/>
  <c r="R1716" i="15"/>
  <c r="X1715" i="15"/>
  <c r="W1715" i="15"/>
  <c r="T1715" i="15"/>
  <c r="S1715" i="15"/>
  <c r="X1714" i="15"/>
  <c r="W1714" i="15"/>
  <c r="T1714" i="15"/>
  <c r="S1714" i="15"/>
  <c r="R1714" i="15"/>
  <c r="X1713" i="15"/>
  <c r="W1713" i="15"/>
  <c r="V1713" i="15"/>
  <c r="T1713" i="15"/>
  <c r="S1713" i="15"/>
  <c r="X1712" i="15"/>
  <c r="W1712" i="15"/>
  <c r="T1712" i="15"/>
  <c r="S1712" i="15"/>
  <c r="X1711" i="15"/>
  <c r="W1711" i="15"/>
  <c r="T1711" i="15"/>
  <c r="S1711" i="15"/>
  <c r="X1710" i="15"/>
  <c r="W1710" i="15"/>
  <c r="T1710" i="15"/>
  <c r="S1710" i="15"/>
  <c r="X1709" i="15"/>
  <c r="W1709" i="15"/>
  <c r="T1709" i="15"/>
  <c r="S1709" i="15"/>
  <c r="X1708" i="15"/>
  <c r="W1708" i="15"/>
  <c r="T1708" i="15"/>
  <c r="S1708" i="15"/>
  <c r="X1707" i="15"/>
  <c r="W1707" i="15"/>
  <c r="T1707" i="15"/>
  <c r="S1707" i="15"/>
  <c r="X1706" i="15"/>
  <c r="W1706" i="15"/>
  <c r="V1706" i="15"/>
  <c r="T1706" i="15"/>
  <c r="S1706" i="15"/>
  <c r="X1705" i="15"/>
  <c r="W1705" i="15"/>
  <c r="T1705" i="15"/>
  <c r="S1705" i="15"/>
  <c r="X1704" i="15"/>
  <c r="W1704" i="15"/>
  <c r="T1704" i="15"/>
  <c r="S1704" i="15"/>
  <c r="X1703" i="15"/>
  <c r="W1703" i="15"/>
  <c r="T1703" i="15"/>
  <c r="S1703" i="15"/>
  <c r="X1702" i="15"/>
  <c r="W1702" i="15"/>
  <c r="V1702" i="15"/>
  <c r="T1702" i="15"/>
  <c r="S1702" i="15"/>
  <c r="X1701" i="15"/>
  <c r="W1701" i="15"/>
  <c r="T1701" i="15"/>
  <c r="S1701" i="15"/>
  <c r="X1700" i="15"/>
  <c r="W1700" i="15"/>
  <c r="T1700" i="15"/>
  <c r="S1700" i="15"/>
  <c r="R1700" i="15"/>
  <c r="X1699" i="15"/>
  <c r="W1699" i="15"/>
  <c r="T1699" i="15"/>
  <c r="S1699" i="15"/>
  <c r="R1699" i="15"/>
  <c r="X1698" i="15"/>
  <c r="W1698" i="15"/>
  <c r="V1698" i="15"/>
  <c r="T1698" i="15"/>
  <c r="S1698" i="15"/>
  <c r="X1697" i="15"/>
  <c r="W1697" i="15"/>
  <c r="T1697" i="15"/>
  <c r="S1697" i="15"/>
  <c r="X1696" i="15"/>
  <c r="W1696" i="15"/>
  <c r="T1696" i="15"/>
  <c r="S1696" i="15"/>
  <c r="X1695" i="15"/>
  <c r="W1695" i="15"/>
  <c r="T1695" i="15"/>
  <c r="S1695" i="15"/>
  <c r="X1694" i="15"/>
  <c r="W1694" i="15"/>
  <c r="T1694" i="15"/>
  <c r="S1694" i="15"/>
  <c r="R1694" i="15"/>
  <c r="X1693" i="15"/>
  <c r="W1693" i="15"/>
  <c r="T1693" i="15"/>
  <c r="S1693" i="15"/>
  <c r="X1692" i="15"/>
  <c r="W1692" i="15"/>
  <c r="T1692" i="15"/>
  <c r="S1692" i="15"/>
  <c r="X1691" i="15"/>
  <c r="W1691" i="15"/>
  <c r="T1691" i="15"/>
  <c r="S1691" i="15"/>
  <c r="X1690" i="15"/>
  <c r="W1690" i="15"/>
  <c r="T1690" i="15"/>
  <c r="S1690" i="15"/>
  <c r="X1689" i="15"/>
  <c r="W1689" i="15"/>
  <c r="T1689" i="15"/>
  <c r="S1689" i="15"/>
  <c r="X1688" i="15"/>
  <c r="W1688" i="15"/>
  <c r="T1688" i="15"/>
  <c r="S1688" i="15"/>
  <c r="X1687" i="15"/>
  <c r="W1687" i="15"/>
  <c r="T1687" i="15"/>
  <c r="S1687" i="15"/>
  <c r="X1686" i="15"/>
  <c r="W1686" i="15"/>
  <c r="T1686" i="15"/>
  <c r="S1686" i="15"/>
  <c r="X1685" i="15"/>
  <c r="W1685" i="15"/>
  <c r="T1685" i="15"/>
  <c r="S1685" i="15"/>
  <c r="X1684" i="15"/>
  <c r="W1684" i="15"/>
  <c r="T1684" i="15"/>
  <c r="S1684" i="15"/>
  <c r="R1684" i="15"/>
  <c r="X1683" i="15"/>
  <c r="W1683" i="15"/>
  <c r="T1683" i="15"/>
  <c r="S1683" i="15"/>
  <c r="X1682" i="15"/>
  <c r="W1682" i="15"/>
  <c r="V1682" i="15"/>
  <c r="T1682" i="15"/>
  <c r="S1682" i="15"/>
  <c r="X1681" i="15"/>
  <c r="W1681" i="15"/>
  <c r="V1681" i="15"/>
  <c r="T1681" i="15"/>
  <c r="S1681" i="15"/>
  <c r="X1680" i="15"/>
  <c r="W1680" i="15"/>
  <c r="T1680" i="15"/>
  <c r="S1680" i="15"/>
  <c r="X1679" i="15"/>
  <c r="W1679" i="15"/>
  <c r="T1679" i="15"/>
  <c r="S1679" i="15"/>
  <c r="X1678" i="15"/>
  <c r="W1678" i="15"/>
  <c r="V1678" i="15"/>
  <c r="T1678" i="15"/>
  <c r="S1678" i="15"/>
  <c r="X1677" i="15"/>
  <c r="W1677" i="15"/>
  <c r="T1677" i="15"/>
  <c r="S1677" i="15"/>
  <c r="R1677" i="15"/>
  <c r="X1676" i="15"/>
  <c r="W1676" i="15"/>
  <c r="T1676" i="15"/>
  <c r="S1676" i="15"/>
  <c r="R1676" i="15"/>
  <c r="X1675" i="15"/>
  <c r="W1675" i="15"/>
  <c r="T1675" i="15"/>
  <c r="S1675" i="15"/>
  <c r="X1674" i="15"/>
  <c r="W1674" i="15"/>
  <c r="T1674" i="15"/>
  <c r="S1674" i="15"/>
  <c r="X1673" i="15"/>
  <c r="W1673" i="15"/>
  <c r="V1673" i="15"/>
  <c r="T1673" i="15"/>
  <c r="S1673" i="15"/>
  <c r="X1672" i="15"/>
  <c r="W1672" i="15"/>
  <c r="T1672" i="15"/>
  <c r="S1672" i="15"/>
  <c r="X1671" i="15"/>
  <c r="W1671" i="15"/>
  <c r="T1671" i="15"/>
  <c r="S1671" i="15"/>
  <c r="X1670" i="15"/>
  <c r="W1670" i="15"/>
  <c r="T1670" i="15"/>
  <c r="S1670" i="15"/>
  <c r="X1669" i="15"/>
  <c r="W1669" i="15"/>
  <c r="T1669" i="15"/>
  <c r="S1669" i="15"/>
  <c r="X1668" i="15"/>
  <c r="W1668" i="15"/>
  <c r="T1668" i="15"/>
  <c r="S1668" i="15"/>
  <c r="R1668" i="15"/>
  <c r="X1667" i="15"/>
  <c r="W1667" i="15"/>
  <c r="V1667" i="15"/>
  <c r="T1667" i="15"/>
  <c r="S1667" i="15"/>
  <c r="X1666" i="15"/>
  <c r="W1666" i="15"/>
  <c r="V1666" i="15"/>
  <c r="T1666" i="15"/>
  <c r="S1666" i="15"/>
  <c r="X1665" i="15"/>
  <c r="W1665" i="15"/>
  <c r="T1665" i="15"/>
  <c r="S1665" i="15"/>
  <c r="X1664" i="15"/>
  <c r="W1664" i="15"/>
  <c r="T1664" i="15"/>
  <c r="S1664" i="15"/>
  <c r="X1663" i="15"/>
  <c r="W1663" i="15"/>
  <c r="T1663" i="15"/>
  <c r="S1663" i="15"/>
  <c r="X1662" i="15"/>
  <c r="W1662" i="15"/>
  <c r="V1662" i="15"/>
  <c r="T1662" i="15"/>
  <c r="S1662" i="15"/>
  <c r="X1661" i="15"/>
  <c r="W1661" i="15"/>
  <c r="T1661" i="15"/>
  <c r="S1661" i="15"/>
  <c r="X1660" i="15"/>
  <c r="W1660" i="15"/>
  <c r="T1660" i="15"/>
  <c r="S1660" i="15"/>
  <c r="R1660" i="15"/>
  <c r="X1659" i="15"/>
  <c r="W1659" i="15"/>
  <c r="T1659" i="15"/>
  <c r="S1659" i="15"/>
  <c r="X1658" i="15"/>
  <c r="W1658" i="15"/>
  <c r="V1658" i="15"/>
  <c r="T1658" i="15"/>
  <c r="S1658" i="15"/>
  <c r="X1657" i="15"/>
  <c r="W1657" i="15"/>
  <c r="V1657" i="15"/>
  <c r="T1657" i="15"/>
  <c r="S1657" i="15"/>
  <c r="X1656" i="15"/>
  <c r="W1656" i="15"/>
  <c r="T1656" i="15"/>
  <c r="S1656" i="15"/>
  <c r="X1655" i="15"/>
  <c r="W1655" i="15"/>
  <c r="T1655" i="15"/>
  <c r="S1655" i="15"/>
  <c r="X1654" i="15"/>
  <c r="W1654" i="15"/>
  <c r="T1654" i="15"/>
  <c r="S1654" i="15"/>
  <c r="X1653" i="15"/>
  <c r="W1653" i="15"/>
  <c r="T1653" i="15"/>
  <c r="S1653" i="15"/>
  <c r="R1653" i="15"/>
  <c r="X1652" i="15"/>
  <c r="W1652" i="15"/>
  <c r="T1652" i="15"/>
  <c r="S1652" i="15"/>
  <c r="X1651" i="15"/>
  <c r="W1651" i="15"/>
  <c r="T1651" i="15"/>
  <c r="S1651" i="15"/>
  <c r="X1650" i="15"/>
  <c r="W1650" i="15"/>
  <c r="T1650" i="15"/>
  <c r="S1650" i="15"/>
  <c r="X1649" i="15"/>
  <c r="W1649" i="15"/>
  <c r="T1649" i="15"/>
  <c r="S1649" i="15"/>
  <c r="X1648" i="15"/>
  <c r="W1648" i="15"/>
  <c r="T1648" i="15"/>
  <c r="S1648" i="15"/>
  <c r="X1647" i="15"/>
  <c r="W1647" i="15"/>
  <c r="T1647" i="15"/>
  <c r="S1647" i="15"/>
  <c r="X1646" i="15"/>
  <c r="W1646" i="15"/>
  <c r="V1646" i="15"/>
  <c r="T1646" i="15"/>
  <c r="S1646" i="15"/>
  <c r="X1645" i="15"/>
  <c r="W1645" i="15"/>
  <c r="T1645" i="15"/>
  <c r="S1645" i="15"/>
  <c r="X1644" i="15"/>
  <c r="W1644" i="15"/>
  <c r="T1644" i="15"/>
  <c r="S1644" i="15"/>
  <c r="R1644" i="15"/>
  <c r="X1643" i="15"/>
  <c r="W1643" i="15"/>
  <c r="T1643" i="15"/>
  <c r="S1643" i="15"/>
  <c r="R1643" i="15"/>
  <c r="X1642" i="15"/>
  <c r="W1642" i="15"/>
  <c r="V1642" i="15"/>
  <c r="T1642" i="15"/>
  <c r="S1642" i="15"/>
  <c r="X1641" i="15"/>
  <c r="W1641" i="15"/>
  <c r="T1641" i="15"/>
  <c r="S1641" i="15"/>
  <c r="X1640" i="15"/>
  <c r="W1640" i="15"/>
  <c r="T1640" i="15"/>
  <c r="S1640" i="15"/>
  <c r="X1639" i="15"/>
  <c r="W1639" i="15"/>
  <c r="T1639" i="15"/>
  <c r="S1639" i="15"/>
  <c r="X1638" i="15"/>
  <c r="W1638" i="15"/>
  <c r="T1638" i="15"/>
  <c r="S1638" i="15"/>
  <c r="X1637" i="15"/>
  <c r="W1637" i="15"/>
  <c r="T1637" i="15"/>
  <c r="S1637" i="15"/>
  <c r="X1636" i="15"/>
  <c r="W1636" i="15"/>
  <c r="T1636" i="15"/>
  <c r="S1636" i="15"/>
  <c r="R1636" i="15"/>
  <c r="X1635" i="15"/>
  <c r="W1635" i="15"/>
  <c r="T1635" i="15"/>
  <c r="S1635" i="15"/>
  <c r="X1634" i="15"/>
  <c r="W1634" i="15"/>
  <c r="T1634" i="15"/>
  <c r="S1634" i="15"/>
  <c r="X1633" i="15"/>
  <c r="W1633" i="15"/>
  <c r="T1633" i="15"/>
  <c r="S1633" i="15"/>
  <c r="X1632" i="15"/>
  <c r="W1632" i="15"/>
  <c r="V1632" i="15"/>
  <c r="T1632" i="15"/>
  <c r="S1632" i="15"/>
  <c r="X1631" i="15"/>
  <c r="W1631" i="15"/>
  <c r="T1631" i="15"/>
  <c r="S1631" i="15"/>
  <c r="X1630" i="15"/>
  <c r="W1630" i="15"/>
  <c r="T1630" i="15"/>
  <c r="S1630" i="15"/>
  <c r="X1629" i="15"/>
  <c r="W1629" i="15"/>
  <c r="T1629" i="15"/>
  <c r="S1629" i="15"/>
  <c r="X1628" i="15"/>
  <c r="W1628" i="15"/>
  <c r="T1628" i="15"/>
  <c r="S1628" i="15"/>
  <c r="X1627" i="15"/>
  <c r="W1627" i="15"/>
  <c r="T1627" i="15"/>
  <c r="S1627" i="15"/>
  <c r="X1626" i="15"/>
  <c r="W1626" i="15"/>
  <c r="V1626" i="15"/>
  <c r="T1626" i="15"/>
  <c r="S1626" i="15"/>
  <c r="X1625" i="15"/>
  <c r="W1625" i="15"/>
  <c r="T1625" i="15"/>
  <c r="S1625" i="15"/>
  <c r="X1624" i="15"/>
  <c r="W1624" i="15"/>
  <c r="T1624" i="15"/>
  <c r="S1624" i="15"/>
  <c r="X1623" i="15"/>
  <c r="W1623" i="15"/>
  <c r="T1623" i="15"/>
  <c r="S1623" i="15"/>
  <c r="X1622" i="15"/>
  <c r="W1622" i="15"/>
  <c r="T1622" i="15"/>
  <c r="S1622" i="15"/>
  <c r="X1621" i="15"/>
  <c r="W1621" i="15"/>
  <c r="V1621" i="15"/>
  <c r="T1621" i="15"/>
  <c r="S1621" i="15"/>
  <c r="X1620" i="15"/>
  <c r="W1620" i="15"/>
  <c r="T1620" i="15"/>
  <c r="S1620" i="15"/>
  <c r="X1619" i="15"/>
  <c r="W1619" i="15"/>
  <c r="T1619" i="15"/>
  <c r="S1619" i="15"/>
  <c r="X1618" i="15"/>
  <c r="W1618" i="15"/>
  <c r="T1618" i="15"/>
  <c r="S1618" i="15"/>
  <c r="X1617" i="15"/>
  <c r="W1617" i="15"/>
  <c r="T1617" i="15"/>
  <c r="S1617" i="15"/>
  <c r="X1616" i="15"/>
  <c r="W1616" i="15"/>
  <c r="T1616" i="15"/>
  <c r="S1616" i="15"/>
  <c r="X1615" i="15"/>
  <c r="W1615" i="15"/>
  <c r="T1615" i="15"/>
  <c r="S1615" i="15"/>
  <c r="X1614" i="15"/>
  <c r="W1614" i="15"/>
  <c r="T1614" i="15"/>
  <c r="S1614" i="15"/>
  <c r="R1614" i="15"/>
  <c r="X1613" i="15"/>
  <c r="W1613" i="15"/>
  <c r="T1613" i="15"/>
  <c r="S1613" i="15"/>
  <c r="X1612" i="15"/>
  <c r="W1612" i="15"/>
  <c r="T1612" i="15"/>
  <c r="S1612" i="15"/>
  <c r="X1611" i="15"/>
  <c r="W1611" i="15"/>
  <c r="T1611" i="15"/>
  <c r="S1611" i="15"/>
  <c r="X1610" i="15"/>
  <c r="W1610" i="15"/>
  <c r="T1610" i="15"/>
  <c r="S1610" i="15"/>
  <c r="X1609" i="15"/>
  <c r="W1609" i="15"/>
  <c r="T1609" i="15"/>
  <c r="S1609" i="15"/>
  <c r="X1608" i="15"/>
  <c r="W1608" i="15"/>
  <c r="T1608" i="15"/>
  <c r="S1608" i="15"/>
  <c r="X1607" i="15"/>
  <c r="W1607" i="15"/>
  <c r="T1607" i="15"/>
  <c r="S1607" i="15"/>
  <c r="X1606" i="15"/>
  <c r="W1606" i="15"/>
  <c r="T1606" i="15"/>
  <c r="S1606" i="15"/>
  <c r="X1605" i="15"/>
  <c r="W1605" i="15"/>
  <c r="T1605" i="15"/>
  <c r="S1605" i="15"/>
  <c r="X1604" i="15"/>
  <c r="W1604" i="15"/>
  <c r="T1604" i="15"/>
  <c r="S1604" i="15"/>
  <c r="R1604" i="15"/>
  <c r="X1603" i="15"/>
  <c r="W1603" i="15"/>
  <c r="T1603" i="15"/>
  <c r="S1603" i="15"/>
  <c r="R1603" i="15"/>
  <c r="X1602" i="15"/>
  <c r="W1602" i="15"/>
  <c r="V1602" i="15"/>
  <c r="T1602" i="15"/>
  <c r="S1602" i="15"/>
  <c r="X1601" i="15"/>
  <c r="W1601" i="15"/>
  <c r="V1601" i="15"/>
  <c r="T1601" i="15"/>
  <c r="S1601" i="15"/>
  <c r="X1600" i="15"/>
  <c r="W1600" i="15"/>
  <c r="T1600" i="15"/>
  <c r="S1600" i="15"/>
  <c r="X1599" i="15"/>
  <c r="W1599" i="15"/>
  <c r="T1599" i="15"/>
  <c r="S1599" i="15"/>
  <c r="X1598" i="15"/>
  <c r="W1598" i="15"/>
  <c r="T1598" i="15"/>
  <c r="S1598" i="15"/>
  <c r="X1597" i="15"/>
  <c r="W1597" i="15"/>
  <c r="T1597" i="15"/>
  <c r="S1597" i="15"/>
  <c r="X1596" i="15"/>
  <c r="W1596" i="15"/>
  <c r="T1596" i="15"/>
  <c r="S1596" i="15"/>
  <c r="X1595" i="15"/>
  <c r="W1595" i="15"/>
  <c r="T1595" i="15"/>
  <c r="S1595" i="15"/>
  <c r="X1594" i="15"/>
  <c r="W1594" i="15"/>
  <c r="T1594" i="15"/>
  <c r="S1594" i="15"/>
  <c r="X1593" i="15"/>
  <c r="W1593" i="15"/>
  <c r="V1593" i="15"/>
  <c r="T1593" i="15"/>
  <c r="S1593" i="15"/>
  <c r="X1592" i="15"/>
  <c r="W1592" i="15"/>
  <c r="T1592" i="15"/>
  <c r="S1592" i="15"/>
  <c r="X1591" i="15"/>
  <c r="W1591" i="15"/>
  <c r="V1591" i="15"/>
  <c r="T1591" i="15"/>
  <c r="S1591" i="15"/>
  <c r="X1590" i="15"/>
  <c r="W1590" i="15"/>
  <c r="T1590" i="15"/>
  <c r="S1590" i="15"/>
  <c r="X1589" i="15"/>
  <c r="W1589" i="15"/>
  <c r="T1589" i="15"/>
  <c r="S1589" i="15"/>
  <c r="R1589" i="15"/>
  <c r="X1588" i="15"/>
  <c r="W1588" i="15"/>
  <c r="T1588" i="15"/>
  <c r="S1588" i="15"/>
  <c r="R1588" i="15"/>
  <c r="X1587" i="15"/>
  <c r="W1587" i="15"/>
  <c r="T1587" i="15"/>
  <c r="S1587" i="15"/>
  <c r="X1586" i="15"/>
  <c r="W1586" i="15"/>
  <c r="V1586" i="15"/>
  <c r="T1586" i="15"/>
  <c r="S1586" i="15"/>
  <c r="X1585" i="15"/>
  <c r="W1585" i="15"/>
  <c r="T1585" i="15"/>
  <c r="S1585" i="15"/>
  <c r="X1584" i="15"/>
  <c r="W1584" i="15"/>
  <c r="T1584" i="15"/>
  <c r="S1584" i="15"/>
  <c r="X1583" i="15"/>
  <c r="W1583" i="15"/>
  <c r="T1583" i="15"/>
  <c r="S1583" i="15"/>
  <c r="X1582" i="15"/>
  <c r="W1582" i="15"/>
  <c r="T1582" i="15"/>
  <c r="S1582" i="15"/>
  <c r="X1581" i="15"/>
  <c r="W1581" i="15"/>
  <c r="T1581" i="15"/>
  <c r="S1581" i="15"/>
  <c r="X1580" i="15"/>
  <c r="W1580" i="15"/>
  <c r="T1580" i="15"/>
  <c r="S1580" i="15"/>
  <c r="X1579" i="15"/>
  <c r="W1579" i="15"/>
  <c r="T1579" i="15"/>
  <c r="S1579" i="15"/>
  <c r="R1579" i="15"/>
  <c r="X1578" i="15"/>
  <c r="W1578" i="15"/>
  <c r="V1578" i="15"/>
  <c r="T1578" i="15"/>
  <c r="S1578" i="15"/>
  <c r="X1577" i="15"/>
  <c r="W1577" i="15"/>
  <c r="T1577" i="15"/>
  <c r="S1577" i="15"/>
  <c r="X1576" i="15"/>
  <c r="W1576" i="15"/>
  <c r="T1576" i="15"/>
  <c r="S1576" i="15"/>
  <c r="X1575" i="15"/>
  <c r="W1575" i="15"/>
  <c r="T1575" i="15"/>
  <c r="S1575" i="15"/>
  <c r="X1574" i="15"/>
  <c r="W1574" i="15"/>
  <c r="T1574" i="15"/>
  <c r="S1574" i="15"/>
  <c r="R1574" i="15"/>
  <c r="X1573" i="15"/>
  <c r="W1573" i="15"/>
  <c r="T1573" i="15"/>
  <c r="S1573" i="15"/>
  <c r="X1572" i="15"/>
  <c r="W1572" i="15"/>
  <c r="T1572" i="15"/>
  <c r="S1572" i="15"/>
  <c r="X1571" i="15"/>
  <c r="W1571" i="15"/>
  <c r="T1571" i="15"/>
  <c r="S1571" i="15"/>
  <c r="X1570" i="15"/>
  <c r="W1570" i="15"/>
  <c r="T1570" i="15"/>
  <c r="S1570" i="15"/>
  <c r="X1569" i="15"/>
  <c r="W1569" i="15"/>
  <c r="T1569" i="15"/>
  <c r="S1569" i="15"/>
  <c r="X1568" i="15"/>
  <c r="W1568" i="15"/>
  <c r="T1568" i="15"/>
  <c r="S1568" i="15"/>
  <c r="X1567" i="15"/>
  <c r="W1567" i="15"/>
  <c r="T1567" i="15"/>
  <c r="S1567" i="15"/>
  <c r="X1566" i="15"/>
  <c r="W1566" i="15"/>
  <c r="T1566" i="15"/>
  <c r="S1566" i="15"/>
  <c r="X1565" i="15"/>
  <c r="W1565" i="15"/>
  <c r="T1565" i="15"/>
  <c r="S1565" i="15"/>
  <c r="X1564" i="15"/>
  <c r="W1564" i="15"/>
  <c r="T1564" i="15"/>
  <c r="S1564" i="15"/>
  <c r="R1564" i="15"/>
  <c r="X1563" i="15"/>
  <c r="W1563" i="15"/>
  <c r="T1563" i="15"/>
  <c r="S1563" i="15"/>
  <c r="X1562" i="15"/>
  <c r="W1562" i="15"/>
  <c r="V1562" i="15"/>
  <c r="T1562" i="15"/>
  <c r="S1562" i="15"/>
  <c r="X1561" i="15"/>
  <c r="W1561" i="15"/>
  <c r="V1561" i="15"/>
  <c r="T1561" i="15"/>
  <c r="S1561" i="15"/>
  <c r="X1560" i="15"/>
  <c r="W1560" i="15"/>
  <c r="T1560" i="15"/>
  <c r="S1560" i="15"/>
  <c r="X1559" i="15"/>
  <c r="W1559" i="15"/>
  <c r="T1559" i="15"/>
  <c r="S1559" i="15"/>
  <c r="X1558" i="15"/>
  <c r="W1558" i="15"/>
  <c r="V1558" i="15"/>
  <c r="T1558" i="15"/>
  <c r="S1558" i="15"/>
  <c r="X1557" i="15"/>
  <c r="W1557" i="15"/>
  <c r="T1557" i="15"/>
  <c r="S1557" i="15"/>
  <c r="X1556" i="15"/>
  <c r="W1556" i="15"/>
  <c r="T1556" i="15"/>
  <c r="S1556" i="15"/>
  <c r="X1555" i="15"/>
  <c r="W1555" i="15"/>
  <c r="T1555" i="15"/>
  <c r="S1555" i="15"/>
  <c r="X1554" i="15"/>
  <c r="W1554" i="15"/>
  <c r="T1554" i="15"/>
  <c r="S1554" i="15"/>
  <c r="X1553" i="15"/>
  <c r="W1553" i="15"/>
  <c r="V1553" i="15"/>
  <c r="T1553" i="15"/>
  <c r="S1553" i="15"/>
  <c r="X1552" i="15"/>
  <c r="W1552" i="15"/>
  <c r="T1552" i="15"/>
  <c r="S1552" i="15"/>
  <c r="X1551" i="15"/>
  <c r="W1551" i="15"/>
  <c r="T1551" i="15"/>
  <c r="S1551" i="15"/>
  <c r="X1550" i="15"/>
  <c r="W1550" i="15"/>
  <c r="T1550" i="15"/>
  <c r="S1550" i="15"/>
  <c r="X1549" i="15"/>
  <c r="W1549" i="15"/>
  <c r="T1549" i="15"/>
  <c r="S1549" i="15"/>
  <c r="X1548" i="15"/>
  <c r="W1548" i="15"/>
  <c r="T1548" i="15"/>
  <c r="S1548" i="15"/>
  <c r="X1547" i="15"/>
  <c r="W1547" i="15"/>
  <c r="T1547" i="15"/>
  <c r="S1547" i="15"/>
  <c r="X1546" i="15"/>
  <c r="W1546" i="15"/>
  <c r="V1546" i="15"/>
  <c r="T1546" i="15"/>
  <c r="S1546" i="15"/>
  <c r="X1545" i="15"/>
  <c r="W1545" i="15"/>
  <c r="T1545" i="15"/>
  <c r="S1545" i="15"/>
  <c r="X1544" i="15"/>
  <c r="W1544" i="15"/>
  <c r="T1544" i="15"/>
  <c r="S1544" i="15"/>
  <c r="X1543" i="15"/>
  <c r="W1543" i="15"/>
  <c r="T1543" i="15"/>
  <c r="S1543" i="15"/>
  <c r="X1542" i="15"/>
  <c r="W1542" i="15"/>
  <c r="T1542" i="15"/>
  <c r="S1542" i="15"/>
  <c r="X1541" i="15"/>
  <c r="W1541" i="15"/>
  <c r="T1541" i="15"/>
  <c r="S1541" i="15"/>
  <c r="X1540" i="15"/>
  <c r="W1540" i="15"/>
  <c r="T1540" i="15"/>
  <c r="S1540" i="15"/>
  <c r="X1539" i="15"/>
  <c r="W1539" i="15"/>
  <c r="T1539" i="15"/>
  <c r="S1539" i="15"/>
  <c r="R1539" i="15"/>
  <c r="X1538" i="15"/>
  <c r="W1538" i="15"/>
  <c r="V1538" i="15"/>
  <c r="T1538" i="15"/>
  <c r="S1538" i="15"/>
  <c r="X1537" i="15"/>
  <c r="W1537" i="15"/>
  <c r="V1537" i="15"/>
  <c r="T1537" i="15"/>
  <c r="S1537" i="15"/>
  <c r="X1536" i="15"/>
  <c r="W1536" i="15"/>
  <c r="T1536" i="15"/>
  <c r="S1536" i="15"/>
  <c r="X1535" i="15"/>
  <c r="W1535" i="15"/>
  <c r="T1535" i="15"/>
  <c r="S1535" i="15"/>
  <c r="X1534" i="15"/>
  <c r="W1534" i="15"/>
  <c r="T1534" i="15"/>
  <c r="S1534" i="15"/>
  <c r="X1533" i="15"/>
  <c r="W1533" i="15"/>
  <c r="T1533" i="15"/>
  <c r="S1533" i="15"/>
  <c r="X1532" i="15"/>
  <c r="W1532" i="15"/>
  <c r="T1532" i="15"/>
  <c r="S1532" i="15"/>
  <c r="X1531" i="15"/>
  <c r="W1531" i="15"/>
  <c r="T1531" i="15"/>
  <c r="S1531" i="15"/>
  <c r="X1530" i="15"/>
  <c r="W1530" i="15"/>
  <c r="T1530" i="15"/>
  <c r="S1530" i="15"/>
  <c r="X1529" i="15"/>
  <c r="W1529" i="15"/>
  <c r="T1529" i="15"/>
  <c r="S1529" i="15"/>
  <c r="X1528" i="15"/>
  <c r="W1528" i="15"/>
  <c r="T1528" i="15"/>
  <c r="S1528" i="15"/>
  <c r="X1527" i="15"/>
  <c r="W1527" i="15"/>
  <c r="T1527" i="15"/>
  <c r="S1527" i="15"/>
  <c r="X1526" i="15"/>
  <c r="W1526" i="15"/>
  <c r="V1526" i="15"/>
  <c r="T1526" i="15"/>
  <c r="S1526" i="15"/>
  <c r="X1525" i="15"/>
  <c r="W1525" i="15"/>
  <c r="T1525" i="15"/>
  <c r="S1525" i="15"/>
  <c r="X1524" i="15"/>
  <c r="W1524" i="15"/>
  <c r="T1524" i="15"/>
  <c r="S1524" i="15"/>
  <c r="R1524" i="15"/>
  <c r="X1523" i="15"/>
  <c r="W1523" i="15"/>
  <c r="T1523" i="15"/>
  <c r="S1523" i="15"/>
  <c r="R1523" i="15"/>
  <c r="X1522" i="15"/>
  <c r="W1522" i="15"/>
  <c r="V1522" i="15"/>
  <c r="T1522" i="15"/>
  <c r="S1522" i="15"/>
  <c r="X1521" i="15"/>
  <c r="W1521" i="15"/>
  <c r="T1521" i="15"/>
  <c r="S1521" i="15"/>
  <c r="X1520" i="15"/>
  <c r="W1520" i="15"/>
  <c r="T1520" i="15"/>
  <c r="S1520" i="15"/>
  <c r="X1519" i="15"/>
  <c r="W1519" i="15"/>
  <c r="T1519" i="15"/>
  <c r="S1519" i="15"/>
  <c r="X1518" i="15"/>
  <c r="W1518" i="15"/>
  <c r="V1518" i="15"/>
  <c r="T1518" i="15"/>
  <c r="S1518" i="15"/>
  <c r="R1518" i="15"/>
  <c r="X1517" i="15"/>
  <c r="W1517" i="15"/>
  <c r="T1517" i="15"/>
  <c r="S1517" i="15"/>
  <c r="X1516" i="15"/>
  <c r="W1516" i="15"/>
  <c r="T1516" i="15"/>
  <c r="S1516" i="15"/>
  <c r="X1515" i="15"/>
  <c r="W1515" i="15"/>
  <c r="T1515" i="15"/>
  <c r="S1515" i="15"/>
  <c r="X1514" i="15"/>
  <c r="W1514" i="15"/>
  <c r="T1514" i="15"/>
  <c r="S1514" i="15"/>
  <c r="X1513" i="15"/>
  <c r="W1513" i="15"/>
  <c r="V1513" i="15"/>
  <c r="T1513" i="15"/>
  <c r="S1513" i="15"/>
  <c r="X1512" i="15"/>
  <c r="W1512" i="15"/>
  <c r="T1512" i="15"/>
  <c r="S1512" i="15"/>
  <c r="X1511" i="15"/>
  <c r="W1511" i="15"/>
  <c r="T1511" i="15"/>
  <c r="S1511" i="15"/>
  <c r="X1510" i="15"/>
  <c r="W1510" i="15"/>
  <c r="T1510" i="15"/>
  <c r="S1510" i="15"/>
  <c r="X1509" i="15"/>
  <c r="W1509" i="15"/>
  <c r="T1509" i="15"/>
  <c r="S1509" i="15"/>
  <c r="X1508" i="15"/>
  <c r="W1508" i="15"/>
  <c r="T1508" i="15"/>
  <c r="S1508" i="15"/>
  <c r="X1507" i="15"/>
  <c r="W1507" i="15"/>
  <c r="T1507" i="15"/>
  <c r="S1507" i="15"/>
  <c r="X1506" i="15"/>
  <c r="W1506" i="15"/>
  <c r="V1506" i="15"/>
  <c r="T1506" i="15"/>
  <c r="S1506" i="15"/>
  <c r="X1505" i="15"/>
  <c r="W1505" i="15"/>
  <c r="T1505" i="15"/>
  <c r="S1505" i="15"/>
  <c r="X1504" i="15"/>
  <c r="W1504" i="15"/>
  <c r="T1504" i="15"/>
  <c r="S1504" i="15"/>
  <c r="X1503" i="15"/>
  <c r="W1503" i="15"/>
  <c r="T1503" i="15"/>
  <c r="S1503" i="15"/>
  <c r="X1502" i="15"/>
  <c r="W1502" i="15"/>
  <c r="T1502" i="15"/>
  <c r="S1502" i="15"/>
  <c r="X1501" i="15"/>
  <c r="W1501" i="15"/>
  <c r="V1501" i="15"/>
  <c r="T1501" i="15"/>
  <c r="S1501" i="15"/>
  <c r="X1500" i="15"/>
  <c r="W1500" i="15"/>
  <c r="T1500" i="15"/>
  <c r="S1500" i="15"/>
  <c r="R1500" i="15"/>
  <c r="X1499" i="15"/>
  <c r="W1499" i="15"/>
  <c r="T1499" i="15"/>
  <c r="S1499" i="15"/>
  <c r="X1498" i="15"/>
  <c r="W1498" i="15"/>
  <c r="V1498" i="15"/>
  <c r="T1498" i="15"/>
  <c r="S1498" i="15"/>
  <c r="X1497" i="15"/>
  <c r="W1497" i="15"/>
  <c r="V1497" i="15"/>
  <c r="T1497" i="15"/>
  <c r="S1497" i="15"/>
  <c r="X1496" i="15"/>
  <c r="W1496" i="15"/>
  <c r="T1496" i="15"/>
  <c r="S1496" i="15"/>
  <c r="X1495" i="15"/>
  <c r="W1495" i="15"/>
  <c r="T1495" i="15"/>
  <c r="S1495" i="15"/>
  <c r="X1494" i="15"/>
  <c r="W1494" i="15"/>
  <c r="T1494" i="15"/>
  <c r="S1494" i="15"/>
  <c r="X1493" i="15"/>
  <c r="W1493" i="15"/>
  <c r="T1493" i="15"/>
  <c r="S1493" i="15"/>
  <c r="X1492" i="15"/>
  <c r="W1492" i="15"/>
  <c r="T1492" i="15"/>
  <c r="S1492" i="15"/>
  <c r="X1491" i="15"/>
  <c r="W1491" i="15"/>
  <c r="T1491" i="15"/>
  <c r="S1491" i="15"/>
  <c r="X1490" i="15"/>
  <c r="W1490" i="15"/>
  <c r="T1490" i="15"/>
  <c r="S1490" i="15"/>
  <c r="X1489" i="15"/>
  <c r="W1489" i="15"/>
  <c r="T1489" i="15"/>
  <c r="S1489" i="15"/>
  <c r="X1488" i="15"/>
  <c r="W1488" i="15"/>
  <c r="T1488" i="15"/>
  <c r="S1488" i="15"/>
  <c r="X1487" i="15"/>
  <c r="W1487" i="15"/>
  <c r="T1487" i="15"/>
  <c r="S1487" i="15"/>
  <c r="X1486" i="15"/>
  <c r="W1486" i="15"/>
  <c r="T1486" i="15"/>
  <c r="S1486" i="15"/>
  <c r="X1485" i="15"/>
  <c r="W1485" i="15"/>
  <c r="T1485" i="15"/>
  <c r="S1485" i="15"/>
  <c r="X1484" i="15"/>
  <c r="W1484" i="15"/>
  <c r="T1484" i="15"/>
  <c r="S1484" i="15"/>
  <c r="X1483" i="15"/>
  <c r="W1483" i="15"/>
  <c r="T1483" i="15"/>
  <c r="S1483" i="15"/>
  <c r="X1482" i="15"/>
  <c r="W1482" i="15"/>
  <c r="V1482" i="15"/>
  <c r="T1482" i="15"/>
  <c r="S1482" i="15"/>
  <c r="X1481" i="15"/>
  <c r="W1481" i="15"/>
  <c r="V1481" i="15"/>
  <c r="T1481" i="15"/>
  <c r="S1481" i="15"/>
  <c r="X1480" i="15"/>
  <c r="W1480" i="15"/>
  <c r="T1480" i="15"/>
  <c r="S1480" i="15"/>
  <c r="X1479" i="15"/>
  <c r="W1479" i="15"/>
  <c r="T1479" i="15"/>
  <c r="S1479" i="15"/>
  <c r="X1478" i="15"/>
  <c r="W1478" i="15"/>
  <c r="V1478" i="15"/>
  <c r="T1478" i="15"/>
  <c r="S1478" i="15"/>
  <c r="X1477" i="15"/>
  <c r="W1477" i="15"/>
  <c r="T1477" i="15"/>
  <c r="S1477" i="15"/>
  <c r="X1476" i="15"/>
  <c r="W1476" i="15"/>
  <c r="T1476" i="15"/>
  <c r="S1476" i="15"/>
  <c r="X1475" i="15"/>
  <c r="W1475" i="15"/>
  <c r="T1475" i="15"/>
  <c r="S1475" i="15"/>
  <c r="X1474" i="15"/>
  <c r="W1474" i="15"/>
  <c r="T1474" i="15"/>
  <c r="S1474" i="15"/>
  <c r="X1473" i="15"/>
  <c r="W1473" i="15"/>
  <c r="T1473" i="15"/>
  <c r="S1473" i="15"/>
  <c r="X1472" i="15"/>
  <c r="W1472" i="15"/>
  <c r="T1472" i="15"/>
  <c r="S1472" i="15"/>
  <c r="X1471" i="15"/>
  <c r="W1471" i="15"/>
  <c r="T1471" i="15"/>
  <c r="S1471" i="15"/>
  <c r="X1470" i="15"/>
  <c r="W1470" i="15"/>
  <c r="T1470" i="15"/>
  <c r="S1470" i="15"/>
  <c r="X1469" i="15"/>
  <c r="W1469" i="15"/>
  <c r="T1469" i="15"/>
  <c r="S1469" i="15"/>
  <c r="X1468" i="15"/>
  <c r="W1468" i="15"/>
  <c r="T1468" i="15"/>
  <c r="S1468" i="15"/>
  <c r="R1468" i="15"/>
  <c r="X1467" i="15"/>
  <c r="W1467" i="15"/>
  <c r="T1467" i="15"/>
  <c r="S1467" i="15"/>
  <c r="R1467" i="15"/>
  <c r="X1466" i="15"/>
  <c r="W1466" i="15"/>
  <c r="V1466" i="15"/>
  <c r="T1466" i="15"/>
  <c r="S1466" i="15"/>
  <c r="X1465" i="15"/>
  <c r="W1465" i="15"/>
  <c r="T1465" i="15"/>
  <c r="S1465" i="15"/>
  <c r="X1464" i="15"/>
  <c r="W1464" i="15"/>
  <c r="T1464" i="15"/>
  <c r="S1464" i="15"/>
  <c r="X1463" i="15"/>
  <c r="W1463" i="15"/>
  <c r="T1463" i="15"/>
  <c r="S1463" i="15"/>
  <c r="X1462" i="15"/>
  <c r="W1462" i="15"/>
  <c r="V1462" i="15"/>
  <c r="T1462" i="15"/>
  <c r="S1462" i="15"/>
  <c r="X1461" i="15"/>
  <c r="W1461" i="15"/>
  <c r="T1461" i="15"/>
  <c r="S1461" i="15"/>
  <c r="X1460" i="15"/>
  <c r="W1460" i="15"/>
  <c r="T1460" i="15"/>
  <c r="S1460" i="15"/>
  <c r="X1459" i="15"/>
  <c r="W1459" i="15"/>
  <c r="T1459" i="15"/>
  <c r="S1459" i="15"/>
  <c r="X1458" i="15"/>
  <c r="W1458" i="15"/>
  <c r="V1458" i="15"/>
  <c r="T1458" i="15"/>
  <c r="S1458" i="15"/>
  <c r="X1457" i="15"/>
  <c r="W1457" i="15"/>
  <c r="V1457" i="15"/>
  <c r="T1457" i="15"/>
  <c r="S1457" i="15"/>
  <c r="X1456" i="15"/>
  <c r="W1456" i="15"/>
  <c r="T1456" i="15"/>
  <c r="S1456" i="15"/>
  <c r="X1455" i="15"/>
  <c r="W1455" i="15"/>
  <c r="T1455" i="15"/>
  <c r="S1455" i="15"/>
  <c r="X1454" i="15"/>
  <c r="W1454" i="15"/>
  <c r="T1454" i="15"/>
  <c r="S1454" i="15"/>
  <c r="X1453" i="15"/>
  <c r="W1453" i="15"/>
  <c r="T1453" i="15"/>
  <c r="S1453" i="15"/>
  <c r="X1452" i="15"/>
  <c r="W1452" i="15"/>
  <c r="T1452" i="15"/>
  <c r="S1452" i="15"/>
  <c r="X1451" i="15"/>
  <c r="W1451" i="15"/>
  <c r="V1451" i="15"/>
  <c r="T1451" i="15"/>
  <c r="S1451" i="15"/>
  <c r="X1450" i="15"/>
  <c r="W1450" i="15"/>
  <c r="T1450" i="15"/>
  <c r="S1450" i="15"/>
  <c r="X1449" i="15"/>
  <c r="W1449" i="15"/>
  <c r="T1449" i="15"/>
  <c r="S1449" i="15"/>
  <c r="X1448" i="15"/>
  <c r="W1448" i="15"/>
  <c r="T1448" i="15"/>
  <c r="S1448" i="15"/>
  <c r="X1447" i="15"/>
  <c r="W1447" i="15"/>
  <c r="T1447" i="15"/>
  <c r="S1447" i="15"/>
  <c r="X1446" i="15"/>
  <c r="W1446" i="15"/>
  <c r="T1446" i="15"/>
  <c r="S1446" i="15"/>
  <c r="X1445" i="15"/>
  <c r="W1445" i="15"/>
  <c r="T1445" i="15"/>
  <c r="S1445" i="15"/>
  <c r="R1445" i="15"/>
  <c r="X1444" i="15"/>
  <c r="W1444" i="15"/>
  <c r="T1444" i="15"/>
  <c r="S1444" i="15"/>
  <c r="X1443" i="15"/>
  <c r="W1443" i="15"/>
  <c r="T1443" i="15"/>
  <c r="S1443" i="15"/>
  <c r="X1442" i="15"/>
  <c r="W1442" i="15"/>
  <c r="T1442" i="15"/>
  <c r="S1442" i="15"/>
  <c r="X1441" i="15"/>
  <c r="W1441" i="15"/>
  <c r="V1441" i="15"/>
  <c r="T1441" i="15"/>
  <c r="S1441" i="15"/>
  <c r="X1440" i="15"/>
  <c r="W1440" i="15"/>
  <c r="T1440" i="15"/>
  <c r="S1440" i="15"/>
  <c r="X1439" i="15"/>
  <c r="W1439" i="15"/>
  <c r="T1439" i="15"/>
  <c r="S1439" i="15"/>
  <c r="X1438" i="15"/>
  <c r="W1438" i="15"/>
  <c r="V1438" i="15"/>
  <c r="T1438" i="15"/>
  <c r="S1438" i="15"/>
  <c r="X1437" i="15"/>
  <c r="W1437" i="15"/>
  <c r="T1437" i="15"/>
  <c r="S1437" i="15"/>
  <c r="X1436" i="15"/>
  <c r="W1436" i="15"/>
  <c r="T1436" i="15"/>
  <c r="S1436" i="15"/>
  <c r="X1435" i="15"/>
  <c r="W1435" i="15"/>
  <c r="T1435" i="15"/>
  <c r="S1435" i="15"/>
  <c r="X1434" i="15"/>
  <c r="W1434" i="15"/>
  <c r="T1434" i="15"/>
  <c r="S1434" i="15"/>
  <c r="X1433" i="15"/>
  <c r="W1433" i="15"/>
  <c r="V1433" i="15"/>
  <c r="T1433" i="15"/>
  <c r="S1433" i="15"/>
  <c r="X1432" i="15"/>
  <c r="W1432" i="15"/>
  <c r="T1432" i="15"/>
  <c r="S1432" i="15"/>
  <c r="X1431" i="15"/>
  <c r="W1431" i="15"/>
  <c r="V1431" i="15"/>
  <c r="T1431" i="15"/>
  <c r="S1431" i="15"/>
  <c r="X1430" i="15"/>
  <c r="W1430" i="15"/>
  <c r="T1430" i="15"/>
  <c r="S1430" i="15"/>
  <c r="X1429" i="15"/>
  <c r="W1429" i="15"/>
  <c r="T1429" i="15"/>
  <c r="S1429" i="15"/>
  <c r="X1428" i="15"/>
  <c r="W1428" i="15"/>
  <c r="T1428" i="15"/>
  <c r="S1428" i="15"/>
  <c r="X1427" i="15"/>
  <c r="W1427" i="15"/>
  <c r="T1427" i="15"/>
  <c r="S1427" i="15"/>
  <c r="R1427" i="15"/>
  <c r="X1426" i="15"/>
  <c r="W1426" i="15"/>
  <c r="V1426" i="15"/>
  <c r="T1426" i="15"/>
  <c r="S1426" i="15"/>
  <c r="X1425" i="15"/>
  <c r="W1425" i="15"/>
  <c r="T1425" i="15"/>
  <c r="S1425" i="15"/>
  <c r="X1424" i="15"/>
  <c r="W1424" i="15"/>
  <c r="T1424" i="15"/>
  <c r="S1424" i="15"/>
  <c r="X1423" i="15"/>
  <c r="W1423" i="15"/>
  <c r="T1423" i="15"/>
  <c r="S1423" i="15"/>
  <c r="X1422" i="15"/>
  <c r="W1422" i="15"/>
  <c r="V1422" i="15"/>
  <c r="T1422" i="15"/>
  <c r="S1422" i="15"/>
  <c r="X1421" i="15"/>
  <c r="W1421" i="15"/>
  <c r="T1421" i="15"/>
  <c r="S1421" i="15"/>
  <c r="X1420" i="15"/>
  <c r="W1420" i="15"/>
  <c r="T1420" i="15"/>
  <c r="S1420" i="15"/>
  <c r="X1419" i="15"/>
  <c r="W1419" i="15"/>
  <c r="T1419" i="15"/>
  <c r="S1419" i="15"/>
  <c r="R1419" i="15"/>
  <c r="X1418" i="15"/>
  <c r="W1418" i="15"/>
  <c r="V1418" i="15"/>
  <c r="T1418" i="15"/>
  <c r="S1418" i="15"/>
  <c r="X1417" i="15"/>
  <c r="W1417" i="15"/>
  <c r="T1417" i="15"/>
  <c r="S1417" i="15"/>
  <c r="X1416" i="15"/>
  <c r="W1416" i="15"/>
  <c r="T1416" i="15"/>
  <c r="S1416" i="15"/>
  <c r="X1415" i="15"/>
  <c r="W1415" i="15"/>
  <c r="T1415" i="15"/>
  <c r="S1415" i="15"/>
  <c r="X1414" i="15"/>
  <c r="W1414" i="15"/>
  <c r="T1414" i="15"/>
  <c r="S1414" i="15"/>
  <c r="X1413" i="15"/>
  <c r="W1413" i="15"/>
  <c r="T1413" i="15"/>
  <c r="S1413" i="15"/>
  <c r="X1412" i="15"/>
  <c r="W1412" i="15"/>
  <c r="T1412" i="15"/>
  <c r="S1412" i="15"/>
  <c r="X1411" i="15"/>
  <c r="W1411" i="15"/>
  <c r="T1411" i="15"/>
  <c r="S1411" i="15"/>
  <c r="X1410" i="15"/>
  <c r="W1410" i="15"/>
  <c r="T1410" i="15"/>
  <c r="S1410" i="15"/>
  <c r="X1409" i="15"/>
  <c r="W1409" i="15"/>
  <c r="T1409" i="15"/>
  <c r="S1409" i="15"/>
  <c r="X1408" i="15"/>
  <c r="W1408" i="15"/>
  <c r="T1408" i="15"/>
  <c r="S1408" i="15"/>
  <c r="X1407" i="15"/>
  <c r="W1407" i="15"/>
  <c r="T1407" i="15"/>
  <c r="S1407" i="15"/>
  <c r="X1406" i="15"/>
  <c r="W1406" i="15"/>
  <c r="T1406" i="15"/>
  <c r="S1406" i="15"/>
  <c r="X1405" i="15"/>
  <c r="W1405" i="15"/>
  <c r="T1405" i="15"/>
  <c r="S1405" i="15"/>
  <c r="X1404" i="15"/>
  <c r="W1404" i="15"/>
  <c r="T1404" i="15"/>
  <c r="S1404" i="15"/>
  <c r="R1404" i="15"/>
  <c r="X1403" i="15"/>
  <c r="W1403" i="15"/>
  <c r="T1403" i="15"/>
  <c r="S1403" i="15"/>
  <c r="R1403" i="15"/>
  <c r="X1402" i="15"/>
  <c r="W1402" i="15"/>
  <c r="T1402" i="15"/>
  <c r="S1402" i="15"/>
  <c r="X1401" i="15"/>
  <c r="W1401" i="15"/>
  <c r="T1401" i="15"/>
  <c r="S1401" i="15"/>
  <c r="X1400" i="15"/>
  <c r="W1400" i="15"/>
  <c r="T1400" i="15"/>
  <c r="S1400" i="15"/>
  <c r="X1399" i="15"/>
  <c r="W1399" i="15"/>
  <c r="T1399" i="15"/>
  <c r="S1399" i="15"/>
  <c r="X1398" i="15"/>
  <c r="W1398" i="15"/>
  <c r="V1398" i="15"/>
  <c r="T1398" i="15"/>
  <c r="S1398" i="15"/>
  <c r="X1397" i="15"/>
  <c r="W1397" i="15"/>
  <c r="T1397" i="15"/>
  <c r="S1397" i="15"/>
  <c r="X1396" i="15"/>
  <c r="W1396" i="15"/>
  <c r="T1396" i="15"/>
  <c r="S1396" i="15"/>
  <c r="X1395" i="15"/>
  <c r="W1395" i="15"/>
  <c r="T1395" i="15"/>
  <c r="S1395" i="15"/>
  <c r="X1394" i="15"/>
  <c r="W1394" i="15"/>
  <c r="T1394" i="15"/>
  <c r="S1394" i="15"/>
  <c r="X1393" i="15"/>
  <c r="W1393" i="15"/>
  <c r="T1393" i="15"/>
  <c r="S1393" i="15"/>
  <c r="X1392" i="15"/>
  <c r="W1392" i="15"/>
  <c r="T1392" i="15"/>
  <c r="S1392" i="15"/>
  <c r="X1391" i="15"/>
  <c r="W1391" i="15"/>
  <c r="T1391" i="15"/>
  <c r="S1391" i="15"/>
  <c r="X1390" i="15"/>
  <c r="W1390" i="15"/>
  <c r="T1390" i="15"/>
  <c r="S1390" i="15"/>
  <c r="X1389" i="15"/>
  <c r="W1389" i="15"/>
  <c r="T1389" i="15"/>
  <c r="S1389" i="15"/>
  <c r="R1389" i="15"/>
  <c r="X1388" i="15"/>
  <c r="W1388" i="15"/>
  <c r="T1388" i="15"/>
  <c r="S1388" i="15"/>
  <c r="X1387" i="15"/>
  <c r="W1387" i="15"/>
  <c r="T1387" i="15"/>
  <c r="S1387" i="15"/>
  <c r="X1386" i="15"/>
  <c r="W1386" i="15"/>
  <c r="T1386" i="15"/>
  <c r="S1386" i="15"/>
  <c r="X1385" i="15"/>
  <c r="W1385" i="15"/>
  <c r="T1385" i="15"/>
  <c r="S1385" i="15"/>
  <c r="X1384" i="15"/>
  <c r="W1384" i="15"/>
  <c r="T1384" i="15"/>
  <c r="S1384" i="15"/>
  <c r="X1383" i="15"/>
  <c r="W1383" i="15"/>
  <c r="T1383" i="15"/>
  <c r="S1383" i="15"/>
  <c r="X1382" i="15"/>
  <c r="W1382" i="15"/>
  <c r="V1382" i="15"/>
  <c r="T1382" i="15"/>
  <c r="S1382" i="15"/>
  <c r="X1381" i="15"/>
  <c r="W1381" i="15"/>
  <c r="T1381" i="15"/>
  <c r="S1381" i="15"/>
  <c r="X1380" i="15"/>
  <c r="W1380" i="15"/>
  <c r="T1380" i="15"/>
  <c r="S1380" i="15"/>
  <c r="R1380" i="15"/>
  <c r="X1379" i="15"/>
  <c r="W1379" i="15"/>
  <c r="T1379" i="15"/>
  <c r="S1379" i="15"/>
  <c r="R1379" i="15"/>
  <c r="X1378" i="15"/>
  <c r="W1378" i="15"/>
  <c r="T1378" i="15"/>
  <c r="S1378" i="15"/>
  <c r="X1377" i="15"/>
  <c r="W1377" i="15"/>
  <c r="V1377" i="15"/>
  <c r="T1377" i="15"/>
  <c r="S1377" i="15"/>
  <c r="X1376" i="15"/>
  <c r="W1376" i="15"/>
  <c r="T1376" i="15"/>
  <c r="S1376" i="15"/>
  <c r="X1375" i="15"/>
  <c r="W1375" i="15"/>
  <c r="T1375" i="15"/>
  <c r="S1375" i="15"/>
  <c r="X1374" i="15"/>
  <c r="W1374" i="15"/>
  <c r="T1374" i="15"/>
  <c r="S1374" i="15"/>
  <c r="X1373" i="15"/>
  <c r="W1373" i="15"/>
  <c r="V1373" i="15"/>
  <c r="T1373" i="15"/>
  <c r="S1373" i="15"/>
  <c r="X1372" i="15"/>
  <c r="W1372" i="15"/>
  <c r="T1372" i="15"/>
  <c r="S1372" i="15"/>
  <c r="R1372" i="15"/>
  <c r="X1371" i="15"/>
  <c r="W1371" i="15"/>
  <c r="T1371" i="15"/>
  <c r="S1371" i="15"/>
  <c r="R1371" i="15"/>
  <c r="X1370" i="15"/>
  <c r="W1370" i="15"/>
  <c r="V1370" i="15"/>
  <c r="T1370" i="15"/>
  <c r="S1370" i="15"/>
  <c r="X1369" i="15"/>
  <c r="W1369" i="15"/>
  <c r="V1369" i="15"/>
  <c r="T1369" i="15"/>
  <c r="S1369" i="15"/>
  <c r="X1368" i="15"/>
  <c r="W1368" i="15"/>
  <c r="T1368" i="15"/>
  <c r="S1368" i="15"/>
  <c r="X1367" i="15"/>
  <c r="W1367" i="15"/>
  <c r="T1367" i="15"/>
  <c r="S1367" i="15"/>
  <c r="X1366" i="15"/>
  <c r="W1366" i="15"/>
  <c r="V1366" i="15"/>
  <c r="T1366" i="15"/>
  <c r="S1366" i="15"/>
  <c r="X1365" i="15"/>
  <c r="W1365" i="15"/>
  <c r="T1365" i="15"/>
  <c r="S1365" i="15"/>
  <c r="R1365" i="15"/>
  <c r="X1364" i="15"/>
  <c r="W1364" i="15"/>
  <c r="T1364" i="15"/>
  <c r="S1364" i="15"/>
  <c r="X1363" i="15"/>
  <c r="W1363" i="15"/>
  <c r="T1363" i="15"/>
  <c r="S1363" i="15"/>
  <c r="X1362" i="15"/>
  <c r="W1362" i="15"/>
  <c r="T1362" i="15"/>
  <c r="S1362" i="15"/>
  <c r="X1361" i="15"/>
  <c r="W1361" i="15"/>
  <c r="V1361" i="15"/>
  <c r="T1361" i="15"/>
  <c r="S1361" i="15"/>
  <c r="X1360" i="15"/>
  <c r="W1360" i="15"/>
  <c r="T1360" i="15"/>
  <c r="S1360" i="15"/>
  <c r="X1359" i="15"/>
  <c r="W1359" i="15"/>
  <c r="T1359" i="15"/>
  <c r="S1359" i="15"/>
  <c r="X1358" i="15"/>
  <c r="W1358" i="15"/>
  <c r="T1358" i="15"/>
  <c r="S1358" i="15"/>
  <c r="X1357" i="15"/>
  <c r="W1357" i="15"/>
  <c r="T1357" i="15"/>
  <c r="S1357" i="15"/>
  <c r="X1356" i="15"/>
  <c r="W1356" i="15"/>
  <c r="T1356" i="15"/>
  <c r="S1356" i="15"/>
  <c r="R1356" i="15"/>
  <c r="X1355" i="15"/>
  <c r="W1355" i="15"/>
  <c r="T1355" i="15"/>
  <c r="S1355" i="15"/>
  <c r="X1354" i="15"/>
  <c r="W1354" i="15"/>
  <c r="T1354" i="15"/>
  <c r="S1354" i="15"/>
  <c r="X1353" i="15"/>
  <c r="W1353" i="15"/>
  <c r="V1353" i="15"/>
  <c r="T1353" i="15"/>
  <c r="S1353" i="15"/>
  <c r="X1352" i="15"/>
  <c r="W1352" i="15"/>
  <c r="T1352" i="15"/>
  <c r="S1352" i="15"/>
  <c r="X1351" i="15"/>
  <c r="W1351" i="15"/>
  <c r="T1351" i="15"/>
  <c r="S1351" i="15"/>
  <c r="X1350" i="15"/>
  <c r="W1350" i="15"/>
  <c r="T1350" i="15"/>
  <c r="S1350" i="15"/>
  <c r="X1349" i="15"/>
  <c r="W1349" i="15"/>
  <c r="T1349" i="15"/>
  <c r="S1349" i="15"/>
  <c r="X1348" i="15"/>
  <c r="W1348" i="15"/>
  <c r="T1348" i="15"/>
  <c r="S1348" i="15"/>
  <c r="R1348" i="15"/>
  <c r="X1347" i="15"/>
  <c r="W1347" i="15"/>
  <c r="T1347" i="15"/>
  <c r="S1347" i="15"/>
  <c r="R1347" i="15"/>
  <c r="X1346" i="15"/>
  <c r="W1346" i="15"/>
  <c r="V1346" i="15"/>
  <c r="T1346" i="15"/>
  <c r="S1346" i="15"/>
  <c r="X1345" i="15"/>
  <c r="W1345" i="15"/>
  <c r="T1345" i="15"/>
  <c r="S1345" i="15"/>
  <c r="X1344" i="15"/>
  <c r="W1344" i="15"/>
  <c r="T1344" i="15"/>
  <c r="S1344" i="15"/>
  <c r="X1343" i="15"/>
  <c r="W1343" i="15"/>
  <c r="T1343" i="15"/>
  <c r="S1343" i="15"/>
  <c r="X1342" i="15"/>
  <c r="W1342" i="15"/>
  <c r="T1342" i="15"/>
  <c r="S1342" i="15"/>
  <c r="R1342" i="15"/>
  <c r="X1341" i="15"/>
  <c r="W1341" i="15"/>
  <c r="T1341" i="15"/>
  <c r="S1341" i="15"/>
  <c r="X1340" i="15"/>
  <c r="W1340" i="15"/>
  <c r="T1340" i="15"/>
  <c r="S1340" i="15"/>
  <c r="X1339" i="15"/>
  <c r="W1339" i="15"/>
  <c r="T1339" i="15"/>
  <c r="S1339" i="15"/>
  <c r="X1338" i="15"/>
  <c r="W1338" i="15"/>
  <c r="V1338" i="15"/>
  <c r="T1338" i="15"/>
  <c r="S1338" i="15"/>
  <c r="X1337" i="15"/>
  <c r="W1337" i="15"/>
  <c r="V1337" i="15"/>
  <c r="T1337" i="15"/>
  <c r="S1337" i="15"/>
  <c r="X1336" i="15"/>
  <c r="W1336" i="15"/>
  <c r="T1336" i="15"/>
  <c r="S1336" i="15"/>
  <c r="X1335" i="15"/>
  <c r="W1335" i="15"/>
  <c r="T1335" i="15"/>
  <c r="S1335" i="15"/>
  <c r="X1334" i="15"/>
  <c r="W1334" i="15"/>
  <c r="V1334" i="15"/>
  <c r="T1334" i="15"/>
  <c r="S1334" i="15"/>
  <c r="X1333" i="15"/>
  <c r="W1333" i="15"/>
  <c r="V1333" i="15"/>
  <c r="T1333" i="15"/>
  <c r="S1333" i="15"/>
  <c r="X1332" i="15"/>
  <c r="W1332" i="15"/>
  <c r="T1332" i="15"/>
  <c r="S1332" i="15"/>
  <c r="X1331" i="15"/>
  <c r="W1331" i="15"/>
  <c r="T1331" i="15"/>
  <c r="S1331" i="15"/>
  <c r="X1330" i="15"/>
  <c r="W1330" i="15"/>
  <c r="T1330" i="15"/>
  <c r="S1330" i="15"/>
  <c r="X1329" i="15"/>
  <c r="W1329" i="15"/>
  <c r="T1329" i="15"/>
  <c r="S1329" i="15"/>
  <c r="X1328" i="15"/>
  <c r="W1328" i="15"/>
  <c r="T1328" i="15"/>
  <c r="S1328" i="15"/>
  <c r="X1327" i="15"/>
  <c r="W1327" i="15"/>
  <c r="T1327" i="15"/>
  <c r="S1327" i="15"/>
  <c r="X1326" i="15"/>
  <c r="W1326" i="15"/>
  <c r="T1326" i="15"/>
  <c r="S1326" i="15"/>
  <c r="X1325" i="15"/>
  <c r="W1325" i="15"/>
  <c r="T1325" i="15"/>
  <c r="S1325" i="15"/>
  <c r="X1324" i="15"/>
  <c r="W1324" i="15"/>
  <c r="T1324" i="15"/>
  <c r="S1324" i="15"/>
  <c r="X1323" i="15"/>
  <c r="W1323" i="15"/>
  <c r="T1323" i="15"/>
  <c r="S1323" i="15"/>
  <c r="X1322" i="15"/>
  <c r="W1322" i="15"/>
  <c r="T1322" i="15"/>
  <c r="S1322" i="15"/>
  <c r="X1321" i="15"/>
  <c r="W1321" i="15"/>
  <c r="T1321" i="15"/>
  <c r="S1321" i="15"/>
  <c r="X1320" i="15"/>
  <c r="W1320" i="15"/>
  <c r="T1320" i="15"/>
  <c r="S1320" i="15"/>
  <c r="X1319" i="15"/>
  <c r="W1319" i="15"/>
  <c r="T1319" i="15"/>
  <c r="S1319" i="15"/>
  <c r="X1318" i="15"/>
  <c r="W1318" i="15"/>
  <c r="V1318" i="15"/>
  <c r="T1318" i="15"/>
  <c r="S1318" i="15"/>
  <c r="R1318" i="15"/>
  <c r="X1317" i="15"/>
  <c r="W1317" i="15"/>
  <c r="T1317" i="15"/>
  <c r="S1317" i="15"/>
  <c r="X1316" i="15"/>
  <c r="W1316" i="15"/>
  <c r="T1316" i="15"/>
  <c r="S1316" i="15"/>
  <c r="X1315" i="15"/>
  <c r="W1315" i="15"/>
  <c r="T1315" i="15"/>
  <c r="S1315" i="15"/>
  <c r="X1314" i="15"/>
  <c r="W1314" i="15"/>
  <c r="T1314" i="15"/>
  <c r="S1314" i="15"/>
  <c r="X1313" i="15"/>
  <c r="W1313" i="15"/>
  <c r="V1313" i="15"/>
  <c r="T1313" i="15"/>
  <c r="S1313" i="15"/>
  <c r="X1312" i="15"/>
  <c r="W1312" i="15"/>
  <c r="T1312" i="15"/>
  <c r="S1312" i="15"/>
  <c r="X1311" i="15"/>
  <c r="W1311" i="15"/>
  <c r="T1311" i="15"/>
  <c r="S1311" i="15"/>
  <c r="X1310" i="15"/>
  <c r="W1310" i="15"/>
  <c r="T1310" i="15"/>
  <c r="S1310" i="15"/>
  <c r="X1309" i="15"/>
  <c r="W1309" i="15"/>
  <c r="T1309" i="15"/>
  <c r="S1309" i="15"/>
  <c r="X1308" i="15"/>
  <c r="W1308" i="15"/>
  <c r="T1308" i="15"/>
  <c r="S1308" i="15"/>
  <c r="R1308" i="15"/>
  <c r="X1307" i="15"/>
  <c r="W1307" i="15"/>
  <c r="T1307" i="15"/>
  <c r="S1307" i="15"/>
  <c r="R1307" i="15"/>
  <c r="X1306" i="15"/>
  <c r="W1306" i="15"/>
  <c r="V1306" i="15"/>
  <c r="T1306" i="15"/>
  <c r="S1306" i="15"/>
  <c r="X1305" i="15"/>
  <c r="W1305" i="15"/>
  <c r="T1305" i="15"/>
  <c r="S1305" i="15"/>
  <c r="X1304" i="15"/>
  <c r="W1304" i="15"/>
  <c r="T1304" i="15"/>
  <c r="S1304" i="15"/>
  <c r="X1303" i="15"/>
  <c r="W1303" i="15"/>
  <c r="T1303" i="15"/>
  <c r="S1303" i="15"/>
  <c r="X1302" i="15"/>
  <c r="W1302" i="15"/>
  <c r="T1302" i="15"/>
  <c r="S1302" i="15"/>
  <c r="X1301" i="15"/>
  <c r="W1301" i="15"/>
  <c r="T1301" i="15"/>
  <c r="S1301" i="15"/>
  <c r="X1300" i="15"/>
  <c r="W1300" i="15"/>
  <c r="T1300" i="15"/>
  <c r="S1300" i="15"/>
  <c r="X1299" i="15"/>
  <c r="W1299" i="15"/>
  <c r="T1299" i="15"/>
  <c r="S1299" i="15"/>
  <c r="X1298" i="15"/>
  <c r="W1298" i="15"/>
  <c r="T1298" i="15"/>
  <c r="S1298" i="15"/>
  <c r="R1298" i="15"/>
  <c r="X1297" i="15"/>
  <c r="W1297" i="15"/>
  <c r="T1297" i="15"/>
  <c r="S1297" i="15"/>
  <c r="X1296" i="15"/>
  <c r="W1296" i="15"/>
  <c r="T1296" i="15"/>
  <c r="S1296" i="15"/>
  <c r="X1295" i="15"/>
  <c r="W1295" i="15"/>
  <c r="T1295" i="15"/>
  <c r="S1295" i="15"/>
  <c r="X1294" i="15"/>
  <c r="W1294" i="15"/>
  <c r="T1294" i="15"/>
  <c r="S1294" i="15"/>
  <c r="X1293" i="15"/>
  <c r="W1293" i="15"/>
  <c r="T1293" i="15"/>
  <c r="S1293" i="15"/>
  <c r="X1292" i="15"/>
  <c r="W1292" i="15"/>
  <c r="T1292" i="15"/>
  <c r="S1292" i="15"/>
  <c r="R1292" i="15"/>
  <c r="X1291" i="15"/>
  <c r="W1291" i="15"/>
  <c r="T1291" i="15"/>
  <c r="S1291" i="15"/>
  <c r="X1290" i="15"/>
  <c r="W1290" i="15"/>
  <c r="T1290" i="15"/>
  <c r="S1290" i="15"/>
  <c r="X1289" i="15"/>
  <c r="W1289" i="15"/>
  <c r="V1289" i="15"/>
  <c r="T1289" i="15"/>
  <c r="S1289" i="15"/>
  <c r="X1288" i="15"/>
  <c r="W1288" i="15"/>
  <c r="T1288" i="15"/>
  <c r="S1288" i="15"/>
  <c r="X1287" i="15"/>
  <c r="W1287" i="15"/>
  <c r="T1287" i="15"/>
  <c r="S1287" i="15"/>
  <c r="X1286" i="15"/>
  <c r="W1286" i="15"/>
  <c r="T1286" i="15"/>
  <c r="S1286" i="15"/>
  <c r="X1285" i="15"/>
  <c r="W1285" i="15"/>
  <c r="T1285" i="15"/>
  <c r="S1285" i="15"/>
  <c r="X1284" i="15"/>
  <c r="W1284" i="15"/>
  <c r="T1284" i="15"/>
  <c r="S1284" i="15"/>
  <c r="R1284" i="15"/>
  <c r="X1283" i="15"/>
  <c r="W1283" i="15"/>
  <c r="T1283" i="15"/>
  <c r="S1283" i="15"/>
  <c r="R1283" i="15"/>
  <c r="X1282" i="15"/>
  <c r="W1282" i="15"/>
  <c r="T1282" i="15"/>
  <c r="S1282" i="15"/>
  <c r="X1281" i="15"/>
  <c r="W1281" i="15"/>
  <c r="V1281" i="15"/>
  <c r="T1281" i="15"/>
  <c r="S1281" i="15"/>
  <c r="X1280" i="15"/>
  <c r="W1280" i="15"/>
  <c r="T1280" i="15"/>
  <c r="S1280" i="15"/>
  <c r="X1279" i="15"/>
  <c r="W1279" i="15"/>
  <c r="T1279" i="15"/>
  <c r="S1279" i="15"/>
  <c r="X1278" i="15"/>
  <c r="W1278" i="15"/>
  <c r="T1278" i="15"/>
  <c r="S1278" i="15"/>
  <c r="X1277" i="15"/>
  <c r="W1277" i="15"/>
  <c r="T1277" i="15"/>
  <c r="S1277" i="15"/>
  <c r="X1276" i="15"/>
  <c r="W1276" i="15"/>
  <c r="T1276" i="15"/>
  <c r="S1276" i="15"/>
  <c r="R1276" i="15"/>
  <c r="X1275" i="15"/>
  <c r="W1275" i="15"/>
  <c r="T1275" i="15"/>
  <c r="S1275" i="15"/>
  <c r="X1274" i="15"/>
  <c r="W1274" i="15"/>
  <c r="T1274" i="15"/>
  <c r="S1274" i="15"/>
  <c r="X1273" i="15"/>
  <c r="W1273" i="15"/>
  <c r="V1273" i="15"/>
  <c r="T1273" i="15"/>
  <c r="S1273" i="15"/>
  <c r="X1272" i="15"/>
  <c r="W1272" i="15"/>
  <c r="T1272" i="15"/>
  <c r="S1272" i="15"/>
  <c r="X1271" i="15"/>
  <c r="W1271" i="15"/>
  <c r="T1271" i="15"/>
  <c r="S1271" i="15"/>
  <c r="X1270" i="15"/>
  <c r="W1270" i="15"/>
  <c r="T1270" i="15"/>
  <c r="S1270" i="15"/>
  <c r="R1270" i="15"/>
  <c r="X1269" i="15"/>
  <c r="W1269" i="15"/>
  <c r="T1269" i="15"/>
  <c r="S1269" i="15"/>
  <c r="X1268" i="15"/>
  <c r="W1268" i="15"/>
  <c r="T1268" i="15"/>
  <c r="S1268" i="15"/>
  <c r="R1268" i="15"/>
  <c r="X1267" i="15"/>
  <c r="W1267" i="15"/>
  <c r="T1267" i="15"/>
  <c r="S1267" i="15"/>
  <c r="R1267" i="15"/>
  <c r="X1266" i="15"/>
  <c r="W1266" i="15"/>
  <c r="V1266" i="15"/>
  <c r="T1266" i="15"/>
  <c r="S1266" i="15"/>
  <c r="X1265" i="15"/>
  <c r="W1265" i="15"/>
  <c r="T1265" i="15"/>
  <c r="S1265" i="15"/>
  <c r="X1264" i="15"/>
  <c r="W1264" i="15"/>
  <c r="T1264" i="15"/>
  <c r="S1264" i="15"/>
  <c r="X1263" i="15"/>
  <c r="W1263" i="15"/>
  <c r="T1263" i="15"/>
  <c r="S1263" i="15"/>
  <c r="X1262" i="15"/>
  <c r="W1262" i="15"/>
  <c r="V1262" i="15"/>
  <c r="T1262" i="15"/>
  <c r="S1262" i="15"/>
  <c r="X1261" i="15"/>
  <c r="W1261" i="15"/>
  <c r="T1261" i="15"/>
  <c r="S1261" i="15"/>
  <c r="X1260" i="15"/>
  <c r="W1260" i="15"/>
  <c r="T1260" i="15"/>
  <c r="S1260" i="15"/>
  <c r="X1259" i="15"/>
  <c r="W1259" i="15"/>
  <c r="T1259" i="15"/>
  <c r="S1259" i="15"/>
  <c r="X1258" i="15"/>
  <c r="W1258" i="15"/>
  <c r="V1258" i="15"/>
  <c r="T1258" i="15"/>
  <c r="S1258" i="15"/>
  <c r="X1257" i="15"/>
  <c r="W1257" i="15"/>
  <c r="V1257" i="15"/>
  <c r="T1257" i="15"/>
  <c r="S1257" i="15"/>
  <c r="X1256" i="15"/>
  <c r="W1256" i="15"/>
  <c r="T1256" i="15"/>
  <c r="S1256" i="15"/>
  <c r="X1255" i="15"/>
  <c r="W1255" i="15"/>
  <c r="T1255" i="15"/>
  <c r="S1255" i="15"/>
  <c r="X1254" i="15"/>
  <c r="W1254" i="15"/>
  <c r="T1254" i="15"/>
  <c r="S1254" i="15"/>
  <c r="X1253" i="15"/>
  <c r="W1253" i="15"/>
  <c r="T1253" i="15"/>
  <c r="S1253" i="15"/>
  <c r="X1252" i="15"/>
  <c r="W1252" i="15"/>
  <c r="T1252" i="15"/>
  <c r="S1252" i="15"/>
  <c r="R1252" i="15"/>
  <c r="X1251" i="15"/>
  <c r="W1251" i="15"/>
  <c r="T1251" i="15"/>
  <c r="S1251" i="15"/>
  <c r="X1250" i="15"/>
  <c r="W1250" i="15"/>
  <c r="T1250" i="15"/>
  <c r="S1250" i="15"/>
  <c r="X1249" i="15"/>
  <c r="W1249" i="15"/>
  <c r="T1249" i="15"/>
  <c r="S1249" i="15"/>
  <c r="X1248" i="15"/>
  <c r="W1248" i="15"/>
  <c r="T1248" i="15"/>
  <c r="S1248" i="15"/>
  <c r="X1247" i="15"/>
  <c r="W1247" i="15"/>
  <c r="T1247" i="15"/>
  <c r="S1247" i="15"/>
  <c r="X1246" i="15"/>
  <c r="W1246" i="15"/>
  <c r="V1246" i="15"/>
  <c r="T1246" i="15"/>
  <c r="S1246" i="15"/>
  <c r="X1245" i="15"/>
  <c r="W1245" i="15"/>
  <c r="T1245" i="15"/>
  <c r="S1245" i="15"/>
  <c r="R1245" i="15"/>
  <c r="X1244" i="15"/>
  <c r="W1244" i="15"/>
  <c r="T1244" i="15"/>
  <c r="S1244" i="15"/>
  <c r="X1243" i="15"/>
  <c r="W1243" i="15"/>
  <c r="T1243" i="15"/>
  <c r="S1243" i="15"/>
  <c r="X1242" i="15"/>
  <c r="W1242" i="15"/>
  <c r="V1242" i="15"/>
  <c r="T1242" i="15"/>
  <c r="S1242" i="15"/>
  <c r="X1241" i="15"/>
  <c r="W1241" i="15"/>
  <c r="V1241" i="15"/>
  <c r="T1241" i="15"/>
  <c r="S1241" i="15"/>
  <c r="X1240" i="15"/>
  <c r="W1240" i="15"/>
  <c r="T1240" i="15"/>
  <c r="S1240" i="15"/>
  <c r="X1239" i="15"/>
  <c r="W1239" i="15"/>
  <c r="T1239" i="15"/>
  <c r="S1239" i="15"/>
  <c r="X1238" i="15"/>
  <c r="W1238" i="15"/>
  <c r="T1238" i="15"/>
  <c r="S1238" i="15"/>
  <c r="X1237" i="15"/>
  <c r="W1237" i="15"/>
  <c r="T1237" i="15"/>
  <c r="S1237" i="15"/>
  <c r="X1236" i="15"/>
  <c r="W1236" i="15"/>
  <c r="T1236" i="15"/>
  <c r="S1236" i="15"/>
  <c r="R1236" i="15"/>
  <c r="X1235" i="15"/>
  <c r="W1235" i="15"/>
  <c r="T1235" i="15"/>
  <c r="S1235" i="15"/>
  <c r="R1235" i="15"/>
  <c r="X1234" i="15"/>
  <c r="W1234" i="15"/>
  <c r="T1234" i="15"/>
  <c r="S1234" i="15"/>
  <c r="X1233" i="15"/>
  <c r="W1233" i="15"/>
  <c r="V1233" i="15"/>
  <c r="T1233" i="15"/>
  <c r="S1233" i="15"/>
  <c r="X1232" i="15"/>
  <c r="W1232" i="15"/>
  <c r="T1232" i="15"/>
  <c r="S1232" i="15"/>
  <c r="X1231" i="15"/>
  <c r="W1231" i="15"/>
  <c r="T1231" i="15"/>
  <c r="S1231" i="15"/>
  <c r="X1230" i="15"/>
  <c r="W1230" i="15"/>
  <c r="T1230" i="15"/>
  <c r="S1230" i="15"/>
  <c r="X1229" i="15"/>
  <c r="W1229" i="15"/>
  <c r="T1229" i="15"/>
  <c r="S1229" i="15"/>
  <c r="X1228" i="15"/>
  <c r="W1228" i="15"/>
  <c r="T1228" i="15"/>
  <c r="S1228" i="15"/>
  <c r="R1228" i="15"/>
  <c r="X1227" i="15"/>
  <c r="W1227" i="15"/>
  <c r="T1227" i="15"/>
  <c r="S1227" i="15"/>
  <c r="R1227" i="15"/>
  <c r="X1226" i="15"/>
  <c r="W1226" i="15"/>
  <c r="V1226" i="15"/>
  <c r="T1226" i="15"/>
  <c r="S1226" i="15"/>
  <c r="X1225" i="15"/>
  <c r="W1225" i="15"/>
  <c r="T1225" i="15"/>
  <c r="S1225" i="15"/>
  <c r="X1224" i="15"/>
  <c r="W1224" i="15"/>
  <c r="T1224" i="15"/>
  <c r="S1224" i="15"/>
  <c r="X1223" i="15"/>
  <c r="W1223" i="15"/>
  <c r="T1223" i="15"/>
  <c r="S1223" i="15"/>
  <c r="X1222" i="15"/>
  <c r="W1222" i="15"/>
  <c r="T1222" i="15"/>
  <c r="S1222" i="15"/>
  <c r="R1222" i="15"/>
  <c r="X1221" i="15"/>
  <c r="W1221" i="15"/>
  <c r="T1221" i="15"/>
  <c r="S1221" i="15"/>
  <c r="X1220" i="15"/>
  <c r="W1220" i="15"/>
  <c r="T1220" i="15"/>
  <c r="S1220" i="15"/>
  <c r="X1219" i="15"/>
  <c r="W1219" i="15"/>
  <c r="T1219" i="15"/>
  <c r="S1219" i="15"/>
  <c r="X1218" i="15"/>
  <c r="W1218" i="15"/>
  <c r="T1218" i="15"/>
  <c r="S1218" i="15"/>
  <c r="X1217" i="15"/>
  <c r="W1217" i="15"/>
  <c r="T1217" i="15"/>
  <c r="S1217" i="15"/>
  <c r="X1216" i="15"/>
  <c r="W1216" i="15"/>
  <c r="T1216" i="15"/>
  <c r="S1216" i="15"/>
  <c r="X1215" i="15"/>
  <c r="W1215" i="15"/>
  <c r="T1215" i="15"/>
  <c r="S1215" i="15"/>
  <c r="X1214" i="15"/>
  <c r="W1214" i="15"/>
  <c r="T1214" i="15"/>
  <c r="S1214" i="15"/>
  <c r="X1213" i="15"/>
  <c r="W1213" i="15"/>
  <c r="T1213" i="15"/>
  <c r="S1213" i="15"/>
  <c r="X1212" i="15"/>
  <c r="W1212" i="15"/>
  <c r="T1212" i="15"/>
  <c r="S1212" i="15"/>
  <c r="R1212" i="15"/>
  <c r="X1211" i="15"/>
  <c r="W1211" i="15"/>
  <c r="T1211" i="15"/>
  <c r="S1211" i="15"/>
  <c r="X1210" i="15"/>
  <c r="W1210" i="15"/>
  <c r="T1210" i="15"/>
  <c r="S1210" i="15"/>
  <c r="X1209" i="15"/>
  <c r="W1209" i="15"/>
  <c r="T1209" i="15"/>
  <c r="S1209" i="15"/>
  <c r="X1208" i="15"/>
  <c r="W1208" i="15"/>
  <c r="T1208" i="15"/>
  <c r="S1208" i="15"/>
  <c r="X1207" i="15"/>
  <c r="W1207" i="15"/>
  <c r="T1207" i="15"/>
  <c r="S1207" i="15"/>
  <c r="X1206" i="15"/>
  <c r="W1206" i="15"/>
  <c r="T1206" i="15"/>
  <c r="S1206" i="15"/>
  <c r="X1205" i="15"/>
  <c r="W1205" i="15"/>
  <c r="T1205" i="15"/>
  <c r="S1205" i="15"/>
  <c r="R1205" i="15"/>
  <c r="X1204" i="15"/>
  <c r="W1204" i="15"/>
  <c r="T1204" i="15"/>
  <c r="S1204" i="15"/>
  <c r="X1203" i="15"/>
  <c r="W1203" i="15"/>
  <c r="T1203" i="15"/>
  <c r="S1203" i="15"/>
  <c r="X1202" i="15"/>
  <c r="W1202" i="15"/>
  <c r="V1202" i="15"/>
  <c r="T1202" i="15"/>
  <c r="S1202" i="15"/>
  <c r="X1201" i="15"/>
  <c r="W1201" i="15"/>
  <c r="T1201" i="15"/>
  <c r="S1201" i="15"/>
  <c r="X1200" i="15"/>
  <c r="W1200" i="15"/>
  <c r="T1200" i="15"/>
  <c r="S1200" i="15"/>
  <c r="X1199" i="15"/>
  <c r="W1199" i="15"/>
  <c r="T1199" i="15"/>
  <c r="S1199" i="15"/>
  <c r="X1198" i="15"/>
  <c r="W1198" i="15"/>
  <c r="T1198" i="15"/>
  <c r="S1198" i="15"/>
  <c r="X1197" i="15"/>
  <c r="W1197" i="15"/>
  <c r="T1197" i="15"/>
  <c r="S1197" i="15"/>
  <c r="X1196" i="15"/>
  <c r="W1196" i="15"/>
  <c r="T1196" i="15"/>
  <c r="S1196" i="15"/>
  <c r="X1195" i="15"/>
  <c r="W1195" i="15"/>
  <c r="T1195" i="15"/>
  <c r="S1195" i="15"/>
  <c r="R1195" i="15"/>
  <c r="X1194" i="15"/>
  <c r="W1194" i="15"/>
  <c r="T1194" i="15"/>
  <c r="S1194" i="15"/>
  <c r="X1193" i="15"/>
  <c r="W1193" i="15"/>
  <c r="V1193" i="15"/>
  <c r="T1193" i="15"/>
  <c r="S1193" i="15"/>
  <c r="X1192" i="15"/>
  <c r="W1192" i="15"/>
  <c r="T1192" i="15"/>
  <c r="S1192" i="15"/>
  <c r="X1191" i="15"/>
  <c r="W1191" i="15"/>
  <c r="T1191" i="15"/>
  <c r="S1191" i="15"/>
  <c r="X1190" i="15"/>
  <c r="W1190" i="15"/>
  <c r="T1190" i="15"/>
  <c r="S1190" i="15"/>
  <c r="X1189" i="15"/>
  <c r="W1189" i="15"/>
  <c r="T1189" i="15"/>
  <c r="S1189" i="15"/>
  <c r="X1188" i="15"/>
  <c r="W1188" i="15"/>
  <c r="T1188" i="15"/>
  <c r="S1188" i="15"/>
  <c r="R1188" i="15"/>
  <c r="X1187" i="15"/>
  <c r="W1187" i="15"/>
  <c r="T1187" i="15"/>
  <c r="S1187" i="15"/>
  <c r="R1187" i="15"/>
  <c r="X1186" i="15"/>
  <c r="W1186" i="15"/>
  <c r="V1186" i="15"/>
  <c r="T1186" i="15"/>
  <c r="S1186" i="15"/>
  <c r="X1185" i="15"/>
  <c r="W1185" i="15"/>
  <c r="T1185" i="15"/>
  <c r="S1185" i="15"/>
  <c r="X1184" i="15"/>
  <c r="W1184" i="15"/>
  <c r="T1184" i="15"/>
  <c r="S1184" i="15"/>
  <c r="X1183" i="15"/>
  <c r="W1183" i="15"/>
  <c r="T1183" i="15"/>
  <c r="S1183" i="15"/>
  <c r="X1182" i="15"/>
  <c r="W1182" i="15"/>
  <c r="T1182" i="15"/>
  <c r="S1182" i="15"/>
  <c r="X1181" i="15"/>
  <c r="W1181" i="15"/>
  <c r="T1181" i="15"/>
  <c r="S1181" i="15"/>
  <c r="X1180" i="15"/>
  <c r="W1180" i="15"/>
  <c r="T1180" i="15"/>
  <c r="S1180" i="15"/>
  <c r="X1179" i="15"/>
  <c r="W1179" i="15"/>
  <c r="T1179" i="15"/>
  <c r="S1179" i="15"/>
  <c r="X1178" i="15"/>
  <c r="W1178" i="15"/>
  <c r="V1178" i="15"/>
  <c r="T1178" i="15"/>
  <c r="S1178" i="15"/>
  <c r="X1177" i="15"/>
  <c r="W1177" i="15"/>
  <c r="V1177" i="15"/>
  <c r="T1177" i="15"/>
  <c r="S1177" i="15"/>
  <c r="X1176" i="15"/>
  <c r="W1176" i="15"/>
  <c r="T1176" i="15"/>
  <c r="S1176" i="15"/>
  <c r="X1175" i="15"/>
  <c r="W1175" i="15"/>
  <c r="T1175" i="15"/>
  <c r="S1175" i="15"/>
  <c r="X1174" i="15"/>
  <c r="W1174" i="15"/>
  <c r="T1174" i="15"/>
  <c r="S1174" i="15"/>
  <c r="X1173" i="15"/>
  <c r="W1173" i="15"/>
  <c r="T1173" i="15"/>
  <c r="S1173" i="15"/>
  <c r="X1172" i="15"/>
  <c r="W1172" i="15"/>
  <c r="T1172" i="15"/>
  <c r="S1172" i="15"/>
  <c r="X1171" i="15"/>
  <c r="W1171" i="15"/>
  <c r="T1171" i="15"/>
  <c r="S1171" i="15"/>
  <c r="X1170" i="15"/>
  <c r="W1170" i="15"/>
  <c r="T1170" i="15"/>
  <c r="S1170" i="15"/>
  <c r="X1169" i="15"/>
  <c r="W1169" i="15"/>
  <c r="T1169" i="15"/>
  <c r="S1169" i="15"/>
  <c r="X1168" i="15"/>
  <c r="W1168" i="15"/>
  <c r="T1168" i="15"/>
  <c r="S1168" i="15"/>
  <c r="X1167" i="15"/>
  <c r="W1167" i="15"/>
  <c r="T1167" i="15"/>
  <c r="S1167" i="15"/>
  <c r="X1166" i="15"/>
  <c r="W1166" i="15"/>
  <c r="T1166" i="15"/>
  <c r="S1166" i="15"/>
  <c r="X1165" i="15"/>
  <c r="W1165" i="15"/>
  <c r="T1165" i="15"/>
  <c r="S1165" i="15"/>
  <c r="X1164" i="15"/>
  <c r="W1164" i="15"/>
  <c r="T1164" i="15"/>
  <c r="S1164" i="15"/>
  <c r="X1163" i="15"/>
  <c r="W1163" i="15"/>
  <c r="T1163" i="15"/>
  <c r="S1163" i="15"/>
  <c r="X1162" i="15"/>
  <c r="W1162" i="15"/>
  <c r="T1162" i="15"/>
  <c r="S1162" i="15"/>
  <c r="X1161" i="15"/>
  <c r="W1161" i="15"/>
  <c r="V1161" i="15"/>
  <c r="T1161" i="15"/>
  <c r="S1161" i="15"/>
  <c r="X1160" i="15"/>
  <c r="W1160" i="15"/>
  <c r="T1160" i="15"/>
  <c r="S1160" i="15"/>
  <c r="X1159" i="15"/>
  <c r="W1159" i="15"/>
  <c r="T1159" i="15"/>
  <c r="S1159" i="15"/>
  <c r="X1158" i="15"/>
  <c r="W1158" i="15"/>
  <c r="T1158" i="15"/>
  <c r="S1158" i="15"/>
  <c r="X1157" i="15"/>
  <c r="W1157" i="15"/>
  <c r="T1157" i="15"/>
  <c r="S1157" i="15"/>
  <c r="R1157" i="15"/>
  <c r="X1156" i="15"/>
  <c r="W1156" i="15"/>
  <c r="T1156" i="15"/>
  <c r="S1156" i="15"/>
  <c r="X1155" i="15"/>
  <c r="W1155" i="15"/>
  <c r="T1155" i="15"/>
  <c r="S1155" i="15"/>
  <c r="X1154" i="15"/>
  <c r="W1154" i="15"/>
  <c r="T1154" i="15"/>
  <c r="S1154" i="15"/>
  <c r="X1153" i="15"/>
  <c r="W1153" i="15"/>
  <c r="V1153" i="15"/>
  <c r="T1153" i="15"/>
  <c r="S1153" i="15"/>
  <c r="X1152" i="15"/>
  <c r="W1152" i="15"/>
  <c r="T1152" i="15"/>
  <c r="S1152" i="15"/>
  <c r="X1151" i="15"/>
  <c r="W1151" i="15"/>
  <c r="T1151" i="15"/>
  <c r="S1151" i="15"/>
  <c r="X1150" i="15"/>
  <c r="W1150" i="15"/>
  <c r="T1150" i="15"/>
  <c r="S1150" i="15"/>
  <c r="X1149" i="15"/>
  <c r="W1149" i="15"/>
  <c r="T1149" i="15"/>
  <c r="S1149" i="15"/>
  <c r="X1148" i="15"/>
  <c r="W1148" i="15"/>
  <c r="T1148" i="15"/>
  <c r="S1148" i="15"/>
  <c r="X1147" i="15"/>
  <c r="W1147" i="15"/>
  <c r="T1147" i="15"/>
  <c r="S1147" i="15"/>
  <c r="X1146" i="15"/>
  <c r="W1146" i="15"/>
  <c r="V1146" i="15"/>
  <c r="T1146" i="15"/>
  <c r="S1146" i="15"/>
  <c r="X1145" i="15"/>
  <c r="W1145" i="15"/>
  <c r="T1145" i="15"/>
  <c r="S1145" i="15"/>
  <c r="X1144" i="15"/>
  <c r="W1144" i="15"/>
  <c r="T1144" i="15"/>
  <c r="S1144" i="15"/>
  <c r="X1143" i="15"/>
  <c r="W1143" i="15"/>
  <c r="V1143" i="15"/>
  <c r="T1143" i="15"/>
  <c r="S1143" i="15"/>
  <c r="X1142" i="15"/>
  <c r="W1142" i="15"/>
  <c r="V1142" i="15"/>
  <c r="T1142" i="15"/>
  <c r="S1142" i="15"/>
  <c r="X1141" i="15"/>
  <c r="W1141" i="15"/>
  <c r="T1141" i="15"/>
  <c r="S1141" i="15"/>
  <c r="R1141" i="15"/>
  <c r="X1140" i="15"/>
  <c r="W1140" i="15"/>
  <c r="T1140" i="15"/>
  <c r="S1140" i="15"/>
  <c r="R1140" i="15"/>
  <c r="X1139" i="15"/>
  <c r="W1139" i="15"/>
  <c r="T1139" i="15"/>
  <c r="S1139" i="15"/>
  <c r="X1138" i="15"/>
  <c r="W1138" i="15"/>
  <c r="T1138" i="15"/>
  <c r="S1138" i="15"/>
  <c r="R1138" i="15"/>
  <c r="X1137" i="15"/>
  <c r="W1137" i="15"/>
  <c r="V1137" i="15"/>
  <c r="T1137" i="15"/>
  <c r="S1137" i="15"/>
  <c r="X1136" i="15"/>
  <c r="W1136" i="15"/>
  <c r="T1136" i="15"/>
  <c r="S1136" i="15"/>
  <c r="X1135" i="15"/>
  <c r="W1135" i="15"/>
  <c r="T1135" i="15"/>
  <c r="S1135" i="15"/>
  <c r="X1134" i="15"/>
  <c r="W1134" i="15"/>
  <c r="T1134" i="15"/>
  <c r="S1134" i="15"/>
  <c r="X1133" i="15"/>
  <c r="W1133" i="15"/>
  <c r="T1133" i="15"/>
  <c r="S1133" i="15"/>
  <c r="X1132" i="15"/>
  <c r="W1132" i="15"/>
  <c r="T1132" i="15"/>
  <c r="S1132" i="15"/>
  <c r="R1132" i="15"/>
  <c r="X1131" i="15"/>
  <c r="W1131" i="15"/>
  <c r="T1131" i="15"/>
  <c r="S1131" i="15"/>
  <c r="R1131" i="15"/>
  <c r="X1130" i="15"/>
  <c r="W1130" i="15"/>
  <c r="T1130" i="15"/>
  <c r="S1130" i="15"/>
  <c r="X1129" i="15"/>
  <c r="W1129" i="15"/>
  <c r="T1129" i="15"/>
  <c r="S1129" i="15"/>
  <c r="X1128" i="15"/>
  <c r="W1128" i="15"/>
  <c r="T1128" i="15"/>
  <c r="S1128" i="15"/>
  <c r="X1127" i="15"/>
  <c r="W1127" i="15"/>
  <c r="T1127" i="15"/>
  <c r="S1127" i="15"/>
  <c r="X1126" i="15"/>
  <c r="W1126" i="15"/>
  <c r="T1126" i="15"/>
  <c r="S1126" i="15"/>
  <c r="X1125" i="15"/>
  <c r="W1125" i="15"/>
  <c r="T1125" i="15"/>
  <c r="S1125" i="15"/>
  <c r="X1124" i="15"/>
  <c r="W1124" i="15"/>
  <c r="T1124" i="15"/>
  <c r="S1124" i="15"/>
  <c r="X1123" i="15"/>
  <c r="W1123" i="15"/>
  <c r="T1123" i="15"/>
  <c r="S1123" i="15"/>
  <c r="X1122" i="15"/>
  <c r="W1122" i="15"/>
  <c r="T1122" i="15"/>
  <c r="S1122" i="15"/>
  <c r="X1121" i="15"/>
  <c r="W1121" i="15"/>
  <c r="T1121" i="15"/>
  <c r="S1121" i="15"/>
  <c r="X1120" i="15"/>
  <c r="W1120" i="15"/>
  <c r="T1120" i="15"/>
  <c r="S1120" i="15"/>
  <c r="X1119" i="15"/>
  <c r="W1119" i="15"/>
  <c r="T1119" i="15"/>
  <c r="S1119" i="15"/>
  <c r="X1118" i="15"/>
  <c r="W1118" i="15"/>
  <c r="T1118" i="15"/>
  <c r="S1118" i="15"/>
  <c r="X1117" i="15"/>
  <c r="W1117" i="15"/>
  <c r="T1117" i="15"/>
  <c r="S1117" i="15"/>
  <c r="X1116" i="15"/>
  <c r="W1116" i="15"/>
  <c r="T1116" i="15"/>
  <c r="S1116" i="15"/>
  <c r="X1115" i="15"/>
  <c r="W1115" i="15"/>
  <c r="T1115" i="15"/>
  <c r="S1115" i="15"/>
  <c r="X1114" i="15"/>
  <c r="W1114" i="15"/>
  <c r="T1114" i="15"/>
  <c r="S1114" i="15"/>
  <c r="X1113" i="15"/>
  <c r="W1113" i="15"/>
  <c r="V1113" i="15"/>
  <c r="T1113" i="15"/>
  <c r="S1113" i="15"/>
  <c r="X1112" i="15"/>
  <c r="W1112" i="15"/>
  <c r="T1112" i="15"/>
  <c r="S1112" i="15"/>
  <c r="X1111" i="15"/>
  <c r="W1111" i="15"/>
  <c r="T1111" i="15"/>
  <c r="S1111" i="15"/>
  <c r="X1110" i="15"/>
  <c r="W1110" i="15"/>
  <c r="T1110" i="15"/>
  <c r="S1110" i="15"/>
  <c r="X1109" i="15"/>
  <c r="W1109" i="15"/>
  <c r="T1109" i="15"/>
  <c r="S1109" i="15"/>
  <c r="X1108" i="15"/>
  <c r="W1108" i="15"/>
  <c r="T1108" i="15"/>
  <c r="S1108" i="15"/>
  <c r="X1107" i="15"/>
  <c r="W1107" i="15"/>
  <c r="T1107" i="15"/>
  <c r="S1107" i="15"/>
  <c r="R1107" i="15"/>
  <c r="X1106" i="15"/>
  <c r="W1106" i="15"/>
  <c r="V1106" i="15"/>
  <c r="T1106" i="15"/>
  <c r="S1106" i="15"/>
  <c r="X1105" i="15"/>
  <c r="W1105" i="15"/>
  <c r="T1105" i="15"/>
  <c r="S1105" i="15"/>
  <c r="X1104" i="15"/>
  <c r="W1104" i="15"/>
  <c r="T1104" i="15"/>
  <c r="S1104" i="15"/>
  <c r="X1103" i="15"/>
  <c r="W1103" i="15"/>
  <c r="T1103" i="15"/>
  <c r="S1103" i="15"/>
  <c r="X1102" i="15"/>
  <c r="W1102" i="15"/>
  <c r="T1102" i="15"/>
  <c r="S1102" i="15"/>
  <c r="R1102" i="15"/>
  <c r="X1101" i="15"/>
  <c r="W1101" i="15"/>
  <c r="T1101" i="15"/>
  <c r="S1101" i="15"/>
  <c r="X1100" i="15"/>
  <c r="W1100" i="15"/>
  <c r="T1100" i="15"/>
  <c r="S1100" i="15"/>
  <c r="R1100" i="15"/>
  <c r="X1099" i="15"/>
  <c r="W1099" i="15"/>
  <c r="V1099" i="15"/>
  <c r="T1099" i="15"/>
  <c r="S1099" i="15"/>
  <c r="X1098" i="15"/>
  <c r="W1098" i="15"/>
  <c r="T1098" i="15"/>
  <c r="S1098" i="15"/>
  <c r="X1097" i="15"/>
  <c r="W1097" i="15"/>
  <c r="V1097" i="15"/>
  <c r="T1097" i="15"/>
  <c r="S1097" i="15"/>
  <c r="X1096" i="15"/>
  <c r="W1096" i="15"/>
  <c r="T1096" i="15"/>
  <c r="S1096" i="15"/>
  <c r="X1095" i="15"/>
  <c r="W1095" i="15"/>
  <c r="T1095" i="15"/>
  <c r="S1095" i="15"/>
  <c r="X1094" i="15"/>
  <c r="W1094" i="15"/>
  <c r="T1094" i="15"/>
  <c r="S1094" i="15"/>
  <c r="X1093" i="15"/>
  <c r="W1093" i="15"/>
  <c r="T1093" i="15"/>
  <c r="S1093" i="15"/>
  <c r="X1092" i="15"/>
  <c r="W1092" i="15"/>
  <c r="T1092" i="15"/>
  <c r="S1092" i="15"/>
  <c r="R1092" i="15"/>
  <c r="X1091" i="15"/>
  <c r="W1091" i="15"/>
  <c r="T1091" i="15"/>
  <c r="S1091" i="15"/>
  <c r="R1091" i="15"/>
  <c r="X1090" i="15"/>
  <c r="W1090" i="15"/>
  <c r="T1090" i="15"/>
  <c r="S1090" i="15"/>
  <c r="X1089" i="15"/>
  <c r="W1089" i="15"/>
  <c r="T1089" i="15"/>
  <c r="S1089" i="15"/>
  <c r="X1088" i="15"/>
  <c r="W1088" i="15"/>
  <c r="T1088" i="15"/>
  <c r="S1088" i="15"/>
  <c r="X1087" i="15"/>
  <c r="W1087" i="15"/>
  <c r="T1087" i="15"/>
  <c r="S1087" i="15"/>
  <c r="X1086" i="15"/>
  <c r="W1086" i="15"/>
  <c r="T1086" i="15"/>
  <c r="S1086" i="15"/>
  <c r="X1085" i="15"/>
  <c r="W1085" i="15"/>
  <c r="T1085" i="15"/>
  <c r="S1085" i="15"/>
  <c r="X1084" i="15"/>
  <c r="W1084" i="15"/>
  <c r="T1084" i="15"/>
  <c r="S1084" i="15"/>
  <c r="X1083" i="15"/>
  <c r="W1083" i="15"/>
  <c r="T1083" i="15"/>
  <c r="S1083" i="15"/>
  <c r="X1082" i="15"/>
  <c r="W1082" i="15"/>
  <c r="V1082" i="15"/>
  <c r="T1082" i="15"/>
  <c r="S1082" i="15"/>
  <c r="X1081" i="15"/>
  <c r="W1081" i="15"/>
  <c r="V1081" i="15"/>
  <c r="T1081" i="15"/>
  <c r="S1081" i="15"/>
  <c r="X1080" i="15"/>
  <c r="W1080" i="15"/>
  <c r="T1080" i="15"/>
  <c r="S1080" i="15"/>
  <c r="X1079" i="15"/>
  <c r="W1079" i="15"/>
  <c r="T1079" i="15"/>
  <c r="S1079" i="15"/>
  <c r="X1078" i="15"/>
  <c r="W1078" i="15"/>
  <c r="T1078" i="15"/>
  <c r="S1078" i="15"/>
  <c r="X1077" i="15"/>
  <c r="W1077" i="15"/>
  <c r="T1077" i="15"/>
  <c r="S1077" i="15"/>
  <c r="X1076" i="15"/>
  <c r="W1076" i="15"/>
  <c r="T1076" i="15"/>
  <c r="S1076" i="15"/>
  <c r="X1075" i="15"/>
  <c r="W1075" i="15"/>
  <c r="T1075" i="15"/>
  <c r="S1075" i="15"/>
  <c r="X1074" i="15"/>
  <c r="W1074" i="15"/>
  <c r="T1074" i="15"/>
  <c r="S1074" i="15"/>
  <c r="X1073" i="15"/>
  <c r="W1073" i="15"/>
  <c r="T1073" i="15"/>
  <c r="S1073" i="15"/>
  <c r="X1072" i="15"/>
  <c r="W1072" i="15"/>
  <c r="T1072" i="15"/>
  <c r="S1072" i="15"/>
  <c r="X1071" i="15"/>
  <c r="W1071" i="15"/>
  <c r="T1071" i="15"/>
  <c r="S1071" i="15"/>
  <c r="X1070" i="15"/>
  <c r="W1070" i="15"/>
  <c r="T1070" i="15"/>
  <c r="S1070" i="15"/>
  <c r="X1069" i="15"/>
  <c r="W1069" i="15"/>
  <c r="T1069" i="15"/>
  <c r="S1069" i="15"/>
  <c r="X1068" i="15"/>
  <c r="W1068" i="15"/>
  <c r="T1068" i="15"/>
  <c r="S1068" i="15"/>
  <c r="R1068" i="15"/>
  <c r="X1067" i="15"/>
  <c r="W1067" i="15"/>
  <c r="T1067" i="15"/>
  <c r="S1067" i="15"/>
  <c r="X1066" i="15"/>
  <c r="W1066" i="15"/>
  <c r="V1066" i="15"/>
  <c r="T1066" i="15"/>
  <c r="S1066" i="15"/>
  <c r="X1065" i="15"/>
  <c r="W1065" i="15"/>
  <c r="T1065" i="15"/>
  <c r="S1065" i="15"/>
  <c r="X1064" i="15"/>
  <c r="W1064" i="15"/>
  <c r="T1064" i="15"/>
  <c r="S1064" i="15"/>
  <c r="X1063" i="15"/>
  <c r="W1063" i="15"/>
  <c r="T1063" i="15"/>
  <c r="S1063" i="15"/>
  <c r="X1062" i="15"/>
  <c r="W1062" i="15"/>
  <c r="T1062" i="15"/>
  <c r="S1062" i="15"/>
  <c r="R1062" i="15"/>
  <c r="X1061" i="15"/>
  <c r="W1061" i="15"/>
  <c r="T1061" i="15"/>
  <c r="S1061" i="15"/>
  <c r="X1060" i="15"/>
  <c r="W1060" i="15"/>
  <c r="T1060" i="15"/>
  <c r="S1060" i="15"/>
  <c r="R1060" i="15"/>
  <c r="X1059" i="15"/>
  <c r="W1059" i="15"/>
  <c r="T1059" i="15"/>
  <c r="S1059" i="15"/>
  <c r="X1058" i="15"/>
  <c r="W1058" i="15"/>
  <c r="V1058" i="15"/>
  <c r="T1058" i="15"/>
  <c r="S1058" i="15"/>
  <c r="X1057" i="15"/>
  <c r="W1057" i="15"/>
  <c r="T1057" i="15"/>
  <c r="S1057" i="15"/>
  <c r="X1056" i="15"/>
  <c r="W1056" i="15"/>
  <c r="T1056" i="15"/>
  <c r="S1056" i="15"/>
  <c r="X1055" i="15"/>
  <c r="W1055" i="15"/>
  <c r="T1055" i="15"/>
  <c r="S1055" i="15"/>
  <c r="X1054" i="15"/>
  <c r="W1054" i="15"/>
  <c r="T1054" i="15"/>
  <c r="S1054" i="15"/>
  <c r="X1053" i="15"/>
  <c r="W1053" i="15"/>
  <c r="T1053" i="15"/>
  <c r="S1053" i="15"/>
  <c r="X1052" i="15"/>
  <c r="W1052" i="15"/>
  <c r="T1052" i="15"/>
  <c r="S1052" i="15"/>
  <c r="R1052" i="15"/>
  <c r="X1051" i="15"/>
  <c r="W1051" i="15"/>
  <c r="V1051" i="15"/>
  <c r="T1051" i="15"/>
  <c r="S1051" i="15"/>
  <c r="R1051" i="15"/>
  <c r="X1050" i="15"/>
  <c r="W1050" i="15"/>
  <c r="T1050" i="15"/>
  <c r="S1050" i="15"/>
  <c r="X1049" i="15"/>
  <c r="W1049" i="15"/>
  <c r="T1049" i="15"/>
  <c r="S1049" i="15"/>
  <c r="X1048" i="15"/>
  <c r="W1048" i="15"/>
  <c r="T1048" i="15"/>
  <c r="S1048" i="15"/>
  <c r="X1047" i="15"/>
  <c r="W1047" i="15"/>
  <c r="T1047" i="15"/>
  <c r="S1047" i="15"/>
  <c r="X1046" i="15"/>
  <c r="W1046" i="15"/>
  <c r="T1046" i="15"/>
  <c r="S1046" i="15"/>
  <c r="R1046" i="15"/>
  <c r="X1045" i="15"/>
  <c r="W1045" i="15"/>
  <c r="V1045" i="15"/>
  <c r="T1045" i="15"/>
  <c r="S1045" i="15"/>
  <c r="X1044" i="15"/>
  <c r="W1044" i="15"/>
  <c r="T1044" i="15"/>
  <c r="S1044" i="15"/>
  <c r="X1043" i="15"/>
  <c r="W1043" i="15"/>
  <c r="T1043" i="15"/>
  <c r="S1043" i="15"/>
  <c r="X1042" i="15"/>
  <c r="W1042" i="15"/>
  <c r="V1042" i="15"/>
  <c r="T1042" i="15"/>
  <c r="S1042" i="15"/>
  <c r="X1041" i="15"/>
  <c r="W1041" i="15"/>
  <c r="V1041" i="15"/>
  <c r="T1041" i="15"/>
  <c r="S1041" i="15"/>
  <c r="X1040" i="15"/>
  <c r="W1040" i="15"/>
  <c r="T1040" i="15"/>
  <c r="S1040" i="15"/>
  <c r="X1039" i="15"/>
  <c r="W1039" i="15"/>
  <c r="T1039" i="15"/>
  <c r="S1039" i="15"/>
  <c r="X1038" i="15"/>
  <c r="W1038" i="15"/>
  <c r="T1038" i="15"/>
  <c r="S1038" i="15"/>
  <c r="X1037" i="15"/>
  <c r="W1037" i="15"/>
  <c r="T1037" i="15"/>
  <c r="S1037" i="15"/>
  <c r="X1036" i="15"/>
  <c r="W1036" i="15"/>
  <c r="T1036" i="15"/>
  <c r="S1036" i="15"/>
  <c r="X1035" i="15"/>
  <c r="W1035" i="15"/>
  <c r="T1035" i="15"/>
  <c r="S1035" i="15"/>
  <c r="X1034" i="15"/>
  <c r="W1034" i="15"/>
  <c r="T1034" i="15"/>
  <c r="S1034" i="15"/>
  <c r="X1033" i="15"/>
  <c r="W1033" i="15"/>
  <c r="V1033" i="15"/>
  <c r="T1033" i="15"/>
  <c r="S1033" i="15"/>
  <c r="X1032" i="15"/>
  <c r="W1032" i="15"/>
  <c r="T1032" i="15"/>
  <c r="S1032" i="15"/>
  <c r="X1031" i="15"/>
  <c r="W1031" i="15"/>
  <c r="T1031" i="15"/>
  <c r="S1031" i="15"/>
  <c r="X1030" i="15"/>
  <c r="W1030" i="15"/>
  <c r="T1030" i="15"/>
  <c r="S1030" i="15"/>
  <c r="X1029" i="15"/>
  <c r="W1029" i="15"/>
  <c r="T1029" i="15"/>
  <c r="S1029" i="15"/>
  <c r="X1028" i="15"/>
  <c r="W1028" i="15"/>
  <c r="T1028" i="15"/>
  <c r="S1028" i="15"/>
  <c r="X1027" i="15"/>
  <c r="W1027" i="15"/>
  <c r="T1027" i="15"/>
  <c r="S1027" i="15"/>
  <c r="X1026" i="15"/>
  <c r="W1026" i="15"/>
  <c r="V1026" i="15"/>
  <c r="T1026" i="15"/>
  <c r="S1026" i="15"/>
  <c r="X1025" i="15"/>
  <c r="W1025" i="15"/>
  <c r="T1025" i="15"/>
  <c r="S1025" i="15"/>
  <c r="X1024" i="15"/>
  <c r="W1024" i="15"/>
  <c r="T1024" i="15"/>
  <c r="S1024" i="15"/>
  <c r="X1023" i="15"/>
  <c r="W1023" i="15"/>
  <c r="T1023" i="15"/>
  <c r="S1023" i="15"/>
  <c r="R1023" i="15"/>
  <c r="X1022" i="15"/>
  <c r="W1022" i="15"/>
  <c r="V1022" i="15"/>
  <c r="T1022" i="15"/>
  <c r="S1022" i="15"/>
  <c r="R1022" i="15"/>
  <c r="X1021" i="15"/>
  <c r="W1021" i="15"/>
  <c r="T1021" i="15"/>
  <c r="S1021" i="15"/>
  <c r="X1020" i="15"/>
  <c r="W1020" i="15"/>
  <c r="T1020" i="15"/>
  <c r="S1020" i="15"/>
  <c r="R1020" i="15"/>
  <c r="X1019" i="15"/>
  <c r="W1019" i="15"/>
  <c r="T1019" i="15"/>
  <c r="S1019" i="15"/>
  <c r="R1019" i="15"/>
  <c r="X1018" i="15"/>
  <c r="W1018" i="15"/>
  <c r="V1018" i="15"/>
  <c r="T1018" i="15"/>
  <c r="S1018" i="15"/>
  <c r="X1017" i="15"/>
  <c r="W1017" i="15"/>
  <c r="V1017" i="15"/>
  <c r="T1017" i="15"/>
  <c r="S1017" i="15"/>
  <c r="X1016" i="15"/>
  <c r="W1016" i="15"/>
  <c r="T1016" i="15"/>
  <c r="S1016" i="15"/>
  <c r="X1015" i="15"/>
  <c r="W1015" i="15"/>
  <c r="T1015" i="15"/>
  <c r="S1015" i="15"/>
  <c r="X1014" i="15"/>
  <c r="W1014" i="15"/>
  <c r="T1014" i="15"/>
  <c r="S1014" i="15"/>
  <c r="X1013" i="15"/>
  <c r="W1013" i="15"/>
  <c r="T1013" i="15"/>
  <c r="S1013" i="15"/>
  <c r="X1012" i="15"/>
  <c r="W1012" i="15"/>
  <c r="T1012" i="15"/>
  <c r="S1012" i="15"/>
  <c r="X1011" i="15"/>
  <c r="W1011" i="15"/>
  <c r="T1011" i="15"/>
  <c r="S1011" i="15"/>
  <c r="R1011" i="15"/>
  <c r="X1010" i="15"/>
  <c r="W1010" i="15"/>
  <c r="T1010" i="15"/>
  <c r="S1010" i="15"/>
  <c r="X1009" i="15"/>
  <c r="W1009" i="15"/>
  <c r="T1009" i="15"/>
  <c r="S1009" i="15"/>
  <c r="X1008" i="15"/>
  <c r="W1008" i="15"/>
  <c r="T1008" i="15"/>
  <c r="S1008" i="15"/>
  <c r="X1007" i="15"/>
  <c r="W1007" i="15"/>
  <c r="T1007" i="15"/>
  <c r="S1007" i="15"/>
  <c r="X1006" i="15"/>
  <c r="W1006" i="15"/>
  <c r="T1006" i="15"/>
  <c r="S1006" i="15"/>
  <c r="X1005" i="15"/>
  <c r="W1005" i="15"/>
  <c r="T1005" i="15"/>
  <c r="S1005" i="15"/>
  <c r="X1004" i="15"/>
  <c r="W1004" i="15"/>
  <c r="T1004" i="15"/>
  <c r="S1004" i="15"/>
  <c r="X1003" i="15"/>
  <c r="W1003" i="15"/>
  <c r="T1003" i="15"/>
  <c r="S1003" i="15"/>
  <c r="X1002" i="15"/>
  <c r="W1002" i="15"/>
  <c r="V1002" i="15"/>
  <c r="T1002" i="15"/>
  <c r="S1002" i="15"/>
  <c r="X1001" i="15"/>
  <c r="W1001" i="15"/>
  <c r="V1001" i="15"/>
  <c r="T1001" i="15"/>
  <c r="S1001" i="15"/>
  <c r="X1000" i="15"/>
  <c r="W1000" i="15"/>
  <c r="T1000" i="15"/>
  <c r="S1000" i="15"/>
  <c r="X999" i="15"/>
  <c r="W999" i="15"/>
  <c r="T999" i="15"/>
  <c r="S999" i="15"/>
  <c r="X998" i="15"/>
  <c r="W998" i="15"/>
  <c r="V998" i="15"/>
  <c r="T998" i="15"/>
  <c r="S998" i="15"/>
  <c r="X997" i="15"/>
  <c r="W997" i="15"/>
  <c r="T997" i="15"/>
  <c r="S997" i="15"/>
  <c r="X996" i="15"/>
  <c r="W996" i="15"/>
  <c r="T996" i="15"/>
  <c r="S996" i="15"/>
  <c r="X995" i="15"/>
  <c r="W995" i="15"/>
  <c r="T995" i="15"/>
  <c r="S995" i="15"/>
  <c r="X994" i="15"/>
  <c r="W994" i="15"/>
  <c r="T994" i="15"/>
  <c r="S994" i="15"/>
  <c r="X993" i="15"/>
  <c r="W993" i="15"/>
  <c r="T993" i="15"/>
  <c r="S993" i="15"/>
  <c r="X992" i="15"/>
  <c r="W992" i="15"/>
  <c r="T992" i="15"/>
  <c r="S992" i="15"/>
  <c r="X991" i="15"/>
  <c r="W991" i="15"/>
  <c r="T991" i="15"/>
  <c r="S991" i="15"/>
  <c r="X990" i="15"/>
  <c r="W990" i="15"/>
  <c r="T990" i="15"/>
  <c r="S990" i="15"/>
  <c r="X989" i="15"/>
  <c r="W989" i="15"/>
  <c r="T989" i="15"/>
  <c r="S989" i="15"/>
  <c r="X988" i="15"/>
  <c r="W988" i="15"/>
  <c r="T988" i="15"/>
  <c r="S988" i="15"/>
  <c r="R988" i="15"/>
  <c r="X987" i="15"/>
  <c r="W987" i="15"/>
  <c r="T987" i="15"/>
  <c r="S987" i="15"/>
  <c r="R987" i="15"/>
  <c r="X986" i="15"/>
  <c r="W986" i="15"/>
  <c r="V986" i="15"/>
  <c r="T986" i="15"/>
  <c r="S986" i="15"/>
  <c r="X985" i="15"/>
  <c r="W985" i="15"/>
  <c r="T985" i="15"/>
  <c r="S985" i="15"/>
  <c r="X984" i="15"/>
  <c r="W984" i="15"/>
  <c r="T984" i="15"/>
  <c r="S984" i="15"/>
  <c r="X983" i="15"/>
  <c r="W983" i="15"/>
  <c r="T983" i="15"/>
  <c r="S983" i="15"/>
  <c r="X982" i="15"/>
  <c r="W982" i="15"/>
  <c r="T982" i="15"/>
  <c r="S982" i="15"/>
  <c r="R982" i="15"/>
  <c r="X981" i="15"/>
  <c r="W981" i="15"/>
  <c r="T981" i="15"/>
  <c r="S981" i="15"/>
  <c r="X980" i="15"/>
  <c r="W980" i="15"/>
  <c r="T980" i="15"/>
  <c r="S980" i="15"/>
  <c r="X979" i="15"/>
  <c r="W979" i="15"/>
  <c r="T979" i="15"/>
  <c r="S979" i="15"/>
  <c r="X978" i="15"/>
  <c r="W978" i="15"/>
  <c r="V978" i="15"/>
  <c r="T978" i="15"/>
  <c r="S978" i="15"/>
  <c r="X977" i="15"/>
  <c r="W977" i="15"/>
  <c r="V977" i="15"/>
  <c r="T977" i="15"/>
  <c r="S977" i="15"/>
  <c r="X976" i="15"/>
  <c r="W976" i="15"/>
  <c r="T976" i="15"/>
  <c r="S976" i="15"/>
  <c r="X975" i="15"/>
  <c r="W975" i="15"/>
  <c r="T975" i="15"/>
  <c r="S975" i="15"/>
  <c r="X974" i="15"/>
  <c r="W974" i="15"/>
  <c r="V974" i="15"/>
  <c r="T974" i="15"/>
  <c r="S974" i="15"/>
  <c r="X973" i="15"/>
  <c r="W973" i="15"/>
  <c r="T973" i="15"/>
  <c r="S973" i="15"/>
  <c r="X972" i="15"/>
  <c r="W972" i="15"/>
  <c r="T972" i="15"/>
  <c r="S972" i="15"/>
  <c r="R972" i="15"/>
  <c r="X971" i="15"/>
  <c r="W971" i="15"/>
  <c r="V971" i="15"/>
  <c r="T971" i="15"/>
  <c r="S971" i="15"/>
  <c r="X970" i="15"/>
  <c r="W970" i="15"/>
  <c r="T970" i="15"/>
  <c r="S970" i="15"/>
  <c r="X969" i="15"/>
  <c r="W969" i="15"/>
  <c r="T969" i="15"/>
  <c r="S969" i="15"/>
  <c r="X968" i="15"/>
  <c r="W968" i="15"/>
  <c r="T968" i="15"/>
  <c r="S968" i="15"/>
  <c r="X967" i="15"/>
  <c r="W967" i="15"/>
  <c r="T967" i="15"/>
  <c r="S967" i="15"/>
  <c r="X966" i="15"/>
  <c r="W966" i="15"/>
  <c r="T966" i="15"/>
  <c r="S966" i="15"/>
  <c r="X965" i="15"/>
  <c r="W965" i="15"/>
  <c r="T965" i="15"/>
  <c r="S965" i="15"/>
  <c r="X964" i="15"/>
  <c r="W964" i="15"/>
  <c r="T964" i="15"/>
  <c r="S964" i="15"/>
  <c r="X963" i="15"/>
  <c r="W963" i="15"/>
  <c r="T963" i="15"/>
  <c r="S963" i="15"/>
  <c r="R963" i="15"/>
  <c r="X962" i="15"/>
  <c r="W962" i="15"/>
  <c r="V962" i="15"/>
  <c r="T962" i="15"/>
  <c r="S962" i="15"/>
  <c r="R962" i="15"/>
  <c r="X961" i="15"/>
  <c r="W961" i="15"/>
  <c r="T961" i="15"/>
  <c r="S961" i="15"/>
  <c r="X960" i="15"/>
  <c r="W960" i="15"/>
  <c r="T960" i="15"/>
  <c r="S960" i="15"/>
  <c r="X959" i="15"/>
  <c r="W959" i="15"/>
  <c r="T959" i="15"/>
  <c r="S959" i="15"/>
  <c r="X958" i="15"/>
  <c r="W958" i="15"/>
  <c r="T958" i="15"/>
  <c r="S958" i="15"/>
  <c r="X957" i="15"/>
  <c r="W957" i="15"/>
  <c r="T957" i="15"/>
  <c r="S957" i="15"/>
  <c r="X956" i="15"/>
  <c r="W956" i="15"/>
  <c r="T956" i="15"/>
  <c r="S956" i="15"/>
  <c r="X955" i="15"/>
  <c r="W955" i="15"/>
  <c r="T955" i="15"/>
  <c r="S955" i="15"/>
  <c r="X954" i="15"/>
  <c r="W954" i="15"/>
  <c r="T954" i="15"/>
  <c r="S954" i="15"/>
  <c r="X953" i="15"/>
  <c r="W953" i="15"/>
  <c r="V953" i="15"/>
  <c r="T953" i="15"/>
  <c r="S953" i="15"/>
  <c r="X952" i="15"/>
  <c r="W952" i="15"/>
  <c r="T952" i="15"/>
  <c r="S952" i="15"/>
  <c r="X951" i="15"/>
  <c r="W951" i="15"/>
  <c r="T951" i="15"/>
  <c r="S951" i="15"/>
  <c r="X950" i="15"/>
  <c r="W950" i="15"/>
  <c r="T950" i="15"/>
  <c r="S950" i="15"/>
  <c r="X949" i="15"/>
  <c r="W949" i="15"/>
  <c r="T949" i="15"/>
  <c r="S949" i="15"/>
  <c r="X948" i="15"/>
  <c r="W948" i="15"/>
  <c r="T948" i="15"/>
  <c r="S948" i="15"/>
  <c r="R948" i="15"/>
  <c r="X947" i="15"/>
  <c r="W947" i="15"/>
  <c r="T947" i="15"/>
  <c r="S947" i="15"/>
  <c r="R947" i="15"/>
  <c r="X946" i="15"/>
  <c r="W946" i="15"/>
  <c r="T946" i="15"/>
  <c r="S946" i="15"/>
  <c r="X945" i="15"/>
  <c r="W945" i="15"/>
  <c r="T945" i="15"/>
  <c r="S945" i="15"/>
  <c r="X944" i="15"/>
  <c r="W944" i="15"/>
  <c r="T944" i="15"/>
  <c r="S944" i="15"/>
  <c r="X943" i="15"/>
  <c r="W943" i="15"/>
  <c r="T943" i="15"/>
  <c r="S943" i="15"/>
  <c r="X942" i="15"/>
  <c r="W942" i="15"/>
  <c r="V942" i="15"/>
  <c r="T942" i="15"/>
  <c r="S942" i="15"/>
  <c r="X941" i="15"/>
  <c r="W941" i="15"/>
  <c r="T941" i="15"/>
  <c r="S941" i="15"/>
  <c r="R941" i="15"/>
  <c r="X940" i="15"/>
  <c r="W940" i="15"/>
  <c r="T940" i="15"/>
  <c r="S940" i="15"/>
  <c r="R940" i="15"/>
  <c r="X939" i="15"/>
  <c r="W939" i="15"/>
  <c r="T939" i="15"/>
  <c r="S939" i="15"/>
  <c r="X938" i="15"/>
  <c r="W938" i="15"/>
  <c r="V938" i="15"/>
  <c r="T938" i="15"/>
  <c r="S938" i="15"/>
  <c r="X937" i="15"/>
  <c r="W937" i="15"/>
  <c r="T937" i="15"/>
  <c r="S937" i="15"/>
  <c r="X936" i="15"/>
  <c r="W936" i="15"/>
  <c r="T936" i="15"/>
  <c r="S936" i="15"/>
  <c r="X935" i="15"/>
  <c r="W935" i="15"/>
  <c r="T935" i="15"/>
  <c r="S935" i="15"/>
  <c r="X934" i="15"/>
  <c r="W934" i="15"/>
  <c r="T934" i="15"/>
  <c r="S934" i="15"/>
  <c r="X933" i="15"/>
  <c r="W933" i="15"/>
  <c r="T933" i="15"/>
  <c r="S933" i="15"/>
  <c r="X932" i="15"/>
  <c r="W932" i="15"/>
  <c r="T932" i="15"/>
  <c r="S932" i="15"/>
  <c r="R932" i="15"/>
  <c r="X931" i="15"/>
  <c r="W931" i="15"/>
  <c r="T931" i="15"/>
  <c r="S931" i="15"/>
  <c r="R931" i="15"/>
  <c r="X930" i="15"/>
  <c r="W930" i="15"/>
  <c r="V930" i="15"/>
  <c r="T930" i="15"/>
  <c r="S930" i="15"/>
  <c r="X929" i="15"/>
  <c r="W929" i="15"/>
  <c r="T929" i="15"/>
  <c r="S929" i="15"/>
  <c r="X928" i="15"/>
  <c r="W928" i="15"/>
  <c r="T928" i="15"/>
  <c r="S928" i="15"/>
  <c r="X927" i="15"/>
  <c r="W927" i="15"/>
  <c r="T927" i="15"/>
  <c r="S927" i="15"/>
  <c r="X926" i="15"/>
  <c r="W926" i="15"/>
  <c r="T926" i="15"/>
  <c r="S926" i="15"/>
  <c r="X925" i="15"/>
  <c r="W925" i="15"/>
  <c r="T925" i="15"/>
  <c r="S925" i="15"/>
  <c r="X924" i="15"/>
  <c r="W924" i="15"/>
  <c r="T924" i="15"/>
  <c r="S924" i="15"/>
  <c r="X923" i="15"/>
  <c r="W923" i="15"/>
  <c r="V923" i="15"/>
  <c r="T923" i="15"/>
  <c r="S923" i="15"/>
  <c r="X922" i="15"/>
  <c r="W922" i="15"/>
  <c r="T922" i="15"/>
  <c r="S922" i="15"/>
  <c r="X921" i="15"/>
  <c r="W921" i="15"/>
  <c r="T921" i="15"/>
  <c r="S921" i="15"/>
  <c r="X920" i="15"/>
  <c r="W920" i="15"/>
  <c r="T920" i="15"/>
  <c r="S920" i="15"/>
  <c r="X919" i="15"/>
  <c r="W919" i="15"/>
  <c r="T919" i="15"/>
  <c r="S919" i="15"/>
  <c r="X918" i="15"/>
  <c r="W918" i="15"/>
  <c r="T918" i="15"/>
  <c r="S918" i="15"/>
  <c r="R918" i="15"/>
  <c r="X917" i="15"/>
  <c r="W917" i="15"/>
  <c r="T917" i="15"/>
  <c r="S917" i="15"/>
  <c r="X916" i="15"/>
  <c r="W916" i="15"/>
  <c r="T916" i="15"/>
  <c r="S916" i="15"/>
  <c r="X915" i="15"/>
  <c r="W915" i="15"/>
  <c r="T915" i="15"/>
  <c r="S915" i="15"/>
  <c r="X914" i="15"/>
  <c r="W914" i="15"/>
  <c r="T914" i="15"/>
  <c r="S914" i="15"/>
  <c r="X913" i="15"/>
  <c r="W913" i="15"/>
  <c r="V913" i="15"/>
  <c r="T913" i="15"/>
  <c r="S913" i="15"/>
  <c r="X912" i="15"/>
  <c r="W912" i="15"/>
  <c r="T912" i="15"/>
  <c r="S912" i="15"/>
  <c r="X911" i="15"/>
  <c r="W911" i="15"/>
  <c r="T911" i="15"/>
  <c r="S911" i="15"/>
  <c r="X910" i="15"/>
  <c r="W910" i="15"/>
  <c r="T910" i="15"/>
  <c r="S910" i="15"/>
  <c r="X909" i="15"/>
  <c r="W909" i="15"/>
  <c r="T909" i="15"/>
  <c r="S909" i="15"/>
  <c r="R909" i="15"/>
  <c r="X908" i="15"/>
  <c r="W908" i="15"/>
  <c r="T908" i="15"/>
  <c r="S908" i="15"/>
  <c r="X907" i="15"/>
  <c r="W907" i="15"/>
  <c r="T907" i="15"/>
  <c r="S907" i="15"/>
  <c r="X906" i="15"/>
  <c r="W906" i="15"/>
  <c r="V906" i="15"/>
  <c r="T906" i="15"/>
  <c r="S906" i="15"/>
  <c r="X905" i="15"/>
  <c r="W905" i="15"/>
  <c r="T905" i="15"/>
  <c r="S905" i="15"/>
  <c r="X904" i="15"/>
  <c r="W904" i="15"/>
  <c r="T904" i="15"/>
  <c r="S904" i="15"/>
  <c r="X903" i="15"/>
  <c r="W903" i="15"/>
  <c r="T903" i="15"/>
  <c r="S903" i="15"/>
  <c r="X902" i="15"/>
  <c r="W902" i="15"/>
  <c r="V902" i="15"/>
  <c r="T902" i="15"/>
  <c r="S902" i="15"/>
  <c r="X901" i="15"/>
  <c r="W901" i="15"/>
  <c r="T901" i="15"/>
  <c r="S901" i="15"/>
  <c r="X900" i="15"/>
  <c r="W900" i="15"/>
  <c r="T900" i="15"/>
  <c r="S900" i="15"/>
  <c r="X899" i="15"/>
  <c r="W899" i="15"/>
  <c r="T899" i="15"/>
  <c r="S899" i="15"/>
  <c r="X898" i="15"/>
  <c r="W898" i="15"/>
  <c r="V898" i="15"/>
  <c r="T898" i="15"/>
  <c r="S898" i="15"/>
  <c r="X897" i="15"/>
  <c r="W897" i="15"/>
  <c r="T897" i="15"/>
  <c r="S897" i="15"/>
  <c r="X896" i="15"/>
  <c r="W896" i="15"/>
  <c r="T896" i="15"/>
  <c r="S896" i="15"/>
  <c r="X895" i="15"/>
  <c r="W895" i="15"/>
  <c r="T895" i="15"/>
  <c r="S895" i="15"/>
  <c r="X894" i="15"/>
  <c r="W894" i="15"/>
  <c r="T894" i="15"/>
  <c r="S894" i="15"/>
  <c r="R894" i="15"/>
  <c r="X893" i="15"/>
  <c r="W893" i="15"/>
  <c r="T893" i="15"/>
  <c r="S893" i="15"/>
  <c r="X892" i="15"/>
  <c r="W892" i="15"/>
  <c r="T892" i="15"/>
  <c r="S892" i="15"/>
  <c r="X891" i="15"/>
  <c r="W891" i="15"/>
  <c r="T891" i="15"/>
  <c r="S891" i="15"/>
  <c r="R891" i="15"/>
  <c r="X890" i="15"/>
  <c r="W890" i="15"/>
  <c r="T890" i="15"/>
  <c r="S890" i="15"/>
  <c r="X889" i="15"/>
  <c r="W889" i="15"/>
  <c r="T889" i="15"/>
  <c r="S889" i="15"/>
  <c r="X888" i="15"/>
  <c r="W888" i="15"/>
  <c r="T888" i="15"/>
  <c r="S888" i="15"/>
  <c r="X887" i="15"/>
  <c r="W887" i="15"/>
  <c r="T887" i="15"/>
  <c r="S887" i="15"/>
  <c r="X886" i="15"/>
  <c r="W886" i="15"/>
  <c r="T886" i="15"/>
  <c r="S886" i="15"/>
  <c r="R886" i="15"/>
  <c r="X885" i="15"/>
  <c r="W885" i="15"/>
  <c r="T885" i="15"/>
  <c r="S885" i="15"/>
  <c r="X884" i="15"/>
  <c r="W884" i="15"/>
  <c r="T884" i="15"/>
  <c r="S884" i="15"/>
  <c r="X883" i="15"/>
  <c r="W883" i="15"/>
  <c r="T883" i="15"/>
  <c r="S883" i="15"/>
  <c r="R883" i="15"/>
  <c r="X882" i="15"/>
  <c r="W882" i="15"/>
  <c r="V882" i="15"/>
  <c r="T882" i="15"/>
  <c r="S882" i="15"/>
  <c r="X881" i="15"/>
  <c r="W881" i="15"/>
  <c r="V881" i="15"/>
  <c r="T881" i="15"/>
  <c r="S881" i="15"/>
  <c r="X880" i="15"/>
  <c r="W880" i="15"/>
  <c r="T880" i="15"/>
  <c r="S880" i="15"/>
  <c r="X879" i="15"/>
  <c r="W879" i="15"/>
  <c r="T879" i="15"/>
  <c r="S879" i="15"/>
  <c r="X878" i="15"/>
  <c r="W878" i="15"/>
  <c r="V878" i="15"/>
  <c r="T878" i="15"/>
  <c r="S878" i="15"/>
  <c r="X877" i="15"/>
  <c r="W877" i="15"/>
  <c r="T877" i="15"/>
  <c r="S877" i="15"/>
  <c r="X876" i="15"/>
  <c r="W876" i="15"/>
  <c r="T876" i="15"/>
  <c r="S876" i="15"/>
  <c r="X875" i="15"/>
  <c r="W875" i="15"/>
  <c r="T875" i="15"/>
  <c r="S875" i="15"/>
  <c r="X874" i="15"/>
  <c r="W874" i="15"/>
  <c r="T874" i="15"/>
  <c r="S874" i="15"/>
  <c r="X873" i="15"/>
  <c r="W873" i="15"/>
  <c r="V873" i="15"/>
  <c r="T873" i="15"/>
  <c r="S873" i="15"/>
  <c r="X872" i="15"/>
  <c r="W872" i="15"/>
  <c r="T872" i="15"/>
  <c r="S872" i="15"/>
  <c r="X871" i="15"/>
  <c r="W871" i="15"/>
  <c r="T871" i="15"/>
  <c r="S871" i="15"/>
  <c r="X870" i="15"/>
  <c r="W870" i="15"/>
  <c r="T870" i="15"/>
  <c r="S870" i="15"/>
  <c r="X869" i="15"/>
  <c r="W869" i="15"/>
  <c r="T869" i="15"/>
  <c r="S869" i="15"/>
  <c r="X868" i="15"/>
  <c r="W868" i="15"/>
  <c r="T868" i="15"/>
  <c r="S868" i="15"/>
  <c r="X867" i="15"/>
  <c r="W867" i="15"/>
  <c r="T867" i="15"/>
  <c r="S867" i="15"/>
  <c r="R867" i="15"/>
  <c r="X866" i="15"/>
  <c r="W866" i="15"/>
  <c r="V866" i="15"/>
  <c r="T866" i="15"/>
  <c r="S866" i="15"/>
  <c r="X865" i="15"/>
  <c r="W865" i="15"/>
  <c r="T865" i="15"/>
  <c r="S865" i="15"/>
  <c r="X864" i="15"/>
  <c r="W864" i="15"/>
  <c r="T864" i="15"/>
  <c r="S864" i="15"/>
  <c r="X863" i="15"/>
  <c r="W863" i="15"/>
  <c r="T863" i="15"/>
  <c r="S863" i="15"/>
  <c r="X862" i="15"/>
  <c r="W862" i="15"/>
  <c r="T862" i="15"/>
  <c r="S862" i="15"/>
  <c r="X861" i="15"/>
  <c r="W861" i="15"/>
  <c r="T861" i="15"/>
  <c r="S861" i="15"/>
  <c r="X860" i="15"/>
  <c r="W860" i="15"/>
  <c r="T860" i="15"/>
  <c r="S860" i="15"/>
  <c r="X859" i="15"/>
  <c r="W859" i="15"/>
  <c r="T859" i="15"/>
  <c r="S859" i="15"/>
  <c r="X858" i="15"/>
  <c r="W858" i="15"/>
  <c r="V858" i="15"/>
  <c r="T858" i="15"/>
  <c r="S858" i="15"/>
  <c r="X857" i="15"/>
  <c r="W857" i="15"/>
  <c r="V857" i="15"/>
  <c r="T857" i="15"/>
  <c r="S857" i="15"/>
  <c r="X856" i="15"/>
  <c r="W856" i="15"/>
  <c r="T856" i="15"/>
  <c r="S856" i="15"/>
  <c r="X855" i="15"/>
  <c r="W855" i="15"/>
  <c r="T855" i="15"/>
  <c r="S855" i="15"/>
  <c r="X854" i="15"/>
  <c r="W854" i="15"/>
  <c r="T854" i="15"/>
  <c r="S854" i="15"/>
  <c r="X853" i="15"/>
  <c r="W853" i="15"/>
  <c r="T853" i="15"/>
  <c r="S853" i="15"/>
  <c r="X852" i="15"/>
  <c r="W852" i="15"/>
  <c r="T852" i="15"/>
  <c r="S852" i="15"/>
  <c r="X851" i="15"/>
  <c r="W851" i="15"/>
  <c r="T851" i="15"/>
  <c r="S851" i="15"/>
  <c r="X850" i="15"/>
  <c r="W850" i="15"/>
  <c r="T850" i="15"/>
  <c r="S850" i="15"/>
  <c r="X849" i="15"/>
  <c r="W849" i="15"/>
  <c r="T849" i="15"/>
  <c r="S849" i="15"/>
  <c r="X848" i="15"/>
  <c r="W848" i="15"/>
  <c r="T848" i="15"/>
  <c r="S848" i="15"/>
  <c r="X847" i="15"/>
  <c r="W847" i="15"/>
  <c r="T847" i="15"/>
  <c r="S847" i="15"/>
  <c r="X846" i="15"/>
  <c r="W846" i="15"/>
  <c r="T846" i="15"/>
  <c r="S846" i="15"/>
  <c r="X845" i="15"/>
  <c r="W845" i="15"/>
  <c r="T845" i="15"/>
  <c r="S845" i="15"/>
  <c r="R845" i="15"/>
  <c r="X844" i="15"/>
  <c r="W844" i="15"/>
  <c r="T844" i="15"/>
  <c r="S844" i="15"/>
  <c r="X843" i="15"/>
  <c r="W843" i="15"/>
  <c r="T843" i="15"/>
  <c r="S843" i="15"/>
  <c r="X842" i="15"/>
  <c r="W842" i="15"/>
  <c r="V842" i="15"/>
  <c r="T842" i="15"/>
  <c r="S842" i="15"/>
  <c r="X841" i="15"/>
  <c r="W841" i="15"/>
  <c r="V841" i="15"/>
  <c r="T841" i="15"/>
  <c r="S841" i="15"/>
  <c r="X840" i="15"/>
  <c r="W840" i="15"/>
  <c r="T840" i="15"/>
  <c r="S840" i="15"/>
  <c r="X839" i="15"/>
  <c r="W839" i="15"/>
  <c r="T839" i="15"/>
  <c r="S839" i="15"/>
  <c r="X838" i="15"/>
  <c r="W838" i="15"/>
  <c r="V838" i="15"/>
  <c r="T838" i="15"/>
  <c r="S838" i="15"/>
  <c r="X837" i="15"/>
  <c r="W837" i="15"/>
  <c r="T837" i="15"/>
  <c r="S837" i="15"/>
  <c r="X836" i="15"/>
  <c r="W836" i="15"/>
  <c r="T836" i="15"/>
  <c r="S836" i="15"/>
  <c r="X835" i="15"/>
  <c r="W835" i="15"/>
  <c r="T835" i="15"/>
  <c r="S835" i="15"/>
  <c r="X834" i="15"/>
  <c r="W834" i="15"/>
  <c r="T834" i="15"/>
  <c r="S834" i="15"/>
  <c r="X833" i="15"/>
  <c r="W833" i="15"/>
  <c r="V833" i="15"/>
  <c r="T833" i="15"/>
  <c r="S833" i="15"/>
  <c r="X832" i="15"/>
  <c r="W832" i="15"/>
  <c r="T832" i="15"/>
  <c r="S832" i="15"/>
  <c r="X831" i="15"/>
  <c r="W831" i="15"/>
  <c r="T831" i="15"/>
  <c r="S831" i="15"/>
  <c r="X830" i="15"/>
  <c r="W830" i="15"/>
  <c r="T830" i="15"/>
  <c r="S830" i="15"/>
  <c r="X829" i="15"/>
  <c r="W829" i="15"/>
  <c r="T829" i="15"/>
  <c r="S829" i="15"/>
  <c r="X828" i="15"/>
  <c r="W828" i="15"/>
  <c r="T828" i="15"/>
  <c r="S828" i="15"/>
  <c r="R828" i="15"/>
  <c r="X827" i="15"/>
  <c r="W827" i="15"/>
  <c r="T827" i="15"/>
  <c r="S827" i="15"/>
  <c r="X826" i="15"/>
  <c r="W826" i="15"/>
  <c r="V826" i="15"/>
  <c r="T826" i="15"/>
  <c r="S826" i="15"/>
  <c r="X825" i="15"/>
  <c r="W825" i="15"/>
  <c r="T825" i="15"/>
  <c r="S825" i="15"/>
  <c r="X824" i="15"/>
  <c r="W824" i="15"/>
  <c r="T824" i="15"/>
  <c r="S824" i="15"/>
  <c r="X823" i="15"/>
  <c r="W823" i="15"/>
  <c r="T823" i="15"/>
  <c r="S823" i="15"/>
  <c r="X822" i="15"/>
  <c r="W822" i="15"/>
  <c r="T822" i="15"/>
  <c r="S822" i="15"/>
  <c r="X821" i="15"/>
  <c r="W821" i="15"/>
  <c r="T821" i="15"/>
  <c r="S821" i="15"/>
  <c r="X820" i="15"/>
  <c r="W820" i="15"/>
  <c r="T820" i="15"/>
  <c r="S820" i="15"/>
  <c r="X819" i="15"/>
  <c r="W819" i="15"/>
  <c r="T819" i="15"/>
  <c r="S819" i="15"/>
  <c r="X818" i="15"/>
  <c r="W818" i="15"/>
  <c r="T818" i="15"/>
  <c r="S818" i="15"/>
  <c r="X817" i="15"/>
  <c r="W817" i="15"/>
  <c r="V817" i="15"/>
  <c r="T817" i="15"/>
  <c r="S817" i="15"/>
  <c r="X816" i="15"/>
  <c r="W816" i="15"/>
  <c r="T816" i="15"/>
  <c r="S816" i="15"/>
  <c r="X815" i="15"/>
  <c r="W815" i="15"/>
  <c r="T815" i="15"/>
  <c r="S815" i="15"/>
  <c r="X814" i="15"/>
  <c r="W814" i="15"/>
  <c r="T814" i="15"/>
  <c r="S814" i="15"/>
  <c r="X813" i="15"/>
  <c r="W813" i="15"/>
  <c r="T813" i="15"/>
  <c r="S813" i="15"/>
  <c r="R813" i="15"/>
  <c r="X812" i="15"/>
  <c r="W812" i="15"/>
  <c r="T812" i="15"/>
  <c r="S812" i="15"/>
  <c r="R812" i="15"/>
  <c r="X811" i="15"/>
  <c r="W811" i="15"/>
  <c r="T811" i="15"/>
  <c r="S811" i="15"/>
  <c r="X810" i="15"/>
  <c r="W810" i="15"/>
  <c r="T810" i="15"/>
  <c r="S810" i="15"/>
  <c r="X809" i="15"/>
  <c r="W809" i="15"/>
  <c r="V809" i="15"/>
  <c r="T809" i="15"/>
  <c r="S809" i="15"/>
  <c r="X808" i="15"/>
  <c r="W808" i="15"/>
  <c r="T808" i="15"/>
  <c r="S808" i="15"/>
  <c r="X807" i="15"/>
  <c r="W807" i="15"/>
  <c r="T807" i="15"/>
  <c r="S807" i="15"/>
  <c r="X806" i="15"/>
  <c r="W806" i="15"/>
  <c r="T806" i="15"/>
  <c r="S806" i="15"/>
  <c r="X805" i="15"/>
  <c r="W805" i="15"/>
  <c r="T805" i="15"/>
  <c r="S805" i="15"/>
  <c r="X804" i="15"/>
  <c r="W804" i="15"/>
  <c r="T804" i="15"/>
  <c r="S804" i="15"/>
  <c r="X803" i="15"/>
  <c r="W803" i="15"/>
  <c r="T803" i="15"/>
  <c r="S803" i="15"/>
  <c r="X802" i="15"/>
  <c r="W802" i="15"/>
  <c r="V802" i="15"/>
  <c r="T802" i="15"/>
  <c r="S802" i="15"/>
  <c r="X801" i="15"/>
  <c r="W801" i="15"/>
  <c r="T801" i="15"/>
  <c r="S801" i="15"/>
  <c r="X800" i="15"/>
  <c r="W800" i="15"/>
  <c r="T800" i="15"/>
  <c r="S800" i="15"/>
  <c r="X799" i="15"/>
  <c r="W799" i="15"/>
  <c r="T799" i="15"/>
  <c r="S799" i="15"/>
  <c r="X798" i="15"/>
  <c r="W798" i="15"/>
  <c r="T798" i="15"/>
  <c r="S798" i="15"/>
  <c r="X797" i="15"/>
  <c r="W797" i="15"/>
  <c r="T797" i="15"/>
  <c r="S797" i="15"/>
  <c r="X796" i="15"/>
  <c r="W796" i="15"/>
  <c r="T796" i="15"/>
  <c r="S796" i="15"/>
  <c r="X795" i="15"/>
  <c r="W795" i="15"/>
  <c r="T795" i="15"/>
  <c r="S795" i="15"/>
  <c r="R795" i="15"/>
  <c r="X794" i="15"/>
  <c r="W794" i="15"/>
  <c r="V794" i="15"/>
  <c r="T794" i="15"/>
  <c r="S794" i="15"/>
  <c r="X793" i="15"/>
  <c r="W793" i="15"/>
  <c r="V793" i="15"/>
  <c r="T793" i="15"/>
  <c r="S793" i="15"/>
  <c r="X792" i="15"/>
  <c r="W792" i="15"/>
  <c r="T792" i="15"/>
  <c r="S792" i="15"/>
  <c r="X791" i="15"/>
  <c r="W791" i="15"/>
  <c r="T791" i="15"/>
  <c r="S791" i="15"/>
  <c r="X790" i="15"/>
  <c r="W790" i="15"/>
  <c r="T790" i="15"/>
  <c r="S790" i="15"/>
  <c r="X789" i="15"/>
  <c r="W789" i="15"/>
  <c r="T789" i="15"/>
  <c r="S789" i="15"/>
  <c r="X788" i="15"/>
  <c r="W788" i="15"/>
  <c r="T788" i="15"/>
  <c r="S788" i="15"/>
  <c r="R788" i="15"/>
  <c r="X787" i="15"/>
  <c r="W787" i="15"/>
  <c r="T787" i="15"/>
  <c r="S787" i="15"/>
  <c r="R787" i="15"/>
  <c r="X786" i="15"/>
  <c r="W786" i="15"/>
  <c r="V786" i="15"/>
  <c r="T786" i="15"/>
  <c r="S786" i="15"/>
  <c r="X785" i="15"/>
  <c r="W785" i="15"/>
  <c r="T785" i="15"/>
  <c r="S785" i="15"/>
  <c r="X784" i="15"/>
  <c r="W784" i="15"/>
  <c r="T784" i="15"/>
  <c r="S784" i="15"/>
  <c r="X783" i="15"/>
  <c r="W783" i="15"/>
  <c r="V783" i="15"/>
  <c r="T783" i="15"/>
  <c r="S783" i="15"/>
  <c r="X782" i="15"/>
  <c r="W782" i="15"/>
  <c r="T782" i="15"/>
  <c r="S782" i="15"/>
  <c r="X781" i="15"/>
  <c r="W781" i="15"/>
  <c r="T781" i="15"/>
  <c r="S781" i="15"/>
  <c r="X780" i="15"/>
  <c r="W780" i="15"/>
  <c r="T780" i="15"/>
  <c r="S780" i="15"/>
  <c r="X779" i="15"/>
  <c r="W779" i="15"/>
  <c r="T779" i="15"/>
  <c r="S779" i="15"/>
  <c r="X778" i="15"/>
  <c r="W778" i="15"/>
  <c r="V778" i="15"/>
  <c r="T778" i="15"/>
  <c r="S778" i="15"/>
  <c r="X777" i="15"/>
  <c r="W777" i="15"/>
  <c r="T777" i="15"/>
  <c r="S777" i="15"/>
  <c r="X776" i="15"/>
  <c r="W776" i="15"/>
  <c r="T776" i="15"/>
  <c r="S776" i="15"/>
  <c r="X775" i="15"/>
  <c r="W775" i="15"/>
  <c r="T775" i="15"/>
  <c r="S775" i="15"/>
  <c r="X774" i="15"/>
  <c r="W774" i="15"/>
  <c r="T774" i="15"/>
  <c r="S774" i="15"/>
  <c r="X773" i="15"/>
  <c r="W773" i="15"/>
  <c r="T773" i="15"/>
  <c r="S773" i="15"/>
  <c r="X772" i="15"/>
  <c r="W772" i="15"/>
  <c r="T772" i="15"/>
  <c r="S772" i="15"/>
  <c r="R772" i="15"/>
  <c r="X771" i="15"/>
  <c r="W771" i="15"/>
  <c r="T771" i="15"/>
  <c r="S771" i="15"/>
  <c r="X770" i="15"/>
  <c r="W770" i="15"/>
  <c r="T770" i="15"/>
  <c r="S770" i="15"/>
  <c r="X769" i="15"/>
  <c r="W769" i="15"/>
  <c r="T769" i="15"/>
  <c r="S769" i="15"/>
  <c r="X768" i="15"/>
  <c r="W768" i="15"/>
  <c r="T768" i="15"/>
  <c r="S768" i="15"/>
  <c r="X767" i="15"/>
  <c r="W767" i="15"/>
  <c r="T767" i="15"/>
  <c r="S767" i="15"/>
  <c r="X766" i="15"/>
  <c r="W766" i="15"/>
  <c r="T766" i="15"/>
  <c r="S766" i="15"/>
  <c r="X765" i="15"/>
  <c r="W765" i="15"/>
  <c r="T765" i="15"/>
  <c r="S765" i="15"/>
  <c r="X764" i="15"/>
  <c r="W764" i="15"/>
  <c r="T764" i="15"/>
  <c r="S764" i="15"/>
  <c r="R764" i="15"/>
  <c r="X763" i="15"/>
  <c r="W763" i="15"/>
  <c r="T763" i="15"/>
  <c r="S763" i="15"/>
  <c r="R763" i="15"/>
  <c r="X762" i="15"/>
  <c r="W762" i="15"/>
  <c r="V762" i="15"/>
  <c r="T762" i="15"/>
  <c r="S762" i="15"/>
  <c r="X761" i="15"/>
  <c r="W761" i="15"/>
  <c r="T761" i="15"/>
  <c r="S761" i="15"/>
  <c r="X760" i="15"/>
  <c r="W760" i="15"/>
  <c r="T760" i="15"/>
  <c r="S760" i="15"/>
  <c r="X759" i="15"/>
  <c r="W759" i="15"/>
  <c r="T759" i="15"/>
  <c r="S759" i="15"/>
  <c r="X758" i="15"/>
  <c r="W758" i="15"/>
  <c r="T758" i="15"/>
  <c r="S758" i="15"/>
  <c r="X757" i="15"/>
  <c r="W757" i="15"/>
  <c r="T757" i="15"/>
  <c r="S757" i="15"/>
  <c r="R757" i="15"/>
  <c r="X756" i="15"/>
  <c r="W756" i="15"/>
  <c r="T756" i="15"/>
  <c r="S756" i="15"/>
  <c r="X755" i="15"/>
  <c r="W755" i="15"/>
  <c r="T755" i="15"/>
  <c r="S755" i="15"/>
  <c r="X754" i="15"/>
  <c r="W754" i="15"/>
  <c r="V754" i="15"/>
  <c r="T754" i="15"/>
  <c r="S754" i="15"/>
  <c r="X753" i="15"/>
  <c r="W753" i="15"/>
  <c r="T753" i="15"/>
  <c r="S753" i="15"/>
  <c r="X752" i="15"/>
  <c r="W752" i="15"/>
  <c r="T752" i="15"/>
  <c r="S752" i="15"/>
  <c r="X751" i="15"/>
  <c r="W751" i="15"/>
  <c r="T751" i="15"/>
  <c r="S751" i="15"/>
  <c r="X750" i="15"/>
  <c r="W750" i="15"/>
  <c r="T750" i="15"/>
  <c r="S750" i="15"/>
  <c r="R750" i="15"/>
  <c r="X749" i="15"/>
  <c r="W749" i="15"/>
  <c r="V749" i="15"/>
  <c r="T749" i="15"/>
  <c r="S749" i="15"/>
  <c r="X748" i="15"/>
  <c r="W748" i="15"/>
  <c r="T748" i="15"/>
  <c r="S748" i="15"/>
  <c r="R748" i="15"/>
  <c r="X747" i="15"/>
  <c r="W747" i="15"/>
  <c r="T747" i="15"/>
  <c r="S747" i="15"/>
  <c r="R747" i="15"/>
  <c r="X746" i="15"/>
  <c r="W746" i="15"/>
  <c r="T746" i="15"/>
  <c r="S746" i="15"/>
  <c r="X745" i="15"/>
  <c r="W745" i="15"/>
  <c r="T745" i="15"/>
  <c r="S745" i="15"/>
  <c r="X744" i="15"/>
  <c r="W744" i="15"/>
  <c r="T744" i="15"/>
  <c r="S744" i="15"/>
  <c r="X743" i="15"/>
  <c r="W743" i="15"/>
  <c r="T743" i="15"/>
  <c r="S743" i="15"/>
  <c r="X742" i="15"/>
  <c r="W742" i="15"/>
  <c r="V742" i="15"/>
  <c r="T742" i="15"/>
  <c r="S742" i="15"/>
  <c r="X741" i="15"/>
  <c r="W741" i="15"/>
  <c r="T741" i="15"/>
  <c r="S741" i="15"/>
  <c r="X740" i="15"/>
  <c r="W740" i="15"/>
  <c r="T740" i="15"/>
  <c r="S740" i="15"/>
  <c r="X739" i="15"/>
  <c r="W739" i="15"/>
  <c r="T739" i="15"/>
  <c r="S739" i="15"/>
  <c r="X738" i="15"/>
  <c r="W738" i="15"/>
  <c r="T738" i="15"/>
  <c r="S738" i="15"/>
  <c r="X737" i="15"/>
  <c r="W737" i="15"/>
  <c r="V737" i="15"/>
  <c r="T737" i="15"/>
  <c r="S737" i="15"/>
  <c r="X736" i="15"/>
  <c r="W736" i="15"/>
  <c r="T736" i="15"/>
  <c r="S736" i="15"/>
  <c r="X735" i="15"/>
  <c r="W735" i="15"/>
  <c r="T735" i="15"/>
  <c r="S735" i="15"/>
  <c r="X734" i="15"/>
  <c r="W734" i="15"/>
  <c r="T734" i="15"/>
  <c r="S734" i="15"/>
  <c r="X733" i="15"/>
  <c r="W733" i="15"/>
  <c r="T733" i="15"/>
  <c r="S733" i="15"/>
  <c r="X732" i="15"/>
  <c r="W732" i="15"/>
  <c r="T732" i="15"/>
  <c r="S732" i="15"/>
  <c r="X731" i="15"/>
  <c r="W731" i="15"/>
  <c r="T731" i="15"/>
  <c r="S731" i="15"/>
  <c r="X730" i="15"/>
  <c r="W730" i="15"/>
  <c r="T730" i="15"/>
  <c r="S730" i="15"/>
  <c r="X729" i="15"/>
  <c r="W729" i="15"/>
  <c r="T729" i="15"/>
  <c r="S729" i="15"/>
  <c r="X728" i="15"/>
  <c r="W728" i="15"/>
  <c r="T728" i="15"/>
  <c r="S728" i="15"/>
  <c r="X727" i="15"/>
  <c r="W727" i="15"/>
  <c r="T727" i="15"/>
  <c r="S727" i="15"/>
  <c r="X726" i="15"/>
  <c r="W726" i="15"/>
  <c r="V726" i="15"/>
  <c r="T726" i="15"/>
  <c r="S726" i="15"/>
  <c r="X725" i="15"/>
  <c r="W725" i="15"/>
  <c r="T725" i="15"/>
  <c r="S725" i="15"/>
  <c r="X724" i="15"/>
  <c r="W724" i="15"/>
  <c r="T724" i="15"/>
  <c r="S724" i="15"/>
  <c r="X723" i="15"/>
  <c r="W723" i="15"/>
  <c r="T723" i="15"/>
  <c r="S723" i="15"/>
  <c r="X722" i="15"/>
  <c r="W722" i="15"/>
  <c r="V722" i="15"/>
  <c r="T722" i="15"/>
  <c r="S722" i="15"/>
  <c r="X721" i="15"/>
  <c r="W721" i="15"/>
  <c r="T721" i="15"/>
  <c r="S721" i="15"/>
  <c r="X720" i="15"/>
  <c r="W720" i="15"/>
  <c r="T720" i="15"/>
  <c r="S720" i="15"/>
  <c r="X719" i="15"/>
  <c r="W719" i="15"/>
  <c r="T719" i="15"/>
  <c r="S719" i="15"/>
  <c r="X718" i="15"/>
  <c r="W718" i="15"/>
  <c r="V718" i="15"/>
  <c r="T718" i="15"/>
  <c r="S718" i="15"/>
  <c r="X717" i="15"/>
  <c r="W717" i="15"/>
  <c r="T717" i="15"/>
  <c r="S717" i="15"/>
  <c r="R717" i="15"/>
  <c r="X716" i="15"/>
  <c r="W716" i="15"/>
  <c r="T716" i="15"/>
  <c r="S716" i="15"/>
  <c r="X715" i="15"/>
  <c r="W715" i="15"/>
  <c r="T715" i="15"/>
  <c r="S715" i="15"/>
  <c r="X714" i="15"/>
  <c r="W714" i="15"/>
  <c r="T714" i="15"/>
  <c r="S714" i="15"/>
  <c r="X713" i="15"/>
  <c r="W713" i="15"/>
  <c r="T713" i="15"/>
  <c r="S713" i="15"/>
  <c r="X712" i="15"/>
  <c r="W712" i="15"/>
  <c r="T712" i="15"/>
  <c r="S712" i="15"/>
  <c r="X711" i="15"/>
  <c r="W711" i="15"/>
  <c r="T711" i="15"/>
  <c r="S711" i="15"/>
  <c r="X710" i="15"/>
  <c r="W710" i="15"/>
  <c r="T710" i="15"/>
  <c r="S710" i="15"/>
  <c r="X709" i="15"/>
  <c r="W709" i="15"/>
  <c r="T709" i="15"/>
  <c r="S709" i="15"/>
  <c r="X708" i="15"/>
  <c r="W708" i="15"/>
  <c r="T708" i="15"/>
  <c r="S708" i="15"/>
  <c r="R708" i="15"/>
  <c r="X707" i="15"/>
  <c r="W707" i="15"/>
  <c r="T707" i="15"/>
  <c r="S707" i="15"/>
  <c r="X706" i="15"/>
  <c r="W706" i="15"/>
  <c r="V706" i="15"/>
  <c r="T706" i="15"/>
  <c r="S706" i="15"/>
  <c r="X705" i="15"/>
  <c r="W705" i="15"/>
  <c r="T705" i="15"/>
  <c r="S705" i="15"/>
  <c r="X704" i="15"/>
  <c r="W704" i="15"/>
  <c r="T704" i="15"/>
  <c r="S704" i="15"/>
  <c r="X703" i="15"/>
  <c r="W703" i="15"/>
  <c r="T703" i="15"/>
  <c r="S703" i="15"/>
  <c r="X702" i="15"/>
  <c r="W702" i="15"/>
  <c r="T702" i="15"/>
  <c r="S702" i="15"/>
  <c r="R702" i="15"/>
  <c r="X701" i="15"/>
  <c r="W701" i="15"/>
  <c r="T701" i="15"/>
  <c r="S701" i="15"/>
  <c r="X700" i="15"/>
  <c r="W700" i="15"/>
  <c r="T700" i="15"/>
  <c r="S700" i="15"/>
  <c r="X699" i="15"/>
  <c r="W699" i="15"/>
  <c r="T699" i="15"/>
  <c r="S699" i="15"/>
  <c r="X698" i="15"/>
  <c r="W698" i="15"/>
  <c r="V698" i="15"/>
  <c r="T698" i="15"/>
  <c r="S698" i="15"/>
  <c r="X697" i="15"/>
  <c r="W697" i="15"/>
  <c r="V697" i="15"/>
  <c r="T697" i="15"/>
  <c r="S697" i="15"/>
  <c r="X696" i="15"/>
  <c r="W696" i="15"/>
  <c r="T696" i="15"/>
  <c r="S696" i="15"/>
  <c r="X695" i="15"/>
  <c r="W695" i="15"/>
  <c r="T695" i="15"/>
  <c r="S695" i="15"/>
  <c r="X694" i="15"/>
  <c r="W694" i="15"/>
  <c r="V694" i="15"/>
  <c r="T694" i="15"/>
  <c r="S694" i="15"/>
  <c r="X693" i="15"/>
  <c r="W693" i="15"/>
  <c r="T693" i="15"/>
  <c r="S693" i="15"/>
  <c r="X692" i="15"/>
  <c r="W692" i="15"/>
  <c r="T692" i="15"/>
  <c r="S692" i="15"/>
  <c r="X691" i="15"/>
  <c r="W691" i="15"/>
  <c r="T691" i="15"/>
  <c r="S691" i="15"/>
  <c r="R691" i="15"/>
  <c r="X690" i="15"/>
  <c r="W690" i="15"/>
  <c r="T690" i="15"/>
  <c r="S690" i="15"/>
  <c r="X689" i="15"/>
  <c r="W689" i="15"/>
  <c r="T689" i="15"/>
  <c r="S689" i="15"/>
  <c r="X688" i="15"/>
  <c r="W688" i="15"/>
  <c r="T688" i="15"/>
  <c r="S688" i="15"/>
  <c r="X687" i="15"/>
  <c r="W687" i="15"/>
  <c r="T687" i="15"/>
  <c r="S687" i="15"/>
  <c r="X686" i="15"/>
  <c r="W686" i="15"/>
  <c r="T686" i="15"/>
  <c r="S686" i="15"/>
  <c r="R686" i="15"/>
  <c r="X685" i="15"/>
  <c r="W685" i="15"/>
  <c r="T685" i="15"/>
  <c r="S685" i="15"/>
  <c r="X684" i="15"/>
  <c r="W684" i="15"/>
  <c r="T684" i="15"/>
  <c r="S684" i="15"/>
  <c r="X683" i="15"/>
  <c r="W683" i="15"/>
  <c r="T683" i="15"/>
  <c r="S683" i="15"/>
  <c r="R683" i="15"/>
  <c r="X682" i="15"/>
  <c r="W682" i="15"/>
  <c r="V682" i="15"/>
  <c r="T682" i="15"/>
  <c r="S682" i="15"/>
  <c r="X681" i="15"/>
  <c r="W681" i="15"/>
  <c r="T681" i="15"/>
  <c r="S681" i="15"/>
  <c r="X680" i="15"/>
  <c r="W680" i="15"/>
  <c r="T680" i="15"/>
  <c r="S680" i="15"/>
  <c r="X679" i="15"/>
  <c r="W679" i="15"/>
  <c r="T679" i="15"/>
  <c r="S679" i="15"/>
  <c r="X678" i="15"/>
  <c r="W678" i="15"/>
  <c r="T678" i="15"/>
  <c r="S678" i="15"/>
  <c r="X677" i="15"/>
  <c r="W677" i="15"/>
  <c r="T677" i="15"/>
  <c r="S677" i="15"/>
  <c r="X676" i="15"/>
  <c r="W676" i="15"/>
  <c r="T676" i="15"/>
  <c r="S676" i="15"/>
  <c r="X675" i="15"/>
  <c r="W675" i="15"/>
  <c r="T675" i="15"/>
  <c r="S675" i="15"/>
  <c r="X674" i="15"/>
  <c r="W674" i="15"/>
  <c r="T674" i="15"/>
  <c r="S674" i="15"/>
  <c r="X673" i="15"/>
  <c r="W673" i="15"/>
  <c r="V673" i="15"/>
  <c r="T673" i="15"/>
  <c r="S673" i="15"/>
  <c r="X672" i="15"/>
  <c r="W672" i="15"/>
  <c r="T672" i="15"/>
  <c r="S672" i="15"/>
  <c r="X671" i="15"/>
  <c r="W671" i="15"/>
  <c r="T671" i="15"/>
  <c r="S671" i="15"/>
  <c r="X670" i="15"/>
  <c r="W670" i="15"/>
  <c r="T670" i="15"/>
  <c r="S670" i="15"/>
  <c r="X669" i="15"/>
  <c r="W669" i="15"/>
  <c r="T669" i="15"/>
  <c r="S669" i="15"/>
  <c r="X668" i="15"/>
  <c r="W668" i="15"/>
  <c r="T668" i="15"/>
  <c r="S668" i="15"/>
  <c r="X667" i="15"/>
  <c r="W667" i="15"/>
  <c r="T667" i="15"/>
  <c r="S667" i="15"/>
  <c r="R667" i="15"/>
  <c r="X666" i="15"/>
  <c r="W666" i="15"/>
  <c r="T666" i="15"/>
  <c r="S666" i="15"/>
  <c r="X665" i="15"/>
  <c r="W665" i="15"/>
  <c r="T665" i="15"/>
  <c r="S665" i="15"/>
  <c r="X664" i="15"/>
  <c r="W664" i="15"/>
  <c r="T664" i="15"/>
  <c r="S664" i="15"/>
  <c r="X663" i="15"/>
  <c r="W663" i="15"/>
  <c r="T663" i="15"/>
  <c r="S663" i="15"/>
  <c r="X662" i="15"/>
  <c r="W662" i="15"/>
  <c r="T662" i="15"/>
  <c r="S662" i="15"/>
  <c r="X661" i="15"/>
  <c r="W661" i="15"/>
  <c r="T661" i="15"/>
  <c r="S661" i="15"/>
  <c r="X660" i="15"/>
  <c r="W660" i="15"/>
  <c r="T660" i="15"/>
  <c r="S660" i="15"/>
  <c r="X659" i="15"/>
  <c r="W659" i="15"/>
  <c r="T659" i="15"/>
  <c r="S659" i="15"/>
  <c r="X658" i="15"/>
  <c r="W658" i="15"/>
  <c r="V658" i="15"/>
  <c r="T658" i="15"/>
  <c r="S658" i="15"/>
  <c r="X657" i="15"/>
  <c r="W657" i="15"/>
  <c r="T657" i="15"/>
  <c r="S657" i="15"/>
  <c r="X656" i="15"/>
  <c r="W656" i="15"/>
  <c r="T656" i="15"/>
  <c r="S656" i="15"/>
  <c r="X655" i="15"/>
  <c r="W655" i="15"/>
  <c r="T655" i="15"/>
  <c r="S655" i="15"/>
  <c r="X654" i="15"/>
  <c r="W654" i="15"/>
  <c r="T654" i="15"/>
  <c r="S654" i="15"/>
  <c r="X653" i="15"/>
  <c r="W653" i="15"/>
  <c r="T653" i="15"/>
  <c r="S653" i="15"/>
  <c r="X652" i="15"/>
  <c r="W652" i="15"/>
  <c r="T652" i="15"/>
  <c r="S652" i="15"/>
  <c r="X651" i="15"/>
  <c r="W651" i="15"/>
  <c r="T651" i="15"/>
  <c r="S651" i="15"/>
  <c r="X650" i="15"/>
  <c r="W650" i="15"/>
  <c r="T650" i="15"/>
  <c r="S650" i="15"/>
  <c r="X649" i="15"/>
  <c r="W649" i="15"/>
  <c r="T649" i="15"/>
  <c r="S649" i="15"/>
  <c r="X648" i="15"/>
  <c r="W648" i="15"/>
  <c r="T648" i="15"/>
  <c r="S648" i="15"/>
  <c r="X647" i="15"/>
  <c r="W647" i="15"/>
  <c r="T647" i="15"/>
  <c r="S647" i="15"/>
  <c r="X646" i="15"/>
  <c r="W646" i="15"/>
  <c r="V646" i="15"/>
  <c r="T646" i="15"/>
  <c r="S646" i="15"/>
  <c r="X645" i="15"/>
  <c r="W645" i="15"/>
  <c r="T645" i="15"/>
  <c r="S645" i="15"/>
  <c r="X644" i="15"/>
  <c r="W644" i="15"/>
  <c r="T644" i="15"/>
  <c r="S644" i="15"/>
  <c r="X643" i="15"/>
  <c r="W643" i="15"/>
  <c r="T643" i="15"/>
  <c r="S643" i="15"/>
  <c r="X642" i="15"/>
  <c r="W642" i="15"/>
  <c r="V642" i="15"/>
  <c r="T642" i="15"/>
  <c r="S642" i="15"/>
  <c r="X641" i="15"/>
  <c r="W641" i="15"/>
  <c r="T641" i="15"/>
  <c r="S641" i="15"/>
  <c r="X640" i="15"/>
  <c r="W640" i="15"/>
  <c r="T640" i="15"/>
  <c r="S640" i="15"/>
  <c r="X639" i="15"/>
  <c r="W639" i="15"/>
  <c r="T639" i="15"/>
  <c r="S639" i="15"/>
  <c r="X638" i="15"/>
  <c r="W638" i="15"/>
  <c r="V638" i="15"/>
  <c r="T638" i="15"/>
  <c r="S638" i="15"/>
  <c r="X637" i="15"/>
  <c r="W637" i="15"/>
  <c r="T637" i="15"/>
  <c r="S637" i="15"/>
  <c r="R637" i="15"/>
  <c r="X636" i="15"/>
  <c r="W636" i="15"/>
  <c r="T636" i="15"/>
  <c r="S636" i="15"/>
  <c r="X635" i="15"/>
  <c r="W635" i="15"/>
  <c r="T635" i="15"/>
  <c r="S635" i="15"/>
  <c r="R635" i="15"/>
  <c r="X634" i="15"/>
  <c r="W634" i="15"/>
  <c r="T634" i="15"/>
  <c r="S634" i="15"/>
  <c r="X633" i="15"/>
  <c r="W633" i="15"/>
  <c r="V633" i="15"/>
  <c r="T633" i="15"/>
  <c r="S633" i="15"/>
  <c r="X632" i="15"/>
  <c r="W632" i="15"/>
  <c r="T632" i="15"/>
  <c r="S632" i="15"/>
  <c r="X631" i="15"/>
  <c r="W631" i="15"/>
  <c r="T631" i="15"/>
  <c r="S631" i="15"/>
  <c r="X630" i="15"/>
  <c r="W630" i="15"/>
  <c r="V630" i="15"/>
  <c r="T630" i="15"/>
  <c r="S630" i="15"/>
  <c r="X629" i="15"/>
  <c r="W629" i="15"/>
  <c r="T629" i="15"/>
  <c r="S629" i="15"/>
  <c r="X628" i="15"/>
  <c r="W628" i="15"/>
  <c r="T628" i="15"/>
  <c r="S628" i="15"/>
  <c r="R628" i="15"/>
  <c r="X627" i="15"/>
  <c r="W627" i="15"/>
  <c r="T627" i="15"/>
  <c r="S627" i="15"/>
  <c r="X626" i="15"/>
  <c r="W626" i="15"/>
  <c r="V626" i="15"/>
  <c r="T626" i="15"/>
  <c r="S626" i="15"/>
  <c r="X625" i="15"/>
  <c r="W625" i="15"/>
  <c r="T625" i="15"/>
  <c r="S625" i="15"/>
  <c r="X624" i="15"/>
  <c r="W624" i="15"/>
  <c r="T624" i="15"/>
  <c r="S624" i="15"/>
  <c r="X623" i="15"/>
  <c r="W623" i="15"/>
  <c r="T623" i="15"/>
  <c r="S623" i="15"/>
  <c r="X622" i="15"/>
  <c r="W622" i="15"/>
  <c r="T622" i="15"/>
  <c r="S622" i="15"/>
  <c r="X621" i="15"/>
  <c r="W621" i="15"/>
  <c r="T621" i="15"/>
  <c r="S621" i="15"/>
  <c r="X620" i="15"/>
  <c r="W620" i="15"/>
  <c r="T620" i="15"/>
  <c r="S620" i="15"/>
  <c r="X619" i="15"/>
  <c r="W619" i="15"/>
  <c r="T619" i="15"/>
  <c r="S619" i="15"/>
  <c r="X618" i="15"/>
  <c r="W618" i="15"/>
  <c r="V618" i="15"/>
  <c r="T618" i="15"/>
  <c r="S618" i="15"/>
  <c r="X617" i="15"/>
  <c r="W617" i="15"/>
  <c r="T617" i="15"/>
  <c r="S617" i="15"/>
  <c r="X616" i="15"/>
  <c r="W616" i="15"/>
  <c r="T616" i="15"/>
  <c r="S616" i="15"/>
  <c r="X615" i="15"/>
  <c r="W615" i="15"/>
  <c r="T615" i="15"/>
  <c r="S615" i="15"/>
  <c r="X614" i="15"/>
  <c r="W614" i="15"/>
  <c r="T614" i="15"/>
  <c r="S614" i="15"/>
  <c r="X613" i="15"/>
  <c r="W613" i="15"/>
  <c r="T613" i="15"/>
  <c r="S613" i="15"/>
  <c r="X612" i="15"/>
  <c r="W612" i="15"/>
  <c r="T612" i="15"/>
  <c r="S612" i="15"/>
  <c r="R612" i="15"/>
  <c r="X611" i="15"/>
  <c r="W611" i="15"/>
  <c r="T611" i="15"/>
  <c r="S611" i="15"/>
  <c r="X610" i="15"/>
  <c r="W610" i="15"/>
  <c r="T610" i="15"/>
  <c r="S610" i="15"/>
  <c r="X609" i="15"/>
  <c r="W609" i="15"/>
  <c r="T609" i="15"/>
  <c r="S609" i="15"/>
  <c r="X608" i="15"/>
  <c r="W608" i="15"/>
  <c r="T608" i="15"/>
  <c r="S608" i="15"/>
  <c r="X607" i="15"/>
  <c r="W607" i="15"/>
  <c r="T607" i="15"/>
  <c r="S607" i="15"/>
  <c r="X606" i="15"/>
  <c r="W606" i="15"/>
  <c r="V606" i="15"/>
  <c r="T606" i="15"/>
  <c r="S606" i="15"/>
  <c r="X605" i="15"/>
  <c r="W605" i="15"/>
  <c r="T605" i="15"/>
  <c r="S605" i="15"/>
  <c r="X604" i="15"/>
  <c r="W604" i="15"/>
  <c r="T604" i="15"/>
  <c r="S604" i="15"/>
  <c r="X603" i="15"/>
  <c r="W603" i="15"/>
  <c r="T603" i="15"/>
  <c r="S603" i="15"/>
  <c r="R603" i="15"/>
  <c r="X602" i="15"/>
  <c r="W602" i="15"/>
  <c r="T602" i="15"/>
  <c r="S602" i="15"/>
  <c r="X601" i="15"/>
  <c r="W601" i="15"/>
  <c r="V601" i="15"/>
  <c r="T601" i="15"/>
  <c r="S601" i="15"/>
  <c r="X600" i="15"/>
  <c r="W600" i="15"/>
  <c r="T600" i="15"/>
  <c r="S600" i="15"/>
  <c r="X599" i="15"/>
  <c r="W599" i="15"/>
  <c r="T599" i="15"/>
  <c r="S599" i="15"/>
  <c r="X598" i="15"/>
  <c r="W598" i="15"/>
  <c r="T598" i="15"/>
  <c r="S598" i="15"/>
  <c r="X597" i="15"/>
  <c r="W597" i="15"/>
  <c r="T597" i="15"/>
  <c r="S597" i="15"/>
  <c r="X596" i="15"/>
  <c r="W596" i="15"/>
  <c r="T596" i="15"/>
  <c r="S596" i="15"/>
  <c r="X595" i="15"/>
  <c r="W595" i="15"/>
  <c r="T595" i="15"/>
  <c r="S595" i="15"/>
  <c r="R595" i="15"/>
  <c r="X594" i="15"/>
  <c r="W594" i="15"/>
  <c r="T594" i="15"/>
  <c r="S594" i="15"/>
  <c r="X593" i="15"/>
  <c r="W593" i="15"/>
  <c r="V593" i="15"/>
  <c r="T593" i="15"/>
  <c r="S593" i="15"/>
  <c r="X592" i="15"/>
  <c r="W592" i="15"/>
  <c r="T592" i="15"/>
  <c r="S592" i="15"/>
  <c r="X591" i="15"/>
  <c r="W591" i="15"/>
  <c r="T591" i="15"/>
  <c r="S591" i="15"/>
  <c r="X590" i="15"/>
  <c r="W590" i="15"/>
  <c r="T590" i="15"/>
  <c r="S590" i="15"/>
  <c r="X589" i="15"/>
  <c r="W589" i="15"/>
  <c r="T589" i="15"/>
  <c r="S589" i="15"/>
  <c r="X588" i="15"/>
  <c r="W588" i="15"/>
  <c r="T588" i="15"/>
  <c r="S588" i="15"/>
  <c r="X587" i="15"/>
  <c r="W587" i="15"/>
  <c r="T587" i="15"/>
  <c r="S587" i="15"/>
  <c r="R587" i="15"/>
  <c r="X586" i="15"/>
  <c r="W586" i="15"/>
  <c r="V586" i="15"/>
  <c r="T586" i="15"/>
  <c r="S586" i="15"/>
  <c r="X585" i="15"/>
  <c r="W585" i="15"/>
  <c r="T585" i="15"/>
  <c r="S585" i="15"/>
  <c r="X584" i="15"/>
  <c r="W584" i="15"/>
  <c r="T584" i="15"/>
  <c r="S584" i="15"/>
  <c r="X583" i="15"/>
  <c r="W583" i="15"/>
  <c r="T583" i="15"/>
  <c r="S583" i="15"/>
  <c r="X582" i="15"/>
  <c r="W582" i="15"/>
  <c r="T582" i="15"/>
  <c r="S582" i="15"/>
  <c r="X581" i="15"/>
  <c r="W581" i="15"/>
  <c r="V581" i="15"/>
  <c r="T581" i="15"/>
  <c r="S581" i="15"/>
  <c r="X580" i="15"/>
  <c r="W580" i="15"/>
  <c r="T580" i="15"/>
  <c r="S580" i="15"/>
  <c r="X579" i="15"/>
  <c r="W579" i="15"/>
  <c r="T579" i="15"/>
  <c r="S579" i="15"/>
  <c r="X578" i="15"/>
  <c r="W578" i="15"/>
  <c r="V578" i="15"/>
  <c r="T578" i="15"/>
  <c r="S578" i="15"/>
  <c r="X577" i="15"/>
  <c r="W577" i="15"/>
  <c r="V577" i="15"/>
  <c r="T577" i="15"/>
  <c r="S577" i="15"/>
  <c r="X576" i="15"/>
  <c r="W576" i="15"/>
  <c r="T576" i="15"/>
  <c r="S576" i="15"/>
  <c r="X575" i="15"/>
  <c r="W575" i="15"/>
  <c r="T575" i="15"/>
  <c r="S575" i="15"/>
  <c r="X574" i="15"/>
  <c r="W574" i="15"/>
  <c r="T574" i="15"/>
  <c r="S574" i="15"/>
  <c r="X573" i="15"/>
  <c r="W573" i="15"/>
  <c r="T573" i="15"/>
  <c r="S573" i="15"/>
  <c r="X572" i="15"/>
  <c r="W572" i="15"/>
  <c r="T572" i="15"/>
  <c r="S572" i="15"/>
  <c r="X571" i="15"/>
  <c r="W571" i="15"/>
  <c r="V571" i="15"/>
  <c r="T571" i="15"/>
  <c r="S571" i="15"/>
  <c r="R571" i="15"/>
  <c r="X570" i="15"/>
  <c r="W570" i="15"/>
  <c r="T570" i="15"/>
  <c r="S570" i="15"/>
  <c r="X569" i="15"/>
  <c r="W569" i="15"/>
  <c r="T569" i="15"/>
  <c r="S569" i="15"/>
  <c r="X568" i="15"/>
  <c r="W568" i="15"/>
  <c r="T568" i="15"/>
  <c r="S568" i="15"/>
  <c r="X567" i="15"/>
  <c r="W567" i="15"/>
  <c r="T567" i="15"/>
  <c r="S567" i="15"/>
  <c r="X566" i="15"/>
  <c r="W566" i="15"/>
  <c r="T566" i="15"/>
  <c r="S566" i="15"/>
  <c r="X565" i="15"/>
  <c r="W565" i="15"/>
  <c r="T565" i="15"/>
  <c r="S565" i="15"/>
  <c r="X564" i="15"/>
  <c r="W564" i="15"/>
  <c r="T564" i="15"/>
  <c r="S564" i="15"/>
  <c r="X563" i="15"/>
  <c r="W563" i="15"/>
  <c r="T563" i="15"/>
  <c r="S563" i="15"/>
  <c r="X562" i="15"/>
  <c r="W562" i="15"/>
  <c r="V562" i="15"/>
  <c r="T562" i="15"/>
  <c r="S562" i="15"/>
  <c r="X561" i="15"/>
  <c r="W561" i="15"/>
  <c r="T561" i="15"/>
  <c r="S561" i="15"/>
  <c r="X560" i="15"/>
  <c r="W560" i="15"/>
  <c r="T560" i="15"/>
  <c r="S560" i="15"/>
  <c r="X559" i="15"/>
  <c r="W559" i="15"/>
  <c r="T559" i="15"/>
  <c r="S559" i="15"/>
  <c r="X558" i="15"/>
  <c r="W558" i="15"/>
  <c r="V558" i="15"/>
  <c r="T558" i="15"/>
  <c r="S558" i="15"/>
  <c r="R558" i="15"/>
  <c r="X557" i="15"/>
  <c r="W557" i="15"/>
  <c r="T557" i="15"/>
  <c r="S557" i="15"/>
  <c r="X556" i="15"/>
  <c r="W556" i="15"/>
  <c r="T556" i="15"/>
  <c r="S556" i="15"/>
  <c r="X555" i="15"/>
  <c r="W555" i="15"/>
  <c r="T555" i="15"/>
  <c r="S555" i="15"/>
  <c r="X554" i="15"/>
  <c r="W554" i="15"/>
  <c r="T554" i="15"/>
  <c r="S554" i="15"/>
  <c r="X553" i="15"/>
  <c r="W553" i="15"/>
  <c r="T553" i="15"/>
  <c r="S553" i="15"/>
  <c r="X552" i="15"/>
  <c r="W552" i="15"/>
  <c r="T552" i="15"/>
  <c r="S552" i="15"/>
  <c r="X551" i="15"/>
  <c r="W551" i="15"/>
  <c r="T551" i="15"/>
  <c r="S551" i="15"/>
  <c r="X550" i="15"/>
  <c r="W550" i="15"/>
  <c r="T550" i="15"/>
  <c r="S550" i="15"/>
  <c r="X549" i="15"/>
  <c r="W549" i="15"/>
  <c r="T549" i="15"/>
  <c r="S549" i="15"/>
  <c r="X548" i="15"/>
  <c r="W548" i="15"/>
  <c r="T548" i="15"/>
  <c r="S548" i="15"/>
  <c r="X547" i="15"/>
  <c r="W547" i="15"/>
  <c r="T547" i="15"/>
  <c r="S547" i="15"/>
  <c r="X546" i="15"/>
  <c r="W546" i="15"/>
  <c r="T546" i="15"/>
  <c r="S546" i="15"/>
  <c r="X545" i="15"/>
  <c r="W545" i="15"/>
  <c r="T545" i="15"/>
  <c r="S545" i="15"/>
  <c r="X544" i="15"/>
  <c r="W544" i="15"/>
  <c r="T544" i="15"/>
  <c r="S544" i="15"/>
  <c r="X543" i="15"/>
  <c r="W543" i="15"/>
  <c r="T543" i="15"/>
  <c r="S543" i="15"/>
  <c r="X542" i="15"/>
  <c r="W542" i="15"/>
  <c r="T542" i="15"/>
  <c r="S542" i="15"/>
  <c r="R542" i="15"/>
  <c r="X541" i="15"/>
  <c r="W541" i="15"/>
  <c r="T541" i="15"/>
  <c r="S541" i="15"/>
  <c r="X540" i="15"/>
  <c r="W540" i="15"/>
  <c r="T540" i="15"/>
  <c r="S540" i="15"/>
  <c r="X539" i="15"/>
  <c r="W539" i="15"/>
  <c r="T539" i="15"/>
  <c r="S539" i="15"/>
  <c r="X538" i="15"/>
  <c r="W538" i="15"/>
  <c r="V538" i="15"/>
  <c r="T538" i="15"/>
  <c r="S538" i="15"/>
  <c r="X537" i="15"/>
  <c r="W537" i="15"/>
  <c r="V537" i="15"/>
  <c r="T537" i="15"/>
  <c r="S537" i="15"/>
  <c r="X536" i="15"/>
  <c r="W536" i="15"/>
  <c r="T536" i="15"/>
  <c r="S536" i="15"/>
  <c r="X535" i="15"/>
  <c r="W535" i="15"/>
  <c r="T535" i="15"/>
  <c r="S535" i="15"/>
  <c r="X534" i="15"/>
  <c r="W534" i="15"/>
  <c r="T534" i="15"/>
  <c r="S534" i="15"/>
  <c r="X533" i="15"/>
  <c r="W533" i="15"/>
  <c r="T533" i="15"/>
  <c r="S533" i="15"/>
  <c r="X532" i="15"/>
  <c r="W532" i="15"/>
  <c r="T532" i="15"/>
  <c r="S532" i="15"/>
  <c r="R532" i="15"/>
  <c r="X531" i="15"/>
  <c r="W531" i="15"/>
  <c r="T531" i="15"/>
  <c r="S531" i="15"/>
  <c r="X530" i="15"/>
  <c r="W530" i="15"/>
  <c r="T530" i="15"/>
  <c r="S530" i="15"/>
  <c r="X529" i="15"/>
  <c r="W529" i="15"/>
  <c r="V529" i="15"/>
  <c r="T529" i="15"/>
  <c r="S529" i="15"/>
  <c r="X528" i="15"/>
  <c r="W528" i="15"/>
  <c r="T528" i="15"/>
  <c r="S528" i="15"/>
  <c r="X527" i="15"/>
  <c r="W527" i="15"/>
  <c r="T527" i="15"/>
  <c r="S527" i="15"/>
  <c r="X526" i="15"/>
  <c r="W526" i="15"/>
  <c r="V526" i="15"/>
  <c r="T526" i="15"/>
  <c r="S526" i="15"/>
  <c r="X525" i="15"/>
  <c r="W525" i="15"/>
  <c r="T525" i="15"/>
  <c r="S525" i="15"/>
  <c r="X524" i="15"/>
  <c r="W524" i="15"/>
  <c r="T524" i="15"/>
  <c r="S524" i="15"/>
  <c r="X523" i="15"/>
  <c r="W523" i="15"/>
  <c r="T523" i="15"/>
  <c r="S523" i="15"/>
  <c r="X522" i="15"/>
  <c r="W522" i="15"/>
  <c r="V522" i="15"/>
  <c r="T522" i="15"/>
  <c r="S522" i="15"/>
  <c r="X521" i="15"/>
  <c r="W521" i="15"/>
  <c r="V521" i="15"/>
  <c r="T521" i="15"/>
  <c r="S521" i="15"/>
  <c r="X520" i="15"/>
  <c r="W520" i="15"/>
  <c r="T520" i="15"/>
  <c r="S520" i="15"/>
  <c r="X519" i="15"/>
  <c r="W519" i="15"/>
  <c r="T519" i="15"/>
  <c r="S519" i="15"/>
  <c r="X518" i="15"/>
  <c r="W518" i="15"/>
  <c r="T518" i="15"/>
  <c r="S518" i="15"/>
  <c r="X517" i="15"/>
  <c r="W517" i="15"/>
  <c r="T517" i="15"/>
  <c r="S517" i="15"/>
  <c r="X516" i="15"/>
  <c r="W516" i="15"/>
  <c r="T516" i="15"/>
  <c r="S516" i="15"/>
  <c r="X515" i="15"/>
  <c r="W515" i="15"/>
  <c r="T515" i="15"/>
  <c r="S515" i="15"/>
  <c r="X514" i="15"/>
  <c r="W514" i="15"/>
  <c r="T514" i="15"/>
  <c r="S514" i="15"/>
  <c r="X513" i="15"/>
  <c r="W513" i="15"/>
  <c r="V513" i="15"/>
  <c r="T513" i="15"/>
  <c r="S513" i="15"/>
  <c r="X512" i="15"/>
  <c r="W512" i="15"/>
  <c r="T512" i="15"/>
  <c r="S512" i="15"/>
  <c r="X511" i="15"/>
  <c r="W511" i="15"/>
  <c r="T511" i="15"/>
  <c r="S511" i="15"/>
  <c r="X510" i="15"/>
  <c r="W510" i="15"/>
  <c r="T510" i="15"/>
  <c r="S510" i="15"/>
  <c r="X509" i="15"/>
  <c r="W509" i="15"/>
  <c r="T509" i="15"/>
  <c r="S509" i="15"/>
  <c r="X508" i="15"/>
  <c r="W508" i="15"/>
  <c r="T508" i="15"/>
  <c r="S508" i="15"/>
  <c r="X507" i="15"/>
  <c r="W507" i="15"/>
  <c r="T507" i="15"/>
  <c r="S507" i="15"/>
  <c r="X506" i="15"/>
  <c r="W506" i="15"/>
  <c r="V506" i="15"/>
  <c r="T506" i="15"/>
  <c r="S506" i="15"/>
  <c r="R506" i="15"/>
  <c r="X505" i="15"/>
  <c r="W505" i="15"/>
  <c r="T505" i="15"/>
  <c r="S505" i="15"/>
  <c r="X504" i="15"/>
  <c r="W504" i="15"/>
  <c r="T504" i="15"/>
  <c r="S504" i="15"/>
  <c r="X503" i="15"/>
  <c r="W503" i="15"/>
  <c r="T503" i="15"/>
  <c r="S503" i="15"/>
  <c r="X502" i="15"/>
  <c r="W502" i="15"/>
  <c r="V502" i="15"/>
  <c r="T502" i="15"/>
  <c r="S502" i="15"/>
  <c r="X501" i="15"/>
  <c r="W501" i="15"/>
  <c r="T501" i="15"/>
  <c r="S501" i="15"/>
  <c r="X500" i="15"/>
  <c r="W500" i="15"/>
  <c r="T500" i="15"/>
  <c r="S500" i="15"/>
  <c r="X499" i="15"/>
  <c r="W499" i="15"/>
  <c r="T499" i="15"/>
  <c r="S499" i="15"/>
  <c r="X498" i="15"/>
  <c r="W498" i="15"/>
  <c r="V498" i="15"/>
  <c r="T498" i="15"/>
  <c r="S498" i="15"/>
  <c r="X497" i="15"/>
  <c r="W497" i="15"/>
  <c r="V497" i="15"/>
  <c r="T497" i="15"/>
  <c r="S497" i="15"/>
  <c r="X496" i="15"/>
  <c r="W496" i="15"/>
  <c r="T496" i="15"/>
  <c r="S496" i="15"/>
  <c r="X495" i="15"/>
  <c r="W495" i="15"/>
  <c r="T495" i="15"/>
  <c r="S495" i="15"/>
  <c r="X494" i="15"/>
  <c r="W494" i="15"/>
  <c r="T494" i="15"/>
  <c r="S494" i="15"/>
  <c r="X493" i="15"/>
  <c r="W493" i="15"/>
  <c r="T493" i="15"/>
  <c r="S493" i="15"/>
  <c r="X492" i="15"/>
  <c r="W492" i="15"/>
  <c r="T492" i="15"/>
  <c r="S492" i="15"/>
  <c r="R492" i="15"/>
  <c r="X491" i="15"/>
  <c r="W491" i="15"/>
  <c r="T491" i="15"/>
  <c r="S491" i="15"/>
  <c r="X490" i="15"/>
  <c r="W490" i="15"/>
  <c r="T490" i="15"/>
  <c r="S490" i="15"/>
  <c r="X489" i="15"/>
  <c r="W489" i="15"/>
  <c r="T489" i="15"/>
  <c r="S489" i="15"/>
  <c r="X488" i="15"/>
  <c r="W488" i="15"/>
  <c r="T488" i="15"/>
  <c r="S488" i="15"/>
  <c r="X487" i="15"/>
  <c r="W487" i="15"/>
  <c r="T487" i="15"/>
  <c r="S487" i="15"/>
  <c r="X486" i="15"/>
  <c r="W486" i="15"/>
  <c r="T486" i="15"/>
  <c r="S486" i="15"/>
  <c r="X485" i="15"/>
  <c r="W485" i="15"/>
  <c r="T485" i="15"/>
  <c r="S485" i="15"/>
  <c r="X484" i="15"/>
  <c r="W484" i="15"/>
  <c r="T484" i="15"/>
  <c r="S484" i="15"/>
  <c r="X483" i="15"/>
  <c r="W483" i="15"/>
  <c r="T483" i="15"/>
  <c r="S483" i="15"/>
  <c r="X482" i="15"/>
  <c r="W482" i="15"/>
  <c r="V482" i="15"/>
  <c r="T482" i="15"/>
  <c r="S482" i="15"/>
  <c r="X481" i="15"/>
  <c r="W481" i="15"/>
  <c r="V481" i="15"/>
  <c r="T481" i="15"/>
  <c r="S481" i="15"/>
  <c r="X480" i="15"/>
  <c r="W480" i="15"/>
  <c r="T480" i="15"/>
  <c r="S480" i="15"/>
  <c r="X479" i="15"/>
  <c r="W479" i="15"/>
  <c r="T479" i="15"/>
  <c r="S479" i="15"/>
  <c r="X478" i="15"/>
  <c r="W478" i="15"/>
  <c r="V478" i="15"/>
  <c r="T478" i="15"/>
  <c r="S478" i="15"/>
  <c r="R478" i="15"/>
  <c r="X477" i="15"/>
  <c r="W477" i="15"/>
  <c r="T477" i="15"/>
  <c r="S477" i="15"/>
  <c r="X476" i="15"/>
  <c r="W476" i="15"/>
  <c r="T476" i="15"/>
  <c r="S476" i="15"/>
  <c r="X475" i="15"/>
  <c r="W475" i="15"/>
  <c r="T475" i="15"/>
  <c r="S475" i="15"/>
  <c r="X474" i="15"/>
  <c r="W474" i="15"/>
  <c r="V474" i="15"/>
  <c r="T474" i="15"/>
  <c r="S474" i="15"/>
  <c r="X473" i="15"/>
  <c r="W473" i="15"/>
  <c r="V473" i="15"/>
  <c r="T473" i="15"/>
  <c r="S473" i="15"/>
  <c r="X472" i="15"/>
  <c r="W472" i="15"/>
  <c r="T472" i="15"/>
  <c r="S472" i="15"/>
  <c r="X471" i="15"/>
  <c r="W471" i="15"/>
  <c r="T471" i="15"/>
  <c r="S471" i="15"/>
  <c r="X470" i="15"/>
  <c r="W470" i="15"/>
  <c r="T470" i="15"/>
  <c r="S470" i="15"/>
  <c r="X469" i="15"/>
  <c r="W469" i="15"/>
  <c r="T469" i="15"/>
  <c r="S469" i="15"/>
  <c r="X468" i="15"/>
  <c r="W468" i="15"/>
  <c r="T468" i="15"/>
  <c r="S468" i="15"/>
  <c r="R468" i="15"/>
  <c r="X467" i="15"/>
  <c r="W467" i="15"/>
  <c r="T467" i="15"/>
  <c r="S467" i="15"/>
  <c r="X466" i="15"/>
  <c r="W466" i="15"/>
  <c r="V466" i="15"/>
  <c r="T466" i="15"/>
  <c r="S466" i="15"/>
  <c r="X465" i="15"/>
  <c r="W465" i="15"/>
  <c r="T465" i="15"/>
  <c r="S465" i="15"/>
  <c r="X464" i="15"/>
  <c r="W464" i="15"/>
  <c r="T464" i="15"/>
  <c r="S464" i="15"/>
  <c r="X463" i="15"/>
  <c r="W463" i="15"/>
  <c r="T463" i="15"/>
  <c r="S463" i="15"/>
  <c r="X462" i="15"/>
  <c r="W462" i="15"/>
  <c r="T462" i="15"/>
  <c r="S462" i="15"/>
  <c r="X461" i="15"/>
  <c r="W461" i="15"/>
  <c r="T461" i="15"/>
  <c r="S461" i="15"/>
  <c r="X460" i="15"/>
  <c r="W460" i="15"/>
  <c r="T460" i="15"/>
  <c r="S460" i="15"/>
  <c r="X459" i="15"/>
  <c r="W459" i="15"/>
  <c r="V459" i="15"/>
  <c r="T459" i="15"/>
  <c r="S459" i="15"/>
  <c r="X458" i="15"/>
  <c r="W458" i="15"/>
  <c r="T458" i="15"/>
  <c r="S458" i="15"/>
  <c r="X457" i="15"/>
  <c r="W457" i="15"/>
  <c r="V457" i="15"/>
  <c r="T457" i="15"/>
  <c r="S457" i="15"/>
  <c r="X456" i="15"/>
  <c r="W456" i="15"/>
  <c r="T456" i="15"/>
  <c r="S456" i="15"/>
  <c r="X455" i="15"/>
  <c r="W455" i="15"/>
  <c r="T455" i="15"/>
  <c r="S455" i="15"/>
  <c r="X454" i="15"/>
  <c r="W454" i="15"/>
  <c r="T454" i="15"/>
  <c r="S454" i="15"/>
  <c r="X453" i="15"/>
  <c r="W453" i="15"/>
  <c r="T453" i="15"/>
  <c r="S453" i="15"/>
  <c r="X452" i="15"/>
  <c r="W452" i="15"/>
  <c r="T452" i="15"/>
  <c r="S452" i="15"/>
  <c r="X451" i="15"/>
  <c r="W451" i="15"/>
  <c r="T451" i="15"/>
  <c r="S451" i="15"/>
  <c r="X450" i="15"/>
  <c r="W450" i="15"/>
  <c r="T450" i="15"/>
  <c r="S450" i="15"/>
  <c r="X449" i="15"/>
  <c r="W449" i="15"/>
  <c r="T449" i="15"/>
  <c r="S449" i="15"/>
  <c r="X448" i="15"/>
  <c r="W448" i="15"/>
  <c r="T448" i="15"/>
  <c r="S448" i="15"/>
  <c r="X447" i="15"/>
  <c r="W447" i="15"/>
  <c r="T447" i="15"/>
  <c r="S447" i="15"/>
  <c r="X446" i="15"/>
  <c r="W446" i="15"/>
  <c r="T446" i="15"/>
  <c r="S446" i="15"/>
  <c r="X445" i="15"/>
  <c r="W445" i="15"/>
  <c r="T445" i="15"/>
  <c r="S445" i="15"/>
  <c r="X444" i="15"/>
  <c r="W444" i="15"/>
  <c r="T444" i="15"/>
  <c r="S444" i="15"/>
  <c r="X443" i="15"/>
  <c r="W443" i="15"/>
  <c r="V443" i="15"/>
  <c r="T443" i="15"/>
  <c r="S443" i="15"/>
  <c r="X442" i="15"/>
  <c r="W442" i="15"/>
  <c r="V442" i="15"/>
  <c r="T442" i="15"/>
  <c r="S442" i="15"/>
  <c r="X441" i="15"/>
  <c r="W441" i="15"/>
  <c r="T441" i="15"/>
  <c r="S441" i="15"/>
  <c r="X440" i="15"/>
  <c r="W440" i="15"/>
  <c r="T440" i="15"/>
  <c r="S440" i="15"/>
  <c r="X439" i="15"/>
  <c r="W439" i="15"/>
  <c r="T439" i="15"/>
  <c r="S439" i="15"/>
  <c r="X438" i="15"/>
  <c r="W438" i="15"/>
  <c r="T438" i="15"/>
  <c r="S438" i="15"/>
  <c r="X437" i="15"/>
  <c r="W437" i="15"/>
  <c r="T437" i="15"/>
  <c r="S437" i="15"/>
  <c r="X436" i="15"/>
  <c r="W436" i="15"/>
  <c r="T436" i="15"/>
  <c r="S436" i="15"/>
  <c r="X435" i="15"/>
  <c r="W435" i="15"/>
  <c r="T435" i="15"/>
  <c r="S435" i="15"/>
  <c r="X434" i="15"/>
  <c r="W434" i="15"/>
  <c r="T434" i="15"/>
  <c r="S434" i="15"/>
  <c r="X433" i="15"/>
  <c r="W433" i="15"/>
  <c r="T433" i="15"/>
  <c r="S433" i="15"/>
  <c r="X432" i="15"/>
  <c r="W432" i="15"/>
  <c r="T432" i="15"/>
  <c r="S432" i="15"/>
  <c r="X431" i="15"/>
  <c r="W431" i="15"/>
  <c r="T431" i="15"/>
  <c r="S431" i="15"/>
  <c r="X430" i="15"/>
  <c r="W430" i="15"/>
  <c r="T430" i="15"/>
  <c r="S430" i="15"/>
  <c r="X429" i="15"/>
  <c r="W429" i="15"/>
  <c r="T429" i="15"/>
  <c r="S429" i="15"/>
  <c r="X428" i="15"/>
  <c r="W428" i="15"/>
  <c r="T428" i="15"/>
  <c r="S428" i="15"/>
  <c r="X427" i="15"/>
  <c r="W427" i="15"/>
  <c r="T427" i="15"/>
  <c r="S427" i="15"/>
  <c r="X426" i="15"/>
  <c r="W426" i="15"/>
  <c r="V426" i="15"/>
  <c r="T426" i="15"/>
  <c r="S426" i="15"/>
  <c r="X425" i="15"/>
  <c r="W425" i="15"/>
  <c r="T425" i="15"/>
  <c r="S425" i="15"/>
  <c r="X424" i="15"/>
  <c r="W424" i="15"/>
  <c r="T424" i="15"/>
  <c r="S424" i="15"/>
  <c r="X423" i="15"/>
  <c r="W423" i="15"/>
  <c r="T423" i="15"/>
  <c r="S423" i="15"/>
  <c r="X422" i="15"/>
  <c r="W422" i="15"/>
  <c r="T422" i="15"/>
  <c r="S422" i="15"/>
  <c r="R422" i="15"/>
  <c r="X421" i="15"/>
  <c r="W421" i="15"/>
  <c r="T421" i="15"/>
  <c r="S421" i="15"/>
  <c r="X420" i="15"/>
  <c r="W420" i="15"/>
  <c r="T420" i="15"/>
  <c r="S420" i="15"/>
  <c r="X419" i="15"/>
  <c r="W419" i="15"/>
  <c r="T419" i="15"/>
  <c r="S419" i="15"/>
  <c r="X418" i="15"/>
  <c r="W418" i="15"/>
  <c r="T418" i="15"/>
  <c r="S418" i="15"/>
  <c r="X417" i="15"/>
  <c r="W417" i="15"/>
  <c r="T417" i="15"/>
  <c r="S417" i="15"/>
  <c r="X416" i="15"/>
  <c r="W416" i="15"/>
  <c r="T416" i="15"/>
  <c r="S416" i="15"/>
  <c r="X415" i="15"/>
  <c r="W415" i="15"/>
  <c r="T415" i="15"/>
  <c r="S415" i="15"/>
  <c r="X414" i="15"/>
  <c r="W414" i="15"/>
  <c r="T414" i="15"/>
  <c r="S414" i="15"/>
  <c r="X413" i="15"/>
  <c r="W413" i="15"/>
  <c r="T413" i="15"/>
  <c r="S413" i="15"/>
  <c r="X412" i="15"/>
  <c r="W412" i="15"/>
  <c r="T412" i="15"/>
  <c r="S412" i="15"/>
  <c r="R412" i="15"/>
  <c r="X411" i="15"/>
  <c r="W411" i="15"/>
  <c r="T411" i="15"/>
  <c r="S411" i="15"/>
  <c r="X410" i="15"/>
  <c r="W410" i="15"/>
  <c r="T410" i="15"/>
  <c r="S410" i="15"/>
  <c r="X409" i="15"/>
  <c r="W409" i="15"/>
  <c r="T409" i="15"/>
  <c r="S409" i="15"/>
  <c r="X408" i="15"/>
  <c r="W408" i="15"/>
  <c r="T408" i="15"/>
  <c r="S408" i="15"/>
  <c r="X407" i="15"/>
  <c r="W407" i="15"/>
  <c r="T407" i="15"/>
  <c r="S407" i="15"/>
  <c r="X406" i="15"/>
  <c r="W406" i="15"/>
  <c r="V406" i="15"/>
  <c r="T406" i="15"/>
  <c r="S406" i="15"/>
  <c r="X405" i="15"/>
  <c r="W405" i="15"/>
  <c r="T405" i="15"/>
  <c r="S405" i="15"/>
  <c r="X404" i="15"/>
  <c r="W404" i="15"/>
  <c r="T404" i="15"/>
  <c r="S404" i="15"/>
  <c r="X403" i="15"/>
  <c r="W403" i="15"/>
  <c r="T403" i="15"/>
  <c r="S403" i="15"/>
  <c r="X402" i="15"/>
  <c r="W402" i="15"/>
  <c r="V402" i="15"/>
  <c r="T402" i="15"/>
  <c r="S402" i="15"/>
  <c r="X401" i="15"/>
  <c r="W401" i="15"/>
  <c r="V401" i="15"/>
  <c r="T401" i="15"/>
  <c r="S401" i="15"/>
  <c r="X400" i="15"/>
  <c r="W400" i="15"/>
  <c r="T400" i="15"/>
  <c r="S400" i="15"/>
  <c r="X399" i="15"/>
  <c r="W399" i="15"/>
  <c r="T399" i="15"/>
  <c r="S399" i="15"/>
  <c r="X398" i="15"/>
  <c r="W398" i="15"/>
  <c r="T398" i="15"/>
  <c r="S398" i="15"/>
  <c r="X397" i="15"/>
  <c r="W397" i="15"/>
  <c r="T397" i="15"/>
  <c r="S397" i="15"/>
  <c r="X396" i="15"/>
  <c r="W396" i="15"/>
  <c r="T396" i="15"/>
  <c r="S396" i="15"/>
  <c r="X395" i="15"/>
  <c r="W395" i="15"/>
  <c r="T395" i="15"/>
  <c r="S395" i="15"/>
  <c r="X394" i="15"/>
  <c r="W394" i="15"/>
  <c r="T394" i="15"/>
  <c r="S394" i="15"/>
  <c r="X393" i="15"/>
  <c r="W393" i="15"/>
  <c r="T393" i="15"/>
  <c r="S393" i="15"/>
  <c r="X392" i="15"/>
  <c r="W392" i="15"/>
  <c r="T392" i="15"/>
  <c r="S392" i="15"/>
  <c r="X391" i="15"/>
  <c r="W391" i="15"/>
  <c r="T391" i="15"/>
  <c r="S391" i="15"/>
  <c r="X390" i="15"/>
  <c r="W390" i="15"/>
  <c r="T390" i="15"/>
  <c r="S390" i="15"/>
  <c r="R390" i="15"/>
  <c r="X389" i="15"/>
  <c r="W389" i="15"/>
  <c r="V389" i="15"/>
  <c r="T389" i="15"/>
  <c r="S389" i="15"/>
  <c r="X388" i="15"/>
  <c r="W388" i="15"/>
  <c r="T388" i="15"/>
  <c r="S388" i="15"/>
  <c r="X387" i="15"/>
  <c r="W387" i="15"/>
  <c r="T387" i="15"/>
  <c r="S387" i="15"/>
  <c r="R387" i="15"/>
  <c r="X386" i="15"/>
  <c r="W386" i="15"/>
  <c r="V386" i="15"/>
  <c r="T386" i="15"/>
  <c r="S386" i="15"/>
  <c r="X385" i="15"/>
  <c r="W385" i="15"/>
  <c r="T385" i="15"/>
  <c r="S385" i="15"/>
  <c r="X384" i="15"/>
  <c r="W384" i="15"/>
  <c r="T384" i="15"/>
  <c r="S384" i="15"/>
  <c r="X383" i="15"/>
  <c r="W383" i="15"/>
  <c r="T383" i="15"/>
  <c r="S383" i="15"/>
  <c r="X382" i="15"/>
  <c r="W382" i="15"/>
  <c r="V382" i="15"/>
  <c r="T382" i="15"/>
  <c r="S382" i="15"/>
  <c r="R382" i="15"/>
  <c r="X381" i="15"/>
  <c r="W381" i="15"/>
  <c r="T381" i="15"/>
  <c r="S381" i="15"/>
  <c r="R381" i="15"/>
  <c r="X380" i="15"/>
  <c r="W380" i="15"/>
  <c r="T380" i="15"/>
  <c r="S380" i="15"/>
  <c r="X379" i="15"/>
  <c r="W379" i="15"/>
  <c r="T379" i="15"/>
  <c r="S379" i="15"/>
  <c r="X378" i="15"/>
  <c r="W378" i="15"/>
  <c r="V378" i="15"/>
  <c r="T378" i="15"/>
  <c r="S378" i="15"/>
  <c r="X377" i="15"/>
  <c r="W377" i="15"/>
  <c r="V377" i="15"/>
  <c r="T377" i="15"/>
  <c r="S377" i="15"/>
  <c r="X376" i="15"/>
  <c r="W376" i="15"/>
  <c r="T376" i="15"/>
  <c r="S376" i="15"/>
  <c r="X375" i="15"/>
  <c r="W375" i="15"/>
  <c r="T375" i="15"/>
  <c r="S375" i="15"/>
  <c r="X374" i="15"/>
  <c r="W374" i="15"/>
  <c r="T374" i="15"/>
  <c r="S374" i="15"/>
  <c r="X373" i="15"/>
  <c r="W373" i="15"/>
  <c r="T373" i="15"/>
  <c r="S373" i="15"/>
  <c r="X372" i="15"/>
  <c r="W372" i="15"/>
  <c r="T372" i="15"/>
  <c r="S372" i="15"/>
  <c r="R372" i="15"/>
  <c r="X371" i="15"/>
  <c r="W371" i="15"/>
  <c r="T371" i="15"/>
  <c r="S371" i="15"/>
  <c r="X370" i="15"/>
  <c r="W370" i="15"/>
  <c r="T370" i="15"/>
  <c r="S370" i="15"/>
  <c r="X369" i="15"/>
  <c r="W369" i="15"/>
  <c r="T369" i="15"/>
  <c r="S369" i="15"/>
  <c r="X368" i="15"/>
  <c r="W368" i="15"/>
  <c r="T368" i="15"/>
  <c r="S368" i="15"/>
  <c r="X367" i="15"/>
  <c r="W367" i="15"/>
  <c r="T367" i="15"/>
  <c r="S367" i="15"/>
  <c r="X366" i="15"/>
  <c r="W366" i="15"/>
  <c r="T366" i="15"/>
  <c r="S366" i="15"/>
  <c r="X365" i="15"/>
  <c r="W365" i="15"/>
  <c r="T365" i="15"/>
  <c r="S365" i="15"/>
  <c r="X364" i="15"/>
  <c r="W364" i="15"/>
  <c r="T364" i="15"/>
  <c r="S364" i="15"/>
  <c r="X363" i="15"/>
  <c r="W363" i="15"/>
  <c r="T363" i="15"/>
  <c r="S363" i="15"/>
  <c r="X362" i="15"/>
  <c r="W362" i="15"/>
  <c r="V362" i="15"/>
  <c r="T362" i="15"/>
  <c r="S362" i="15"/>
  <c r="X361" i="15"/>
  <c r="W361" i="15"/>
  <c r="V361" i="15"/>
  <c r="T361" i="15"/>
  <c r="S361" i="15"/>
  <c r="X360" i="15"/>
  <c r="W360" i="15"/>
  <c r="T360" i="15"/>
  <c r="S360" i="15"/>
  <c r="X359" i="15"/>
  <c r="W359" i="15"/>
  <c r="T359" i="15"/>
  <c r="S359" i="15"/>
  <c r="X358" i="15"/>
  <c r="W358" i="15"/>
  <c r="T358" i="15"/>
  <c r="S358" i="15"/>
  <c r="X357" i="15"/>
  <c r="W357" i="15"/>
  <c r="T357" i="15"/>
  <c r="S357" i="15"/>
  <c r="X356" i="15"/>
  <c r="W356" i="15"/>
  <c r="T356" i="15"/>
  <c r="S356" i="15"/>
  <c r="X355" i="15"/>
  <c r="W355" i="15"/>
  <c r="T355" i="15"/>
  <c r="S355" i="15"/>
  <c r="X354" i="15"/>
  <c r="W354" i="15"/>
  <c r="T354" i="15"/>
  <c r="S354" i="15"/>
  <c r="X353" i="15"/>
  <c r="W353" i="15"/>
  <c r="V353" i="15"/>
  <c r="T353" i="15"/>
  <c r="S353" i="15"/>
  <c r="X352" i="15"/>
  <c r="W352" i="15"/>
  <c r="V352" i="15"/>
  <c r="T352" i="15"/>
  <c r="S352" i="15"/>
  <c r="X351" i="15"/>
  <c r="W351" i="15"/>
  <c r="T351" i="15"/>
  <c r="S351" i="15"/>
  <c r="X350" i="15"/>
  <c r="W350" i="15"/>
  <c r="T350" i="15"/>
  <c r="S350" i="15"/>
  <c r="X349" i="15"/>
  <c r="W349" i="15"/>
  <c r="T349" i="15"/>
  <c r="S349" i="15"/>
  <c r="X348" i="15"/>
  <c r="W348" i="15"/>
  <c r="T348" i="15"/>
  <c r="S348" i="15"/>
  <c r="X347" i="15"/>
  <c r="W347" i="15"/>
  <c r="T347" i="15"/>
  <c r="S347" i="15"/>
  <c r="X346" i="15"/>
  <c r="W346" i="15"/>
  <c r="T346" i="15"/>
  <c r="S346" i="15"/>
  <c r="X345" i="15"/>
  <c r="W345" i="15"/>
  <c r="T345" i="15"/>
  <c r="S345" i="15"/>
  <c r="X344" i="15"/>
  <c r="W344" i="15"/>
  <c r="T344" i="15"/>
  <c r="S344" i="15"/>
  <c r="X343" i="15"/>
  <c r="W343" i="15"/>
  <c r="T343" i="15"/>
  <c r="S343" i="15"/>
  <c r="X342" i="15"/>
  <c r="W342" i="15"/>
  <c r="V342" i="15"/>
  <c r="T342" i="15"/>
  <c r="S342" i="15"/>
  <c r="X341" i="15"/>
  <c r="W341" i="15"/>
  <c r="T341" i="15"/>
  <c r="S341" i="15"/>
  <c r="X340" i="15"/>
  <c r="W340" i="15"/>
  <c r="T340" i="15"/>
  <c r="S340" i="15"/>
  <c r="X339" i="15"/>
  <c r="W339" i="15"/>
  <c r="T339" i="15"/>
  <c r="S339" i="15"/>
  <c r="X338" i="15"/>
  <c r="W338" i="15"/>
  <c r="V338" i="15"/>
  <c r="T338" i="15"/>
  <c r="S338" i="15"/>
  <c r="X337" i="15"/>
  <c r="W337" i="15"/>
  <c r="V337" i="15"/>
  <c r="T337" i="15"/>
  <c r="S337" i="15"/>
  <c r="X336" i="15"/>
  <c r="W336" i="15"/>
  <c r="T336" i="15"/>
  <c r="S336" i="15"/>
  <c r="X335" i="15"/>
  <c r="W335" i="15"/>
  <c r="T335" i="15"/>
  <c r="S335" i="15"/>
  <c r="X334" i="15"/>
  <c r="W334" i="15"/>
  <c r="T334" i="15"/>
  <c r="S334" i="15"/>
  <c r="X333" i="15"/>
  <c r="W333" i="15"/>
  <c r="V333" i="15"/>
  <c r="T333" i="15"/>
  <c r="S333" i="15"/>
  <c r="X332" i="15"/>
  <c r="W332" i="15"/>
  <c r="T332" i="15"/>
  <c r="S332" i="15"/>
  <c r="R332" i="15"/>
  <c r="X331" i="15"/>
  <c r="W331" i="15"/>
  <c r="T331" i="15"/>
  <c r="S331" i="15"/>
  <c r="X330" i="15"/>
  <c r="W330" i="15"/>
  <c r="T330" i="15"/>
  <c r="S330" i="15"/>
  <c r="X329" i="15"/>
  <c r="W329" i="15"/>
  <c r="T329" i="15"/>
  <c r="S329" i="15"/>
  <c r="X328" i="15"/>
  <c r="W328" i="15"/>
  <c r="T328" i="15"/>
  <c r="S328" i="15"/>
  <c r="X327" i="15"/>
  <c r="W327" i="15"/>
  <c r="T327" i="15"/>
  <c r="S327" i="15"/>
  <c r="X326" i="15"/>
  <c r="W326" i="15"/>
  <c r="V326" i="15"/>
  <c r="T326" i="15"/>
  <c r="S326" i="15"/>
  <c r="X325" i="15"/>
  <c r="W325" i="15"/>
  <c r="T325" i="15"/>
  <c r="S325" i="15"/>
  <c r="X324" i="15"/>
  <c r="W324" i="15"/>
  <c r="T324" i="15"/>
  <c r="S324" i="15"/>
  <c r="X323" i="15"/>
  <c r="W323" i="15"/>
  <c r="T323" i="15"/>
  <c r="S323" i="15"/>
  <c r="X322" i="15"/>
  <c r="W322" i="15"/>
  <c r="V322" i="15"/>
  <c r="T322" i="15"/>
  <c r="S322" i="15"/>
  <c r="X321" i="15"/>
  <c r="W321" i="15"/>
  <c r="T321" i="15"/>
  <c r="S321" i="15"/>
  <c r="X320" i="15"/>
  <c r="W320" i="15"/>
  <c r="T320" i="15"/>
  <c r="S320" i="15"/>
  <c r="X319" i="15"/>
  <c r="W319" i="15"/>
  <c r="T319" i="15"/>
  <c r="S319" i="15"/>
  <c r="X318" i="15"/>
  <c r="W318" i="15"/>
  <c r="T318" i="15"/>
  <c r="S318" i="15"/>
  <c r="R318" i="15"/>
  <c r="X317" i="15"/>
  <c r="W317" i="15"/>
  <c r="T317" i="15"/>
  <c r="S317" i="15"/>
  <c r="X316" i="15"/>
  <c r="W316" i="15"/>
  <c r="T316" i="15"/>
  <c r="S316" i="15"/>
  <c r="X315" i="15"/>
  <c r="W315" i="15"/>
  <c r="T315" i="15"/>
  <c r="S315" i="15"/>
  <c r="X314" i="15"/>
  <c r="W314" i="15"/>
  <c r="T314" i="15"/>
  <c r="S314" i="15"/>
  <c r="X313" i="15"/>
  <c r="W313" i="15"/>
  <c r="V313" i="15"/>
  <c r="T313" i="15"/>
  <c r="S313" i="15"/>
  <c r="X312" i="15"/>
  <c r="W312" i="15"/>
  <c r="T312" i="15"/>
  <c r="S312" i="15"/>
  <c r="X311" i="15"/>
  <c r="W311" i="15"/>
  <c r="T311" i="15"/>
  <c r="S311" i="15"/>
  <c r="X310" i="15"/>
  <c r="W310" i="15"/>
  <c r="T310" i="15"/>
  <c r="S310" i="15"/>
  <c r="X309" i="15"/>
  <c r="W309" i="15"/>
  <c r="T309" i="15"/>
  <c r="S309" i="15"/>
  <c r="X308" i="15"/>
  <c r="W308" i="15"/>
  <c r="T308" i="15"/>
  <c r="S308" i="15"/>
  <c r="X307" i="15"/>
  <c r="W307" i="15"/>
  <c r="T307" i="15"/>
  <c r="S307" i="15"/>
  <c r="X306" i="15"/>
  <c r="W306" i="15"/>
  <c r="V306" i="15"/>
  <c r="T306" i="15"/>
  <c r="S306" i="15"/>
  <c r="X305" i="15"/>
  <c r="W305" i="15"/>
  <c r="T305" i="15"/>
  <c r="S305" i="15"/>
  <c r="X304" i="15"/>
  <c r="W304" i="15"/>
  <c r="T304" i="15"/>
  <c r="S304" i="15"/>
  <c r="X303" i="15"/>
  <c r="W303" i="15"/>
  <c r="T303" i="15"/>
  <c r="S303" i="15"/>
  <c r="X302" i="15"/>
  <c r="W302" i="15"/>
  <c r="T302" i="15"/>
  <c r="S302" i="15"/>
  <c r="X301" i="15"/>
  <c r="W301" i="15"/>
  <c r="T301" i="15"/>
  <c r="S301" i="15"/>
  <c r="X300" i="15"/>
  <c r="W300" i="15"/>
  <c r="T300" i="15"/>
  <c r="S300" i="15"/>
  <c r="X299" i="15"/>
  <c r="W299" i="15"/>
  <c r="T299" i="15"/>
  <c r="S299" i="15"/>
  <c r="X298" i="15"/>
  <c r="W298" i="15"/>
  <c r="V298" i="15"/>
  <c r="T298" i="15"/>
  <c r="S298" i="15"/>
  <c r="X297" i="15"/>
  <c r="W297" i="15"/>
  <c r="V297" i="15"/>
  <c r="T297" i="15"/>
  <c r="S297" i="15"/>
  <c r="X296" i="15"/>
  <c r="W296" i="15"/>
  <c r="T296" i="15"/>
  <c r="S296" i="15"/>
  <c r="X295" i="15"/>
  <c r="W295" i="15"/>
  <c r="T295" i="15"/>
  <c r="S295" i="15"/>
  <c r="X294" i="15"/>
  <c r="W294" i="15"/>
  <c r="T294" i="15"/>
  <c r="S294" i="15"/>
  <c r="X293" i="15"/>
  <c r="W293" i="15"/>
  <c r="T293" i="15"/>
  <c r="S293" i="15"/>
  <c r="X292" i="15"/>
  <c r="W292" i="15"/>
  <c r="T292" i="15"/>
  <c r="S292" i="15"/>
  <c r="X291" i="15"/>
  <c r="W291" i="15"/>
  <c r="T291" i="15"/>
  <c r="S291" i="15"/>
  <c r="X290" i="15"/>
  <c r="W290" i="15"/>
  <c r="T290" i="15"/>
  <c r="S290" i="15"/>
  <c r="X289" i="15"/>
  <c r="W289" i="15"/>
  <c r="T289" i="15"/>
  <c r="S289" i="15"/>
  <c r="X288" i="15"/>
  <c r="W288" i="15"/>
  <c r="T288" i="15"/>
  <c r="S288" i="15"/>
  <c r="X287" i="15"/>
  <c r="W287" i="15"/>
  <c r="T287" i="15"/>
  <c r="S287" i="15"/>
  <c r="X286" i="15"/>
  <c r="W286" i="15"/>
  <c r="T286" i="15"/>
  <c r="S286" i="15"/>
  <c r="X285" i="15"/>
  <c r="W285" i="15"/>
  <c r="T285" i="15"/>
  <c r="S285" i="15"/>
  <c r="X284" i="15"/>
  <c r="W284" i="15"/>
  <c r="T284" i="15"/>
  <c r="S284" i="15"/>
  <c r="X283" i="15"/>
  <c r="W283" i="15"/>
  <c r="T283" i="15"/>
  <c r="S283" i="15"/>
  <c r="X282" i="15"/>
  <c r="W282" i="15"/>
  <c r="T282" i="15"/>
  <c r="S282" i="15"/>
  <c r="X281" i="15"/>
  <c r="W281" i="15"/>
  <c r="T281" i="15"/>
  <c r="S281" i="15"/>
  <c r="X280" i="15"/>
  <c r="W280" i="15"/>
  <c r="T280" i="15"/>
  <c r="S280" i="15"/>
  <c r="X279" i="15"/>
  <c r="W279" i="15"/>
  <c r="T279" i="15"/>
  <c r="S279" i="15"/>
  <c r="X278" i="15"/>
  <c r="W278" i="15"/>
  <c r="T278" i="15"/>
  <c r="S278" i="15"/>
  <c r="X277" i="15"/>
  <c r="W277" i="15"/>
  <c r="T277" i="15"/>
  <c r="S277" i="15"/>
  <c r="X276" i="15"/>
  <c r="W276" i="15"/>
  <c r="T276" i="15"/>
  <c r="S276" i="15"/>
  <c r="X275" i="15"/>
  <c r="W275" i="15"/>
  <c r="T275" i="15"/>
  <c r="S275" i="15"/>
  <c r="X274" i="15"/>
  <c r="W274" i="15"/>
  <c r="T274" i="15"/>
  <c r="S274" i="15"/>
  <c r="X273" i="15"/>
  <c r="W273" i="15"/>
  <c r="T273" i="15"/>
  <c r="S273" i="15"/>
  <c r="X272" i="15"/>
  <c r="W272" i="15"/>
  <c r="T272" i="15"/>
  <c r="S272" i="15"/>
  <c r="X271" i="15"/>
  <c r="W271" i="15"/>
  <c r="T271" i="15"/>
  <c r="S271" i="15"/>
  <c r="X270" i="15"/>
  <c r="W270" i="15"/>
  <c r="T270" i="15"/>
  <c r="S270" i="15"/>
  <c r="X269" i="15"/>
  <c r="W269" i="15"/>
  <c r="T269" i="15"/>
  <c r="S269" i="15"/>
  <c r="X268" i="15"/>
  <c r="W268" i="15"/>
  <c r="T268" i="15"/>
  <c r="S268" i="15"/>
  <c r="X267" i="15"/>
  <c r="W267" i="15"/>
  <c r="T267" i="15"/>
  <c r="S267" i="15"/>
  <c r="X266" i="15"/>
  <c r="W266" i="15"/>
  <c r="T266" i="15"/>
  <c r="S266" i="15"/>
  <c r="X265" i="15"/>
  <c r="W265" i="15"/>
  <c r="T265" i="15"/>
  <c r="S265" i="15"/>
  <c r="X264" i="15"/>
  <c r="W264" i="15"/>
  <c r="T264" i="15"/>
  <c r="S264" i="15"/>
  <c r="X263" i="15"/>
  <c r="W263" i="15"/>
  <c r="T263" i="15"/>
  <c r="S263" i="15"/>
  <c r="X262" i="15"/>
  <c r="W262" i="15"/>
  <c r="V262" i="15"/>
  <c r="T262" i="15"/>
  <c r="S262" i="15"/>
  <c r="X261" i="15"/>
  <c r="W261" i="15"/>
  <c r="V261" i="15"/>
  <c r="T261" i="15"/>
  <c r="S261" i="15"/>
  <c r="X260" i="15"/>
  <c r="W260" i="15"/>
  <c r="T260" i="15"/>
  <c r="S260" i="15"/>
  <c r="X259" i="15"/>
  <c r="W259" i="15"/>
  <c r="T259" i="15"/>
  <c r="S259" i="15"/>
  <c r="X258" i="15"/>
  <c r="W258" i="15"/>
  <c r="T258" i="15"/>
  <c r="S258" i="15"/>
  <c r="R258" i="15"/>
  <c r="X257" i="15"/>
  <c r="W257" i="15"/>
  <c r="V257" i="15"/>
  <c r="T257" i="15"/>
  <c r="S257" i="15"/>
  <c r="X256" i="15"/>
  <c r="W256" i="15"/>
  <c r="T256" i="15"/>
  <c r="S256" i="15"/>
  <c r="X255" i="15"/>
  <c r="W255" i="15"/>
  <c r="T255" i="15"/>
  <c r="S255" i="15"/>
  <c r="X254" i="15"/>
  <c r="W254" i="15"/>
  <c r="T254" i="15"/>
  <c r="S254" i="15"/>
  <c r="X253" i="15"/>
  <c r="W253" i="15"/>
  <c r="T253" i="15"/>
  <c r="S253" i="15"/>
  <c r="X252" i="15"/>
  <c r="W252" i="15"/>
  <c r="T252" i="15"/>
  <c r="S252" i="15"/>
  <c r="X251" i="15"/>
  <c r="W251" i="15"/>
  <c r="T251" i="15"/>
  <c r="S251" i="15"/>
  <c r="X250" i="15"/>
  <c r="W250" i="15"/>
  <c r="T250" i="15"/>
  <c r="S250" i="15"/>
  <c r="X249" i="15"/>
  <c r="W249" i="15"/>
  <c r="T249" i="15"/>
  <c r="S249" i="15"/>
  <c r="X248" i="15"/>
  <c r="W248" i="15"/>
  <c r="T248" i="15"/>
  <c r="S248" i="15"/>
  <c r="X247" i="15"/>
  <c r="W247" i="15"/>
  <c r="T247" i="15"/>
  <c r="S247" i="15"/>
  <c r="X246" i="15"/>
  <c r="W246" i="15"/>
  <c r="T246" i="15"/>
  <c r="S246" i="15"/>
  <c r="X245" i="15"/>
  <c r="W245" i="15"/>
  <c r="T245" i="15"/>
  <c r="S245" i="15"/>
  <c r="X244" i="15"/>
  <c r="W244" i="15"/>
  <c r="T244" i="15"/>
  <c r="S244" i="15"/>
  <c r="R244" i="15"/>
  <c r="X243" i="15"/>
  <c r="W243" i="15"/>
  <c r="T243" i="15"/>
  <c r="S243" i="15"/>
  <c r="X242" i="15"/>
  <c r="W242" i="15"/>
  <c r="T242" i="15"/>
  <c r="S242" i="15"/>
  <c r="X241" i="15"/>
  <c r="W241" i="15"/>
  <c r="T241" i="15"/>
  <c r="S241" i="15"/>
  <c r="X240" i="15"/>
  <c r="W240" i="15"/>
  <c r="T240" i="15"/>
  <c r="S240" i="15"/>
  <c r="X239" i="15"/>
  <c r="W239" i="15"/>
  <c r="T239" i="15"/>
  <c r="S239" i="15"/>
  <c r="X238" i="15"/>
  <c r="W238" i="15"/>
  <c r="V238" i="15"/>
  <c r="T238" i="15"/>
  <c r="S238" i="15"/>
  <c r="X237" i="15"/>
  <c r="W237" i="15"/>
  <c r="T237" i="15"/>
  <c r="S237" i="15"/>
  <c r="X236" i="15"/>
  <c r="W236" i="15"/>
  <c r="T236" i="15"/>
  <c r="S236" i="15"/>
  <c r="X235" i="15"/>
  <c r="W235" i="15"/>
  <c r="T235" i="15"/>
  <c r="S235" i="15"/>
  <c r="X234" i="15"/>
  <c r="W234" i="15"/>
  <c r="V234" i="15"/>
  <c r="T234" i="15"/>
  <c r="S234" i="15"/>
  <c r="X233" i="15"/>
  <c r="W233" i="15"/>
  <c r="V233" i="15"/>
  <c r="T233" i="15"/>
  <c r="S233" i="15"/>
  <c r="X232" i="15"/>
  <c r="W232" i="15"/>
  <c r="T232" i="15"/>
  <c r="S232" i="15"/>
  <c r="X231" i="15"/>
  <c r="W231" i="15"/>
  <c r="T231" i="15"/>
  <c r="S231" i="15"/>
  <c r="X230" i="15"/>
  <c r="W230" i="15"/>
  <c r="T230" i="15"/>
  <c r="S230" i="15"/>
  <c r="X229" i="15"/>
  <c r="W229" i="15"/>
  <c r="T229" i="15"/>
  <c r="S229" i="15"/>
  <c r="X228" i="15"/>
  <c r="W228" i="15"/>
  <c r="T228" i="15"/>
  <c r="S228" i="15"/>
  <c r="X227" i="15"/>
  <c r="W227" i="15"/>
  <c r="T227" i="15"/>
  <c r="S227" i="15"/>
  <c r="X226" i="15"/>
  <c r="W226" i="15"/>
  <c r="V226" i="15"/>
  <c r="T226" i="15"/>
  <c r="S226" i="15"/>
  <c r="X225" i="15"/>
  <c r="W225" i="15"/>
  <c r="V225" i="15"/>
  <c r="T225" i="15"/>
  <c r="S225" i="15"/>
  <c r="X224" i="15"/>
  <c r="W224" i="15"/>
  <c r="T224" i="15"/>
  <c r="S224" i="15"/>
  <c r="X223" i="15"/>
  <c r="W223" i="15"/>
  <c r="T223" i="15"/>
  <c r="S223" i="15"/>
  <c r="X222" i="15"/>
  <c r="W222" i="15"/>
  <c r="T222" i="15"/>
  <c r="S222" i="15"/>
  <c r="X221" i="15"/>
  <c r="W221" i="15"/>
  <c r="T221" i="15"/>
  <c r="S221" i="15"/>
  <c r="X220" i="15"/>
  <c r="W220" i="15"/>
  <c r="T220" i="15"/>
  <c r="S220" i="15"/>
  <c r="X219" i="15"/>
  <c r="W219" i="15"/>
  <c r="T219" i="15"/>
  <c r="S219" i="15"/>
  <c r="X218" i="15"/>
  <c r="W218" i="15"/>
  <c r="V218" i="15"/>
  <c r="T218" i="15"/>
  <c r="S218" i="15"/>
  <c r="X217" i="15"/>
  <c r="W217" i="15"/>
  <c r="T217" i="15"/>
  <c r="S217" i="15"/>
  <c r="X216" i="15"/>
  <c r="W216" i="15"/>
  <c r="T216" i="15"/>
  <c r="S216" i="15"/>
  <c r="X215" i="15"/>
  <c r="W215" i="15"/>
  <c r="T215" i="15"/>
  <c r="S215" i="15"/>
  <c r="X214" i="15"/>
  <c r="W214" i="15"/>
  <c r="T214" i="15"/>
  <c r="S214" i="15"/>
  <c r="X213" i="15"/>
  <c r="W213" i="15"/>
  <c r="V213" i="15"/>
  <c r="T213" i="15"/>
  <c r="S213" i="15"/>
  <c r="X212" i="15"/>
  <c r="W212" i="15"/>
  <c r="T212" i="15"/>
  <c r="S212" i="15"/>
  <c r="R212" i="15"/>
  <c r="X211" i="15"/>
  <c r="W211" i="15"/>
  <c r="T211" i="15"/>
  <c r="S211" i="15"/>
  <c r="X210" i="15"/>
  <c r="W210" i="15"/>
  <c r="T210" i="15"/>
  <c r="S210" i="15"/>
  <c r="X209" i="15"/>
  <c r="W209" i="15"/>
  <c r="T209" i="15"/>
  <c r="S209" i="15"/>
  <c r="X208" i="15"/>
  <c r="W208" i="15"/>
  <c r="T208" i="15"/>
  <c r="S208" i="15"/>
  <c r="X207" i="15"/>
  <c r="W207" i="15"/>
  <c r="T207" i="15"/>
  <c r="S207" i="15"/>
  <c r="X206" i="15"/>
  <c r="W206" i="15"/>
  <c r="V206" i="15"/>
  <c r="T206" i="15"/>
  <c r="S206" i="15"/>
  <c r="X205" i="15"/>
  <c r="W205" i="15"/>
  <c r="T205" i="15"/>
  <c r="S205" i="15"/>
  <c r="X204" i="15"/>
  <c r="W204" i="15"/>
  <c r="T204" i="15"/>
  <c r="S204" i="15"/>
  <c r="X203" i="15"/>
  <c r="W203" i="15"/>
  <c r="T203" i="15"/>
  <c r="S203" i="15"/>
  <c r="R203" i="15"/>
  <c r="X202" i="15"/>
  <c r="W202" i="15"/>
  <c r="T202" i="15"/>
  <c r="S202" i="15"/>
  <c r="X201" i="15"/>
  <c r="W201" i="15"/>
  <c r="V201" i="15"/>
  <c r="T201" i="15"/>
  <c r="S201" i="15"/>
  <c r="X200" i="15"/>
  <c r="W200" i="15"/>
  <c r="T200" i="15"/>
  <c r="S200" i="15"/>
  <c r="X199" i="15"/>
  <c r="W199" i="15"/>
  <c r="T199" i="15"/>
  <c r="S199" i="15"/>
  <c r="X198" i="15"/>
  <c r="W198" i="15"/>
  <c r="T198" i="15"/>
  <c r="S198" i="15"/>
  <c r="X197" i="15"/>
  <c r="W197" i="15"/>
  <c r="T197" i="15"/>
  <c r="S197" i="15"/>
  <c r="X196" i="15"/>
  <c r="W196" i="15"/>
  <c r="T196" i="15"/>
  <c r="S196" i="15"/>
  <c r="X195" i="15"/>
  <c r="W195" i="15"/>
  <c r="T195" i="15"/>
  <c r="S195" i="15"/>
  <c r="X194" i="15"/>
  <c r="W194" i="15"/>
  <c r="T194" i="15"/>
  <c r="S194" i="15"/>
  <c r="X193" i="15"/>
  <c r="W193" i="15"/>
  <c r="T193" i="15"/>
  <c r="S193" i="15"/>
  <c r="X192" i="15"/>
  <c r="W192" i="15"/>
  <c r="T192" i="15"/>
  <c r="S192" i="15"/>
  <c r="X191" i="15"/>
  <c r="W191" i="15"/>
  <c r="T191" i="15"/>
  <c r="S191" i="15"/>
  <c r="X190" i="15"/>
  <c r="W190" i="15"/>
  <c r="T190" i="15"/>
  <c r="S190" i="15"/>
  <c r="X189" i="15"/>
  <c r="W189" i="15"/>
  <c r="T189" i="15"/>
  <c r="S189" i="15"/>
  <c r="X188" i="15"/>
  <c r="W188" i="15"/>
  <c r="T188" i="15"/>
  <c r="S188" i="15"/>
  <c r="X187" i="15"/>
  <c r="W187" i="15"/>
  <c r="T187" i="15"/>
  <c r="S187" i="15"/>
  <c r="X186" i="15"/>
  <c r="W186" i="15"/>
  <c r="V186" i="15"/>
  <c r="T186" i="15"/>
  <c r="S186" i="15"/>
  <c r="X185" i="15"/>
  <c r="W185" i="15"/>
  <c r="T185" i="15"/>
  <c r="S185" i="15"/>
  <c r="X184" i="15"/>
  <c r="W184" i="15"/>
  <c r="T184" i="15"/>
  <c r="S184" i="15"/>
  <c r="X183" i="15"/>
  <c r="W183" i="15"/>
  <c r="T183" i="15"/>
  <c r="S183" i="15"/>
  <c r="X182" i="15"/>
  <c r="W182" i="15"/>
  <c r="V182" i="15"/>
  <c r="T182" i="15"/>
  <c r="S182" i="15"/>
  <c r="X181" i="15"/>
  <c r="W181" i="15"/>
  <c r="T181" i="15"/>
  <c r="S181" i="15"/>
  <c r="X180" i="15"/>
  <c r="W180" i="15"/>
  <c r="T180" i="15"/>
  <c r="S180" i="15"/>
  <c r="X179" i="15"/>
  <c r="W179" i="15"/>
  <c r="T179" i="15"/>
  <c r="S179" i="15"/>
  <c r="X178" i="15"/>
  <c r="W178" i="15"/>
  <c r="V178" i="15"/>
  <c r="T178" i="15"/>
  <c r="S178" i="15"/>
  <c r="X177" i="15"/>
  <c r="W177" i="15"/>
  <c r="V177" i="15"/>
  <c r="T177" i="15"/>
  <c r="S177" i="15"/>
  <c r="X176" i="15"/>
  <c r="W176" i="15"/>
  <c r="T176" i="15"/>
  <c r="S176" i="15"/>
  <c r="X175" i="15"/>
  <c r="W175" i="15"/>
  <c r="T175" i="15"/>
  <c r="S175" i="15"/>
  <c r="X174" i="15"/>
  <c r="W174" i="15"/>
  <c r="T174" i="15"/>
  <c r="S174" i="15"/>
  <c r="X173" i="15"/>
  <c r="W173" i="15"/>
  <c r="T173" i="15"/>
  <c r="S173" i="15"/>
  <c r="X172" i="15"/>
  <c r="W172" i="15"/>
  <c r="T172" i="15"/>
  <c r="S172" i="15"/>
  <c r="X171" i="15"/>
  <c r="W171" i="15"/>
  <c r="T171" i="15"/>
  <c r="S171" i="15"/>
  <c r="X170" i="15"/>
  <c r="W170" i="15"/>
  <c r="V170" i="15"/>
  <c r="T170" i="15"/>
  <c r="S170" i="15"/>
  <c r="X169" i="15"/>
  <c r="W169" i="15"/>
  <c r="V169" i="15"/>
  <c r="T169" i="15"/>
  <c r="S169" i="15"/>
  <c r="X168" i="15"/>
  <c r="W168" i="15"/>
  <c r="T168" i="15"/>
  <c r="S168" i="15"/>
  <c r="X167" i="15"/>
  <c r="W167" i="15"/>
  <c r="T167" i="15"/>
  <c r="S167" i="15"/>
  <c r="X166" i="15"/>
  <c r="W166" i="15"/>
  <c r="V166" i="15"/>
  <c r="T166" i="15"/>
  <c r="S166" i="15"/>
  <c r="X165" i="15"/>
  <c r="W165" i="15"/>
  <c r="T165" i="15"/>
  <c r="S165" i="15"/>
  <c r="X164" i="15"/>
  <c r="W164" i="15"/>
  <c r="T164" i="15"/>
  <c r="S164" i="15"/>
  <c r="X163" i="15"/>
  <c r="W163" i="15"/>
  <c r="T163" i="15"/>
  <c r="S163" i="15"/>
  <c r="X162" i="15"/>
  <c r="W162" i="15"/>
  <c r="V162" i="15"/>
  <c r="T162" i="15"/>
  <c r="S162" i="15"/>
  <c r="R162" i="15"/>
  <c r="X161" i="15"/>
  <c r="W161" i="15"/>
  <c r="V161" i="15"/>
  <c r="T161" i="15"/>
  <c r="S161" i="15"/>
  <c r="X160" i="15"/>
  <c r="W160" i="15"/>
  <c r="T160" i="15"/>
  <c r="S160" i="15"/>
  <c r="X159" i="15"/>
  <c r="W159" i="15"/>
  <c r="T159" i="15"/>
  <c r="S159" i="15"/>
  <c r="X158" i="15"/>
  <c r="W158" i="15"/>
  <c r="T158" i="15"/>
  <c r="S158" i="15"/>
  <c r="X157" i="15"/>
  <c r="W157" i="15"/>
  <c r="T157" i="15"/>
  <c r="S157" i="15"/>
  <c r="X156" i="15"/>
  <c r="W156" i="15"/>
  <c r="T156" i="15"/>
  <c r="S156" i="15"/>
  <c r="X155" i="15"/>
  <c r="W155" i="15"/>
  <c r="T155" i="15"/>
  <c r="S155" i="15"/>
  <c r="X154" i="15"/>
  <c r="W154" i="15"/>
  <c r="T154" i="15"/>
  <c r="S154" i="15"/>
  <c r="X153" i="15"/>
  <c r="W153" i="15"/>
  <c r="V153" i="15"/>
  <c r="T153" i="15"/>
  <c r="S153" i="15"/>
  <c r="X152" i="15"/>
  <c r="W152" i="15"/>
  <c r="T152" i="15"/>
  <c r="S152" i="15"/>
  <c r="X151" i="15"/>
  <c r="W151" i="15"/>
  <c r="T151" i="15"/>
  <c r="S151" i="15"/>
  <c r="X150" i="15"/>
  <c r="W150" i="15"/>
  <c r="T150" i="15"/>
  <c r="S150" i="15"/>
  <c r="X149" i="15"/>
  <c r="W149" i="15"/>
  <c r="T149" i="15"/>
  <c r="S149" i="15"/>
  <c r="X148" i="15"/>
  <c r="W148" i="15"/>
  <c r="T148" i="15"/>
  <c r="S148" i="15"/>
  <c r="X147" i="15"/>
  <c r="W147" i="15"/>
  <c r="T147" i="15"/>
  <c r="S147" i="15"/>
  <c r="X146" i="15"/>
  <c r="W146" i="15"/>
  <c r="V146" i="15"/>
  <c r="T146" i="15"/>
  <c r="S146" i="15"/>
  <c r="X145" i="15"/>
  <c r="W145" i="15"/>
  <c r="T145" i="15"/>
  <c r="S145" i="15"/>
  <c r="X144" i="15"/>
  <c r="W144" i="15"/>
  <c r="T144" i="15"/>
  <c r="S144" i="15"/>
  <c r="X143" i="15"/>
  <c r="W143" i="15"/>
  <c r="T143" i="15"/>
  <c r="S143" i="15"/>
  <c r="X142" i="15"/>
  <c r="W142" i="15"/>
  <c r="V142" i="15"/>
  <c r="T142" i="15"/>
  <c r="S142" i="15"/>
  <c r="R142" i="15"/>
  <c r="X141" i="15"/>
  <c r="W141" i="15"/>
  <c r="T141" i="15"/>
  <c r="S141" i="15"/>
  <c r="X140" i="15"/>
  <c r="W140" i="15"/>
  <c r="T140" i="15"/>
  <c r="S140" i="15"/>
  <c r="X139" i="15"/>
  <c r="W139" i="15"/>
  <c r="T139" i="15"/>
  <c r="S139" i="15"/>
  <c r="X138" i="15"/>
  <c r="W138" i="15"/>
  <c r="V138" i="15"/>
  <c r="T138" i="15"/>
  <c r="S138" i="15"/>
  <c r="X137" i="15"/>
  <c r="W137" i="15"/>
  <c r="T137" i="15"/>
  <c r="S137" i="15"/>
  <c r="X136" i="15"/>
  <c r="W136" i="15"/>
  <c r="T136" i="15"/>
  <c r="S136" i="15"/>
  <c r="X135" i="15"/>
  <c r="W135" i="15"/>
  <c r="T135" i="15"/>
  <c r="S135" i="15"/>
  <c r="X134" i="15"/>
  <c r="W134" i="15"/>
  <c r="T134" i="15"/>
  <c r="S134" i="15"/>
  <c r="X133" i="15"/>
  <c r="W133" i="15"/>
  <c r="T133" i="15"/>
  <c r="S133" i="15"/>
  <c r="X132" i="15"/>
  <c r="W132" i="15"/>
  <c r="T132" i="15"/>
  <c r="S132" i="15"/>
  <c r="X131" i="15"/>
  <c r="W131" i="15"/>
  <c r="T131" i="15"/>
  <c r="S131" i="15"/>
  <c r="X130" i="15"/>
  <c r="W130" i="15"/>
  <c r="T130" i="15"/>
  <c r="S130" i="15"/>
  <c r="X129" i="15"/>
  <c r="W129" i="15"/>
  <c r="V129" i="15"/>
  <c r="T129" i="15"/>
  <c r="S129" i="15"/>
  <c r="X128" i="15"/>
  <c r="W128" i="15"/>
  <c r="T128" i="15"/>
  <c r="S128" i="15"/>
  <c r="X127" i="15"/>
  <c r="W127" i="15"/>
  <c r="T127" i="15"/>
  <c r="S127" i="15"/>
  <c r="X126" i="15"/>
  <c r="W126" i="15"/>
  <c r="V126" i="15"/>
  <c r="T126" i="15"/>
  <c r="S126" i="15"/>
  <c r="X125" i="15"/>
  <c r="W125" i="15"/>
  <c r="T125" i="15"/>
  <c r="S125" i="15"/>
  <c r="X124" i="15"/>
  <c r="W124" i="15"/>
  <c r="T124" i="15"/>
  <c r="S124" i="15"/>
  <c r="X123" i="15"/>
  <c r="W123" i="15"/>
  <c r="T123" i="15"/>
  <c r="S123" i="15"/>
  <c r="X122" i="15"/>
  <c r="W122" i="15"/>
  <c r="V122" i="15"/>
  <c r="T122" i="15"/>
  <c r="S122" i="15"/>
  <c r="X121" i="15"/>
  <c r="W121" i="15"/>
  <c r="V121" i="15"/>
  <c r="T121" i="15"/>
  <c r="S121" i="15"/>
  <c r="X120" i="15"/>
  <c r="W120" i="15"/>
  <c r="T120" i="15"/>
  <c r="S120" i="15"/>
  <c r="X119" i="15"/>
  <c r="W119" i="15"/>
  <c r="T119" i="15"/>
  <c r="S119" i="15"/>
  <c r="X118" i="15"/>
  <c r="W118" i="15"/>
  <c r="T118" i="15"/>
  <c r="S118" i="15"/>
  <c r="R118" i="15"/>
  <c r="X117" i="15"/>
  <c r="W117" i="15"/>
  <c r="T117" i="15"/>
  <c r="S117" i="15"/>
  <c r="X116" i="15"/>
  <c r="W116" i="15"/>
  <c r="T116" i="15"/>
  <c r="S116" i="15"/>
  <c r="X115" i="15"/>
  <c r="W115" i="15"/>
  <c r="T115" i="15"/>
  <c r="S115" i="15"/>
  <c r="X114" i="15"/>
  <c r="W114" i="15"/>
  <c r="T114" i="15"/>
  <c r="S114" i="15"/>
  <c r="X113" i="15"/>
  <c r="W113" i="15"/>
  <c r="V113" i="15"/>
  <c r="T113" i="15"/>
  <c r="S113" i="15"/>
  <c r="X112" i="15"/>
  <c r="W112" i="15"/>
  <c r="T112" i="15"/>
  <c r="S112" i="15"/>
  <c r="X111" i="15"/>
  <c r="W111" i="15"/>
  <c r="T111" i="15"/>
  <c r="S111" i="15"/>
  <c r="X110" i="15"/>
  <c r="W110" i="15"/>
  <c r="T110" i="15"/>
  <c r="S110" i="15"/>
  <c r="R110" i="15"/>
  <c r="X109" i="15"/>
  <c r="W109" i="15"/>
  <c r="T109" i="15"/>
  <c r="S109" i="15"/>
  <c r="X108" i="15"/>
  <c r="W108" i="15"/>
  <c r="T108" i="15"/>
  <c r="S108" i="15"/>
  <c r="X107" i="15"/>
  <c r="W107" i="15"/>
  <c r="T107" i="15"/>
  <c r="S107" i="15"/>
  <c r="X106" i="15"/>
  <c r="W106" i="15"/>
  <c r="V106" i="15"/>
  <c r="T106" i="15"/>
  <c r="S106" i="15"/>
  <c r="X105" i="15"/>
  <c r="W105" i="15"/>
  <c r="V105" i="15"/>
  <c r="T105" i="15"/>
  <c r="S105" i="15"/>
  <c r="X104" i="15"/>
  <c r="W104" i="15"/>
  <c r="T104" i="15"/>
  <c r="S104" i="15"/>
  <c r="X103" i="15"/>
  <c r="W103" i="15"/>
  <c r="T103" i="15"/>
  <c r="S103" i="15"/>
  <c r="X102" i="15"/>
  <c r="W102" i="15"/>
  <c r="T102" i="15"/>
  <c r="S102" i="15"/>
  <c r="X101" i="15"/>
  <c r="W101" i="15"/>
  <c r="T101" i="15"/>
  <c r="S101" i="15"/>
  <c r="X100" i="15"/>
  <c r="W100" i="15"/>
  <c r="T100" i="15"/>
  <c r="S100" i="15"/>
  <c r="X99" i="15"/>
  <c r="W99" i="15"/>
  <c r="T99" i="15"/>
  <c r="S99" i="15"/>
  <c r="X98" i="15"/>
  <c r="W98" i="15"/>
  <c r="V98" i="15"/>
  <c r="T98" i="15"/>
  <c r="S98" i="15"/>
  <c r="X97" i="15"/>
  <c r="W97" i="15"/>
  <c r="T97" i="15"/>
  <c r="S97" i="15"/>
  <c r="X96" i="15"/>
  <c r="W96" i="15"/>
  <c r="T96" i="15"/>
  <c r="S96" i="15"/>
  <c r="X95" i="15"/>
  <c r="W95" i="15"/>
  <c r="T95" i="15"/>
  <c r="S95" i="15"/>
  <c r="X94" i="15"/>
  <c r="W94" i="15"/>
  <c r="T94" i="15"/>
  <c r="S94" i="15"/>
  <c r="X93" i="15"/>
  <c r="W93" i="15"/>
  <c r="T93" i="15"/>
  <c r="S93" i="15"/>
  <c r="X92" i="15"/>
  <c r="W92" i="15"/>
  <c r="T92" i="15"/>
  <c r="S92" i="15"/>
  <c r="R92" i="15"/>
  <c r="X91" i="15"/>
  <c r="W91" i="15"/>
  <c r="T91" i="15"/>
  <c r="S91" i="15"/>
  <c r="X90" i="15"/>
  <c r="W90" i="15"/>
  <c r="T90" i="15"/>
  <c r="S90" i="15"/>
  <c r="X89" i="15"/>
  <c r="W89" i="15"/>
  <c r="T89" i="15"/>
  <c r="S89" i="15"/>
  <c r="X88" i="15"/>
  <c r="W88" i="15"/>
  <c r="T88" i="15"/>
  <c r="S88" i="15"/>
  <c r="X87" i="15"/>
  <c r="W87" i="15"/>
  <c r="T87" i="15"/>
  <c r="S87" i="15"/>
  <c r="X86" i="15"/>
  <c r="W86" i="15"/>
  <c r="T86" i="15"/>
  <c r="S86" i="15"/>
  <c r="X85" i="15"/>
  <c r="W85" i="15"/>
  <c r="T85" i="15"/>
  <c r="S85" i="15"/>
  <c r="X84" i="15"/>
  <c r="W84" i="15"/>
  <c r="T84" i="15"/>
  <c r="S84" i="15"/>
  <c r="X83" i="15"/>
  <c r="W83" i="15"/>
  <c r="T83" i="15"/>
  <c r="S83" i="15"/>
  <c r="X82" i="15"/>
  <c r="W82" i="15"/>
  <c r="V82" i="15"/>
  <c r="T82" i="15"/>
  <c r="S82" i="15"/>
  <c r="X81" i="15"/>
  <c r="W81" i="15"/>
  <c r="T81" i="15"/>
  <c r="S81" i="15"/>
  <c r="X80" i="15"/>
  <c r="W80" i="15"/>
  <c r="T80" i="15"/>
  <c r="S80" i="15"/>
  <c r="X79" i="15"/>
  <c r="W79" i="15"/>
  <c r="T79" i="15"/>
  <c r="S79" i="15"/>
  <c r="X78" i="15"/>
  <c r="W78" i="15"/>
  <c r="V78" i="15"/>
  <c r="T78" i="15"/>
  <c r="S78" i="15"/>
  <c r="X77" i="15"/>
  <c r="W77" i="15"/>
  <c r="V77" i="15"/>
  <c r="T77" i="15"/>
  <c r="S77" i="15"/>
  <c r="X76" i="15"/>
  <c r="W76" i="15"/>
  <c r="T76" i="15"/>
  <c r="S76" i="15"/>
  <c r="X75" i="15"/>
  <c r="W75" i="15"/>
  <c r="T75" i="15"/>
  <c r="S75" i="15"/>
  <c r="X74" i="15"/>
  <c r="W74" i="15"/>
  <c r="T74" i="15"/>
  <c r="S74" i="15"/>
  <c r="X73" i="15"/>
  <c r="W73" i="15"/>
  <c r="T73" i="15"/>
  <c r="S73" i="15"/>
  <c r="X72" i="15"/>
  <c r="W72" i="15"/>
  <c r="T72" i="15"/>
  <c r="S72" i="15"/>
  <c r="X71" i="15"/>
  <c r="W71" i="15"/>
  <c r="T71" i="15"/>
  <c r="S71" i="15"/>
  <c r="X70" i="15"/>
  <c r="W70" i="15"/>
  <c r="T70" i="15"/>
  <c r="S70" i="15"/>
  <c r="X69" i="15"/>
  <c r="W69" i="15"/>
  <c r="T69" i="15"/>
  <c r="S69" i="15"/>
  <c r="X68" i="15"/>
  <c r="W68" i="15"/>
  <c r="T68" i="15"/>
  <c r="S68" i="15"/>
  <c r="X67" i="15"/>
  <c r="W67" i="15"/>
  <c r="T67" i="15"/>
  <c r="S67" i="15"/>
  <c r="X66" i="15"/>
  <c r="W66" i="15"/>
  <c r="V66" i="15"/>
  <c r="T66" i="15"/>
  <c r="S66" i="15"/>
  <c r="X65" i="15"/>
  <c r="W65" i="15"/>
  <c r="T65" i="15"/>
  <c r="S65" i="15"/>
  <c r="X64" i="15"/>
  <c r="W64" i="15"/>
  <c r="T64" i="15"/>
  <c r="S64" i="15"/>
  <c r="X63" i="15"/>
  <c r="W63" i="15"/>
  <c r="T63" i="15"/>
  <c r="S63" i="15"/>
  <c r="X62" i="15"/>
  <c r="W62" i="15"/>
  <c r="T62" i="15"/>
  <c r="S62" i="15"/>
  <c r="X61" i="15"/>
  <c r="W61" i="15"/>
  <c r="T61" i="15"/>
  <c r="S61" i="15"/>
  <c r="X60" i="15"/>
  <c r="W60" i="15"/>
  <c r="T60" i="15"/>
  <c r="S60" i="15"/>
  <c r="X59" i="15"/>
  <c r="W59" i="15"/>
  <c r="T59" i="15"/>
  <c r="S59" i="15"/>
  <c r="X58" i="15"/>
  <c r="W58" i="15"/>
  <c r="V58" i="15"/>
  <c r="T58" i="15"/>
  <c r="S58" i="15"/>
  <c r="X57" i="15"/>
  <c r="W57" i="15"/>
  <c r="V57" i="15"/>
  <c r="T57" i="15"/>
  <c r="S57" i="15"/>
  <c r="X56" i="15"/>
  <c r="W56" i="15"/>
  <c r="T56" i="15"/>
  <c r="S56" i="15"/>
  <c r="X55" i="15"/>
  <c r="W55" i="15"/>
  <c r="T55" i="15"/>
  <c r="S55" i="15"/>
  <c r="X54" i="15"/>
  <c r="W54" i="15"/>
  <c r="T54" i="15"/>
  <c r="S54" i="15"/>
  <c r="X53" i="15"/>
  <c r="W53" i="15"/>
  <c r="T53" i="15"/>
  <c r="S53" i="15"/>
  <c r="X52" i="15"/>
  <c r="W52" i="15"/>
  <c r="T52" i="15"/>
  <c r="S52" i="15"/>
  <c r="X51" i="15"/>
  <c r="W51" i="15"/>
  <c r="T51" i="15"/>
  <c r="S51" i="15"/>
  <c r="X50" i="15"/>
  <c r="W50" i="15"/>
  <c r="T50" i="15"/>
  <c r="S50" i="15"/>
  <c r="X49" i="15"/>
  <c r="W49" i="15"/>
  <c r="T49" i="15"/>
  <c r="S49" i="15"/>
  <c r="X48" i="15"/>
  <c r="W48" i="15"/>
  <c r="T48" i="15"/>
  <c r="S48" i="15"/>
  <c r="X47" i="15"/>
  <c r="W47" i="15"/>
  <c r="T47" i="15"/>
  <c r="S47" i="15"/>
  <c r="X46" i="15"/>
  <c r="W46" i="15"/>
  <c r="V46" i="15"/>
  <c r="T46" i="15"/>
  <c r="S46" i="15"/>
  <c r="X45" i="15"/>
  <c r="W45" i="15"/>
  <c r="T45" i="15"/>
  <c r="S45" i="15"/>
  <c r="X44" i="15"/>
  <c r="W44" i="15"/>
  <c r="T44" i="15"/>
  <c r="S44" i="15"/>
  <c r="X43" i="15"/>
  <c r="W43" i="15"/>
  <c r="T43" i="15"/>
  <c r="S43" i="15"/>
  <c r="X42" i="15"/>
  <c r="W42" i="15"/>
  <c r="V42" i="15"/>
  <c r="T42" i="15"/>
  <c r="S42" i="15"/>
  <c r="X41" i="15"/>
  <c r="W41" i="15"/>
  <c r="V41" i="15"/>
  <c r="T41" i="15"/>
  <c r="S41" i="15"/>
  <c r="X40" i="15"/>
  <c r="W40" i="15"/>
  <c r="T40" i="15"/>
  <c r="S40" i="15"/>
  <c r="X39" i="15"/>
  <c r="W39" i="15"/>
  <c r="T39" i="15"/>
  <c r="S39" i="15"/>
  <c r="X38" i="15"/>
  <c r="W38" i="15"/>
  <c r="T38" i="15"/>
  <c r="S38" i="15"/>
  <c r="X37" i="15"/>
  <c r="W37" i="15"/>
  <c r="T37" i="15"/>
  <c r="S37" i="15"/>
  <c r="X36" i="15"/>
  <c r="W36" i="15"/>
  <c r="T36" i="15"/>
  <c r="S36" i="15"/>
  <c r="X35" i="15"/>
  <c r="W35" i="15"/>
  <c r="T35" i="15"/>
  <c r="S35" i="15"/>
  <c r="X34" i="15"/>
  <c r="W34" i="15"/>
  <c r="T34" i="15"/>
  <c r="S34" i="15"/>
  <c r="X33" i="15"/>
  <c r="W33" i="15"/>
  <c r="V33" i="15"/>
  <c r="T33" i="15"/>
  <c r="S33" i="15"/>
  <c r="X32" i="15"/>
  <c r="W32" i="15"/>
  <c r="T32" i="15"/>
  <c r="S32" i="15"/>
  <c r="X31" i="15"/>
  <c r="W31" i="15"/>
  <c r="T31" i="15"/>
  <c r="S31" i="15"/>
  <c r="X30" i="15"/>
  <c r="W30" i="15"/>
  <c r="V30" i="15"/>
  <c r="T30" i="15"/>
  <c r="S30" i="15"/>
  <c r="X29" i="15"/>
  <c r="W29" i="15"/>
  <c r="T29" i="15"/>
  <c r="S29" i="15"/>
  <c r="X28" i="15"/>
  <c r="W28" i="15"/>
  <c r="T28" i="15"/>
  <c r="S28" i="15"/>
  <c r="X27" i="15"/>
  <c r="W27" i="15"/>
  <c r="T27" i="15"/>
  <c r="S27" i="15"/>
  <c r="R27" i="15"/>
  <c r="X26" i="15"/>
  <c r="W26" i="15"/>
  <c r="T26" i="15"/>
  <c r="S26" i="15"/>
  <c r="X25" i="15"/>
  <c r="W25" i="15"/>
  <c r="T25" i="15"/>
  <c r="S25" i="15"/>
  <c r="X24" i="15"/>
  <c r="W24" i="15"/>
  <c r="T24" i="15"/>
  <c r="S24" i="15"/>
  <c r="X23" i="15"/>
  <c r="W23" i="15"/>
  <c r="T23" i="15"/>
  <c r="S23" i="15"/>
  <c r="X22" i="15"/>
  <c r="W22" i="15"/>
  <c r="T22" i="15"/>
  <c r="S22" i="15"/>
  <c r="R22" i="15"/>
  <c r="X21" i="15"/>
  <c r="W21" i="15"/>
  <c r="T21" i="15"/>
  <c r="S21" i="15"/>
  <c r="X20" i="15"/>
  <c r="W20" i="15"/>
  <c r="T20" i="15"/>
  <c r="S20" i="15"/>
  <c r="X19" i="15"/>
  <c r="W19" i="15"/>
  <c r="T19" i="15"/>
  <c r="S19" i="15"/>
  <c r="X18" i="15"/>
  <c r="W18" i="15"/>
  <c r="V18" i="15"/>
  <c r="T18" i="15"/>
  <c r="S18" i="15"/>
  <c r="X17" i="15"/>
  <c r="W17" i="15"/>
  <c r="T17" i="15"/>
  <c r="S17" i="15"/>
  <c r="X16" i="15"/>
  <c r="W16" i="15"/>
  <c r="T16" i="15"/>
  <c r="S16" i="15"/>
  <c r="X15" i="15"/>
  <c r="W15" i="15"/>
  <c r="T15" i="15"/>
  <c r="S15" i="15"/>
  <c r="X14" i="15"/>
  <c r="W14" i="15"/>
  <c r="T14" i="15"/>
  <c r="S14" i="15"/>
  <c r="D1918" i="15"/>
  <c r="D1917" i="15"/>
  <c r="D1916" i="15"/>
  <c r="D1915" i="15"/>
  <c r="D1914" i="15"/>
  <c r="D1913" i="15"/>
  <c r="D1912" i="15"/>
  <c r="D1911" i="15"/>
  <c r="D1910" i="15"/>
  <c r="D1909" i="15"/>
  <c r="D1908" i="15"/>
  <c r="D1907" i="15"/>
  <c r="D1906" i="15"/>
  <c r="D1905" i="15"/>
  <c r="D1904" i="15"/>
  <c r="D1903" i="15"/>
  <c r="D1902" i="15"/>
  <c r="D1901" i="15"/>
  <c r="D1900" i="15"/>
  <c r="D1899" i="15"/>
  <c r="D1898" i="15"/>
  <c r="D1897" i="15"/>
  <c r="D1896" i="15"/>
  <c r="D1895" i="15"/>
  <c r="D1894" i="15"/>
  <c r="D1893" i="15"/>
  <c r="D1892" i="15"/>
  <c r="D1891" i="15"/>
  <c r="D1890" i="15"/>
  <c r="D1889" i="15"/>
  <c r="D1888" i="15"/>
  <c r="D1887" i="15"/>
  <c r="D1886" i="15"/>
  <c r="D1885" i="15"/>
  <c r="D1884" i="15"/>
  <c r="D1883" i="15"/>
  <c r="D1882" i="15"/>
  <c r="D1881" i="15"/>
  <c r="D1880" i="15"/>
  <c r="D1879" i="15"/>
  <c r="D1878" i="15"/>
  <c r="D1877" i="15"/>
  <c r="D1876" i="15"/>
  <c r="D1875" i="15"/>
  <c r="D1874" i="15"/>
  <c r="D1873" i="15"/>
  <c r="D1872" i="15"/>
  <c r="D1871" i="15"/>
  <c r="D1870" i="15"/>
  <c r="D1869" i="15"/>
  <c r="D1868" i="15"/>
  <c r="D1867" i="15"/>
  <c r="D1866" i="15"/>
  <c r="D1865" i="15"/>
  <c r="D1864" i="15"/>
  <c r="D1863" i="15"/>
  <c r="D1862" i="15"/>
  <c r="D1861" i="15"/>
  <c r="D1860" i="15"/>
  <c r="D1859" i="15"/>
  <c r="D1858" i="15"/>
  <c r="D1857" i="15"/>
  <c r="D1856" i="15"/>
  <c r="D1855" i="15"/>
  <c r="D1854" i="15"/>
  <c r="D1853" i="15"/>
  <c r="D1852" i="15"/>
  <c r="D1851" i="15"/>
  <c r="D1850" i="15"/>
  <c r="D1849" i="15"/>
  <c r="D1848" i="15"/>
  <c r="D1847" i="15"/>
  <c r="D1846" i="15"/>
  <c r="D1845" i="15"/>
  <c r="D1844" i="15"/>
  <c r="D1843" i="15"/>
  <c r="D1842" i="15"/>
  <c r="D1841" i="15"/>
  <c r="D1840" i="15"/>
  <c r="D1839" i="15"/>
  <c r="D1838" i="15"/>
  <c r="D1837" i="15"/>
  <c r="D1836" i="15"/>
  <c r="D1835" i="15"/>
  <c r="D1834" i="15"/>
  <c r="D1833" i="15"/>
  <c r="D1832" i="15"/>
  <c r="D1831" i="15"/>
  <c r="D1830" i="15"/>
  <c r="D1829" i="15"/>
  <c r="D1828" i="15"/>
  <c r="D1827" i="15"/>
  <c r="D1826" i="15"/>
  <c r="D1825" i="15"/>
  <c r="D1824" i="15"/>
  <c r="D1823" i="15"/>
  <c r="D1822" i="15"/>
  <c r="D1821" i="15"/>
  <c r="D1820" i="15"/>
  <c r="D1819" i="15"/>
  <c r="D1818" i="15"/>
  <c r="D1817" i="15"/>
  <c r="D1816" i="15"/>
  <c r="D1815" i="15"/>
  <c r="D1814" i="15"/>
  <c r="D1813" i="15"/>
  <c r="D1812" i="15"/>
  <c r="D1811" i="15"/>
  <c r="D1810" i="15"/>
  <c r="D1809" i="15"/>
  <c r="D1808" i="15"/>
  <c r="D1807" i="15"/>
  <c r="D1806" i="15"/>
  <c r="D1805" i="15"/>
  <c r="D1804" i="15"/>
  <c r="D1803" i="15"/>
  <c r="D1802" i="15"/>
  <c r="D1801" i="15"/>
  <c r="D1800" i="15"/>
  <c r="D1799" i="15"/>
  <c r="D1798" i="15"/>
  <c r="D1797" i="15"/>
  <c r="D1796" i="15"/>
  <c r="D1795" i="15"/>
  <c r="D1794" i="15"/>
  <c r="D1793" i="15"/>
  <c r="D1792" i="15"/>
  <c r="D1791" i="15"/>
  <c r="D1790" i="15"/>
  <c r="D1789" i="15"/>
  <c r="D1788" i="15"/>
  <c r="D1787" i="15"/>
  <c r="D1786" i="15"/>
  <c r="D1785" i="15"/>
  <c r="D1784" i="15"/>
  <c r="D1783" i="15"/>
  <c r="D1782" i="15"/>
  <c r="D1781" i="15"/>
  <c r="D1780" i="15"/>
  <c r="D1779" i="15"/>
  <c r="D1778" i="15"/>
  <c r="D1777" i="15"/>
  <c r="D1776" i="15"/>
  <c r="D1775" i="15"/>
  <c r="D1774" i="15"/>
  <c r="D1773" i="15"/>
  <c r="D1772" i="15"/>
  <c r="D1771" i="15"/>
  <c r="D1770" i="15"/>
  <c r="D1769" i="15"/>
  <c r="D1768" i="15"/>
  <c r="D1767" i="15"/>
  <c r="D1766" i="15"/>
  <c r="D1765" i="15"/>
  <c r="D1764" i="15"/>
  <c r="D1763" i="15"/>
  <c r="D1762" i="15"/>
  <c r="D1761" i="15"/>
  <c r="D1760" i="15"/>
  <c r="D1759" i="15"/>
  <c r="D1758" i="15"/>
  <c r="D1757" i="15"/>
  <c r="D1756" i="15"/>
  <c r="D1755" i="15"/>
  <c r="D1754" i="15"/>
  <c r="D1753" i="15"/>
  <c r="D1752" i="15"/>
  <c r="D1751" i="15"/>
  <c r="D1750" i="15"/>
  <c r="D1749" i="15"/>
  <c r="D1748" i="15"/>
  <c r="D1747" i="15"/>
  <c r="D1746" i="15"/>
  <c r="D1745" i="15"/>
  <c r="D1744" i="15"/>
  <c r="D1743" i="15"/>
  <c r="D1742" i="15"/>
  <c r="D1741" i="15"/>
  <c r="D1740" i="15"/>
  <c r="D1739" i="15"/>
  <c r="D1738" i="15"/>
  <c r="D1737" i="15"/>
  <c r="D1736" i="15"/>
  <c r="D1735" i="15"/>
  <c r="D1734" i="15"/>
  <c r="D1733" i="15"/>
  <c r="D1732" i="15"/>
  <c r="D1731" i="15"/>
  <c r="D1730" i="15"/>
  <c r="D1729" i="15"/>
  <c r="D1728" i="15"/>
  <c r="D1727" i="15"/>
  <c r="D1726" i="15"/>
  <c r="D1725" i="15"/>
  <c r="D1724" i="15"/>
  <c r="D1723" i="15"/>
  <c r="D1722" i="15"/>
  <c r="D1721" i="15"/>
  <c r="D1720" i="15"/>
  <c r="D1719" i="15"/>
  <c r="D1718" i="15"/>
  <c r="D1717" i="15"/>
  <c r="D1716" i="15"/>
  <c r="D1715" i="15"/>
  <c r="D1714" i="15"/>
  <c r="D1713" i="15"/>
  <c r="D1712" i="15"/>
  <c r="D1711" i="15"/>
  <c r="D1710" i="15"/>
  <c r="D1709" i="15"/>
  <c r="D1708" i="15"/>
  <c r="D1707" i="15"/>
  <c r="D1706" i="15"/>
  <c r="D1705" i="15"/>
  <c r="D1704" i="15"/>
  <c r="D1703" i="15"/>
  <c r="D1702" i="15"/>
  <c r="D1701" i="15"/>
  <c r="D1700" i="15"/>
  <c r="D1699" i="15"/>
  <c r="D1698" i="15"/>
  <c r="D1697" i="15"/>
  <c r="D1696" i="15"/>
  <c r="D1695" i="15"/>
  <c r="D1694" i="15"/>
  <c r="D1693" i="15"/>
  <c r="D1692" i="15"/>
  <c r="D1691" i="15"/>
  <c r="D1690" i="15"/>
  <c r="D1689" i="15"/>
  <c r="D1688" i="15"/>
  <c r="D1687" i="15"/>
  <c r="D1686" i="15"/>
  <c r="D1685" i="15"/>
  <c r="D1684" i="15"/>
  <c r="D1683" i="15"/>
  <c r="D1682" i="15"/>
  <c r="D1681" i="15"/>
  <c r="D1680" i="15"/>
  <c r="D1679" i="15"/>
  <c r="D1678" i="15"/>
  <c r="D1677" i="15"/>
  <c r="D1676" i="15"/>
  <c r="D1675" i="15"/>
  <c r="D1674" i="15"/>
  <c r="D1673" i="15"/>
  <c r="D1672" i="15"/>
  <c r="D1671" i="15"/>
  <c r="D1670" i="15"/>
  <c r="D1669" i="15"/>
  <c r="D1668" i="15"/>
  <c r="D1667" i="15"/>
  <c r="D1666" i="15"/>
  <c r="D1665" i="15"/>
  <c r="D1664" i="15"/>
  <c r="D1663" i="15"/>
  <c r="D1662" i="15"/>
  <c r="D1661" i="15"/>
  <c r="D1660" i="15"/>
  <c r="D1659" i="15"/>
  <c r="D1658" i="15"/>
  <c r="D1657" i="15"/>
  <c r="D1656" i="15"/>
  <c r="D1655" i="15"/>
  <c r="D1654" i="15"/>
  <c r="D1653" i="15"/>
  <c r="D1652" i="15"/>
  <c r="D1651" i="15"/>
  <c r="D1650" i="15"/>
  <c r="D1649" i="15"/>
  <c r="D1648" i="15"/>
  <c r="D1647" i="15"/>
  <c r="D1646" i="15"/>
  <c r="D1645" i="15"/>
  <c r="D1644" i="15"/>
  <c r="D1643" i="15"/>
  <c r="D1642" i="15"/>
  <c r="D1641" i="15"/>
  <c r="D1640" i="15"/>
  <c r="D1639" i="15"/>
  <c r="D1638" i="15"/>
  <c r="D1637" i="15"/>
  <c r="D1636" i="15"/>
  <c r="D1635" i="15"/>
  <c r="D1634" i="15"/>
  <c r="D1633" i="15"/>
  <c r="D1632" i="15"/>
  <c r="D1631" i="15"/>
  <c r="D1630" i="15"/>
  <c r="D1629" i="15"/>
  <c r="D1628" i="15"/>
  <c r="D1627" i="15"/>
  <c r="D1626" i="15"/>
  <c r="D1625" i="15"/>
  <c r="D1624" i="15"/>
  <c r="D1623" i="15"/>
  <c r="D1622" i="15"/>
  <c r="D1621" i="15"/>
  <c r="D1620" i="15"/>
  <c r="D1619" i="15"/>
  <c r="D1618" i="15"/>
  <c r="D1617" i="15"/>
  <c r="D1616" i="15"/>
  <c r="D1615" i="15"/>
  <c r="D1614" i="15"/>
  <c r="D1613" i="15"/>
  <c r="D1612" i="15"/>
  <c r="D1611" i="15"/>
  <c r="D1610" i="15"/>
  <c r="D1609" i="15"/>
  <c r="D1608" i="15"/>
  <c r="D1607" i="15"/>
  <c r="D1606" i="15"/>
  <c r="D1605" i="15"/>
  <c r="D1604" i="15"/>
  <c r="D1603" i="15"/>
  <c r="D1602" i="15"/>
  <c r="D1601" i="15"/>
  <c r="D1600" i="15"/>
  <c r="D1599" i="15"/>
  <c r="D1598" i="15"/>
  <c r="D1597" i="15"/>
  <c r="D1596" i="15"/>
  <c r="D1595" i="15"/>
  <c r="D1594" i="15"/>
  <c r="D1593" i="15"/>
  <c r="D1592" i="15"/>
  <c r="D1591" i="15"/>
  <c r="D1590" i="15"/>
  <c r="D1589" i="15"/>
  <c r="D1588" i="15"/>
  <c r="D1587" i="15"/>
  <c r="D1586" i="15"/>
  <c r="D1585" i="15"/>
  <c r="D1584" i="15"/>
  <c r="D1583" i="15"/>
  <c r="D1582" i="15"/>
  <c r="D1581" i="15"/>
  <c r="D1580" i="15"/>
  <c r="D1579" i="15"/>
  <c r="D1578" i="15"/>
  <c r="D1577" i="15"/>
  <c r="D1576" i="15"/>
  <c r="D1575" i="15"/>
  <c r="D1574" i="15"/>
  <c r="D1573" i="15"/>
  <c r="D1572" i="15"/>
  <c r="D1571" i="15"/>
  <c r="D1570" i="15"/>
  <c r="D1569" i="15"/>
  <c r="D1568" i="15"/>
  <c r="D1567" i="15"/>
  <c r="D1566" i="15"/>
  <c r="D1565" i="15"/>
  <c r="D1564" i="15"/>
  <c r="D1563" i="15"/>
  <c r="D1562" i="15"/>
  <c r="D1561" i="15"/>
  <c r="D1560" i="15"/>
  <c r="D1559" i="15"/>
  <c r="D1558" i="15"/>
  <c r="D1557" i="15"/>
  <c r="D1556" i="15"/>
  <c r="D1555" i="15"/>
  <c r="D1554" i="15"/>
  <c r="D1553" i="15"/>
  <c r="D1552" i="15"/>
  <c r="D1551" i="15"/>
  <c r="D1550" i="15"/>
  <c r="D1549" i="15"/>
  <c r="D1548" i="15"/>
  <c r="D1547" i="15"/>
  <c r="D1546" i="15"/>
  <c r="D1545" i="15"/>
  <c r="D1544" i="15"/>
  <c r="D1543" i="15"/>
  <c r="D1542" i="15"/>
  <c r="D1541" i="15"/>
  <c r="D1540" i="15"/>
  <c r="D1539" i="15"/>
  <c r="D1538" i="15"/>
  <c r="D1537" i="15"/>
  <c r="D1536" i="15"/>
  <c r="D1535" i="15"/>
  <c r="D1534" i="15"/>
  <c r="D1533" i="15"/>
  <c r="D1532" i="15"/>
  <c r="D1531" i="15"/>
  <c r="D1530" i="15"/>
  <c r="D1529" i="15"/>
  <c r="D1528" i="15"/>
  <c r="D1527" i="15"/>
  <c r="D1526" i="15"/>
  <c r="D1525" i="15"/>
  <c r="D1524" i="15"/>
  <c r="D1523" i="15"/>
  <c r="D1522" i="15"/>
  <c r="D1521" i="15"/>
  <c r="D1520" i="15"/>
  <c r="D1519" i="15"/>
  <c r="D1518" i="15"/>
  <c r="D1517" i="15"/>
  <c r="D1516" i="15"/>
  <c r="D1515" i="15"/>
  <c r="D1514" i="15"/>
  <c r="D1513" i="15"/>
  <c r="D1512" i="15"/>
  <c r="D1511" i="15"/>
  <c r="D1510" i="15"/>
  <c r="D1509" i="15"/>
  <c r="D1508" i="15"/>
  <c r="D1507" i="15"/>
  <c r="D1506" i="15"/>
  <c r="D1505" i="15"/>
  <c r="D1504" i="15"/>
  <c r="D1503" i="15"/>
  <c r="D1502" i="15"/>
  <c r="D1501" i="15"/>
  <c r="D1500" i="15"/>
  <c r="D1499" i="15"/>
  <c r="D1498" i="15"/>
  <c r="D1497" i="15"/>
  <c r="D1496" i="15"/>
  <c r="D1495" i="15"/>
  <c r="D1494" i="15"/>
  <c r="D1493" i="15"/>
  <c r="D1492" i="15"/>
  <c r="D1491" i="15"/>
  <c r="D1490" i="15"/>
  <c r="D1489" i="15"/>
  <c r="D1488" i="15"/>
  <c r="D1487" i="15"/>
  <c r="D1486" i="15"/>
  <c r="D1485" i="15"/>
  <c r="D1484" i="15"/>
  <c r="D1483" i="15"/>
  <c r="D1482" i="15"/>
  <c r="D1481" i="15"/>
  <c r="D1480" i="15"/>
  <c r="D1479" i="15"/>
  <c r="D1478" i="15"/>
  <c r="D1477" i="15"/>
  <c r="D1476" i="15"/>
  <c r="D1475" i="15"/>
  <c r="D1474" i="15"/>
  <c r="D1473" i="15"/>
  <c r="D1472" i="15"/>
  <c r="D1471" i="15"/>
  <c r="D1470" i="15"/>
  <c r="D1469" i="15"/>
  <c r="D1468" i="15"/>
  <c r="D1467" i="15"/>
  <c r="D1466" i="15"/>
  <c r="D1465" i="15"/>
  <c r="D1464" i="15"/>
  <c r="D1463" i="15"/>
  <c r="D1462" i="15"/>
  <c r="D1461" i="15"/>
  <c r="D1460" i="15"/>
  <c r="D1459" i="15"/>
  <c r="D1458" i="15"/>
  <c r="D1457" i="15"/>
  <c r="D1456" i="15"/>
  <c r="D1455" i="15"/>
  <c r="D1454" i="15"/>
  <c r="D1453" i="15"/>
  <c r="D1452" i="15"/>
  <c r="D1451" i="15"/>
  <c r="D1450" i="15"/>
  <c r="D1449" i="15"/>
  <c r="D1448" i="15"/>
  <c r="D1447" i="15"/>
  <c r="D1446" i="15"/>
  <c r="D1445" i="15"/>
  <c r="D1444" i="15"/>
  <c r="D1443" i="15"/>
  <c r="D1442" i="15"/>
  <c r="D1441" i="15"/>
  <c r="D1440" i="15"/>
  <c r="D1439" i="15"/>
  <c r="D1438" i="15"/>
  <c r="D1437" i="15"/>
  <c r="D1436" i="15"/>
  <c r="D1435" i="15"/>
  <c r="D1434" i="15"/>
  <c r="D1433" i="15"/>
  <c r="D1432" i="15"/>
  <c r="D1431" i="15"/>
  <c r="D1430" i="15"/>
  <c r="D1429" i="15"/>
  <c r="D1428" i="15"/>
  <c r="D1427" i="15"/>
  <c r="D1426" i="15"/>
  <c r="D1425" i="15"/>
  <c r="D1424" i="15"/>
  <c r="D1423" i="15"/>
  <c r="D1422" i="15"/>
  <c r="D1421" i="15"/>
  <c r="D1420" i="15"/>
  <c r="D1419" i="15"/>
  <c r="D1418" i="15"/>
  <c r="D1417" i="15"/>
  <c r="D1416" i="15"/>
  <c r="D1415" i="15"/>
  <c r="D1414" i="15"/>
  <c r="D1413" i="15"/>
  <c r="D1412" i="15"/>
  <c r="D1411" i="15"/>
  <c r="D1410" i="15"/>
  <c r="D1409" i="15"/>
  <c r="D1408" i="15"/>
  <c r="D1407" i="15"/>
  <c r="D1406" i="15"/>
  <c r="D1405" i="15"/>
  <c r="D1404" i="15"/>
  <c r="D1403" i="15"/>
  <c r="D1402" i="15"/>
  <c r="D1401" i="15"/>
  <c r="D1400" i="15"/>
  <c r="D1399" i="15"/>
  <c r="D1398" i="15"/>
  <c r="D1397" i="15"/>
  <c r="D1396" i="15"/>
  <c r="D1395" i="15"/>
  <c r="D1394" i="15"/>
  <c r="D1393" i="15"/>
  <c r="D1392" i="15"/>
  <c r="D1391" i="15"/>
  <c r="D1390" i="15"/>
  <c r="D1389" i="15"/>
  <c r="D1388" i="15"/>
  <c r="D1387" i="15"/>
  <c r="D1386" i="15"/>
  <c r="D1385" i="15"/>
  <c r="D1384" i="15"/>
  <c r="D1383" i="15"/>
  <c r="D1382" i="15"/>
  <c r="D1381" i="15"/>
  <c r="D1380" i="15"/>
  <c r="D1379" i="15"/>
  <c r="D1378" i="15"/>
  <c r="D1377" i="15"/>
  <c r="D1376" i="15"/>
  <c r="D1375" i="15"/>
  <c r="D1374" i="15"/>
  <c r="D1373" i="15"/>
  <c r="D1372" i="15"/>
  <c r="D1371" i="15"/>
  <c r="D1370" i="15"/>
  <c r="D1369" i="15"/>
  <c r="D1368" i="15"/>
  <c r="D1367" i="15"/>
  <c r="D1366" i="15"/>
  <c r="D1365" i="15"/>
  <c r="D1364" i="15"/>
  <c r="D1363" i="15"/>
  <c r="D1362" i="15"/>
  <c r="D1361" i="15"/>
  <c r="D1360" i="15"/>
  <c r="D1359" i="15"/>
  <c r="D1358" i="15"/>
  <c r="D1357" i="15"/>
  <c r="D1356" i="15"/>
  <c r="D1355" i="15"/>
  <c r="D1354" i="15"/>
  <c r="D1353" i="15"/>
  <c r="D1352" i="15"/>
  <c r="D1351" i="15"/>
  <c r="D1350" i="15"/>
  <c r="D1349" i="15"/>
  <c r="D1348" i="15"/>
  <c r="D1347" i="15"/>
  <c r="D1346" i="15"/>
  <c r="D1345" i="15"/>
  <c r="D1344" i="15"/>
  <c r="D1343" i="15"/>
  <c r="D1342" i="15"/>
  <c r="D1341" i="15"/>
  <c r="D1340" i="15"/>
  <c r="D1339" i="15"/>
  <c r="D1338" i="15"/>
  <c r="D1337" i="15"/>
  <c r="D1336" i="15"/>
  <c r="D1335" i="15"/>
  <c r="D1334" i="15"/>
  <c r="D1333" i="15"/>
  <c r="D1332" i="15"/>
  <c r="D1331" i="15"/>
  <c r="D1330" i="15"/>
  <c r="D1329" i="15"/>
  <c r="D1328" i="15"/>
  <c r="D1327" i="15"/>
  <c r="D1326" i="15"/>
  <c r="D1325" i="15"/>
  <c r="D1324" i="15"/>
  <c r="D1323" i="15"/>
  <c r="D1322" i="15"/>
  <c r="D1321" i="15"/>
  <c r="D1320" i="15"/>
  <c r="D1319" i="15"/>
  <c r="D1318" i="15"/>
  <c r="D1317" i="15"/>
  <c r="D1316" i="15"/>
  <c r="D1315" i="15"/>
  <c r="D1314" i="15"/>
  <c r="D1313" i="15"/>
  <c r="D1312" i="15"/>
  <c r="D1311" i="15"/>
  <c r="D1310" i="15"/>
  <c r="D1309" i="15"/>
  <c r="D1308" i="15"/>
  <c r="D1307" i="15"/>
  <c r="D1306" i="15"/>
  <c r="D1305" i="15"/>
  <c r="D1304" i="15"/>
  <c r="D1303" i="15"/>
  <c r="D1302" i="15"/>
  <c r="D1301" i="15"/>
  <c r="D1300" i="15"/>
  <c r="D1299" i="15"/>
  <c r="D1298" i="15"/>
  <c r="D1297" i="15"/>
  <c r="D1296" i="15"/>
  <c r="D1295" i="15"/>
  <c r="D1294" i="15"/>
  <c r="D1293" i="15"/>
  <c r="D1292" i="15"/>
  <c r="D1291" i="15"/>
  <c r="D1290" i="15"/>
  <c r="D1289" i="15"/>
  <c r="D1288" i="15"/>
  <c r="D1287" i="15"/>
  <c r="D1286" i="15"/>
  <c r="D1285" i="15"/>
  <c r="D1284" i="15"/>
  <c r="D1283" i="15"/>
  <c r="D1282" i="15"/>
  <c r="D1281" i="15"/>
  <c r="D1280" i="15"/>
  <c r="D1279" i="15"/>
  <c r="D1278" i="15"/>
  <c r="D1277" i="15"/>
  <c r="D1276" i="15"/>
  <c r="D1275" i="15"/>
  <c r="D1274" i="15"/>
  <c r="D1273" i="15"/>
  <c r="D1272" i="15"/>
  <c r="D1271" i="15"/>
  <c r="D1270" i="15"/>
  <c r="D1269" i="15"/>
  <c r="D1268" i="15"/>
  <c r="D1267" i="15"/>
  <c r="D1266" i="15"/>
  <c r="D1265" i="15"/>
  <c r="D1264" i="15"/>
  <c r="D1263" i="15"/>
  <c r="D1262" i="15"/>
  <c r="D1261" i="15"/>
  <c r="D1260" i="15"/>
  <c r="D1259" i="15"/>
  <c r="D1258" i="15"/>
  <c r="D1257" i="15"/>
  <c r="D1256" i="15"/>
  <c r="D1255" i="15"/>
  <c r="D1254" i="15"/>
  <c r="D1253" i="15"/>
  <c r="D1252" i="15"/>
  <c r="D1251" i="15"/>
  <c r="D1250" i="15"/>
  <c r="D1249" i="15"/>
  <c r="D1248" i="15"/>
  <c r="D1247" i="15"/>
  <c r="D1246" i="15"/>
  <c r="D1245" i="15"/>
  <c r="D1244" i="15"/>
  <c r="D1243" i="15"/>
  <c r="D1242" i="15"/>
  <c r="D1241" i="15"/>
  <c r="D1240" i="15"/>
  <c r="D1239" i="15"/>
  <c r="D1238" i="15"/>
  <c r="D1237" i="15"/>
  <c r="D1236" i="15"/>
  <c r="D1235" i="15"/>
  <c r="D1234" i="15"/>
  <c r="D1233" i="15"/>
  <c r="D1232" i="15"/>
  <c r="D1231" i="15"/>
  <c r="D1230" i="15"/>
  <c r="D1229" i="15"/>
  <c r="D1228" i="15"/>
  <c r="D1227" i="15"/>
  <c r="D1226" i="15"/>
  <c r="D1225" i="15"/>
  <c r="D1224" i="15"/>
  <c r="D1223" i="15"/>
  <c r="D1222" i="15"/>
  <c r="D1221" i="15"/>
  <c r="D1220" i="15"/>
  <c r="D1219" i="15"/>
  <c r="D1218" i="15"/>
  <c r="D1217" i="15"/>
  <c r="D1216" i="15"/>
  <c r="D1215" i="15"/>
  <c r="D1214" i="15"/>
  <c r="D1213" i="15"/>
  <c r="D1212" i="15"/>
  <c r="D1211" i="15"/>
  <c r="D1210" i="15"/>
  <c r="D1209" i="15"/>
  <c r="D1208" i="15"/>
  <c r="D1207" i="15"/>
  <c r="D1206" i="15"/>
  <c r="D1205" i="15"/>
  <c r="D1204" i="15"/>
  <c r="D1203" i="15"/>
  <c r="D1202" i="15"/>
  <c r="D1201" i="15"/>
  <c r="D1200" i="15"/>
  <c r="D1199" i="15"/>
  <c r="D1198" i="15"/>
  <c r="D1197" i="15"/>
  <c r="D1196" i="15"/>
  <c r="D1195" i="15"/>
  <c r="D1194" i="15"/>
  <c r="D1193" i="15"/>
  <c r="D1192" i="15"/>
  <c r="D1191" i="15"/>
  <c r="D1190" i="15"/>
  <c r="D1189" i="15"/>
  <c r="D1188" i="15"/>
  <c r="D1187" i="15"/>
  <c r="D1186" i="15"/>
  <c r="D1185" i="15"/>
  <c r="D1184" i="15"/>
  <c r="D1183" i="15"/>
  <c r="D1182" i="15"/>
  <c r="D1181" i="15"/>
  <c r="D1180" i="15"/>
  <c r="D1179" i="15"/>
  <c r="D1178" i="15"/>
  <c r="D1177" i="15"/>
  <c r="D1176" i="15"/>
  <c r="D1175" i="15"/>
  <c r="D1174" i="15"/>
  <c r="D1173" i="15"/>
  <c r="D1172" i="15"/>
  <c r="D1171" i="15"/>
  <c r="D1170" i="15"/>
  <c r="D1169" i="15"/>
  <c r="D1168" i="15"/>
  <c r="D1167" i="15"/>
  <c r="D1166" i="15"/>
  <c r="D1165" i="15"/>
  <c r="D1164" i="15"/>
  <c r="D1163" i="15"/>
  <c r="D1162" i="15"/>
  <c r="D1161" i="15"/>
  <c r="D1160" i="15"/>
  <c r="D1159" i="15"/>
  <c r="D1158" i="15"/>
  <c r="D1157" i="15"/>
  <c r="D1156" i="15"/>
  <c r="D1155" i="15"/>
  <c r="D1154" i="15"/>
  <c r="D1153" i="15"/>
  <c r="D1152" i="15"/>
  <c r="D1151" i="15"/>
  <c r="D1150" i="15"/>
  <c r="D1149" i="15"/>
  <c r="D1148" i="15"/>
  <c r="D1147" i="15"/>
  <c r="D1146" i="15"/>
  <c r="D1145" i="15"/>
  <c r="D1144" i="15"/>
  <c r="D1143" i="15"/>
  <c r="D1142" i="15"/>
  <c r="D1141" i="15"/>
  <c r="D1140" i="15"/>
  <c r="D1139" i="15"/>
  <c r="D1138" i="15"/>
  <c r="D1137" i="15"/>
  <c r="D1136" i="15"/>
  <c r="D1135" i="15"/>
  <c r="D1134" i="15"/>
  <c r="D1133" i="15"/>
  <c r="D1132" i="15"/>
  <c r="D1131" i="15"/>
  <c r="D1130" i="15"/>
  <c r="D1129" i="15"/>
  <c r="D1128" i="15"/>
  <c r="D1127" i="15"/>
  <c r="D1126" i="15"/>
  <c r="D1125" i="15"/>
  <c r="D1124" i="15"/>
  <c r="D1123" i="15"/>
  <c r="D1122" i="15"/>
  <c r="D1121" i="15"/>
  <c r="D1120" i="15"/>
  <c r="D1119" i="15"/>
  <c r="D1118" i="15"/>
  <c r="D1117" i="15"/>
  <c r="D1116" i="15"/>
  <c r="D1115" i="15"/>
  <c r="D1114" i="15"/>
  <c r="D1113" i="15"/>
  <c r="D1112" i="15"/>
  <c r="D1111" i="15"/>
  <c r="D1110" i="15"/>
  <c r="D1109" i="15"/>
  <c r="D1108" i="15"/>
  <c r="D1107" i="15"/>
  <c r="D1106" i="15"/>
  <c r="D1105" i="15"/>
  <c r="D1104" i="15"/>
  <c r="D1103" i="15"/>
  <c r="D1102" i="15"/>
  <c r="D1101" i="15"/>
  <c r="D1100" i="15"/>
  <c r="D1099" i="15"/>
  <c r="D1098" i="15"/>
  <c r="D1097" i="15"/>
  <c r="D1096" i="15"/>
  <c r="D1095" i="15"/>
  <c r="D1094" i="15"/>
  <c r="D1093" i="15"/>
  <c r="D1092" i="15"/>
  <c r="D1091" i="15"/>
  <c r="D1090" i="15"/>
  <c r="D1089" i="15"/>
  <c r="D1088" i="15"/>
  <c r="D1087" i="15"/>
  <c r="D1086" i="15"/>
  <c r="D1085" i="15"/>
  <c r="D1084" i="15"/>
  <c r="D1083" i="15"/>
  <c r="D1082" i="15"/>
  <c r="D1081" i="15"/>
  <c r="D1080" i="15"/>
  <c r="D1079" i="15"/>
  <c r="D1078" i="15"/>
  <c r="D1077" i="15"/>
  <c r="D1076" i="15"/>
  <c r="D1075" i="15"/>
  <c r="D1074" i="15"/>
  <c r="D1073" i="15"/>
  <c r="D1072" i="15"/>
  <c r="D1071" i="15"/>
  <c r="D1070" i="15"/>
  <c r="D1069" i="15"/>
  <c r="D1068" i="15"/>
  <c r="D1067" i="15"/>
  <c r="D1066" i="15"/>
  <c r="D1065" i="15"/>
  <c r="D1064" i="15"/>
  <c r="D1063" i="15"/>
  <c r="D1062" i="15"/>
  <c r="D1061" i="15"/>
  <c r="D1060" i="15"/>
  <c r="D1059" i="15"/>
  <c r="D1058" i="15"/>
  <c r="D1057" i="15"/>
  <c r="D1056" i="15"/>
  <c r="D1055" i="15"/>
  <c r="D1054" i="15"/>
  <c r="D1053" i="15"/>
  <c r="D1052" i="15"/>
  <c r="D1051" i="15"/>
  <c r="D1050" i="15"/>
  <c r="D1049" i="15"/>
  <c r="D1048" i="15"/>
  <c r="D1047" i="15"/>
  <c r="D1046" i="15"/>
  <c r="D1045" i="15"/>
  <c r="D1044" i="15"/>
  <c r="D1043" i="15"/>
  <c r="D1042" i="15"/>
  <c r="D1041" i="15"/>
  <c r="D1040" i="15"/>
  <c r="D1039" i="15"/>
  <c r="D1038" i="15"/>
  <c r="D1037" i="15"/>
  <c r="D1036" i="15"/>
  <c r="D1035" i="15"/>
  <c r="D1034" i="15"/>
  <c r="D1033" i="15"/>
  <c r="D1032" i="15"/>
  <c r="D1031" i="15"/>
  <c r="D1030" i="15"/>
  <c r="D1029" i="15"/>
  <c r="D1028" i="15"/>
  <c r="D1027" i="15"/>
  <c r="D1026" i="15"/>
  <c r="D1025" i="15"/>
  <c r="D1024" i="15"/>
  <c r="D1023" i="15"/>
  <c r="D1022" i="15"/>
  <c r="D1021" i="15"/>
  <c r="D1020" i="15"/>
  <c r="D1019" i="15"/>
  <c r="D1018" i="15"/>
  <c r="D1017" i="15"/>
  <c r="D1016" i="15"/>
  <c r="D1015" i="15"/>
  <c r="D1014" i="15"/>
  <c r="D1013" i="15"/>
  <c r="D1012" i="15"/>
  <c r="D1011" i="15"/>
  <c r="D1010" i="15"/>
  <c r="D1009" i="15"/>
  <c r="D1008" i="15"/>
  <c r="D1007" i="15"/>
  <c r="D1006" i="15"/>
  <c r="D1005" i="15"/>
  <c r="D1004" i="15"/>
  <c r="D1003" i="15"/>
  <c r="D1002" i="15"/>
  <c r="D1001" i="15"/>
  <c r="D1000" i="15"/>
  <c r="D999" i="15"/>
  <c r="D998" i="15"/>
  <c r="D997" i="15"/>
  <c r="D996" i="15"/>
  <c r="D995" i="15"/>
  <c r="D994" i="15"/>
  <c r="D993" i="15"/>
  <c r="D992" i="15"/>
  <c r="D991" i="15"/>
  <c r="D990" i="15"/>
  <c r="D989" i="15"/>
  <c r="D988" i="15"/>
  <c r="D987" i="15"/>
  <c r="D986" i="15"/>
  <c r="D985" i="15"/>
  <c r="D984" i="15"/>
  <c r="D983" i="15"/>
  <c r="D982" i="15"/>
  <c r="D981" i="15"/>
  <c r="D980" i="15"/>
  <c r="D979" i="15"/>
  <c r="D978" i="15"/>
  <c r="D977" i="15"/>
  <c r="D976" i="15"/>
  <c r="D975" i="15"/>
  <c r="D974" i="15"/>
  <c r="D973" i="15"/>
  <c r="D972" i="15"/>
  <c r="D971" i="15"/>
  <c r="D970" i="15"/>
  <c r="D969" i="15"/>
  <c r="D968" i="15"/>
  <c r="D967" i="15"/>
  <c r="D966" i="15"/>
  <c r="D965" i="15"/>
  <c r="D964" i="15"/>
  <c r="D963" i="15"/>
  <c r="D962" i="15"/>
  <c r="D961" i="15"/>
  <c r="D960" i="15"/>
  <c r="D959" i="15"/>
  <c r="D958" i="15"/>
  <c r="D957" i="15"/>
  <c r="D956" i="15"/>
  <c r="D955" i="15"/>
  <c r="D954" i="15"/>
  <c r="D953" i="15"/>
  <c r="D952" i="15"/>
  <c r="D951" i="15"/>
  <c r="D950" i="15"/>
  <c r="D949" i="15"/>
  <c r="D948" i="15"/>
  <c r="D947" i="15"/>
  <c r="D946" i="15"/>
  <c r="D945" i="15"/>
  <c r="D944" i="15"/>
  <c r="D943" i="15"/>
  <c r="D942" i="15"/>
  <c r="D941" i="15"/>
  <c r="D940" i="15"/>
  <c r="D939" i="15"/>
  <c r="D938" i="15"/>
  <c r="D937" i="15"/>
  <c r="D936" i="15"/>
  <c r="D935" i="15"/>
  <c r="D934" i="15"/>
  <c r="D933" i="15"/>
  <c r="D932" i="15"/>
  <c r="D931" i="15"/>
  <c r="D930" i="15"/>
  <c r="D929" i="15"/>
  <c r="D928" i="15"/>
  <c r="D927" i="15"/>
  <c r="D926" i="15"/>
  <c r="D925" i="15"/>
  <c r="D924" i="15"/>
  <c r="D923" i="15"/>
  <c r="D922" i="15"/>
  <c r="D921" i="15"/>
  <c r="D920" i="15"/>
  <c r="D919" i="15"/>
  <c r="D918" i="15"/>
  <c r="D917" i="15"/>
  <c r="D916" i="15"/>
  <c r="D915" i="15"/>
  <c r="D914" i="15"/>
  <c r="D913" i="15"/>
  <c r="D912" i="15"/>
  <c r="D911" i="15"/>
  <c r="D910" i="15"/>
  <c r="D909" i="15"/>
  <c r="D908" i="15"/>
  <c r="D907" i="15"/>
  <c r="D906" i="15"/>
  <c r="D905" i="15"/>
  <c r="D904" i="15"/>
  <c r="D903" i="15"/>
  <c r="D902" i="15"/>
  <c r="D901" i="15"/>
  <c r="D900" i="15"/>
  <c r="D899" i="15"/>
  <c r="D898" i="15"/>
  <c r="D897" i="15"/>
  <c r="D896" i="15"/>
  <c r="D895" i="15"/>
  <c r="D894" i="15"/>
  <c r="D893" i="15"/>
  <c r="D892" i="15"/>
  <c r="D891" i="15"/>
  <c r="D890" i="15"/>
  <c r="D889" i="15"/>
  <c r="D888" i="15"/>
  <c r="D887" i="15"/>
  <c r="D886" i="15"/>
  <c r="D885" i="15"/>
  <c r="D884" i="15"/>
  <c r="D883" i="15"/>
  <c r="D882" i="15"/>
  <c r="D881" i="15"/>
  <c r="D880" i="15"/>
  <c r="D879" i="15"/>
  <c r="D878" i="15"/>
  <c r="D877" i="15"/>
  <c r="D876" i="15"/>
  <c r="D875" i="15"/>
  <c r="D874" i="15"/>
  <c r="D873" i="15"/>
  <c r="D872" i="15"/>
  <c r="D871" i="15"/>
  <c r="D870" i="15"/>
  <c r="D869" i="15"/>
  <c r="D868" i="15"/>
  <c r="D867" i="15"/>
  <c r="D866" i="15"/>
  <c r="D865" i="15"/>
  <c r="D864" i="15"/>
  <c r="D863" i="15"/>
  <c r="D862" i="15"/>
  <c r="D861" i="15"/>
  <c r="D860" i="15"/>
  <c r="D859" i="15"/>
  <c r="D858" i="15"/>
  <c r="D857" i="15"/>
  <c r="D856" i="15"/>
  <c r="D855" i="15"/>
  <c r="D854" i="15"/>
  <c r="D853" i="15"/>
  <c r="D852" i="15"/>
  <c r="D851" i="15"/>
  <c r="D850" i="15"/>
  <c r="D849" i="15"/>
  <c r="D848" i="15"/>
  <c r="D847" i="15"/>
  <c r="D846" i="15"/>
  <c r="D845" i="15"/>
  <c r="D844" i="15"/>
  <c r="D843" i="15"/>
  <c r="D842" i="15"/>
  <c r="D841" i="15"/>
  <c r="D840" i="15"/>
  <c r="D839" i="15"/>
  <c r="D838" i="15"/>
  <c r="D837" i="15"/>
  <c r="D836" i="15"/>
  <c r="D835" i="15"/>
  <c r="D834" i="15"/>
  <c r="D833" i="15"/>
  <c r="D832" i="15"/>
  <c r="D831" i="15"/>
  <c r="D830" i="15"/>
  <c r="D829" i="15"/>
  <c r="D828" i="15"/>
  <c r="D827" i="15"/>
  <c r="D826" i="15"/>
  <c r="D825" i="15"/>
  <c r="D824" i="15"/>
  <c r="D823" i="15"/>
  <c r="D822" i="15"/>
  <c r="D821" i="15"/>
  <c r="D820" i="15"/>
  <c r="D819" i="15"/>
  <c r="D818" i="15"/>
  <c r="D817" i="15"/>
  <c r="D816" i="15"/>
  <c r="D815" i="15"/>
  <c r="D814" i="15"/>
  <c r="D813" i="15"/>
  <c r="D812" i="15"/>
  <c r="D811" i="15"/>
  <c r="D810" i="15"/>
  <c r="D809" i="15"/>
  <c r="D808" i="15"/>
  <c r="D807" i="15"/>
  <c r="D806" i="15"/>
  <c r="D805" i="15"/>
  <c r="D804" i="15"/>
  <c r="D803" i="15"/>
  <c r="D802" i="15"/>
  <c r="D801" i="15"/>
  <c r="D800" i="15"/>
  <c r="D799" i="15"/>
  <c r="D798" i="15"/>
  <c r="D797" i="15"/>
  <c r="D796" i="15"/>
  <c r="D795" i="15"/>
  <c r="D794" i="15"/>
  <c r="D793" i="15"/>
  <c r="D792" i="15"/>
  <c r="D791" i="15"/>
  <c r="D790" i="15"/>
  <c r="D789" i="15"/>
  <c r="D788" i="15"/>
  <c r="D787" i="15"/>
  <c r="D786" i="15"/>
  <c r="D785" i="15"/>
  <c r="D784" i="15"/>
  <c r="D783" i="15"/>
  <c r="D782" i="15"/>
  <c r="D781" i="15"/>
  <c r="D780" i="15"/>
  <c r="D779" i="15"/>
  <c r="D778" i="15"/>
  <c r="D777" i="15"/>
  <c r="D776" i="15"/>
  <c r="D775" i="15"/>
  <c r="D774" i="15"/>
  <c r="D773" i="15"/>
  <c r="D772" i="15"/>
  <c r="D771" i="15"/>
  <c r="D770" i="15"/>
  <c r="D769" i="15"/>
  <c r="D768" i="15"/>
  <c r="D767" i="15"/>
  <c r="D766" i="15"/>
  <c r="D765" i="15"/>
  <c r="D764" i="15"/>
  <c r="D763" i="15"/>
  <c r="D762" i="15"/>
  <c r="D761" i="15"/>
  <c r="D760" i="15"/>
  <c r="D759" i="15"/>
  <c r="D758" i="15"/>
  <c r="D757" i="15"/>
  <c r="D756" i="15"/>
  <c r="D755" i="15"/>
  <c r="D754" i="15"/>
  <c r="D753" i="15"/>
  <c r="D752" i="15"/>
  <c r="D751" i="15"/>
  <c r="D750" i="15"/>
  <c r="D749" i="15"/>
  <c r="D748" i="15"/>
  <c r="D747" i="15"/>
  <c r="D746" i="15"/>
  <c r="D745" i="15"/>
  <c r="D744" i="15"/>
  <c r="D743" i="15"/>
  <c r="D742" i="15"/>
  <c r="D741" i="15"/>
  <c r="D740" i="15"/>
  <c r="D739" i="15"/>
  <c r="D738" i="15"/>
  <c r="D737" i="15"/>
  <c r="D736" i="15"/>
  <c r="D735" i="15"/>
  <c r="D734" i="15"/>
  <c r="D733" i="15"/>
  <c r="D732" i="15"/>
  <c r="D731" i="15"/>
  <c r="D730" i="15"/>
  <c r="D729" i="15"/>
  <c r="D728" i="15"/>
  <c r="D727" i="15"/>
  <c r="D726" i="15"/>
  <c r="D725" i="15"/>
  <c r="D724" i="15"/>
  <c r="D723" i="15"/>
  <c r="D722" i="15"/>
  <c r="D721" i="15"/>
  <c r="D720" i="15"/>
  <c r="D719" i="15"/>
  <c r="D718" i="15"/>
  <c r="D717" i="15"/>
  <c r="D716" i="15"/>
  <c r="D715" i="15"/>
  <c r="D714" i="15"/>
  <c r="D713" i="15"/>
  <c r="D712" i="15"/>
  <c r="D711" i="15"/>
  <c r="D710" i="15"/>
  <c r="D709" i="15"/>
  <c r="D708" i="15"/>
  <c r="D707" i="15"/>
  <c r="D706" i="15"/>
  <c r="D705" i="15"/>
  <c r="D704" i="15"/>
  <c r="D703" i="15"/>
  <c r="D702" i="15"/>
  <c r="D701" i="15"/>
  <c r="D700" i="15"/>
  <c r="D699" i="15"/>
  <c r="D698" i="15"/>
  <c r="D697" i="15"/>
  <c r="D696" i="15"/>
  <c r="D695" i="15"/>
  <c r="D694" i="15"/>
  <c r="D693" i="15"/>
  <c r="D692" i="15"/>
  <c r="D691" i="15"/>
  <c r="D690" i="15"/>
  <c r="D689" i="15"/>
  <c r="D688" i="15"/>
  <c r="D687" i="15"/>
  <c r="D686" i="15"/>
  <c r="D685" i="15"/>
  <c r="D684" i="15"/>
  <c r="D683" i="15"/>
  <c r="D682" i="15"/>
  <c r="D681" i="15"/>
  <c r="D680" i="15"/>
  <c r="D679" i="15"/>
  <c r="D678" i="15"/>
  <c r="D677" i="15"/>
  <c r="D676" i="15"/>
  <c r="D675" i="15"/>
  <c r="D674" i="15"/>
  <c r="D673" i="15"/>
  <c r="D672" i="15"/>
  <c r="D671" i="15"/>
  <c r="D670" i="15"/>
  <c r="D669" i="15"/>
  <c r="D668" i="15"/>
  <c r="D667" i="15"/>
  <c r="D666" i="15"/>
  <c r="D665" i="15"/>
  <c r="D664" i="15"/>
  <c r="D663" i="15"/>
  <c r="D662" i="15"/>
  <c r="D661" i="15"/>
  <c r="D660" i="15"/>
  <c r="D659" i="15"/>
  <c r="D658" i="15"/>
  <c r="D657" i="15"/>
  <c r="D656" i="15"/>
  <c r="D655" i="15"/>
  <c r="D654" i="15"/>
  <c r="D653" i="15"/>
  <c r="D652" i="15"/>
  <c r="D651" i="15"/>
  <c r="D650" i="15"/>
  <c r="D649" i="15"/>
  <c r="D648" i="15"/>
  <c r="D647" i="15"/>
  <c r="D646" i="15"/>
  <c r="D645" i="15"/>
  <c r="D644" i="15"/>
  <c r="D643" i="15"/>
  <c r="D642" i="15"/>
  <c r="D641" i="15"/>
  <c r="D640" i="15"/>
  <c r="D639" i="15"/>
  <c r="D638" i="15"/>
  <c r="D637" i="15"/>
  <c r="D636" i="15"/>
  <c r="D635" i="15"/>
  <c r="D634" i="15"/>
  <c r="D633" i="15"/>
  <c r="D632" i="15"/>
  <c r="D631" i="15"/>
  <c r="D630" i="15"/>
  <c r="D629" i="15"/>
  <c r="D628" i="15"/>
  <c r="D627" i="15"/>
  <c r="D626" i="15"/>
  <c r="D625" i="15"/>
  <c r="D624" i="15"/>
  <c r="D623" i="15"/>
  <c r="D622" i="15"/>
  <c r="D621" i="15"/>
  <c r="D620" i="15"/>
  <c r="D619" i="15"/>
  <c r="D618" i="15"/>
  <c r="D617" i="15"/>
  <c r="D616" i="15"/>
  <c r="D615" i="15"/>
  <c r="D614" i="15"/>
  <c r="D613" i="15"/>
  <c r="D612" i="15"/>
  <c r="D611" i="15"/>
  <c r="D610" i="15"/>
  <c r="D609" i="15"/>
  <c r="D608" i="15"/>
  <c r="D607" i="15"/>
  <c r="D606" i="15"/>
  <c r="D605" i="15"/>
  <c r="D604" i="15"/>
  <c r="D603" i="15"/>
  <c r="D602" i="15"/>
  <c r="D601" i="15"/>
  <c r="D600" i="15"/>
  <c r="D599" i="15"/>
  <c r="D598" i="15"/>
  <c r="D597" i="15"/>
  <c r="D596" i="15"/>
  <c r="D595" i="15"/>
  <c r="D594" i="15"/>
  <c r="D593" i="15"/>
  <c r="D592" i="15"/>
  <c r="D591" i="15"/>
  <c r="D590" i="15"/>
  <c r="D589" i="15"/>
  <c r="D588" i="15"/>
  <c r="D587" i="15"/>
  <c r="D586" i="15"/>
  <c r="D585" i="15"/>
  <c r="D584" i="15"/>
  <c r="D583" i="15"/>
  <c r="D582" i="15"/>
  <c r="D581" i="15"/>
  <c r="D580" i="15"/>
  <c r="D579" i="15"/>
  <c r="D578" i="15"/>
  <c r="D577" i="15"/>
  <c r="D576" i="15"/>
  <c r="D575" i="15"/>
  <c r="D574" i="15"/>
  <c r="D573" i="15"/>
  <c r="D572" i="15"/>
  <c r="D571" i="15"/>
  <c r="D570" i="15"/>
  <c r="D569" i="15"/>
  <c r="D568" i="15"/>
  <c r="D567" i="15"/>
  <c r="D566" i="15"/>
  <c r="D565" i="15"/>
  <c r="D564" i="15"/>
  <c r="D563" i="15"/>
  <c r="D562" i="15"/>
  <c r="D561" i="15"/>
  <c r="D560" i="15"/>
  <c r="D559" i="15"/>
  <c r="D558" i="15"/>
  <c r="D557" i="15"/>
  <c r="D556" i="15"/>
  <c r="D555" i="15"/>
  <c r="D554" i="15"/>
  <c r="D553" i="15"/>
  <c r="D552" i="15"/>
  <c r="D551" i="15"/>
  <c r="D550" i="15"/>
  <c r="D549" i="15"/>
  <c r="D548" i="15"/>
  <c r="D547" i="15"/>
  <c r="D546" i="15"/>
  <c r="D545" i="15"/>
  <c r="D544" i="15"/>
  <c r="D543" i="15"/>
  <c r="D542" i="15"/>
  <c r="D541" i="15"/>
  <c r="D540" i="15"/>
  <c r="D539" i="15"/>
  <c r="D538" i="15"/>
  <c r="D537" i="15"/>
  <c r="D536" i="15"/>
  <c r="D535" i="15"/>
  <c r="D534" i="15"/>
  <c r="D533" i="15"/>
  <c r="D532" i="15"/>
  <c r="D531" i="15"/>
  <c r="D530" i="15"/>
  <c r="D529" i="15"/>
  <c r="D528" i="15"/>
  <c r="D527" i="15"/>
  <c r="D526" i="15"/>
  <c r="D525" i="15"/>
  <c r="D524" i="15"/>
  <c r="D523" i="15"/>
  <c r="D522" i="15"/>
  <c r="D521" i="15"/>
  <c r="D520" i="15"/>
  <c r="D519" i="15"/>
  <c r="D518" i="15"/>
  <c r="D517" i="15"/>
  <c r="D516" i="15"/>
  <c r="D515" i="15"/>
  <c r="D514" i="15"/>
  <c r="D513" i="15"/>
  <c r="D512" i="15"/>
  <c r="D511" i="15"/>
  <c r="D510" i="15"/>
  <c r="D509" i="15"/>
  <c r="D508" i="15"/>
  <c r="D507" i="15"/>
  <c r="D506" i="15"/>
  <c r="D505" i="15"/>
  <c r="D504" i="15"/>
  <c r="D503" i="15"/>
  <c r="D502" i="15"/>
  <c r="D501" i="15"/>
  <c r="D500" i="15"/>
  <c r="D499" i="15"/>
  <c r="D498" i="15"/>
  <c r="D497" i="15"/>
  <c r="D496" i="15"/>
  <c r="D495" i="15"/>
  <c r="D494" i="15"/>
  <c r="D493" i="15"/>
  <c r="D492" i="15"/>
  <c r="D491" i="15"/>
  <c r="D490" i="15"/>
  <c r="D489" i="15"/>
  <c r="D488" i="15"/>
  <c r="D487" i="15"/>
  <c r="D486" i="15"/>
  <c r="D485" i="15"/>
  <c r="D484" i="15"/>
  <c r="D483" i="15"/>
  <c r="D482" i="15"/>
  <c r="D481" i="15"/>
  <c r="D480" i="15"/>
  <c r="D479" i="15"/>
  <c r="D478" i="15"/>
  <c r="D477" i="15"/>
  <c r="D476" i="15"/>
  <c r="D475" i="15"/>
  <c r="D474" i="15"/>
  <c r="D473" i="15"/>
  <c r="D472" i="15"/>
  <c r="D471" i="15"/>
  <c r="D470" i="15"/>
  <c r="D469" i="15"/>
  <c r="D468" i="15"/>
  <c r="D467" i="15"/>
  <c r="D466" i="15"/>
  <c r="D465" i="15"/>
  <c r="D464" i="15"/>
  <c r="D463" i="15"/>
  <c r="D462" i="15"/>
  <c r="D461" i="15"/>
  <c r="D460" i="15"/>
  <c r="D459" i="15"/>
  <c r="D458" i="15"/>
  <c r="D457" i="15"/>
  <c r="D456" i="15"/>
  <c r="D455" i="15"/>
  <c r="D454" i="15"/>
  <c r="D453" i="15"/>
  <c r="D452" i="15"/>
  <c r="D451" i="15"/>
  <c r="D450" i="15"/>
  <c r="D449" i="15"/>
  <c r="D448" i="15"/>
  <c r="D447" i="15"/>
  <c r="D446" i="15"/>
  <c r="D445" i="15"/>
  <c r="D444" i="15"/>
  <c r="D443" i="15"/>
  <c r="D442" i="15"/>
  <c r="D441" i="15"/>
  <c r="D440" i="15"/>
  <c r="D439" i="15"/>
  <c r="D438" i="15"/>
  <c r="D437" i="15"/>
  <c r="D436" i="15"/>
  <c r="D435" i="15"/>
  <c r="D434" i="15"/>
  <c r="D433" i="15"/>
  <c r="D432" i="15"/>
  <c r="D431" i="15"/>
  <c r="D430" i="15"/>
  <c r="D429" i="15"/>
  <c r="D428" i="15"/>
  <c r="D427" i="15"/>
  <c r="D426" i="15"/>
  <c r="D425" i="15"/>
  <c r="D424" i="15"/>
  <c r="D423" i="15"/>
  <c r="D422" i="15"/>
  <c r="D421" i="15"/>
  <c r="D420" i="15"/>
  <c r="D419" i="15"/>
  <c r="D418" i="15"/>
  <c r="D417" i="15"/>
  <c r="D416" i="15"/>
  <c r="D415" i="15"/>
  <c r="D414" i="15"/>
  <c r="D413" i="15"/>
  <c r="D412" i="15"/>
  <c r="D411" i="15"/>
  <c r="D410" i="15"/>
  <c r="D409" i="15"/>
  <c r="D408" i="15"/>
  <c r="D407" i="15"/>
  <c r="D406" i="15"/>
  <c r="D405" i="15"/>
  <c r="D404" i="15"/>
  <c r="D403" i="15"/>
  <c r="D402" i="15"/>
  <c r="D401" i="15"/>
  <c r="D400" i="15"/>
  <c r="D399" i="15"/>
  <c r="D398" i="15"/>
  <c r="D397" i="15"/>
  <c r="D396" i="15"/>
  <c r="D395" i="15"/>
  <c r="D394" i="15"/>
  <c r="D393" i="15"/>
  <c r="D392" i="15"/>
  <c r="D391" i="15"/>
  <c r="D390" i="15"/>
  <c r="D389" i="15"/>
  <c r="D388" i="15"/>
  <c r="D387" i="15"/>
  <c r="D386" i="15"/>
  <c r="D385" i="15"/>
  <c r="D384" i="15"/>
  <c r="D383" i="15"/>
  <c r="D382" i="15"/>
  <c r="D381" i="15"/>
  <c r="D380" i="15"/>
  <c r="D379" i="15"/>
  <c r="D378" i="15"/>
  <c r="D377" i="15"/>
  <c r="D376" i="15"/>
  <c r="D375" i="15"/>
  <c r="D374" i="15"/>
  <c r="D373" i="15"/>
  <c r="D372" i="15"/>
  <c r="D371" i="15"/>
  <c r="D370" i="15"/>
  <c r="D369" i="15"/>
  <c r="D368" i="15"/>
  <c r="D367" i="15"/>
  <c r="D366" i="15"/>
  <c r="D365" i="15"/>
  <c r="D364" i="15"/>
  <c r="D363" i="15"/>
  <c r="D362" i="15"/>
  <c r="D361" i="15"/>
  <c r="D360" i="15"/>
  <c r="D359" i="15"/>
  <c r="D358" i="15"/>
  <c r="D357" i="15"/>
  <c r="D356" i="15"/>
  <c r="D355" i="15"/>
  <c r="D354" i="15"/>
  <c r="D353" i="15"/>
  <c r="D352" i="15"/>
  <c r="D351" i="15"/>
  <c r="D350" i="15"/>
  <c r="D349" i="15"/>
  <c r="D348" i="15"/>
  <c r="D347" i="15"/>
  <c r="D346" i="15"/>
  <c r="D345" i="15"/>
  <c r="D344" i="15"/>
  <c r="D343" i="15"/>
  <c r="D342" i="15"/>
  <c r="D341" i="15"/>
  <c r="D340" i="15"/>
  <c r="D339" i="15"/>
  <c r="D338" i="15"/>
  <c r="D337" i="15"/>
  <c r="D336" i="15"/>
  <c r="D335" i="15"/>
  <c r="D334" i="15"/>
  <c r="D333" i="15"/>
  <c r="D332" i="15"/>
  <c r="D331" i="15"/>
  <c r="D330" i="15"/>
  <c r="D329" i="15"/>
  <c r="D328" i="15"/>
  <c r="D327" i="15"/>
  <c r="D326" i="15"/>
  <c r="D325" i="15"/>
  <c r="D324" i="15"/>
  <c r="D323" i="15"/>
  <c r="D322" i="15"/>
  <c r="D321" i="15"/>
  <c r="D320" i="15"/>
  <c r="D319" i="15"/>
  <c r="D318" i="15"/>
  <c r="D317" i="15"/>
  <c r="D316" i="15"/>
  <c r="D315" i="15"/>
  <c r="D314" i="15"/>
  <c r="D313" i="15"/>
  <c r="D312" i="15"/>
  <c r="D311" i="15"/>
  <c r="D310" i="15"/>
  <c r="D309" i="15"/>
  <c r="D308" i="15"/>
  <c r="D307" i="15"/>
  <c r="D306" i="15"/>
  <c r="D305" i="15"/>
  <c r="D304" i="15"/>
  <c r="D303" i="15"/>
  <c r="D302" i="15"/>
  <c r="D301" i="15"/>
  <c r="D300" i="15"/>
  <c r="D299" i="15"/>
  <c r="D298" i="15"/>
  <c r="D297" i="15"/>
  <c r="D296" i="15"/>
  <c r="D295" i="15"/>
  <c r="D294" i="15"/>
  <c r="D293" i="15"/>
  <c r="D292" i="15"/>
  <c r="D291" i="15"/>
  <c r="D290" i="15"/>
  <c r="D289" i="15"/>
  <c r="D288" i="15"/>
  <c r="D287" i="15"/>
  <c r="D286" i="15"/>
  <c r="D285" i="15"/>
  <c r="D284" i="15"/>
  <c r="D283" i="15"/>
  <c r="D282" i="15"/>
  <c r="D281" i="15"/>
  <c r="D280" i="15"/>
  <c r="D279" i="15"/>
  <c r="D278" i="15"/>
  <c r="D277" i="15"/>
  <c r="D276" i="15"/>
  <c r="D275" i="15"/>
  <c r="D274" i="15"/>
  <c r="D273" i="15"/>
  <c r="D272" i="15"/>
  <c r="D271" i="15"/>
  <c r="D270" i="15"/>
  <c r="D269" i="15"/>
  <c r="D268" i="15"/>
  <c r="D267" i="15"/>
  <c r="D266" i="15"/>
  <c r="D265" i="15"/>
  <c r="D264" i="15"/>
  <c r="D263" i="15"/>
  <c r="D262" i="15"/>
  <c r="D261" i="15"/>
  <c r="D260" i="15"/>
  <c r="D259" i="15"/>
  <c r="D258" i="15"/>
  <c r="D257" i="15"/>
  <c r="D256" i="15"/>
  <c r="D255" i="15"/>
  <c r="D254" i="15"/>
  <c r="D253" i="15"/>
  <c r="D252" i="15"/>
  <c r="D251" i="15"/>
  <c r="D250" i="15"/>
  <c r="D249" i="15"/>
  <c r="D248" i="15"/>
  <c r="D247" i="15"/>
  <c r="D246" i="15"/>
  <c r="D245" i="15"/>
  <c r="D244" i="15"/>
  <c r="D243" i="15"/>
  <c r="D242" i="15"/>
  <c r="D241" i="15"/>
  <c r="D240" i="15"/>
  <c r="D239" i="15"/>
  <c r="D238" i="15"/>
  <c r="D237" i="15"/>
  <c r="D236" i="15"/>
  <c r="D235" i="15"/>
  <c r="D234" i="15"/>
  <c r="D233" i="15"/>
  <c r="D232" i="15"/>
  <c r="D231" i="15"/>
  <c r="D230" i="15"/>
  <c r="D229" i="15"/>
  <c r="D228" i="15"/>
  <c r="D227" i="15"/>
  <c r="D226" i="15"/>
  <c r="D225" i="15"/>
  <c r="D224" i="15"/>
  <c r="D223" i="15"/>
  <c r="D222" i="15"/>
  <c r="D221" i="15"/>
  <c r="D220" i="15"/>
  <c r="D219" i="15"/>
  <c r="D218" i="15"/>
  <c r="D217" i="15"/>
  <c r="D216" i="15"/>
  <c r="D215" i="15"/>
  <c r="D214" i="15"/>
  <c r="D213" i="15"/>
  <c r="D212" i="15"/>
  <c r="D211" i="15"/>
  <c r="D210" i="15"/>
  <c r="D209" i="15"/>
  <c r="D208" i="15"/>
  <c r="D207" i="15"/>
  <c r="D206" i="15"/>
  <c r="D205" i="15"/>
  <c r="D204" i="15"/>
  <c r="D203" i="15"/>
  <c r="D202" i="15"/>
  <c r="D201" i="15"/>
  <c r="D200" i="15"/>
  <c r="D199" i="15"/>
  <c r="D198" i="15"/>
  <c r="D197" i="15"/>
  <c r="D196" i="15"/>
  <c r="D195" i="15"/>
  <c r="D194" i="15"/>
  <c r="D193" i="15"/>
  <c r="D192" i="15"/>
  <c r="D191" i="15"/>
  <c r="D190" i="15"/>
  <c r="D189" i="15"/>
  <c r="D188" i="15"/>
  <c r="D187" i="15"/>
  <c r="D186" i="15"/>
  <c r="D185" i="15"/>
  <c r="D184" i="15"/>
  <c r="D183" i="15"/>
  <c r="D182" i="15"/>
  <c r="D181" i="15"/>
  <c r="D180" i="15"/>
  <c r="D179" i="15"/>
  <c r="D178" i="15"/>
  <c r="D177" i="15"/>
  <c r="D176" i="15"/>
  <c r="D175" i="15"/>
  <c r="D174" i="15"/>
  <c r="D173" i="15"/>
  <c r="D172" i="15"/>
  <c r="D171" i="15"/>
  <c r="D170" i="15"/>
  <c r="D169" i="15"/>
  <c r="D168" i="15"/>
  <c r="D167" i="15"/>
  <c r="D166" i="15"/>
  <c r="D165" i="15"/>
  <c r="D164" i="15"/>
  <c r="D163" i="15"/>
  <c r="D162" i="15"/>
  <c r="D161" i="15"/>
  <c r="D160" i="15"/>
  <c r="D159" i="15"/>
  <c r="D158" i="15"/>
  <c r="D157" i="15"/>
  <c r="D156" i="15"/>
  <c r="D155" i="15"/>
  <c r="D154" i="15"/>
  <c r="D153" i="15"/>
  <c r="D152" i="15"/>
  <c r="D151" i="15"/>
  <c r="D150" i="15"/>
  <c r="D149" i="15"/>
  <c r="D148" i="15"/>
  <c r="D147" i="15"/>
  <c r="D146" i="15"/>
  <c r="D145" i="15"/>
  <c r="D144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D129" i="15"/>
  <c r="D128" i="15"/>
  <c r="D127" i="15"/>
  <c r="D126" i="15"/>
  <c r="D125" i="15"/>
  <c r="D124" i="15"/>
  <c r="D123" i="15"/>
  <c r="D122" i="15"/>
  <c r="D121" i="15"/>
  <c r="D120" i="15"/>
  <c r="D119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D104" i="15"/>
  <c r="D103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V26" i="15" l="1"/>
  <c r="V1425" i="15"/>
  <c r="V418" i="15"/>
  <c r="V1212" i="15"/>
  <c r="V1011" i="15"/>
  <c r="V149" i="15"/>
  <c r="V94" i="15"/>
  <c r="V716" i="15"/>
  <c r="V70" i="15"/>
  <c r="V242" i="15"/>
  <c r="V1074" i="15"/>
  <c r="V689" i="15"/>
  <c r="V705" i="15"/>
  <c r="V1638" i="15"/>
  <c r="V429" i="15"/>
  <c r="V528" i="15"/>
  <c r="V1480" i="15"/>
  <c r="V282" i="15"/>
  <c r="V17" i="15"/>
  <c r="V81" i="15"/>
  <c r="V607" i="15"/>
  <c r="V900" i="15"/>
  <c r="V253" i="15"/>
  <c r="V263" i="15"/>
  <c r="V390" i="15"/>
  <c r="V879" i="15"/>
  <c r="V1013" i="15"/>
  <c r="V1198" i="15"/>
  <c r="V1245" i="15"/>
  <c r="V1505" i="15"/>
  <c r="V666" i="15"/>
  <c r="V1835" i="15"/>
  <c r="V205" i="15"/>
  <c r="V723" i="15"/>
  <c r="V818" i="15"/>
  <c r="V823" i="15"/>
  <c r="V1050" i="15"/>
  <c r="V1350" i="15"/>
  <c r="V1724" i="15"/>
  <c r="V1012" i="15"/>
  <c r="V86" i="15"/>
  <c r="V1008" i="15"/>
  <c r="V458" i="15"/>
  <c r="V366" i="15"/>
  <c r="V1003" i="15"/>
  <c r="V391" i="15"/>
  <c r="V125" i="15"/>
  <c r="V102" i="15"/>
  <c r="V1014" i="15"/>
  <c r="V274" i="15"/>
  <c r="V279" i="15"/>
  <c r="V937" i="15"/>
  <c r="V1149" i="15"/>
  <c r="V1496" i="15"/>
  <c r="V994" i="15"/>
  <c r="V1866" i="15"/>
  <c r="V147" i="15"/>
  <c r="V766" i="15"/>
  <c r="V228" i="15"/>
  <c r="V740" i="15"/>
  <c r="V1434" i="15"/>
  <c r="V73" i="15"/>
  <c r="V422" i="15"/>
  <c r="V735" i="15"/>
  <c r="V158" i="15"/>
  <c r="V417" i="15"/>
  <c r="V949" i="15"/>
  <c r="V1253" i="15"/>
  <c r="V245" i="15"/>
  <c r="V1378" i="15"/>
  <c r="V109" i="15"/>
  <c r="V1119" i="15"/>
  <c r="V1271" i="15"/>
  <c r="V90" i="15"/>
  <c r="V217" i="15"/>
  <c r="V346" i="15"/>
  <c r="V1808" i="15"/>
  <c r="V891" i="15"/>
  <c r="V1297" i="15"/>
  <c r="V748" i="15"/>
  <c r="V1380" i="15"/>
  <c r="V1166" i="15"/>
  <c r="V1836" i="15"/>
  <c r="V241" i="15"/>
  <c r="V865" i="15"/>
  <c r="V1417" i="15"/>
  <c r="V285" i="15"/>
  <c r="V655" i="15"/>
  <c r="V929" i="15"/>
  <c r="V1437" i="15"/>
  <c r="V632" i="15"/>
  <c r="V55" i="15"/>
  <c r="V1110" i="15"/>
  <c r="V1207" i="15"/>
  <c r="V1442" i="15"/>
  <c r="V1107" i="15"/>
  <c r="V1201" i="15"/>
  <c r="V1102" i="15"/>
  <c r="V1473" i="15"/>
  <c r="V1073" i="15"/>
  <c r="V1697" i="15"/>
  <c r="V88" i="15"/>
  <c r="V271" i="15"/>
  <c r="V1687" i="15"/>
  <c r="V48" i="15"/>
  <c r="V176" i="15"/>
  <c r="V996" i="15"/>
  <c r="V44" i="15"/>
  <c r="V1574" i="15"/>
  <c r="V1210" i="15"/>
  <c r="V1614" i="15"/>
  <c r="V15" i="15"/>
  <c r="V143" i="15"/>
  <c r="V20" i="15"/>
  <c r="V148" i="15"/>
  <c r="V935" i="15"/>
  <c r="V16" i="15"/>
  <c r="V144" i="15"/>
  <c r="V629" i="15"/>
  <c r="V780" i="15"/>
  <c r="V1416" i="15"/>
  <c r="V1196" i="15"/>
  <c r="V1007" i="15"/>
  <c r="V1484" i="15"/>
  <c r="V785" i="15"/>
  <c r="V887" i="15"/>
  <c r="V572" i="15"/>
  <c r="V983" i="15"/>
  <c r="V1475" i="15"/>
  <c r="V691" i="15"/>
  <c r="V223" i="15"/>
  <c r="V172" i="15"/>
  <c r="V124" i="15"/>
  <c r="V448" i="15"/>
  <c r="V993" i="15"/>
  <c r="V1059" i="15"/>
  <c r="V1122" i="15"/>
  <c r="V1355" i="15"/>
  <c r="V112" i="15"/>
  <c r="V973" i="15"/>
  <c r="V236" i="15"/>
  <c r="V563" i="15"/>
  <c r="V819" i="15"/>
  <c r="V921" i="15"/>
  <c r="V140" i="15"/>
  <c r="V483" i="15"/>
  <c r="V232" i="15"/>
  <c r="V1719" i="15"/>
  <c r="V1320" i="15"/>
  <c r="V120" i="15"/>
  <c r="V831" i="15"/>
  <c r="V1158" i="15"/>
  <c r="V1205" i="15"/>
  <c r="V701" i="15"/>
  <c r="V840" i="15"/>
  <c r="V36" i="15"/>
  <c r="V224" i="15"/>
  <c r="V660" i="15"/>
  <c r="V1250" i="15"/>
  <c r="V164" i="15"/>
  <c r="V116" i="15"/>
  <c r="V1821" i="15"/>
  <c r="V1883" i="15"/>
  <c r="V160" i="15"/>
  <c r="V431" i="15"/>
  <c r="V476" i="15"/>
  <c r="V835" i="15"/>
  <c r="V1175" i="15"/>
  <c r="V1039" i="15"/>
  <c r="V84" i="15"/>
  <c r="V72" i="15"/>
  <c r="V136" i="15"/>
  <c r="V435" i="15"/>
  <c r="V795" i="15"/>
  <c r="V80" i="15"/>
  <c r="V208" i="15"/>
  <c r="V641" i="15"/>
  <c r="V23" i="15"/>
  <c r="V761" i="15"/>
  <c r="V204" i="15"/>
  <c r="V200" i="15"/>
  <c r="V627" i="15"/>
  <c r="V447" i="15"/>
  <c r="V1114" i="15"/>
  <c r="V1771" i="15"/>
  <c r="V28" i="15"/>
  <c r="V156" i="15"/>
  <c r="V192" i="15"/>
  <c r="V575" i="15"/>
  <c r="V1256" i="15"/>
  <c r="V1307" i="15"/>
  <c r="V1322" i="15"/>
  <c r="V480" i="15"/>
  <c r="V736" i="15"/>
  <c r="V681" i="15"/>
  <c r="V700" i="15"/>
  <c r="V1167" i="15"/>
  <c r="V1275" i="15"/>
  <c r="V132" i="15"/>
  <c r="V216" i="15"/>
  <c r="V945" i="15"/>
  <c r="V52" i="15"/>
  <c r="V180" i="15"/>
  <c r="V1217" i="15"/>
  <c r="V1235" i="15"/>
  <c r="V777" i="15"/>
  <c r="V1891" i="15"/>
  <c r="V1100" i="15"/>
  <c r="V1533" i="15"/>
  <c r="V1385" i="15"/>
  <c r="V1814" i="15"/>
  <c r="V491" i="15"/>
  <c r="V1274" i="15"/>
  <c r="V1913" i="15"/>
  <c r="V752" i="15"/>
  <c r="V496" i="15"/>
  <c r="V1617" i="15"/>
  <c r="V695" i="15"/>
  <c r="V1854" i="15"/>
  <c r="V1121" i="15"/>
  <c r="V1790" i="15"/>
  <c r="V460" i="15"/>
  <c r="V635" i="15"/>
  <c r="V1598" i="15"/>
  <c r="V1745" i="15"/>
  <c r="V1286" i="15"/>
  <c r="V1874" i="15"/>
  <c r="V1507" i="15"/>
  <c r="V1183" i="15"/>
  <c r="V1802" i="15"/>
  <c r="V1817" i="15"/>
  <c r="V531" i="15"/>
  <c r="V888" i="15"/>
  <c r="V967" i="15"/>
  <c r="V1277" i="15"/>
  <c r="V1267" i="15"/>
  <c r="V559" i="15"/>
  <c r="V1272" i="15"/>
  <c r="V1521" i="15"/>
  <c r="V1249" i="15"/>
  <c r="V1541" i="15"/>
  <c r="V799" i="15"/>
  <c r="V1402" i="15"/>
  <c r="V1421" i="15"/>
  <c r="V1551" i="15"/>
  <c r="V981" i="15"/>
  <c r="V1282" i="15"/>
  <c r="V1779" i="15"/>
  <c r="V1412" i="15"/>
  <c r="V1769" i="15"/>
  <c r="V596" i="15"/>
  <c r="V1384" i="15"/>
  <c r="V1705" i="15"/>
  <c r="V964" i="15"/>
  <c r="V1043" i="15"/>
  <c r="V1194" i="15"/>
  <c r="V1765" i="15"/>
  <c r="V1810" i="15"/>
  <c r="V1354" i="15"/>
  <c r="V1365" i="15"/>
  <c r="V1130" i="15"/>
  <c r="V1742" i="15"/>
  <c r="V1554" i="15"/>
  <c r="V1635" i="15"/>
  <c r="V1780" i="15"/>
  <c r="V1651" i="15"/>
  <c r="V1650" i="15"/>
  <c r="V1618" i="15"/>
  <c r="AC262" i="7" l="1"/>
  <c r="AC261" i="7"/>
  <c r="D12" i="15" l="1"/>
  <c r="D11" i="15"/>
  <c r="D10" i="15"/>
  <c r="D9" i="15"/>
  <c r="AE303" i="7"/>
  <c r="AD303" i="7"/>
  <c r="AB303" i="7"/>
  <c r="AE302" i="7"/>
  <c r="AD302" i="7"/>
  <c r="AB302" i="7"/>
  <c r="AE301" i="7"/>
  <c r="AD301" i="7"/>
  <c r="AB301" i="7"/>
  <c r="AE300" i="7"/>
  <c r="AD300" i="7"/>
  <c r="AB300" i="7"/>
  <c r="AE299" i="7"/>
  <c r="AD299" i="7"/>
  <c r="AB299" i="7"/>
  <c r="AE298" i="7"/>
  <c r="AD298" i="7"/>
  <c r="AB298" i="7"/>
  <c r="AE297" i="7"/>
  <c r="AD297" i="7"/>
  <c r="AB297" i="7"/>
  <c r="AE296" i="7"/>
  <c r="AD296" i="7"/>
  <c r="AB296" i="7"/>
  <c r="AE295" i="7"/>
  <c r="AD295" i="7"/>
  <c r="AB295" i="7"/>
  <c r="AE294" i="7"/>
  <c r="AD294" i="7"/>
  <c r="AB294" i="7"/>
  <c r="AE293" i="7"/>
  <c r="AD293" i="7"/>
  <c r="AB293" i="7"/>
  <c r="AE292" i="7"/>
  <c r="AD292" i="7"/>
  <c r="AB292" i="7"/>
  <c r="AE291" i="7"/>
  <c r="AD291" i="7"/>
  <c r="AB291" i="7"/>
  <c r="AE290" i="7"/>
  <c r="AD290" i="7"/>
  <c r="AB290" i="7"/>
  <c r="AE289" i="7"/>
  <c r="AD289" i="7"/>
  <c r="AB289" i="7"/>
  <c r="AE288" i="7"/>
  <c r="AD288" i="7"/>
  <c r="AB288" i="7"/>
  <c r="AE287" i="7"/>
  <c r="AD287" i="7"/>
  <c r="AB287" i="7"/>
  <c r="AE286" i="7"/>
  <c r="AD286" i="7"/>
  <c r="AB286" i="7"/>
  <c r="AE285" i="7"/>
  <c r="AD285" i="7"/>
  <c r="AB285" i="7"/>
  <c r="AE284" i="7"/>
  <c r="AD284" i="7"/>
  <c r="AB284" i="7"/>
  <c r="AE283" i="7"/>
  <c r="AD283" i="7"/>
  <c r="AB283" i="7"/>
  <c r="AE282" i="7"/>
  <c r="AD282" i="7"/>
  <c r="AB282" i="7"/>
  <c r="AE281" i="7"/>
  <c r="AD281" i="7"/>
  <c r="AB281" i="7"/>
  <c r="AE280" i="7"/>
  <c r="AD280" i="7"/>
  <c r="AB280" i="7"/>
  <c r="AE279" i="7"/>
  <c r="AD279" i="7"/>
  <c r="AB279" i="7"/>
  <c r="AE278" i="7"/>
  <c r="AD278" i="7"/>
  <c r="AB278" i="7"/>
  <c r="AE277" i="7"/>
  <c r="AD277" i="7"/>
  <c r="AB277" i="7"/>
  <c r="AE276" i="7"/>
  <c r="AD276" i="7"/>
  <c r="AB276" i="7"/>
  <c r="AE275" i="7"/>
  <c r="AD275" i="7"/>
  <c r="AB275" i="7"/>
  <c r="AE274" i="7"/>
  <c r="AD274" i="7"/>
  <c r="AB274" i="7"/>
  <c r="AE273" i="7"/>
  <c r="AD273" i="7"/>
  <c r="AB273" i="7"/>
  <c r="AE272" i="7"/>
  <c r="AD272" i="7"/>
  <c r="AB272" i="7"/>
  <c r="AE271" i="7"/>
  <c r="AD271" i="7"/>
  <c r="AB271" i="7"/>
  <c r="AE270" i="7"/>
  <c r="AD270" i="7"/>
  <c r="AB270" i="7"/>
  <c r="AE269" i="7"/>
  <c r="AD269" i="7"/>
  <c r="AB269" i="7"/>
  <c r="AE268" i="7"/>
  <c r="AD268" i="7"/>
  <c r="AB268" i="7"/>
  <c r="AE267" i="7"/>
  <c r="AD267" i="7"/>
  <c r="AB267" i="7"/>
  <c r="AE266" i="7"/>
  <c r="AD266" i="7"/>
  <c r="AB266" i="7"/>
  <c r="AE265" i="7"/>
  <c r="AD265" i="7"/>
  <c r="AB265" i="7"/>
  <c r="AE264" i="7"/>
  <c r="AD264" i="7"/>
  <c r="AB264" i="7"/>
  <c r="AE263" i="7"/>
  <c r="AD263" i="7"/>
  <c r="AB263" i="7"/>
  <c r="AE262" i="7"/>
  <c r="AD262" i="7"/>
  <c r="AB262" i="7"/>
  <c r="AE261" i="7"/>
  <c r="AD261" i="7"/>
  <c r="AB261" i="7"/>
  <c r="Z1933" i="15" l="1"/>
  <c r="Z1930" i="15"/>
  <c r="AA1941" i="15"/>
  <c r="Z1938" i="15"/>
  <c r="Z1935" i="15"/>
  <c r="AA1932" i="15"/>
  <c r="Z1932" i="15"/>
  <c r="AD1932" i="15" s="1"/>
  <c r="AC1932" i="15" s="1"/>
  <c r="U1932" i="15" s="1"/>
  <c r="Z1929" i="15"/>
  <c r="Z1926" i="15"/>
  <c r="AA1939" i="15"/>
  <c r="AA1930" i="15"/>
  <c r="AA1944" i="15"/>
  <c r="Z1944" i="15"/>
  <c r="AD1944" i="15" s="1"/>
  <c r="AC1944" i="15" s="1"/>
  <c r="U1944" i="15" s="1"/>
  <c r="Z1941" i="15"/>
  <c r="AD1941" i="15" s="1"/>
  <c r="AC1941" i="15" s="1"/>
  <c r="U1941" i="15" s="1"/>
  <c r="AA1938" i="15"/>
  <c r="AA1935" i="15"/>
  <c r="AA1921" i="15"/>
  <c r="Z1921" i="15"/>
  <c r="AD1921" i="15" s="1"/>
  <c r="AC1921" i="15" s="1"/>
  <c r="U1921" i="15" s="1"/>
  <c r="AA1929" i="15"/>
  <c r="AA1926" i="15"/>
  <c r="AA1936" i="15"/>
  <c r="AA1937" i="15"/>
  <c r="Z1936" i="15"/>
  <c r="Z1937" i="15"/>
  <c r="AA1931" i="15"/>
  <c r="AA1945" i="15"/>
  <c r="Z1931" i="15"/>
  <c r="Z1945" i="15"/>
  <c r="Z1939" i="15"/>
  <c r="AA1933" i="15"/>
  <c r="AH13" i="15"/>
  <c r="AF13" i="15"/>
  <c r="AE13" i="15"/>
  <c r="V13" i="15" s="1"/>
  <c r="AB13" i="15"/>
  <c r="R13" i="15" s="1"/>
  <c r="AH12" i="15"/>
  <c r="AF12" i="15"/>
  <c r="AE12" i="15"/>
  <c r="V12" i="15" s="1"/>
  <c r="AB12" i="15"/>
  <c r="R12" i="15" s="1"/>
  <c r="AH11" i="15"/>
  <c r="AF11" i="15"/>
  <c r="AE11" i="15"/>
  <c r="V11" i="15" s="1"/>
  <c r="AB11" i="15"/>
  <c r="R11" i="15" s="1"/>
  <c r="AH10" i="15"/>
  <c r="AF10" i="15"/>
  <c r="AE10" i="15"/>
  <c r="AB10" i="15"/>
  <c r="R10" i="15" s="1"/>
  <c r="X13" i="15"/>
  <c r="W13" i="15"/>
  <c r="T13" i="15"/>
  <c r="S13" i="15"/>
  <c r="X12" i="15"/>
  <c r="W12" i="15"/>
  <c r="T12" i="15"/>
  <c r="S12" i="15"/>
  <c r="X11" i="15"/>
  <c r="W11" i="15"/>
  <c r="T11" i="15"/>
  <c r="S11" i="15"/>
  <c r="X10" i="15"/>
  <c r="W10" i="15"/>
  <c r="T10" i="15"/>
  <c r="S10" i="15"/>
  <c r="AD1931" i="15" l="1"/>
  <c r="AC1931" i="15" s="1"/>
  <c r="U1931" i="15" s="1"/>
  <c r="AD1945" i="15"/>
  <c r="AC1945" i="15" s="1"/>
  <c r="U1945" i="15" s="1"/>
  <c r="AD1939" i="15"/>
  <c r="AC1939" i="15" s="1"/>
  <c r="U1939" i="15" s="1"/>
  <c r="AD1936" i="15"/>
  <c r="AC1936" i="15" s="1"/>
  <c r="U1936" i="15" s="1"/>
  <c r="AD1937" i="15"/>
  <c r="AC1937" i="15" s="1"/>
  <c r="U1937" i="15" s="1"/>
  <c r="AD1926" i="15"/>
  <c r="AC1926" i="15" s="1"/>
  <c r="U1926" i="15" s="1"/>
  <c r="AD1935" i="15"/>
  <c r="AC1935" i="15" s="1"/>
  <c r="U1935" i="15" s="1"/>
  <c r="AD1929" i="15"/>
  <c r="AC1929" i="15" s="1"/>
  <c r="U1929" i="15" s="1"/>
  <c r="AD1930" i="15"/>
  <c r="AC1930" i="15" s="1"/>
  <c r="U1930" i="15" s="1"/>
  <c r="AD1938" i="15"/>
  <c r="AC1938" i="15" s="1"/>
  <c r="U1938" i="15" s="1"/>
  <c r="AD1933" i="15"/>
  <c r="AC1933" i="15" s="1"/>
  <c r="U1933" i="15" s="1"/>
  <c r="V10" i="15"/>
  <c r="AE309" i="7"/>
  <c r="AD309" i="7"/>
  <c r="AC309" i="7"/>
  <c r="AB309" i="7"/>
  <c r="AE308" i="7"/>
  <c r="AD308" i="7"/>
  <c r="AC308" i="7"/>
  <c r="AB308" i="7"/>
  <c r="AE307" i="7"/>
  <c r="AD307" i="7"/>
  <c r="AB307" i="7"/>
  <c r="AE306" i="7"/>
  <c r="AD306" i="7"/>
  <c r="AB306" i="7"/>
  <c r="AE305" i="7"/>
  <c r="AD305" i="7"/>
  <c r="AB305" i="7"/>
  <c r="AE304" i="7"/>
  <c r="AD304" i="7"/>
  <c r="AB304" i="7"/>
  <c r="AE260" i="7"/>
  <c r="AD260" i="7"/>
  <c r="AC260" i="7"/>
  <c r="AB260" i="7"/>
  <c r="AE259" i="7"/>
  <c r="AD259" i="7"/>
  <c r="AC259" i="7"/>
  <c r="AB259" i="7"/>
  <c r="AE258" i="7"/>
  <c r="AD258" i="7"/>
  <c r="AC258" i="7"/>
  <c r="AB258" i="7"/>
  <c r="AE257" i="7"/>
  <c r="AD257" i="7"/>
  <c r="AC257" i="7"/>
  <c r="AB257" i="7"/>
  <c r="AE256" i="7"/>
  <c r="AD256" i="7"/>
  <c r="AC256" i="7"/>
  <c r="AB256" i="7"/>
  <c r="AE255" i="7"/>
  <c r="AD255" i="7"/>
  <c r="AC255" i="7"/>
  <c r="AB255" i="7"/>
  <c r="AE254" i="7"/>
  <c r="AD254" i="7"/>
  <c r="AC254" i="7"/>
  <c r="AB254" i="7"/>
  <c r="AE253" i="7"/>
  <c r="AD253" i="7"/>
  <c r="AC253" i="7"/>
  <c r="AB253" i="7"/>
  <c r="AE252" i="7"/>
  <c r="AD252" i="7"/>
  <c r="AC252" i="7"/>
  <c r="AB252" i="7"/>
  <c r="AE251" i="7"/>
  <c r="AD251" i="7"/>
  <c r="AC251" i="7"/>
  <c r="AB251" i="7"/>
  <c r="AE250" i="7"/>
  <c r="AD250" i="7"/>
  <c r="AC250" i="7"/>
  <c r="AB250" i="7"/>
  <c r="AE249" i="7"/>
  <c r="AD249" i="7"/>
  <c r="AC249" i="7"/>
  <c r="AB249" i="7"/>
  <c r="AE248" i="7"/>
  <c r="AD248" i="7"/>
  <c r="AC248" i="7"/>
  <c r="AB248" i="7"/>
  <c r="AE247" i="7"/>
  <c r="AD247" i="7"/>
  <c r="AC247" i="7"/>
  <c r="AB247" i="7"/>
  <c r="AE246" i="7"/>
  <c r="AD246" i="7"/>
  <c r="AC246" i="7"/>
  <c r="AB246" i="7"/>
  <c r="AE245" i="7"/>
  <c r="AD245" i="7"/>
  <c r="AC245" i="7"/>
  <c r="AB245" i="7"/>
  <c r="AE244" i="7"/>
  <c r="AD244" i="7"/>
  <c r="AC244" i="7"/>
  <c r="AB244" i="7"/>
  <c r="AE243" i="7"/>
  <c r="AD243" i="7"/>
  <c r="AC243" i="7"/>
  <c r="AB243" i="7"/>
  <c r="AE242" i="7"/>
  <c r="AD242" i="7"/>
  <c r="AC242" i="7"/>
  <c r="AB242" i="7"/>
  <c r="AE241" i="7"/>
  <c r="AD241" i="7"/>
  <c r="AC241" i="7"/>
  <c r="AB241" i="7"/>
  <c r="AE240" i="7"/>
  <c r="AD240" i="7"/>
  <c r="AC240" i="7"/>
  <c r="AB240" i="7"/>
  <c r="AE239" i="7"/>
  <c r="AD239" i="7"/>
  <c r="AC239" i="7"/>
  <c r="AB239" i="7"/>
  <c r="AE238" i="7"/>
  <c r="AD238" i="7"/>
  <c r="AC238" i="7"/>
  <c r="AB238" i="7"/>
  <c r="AE237" i="7"/>
  <c r="AD237" i="7"/>
  <c r="AC237" i="7"/>
  <c r="AB237" i="7"/>
  <c r="AE236" i="7"/>
  <c r="AD236" i="7"/>
  <c r="AC236" i="7"/>
  <c r="AB236" i="7"/>
  <c r="AE235" i="7"/>
  <c r="AD235" i="7"/>
  <c r="AC235" i="7"/>
  <c r="AB235" i="7"/>
  <c r="AE234" i="7"/>
  <c r="AD234" i="7"/>
  <c r="AC234" i="7"/>
  <c r="AB234" i="7"/>
  <c r="AE233" i="7"/>
  <c r="AD233" i="7"/>
  <c r="AC233" i="7"/>
  <c r="AB233" i="7"/>
  <c r="AE232" i="7"/>
  <c r="AD232" i="7"/>
  <c r="AC232" i="7"/>
  <c r="AB232" i="7"/>
  <c r="AE231" i="7"/>
  <c r="AD231" i="7"/>
  <c r="AC231" i="7"/>
  <c r="AB231" i="7"/>
  <c r="AE230" i="7"/>
  <c r="AD230" i="7"/>
  <c r="AC230" i="7"/>
  <c r="AB230" i="7"/>
  <c r="AE229" i="7"/>
  <c r="AD229" i="7"/>
  <c r="AC229" i="7"/>
  <c r="AB229" i="7"/>
  <c r="AE228" i="7"/>
  <c r="AD228" i="7"/>
  <c r="AC228" i="7"/>
  <c r="AB228" i="7"/>
  <c r="AE227" i="7"/>
  <c r="AD227" i="7"/>
  <c r="AC227" i="7"/>
  <c r="AB227" i="7"/>
  <c r="AE226" i="7"/>
  <c r="AD226" i="7"/>
  <c r="AC226" i="7"/>
  <c r="AB226" i="7"/>
  <c r="AE225" i="7"/>
  <c r="AD225" i="7"/>
  <c r="AC225" i="7"/>
  <c r="AB225" i="7"/>
  <c r="AE224" i="7"/>
  <c r="AD224" i="7"/>
  <c r="AC224" i="7"/>
  <c r="AB224" i="7"/>
  <c r="AE223" i="7"/>
  <c r="AD223" i="7"/>
  <c r="AC223" i="7"/>
  <c r="AB223" i="7"/>
  <c r="AE222" i="7"/>
  <c r="AD222" i="7"/>
  <c r="AC222" i="7"/>
  <c r="AB222" i="7"/>
  <c r="AE221" i="7"/>
  <c r="AD221" i="7"/>
  <c r="AC221" i="7"/>
  <c r="AB221" i="7"/>
  <c r="AE220" i="7"/>
  <c r="AD220" i="7"/>
  <c r="AC220" i="7"/>
  <c r="AB220" i="7"/>
  <c r="AE219" i="7"/>
  <c r="AD219" i="7"/>
  <c r="AB219" i="7"/>
  <c r="AE218" i="7"/>
  <c r="AD218" i="7"/>
  <c r="AC218" i="7"/>
  <c r="AB218" i="7"/>
  <c r="AE217" i="7"/>
  <c r="AD217" i="7"/>
  <c r="AC217" i="7"/>
  <c r="AB217" i="7"/>
  <c r="AE216" i="7"/>
  <c r="AD216" i="7"/>
  <c r="AC216" i="7"/>
  <c r="AB216" i="7"/>
  <c r="AE215" i="7"/>
  <c r="AD215" i="7"/>
  <c r="AC215" i="7"/>
  <c r="AB215" i="7"/>
  <c r="AE214" i="7"/>
  <c r="AD214" i="7"/>
  <c r="AC214" i="7"/>
  <c r="AB214" i="7"/>
  <c r="AE213" i="7"/>
  <c r="AD213" i="7"/>
  <c r="AC213" i="7"/>
  <c r="AB213" i="7"/>
  <c r="AE212" i="7"/>
  <c r="AD212" i="7"/>
  <c r="AC212" i="7"/>
  <c r="AB212" i="7"/>
  <c r="AE211" i="7"/>
  <c r="AD211" i="7"/>
  <c r="AC211" i="7"/>
  <c r="AB211" i="7"/>
  <c r="AE210" i="7"/>
  <c r="AD210" i="7"/>
  <c r="AC210" i="7"/>
  <c r="AB210" i="7"/>
  <c r="AE209" i="7"/>
  <c r="AD209" i="7"/>
  <c r="AC209" i="7"/>
  <c r="AB209" i="7"/>
  <c r="AE208" i="7"/>
  <c r="AD208" i="7"/>
  <c r="AC208" i="7"/>
  <c r="AB208" i="7"/>
  <c r="AE207" i="7"/>
  <c r="AD207" i="7"/>
  <c r="AC207" i="7"/>
  <c r="AB207" i="7"/>
  <c r="AE206" i="7"/>
  <c r="AD206" i="7"/>
  <c r="AC206" i="7"/>
  <c r="AB206" i="7"/>
  <c r="AE205" i="7"/>
  <c r="AD205" i="7"/>
  <c r="AC205" i="7"/>
  <c r="AB205" i="7"/>
  <c r="AE204" i="7"/>
  <c r="AD204" i="7"/>
  <c r="AC204" i="7"/>
  <c r="AB204" i="7"/>
  <c r="AE203" i="7"/>
  <c r="AD203" i="7"/>
  <c r="AC203" i="7"/>
  <c r="AB203" i="7"/>
  <c r="AE202" i="7"/>
  <c r="AD202" i="7"/>
  <c r="AC202" i="7"/>
  <c r="AB202" i="7"/>
  <c r="AE201" i="7"/>
  <c r="AD201" i="7"/>
  <c r="AC201" i="7"/>
  <c r="AB201" i="7"/>
  <c r="AE200" i="7"/>
  <c r="AD200" i="7"/>
  <c r="AC200" i="7"/>
  <c r="AB200" i="7"/>
  <c r="AE199" i="7"/>
  <c r="AD199" i="7"/>
  <c r="AC199" i="7"/>
  <c r="AB199" i="7"/>
  <c r="AE198" i="7"/>
  <c r="AD198" i="7"/>
  <c r="AC198" i="7"/>
  <c r="AB198" i="7"/>
  <c r="AE197" i="7"/>
  <c r="AD197" i="7"/>
  <c r="AC197" i="7"/>
  <c r="AB197" i="7"/>
  <c r="AE196" i="7"/>
  <c r="AD196" i="7"/>
  <c r="AC196" i="7"/>
  <c r="AB196" i="7"/>
  <c r="AE195" i="7"/>
  <c r="AD195" i="7"/>
  <c r="AC195" i="7"/>
  <c r="AB195" i="7"/>
  <c r="AE194" i="7"/>
  <c r="AD194" i="7"/>
  <c r="AC194" i="7"/>
  <c r="AB194" i="7"/>
  <c r="AE193" i="7"/>
  <c r="AD193" i="7"/>
  <c r="AC193" i="7"/>
  <c r="AB193" i="7"/>
  <c r="AE192" i="7"/>
  <c r="AD192" i="7"/>
  <c r="AC192" i="7"/>
  <c r="AB192" i="7"/>
  <c r="AE191" i="7"/>
  <c r="AD191" i="7"/>
  <c r="AC191" i="7"/>
  <c r="AB191" i="7"/>
  <c r="AE190" i="7"/>
  <c r="AD190" i="7"/>
  <c r="AC190" i="7"/>
  <c r="AB190" i="7"/>
  <c r="AE189" i="7"/>
  <c r="AD189" i="7"/>
  <c r="AC189" i="7"/>
  <c r="AB189" i="7"/>
  <c r="AE188" i="7"/>
  <c r="AD188" i="7"/>
  <c r="AC188" i="7"/>
  <c r="AB188" i="7"/>
  <c r="AE187" i="7"/>
  <c r="AD187" i="7"/>
  <c r="AC187" i="7"/>
  <c r="AB187" i="7"/>
  <c r="AE186" i="7"/>
  <c r="AD186" i="7"/>
  <c r="AC186" i="7"/>
  <c r="AB186" i="7"/>
  <c r="AE185" i="7"/>
  <c r="AD185" i="7"/>
  <c r="AC185" i="7"/>
  <c r="AB185" i="7"/>
  <c r="AE184" i="7"/>
  <c r="AD184" i="7"/>
  <c r="AC184" i="7"/>
  <c r="AB184" i="7"/>
  <c r="AE183" i="7"/>
  <c r="AD183" i="7"/>
  <c r="AC183" i="7"/>
  <c r="AB183" i="7"/>
  <c r="AE182" i="7"/>
  <c r="AD182" i="7"/>
  <c r="AC182" i="7"/>
  <c r="AB182" i="7"/>
  <c r="AE181" i="7"/>
  <c r="AD181" i="7"/>
  <c r="AC181" i="7"/>
  <c r="AB181" i="7"/>
  <c r="AE180" i="7"/>
  <c r="AD180" i="7"/>
  <c r="AC180" i="7"/>
  <c r="AB180" i="7"/>
  <c r="AE179" i="7"/>
  <c r="AD179" i="7"/>
  <c r="AC179" i="7"/>
  <c r="AB179" i="7"/>
  <c r="AE178" i="7"/>
  <c r="AD178" i="7"/>
  <c r="AC178" i="7"/>
  <c r="AB178" i="7"/>
  <c r="AE177" i="7"/>
  <c r="AD177" i="7"/>
  <c r="AC177" i="7"/>
  <c r="AB177" i="7"/>
  <c r="AE176" i="7"/>
  <c r="AD176" i="7"/>
  <c r="AC176" i="7"/>
  <c r="AB176" i="7"/>
  <c r="AE175" i="7"/>
  <c r="AD175" i="7"/>
  <c r="AC175" i="7"/>
  <c r="AB175" i="7"/>
  <c r="AE174" i="7"/>
  <c r="AD174" i="7"/>
  <c r="AC174" i="7"/>
  <c r="AB174" i="7"/>
  <c r="AE173" i="7"/>
  <c r="AD173" i="7"/>
  <c r="AC173" i="7"/>
  <c r="AB173" i="7"/>
  <c r="AE172" i="7"/>
  <c r="AD172" i="7"/>
  <c r="AC172" i="7"/>
  <c r="AB172" i="7"/>
  <c r="AE171" i="7"/>
  <c r="AD171" i="7"/>
  <c r="AC171" i="7"/>
  <c r="AB171" i="7"/>
  <c r="AE170" i="7"/>
  <c r="AD170" i="7"/>
  <c r="AC170" i="7"/>
  <c r="AB170" i="7"/>
  <c r="AE169" i="7"/>
  <c r="AD169" i="7"/>
  <c r="AC169" i="7"/>
  <c r="AB169" i="7"/>
  <c r="AE168" i="7"/>
  <c r="AD168" i="7"/>
  <c r="AC168" i="7"/>
  <c r="AB168" i="7"/>
  <c r="AE167" i="7"/>
  <c r="AD167" i="7"/>
  <c r="AC167" i="7"/>
  <c r="AB167" i="7"/>
  <c r="AE166" i="7"/>
  <c r="AD166" i="7"/>
  <c r="AC166" i="7"/>
  <c r="AB166" i="7"/>
  <c r="AE165" i="7"/>
  <c r="AD165" i="7"/>
  <c r="AC165" i="7"/>
  <c r="AB165" i="7"/>
  <c r="AE164" i="7"/>
  <c r="AD164" i="7"/>
  <c r="AC164" i="7"/>
  <c r="AB164" i="7"/>
  <c r="AE163" i="7"/>
  <c r="AD163" i="7"/>
  <c r="AC163" i="7"/>
  <c r="AB163" i="7"/>
  <c r="AE162" i="7"/>
  <c r="AD162" i="7"/>
  <c r="AC162" i="7"/>
  <c r="AB162" i="7"/>
  <c r="AE161" i="7"/>
  <c r="AD161" i="7"/>
  <c r="AC161" i="7"/>
  <c r="AB161" i="7"/>
  <c r="AE160" i="7"/>
  <c r="AD160" i="7"/>
  <c r="AC160" i="7"/>
  <c r="AB160" i="7"/>
  <c r="AE159" i="7"/>
  <c r="AD159" i="7"/>
  <c r="AC159" i="7"/>
  <c r="AB159" i="7"/>
  <c r="AE158" i="7"/>
  <c r="AD158" i="7"/>
  <c r="AC158" i="7"/>
  <c r="AB158" i="7"/>
  <c r="AE157" i="7"/>
  <c r="AD157" i="7"/>
  <c r="AC157" i="7"/>
  <c r="AB157" i="7"/>
  <c r="AE156" i="7"/>
  <c r="AD156" i="7"/>
  <c r="AC156" i="7"/>
  <c r="AB156" i="7"/>
  <c r="AE155" i="7"/>
  <c r="AD155" i="7"/>
  <c r="AC155" i="7"/>
  <c r="AB155" i="7"/>
  <c r="AE154" i="7"/>
  <c r="AD154" i="7"/>
  <c r="AC154" i="7"/>
  <c r="AB154" i="7"/>
  <c r="AE153" i="7"/>
  <c r="AD153" i="7"/>
  <c r="AC153" i="7"/>
  <c r="AB153" i="7"/>
  <c r="AE152" i="7"/>
  <c r="AD152" i="7"/>
  <c r="AC152" i="7"/>
  <c r="AB152" i="7"/>
  <c r="AE151" i="7"/>
  <c r="AD151" i="7"/>
  <c r="AC151" i="7"/>
  <c r="AB151" i="7"/>
  <c r="AE150" i="7"/>
  <c r="AD150" i="7"/>
  <c r="AC150" i="7"/>
  <c r="AB150" i="7"/>
  <c r="AE149" i="7"/>
  <c r="AD149" i="7"/>
  <c r="AC149" i="7"/>
  <c r="AB149" i="7"/>
  <c r="AE148" i="7"/>
  <c r="AD148" i="7"/>
  <c r="AC148" i="7"/>
  <c r="AB148" i="7"/>
  <c r="AE147" i="7"/>
  <c r="AD147" i="7"/>
  <c r="AC147" i="7"/>
  <c r="AB147" i="7"/>
  <c r="AE146" i="7"/>
  <c r="AD146" i="7"/>
  <c r="AC146" i="7"/>
  <c r="AB146" i="7"/>
  <c r="AE145" i="7"/>
  <c r="AD145" i="7"/>
  <c r="AC145" i="7"/>
  <c r="AB145" i="7"/>
  <c r="AE144" i="7"/>
  <c r="AD144" i="7"/>
  <c r="AC144" i="7"/>
  <c r="AB144" i="7"/>
  <c r="AE143" i="7"/>
  <c r="AD143" i="7"/>
  <c r="AC143" i="7"/>
  <c r="AB143" i="7"/>
  <c r="AE142" i="7"/>
  <c r="AD142" i="7"/>
  <c r="AC142" i="7"/>
  <c r="AB142" i="7"/>
  <c r="AE141" i="7"/>
  <c r="AD141" i="7"/>
  <c r="AC141" i="7"/>
  <c r="AB141" i="7"/>
  <c r="AE140" i="7"/>
  <c r="AD140" i="7"/>
  <c r="AC140" i="7"/>
  <c r="AB140" i="7"/>
  <c r="AE139" i="7"/>
  <c r="AD139" i="7"/>
  <c r="AC139" i="7"/>
  <c r="AB139" i="7"/>
  <c r="AE138" i="7"/>
  <c r="AD138" i="7"/>
  <c r="AC138" i="7"/>
  <c r="AB138" i="7"/>
  <c r="AE137" i="7"/>
  <c r="AD137" i="7"/>
  <c r="AC137" i="7"/>
  <c r="AB137" i="7"/>
  <c r="AE136" i="7"/>
  <c r="AD136" i="7"/>
  <c r="AC136" i="7"/>
  <c r="AB136" i="7"/>
  <c r="AE135" i="7"/>
  <c r="AD135" i="7"/>
  <c r="AC135" i="7"/>
  <c r="AB135" i="7"/>
  <c r="AE134" i="7"/>
  <c r="AD134" i="7"/>
  <c r="AC134" i="7"/>
  <c r="AB134" i="7"/>
  <c r="AE133" i="7"/>
  <c r="AD133" i="7"/>
  <c r="AC133" i="7"/>
  <c r="AB133" i="7"/>
  <c r="AE132" i="7"/>
  <c r="AD132" i="7"/>
  <c r="AC132" i="7"/>
  <c r="AB132" i="7"/>
  <c r="AE131" i="7"/>
  <c r="AD131" i="7"/>
  <c r="AC131" i="7"/>
  <c r="AB131" i="7"/>
  <c r="AE130" i="7"/>
  <c r="AD130" i="7"/>
  <c r="AC130" i="7"/>
  <c r="AB130" i="7"/>
  <c r="AE129" i="7"/>
  <c r="AD129" i="7"/>
  <c r="AC129" i="7"/>
  <c r="AB129" i="7"/>
  <c r="AE128" i="7"/>
  <c r="AD128" i="7"/>
  <c r="AC128" i="7"/>
  <c r="AB128" i="7"/>
  <c r="AE127" i="7"/>
  <c r="AD127" i="7"/>
  <c r="AC127" i="7"/>
  <c r="AB127" i="7"/>
  <c r="AE126" i="7"/>
  <c r="AD126" i="7"/>
  <c r="AC126" i="7"/>
  <c r="AB126" i="7"/>
  <c r="AE125" i="7"/>
  <c r="AD125" i="7"/>
  <c r="AC125" i="7"/>
  <c r="AB125" i="7"/>
  <c r="AE124" i="7"/>
  <c r="AD124" i="7"/>
  <c r="AC124" i="7"/>
  <c r="AB124" i="7"/>
  <c r="AE123" i="7"/>
  <c r="AD123" i="7"/>
  <c r="AC123" i="7"/>
  <c r="AB123" i="7"/>
  <c r="AE122" i="7"/>
  <c r="AD122" i="7"/>
  <c r="AC122" i="7"/>
  <c r="AB122" i="7"/>
  <c r="AE121" i="7"/>
  <c r="AD121" i="7"/>
  <c r="AC121" i="7"/>
  <c r="AB121" i="7"/>
  <c r="AE120" i="7"/>
  <c r="AD120" i="7"/>
  <c r="AC120" i="7"/>
  <c r="AB120" i="7"/>
  <c r="AE119" i="7"/>
  <c r="AD119" i="7"/>
  <c r="AC119" i="7"/>
  <c r="AB119" i="7"/>
  <c r="AE118" i="7"/>
  <c r="AD118" i="7"/>
  <c r="AC118" i="7"/>
  <c r="AB118" i="7"/>
  <c r="AE117" i="7"/>
  <c r="AD117" i="7"/>
  <c r="AC117" i="7"/>
  <c r="AB117" i="7"/>
  <c r="AE116" i="7"/>
  <c r="AD116" i="7"/>
  <c r="AC116" i="7"/>
  <c r="AB116" i="7"/>
  <c r="AE115" i="7"/>
  <c r="AD115" i="7"/>
  <c r="AC115" i="7"/>
  <c r="AB115" i="7"/>
  <c r="AE114" i="7"/>
  <c r="AD114" i="7"/>
  <c r="AC114" i="7"/>
  <c r="AB114" i="7"/>
  <c r="AE113" i="7"/>
  <c r="AD113" i="7"/>
  <c r="AC113" i="7"/>
  <c r="AB113" i="7"/>
  <c r="AE112" i="7"/>
  <c r="AD112" i="7"/>
  <c r="AC112" i="7"/>
  <c r="AB112" i="7"/>
  <c r="AE111" i="7"/>
  <c r="AD111" i="7"/>
  <c r="AC111" i="7"/>
  <c r="AB111" i="7"/>
  <c r="AE110" i="7"/>
  <c r="AD110" i="7"/>
  <c r="AC110" i="7"/>
  <c r="AB110" i="7"/>
  <c r="AE109" i="7"/>
  <c r="AD109" i="7"/>
  <c r="AC109" i="7"/>
  <c r="AB109" i="7"/>
  <c r="AE108" i="7"/>
  <c r="AD108" i="7"/>
  <c r="AC108" i="7"/>
  <c r="AB108" i="7"/>
  <c r="AE107" i="7"/>
  <c r="AD107" i="7"/>
  <c r="AC107" i="7"/>
  <c r="AB107" i="7"/>
  <c r="AE106" i="7"/>
  <c r="AD106" i="7"/>
  <c r="AC106" i="7"/>
  <c r="AB106" i="7"/>
  <c r="AE105" i="7"/>
  <c r="AD105" i="7"/>
  <c r="AC105" i="7"/>
  <c r="AB105" i="7"/>
  <c r="AE104" i="7"/>
  <c r="AD104" i="7"/>
  <c r="AC104" i="7"/>
  <c r="AB104" i="7"/>
  <c r="AE103" i="7"/>
  <c r="AD103" i="7"/>
  <c r="AC103" i="7"/>
  <c r="AB103" i="7"/>
  <c r="AE102" i="7"/>
  <c r="AD102" i="7"/>
  <c r="AC102" i="7"/>
  <c r="AB102" i="7"/>
  <c r="AE101" i="7"/>
  <c r="AD101" i="7"/>
  <c r="AC101" i="7"/>
  <c r="AB101" i="7"/>
  <c r="AE100" i="7"/>
  <c r="AD100" i="7"/>
  <c r="AC100" i="7"/>
  <c r="AB100" i="7"/>
  <c r="AE99" i="7"/>
  <c r="AD99" i="7"/>
  <c r="AC99" i="7"/>
  <c r="AB99" i="7"/>
  <c r="AE98" i="7"/>
  <c r="AD98" i="7"/>
  <c r="AC98" i="7"/>
  <c r="AB98" i="7"/>
  <c r="AE97" i="7"/>
  <c r="AD97" i="7"/>
  <c r="AC97" i="7"/>
  <c r="AB97" i="7"/>
  <c r="AE96" i="7"/>
  <c r="AD96" i="7"/>
  <c r="AC96" i="7"/>
  <c r="AB96" i="7"/>
  <c r="AE95" i="7"/>
  <c r="AD95" i="7"/>
  <c r="AC95" i="7"/>
  <c r="AB95" i="7"/>
  <c r="AE94" i="7"/>
  <c r="AD94" i="7"/>
  <c r="AC94" i="7"/>
  <c r="AB94" i="7"/>
  <c r="AE93" i="7"/>
  <c r="AD93" i="7"/>
  <c r="AC93" i="7"/>
  <c r="AB93" i="7"/>
  <c r="AE92" i="7"/>
  <c r="AD92" i="7"/>
  <c r="AC92" i="7"/>
  <c r="AB92" i="7"/>
  <c r="AE91" i="7"/>
  <c r="AD91" i="7"/>
  <c r="AC91" i="7"/>
  <c r="AB91" i="7"/>
  <c r="AE90" i="7"/>
  <c r="AD90" i="7"/>
  <c r="AC90" i="7"/>
  <c r="AB90" i="7"/>
  <c r="AE89" i="7"/>
  <c r="AD89" i="7"/>
  <c r="AC89" i="7"/>
  <c r="AB89" i="7"/>
  <c r="AE88" i="7"/>
  <c r="AD88" i="7"/>
  <c r="AC88" i="7"/>
  <c r="AB88" i="7"/>
  <c r="AE87" i="7"/>
  <c r="AD87" i="7"/>
  <c r="AC87" i="7"/>
  <c r="AB87" i="7"/>
  <c r="AE86" i="7"/>
  <c r="AD86" i="7"/>
  <c r="AC86" i="7"/>
  <c r="AB86" i="7"/>
  <c r="AE85" i="7"/>
  <c r="AD85" i="7"/>
  <c r="AC85" i="7"/>
  <c r="AB85" i="7"/>
  <c r="AE84" i="7"/>
  <c r="AD84" i="7"/>
  <c r="AC84" i="7"/>
  <c r="AB84" i="7"/>
  <c r="AE83" i="7"/>
  <c r="AD83" i="7"/>
  <c r="AC83" i="7"/>
  <c r="AB83" i="7"/>
  <c r="AE82" i="7"/>
  <c r="AD82" i="7"/>
  <c r="AC82" i="7"/>
  <c r="AB82" i="7"/>
  <c r="AE81" i="7"/>
  <c r="AD81" i="7"/>
  <c r="AB81" i="7"/>
  <c r="AE80" i="7"/>
  <c r="AD80" i="7"/>
  <c r="AC80" i="7"/>
  <c r="AB80" i="7"/>
  <c r="AE79" i="7"/>
  <c r="AD79" i="7"/>
  <c r="AC79" i="7"/>
  <c r="AB79" i="7"/>
  <c r="AE78" i="7"/>
  <c r="AD78" i="7"/>
  <c r="AC78" i="7"/>
  <c r="AB78" i="7"/>
  <c r="AE77" i="7"/>
  <c r="AD77" i="7"/>
  <c r="AC77" i="7"/>
  <c r="AB77" i="7"/>
  <c r="AE76" i="7"/>
  <c r="AD76" i="7"/>
  <c r="AC76" i="7"/>
  <c r="AB76" i="7"/>
  <c r="AE75" i="7"/>
  <c r="AD75" i="7"/>
  <c r="AC75" i="7"/>
  <c r="AB75" i="7"/>
  <c r="AE74" i="7"/>
  <c r="AD74" i="7"/>
  <c r="AC74" i="7"/>
  <c r="AB74" i="7"/>
  <c r="AE73" i="7"/>
  <c r="AD73" i="7"/>
  <c r="AC73" i="7"/>
  <c r="AB73" i="7"/>
  <c r="AE72" i="7"/>
  <c r="AD72" i="7"/>
  <c r="AC72" i="7"/>
  <c r="AB72" i="7"/>
  <c r="AE71" i="7"/>
  <c r="AD71" i="7"/>
  <c r="AC71" i="7"/>
  <c r="AB71" i="7"/>
  <c r="AE70" i="7"/>
  <c r="AD70" i="7"/>
  <c r="AC70" i="7"/>
  <c r="AB70" i="7"/>
  <c r="AE69" i="7"/>
  <c r="AD69" i="7"/>
  <c r="AC69" i="7"/>
  <c r="AB69" i="7"/>
  <c r="AE68" i="7"/>
  <c r="AD68" i="7"/>
  <c r="AC68" i="7"/>
  <c r="AB68" i="7"/>
  <c r="AE67" i="7"/>
  <c r="AD67" i="7"/>
  <c r="AC67" i="7"/>
  <c r="AB67" i="7"/>
  <c r="AE66" i="7"/>
  <c r="AD66" i="7"/>
  <c r="AC66" i="7"/>
  <c r="AB66" i="7"/>
  <c r="AE65" i="7"/>
  <c r="AD65" i="7"/>
  <c r="AC65" i="7"/>
  <c r="AB65" i="7"/>
  <c r="AE64" i="7"/>
  <c r="AD64" i="7"/>
  <c r="AC64" i="7"/>
  <c r="AB64" i="7"/>
  <c r="AE63" i="7"/>
  <c r="AD63" i="7"/>
  <c r="AC63" i="7"/>
  <c r="AB63" i="7"/>
  <c r="AE62" i="7"/>
  <c r="AD62" i="7"/>
  <c r="AC62" i="7"/>
  <c r="AB62" i="7"/>
  <c r="AE61" i="7"/>
  <c r="AD61" i="7"/>
  <c r="AC61" i="7"/>
  <c r="AB61" i="7"/>
  <c r="AE60" i="7"/>
  <c r="AD60" i="7"/>
  <c r="AC60" i="7"/>
  <c r="AB60" i="7"/>
  <c r="AE59" i="7"/>
  <c r="AD59" i="7"/>
  <c r="AC59" i="7"/>
  <c r="AB59" i="7"/>
  <c r="AE58" i="7"/>
  <c r="AD58" i="7"/>
  <c r="AC58" i="7"/>
  <c r="AB58" i="7"/>
  <c r="AE57" i="7"/>
  <c r="AD57" i="7"/>
  <c r="AC57" i="7"/>
  <c r="AB57" i="7"/>
  <c r="AE56" i="7"/>
  <c r="AD56" i="7"/>
  <c r="AC56" i="7"/>
  <c r="AB56" i="7"/>
  <c r="AE55" i="7"/>
  <c r="AD55" i="7"/>
  <c r="AC55" i="7"/>
  <c r="AB55" i="7"/>
  <c r="AE54" i="7"/>
  <c r="AD54" i="7"/>
  <c r="AC54" i="7"/>
  <c r="AB54" i="7"/>
  <c r="AE53" i="7"/>
  <c r="AD53" i="7"/>
  <c r="AC53" i="7"/>
  <c r="AB53" i="7"/>
  <c r="AE52" i="7"/>
  <c r="AD52" i="7"/>
  <c r="AC52" i="7"/>
  <c r="AB52" i="7"/>
  <c r="AE51" i="7"/>
  <c r="AD51" i="7"/>
  <c r="AC51" i="7"/>
  <c r="AB51" i="7"/>
  <c r="AE50" i="7"/>
  <c r="AD50" i="7"/>
  <c r="AC50" i="7"/>
  <c r="AB50" i="7"/>
  <c r="AE49" i="7"/>
  <c r="AD49" i="7"/>
  <c r="AC49" i="7"/>
  <c r="AB49" i="7"/>
  <c r="AE48" i="7"/>
  <c r="AD48" i="7"/>
  <c r="AC48" i="7"/>
  <c r="AB48" i="7"/>
  <c r="AE47" i="7"/>
  <c r="AD47" i="7"/>
  <c r="AC47" i="7"/>
  <c r="AB47" i="7"/>
  <c r="AE46" i="7"/>
  <c r="AD46" i="7"/>
  <c r="AC46" i="7"/>
  <c r="AB46" i="7"/>
  <c r="AE45" i="7"/>
  <c r="AD45" i="7"/>
  <c r="AC45" i="7"/>
  <c r="AB45" i="7"/>
  <c r="AE44" i="7"/>
  <c r="AD44" i="7"/>
  <c r="AC44" i="7"/>
  <c r="AB44" i="7"/>
  <c r="AE43" i="7"/>
  <c r="AD43" i="7"/>
  <c r="AC43" i="7"/>
  <c r="AB43" i="7"/>
  <c r="AE42" i="7"/>
  <c r="AD42" i="7"/>
  <c r="AC42" i="7"/>
  <c r="AB42" i="7"/>
  <c r="AE41" i="7"/>
  <c r="AD41" i="7"/>
  <c r="AC41" i="7"/>
  <c r="AB41" i="7"/>
  <c r="AE40" i="7"/>
  <c r="AD40" i="7"/>
  <c r="AC40" i="7"/>
  <c r="AB40" i="7"/>
  <c r="AE39" i="7"/>
  <c r="AD39" i="7"/>
  <c r="AC39" i="7"/>
  <c r="AB39" i="7"/>
  <c r="AE38" i="7"/>
  <c r="AD38" i="7"/>
  <c r="AC38" i="7"/>
  <c r="AB38" i="7"/>
  <c r="AE37" i="7"/>
  <c r="AD37" i="7"/>
  <c r="AC37" i="7"/>
  <c r="AB37" i="7"/>
  <c r="AE36" i="7"/>
  <c r="AD36" i="7"/>
  <c r="AC36" i="7"/>
  <c r="AB36" i="7"/>
  <c r="AE35" i="7"/>
  <c r="AD35" i="7"/>
  <c r="AC35" i="7"/>
  <c r="AB35" i="7"/>
  <c r="AE34" i="7"/>
  <c r="AD34" i="7"/>
  <c r="AC34" i="7"/>
  <c r="AB34" i="7"/>
  <c r="AE33" i="7"/>
  <c r="AD33" i="7"/>
  <c r="AC33" i="7"/>
  <c r="AB33" i="7"/>
  <c r="AE32" i="7"/>
  <c r="AD32" i="7"/>
  <c r="AC32" i="7"/>
  <c r="AB32" i="7"/>
  <c r="AE31" i="7"/>
  <c r="AD31" i="7"/>
  <c r="AC31" i="7"/>
  <c r="AB31" i="7"/>
  <c r="AE30" i="7"/>
  <c r="AD30" i="7"/>
  <c r="AC30" i="7"/>
  <c r="AB30" i="7"/>
  <c r="AE29" i="7"/>
  <c r="AD29" i="7"/>
  <c r="AC29" i="7"/>
  <c r="AB29" i="7"/>
  <c r="AE28" i="7"/>
  <c r="AD28" i="7"/>
  <c r="AC28" i="7"/>
  <c r="AB28" i="7"/>
  <c r="AE27" i="7"/>
  <c r="AD27" i="7"/>
  <c r="AC27" i="7"/>
  <c r="AB27" i="7"/>
  <c r="AE26" i="7"/>
  <c r="AD26" i="7"/>
  <c r="AC26" i="7"/>
  <c r="AB26" i="7"/>
  <c r="AE25" i="7"/>
  <c r="AD25" i="7"/>
  <c r="AC25" i="7"/>
  <c r="AB25" i="7"/>
  <c r="AE24" i="7"/>
  <c r="AD24" i="7"/>
  <c r="AC24" i="7"/>
  <c r="AB24" i="7"/>
  <c r="AE23" i="7"/>
  <c r="AD23" i="7"/>
  <c r="AC23" i="7"/>
  <c r="AB23" i="7"/>
  <c r="AE22" i="7"/>
  <c r="AD22" i="7"/>
  <c r="AC22" i="7"/>
  <c r="AB22" i="7"/>
  <c r="AE21" i="7"/>
  <c r="AD21" i="7"/>
  <c r="AC21" i="7"/>
  <c r="AB21" i="7"/>
  <c r="AE20" i="7"/>
  <c r="AD20" i="7"/>
  <c r="AC20" i="7"/>
  <c r="AB20" i="7"/>
  <c r="AE19" i="7"/>
  <c r="AD19" i="7"/>
  <c r="AC19" i="7"/>
  <c r="AB19" i="7"/>
  <c r="AE18" i="7"/>
  <c r="AD18" i="7"/>
  <c r="AC18" i="7"/>
  <c r="AB18" i="7"/>
  <c r="AE17" i="7"/>
  <c r="AD17" i="7"/>
  <c r="AC17" i="7"/>
  <c r="AB17" i="7"/>
  <c r="AE16" i="7"/>
  <c r="AD16" i="7"/>
  <c r="AC16" i="7"/>
  <c r="AB16" i="7"/>
  <c r="AE15" i="7"/>
  <c r="AD15" i="7"/>
  <c r="AC15" i="7"/>
  <c r="AB15" i="7"/>
  <c r="AE14" i="7"/>
  <c r="AD14" i="7"/>
  <c r="AC14" i="7"/>
  <c r="AB14" i="7"/>
  <c r="AE13" i="7"/>
  <c r="AD13" i="7"/>
  <c r="AC13" i="7"/>
  <c r="AB13" i="7"/>
  <c r="AE12" i="7"/>
  <c r="AD12" i="7"/>
  <c r="AC12" i="7"/>
  <c r="AB12" i="7"/>
  <c r="AE11" i="7"/>
  <c r="AD11" i="7"/>
  <c r="AC11" i="7"/>
  <c r="AB11" i="7"/>
  <c r="AE10" i="7"/>
  <c r="AD10" i="7"/>
  <c r="AB10" i="7"/>
  <c r="AE9" i="7"/>
  <c r="AD9" i="7"/>
  <c r="AC9" i="7"/>
  <c r="AB9" i="7"/>
  <c r="AE8" i="7"/>
  <c r="AD8" i="7"/>
  <c r="AC8" i="7"/>
  <c r="AB8" i="7"/>
  <c r="AE7" i="7"/>
  <c r="AD7" i="7"/>
  <c r="AC7" i="7"/>
  <c r="AB7" i="7"/>
  <c r="AA1909" i="15" l="1"/>
  <c r="Z1904" i="15"/>
  <c r="Z1873" i="15"/>
  <c r="Z1858" i="15"/>
  <c r="AA1827" i="15"/>
  <c r="Z1822" i="15"/>
  <c r="Z1806" i="15"/>
  <c r="AA1790" i="15"/>
  <c r="Z1769" i="15"/>
  <c r="AA1753" i="15"/>
  <c r="Z1732" i="15"/>
  <c r="AA1711" i="15"/>
  <c r="Z1690" i="15"/>
  <c r="Z1669" i="15"/>
  <c r="AA1638" i="15"/>
  <c r="Z1607" i="15"/>
  <c r="AA1591" i="15"/>
  <c r="Z1586" i="15"/>
  <c r="AA1570" i="15"/>
  <c r="Z1565" i="15"/>
  <c r="AA1549" i="15"/>
  <c r="AA1544" i="15"/>
  <c r="AA1528" i="15"/>
  <c r="AA1492" i="15"/>
  <c r="AA1476" i="15"/>
  <c r="AA1455" i="15"/>
  <c r="Z1450" i="15"/>
  <c r="Z1445" i="15"/>
  <c r="AA1419" i="15"/>
  <c r="Z1414" i="15"/>
  <c r="AA1409" i="15"/>
  <c r="Z1404" i="15"/>
  <c r="AA1383" i="15"/>
  <c r="Z1357" i="15"/>
  <c r="AA1341" i="15"/>
  <c r="AA1325" i="15"/>
  <c r="AA1294" i="15"/>
  <c r="Z1289" i="15"/>
  <c r="AA1273" i="15"/>
  <c r="AA1252" i="15"/>
  <c r="AA1231" i="15"/>
  <c r="Z1226" i="15"/>
  <c r="Z1200" i="15"/>
  <c r="Z1195" i="15"/>
  <c r="Z1190" i="15"/>
  <c r="AA1149" i="15"/>
  <c r="AA1128" i="15"/>
  <c r="Z1097" i="15"/>
  <c r="AA1081" i="15"/>
  <c r="Z1076" i="15"/>
  <c r="Z1060" i="15"/>
  <c r="Z1039" i="15"/>
  <c r="AA1013" i="15"/>
  <c r="Z1008" i="15"/>
  <c r="AA972" i="15"/>
  <c r="Z941" i="15"/>
  <c r="AA900" i="15"/>
  <c r="Z879" i="15"/>
  <c r="AA853" i="15"/>
  <c r="Z848" i="15"/>
  <c r="AA817" i="15"/>
  <c r="AA801" i="15"/>
  <c r="Z780" i="15"/>
  <c r="Z759" i="15"/>
  <c r="Z743" i="15"/>
  <c r="Z727" i="15"/>
  <c r="Z722" i="15"/>
  <c r="AA706" i="15"/>
  <c r="AA690" i="15"/>
  <c r="AA664" i="15"/>
  <c r="Z659" i="15"/>
  <c r="Z643" i="15"/>
  <c r="Z1909" i="15"/>
  <c r="AA1878" i="15"/>
  <c r="Z1827" i="15"/>
  <c r="AA1811" i="15"/>
  <c r="AA1795" i="15"/>
  <c r="Z1790" i="15"/>
  <c r="AA1774" i="15"/>
  <c r="AA1758" i="15"/>
  <c r="Z1753" i="15"/>
  <c r="AA1737" i="15"/>
  <c r="Z1711" i="15"/>
  <c r="AA1695" i="15"/>
  <c r="AA1674" i="15"/>
  <c r="AA1643" i="15"/>
  <c r="Z1638" i="15"/>
  <c r="AA1622" i="15"/>
  <c r="AA1617" i="15"/>
  <c r="AA1612" i="15"/>
  <c r="Z1591" i="15"/>
  <c r="AA1575" i="15"/>
  <c r="Z1570" i="15"/>
  <c r="Z1549" i="15"/>
  <c r="Z1544" i="15"/>
  <c r="Z1528" i="15"/>
  <c r="Z1492" i="15"/>
  <c r="Z1476" i="15"/>
  <c r="Z1455" i="15"/>
  <c r="AA1424" i="15"/>
  <c r="Z1419" i="15"/>
  <c r="Z1409" i="15"/>
  <c r="AA1388" i="15"/>
  <c r="Z1383" i="15"/>
  <c r="AA1362" i="15"/>
  <c r="Z1341" i="15"/>
  <c r="Z1325" i="15"/>
  <c r="AA1299" i="15"/>
  <c r="Z1294" i="15"/>
  <c r="Z1273" i="15"/>
  <c r="Z1252" i="15"/>
  <c r="AA1236" i="15"/>
  <c r="Z1231" i="15"/>
  <c r="Z1914" i="15"/>
  <c r="Z1898" i="15"/>
  <c r="Z1893" i="15"/>
  <c r="AA1872" i="15"/>
  <c r="Z1867" i="15"/>
  <c r="AA1857" i="15"/>
  <c r="AA1852" i="15"/>
  <c r="Z1842" i="15"/>
  <c r="Z1837" i="15"/>
  <c r="AA1821" i="15"/>
  <c r="AA1805" i="15"/>
  <c r="Z1784" i="15"/>
  <c r="AA1768" i="15"/>
  <c r="Z1747" i="15"/>
  <c r="AA1731" i="15"/>
  <c r="Z1705" i="15"/>
  <c r="AA1689" i="15"/>
  <c r="Z1684" i="15"/>
  <c r="Z1663" i="15"/>
  <c r="Z1632" i="15"/>
  <c r="AA1606" i="15"/>
  <c r="Z1601" i="15"/>
  <c r="AA1585" i="15"/>
  <c r="AA1564" i="15"/>
  <c r="Z1538" i="15"/>
  <c r="AA1522" i="15"/>
  <c r="Z1486" i="15"/>
  <c r="Z1470" i="15"/>
  <c r="Z1465" i="15"/>
  <c r="AA1449" i="15"/>
  <c r="AA1444" i="15"/>
  <c r="Z1439" i="15"/>
  <c r="Z1434" i="15"/>
  <c r="AA1403" i="15"/>
  <c r="Z1398" i="15"/>
  <c r="Z1377" i="15"/>
  <c r="Z1372" i="15"/>
  <c r="AA1356" i="15"/>
  <c r="Z1351" i="15"/>
  <c r="Z1335" i="15"/>
  <c r="Z1319" i="15"/>
  <c r="Z1314" i="15"/>
  <c r="Z1283" i="15"/>
  <c r="AA1267" i="15"/>
  <c r="Z1246" i="15"/>
  <c r="AA1225" i="15"/>
  <c r="AA1199" i="15"/>
  <c r="AA1194" i="15"/>
  <c r="AA1189" i="15"/>
  <c r="Z1179" i="15"/>
  <c r="AA1174" i="15"/>
  <c r="Z1169" i="15"/>
  <c r="Z1143" i="15"/>
  <c r="AA1122" i="15"/>
  <c r="Z1091" i="15"/>
  <c r="AA1075" i="15"/>
  <c r="AA1059" i="15"/>
  <c r="Z1054" i="15"/>
  <c r="AA1038" i="15"/>
  <c r="AA1007" i="15"/>
  <c r="Z1002" i="15"/>
  <c r="Z997" i="15"/>
  <c r="AA966" i="15"/>
  <c r="AA940" i="15"/>
  <c r="Z935" i="15"/>
  <c r="Z894" i="15"/>
  <c r="AA878" i="15"/>
  <c r="Z873" i="15"/>
  <c r="AA847" i="15"/>
  <c r="AA842" i="15"/>
  <c r="Z811" i="15"/>
  <c r="Z795" i="15"/>
  <c r="AA779" i="15"/>
  <c r="Z774" i="15"/>
  <c r="AA758" i="15"/>
  <c r="AA742" i="15"/>
  <c r="AA726" i="15"/>
  <c r="AA721" i="15"/>
  <c r="Z716" i="15"/>
  <c r="Z700" i="15"/>
  <c r="Z1911" i="15"/>
  <c r="AA1885" i="15"/>
  <c r="AA1880" i="15"/>
  <c r="AA1844" i="15"/>
  <c r="Z1829" i="15"/>
  <c r="AA1813" i="15"/>
  <c r="AA1797" i="15"/>
  <c r="AA1776" i="15"/>
  <c r="AA1760" i="15"/>
  <c r="Z1755" i="15"/>
  <c r="AA1739" i="15"/>
  <c r="Z1713" i="15"/>
  <c r="AA1697" i="15"/>
  <c r="AA1676" i="15"/>
  <c r="AA1655" i="15"/>
  <c r="AA1650" i="15"/>
  <c r="Z1645" i="15"/>
  <c r="AA1624" i="15"/>
  <c r="AA1619" i="15"/>
  <c r="AA1614" i="15"/>
  <c r="Z1593" i="15"/>
  <c r="AA1577" i="15"/>
  <c r="Z1551" i="15"/>
  <c r="Z1530" i="15"/>
  <c r="AA1509" i="15"/>
  <c r="AA1499" i="15"/>
  <c r="Z1494" i="15"/>
  <c r="Z1478" i="15"/>
  <c r="Z1457" i="15"/>
  <c r="Z1426" i="15"/>
  <c r="Z1421" i="15"/>
  <c r="AA1390" i="15"/>
  <c r="AA1364" i="15"/>
  <c r="Z1343" i="15"/>
  <c r="Z1327" i="15"/>
  <c r="Z1301" i="15"/>
  <c r="Z1296" i="15"/>
  <c r="Z1275" i="15"/>
  <c r="AA1916" i="15"/>
  <c r="Z1885" i="15"/>
  <c r="Z1880" i="15"/>
  <c r="Z1844" i="15"/>
  <c r="AA1834" i="15"/>
  <c r="Z1813" i="15"/>
  <c r="Z1797" i="15"/>
  <c r="Z1776" i="15"/>
  <c r="Z1760" i="15"/>
  <c r="AA1744" i="15"/>
  <c r="Z1739" i="15"/>
  <c r="AA1723" i="15"/>
  <c r="AA1718" i="15"/>
  <c r="Z1697" i="15"/>
  <c r="AA1681" i="15"/>
  <c r="Z1676" i="15"/>
  <c r="Z1655" i="15"/>
  <c r="Z1650" i="15"/>
  <c r="AA1629" i="15"/>
  <c r="Z1624" i="15"/>
  <c r="Z1619" i="15"/>
  <c r="Z1614" i="15"/>
  <c r="AA1598" i="15"/>
  <c r="Z1577" i="15"/>
  <c r="AA1556" i="15"/>
  <c r="AA1535" i="15"/>
  <c r="AA1514" i="15"/>
  <c r="Z1509" i="15"/>
  <c r="Z1499" i="15"/>
  <c r="AA1483" i="15"/>
  <c r="AA1467" i="15"/>
  <c r="AA1462" i="15"/>
  <c r="AA1431" i="15"/>
  <c r="AA1395" i="15"/>
  <c r="Z1390" i="15"/>
  <c r="AA1369" i="15"/>
  <c r="Z1364" i="15"/>
  <c r="AA1348" i="15"/>
  <c r="AA1332" i="15"/>
  <c r="AA1914" i="15"/>
  <c r="AA1908" i="15"/>
  <c r="Z1881" i="15"/>
  <c r="AA1854" i="15"/>
  <c r="Z1816" i="15"/>
  <c r="AA1810" i="15"/>
  <c r="AA1799" i="15"/>
  <c r="AA1777" i="15"/>
  <c r="AA1743" i="15"/>
  <c r="Z1721" i="15"/>
  <c r="Z1710" i="15"/>
  <c r="Z1677" i="15"/>
  <c r="AA1671" i="15"/>
  <c r="Z1644" i="15"/>
  <c r="AA1633" i="15"/>
  <c r="AA1605" i="15"/>
  <c r="Z1583" i="15"/>
  <c r="Z1533" i="15"/>
  <c r="AA1527" i="15"/>
  <c r="AA1511" i="15"/>
  <c r="Z1495" i="15"/>
  <c r="AA1489" i="15"/>
  <c r="AA1478" i="15"/>
  <c r="AA1461" i="15"/>
  <c r="AA1450" i="15"/>
  <c r="AA1439" i="15"/>
  <c r="Z1423" i="15"/>
  <c r="AA1417" i="15"/>
  <c r="AA1412" i="15"/>
  <c r="AA1379" i="15"/>
  <c r="AA1368" i="15"/>
  <c r="AA1357" i="15"/>
  <c r="Z1346" i="15"/>
  <c r="AA1340" i="15"/>
  <c r="AA1329" i="15"/>
  <c r="Z1318" i="15"/>
  <c r="Z1297" i="15"/>
  <c r="AA1291" i="15"/>
  <c r="Z1286" i="15"/>
  <c r="AA1275" i="15"/>
  <c r="Z1264" i="15"/>
  <c r="AA1237" i="15"/>
  <c r="AA1205" i="15"/>
  <c r="AA1168" i="15"/>
  <c r="Z1163" i="15"/>
  <c r="Z1126" i="15"/>
  <c r="Z1105" i="15"/>
  <c r="Z1089" i="15"/>
  <c r="AA1078" i="15"/>
  <c r="Z1062" i="15"/>
  <c r="Z1051" i="15"/>
  <c r="Z1009" i="15"/>
  <c r="Z993" i="15"/>
  <c r="AA946" i="15"/>
  <c r="Z930" i="15"/>
  <c r="Z899" i="15"/>
  <c r="Z883" i="15"/>
  <c r="Z872" i="15"/>
  <c r="AA851" i="15"/>
  <c r="AA830" i="15"/>
  <c r="Z825" i="15"/>
  <c r="Z798" i="15"/>
  <c r="Z782" i="15"/>
  <c r="Z771" i="15"/>
  <c r="AA744" i="15"/>
  <c r="AA733" i="15"/>
  <c r="Z717" i="15"/>
  <c r="Z706" i="15"/>
  <c r="AD706" i="15" s="1"/>
  <c r="AC706" i="15" s="1"/>
  <c r="U706" i="15" s="1"/>
  <c r="AA695" i="15"/>
  <c r="Z669" i="15"/>
  <c r="AA658" i="15"/>
  <c r="Z642" i="15"/>
  <c r="AA626" i="15"/>
  <c r="AA610" i="15"/>
  <c r="AA594" i="15"/>
  <c r="Z589" i="15"/>
  <c r="AA573" i="15"/>
  <c r="Z552" i="15"/>
  <c r="Z1908" i="15"/>
  <c r="AA1897" i="15"/>
  <c r="AA1875" i="15"/>
  <c r="Z1854" i="15"/>
  <c r="AA1838" i="15"/>
  <c r="Z1810" i="15"/>
  <c r="Z1799" i="15"/>
  <c r="AA1793" i="15"/>
  <c r="Z1777" i="15"/>
  <c r="AA1771" i="15"/>
  <c r="Z1743" i="15"/>
  <c r="AA1726" i="15"/>
  <c r="AA1699" i="15"/>
  <c r="AA1682" i="15"/>
  <c r="Z1671" i="15"/>
  <c r="Z1633" i="15"/>
  <c r="Z1605" i="15"/>
  <c r="AA1594" i="15"/>
  <c r="AA1566" i="15"/>
  <c r="AA1555" i="15"/>
  <c r="Z1527" i="15"/>
  <c r="AD1527" i="15" s="1"/>
  <c r="AC1527" i="15" s="1"/>
  <c r="U1527" i="15" s="1"/>
  <c r="Z1511" i="15"/>
  <c r="AD1511" i="15" s="1"/>
  <c r="AC1511" i="15" s="1"/>
  <c r="U1511" i="15" s="1"/>
  <c r="Z1489" i="15"/>
  <c r="AA1472" i="15"/>
  <c r="Z1461" i="15"/>
  <c r="AA1428" i="15"/>
  <c r="Z1417" i="15"/>
  <c r="Z1412" i="15"/>
  <c r="AA1401" i="15"/>
  <c r="Z1379" i="15"/>
  <c r="Z1368" i="15"/>
  <c r="Z1340" i="15"/>
  <c r="Z1329" i="15"/>
  <c r="AA1323" i="15"/>
  <c r="AA1307" i="15"/>
  <c r="AA1302" i="15"/>
  <c r="Z1291" i="15"/>
  <c r="AA1269" i="15"/>
  <c r="AA1242" i="15"/>
  <c r="Z1237" i="15"/>
  <c r="AA1226" i="15"/>
  <c r="AA1215" i="15"/>
  <c r="AA1210" i="15"/>
  <c r="Z1205" i="15"/>
  <c r="Z1194" i="15"/>
  <c r="AD1194" i="15" s="1"/>
  <c r="AC1194" i="15" s="1"/>
  <c r="U1194" i="15" s="1"/>
  <c r="Z1168" i="15"/>
  <c r="AA1147" i="15"/>
  <c r="AA1131" i="15"/>
  <c r="AA1115" i="15"/>
  <c r="AA1110" i="15"/>
  <c r="Z1078" i="15"/>
  <c r="AA1067" i="15"/>
  <c r="AA1056" i="15"/>
  <c r="Z1897" i="15"/>
  <c r="AA1912" i="15"/>
  <c r="Z1901" i="15"/>
  <c r="AA1890" i="15"/>
  <c r="Z1879" i="15"/>
  <c r="Z1868" i="15"/>
  <c r="Z1847" i="15"/>
  <c r="Z1825" i="15"/>
  <c r="AA1814" i="15"/>
  <c r="Z1786" i="15"/>
  <c r="Z1775" i="15"/>
  <c r="Z1758" i="15"/>
  <c r="Z1714" i="15"/>
  <c r="AA1708" i="15"/>
  <c r="Z1686" i="15"/>
  <c r="Z1664" i="15"/>
  <c r="AA1653" i="15"/>
  <c r="AA1642" i="15"/>
  <c r="AA1631" i="15"/>
  <c r="AA1620" i="15"/>
  <c r="Z1609" i="15"/>
  <c r="AA1581" i="15"/>
  <c r="AA1542" i="15"/>
  <c r="AA1531" i="15"/>
  <c r="Z1520" i="15"/>
  <c r="AA1504" i="15"/>
  <c r="Z1493" i="15"/>
  <c r="Z1448" i="15"/>
  <c r="Z1432" i="15"/>
  <c r="Z1916" i="15"/>
  <c r="AA1877" i="15"/>
  <c r="Z1861" i="15"/>
  <c r="Z1856" i="15"/>
  <c r="Z1840" i="15"/>
  <c r="AA1829" i="15"/>
  <c r="AA1812" i="15"/>
  <c r="Z1801" i="15"/>
  <c r="Z1779" i="15"/>
  <c r="AA1773" i="15"/>
  <c r="AA1762" i="15"/>
  <c r="AA1745" i="15"/>
  <c r="AA1728" i="15"/>
  <c r="AA1712" i="15"/>
  <c r="AA1701" i="15"/>
  <c r="Z1673" i="15"/>
  <c r="Z1657" i="15"/>
  <c r="Z1646" i="15"/>
  <c r="AA1907" i="15"/>
  <c r="Z1862" i="15"/>
  <c r="Z1834" i="15"/>
  <c r="AA1787" i="15"/>
  <c r="AA1700" i="15"/>
  <c r="AA1694" i="15"/>
  <c r="AA1677" i="15"/>
  <c r="AA1654" i="15"/>
  <c r="Z1637" i="15"/>
  <c r="Z1631" i="15"/>
  <c r="AA1540" i="15"/>
  <c r="AA1517" i="15"/>
  <c r="AA1506" i="15"/>
  <c r="AA1495" i="15"/>
  <c r="Z1483" i="15"/>
  <c r="Z1460" i="15"/>
  <c r="AA1454" i="15"/>
  <c r="AA1432" i="15"/>
  <c r="AA1370" i="15"/>
  <c r="Z1353" i="15"/>
  <c r="Z1330" i="15"/>
  <c r="AA1285" i="15"/>
  <c r="Z1274" i="15"/>
  <c r="AA1268" i="15"/>
  <c r="AA1235" i="15"/>
  <c r="Z1224" i="15"/>
  <c r="Z1208" i="15"/>
  <c r="Z1197" i="15"/>
  <c r="Z1186" i="15"/>
  <c r="Z1149" i="15"/>
  <c r="Z1138" i="15"/>
  <c r="AA1111" i="15"/>
  <c r="AA1095" i="15"/>
  <c r="AA1084" i="15"/>
  <c r="Z1056" i="15"/>
  <c r="Z1040" i="15"/>
  <c r="AA1029" i="15"/>
  <c r="Z1024" i="15"/>
  <c r="Z1019" i="15"/>
  <c r="AA992" i="15"/>
  <c r="Z966" i="15"/>
  <c r="Z945" i="15"/>
  <c r="Z934" i="15"/>
  <c r="AA908" i="15"/>
  <c r="Z903" i="15"/>
  <c r="Z892" i="15"/>
  <c r="AA870" i="15"/>
  <c r="AA865" i="15"/>
  <c r="Z860" i="15"/>
  <c r="Z828" i="15"/>
  <c r="Z812" i="15"/>
  <c r="Z801" i="15"/>
  <c r="Z790" i="15"/>
  <c r="Z779" i="15"/>
  <c r="AA768" i="15"/>
  <c r="Z1907" i="15"/>
  <c r="AA1867" i="15"/>
  <c r="AA1845" i="15"/>
  <c r="AA1828" i="15"/>
  <c r="Z1787" i="15"/>
  <c r="AA1775" i="15"/>
  <c r="AA1769" i="15"/>
  <c r="AA1746" i="15"/>
  <c r="AA1740" i="15"/>
  <c r="Z1723" i="15"/>
  <c r="Z1700" i="15"/>
  <c r="Z1694" i="15"/>
  <c r="AA1665" i="15"/>
  <c r="Z1654" i="15"/>
  <c r="AA1608" i="15"/>
  <c r="AA1568" i="15"/>
  <c r="AA1557" i="15"/>
  <c r="Z1540" i="15"/>
  <c r="Z1517" i="15"/>
  <c r="Z1506" i="15"/>
  <c r="AA1477" i="15"/>
  <c r="Z1454" i="15"/>
  <c r="AA1426" i="15"/>
  <c r="AA1398" i="15"/>
  <c r="AA1381" i="15"/>
  <c r="Z1370" i="15"/>
  <c r="AA1347" i="15"/>
  <c r="AA1318" i="15"/>
  <c r="Z1302" i="15"/>
  <c r="Z1285" i="15"/>
  <c r="Z1268" i="15"/>
  <c r="Z1235" i="15"/>
  <c r="AA1213" i="15"/>
  <c r="AA1127" i="15"/>
  <c r="Z1111" i="15"/>
  <c r="Z1095" i="15"/>
  <c r="AD1095" i="15" s="1"/>
  <c r="AC1095" i="15" s="1"/>
  <c r="U1095" i="15" s="1"/>
  <c r="Z1084" i="15"/>
  <c r="AD1084" i="15" s="1"/>
  <c r="AC1084" i="15" s="1"/>
  <c r="U1084" i="15" s="1"/>
  <c r="AA1045" i="15"/>
  <c r="AA1034" i="15"/>
  <c r="Z1029" i="15"/>
  <c r="AA1008" i="15"/>
  <c r="Z992" i="15"/>
  <c r="AA971" i="15"/>
  <c r="AA939" i="15"/>
  <c r="AA918" i="15"/>
  <c r="AA913" i="15"/>
  <c r="Z908" i="15"/>
  <c r="AA881" i="15"/>
  <c r="Z870" i="15"/>
  <c r="Z865" i="15"/>
  <c r="AA849" i="15"/>
  <c r="AA833" i="15"/>
  <c r="AA1913" i="15"/>
  <c r="Z1890" i="15"/>
  <c r="Z1845" i="15"/>
  <c r="Z1828" i="15"/>
  <c r="AA1822" i="15"/>
  <c r="AA1804" i="15"/>
  <c r="AA1781" i="15"/>
  <c r="AA1757" i="15"/>
  <c r="Z1746" i="15"/>
  <c r="Z1740" i="15"/>
  <c r="AA1734" i="15"/>
  <c r="AA1688" i="15"/>
  <c r="Z1665" i="15"/>
  <c r="AA1648" i="15"/>
  <c r="AA1625" i="15"/>
  <c r="Z1608" i="15"/>
  <c r="AA1602" i="15"/>
  <c r="Z1585" i="15"/>
  <c r="Z1568" i="15"/>
  <c r="AA1562" i="15"/>
  <c r="Z1557" i="15"/>
  <c r="AA1534" i="15"/>
  <c r="Z1477" i="15"/>
  <c r="AA1471" i="15"/>
  <c r="AA1448" i="15"/>
  <c r="AA1437" i="15"/>
  <c r="Z1381" i="15"/>
  <c r="Z1347" i="15"/>
  <c r="Z1307" i="15"/>
  <c r="AA1257" i="15"/>
  <c r="AA1246" i="15"/>
  <c r="Z1213" i="15"/>
  <c r="AA1202" i="15"/>
  <c r="AA1191" i="15"/>
  <c r="AA1170" i="15"/>
  <c r="AA1159" i="15"/>
  <c r="AA1154" i="15"/>
  <c r="AA1143" i="15"/>
  <c r="Z1127" i="15"/>
  <c r="AA1116" i="15"/>
  <c r="AA1100" i="15"/>
  <c r="Z1067" i="15"/>
  <c r="Z1045" i="15"/>
  <c r="Z1034" i="15"/>
  <c r="Z971" i="15"/>
  <c r="AD971" i="15" s="1"/>
  <c r="AC971" i="15" s="1"/>
  <c r="U971" i="15" s="1"/>
  <c r="AA955" i="15"/>
  <c r="AA950" i="15"/>
  <c r="Z939" i="15"/>
  <c r="AA923" i="15"/>
  <c r="Z918" i="15"/>
  <c r="Z913" i="15"/>
  <c r="AA897" i="15"/>
  <c r="Z881" i="15"/>
  <c r="Z849" i="15"/>
  <c r="AA838" i="15"/>
  <c r="Z833" i="15"/>
  <c r="Z817" i="15"/>
  <c r="AA806" i="15"/>
  <c r="AA795" i="15"/>
  <c r="Z757" i="15"/>
  <c r="AA735" i="15"/>
  <c r="AA724" i="15"/>
  <c r="Z713" i="15"/>
  <c r="Z702" i="15"/>
  <c r="Z691" i="15"/>
  <c r="AA670" i="15"/>
  <c r="AA632" i="15"/>
  <c r="Z616" i="15"/>
  <c r="AA605" i="15"/>
  <c r="AA589" i="15"/>
  <c r="Z573" i="15"/>
  <c r="AA557" i="15"/>
  <c r="AA541" i="15"/>
  <c r="AA525" i="15"/>
  <c r="Z520" i="15"/>
  <c r="Z504" i="15"/>
  <c r="Z488" i="15"/>
  <c r="Z483" i="15"/>
  <c r="AA462" i="15"/>
  <c r="Z457" i="15"/>
  <c r="Z1887" i="15"/>
  <c r="Z1875" i="15"/>
  <c r="Z1864" i="15"/>
  <c r="Z1853" i="15"/>
  <c r="AA1836" i="15"/>
  <c r="AA1801" i="15"/>
  <c r="AA1789" i="15"/>
  <c r="Z1778" i="15"/>
  <c r="AA1866" i="15"/>
  <c r="AA1855" i="15"/>
  <c r="AA1849" i="15"/>
  <c r="AA1843" i="15"/>
  <c r="Z1795" i="15"/>
  <c r="AA1783" i="15"/>
  <c r="Z1617" i="15"/>
  <c r="Z1582" i="15"/>
  <c r="AA1576" i="15"/>
  <c r="Z1553" i="15"/>
  <c r="AA1547" i="15"/>
  <c r="AA1512" i="15"/>
  <c r="AA1465" i="15"/>
  <c r="Z1459" i="15"/>
  <c r="Z1453" i="15"/>
  <c r="Z1424" i="15"/>
  <c r="AA1418" i="15"/>
  <c r="AA1378" i="15"/>
  <c r="AA1337" i="15"/>
  <c r="AA1314" i="15"/>
  <c r="Z1280" i="15"/>
  <c r="Z1223" i="15"/>
  <c r="AA1212" i="15"/>
  <c r="AA1162" i="15"/>
  <c r="Z1157" i="15"/>
  <c r="AA1140" i="15"/>
  <c r="AA1118" i="15"/>
  <c r="Z1107" i="15"/>
  <c r="AA1096" i="15"/>
  <c r="Z1079" i="15"/>
  <c r="AA1073" i="15"/>
  <c r="AA1062" i="15"/>
  <c r="Z1012" i="15"/>
  <c r="Z990" i="15"/>
  <c r="AA958" i="15"/>
  <c r="Z953" i="15"/>
  <c r="AA925" i="15"/>
  <c r="Z909" i="15"/>
  <c r="AA892" i="15"/>
  <c r="AA864" i="15"/>
  <c r="Z859" i="15"/>
  <c r="AA809" i="15"/>
  <c r="AA792" i="15"/>
  <c r="Z770" i="15"/>
  <c r="AA748" i="15"/>
  <c r="Z737" i="15"/>
  <c r="Z720" i="15"/>
  <c r="Z709" i="15"/>
  <c r="AA692" i="15"/>
  <c r="AA676" i="15"/>
  <c r="Z671" i="15"/>
  <c r="Z660" i="15"/>
  <c r="Z649" i="15"/>
  <c r="Z638" i="15"/>
  <c r="Z611" i="15"/>
  <c r="Z600" i="15"/>
  <c r="AA562" i="15"/>
  <c r="Z546" i="15"/>
  <c r="Z530" i="15"/>
  <c r="AA519" i="15"/>
  <c r="Z503" i="15"/>
  <c r="AA487" i="15"/>
  <c r="AA466" i="15"/>
  <c r="Z450" i="15"/>
  <c r="Z434" i="15"/>
  <c r="AA399" i="15"/>
  <c r="Z394" i="15"/>
  <c r="Z389" i="15"/>
  <c r="AA344" i="15"/>
  <c r="AA1901" i="15"/>
  <c r="AA1895" i="15"/>
  <c r="Z1866" i="15"/>
  <c r="Z1855" i="15"/>
  <c r="Z1849" i="15"/>
  <c r="Z1843" i="15"/>
  <c r="AA1825" i="15"/>
  <c r="AA1819" i="15"/>
  <c r="AA1807" i="15"/>
  <c r="Z1789" i="15"/>
  <c r="Z1783" i="15"/>
  <c r="AA1747" i="15"/>
  <c r="AA1693" i="15"/>
  <c r="AA1658" i="15"/>
  <c r="AA1652" i="15"/>
  <c r="AA1611" i="15"/>
  <c r="AA1599" i="15"/>
  <c r="Z1576" i="15"/>
  <c r="Z1547" i="15"/>
  <c r="Z1512" i="15"/>
  <c r="Z1418" i="15"/>
  <c r="Z1378" i="15"/>
  <c r="AA1366" i="15"/>
  <c r="AA1349" i="15"/>
  <c r="AA1343" i="15"/>
  <c r="Z1337" i="15"/>
  <c r="AA1303" i="15"/>
  <c r="AA1274" i="15"/>
  <c r="Z1257" i="15"/>
  <c r="AA1240" i="15"/>
  <c r="AA1234" i="15"/>
  <c r="Z1212" i="15"/>
  <c r="AA1195" i="15"/>
  <c r="Z1162" i="15"/>
  <c r="Z1140" i="15"/>
  <c r="AA1129" i="15"/>
  <c r="Z1118" i="15"/>
  <c r="Z1096" i="15"/>
  <c r="AA1090" i="15"/>
  <c r="Z1073" i="15"/>
  <c r="AA1039" i="15"/>
  <c r="AA1033" i="15"/>
  <c r="AA1017" i="15"/>
  <c r="AA1006" i="15"/>
  <c r="AA963" i="15"/>
  <c r="Z958" i="15"/>
  <c r="Z925" i="15"/>
  <c r="AA875" i="15"/>
  <c r="Z864" i="15"/>
  <c r="AA831" i="15"/>
  <c r="Z809" i="15"/>
  <c r="Z792" i="15"/>
  <c r="AA781" i="15"/>
  <c r="AA759" i="15"/>
  <c r="Z748" i="15"/>
  <c r="AA731" i="15"/>
  <c r="AA703" i="15"/>
  <c r="Z692" i="15"/>
  <c r="Z676" i="15"/>
  <c r="AA665" i="15"/>
  <c r="AA654" i="15"/>
  <c r="AA627" i="15"/>
  <c r="Z562" i="15"/>
  <c r="AA551" i="15"/>
  <c r="AA535" i="15"/>
  <c r="Z519" i="15"/>
  <c r="AA492" i="15"/>
  <c r="Z487" i="15"/>
  <c r="AD487" i="15" s="1"/>
  <c r="AC487" i="15" s="1"/>
  <c r="U487" i="15" s="1"/>
  <c r="Z466" i="15"/>
  <c r="AA455" i="15"/>
  <c r="AA439" i="15"/>
  <c r="AA404" i="15"/>
  <c r="Z399" i="15"/>
  <c r="AA379" i="15"/>
  <c r="AA374" i="15"/>
  <c r="AA354" i="15"/>
  <c r="AA349" i="15"/>
  <c r="Z1913" i="15"/>
  <c r="Z1895" i="15"/>
  <c r="Z1819" i="15"/>
  <c r="Z1807" i="15"/>
  <c r="AA1770" i="15"/>
  <c r="AA1717" i="15"/>
  <c r="Z1693" i="15"/>
  <c r="AA1687" i="15"/>
  <c r="AA1675" i="15"/>
  <c r="AA1669" i="15"/>
  <c r="Z1658" i="15"/>
  <c r="Z1652" i="15"/>
  <c r="AA1646" i="15"/>
  <c r="AA1640" i="15"/>
  <c r="AA1628" i="15"/>
  <c r="Z1611" i="15"/>
  <c r="Z1599" i="15"/>
  <c r="Z1564" i="15"/>
  <c r="AA1541" i="15"/>
  <c r="AA1529" i="15"/>
  <c r="AA1523" i="15"/>
  <c r="AA1488" i="15"/>
  <c r="AA1441" i="15"/>
  <c r="Z1401" i="15"/>
  <c r="AA1384" i="15"/>
  <c r="Z1366" i="15"/>
  <c r="Z1349" i="15"/>
  <c r="AA1331" i="15"/>
  <c r="Z1303" i="15"/>
  <c r="AA1262" i="15"/>
  <c r="AA1251" i="15"/>
  <c r="Z1240" i="15"/>
  <c r="Z1234" i="15"/>
  <c r="AA1206" i="15"/>
  <c r="Z1189" i="15"/>
  <c r="AA1173" i="15"/>
  <c r="AA1167" i="15"/>
  <c r="Z1129" i="15"/>
  <c r="AA1123" i="15"/>
  <c r="Z1090" i="15"/>
  <c r="AA1050" i="15"/>
  <c r="Z1033" i="15"/>
  <c r="Z1017" i="15"/>
  <c r="Z1006" i="15"/>
  <c r="Z963" i="15"/>
  <c r="AA947" i="15"/>
  <c r="AA930" i="15"/>
  <c r="AA914" i="15"/>
  <c r="AA903" i="15"/>
  <c r="Z875" i="15"/>
  <c r="AA869" i="15"/>
  <c r="Z842" i="15"/>
  <c r="Z831" i="15"/>
  <c r="AA820" i="15"/>
  <c r="Z781" i="15"/>
  <c r="AA753" i="15"/>
  <c r="Z742" i="15"/>
  <c r="Z731" i="15"/>
  <c r="AA714" i="15"/>
  <c r="Z703" i="15"/>
  <c r="AA686" i="15"/>
  <c r="AA681" i="15"/>
  <c r="Z665" i="15"/>
  <c r="Z654" i="15"/>
  <c r="Z627" i="15"/>
  <c r="AA616" i="15"/>
  <c r="Z605" i="15"/>
  <c r="AA578" i="15"/>
  <c r="AA567" i="15"/>
  <c r="Z551" i="15"/>
  <c r="Z535" i="15"/>
  <c r="AA524" i="15"/>
  <c r="AA508" i="15"/>
  <c r="Z492" i="15"/>
  <c r="AA476" i="15"/>
  <c r="AA471" i="15"/>
  <c r="Z455" i="15"/>
  <c r="Z439" i="15"/>
  <c r="AA418" i="15"/>
  <c r="Z404" i="15"/>
  <c r="Z379" i="15"/>
  <c r="Z374" i="15"/>
  <c r="AA364" i="15"/>
  <c r="AA359" i="15"/>
  <c r="Z354" i="15"/>
  <c r="Z349" i="15"/>
  <c r="Z323" i="15"/>
  <c r="Z318" i="15"/>
  <c r="Z313" i="15"/>
  <c r="Z288" i="15"/>
  <c r="Z263" i="15"/>
  <c r="Z258" i="15"/>
  <c r="AA248" i="15"/>
  <c r="Z243" i="15"/>
  <c r="Z222" i="15"/>
  <c r="AA207" i="15"/>
  <c r="Z177" i="15"/>
  <c r="AA146" i="15"/>
  <c r="Z141" i="15"/>
  <c r="Z136" i="15"/>
  <c r="AA131" i="15"/>
  <c r="AA121" i="15"/>
  <c r="AA116" i="15"/>
  <c r="Z111" i="15"/>
  <c r="AA75" i="15"/>
  <c r="AA65" i="15"/>
  <c r="AA55" i="15"/>
  <c r="AA35" i="15"/>
  <c r="AA30" i="15"/>
  <c r="Z25" i="15"/>
  <c r="Z1883" i="15"/>
  <c r="Z1871" i="15"/>
  <c r="AA1794" i="15"/>
  <c r="AA1722" i="15"/>
  <c r="Z1634" i="15"/>
  <c r="AA1616" i="15"/>
  <c r="AA1604" i="15"/>
  <c r="AA1587" i="15"/>
  <c r="Z1581" i="15"/>
  <c r="Z1558" i="15"/>
  <c r="AA1552" i="15"/>
  <c r="Z1500" i="15"/>
  <c r="AA1464" i="15"/>
  <c r="AA1458" i="15"/>
  <c r="AA1452" i="15"/>
  <c r="AA1446" i="15"/>
  <c r="Z1429" i="15"/>
  <c r="Z1406" i="15"/>
  <c r="Z1389" i="15"/>
  <c r="AA1354" i="15"/>
  <c r="AA1313" i="15"/>
  <c r="AA1886" i="15"/>
  <c r="Z1874" i="15"/>
  <c r="AA1851" i="15"/>
  <c r="AA1761" i="15"/>
  <c r="AA1755" i="15"/>
  <c r="AA1725" i="15"/>
  <c r="AA1714" i="15"/>
  <c r="AA1702" i="15"/>
  <c r="AA1678" i="15"/>
  <c r="AA1666" i="15"/>
  <c r="Z1625" i="15"/>
  <c r="AA1584" i="15"/>
  <c r="Z1555" i="15"/>
  <c r="AA1497" i="15"/>
  <c r="Z1485" i="15"/>
  <c r="Z1473" i="15"/>
  <c r="Z1467" i="15"/>
  <c r="AA1392" i="15"/>
  <c r="AA1339" i="15"/>
  <c r="Z1316" i="15"/>
  <c r="Z1288" i="15"/>
  <c r="Z1282" i="15"/>
  <c r="AA1259" i="15"/>
  <c r="AA1248" i="15"/>
  <c r="Z1203" i="15"/>
  <c r="Z1170" i="15"/>
  <c r="Z1148" i="15"/>
  <c r="AA1142" i="15"/>
  <c r="AA1120" i="15"/>
  <c r="Z1109" i="15"/>
  <c r="AA1098" i="15"/>
  <c r="Z1081" i="15"/>
  <c r="AA1064" i="15"/>
  <c r="AA1047" i="15"/>
  <c r="AA1030" i="15"/>
  <c r="AA1014" i="15"/>
  <c r="Z1003" i="15"/>
  <c r="Z1889" i="15"/>
  <c r="AA1870" i="15"/>
  <c r="AA1864" i="15"/>
  <c r="Z1815" i="15"/>
  <c r="Z1796" i="15"/>
  <c r="AA1752" i="15"/>
  <c r="Z1728" i="15"/>
  <c r="Z1722" i="15"/>
  <c r="AA1704" i="15"/>
  <c r="Z1698" i="15"/>
  <c r="Z1667" i="15"/>
  <c r="Z1661" i="15"/>
  <c r="AA1630" i="15"/>
  <c r="AA1618" i="15"/>
  <c r="Z1612" i="15"/>
  <c r="AA1569" i="15"/>
  <c r="Z1526" i="15"/>
  <c r="AA1490" i="15"/>
  <c r="Z1484" i="15"/>
  <c r="Z1435" i="15"/>
  <c r="AA1429" i="15"/>
  <c r="AA1423" i="15"/>
  <c r="Z1411" i="15"/>
  <c r="Z1375" i="15"/>
  <c r="Z1369" i="15"/>
  <c r="AA1326" i="15"/>
  <c r="AA1279" i="15"/>
  <c r="Z1267" i="15"/>
  <c r="Z1244" i="15"/>
  <c r="AA1238" i="15"/>
  <c r="Z1232" i="15"/>
  <c r="Z1209" i="15"/>
  <c r="AA1203" i="15"/>
  <c r="AA1180" i="15"/>
  <c r="Z1175" i="15"/>
  <c r="Z1117" i="15"/>
  <c r="Z1100" i="15"/>
  <c r="AA1082" i="15"/>
  <c r="AA1076" i="15"/>
  <c r="AA1070" i="15"/>
  <c r="AA1041" i="15"/>
  <c r="AA1035" i="15"/>
  <c r="AA1018" i="15"/>
  <c r="AA984" i="15"/>
  <c r="Z979" i="15"/>
  <c r="Z974" i="15"/>
  <c r="AA968" i="15"/>
  <c r="AA934" i="15"/>
  <c r="Z906" i="15"/>
  <c r="Z889" i="15"/>
  <c r="AA866" i="15"/>
  <c r="AA832" i="15"/>
  <c r="Z821" i="15"/>
  <c r="AA815" i="15"/>
  <c r="Z775" i="15"/>
  <c r="AA769" i="15"/>
  <c r="Z758" i="15"/>
  <c r="Z735" i="15"/>
  <c r="AA729" i="15"/>
  <c r="AA683" i="15"/>
  <c r="AA672" i="15"/>
  <c r="AA649" i="15"/>
  <c r="Z610" i="15"/>
  <c r="AA577" i="15"/>
  <c r="Z566" i="15"/>
  <c r="Z555" i="15"/>
  <c r="AA549" i="15"/>
  <c r="AA527" i="15"/>
  <c r="Z505" i="15"/>
  <c r="Z494" i="15"/>
  <c r="Z461" i="15"/>
  <c r="AA433" i="15"/>
  <c r="AA428" i="15"/>
  <c r="Z413" i="15"/>
  <c r="AA392" i="15"/>
  <c r="AA387" i="15"/>
  <c r="Z377" i="15"/>
  <c r="AA340" i="15"/>
  <c r="Z335" i="15"/>
  <c r="Z319" i="15"/>
  <c r="Z269" i="15"/>
  <c r="AA222" i="15"/>
  <c r="AA212" i="15"/>
  <c r="AA166" i="15"/>
  <c r="AA140" i="15"/>
  <c r="AA109" i="15"/>
  <c r="Z104" i="15"/>
  <c r="AA83" i="15"/>
  <c r="AA78" i="15"/>
  <c r="Z27" i="15"/>
  <c r="Z1870" i="15"/>
  <c r="AA1839" i="15"/>
  <c r="AA1833" i="15"/>
  <c r="AA1802" i="15"/>
  <c r="Z1752" i="15"/>
  <c r="AA1716" i="15"/>
  <c r="Z1704" i="15"/>
  <c r="AA1685" i="15"/>
  <c r="Z1630" i="15"/>
  <c r="Z1618" i="15"/>
  <c r="Z1569" i="15"/>
  <c r="AA1520" i="15"/>
  <c r="AA1508" i="15"/>
  <c r="Z1490" i="15"/>
  <c r="AA1459" i="15"/>
  <c r="AA1405" i="15"/>
  <c r="AA1399" i="15"/>
  <c r="AA1387" i="15"/>
  <c r="AA1351" i="15"/>
  <c r="AA1338" i="15"/>
  <c r="Z1326" i="15"/>
  <c r="AA1320" i="15"/>
  <c r="AA1297" i="15"/>
  <c r="Z1279" i="15"/>
  <c r="AA1261" i="15"/>
  <c r="Z1238" i="15"/>
  <c r="AA1220" i="15"/>
  <c r="AA1197" i="15"/>
  <c r="Z1180" i="15"/>
  <c r="AA1169" i="15"/>
  <c r="AA1152" i="15"/>
  <c r="AA1146" i="15"/>
  <c r="Z1082" i="15"/>
  <c r="Z1070" i="15"/>
  <c r="AA1058" i="15"/>
  <c r="Z1041" i="15"/>
  <c r="Z1035" i="15"/>
  <c r="Z1018" i="15"/>
  <c r="AA1012" i="15"/>
  <c r="AA995" i="15"/>
  <c r="Z984" i="15"/>
  <c r="Z968" i="15"/>
  <c r="AA962" i="15"/>
  <c r="AA928" i="15"/>
  <c r="AA917" i="15"/>
  <c r="Z866" i="15"/>
  <c r="AA860" i="15"/>
  <c r="Z832" i="15"/>
  <c r="AA826" i="15"/>
  <c r="Z815" i="15"/>
  <c r="Z769" i="15"/>
  <c r="AA752" i="15"/>
  <c r="Z729" i="15"/>
  <c r="AA723" i="15"/>
  <c r="AA694" i="15"/>
  <c r="AA688" i="15"/>
  <c r="Z683" i="15"/>
  <c r="Z672" i="15"/>
  <c r="AA666" i="15"/>
  <c r="AA621" i="15"/>
  <c r="AA604" i="15"/>
  <c r="AA593" i="15"/>
  <c r="Z577" i="15"/>
  <c r="AA560" i="15"/>
  <c r="Z549" i="15"/>
  <c r="AA538" i="15"/>
  <c r="Z527" i="15"/>
  <c r="AD527" i="15" s="1"/>
  <c r="AC527" i="15" s="1"/>
  <c r="U527" i="15" s="1"/>
  <c r="AA499" i="15"/>
  <c r="AA488" i="15"/>
  <c r="AA472" i="15"/>
  <c r="AA444" i="15"/>
  <c r="Z433" i="15"/>
  <c r="Z428" i="15"/>
  <c r="AA397" i="15"/>
  <c r="Z392" i="15"/>
  <c r="Z387" i="15"/>
  <c r="AA382" i="15"/>
  <c r="AA356" i="15"/>
  <c r="Z340" i="15"/>
  <c r="AA253" i="15"/>
  <c r="AA243" i="15"/>
  <c r="AA217" i="15"/>
  <c r="Z212" i="15"/>
  <c r="AA186" i="15"/>
  <c r="AA171" i="15"/>
  <c r="Z166" i="15"/>
  <c r="AA145" i="15"/>
  <c r="Z140" i="15"/>
  <c r="Z109" i="15"/>
  <c r="AA88" i="15"/>
  <c r="Z83" i="15"/>
  <c r="Z78" i="15"/>
  <c r="AA32" i="15"/>
  <c r="AA1906" i="15"/>
  <c r="AA1876" i="15"/>
  <c r="Z1839" i="15"/>
  <c r="Z1833" i="15"/>
  <c r="AA1808" i="15"/>
  <c r="Z1802" i="15"/>
  <c r="Z1770" i="15"/>
  <c r="AA1764" i="15"/>
  <c r="Z1716" i="15"/>
  <c r="AA1691" i="15"/>
  <c r="Z1685" i="15"/>
  <c r="AA1679" i="15"/>
  <c r="Z1642" i="15"/>
  <c r="AA1636" i="15"/>
  <c r="AA1593" i="15"/>
  <c r="AA1538" i="15"/>
  <c r="AA1532" i="15"/>
  <c r="Z1508" i="15"/>
  <c r="AA1502" i="15"/>
  <c r="AA1496" i="15"/>
  <c r="Z1405" i="15"/>
  <c r="Z1399" i="15"/>
  <c r="AA1393" i="15"/>
  <c r="Z1387" i="15"/>
  <c r="Z1338" i="15"/>
  <c r="Z1332" i="15"/>
  <c r="Z1320" i="15"/>
  <c r="Z1261" i="15"/>
  <c r="Z1220" i="15"/>
  <c r="Z1191" i="15"/>
  <c r="AA1185" i="15"/>
  <c r="AA1163" i="15"/>
  <c r="Z1152" i="15"/>
  <c r="Z1146" i="15"/>
  <c r="AA1105" i="15"/>
  <c r="Z1064" i="15"/>
  <c r="Z1058" i="15"/>
  <c r="AA1023" i="15"/>
  <c r="AA1000" i="15"/>
  <c r="Z995" i="15"/>
  <c r="AA989" i="15"/>
  <c r="Z962" i="15"/>
  <c r="AA951" i="15"/>
  <c r="Z928" i="15"/>
  <c r="Z917" i="15"/>
  <c r="Z900" i="15"/>
  <c r="AA877" i="15"/>
  <c r="AA843" i="15"/>
  <c r="Z826" i="15"/>
  <c r="AA786" i="15"/>
  <c r="Z752" i="15"/>
  <c r="Z723" i="15"/>
  <c r="Z694" i="15"/>
  <c r="Z688" i="15"/>
  <c r="Z666" i="15"/>
  <c r="Z621" i="15"/>
  <c r="Z604" i="15"/>
  <c r="Z593" i="15"/>
  <c r="AA571" i="15"/>
  <c r="Z560" i="15"/>
  <c r="Z538" i="15"/>
  <c r="AA521" i="15"/>
  <c r="AA510" i="15"/>
  <c r="Z499" i="15"/>
  <c r="AA477" i="15"/>
  <c r="Z472" i="15"/>
  <c r="Z444" i="15"/>
  <c r="Z397" i="15"/>
  <c r="AD397" i="15" s="1"/>
  <c r="AC397" i="15" s="1"/>
  <c r="U397" i="15" s="1"/>
  <c r="Z382" i="15"/>
  <c r="AA361" i="15"/>
  <c r="Z356" i="15"/>
  <c r="AA345" i="15"/>
  <c r="AA324" i="15"/>
  <c r="AA273" i="15"/>
  <c r="Z253" i="15"/>
  <c r="AA227" i="15"/>
  <c r="Z217" i="15"/>
  <c r="AA201" i="15"/>
  <c r="AA196" i="15"/>
  <c r="AA191" i="15"/>
  <c r="Z186" i="15"/>
  <c r="AA176" i="15"/>
  <c r="Z171" i="15"/>
  <c r="Z145" i="15"/>
  <c r="AA124" i="15"/>
  <c r="AA114" i="15"/>
  <c r="AA93" i="15"/>
  <c r="Z88" i="15"/>
  <c r="AA52" i="15"/>
  <c r="AA47" i="15"/>
  <c r="AA37" i="15"/>
  <c r="Z32" i="15"/>
  <c r="AA21" i="15"/>
  <c r="Z1906" i="15"/>
  <c r="AA1894" i="15"/>
  <c r="Z1876" i="15"/>
  <c r="AA1858" i="15"/>
  <c r="Z1808" i="15"/>
  <c r="Z1764" i="15"/>
  <c r="Z1691" i="15"/>
  <c r="Z1679" i="15"/>
  <c r="Z1648" i="15"/>
  <c r="Z1636" i="15"/>
  <c r="AA1550" i="15"/>
  <c r="Z1532" i="15"/>
  <c r="Z1514" i="15"/>
  <c r="Z1502" i="15"/>
  <c r="Z1496" i="15"/>
  <c r="Z1471" i="15"/>
  <c r="Z1446" i="15"/>
  <c r="AA1416" i="15"/>
  <c r="Z1393" i="15"/>
  <c r="AA1255" i="15"/>
  <c r="Z1185" i="15"/>
  <c r="AA1134" i="15"/>
  <c r="AA1052" i="15"/>
  <c r="Z1023" i="15"/>
  <c r="Z1000" i="15"/>
  <c r="Z989" i="15"/>
  <c r="Z951" i="15"/>
  <c r="AA945" i="15"/>
  <c r="AA911" i="15"/>
  <c r="AA894" i="15"/>
  <c r="AA883" i="15"/>
  <c r="Z877" i="15"/>
  <c r="AA871" i="15"/>
  <c r="Z843" i="15"/>
  <c r="AA837" i="15"/>
  <c r="AA803" i="15"/>
  <c r="Z786" i="15"/>
  <c r="AA780" i="15"/>
  <c r="AA746" i="15"/>
  <c r="AA740" i="15"/>
  <c r="AA717" i="15"/>
  <c r="AA711" i="15"/>
  <c r="AA677" i="15"/>
  <c r="AA660" i="15"/>
  <c r="AA643" i="15"/>
  <c r="Z632" i="15"/>
  <c r="AA615" i="15"/>
  <c r="AA582" i="15"/>
  <c r="Z571" i="15"/>
  <c r="AA532" i="15"/>
  <c r="Z521" i="15"/>
  <c r="Z510" i="15"/>
  <c r="Z477" i="15"/>
  <c r="AA449" i="15"/>
  <c r="AA438" i="15"/>
  <c r="AA417" i="15"/>
  <c r="AA407" i="15"/>
  <c r="Z361" i="15"/>
  <c r="Z345" i="15"/>
  <c r="AA1900" i="15"/>
  <c r="Z1894" i="15"/>
  <c r="AA1882" i="15"/>
  <c r="Z1851" i="15"/>
  <c r="AA1820" i="15"/>
  <c r="AA1733" i="15"/>
  <c r="AA1709" i="15"/>
  <c r="AA1672" i="15"/>
  <c r="Z1587" i="15"/>
  <c r="AA1574" i="15"/>
  <c r="Z1562" i="15"/>
  <c r="Z1550" i="15"/>
  <c r="Z1452" i="15"/>
  <c r="AA1440" i="15"/>
  <c r="Z1416" i="15"/>
  <c r="Z1362" i="15"/>
  <c r="AA1344" i="15"/>
  <c r="AA1308" i="15"/>
  <c r="AA1272" i="15"/>
  <c r="Z1255" i="15"/>
  <c r="AA1249" i="15"/>
  <c r="AA1157" i="15"/>
  <c r="Z1134" i="15"/>
  <c r="AA1093" i="15"/>
  <c r="AA1087" i="15"/>
  <c r="Z1052" i="15"/>
  <c r="AA1046" i="15"/>
  <c r="AA1028" i="15"/>
  <c r="AA956" i="15"/>
  <c r="AA922" i="15"/>
  <c r="Z911" i="15"/>
  <c r="Z871" i="15"/>
  <c r="AA854" i="15"/>
  <c r="Z837" i="15"/>
  <c r="Z803" i="15"/>
  <c r="AA797" i="15"/>
  <c r="AA791" i="15"/>
  <c r="AA763" i="15"/>
  <c r="Z746" i="15"/>
  <c r="Z740" i="15"/>
  <c r="Z711" i="15"/>
  <c r="AA705" i="15"/>
  <c r="AA699" i="15"/>
  <c r="Z1900" i="15"/>
  <c r="AA1888" i="15"/>
  <c r="Z1882" i="15"/>
  <c r="AA1863" i="15"/>
  <c r="AA1826" i="15"/>
  <c r="Z1820" i="15"/>
  <c r="Z1814" i="15"/>
  <c r="Z1733" i="15"/>
  <c r="AA1727" i="15"/>
  <c r="AA1721" i="15"/>
  <c r="Z1709" i="15"/>
  <c r="Z1672" i="15"/>
  <c r="Z1666" i="15"/>
  <c r="AA1660" i="15"/>
  <c r="AA1623" i="15"/>
  <c r="AA1580" i="15"/>
  <c r="Z1574" i="15"/>
  <c r="Z1556" i="15"/>
  <c r="AA1525" i="15"/>
  <c r="Z1440" i="15"/>
  <c r="Z1428" i="15"/>
  <c r="AA1422" i="15"/>
  <c r="AA1410" i="15"/>
  <c r="AA1374" i="15"/>
  <c r="Z1356" i="15"/>
  <c r="Z1344" i="15"/>
  <c r="Z1308" i="15"/>
  <c r="AA1290" i="15"/>
  <c r="AA1284" i="15"/>
  <c r="Z1272" i="15"/>
  <c r="AA1266" i="15"/>
  <c r="Z1249" i="15"/>
  <c r="AA1243" i="15"/>
  <c r="AA1214" i="15"/>
  <c r="AA1208" i="15"/>
  <c r="Z1202" i="15"/>
  <c r="Z1128" i="15"/>
  <c r="Z1122" i="15"/>
  <c r="Z1116" i="15"/>
  <c r="AA1099" i="15"/>
  <c r="Z1093" i="15"/>
  <c r="Z1087" i="15"/>
  <c r="Z1075" i="15"/>
  <c r="Z1046" i="15"/>
  <c r="Z1028" i="15"/>
  <c r="AA973" i="15"/>
  <c r="Z956" i="15"/>
  <c r="AA933" i="15"/>
  <c r="Z922" i="15"/>
  <c r="AA905" i="15"/>
  <c r="AA888" i="15"/>
  <c r="Z854" i="15"/>
  <c r="AA848" i="15"/>
  <c r="Z820" i="15"/>
  <c r="Z797" i="15"/>
  <c r="Z791" i="15"/>
  <c r="AA774" i="15"/>
  <c r="Z763" i="15"/>
  <c r="AA757" i="15"/>
  <c r="AA734" i="15"/>
  <c r="Z1912" i="15"/>
  <c r="Z1888" i="15"/>
  <c r="AA1869" i="15"/>
  <c r="Z1863" i="15"/>
  <c r="Z1826" i="15"/>
  <c r="AA1782" i="15"/>
  <c r="Z1757" i="15"/>
  <c r="AA1751" i="15"/>
  <c r="Z1745" i="15"/>
  <c r="Z1727" i="15"/>
  <c r="AA1703" i="15"/>
  <c r="Z1660" i="15"/>
  <c r="Z1629" i="15"/>
  <c r="Z1623" i="15"/>
  <c r="Z1598" i="15"/>
  <c r="Z1580" i="15"/>
  <c r="Z1525" i="15"/>
  <c r="AA1519" i="15"/>
  <c r="Z1458" i="15"/>
  <c r="AA1434" i="15"/>
  <c r="Z1422" i="15"/>
  <c r="Z1410" i="15"/>
  <c r="AA1380" i="15"/>
  <c r="Z1374" i="15"/>
  <c r="AA1350" i="15"/>
  <c r="AA1296" i="15"/>
  <c r="Z1290" i="15"/>
  <c r="Z1284" i="15"/>
  <c r="AA1278" i="15"/>
  <c r="Z1266" i="15"/>
  <c r="Z1243" i="15"/>
  <c r="Z1225" i="15"/>
  <c r="Z1214" i="15"/>
  <c r="AA1196" i="15"/>
  <c r="AA1139" i="15"/>
  <c r="Z1099" i="15"/>
  <c r="AA1069" i="15"/>
  <c r="AA1040" i="15"/>
  <c r="AA1005" i="15"/>
  <c r="AA1903" i="15"/>
  <c r="Z1848" i="15"/>
  <c r="Z1830" i="15"/>
  <c r="AA1817" i="15"/>
  <c r="Z1792" i="15"/>
  <c r="AA1742" i="15"/>
  <c r="Z1736" i="15"/>
  <c r="AA1730" i="15"/>
  <c r="Z1651" i="15"/>
  <c r="AA1553" i="15"/>
  <c r="Z1474" i="15"/>
  <c r="Z1468" i="15"/>
  <c r="Z1437" i="15"/>
  <c r="AA1377" i="15"/>
  <c r="AA1365" i="15"/>
  <c r="Z1258" i="15"/>
  <c r="Z1217" i="15"/>
  <c r="AA1211" i="15"/>
  <c r="AA1182" i="15"/>
  <c r="Z1177" i="15"/>
  <c r="Z1125" i="15"/>
  <c r="AA1102" i="15"/>
  <c r="AA1072" i="15"/>
  <c r="Z1049" i="15"/>
  <c r="AA1043" i="15"/>
  <c r="AA1037" i="15"/>
  <c r="AA1031" i="15"/>
  <c r="AA986" i="15"/>
  <c r="Z981" i="15"/>
  <c r="Z976" i="15"/>
  <c r="AA970" i="15"/>
  <c r="Z959" i="15"/>
  <c r="Z948" i="15"/>
  <c r="AA942" i="15"/>
  <c r="AA936" i="15"/>
  <c r="Z874" i="15"/>
  <c r="Z823" i="15"/>
  <c r="Z800" i="15"/>
  <c r="AA794" i="15"/>
  <c r="AA783" i="15"/>
  <c r="Z777" i="15"/>
  <c r="Z749" i="15"/>
  <c r="AA743" i="15"/>
  <c r="AA708" i="15"/>
  <c r="AA702" i="15"/>
  <c r="AA674" i="15"/>
  <c r="AA651" i="15"/>
  <c r="Z640" i="15"/>
  <c r="AA629" i="15"/>
  <c r="Z618" i="15"/>
  <c r="Z601" i="15"/>
  <c r="AA590" i="15"/>
  <c r="AA568" i="15"/>
  <c r="Z557" i="15"/>
  <c r="AA529" i="15"/>
  <c r="Z507" i="15"/>
  <c r="Z496" i="15"/>
  <c r="Z474" i="15"/>
  <c r="AA463" i="15"/>
  <c r="Z441" i="15"/>
  <c r="AD441" i="15" s="1"/>
  <c r="AC441" i="15" s="1"/>
  <c r="U441" i="15" s="1"/>
  <c r="Z430" i="15"/>
  <c r="Z405" i="15"/>
  <c r="AA394" i="15"/>
  <c r="AA358" i="15"/>
  <c r="AA342" i="15"/>
  <c r="Z337" i="15"/>
  <c r="Z321" i="15"/>
  <c r="AA245" i="15"/>
  <c r="AA224" i="15"/>
  <c r="Z214" i="15"/>
  <c r="Z209" i="15"/>
  <c r="AA1915" i="15"/>
  <c r="Z1878" i="15"/>
  <c r="Z1835" i="15"/>
  <c r="Z1785" i="15"/>
  <c r="Z1772" i="15"/>
  <c r="AA1748" i="15"/>
  <c r="AA1607" i="15"/>
  <c r="Z1595" i="15"/>
  <c r="Z1589" i="15"/>
  <c r="Z1546" i="15"/>
  <c r="Z1534" i="15"/>
  <c r="Z1498" i="15"/>
  <c r="Z1877" i="15"/>
  <c r="Z1809" i="15"/>
  <c r="AA1784" i="15"/>
  <c r="Z1771" i="15"/>
  <c r="Z1765" i="15"/>
  <c r="Z1759" i="15"/>
  <c r="Z1692" i="15"/>
  <c r="Z1680" i="15"/>
  <c r="AA1649" i="15"/>
  <c r="Z1643" i="15"/>
  <c r="AA1637" i="15"/>
  <c r="Z1606" i="15"/>
  <c r="Z1600" i="15"/>
  <c r="Z1594" i="15"/>
  <c r="AA1588" i="15"/>
  <c r="AA1545" i="15"/>
  <c r="Z1539" i="15"/>
  <c r="AA1533" i="15"/>
  <c r="AA1893" i="15"/>
  <c r="AA1846" i="15"/>
  <c r="AA1759" i="15"/>
  <c r="Z1726" i="15"/>
  <c r="Z1647" i="15"/>
  <c r="AA1634" i="15"/>
  <c r="Z1627" i="15"/>
  <c r="Z1561" i="15"/>
  <c r="Z1548" i="15"/>
  <c r="Z1535" i="15"/>
  <c r="AA1321" i="15"/>
  <c r="Z1315" i="15"/>
  <c r="AA1309" i="15"/>
  <c r="Z1227" i="15"/>
  <c r="AA1201" i="15"/>
  <c r="AA1164" i="15"/>
  <c r="AA1158" i="15"/>
  <c r="Z1121" i="15"/>
  <c r="AA1077" i="15"/>
  <c r="Z1032" i="15"/>
  <c r="Z1026" i="15"/>
  <c r="Z996" i="15"/>
  <c r="Z978" i="15"/>
  <c r="Z972" i="15"/>
  <c r="AA929" i="15"/>
  <c r="Z887" i="15"/>
  <c r="AA868" i="15"/>
  <c r="Z814" i="15"/>
  <c r="Z808" i="15"/>
  <c r="AA802" i="15"/>
  <c r="AA789" i="15"/>
  <c r="AA777" i="15"/>
  <c r="AA771" i="15"/>
  <c r="AA765" i="15"/>
  <c r="Z753" i="15"/>
  <c r="Z734" i="15"/>
  <c r="Z697" i="15"/>
  <c r="AA679" i="15"/>
  <c r="AA667" i="15"/>
  <c r="AA661" i="15"/>
  <c r="AA655" i="15"/>
  <c r="Z626" i="15"/>
  <c r="Z591" i="15"/>
  <c r="Z574" i="15"/>
  <c r="Z556" i="15"/>
  <c r="Z550" i="15"/>
  <c r="AA544" i="15"/>
  <c r="AA509" i="15"/>
  <c r="AA503" i="15"/>
  <c r="AA480" i="15"/>
  <c r="AA457" i="15"/>
  <c r="Z417" i="15"/>
  <c r="AA412" i="15"/>
  <c r="Z396" i="15"/>
  <c r="Z369" i="15"/>
  <c r="Z358" i="15"/>
  <c r="AA352" i="15"/>
  <c r="AA335" i="15"/>
  <c r="AA308" i="15"/>
  <c r="AA303" i="15"/>
  <c r="AA298" i="15"/>
  <c r="Z293" i="15"/>
  <c r="AA288" i="15"/>
  <c r="Z257" i="15"/>
  <c r="Z225" i="15"/>
  <c r="AA214" i="15"/>
  <c r="Z203" i="15"/>
  <c r="Z187" i="15"/>
  <c r="AA160" i="15"/>
  <c r="Z155" i="15"/>
  <c r="AA144" i="15"/>
  <c r="AA118" i="15"/>
  <c r="Z107" i="15"/>
  <c r="AA91" i="15"/>
  <c r="AA54" i="15"/>
  <c r="Z49" i="15"/>
  <c r="Z44" i="15"/>
  <c r="AA22" i="15"/>
  <c r="Z17" i="15"/>
  <c r="Z1846" i="15"/>
  <c r="AA1792" i="15"/>
  <c r="AA1779" i="15"/>
  <c r="AA1772" i="15"/>
  <c r="AA1713" i="15"/>
  <c r="AA1680" i="15"/>
  <c r="AA1673" i="15"/>
  <c r="AA1567" i="15"/>
  <c r="AA1521" i="15"/>
  <c r="AA1515" i="15"/>
  <c r="AA1411" i="15"/>
  <c r="Z1392" i="15"/>
  <c r="Z1321" i="15"/>
  <c r="Z1309" i="15"/>
  <c r="AA1239" i="15"/>
  <c r="Z1201" i="15"/>
  <c r="Z1164" i="15"/>
  <c r="Z1158" i="15"/>
  <c r="Z1077" i="15"/>
  <c r="AA1020" i="15"/>
  <c r="Z1014" i="15"/>
  <c r="Z929" i="15"/>
  <c r="Z923" i="15"/>
  <c r="Z868" i="15"/>
  <c r="AA862" i="15"/>
  <c r="Z802" i="15"/>
  <c r="Z789" i="15"/>
  <c r="Z765" i="15"/>
  <c r="Z679" i="15"/>
  <c r="AA673" i="15"/>
  <c r="Z667" i="15"/>
  <c r="Z661" i="15"/>
  <c r="Z655" i="15"/>
  <c r="AA620" i="15"/>
  <c r="AA614" i="15"/>
  <c r="AA585" i="15"/>
  <c r="Z544" i="15"/>
  <c r="Z509" i="15"/>
  <c r="AA497" i="15"/>
  <c r="AA491" i="15"/>
  <c r="Z480" i="15"/>
  <c r="AA474" i="15"/>
  <c r="AA451" i="15"/>
  <c r="Z412" i="15"/>
  <c r="AD412" i="15" s="1"/>
  <c r="AC412" i="15" s="1"/>
  <c r="U412" i="15" s="1"/>
  <c r="AA390" i="15"/>
  <c r="AA385" i="15"/>
  <c r="Z352" i="15"/>
  <c r="Z324" i="15"/>
  <c r="Z308" i="15"/>
  <c r="Z303" i="15"/>
  <c r="Z298" i="15"/>
  <c r="AA262" i="15"/>
  <c r="AA192" i="15"/>
  <c r="AA165" i="15"/>
  <c r="Z160" i="15"/>
  <c r="Z144" i="15"/>
  <c r="AD144" i="15" s="1"/>
  <c r="AC144" i="15" s="1"/>
  <c r="U144" i="15" s="1"/>
  <c r="AA133" i="15"/>
  <c r="AA128" i="15"/>
  <c r="Z118" i="15"/>
  <c r="Z91" i="15"/>
  <c r="AA80" i="15"/>
  <c r="Z54" i="15"/>
  <c r="AA33" i="15"/>
  <c r="Z22" i="15"/>
  <c r="AA1859" i="15"/>
  <c r="Z1812" i="15"/>
  <c r="Z1805" i="15"/>
  <c r="Z1640" i="15"/>
  <c r="AD1640" i="15" s="1"/>
  <c r="AC1640" i="15" s="1"/>
  <c r="U1640" i="15" s="1"/>
  <c r="AA1600" i="15"/>
  <c r="Z1567" i="15"/>
  <c r="Z1541" i="15"/>
  <c r="Z1521" i="15"/>
  <c r="Z1515" i="15"/>
  <c r="AA1482" i="15"/>
  <c r="AA1463" i="15"/>
  <c r="AA1443" i="15"/>
  <c r="AA1327" i="15"/>
  <c r="AA1277" i="15"/>
  <c r="AD1277" i="15" s="1"/>
  <c r="AC1277" i="15" s="1"/>
  <c r="U1277" i="15" s="1"/>
  <c r="AA1264" i="15"/>
  <c r="AA1258" i="15"/>
  <c r="Z1239" i="15"/>
  <c r="AA1188" i="15"/>
  <c r="AA1176" i="15"/>
  <c r="AA1083" i="15"/>
  <c r="Z1020" i="15"/>
  <c r="AA1001" i="15"/>
  <c r="AA941" i="15"/>
  <c r="AA935" i="15"/>
  <c r="Z862" i="15"/>
  <c r="AA856" i="15"/>
  <c r="AA844" i="15"/>
  <c r="Z838" i="15"/>
  <c r="Z721" i="15"/>
  <c r="AA715" i="15"/>
  <c r="AA709" i="15"/>
  <c r="Z673" i="15"/>
  <c r="AA637" i="15"/>
  <c r="Z620" i="15"/>
  <c r="AD620" i="15" s="1"/>
  <c r="AC620" i="15" s="1"/>
  <c r="U620" i="15" s="1"/>
  <c r="Z614" i="15"/>
  <c r="AA608" i="15"/>
  <c r="AA602" i="15"/>
  <c r="Z585" i="15"/>
  <c r="AA526" i="15"/>
  <c r="Z497" i="15"/>
  <c r="Z491" i="15"/>
  <c r="Z451" i="15"/>
  <c r="Z390" i="15"/>
  <c r="Z385" i="15"/>
  <c r="AA313" i="15"/>
  <c r="Z262" i="15"/>
  <c r="AD262" i="15" s="1"/>
  <c r="AC262" i="15" s="1"/>
  <c r="U262" i="15" s="1"/>
  <c r="AA251" i="15"/>
  <c r="AA246" i="15"/>
  <c r="AA230" i="15"/>
  <c r="AA208" i="15"/>
  <c r="Z192" i="15"/>
  <c r="Z176" i="15"/>
  <c r="Z165" i="15"/>
  <c r="Z133" i="15"/>
  <c r="Z128" i="15"/>
  <c r="AA96" i="15"/>
  <c r="Z80" i="15"/>
  <c r="AA74" i="15"/>
  <c r="AA64" i="15"/>
  <c r="AA59" i="15"/>
  <c r="Z33" i="15"/>
  <c r="AA983" i="15"/>
  <c r="AA235" i="15"/>
  <c r="AA181" i="15"/>
  <c r="AA101" i="15"/>
  <c r="AA85" i="15"/>
  <c r="Z74" i="15"/>
  <c r="Z64" i="15"/>
  <c r="Z59" i="15"/>
  <c r="AA1899" i="15"/>
  <c r="Z1859" i="15"/>
  <c r="Z1852" i="15"/>
  <c r="AA1832" i="15"/>
  <c r="AA1765" i="15"/>
  <c r="AA1732" i="15"/>
  <c r="AA1719" i="15"/>
  <c r="AA1706" i="15"/>
  <c r="AA1686" i="15"/>
  <c r="Z1653" i="15"/>
  <c r="AD1653" i="15" s="1"/>
  <c r="AC1653" i="15" s="1"/>
  <c r="U1653" i="15" s="1"/>
  <c r="AA1573" i="15"/>
  <c r="AA1554" i="15"/>
  <c r="Z1482" i="15"/>
  <c r="Z1463" i="15"/>
  <c r="AA1456" i="15"/>
  <c r="Z1443" i="15"/>
  <c r="AA1372" i="15"/>
  <c r="Z1277" i="15"/>
  <c r="AA1245" i="15"/>
  <c r="AA1232" i="15"/>
  <c r="AA1207" i="15"/>
  <c r="Z1188" i="15"/>
  <c r="Z1182" i="15"/>
  <c r="Z1176" i="15"/>
  <c r="Z1139" i="15"/>
  <c r="AA1133" i="15"/>
  <c r="AA1114" i="15"/>
  <c r="AA1108" i="15"/>
  <c r="AA1089" i="15"/>
  <c r="Z1083" i="15"/>
  <c r="Z1038" i="15"/>
  <c r="Z1001" i="15"/>
  <c r="AA965" i="15"/>
  <c r="AA959" i="15"/>
  <c r="Z947" i="15"/>
  <c r="AA898" i="15"/>
  <c r="Z856" i="15"/>
  <c r="AA850" i="15"/>
  <c r="Z844" i="15"/>
  <c r="AD844" i="15" s="1"/>
  <c r="AC844" i="15" s="1"/>
  <c r="U844" i="15" s="1"/>
  <c r="Z783" i="15"/>
  <c r="Z715" i="15"/>
  <c r="Z690" i="15"/>
  <c r="AA684" i="15"/>
  <c r="Z637" i="15"/>
  <c r="Z608" i="15"/>
  <c r="Z602" i="15"/>
  <c r="Z532" i="15"/>
  <c r="Z526" i="15"/>
  <c r="AA520" i="15"/>
  <c r="AA485" i="15"/>
  <c r="AA468" i="15"/>
  <c r="AA445" i="15"/>
  <c r="AA422" i="15"/>
  <c r="AA401" i="15"/>
  <c r="AA363" i="15"/>
  <c r="AA346" i="15"/>
  <c r="AA329" i="15"/>
  <c r="AA318" i="15"/>
  <c r="AA272" i="15"/>
  <c r="Z251" i="15"/>
  <c r="Z246" i="15"/>
  <c r="Z230" i="15"/>
  <c r="Z208" i="15"/>
  <c r="AA197" i="15"/>
  <c r="Z96" i="15"/>
  <c r="AA69" i="15"/>
  <c r="AA1905" i="15"/>
  <c r="Z1899" i="15"/>
  <c r="Z1886" i="15"/>
  <c r="Z1872" i="15"/>
  <c r="AA1865" i="15"/>
  <c r="Z1832" i="15"/>
  <c r="AA1798" i="15"/>
  <c r="AA1785" i="15"/>
  <c r="AA1738" i="15"/>
  <c r="Z1719" i="15"/>
  <c r="Z1706" i="15"/>
  <c r="Z1620" i="15"/>
  <c r="AA1613" i="15"/>
  <c r="Z1573" i="15"/>
  <c r="Z1554" i="15"/>
  <c r="Z1488" i="15"/>
  <c r="AA1469" i="15"/>
  <c r="Z1456" i="15"/>
  <c r="AA1430" i="15"/>
  <c r="AA1404" i="15"/>
  <c r="AA1385" i="15"/>
  <c r="AA1359" i="15"/>
  <c r="AA1353" i="15"/>
  <c r="AA1333" i="15"/>
  <c r="AA1283" i="15"/>
  <c r="AA1270" i="15"/>
  <c r="Z1245" i="15"/>
  <c r="Z1207" i="15"/>
  <c r="AA1145" i="15"/>
  <c r="Z1133" i="15"/>
  <c r="Z1114" i="15"/>
  <c r="Z1108" i="15"/>
  <c r="AA1057" i="15"/>
  <c r="AA1051" i="15"/>
  <c r="Z1007" i="15"/>
  <c r="Z983" i="15"/>
  <c r="Z965" i="15"/>
  <c r="AA953" i="15"/>
  <c r="AA910" i="15"/>
  <c r="AA904" i="15"/>
  <c r="Z898" i="15"/>
  <c r="AA874" i="15"/>
  <c r="Z850" i="15"/>
  <c r="AA727" i="15"/>
  <c r="Z684" i="15"/>
  <c r="AA596" i="15"/>
  <c r="AA579" i="15"/>
  <c r="Z567" i="15"/>
  <c r="AA561" i="15"/>
  <c r="AA514" i="15"/>
  <c r="Z485" i="15"/>
  <c r="Z468" i="15"/>
  <c r="Z462" i="15"/>
  <c r="Z445" i="15"/>
  <c r="Z422" i="15"/>
  <c r="Z401" i="15"/>
  <c r="Z363" i="15"/>
  <c r="Z346" i="15"/>
  <c r="Z329" i="15"/>
  <c r="AA282" i="15"/>
  <c r="AA277" i="15"/>
  <c r="Z272" i="15"/>
  <c r="AA267" i="15"/>
  <c r="AA240" i="15"/>
  <c r="Z235" i="15"/>
  <c r="AA219" i="15"/>
  <c r="Z197" i="15"/>
  <c r="Z181" i="15"/>
  <c r="Z1905" i="15"/>
  <c r="AA1892" i="15"/>
  <c r="AA1879" i="15"/>
  <c r="Z1865" i="15"/>
  <c r="AA1818" i="15"/>
  <c r="Z1798" i="15"/>
  <c r="Z1738" i="15"/>
  <c r="Z1725" i="15"/>
  <c r="Z1699" i="15"/>
  <c r="AA1626" i="15"/>
  <c r="Z1613" i="15"/>
  <c r="AA1560" i="15"/>
  <c r="Z1469" i="15"/>
  <c r="Z1449" i="15"/>
  <c r="Z1430" i="15"/>
  <c r="Z1385" i="15"/>
  <c r="Z1365" i="15"/>
  <c r="Z1359" i="15"/>
  <c r="AA1346" i="15"/>
  <c r="Z1333" i="15"/>
  <c r="Z1270" i="15"/>
  <c r="Z1251" i="15"/>
  <c r="Z1145" i="15"/>
  <c r="Z1120" i="15"/>
  <c r="Z1102" i="15"/>
  <c r="Z1057" i="15"/>
  <c r="Z1031" i="15"/>
  <c r="AA1025" i="15"/>
  <c r="AA977" i="15"/>
  <c r="AA916" i="15"/>
  <c r="Z910" i="15"/>
  <c r="Z904" i="15"/>
  <c r="AA886" i="15"/>
  <c r="AA880" i="15"/>
  <c r="AA819" i="15"/>
  <c r="AA813" i="15"/>
  <c r="AA807" i="15"/>
  <c r="AA776" i="15"/>
  <c r="AA770" i="15"/>
  <c r="AA739" i="15"/>
  <c r="Z733" i="15"/>
  <c r="AA696" i="15"/>
  <c r="AA648" i="15"/>
  <c r="AA631" i="15"/>
  <c r="AA625" i="15"/>
  <c r="Z596" i="15"/>
  <c r="Z579" i="15"/>
  <c r="Z561" i="15"/>
  <c r="AA555" i="15"/>
  <c r="Z514" i="15"/>
  <c r="AA502" i="15"/>
  <c r="AA456" i="15"/>
  <c r="AA427" i="15"/>
  <c r="AA406" i="15"/>
  <c r="AA395" i="15"/>
  <c r="AA373" i="15"/>
  <c r="AA334" i="15"/>
  <c r="Z1892" i="15"/>
  <c r="Z1818" i="15"/>
  <c r="AA1791" i="15"/>
  <c r="AA1778" i="15"/>
  <c r="Z1751" i="15"/>
  <c r="Z1712" i="15"/>
  <c r="AA1692" i="15"/>
  <c r="AA1659" i="15"/>
  <c r="Z1626" i="15"/>
  <c r="AA1586" i="15"/>
  <c r="AA1579" i="15"/>
  <c r="Z1560" i="15"/>
  <c r="AA1475" i="15"/>
  <c r="AA1436" i="15"/>
  <c r="AA1397" i="15"/>
  <c r="AA1391" i="15"/>
  <c r="Z1339" i="15"/>
  <c r="AA1289" i="15"/>
  <c r="AA1200" i="15"/>
  <c r="AA1151" i="15"/>
  <c r="AA1126" i="15"/>
  <c r="AA1063" i="15"/>
  <c r="AA1044" i="15"/>
  <c r="Z1025" i="15"/>
  <c r="Z1013" i="15"/>
  <c r="Z977" i="15"/>
  <c r="Z916" i="15"/>
  <c r="Z886" i="15"/>
  <c r="Z880" i="15"/>
  <c r="AA867" i="15"/>
  <c r="AA825" i="15"/>
  <c r="Z819" i="15"/>
  <c r="Z813" i="15"/>
  <c r="Z807" i="15"/>
  <c r="AA788" i="15"/>
  <c r="Z776" i="15"/>
  <c r="AA764" i="15"/>
  <c r="Z739" i="15"/>
  <c r="AD739" i="15" s="1"/>
  <c r="AC739" i="15" s="1"/>
  <c r="U739" i="15" s="1"/>
  <c r="Z696" i="15"/>
  <c r="AD696" i="15" s="1"/>
  <c r="AC696" i="15" s="1"/>
  <c r="U696" i="15" s="1"/>
  <c r="AA678" i="15"/>
  <c r="Z648" i="15"/>
  <c r="Z631" i="15"/>
  <c r="AD631" i="15" s="1"/>
  <c r="AC631" i="15" s="1"/>
  <c r="U631" i="15" s="1"/>
  <c r="Z625" i="15"/>
  <c r="Z590" i="15"/>
  <c r="AA543" i="15"/>
  <c r="Z508" i="15"/>
  <c r="Z502" i="15"/>
  <c r="AA479" i="15"/>
  <c r="AA473" i="15"/>
  <c r="Z456" i="15"/>
  <c r="Z427" i="15"/>
  <c r="AA416" i="15"/>
  <c r="AA411" i="15"/>
  <c r="Z406" i="15"/>
  <c r="Z395" i="15"/>
  <c r="Z373" i="15"/>
  <c r="AA368" i="15"/>
  <c r="AA357" i="15"/>
  <c r="AA351" i="15"/>
  <c r="Z334" i="15"/>
  <c r="AA323" i="15"/>
  <c r="AA307" i="15"/>
  <c r="Z292" i="15"/>
  <c r="Z287" i="15"/>
  <c r="Z256" i="15"/>
  <c r="AA213" i="15"/>
  <c r="Z202" i="15"/>
  <c r="Z170" i="15"/>
  <c r="AA159" i="15"/>
  <c r="Z154" i="15"/>
  <c r="Z149" i="15"/>
  <c r="AA143" i="15"/>
  <c r="AA122" i="15"/>
  <c r="AA117" i="15"/>
  <c r="AA106" i="15"/>
  <c r="AA90" i="15"/>
  <c r="AA53" i="15"/>
  <c r="Z48" i="15"/>
  <c r="Z43" i="15"/>
  <c r="Z21" i="15"/>
  <c r="Z16" i="15"/>
  <c r="AA1735" i="15"/>
  <c r="Z1696" i="15"/>
  <c r="Z1689" i="15"/>
  <c r="AA1583" i="15"/>
  <c r="AA1537" i="15"/>
  <c r="AA1485" i="15"/>
  <c r="AA1479" i="15"/>
  <c r="Z1466" i="15"/>
  <c r="AA1407" i="15"/>
  <c r="Z1382" i="15"/>
  <c r="AA1375" i="15"/>
  <c r="Z1336" i="15"/>
  <c r="AA1317" i="15"/>
  <c r="AA1311" i="15"/>
  <c r="AA1280" i="15"/>
  <c r="Z1248" i="15"/>
  <c r="AA1166" i="15"/>
  <c r="Z1142" i="15"/>
  <c r="Z1136" i="15"/>
  <c r="AA1130" i="15"/>
  <c r="AA1117" i="15"/>
  <c r="AA1092" i="15"/>
  <c r="Z1048" i="15"/>
  <c r="AA1022" i="15"/>
  <c r="AA1016" i="15"/>
  <c r="AA998" i="15"/>
  <c r="Z986" i="15"/>
  <c r="AA980" i="15"/>
  <c r="AA907" i="15"/>
  <c r="AA901" i="15"/>
  <c r="AA895" i="15"/>
  <c r="AA773" i="15"/>
  <c r="Z767" i="15"/>
  <c r="AA755" i="15"/>
  <c r="AA730" i="15"/>
  <c r="Z724" i="15"/>
  <c r="Z718" i="15"/>
  <c r="Z699" i="15"/>
  <c r="AA693" i="15"/>
  <c r="Z663" i="15"/>
  <c r="AA657" i="15"/>
  <c r="AA634" i="15"/>
  <c r="Z576" i="15"/>
  <c r="Z570" i="15"/>
  <c r="AA564" i="15"/>
  <c r="AA482" i="15"/>
  <c r="Z465" i="15"/>
  <c r="AA459" i="15"/>
  <c r="Z442" i="15"/>
  <c r="Z436" i="15"/>
  <c r="AA414" i="15"/>
  <c r="AA398" i="15"/>
  <c r="AA376" i="15"/>
  <c r="AA315" i="15"/>
  <c r="AA310" i="15"/>
  <c r="AA305" i="15"/>
  <c r="AA300" i="15"/>
  <c r="Z295" i="15"/>
  <c r="Z259" i="15"/>
  <c r="Z227" i="15"/>
  <c r="AA216" i="15"/>
  <c r="Z205" i="15"/>
  <c r="AA194" i="15"/>
  <c r="Z189" i="15"/>
  <c r="Z173" i="15"/>
  <c r="Z162" i="15"/>
  <c r="Z157" i="15"/>
  <c r="Z125" i="15"/>
  <c r="Z120" i="15"/>
  <c r="Z93" i="15"/>
  <c r="AA82" i="15"/>
  <c r="AA56" i="15"/>
  <c r="AA24" i="15"/>
  <c r="Z1902" i="15"/>
  <c r="AA1889" i="15"/>
  <c r="AA1848" i="15"/>
  <c r="AA1835" i="15"/>
  <c r="Z1788" i="15"/>
  <c r="Z1781" i="15"/>
  <c r="AD1781" i="15" s="1"/>
  <c r="AC1781" i="15" s="1"/>
  <c r="U1781" i="15" s="1"/>
  <c r="AA1741" i="15"/>
  <c r="Z1656" i="15"/>
  <c r="Z1649" i="15"/>
  <c r="Z1596" i="15"/>
  <c r="Z1563" i="15"/>
  <c r="AA1530" i="15"/>
  <c r="AA1498" i="15"/>
  <c r="AA1491" i="15"/>
  <c r="Z1472" i="15"/>
  <c r="Z1433" i="15"/>
  <c r="Z1420" i="15"/>
  <c r="AA1305" i="15"/>
  <c r="AA1260" i="15"/>
  <c r="Z1254" i="15"/>
  <c r="Z1160" i="15"/>
  <c r="AA1148" i="15"/>
  <c r="Z1123" i="15"/>
  <c r="AA1079" i="15"/>
  <c r="AA1066" i="15"/>
  <c r="AA1060" i="15"/>
  <c r="Z1010" i="15"/>
  <c r="AA974" i="15"/>
  <c r="AA937" i="15"/>
  <c r="AA931" i="15"/>
  <c r="AA919" i="15"/>
  <c r="AA858" i="15"/>
  <c r="AA846" i="15"/>
  <c r="AA840" i="15"/>
  <c r="AA828" i="15"/>
  <c r="AA822" i="15"/>
  <c r="Z816" i="15"/>
  <c r="Z810" i="15"/>
  <c r="AA804" i="15"/>
  <c r="AA761" i="15"/>
  <c r="AA736" i="15"/>
  <c r="Z705" i="15"/>
  <c r="AD705" i="15" s="1"/>
  <c r="AC705" i="15" s="1"/>
  <c r="U705" i="15" s="1"/>
  <c r="AA675" i="15"/>
  <c r="Z651" i="15"/>
  <c r="AA628" i="15"/>
  <c r="Z587" i="15"/>
  <c r="Z558" i="15"/>
  <c r="AA552" i="15"/>
  <c r="AA1868" i="15"/>
  <c r="AA1861" i="15"/>
  <c r="Z1794" i="15"/>
  <c r="Z1774" i="15"/>
  <c r="AA1767" i="15"/>
  <c r="Z1761" i="15"/>
  <c r="Z1748" i="15"/>
  <c r="Z1741" i="15"/>
  <c r="AA1715" i="15"/>
  <c r="Z1702" i="15"/>
  <c r="Z1682" i="15"/>
  <c r="Z1675" i="15"/>
  <c r="AA1662" i="15"/>
  <c r="AA1543" i="15"/>
  <c r="Z1523" i="15"/>
  <c r="Z1491" i="15"/>
  <c r="AA1413" i="15"/>
  <c r="AA1394" i="15"/>
  <c r="Z1305" i="15"/>
  <c r="AA1286" i="15"/>
  <c r="Z1260" i="15"/>
  <c r="AA1241" i="15"/>
  <c r="AA1222" i="15"/>
  <c r="AA1184" i="15"/>
  <c r="AA1178" i="15"/>
  <c r="AA1172" i="15"/>
  <c r="Z1154" i="15"/>
  <c r="Z1066" i="15"/>
  <c r="AA961" i="15"/>
  <c r="Z955" i="15"/>
  <c r="AA943" i="15"/>
  <c r="Z937" i="15"/>
  <c r="Z931" i="15"/>
  <c r="Z919" i="15"/>
  <c r="Z858" i="15"/>
  <c r="AA852" i="15"/>
  <c r="Z846" i="15"/>
  <c r="Z840" i="15"/>
  <c r="Z822" i="15"/>
  <c r="Z804" i="15"/>
  <c r="AA785" i="15"/>
  <c r="Z761" i="15"/>
  <c r="Z736" i="15"/>
  <c r="Z675" i="15"/>
  <c r="AA1853" i="15"/>
  <c r="AA1840" i="15"/>
  <c r="Z1766" i="15"/>
  <c r="Z1720" i="15"/>
  <c r="Z1707" i="15"/>
  <c r="Z1687" i="15"/>
  <c r="Z1621" i="15"/>
  <c r="Z1503" i="15"/>
  <c r="AD1503" i="15" s="1"/>
  <c r="AC1503" i="15" s="1"/>
  <c r="U1503" i="15" s="1"/>
  <c r="AA1457" i="15"/>
  <c r="Z1425" i="15"/>
  <c r="AA1386" i="15"/>
  <c r="Z1373" i="15"/>
  <c r="AA1360" i="15"/>
  <c r="AA1334" i="15"/>
  <c r="AA1271" i="15"/>
  <c r="Z1221" i="15"/>
  <c r="Z1215" i="15"/>
  <c r="Z1183" i="15"/>
  <c r="Z1171" i="15"/>
  <c r="AA1109" i="15"/>
  <c r="AA1103" i="15"/>
  <c r="Z1071" i="15"/>
  <c r="Z960" i="15"/>
  <c r="Z954" i="15"/>
  <c r="AA948" i="15"/>
  <c r="AA899" i="15"/>
  <c r="AA893" i="15"/>
  <c r="AA796" i="15"/>
  <c r="Z784" i="15"/>
  <c r="AA747" i="15"/>
  <c r="AA728" i="15"/>
  <c r="AA1749" i="15"/>
  <c r="AA1670" i="15"/>
  <c r="Z1559" i="15"/>
  <c r="AD1559" i="15" s="1"/>
  <c r="AC1559" i="15" s="1"/>
  <c r="U1559" i="15" s="1"/>
  <c r="AA1510" i="15"/>
  <c r="AA1447" i="15"/>
  <c r="Z1413" i="15"/>
  <c r="AA1406" i="15"/>
  <c r="AA1330" i="15"/>
  <c r="Z1304" i="15"/>
  <c r="AA1263" i="15"/>
  <c r="AA1256" i="15"/>
  <c r="AA1216" i="15"/>
  <c r="Z1088" i="15"/>
  <c r="Z1074" i="15"/>
  <c r="Z994" i="15"/>
  <c r="AA921" i="15"/>
  <c r="Z882" i="15"/>
  <c r="AD882" i="15" s="1"/>
  <c r="AC882" i="15" s="1"/>
  <c r="U882" i="15" s="1"/>
  <c r="Z855" i="15"/>
  <c r="Z841" i="15"/>
  <c r="AD841" i="15" s="1"/>
  <c r="AC841" i="15" s="1"/>
  <c r="U841" i="15" s="1"/>
  <c r="Z794" i="15"/>
  <c r="AD794" i="15" s="1"/>
  <c r="AC794" i="15" s="1"/>
  <c r="U794" i="15" s="1"/>
  <c r="Z707" i="15"/>
  <c r="Z674" i="15"/>
  <c r="Z623" i="15"/>
  <c r="Z547" i="15"/>
  <c r="AA516" i="15"/>
  <c r="AA441" i="15"/>
  <c r="Z435" i="15"/>
  <c r="AA429" i="15"/>
  <c r="AA393" i="15"/>
  <c r="AA370" i="15"/>
  <c r="Z299" i="15"/>
  <c r="Z174" i="15"/>
  <c r="AA168" i="15"/>
  <c r="AA162" i="15"/>
  <c r="AA99" i="15"/>
  <c r="AA87" i="15"/>
  <c r="Z53" i="15"/>
  <c r="AA42" i="15"/>
  <c r="AA19" i="15"/>
  <c r="AA1841" i="15"/>
  <c r="Z1749" i="15"/>
  <c r="Z1670" i="15"/>
  <c r="Z1510" i="15"/>
  <c r="Z1447" i="15"/>
  <c r="AA1371" i="15"/>
  <c r="Z1323" i="15"/>
  <c r="AA1310" i="15"/>
  <c r="Z1263" i="15"/>
  <c r="Z1256" i="15"/>
  <c r="Z1222" i="15"/>
  <c r="Z1216" i="15"/>
  <c r="AA1209" i="15"/>
  <c r="Z1047" i="15"/>
  <c r="AA981" i="15"/>
  <c r="Z961" i="15"/>
  <c r="AA927" i="15"/>
  <c r="Z921" i="15"/>
  <c r="Z901" i="15"/>
  <c r="AD901" i="15" s="1"/>
  <c r="AC901" i="15" s="1"/>
  <c r="U901" i="15" s="1"/>
  <c r="Z888" i="15"/>
  <c r="AA760" i="15"/>
  <c r="Z747" i="15"/>
  <c r="AA713" i="15"/>
  <c r="AA700" i="15"/>
  <c r="AA566" i="15"/>
  <c r="Z516" i="15"/>
  <c r="AA453" i="15"/>
  <c r="AA447" i="15"/>
  <c r="Z429" i="15"/>
  <c r="AD429" i="15" s="1"/>
  <c r="AC429" i="15" s="1"/>
  <c r="U429" i="15" s="1"/>
  <c r="AA423" i="15"/>
  <c r="Z393" i="15"/>
  <c r="Z370" i="15"/>
  <c r="Z310" i="15"/>
  <c r="AA293" i="15"/>
  <c r="Z277" i="15"/>
  <c r="Z168" i="15"/>
  <c r="AA156" i="15"/>
  <c r="Z116" i="15"/>
  <c r="Z99" i="15"/>
  <c r="Z87" i="15"/>
  <c r="AA70" i="15"/>
  <c r="Z42" i="15"/>
  <c r="AA25" i="15"/>
  <c r="AD25" i="15" s="1"/>
  <c r="AC25" i="15" s="1"/>
  <c r="U25" i="15" s="1"/>
  <c r="Z19" i="15"/>
  <c r="Z1841" i="15"/>
  <c r="AA1684" i="15"/>
  <c r="AA1663" i="15"/>
  <c r="Z1371" i="15"/>
  <c r="Z1310" i="15"/>
  <c r="Z1242" i="15"/>
  <c r="AA1175" i="15"/>
  <c r="Z927" i="15"/>
  <c r="AA861" i="15"/>
  <c r="AA787" i="15"/>
  <c r="Z773" i="15"/>
  <c r="Z760" i="15"/>
  <c r="Z726" i="15"/>
  <c r="Z693" i="15"/>
  <c r="AA647" i="15"/>
  <c r="AA553" i="15"/>
  <c r="AA522" i="15"/>
  <c r="AA478" i="15"/>
  <c r="Z453" i="15"/>
  <c r="Z447" i="15"/>
  <c r="Z423" i="15"/>
  <c r="Z411" i="15"/>
  <c r="AD411" i="15" s="1"/>
  <c r="AC411" i="15" s="1"/>
  <c r="U411" i="15" s="1"/>
  <c r="Z364" i="15"/>
  <c r="AA333" i="15"/>
  <c r="AA304" i="15"/>
  <c r="Z282" i="15"/>
  <c r="AA271" i="15"/>
  <c r="AA266" i="15"/>
  <c r="AA249" i="15"/>
  <c r="AA232" i="15"/>
  <c r="AA226" i="15"/>
  <c r="AA202" i="15"/>
  <c r="Z156" i="15"/>
  <c r="AA127" i="15"/>
  <c r="AA110" i="15"/>
  <c r="Z70" i="15"/>
  <c r="Z47" i="15"/>
  <c r="Z249" i="15"/>
  <c r="Z226" i="15"/>
  <c r="Z196" i="15"/>
  <c r="AA179" i="15"/>
  <c r="Z127" i="15"/>
  <c r="Z110" i="15"/>
  <c r="AA104" i="15"/>
  <c r="Z75" i="15"/>
  <c r="Z1768" i="15"/>
  <c r="AA1683" i="15"/>
  <c r="AA1641" i="15"/>
  <c r="AA1592" i="15"/>
  <c r="Z1529" i="15"/>
  <c r="Z1522" i="15"/>
  <c r="Z1481" i="15"/>
  <c r="AD1481" i="15" s="1"/>
  <c r="AC1481" i="15" s="1"/>
  <c r="U1481" i="15" s="1"/>
  <c r="AA1460" i="15"/>
  <c r="Z1391" i="15"/>
  <c r="Z1384" i="15"/>
  <c r="Z1322" i="15"/>
  <c r="Z1241" i="15"/>
  <c r="Z1174" i="15"/>
  <c r="AD1174" i="15" s="1"/>
  <c r="AC1174" i="15" s="1"/>
  <c r="U1174" i="15" s="1"/>
  <c r="Z1167" i="15"/>
  <c r="Z1059" i="15"/>
  <c r="Z920" i="15"/>
  <c r="Z827" i="15"/>
  <c r="AA772" i="15"/>
  <c r="Z732" i="15"/>
  <c r="AA725" i="15"/>
  <c r="Z712" i="15"/>
  <c r="AA659" i="15"/>
  <c r="Z609" i="15"/>
  <c r="Z565" i="15"/>
  <c r="Z515" i="15"/>
  <c r="AA452" i="15"/>
  <c r="AA446" i="15"/>
  <c r="AA410" i="15"/>
  <c r="Z344" i="15"/>
  <c r="Z309" i="15"/>
  <c r="AA276" i="15"/>
  <c r="AA242" i="15"/>
  <c r="Z207" i="15"/>
  <c r="Z201" i="15"/>
  <c r="Z167" i="15"/>
  <c r="AA155" i="15"/>
  <c r="Z115" i="15"/>
  <c r="Z98" i="15"/>
  <c r="AA92" i="15"/>
  <c r="AA86" i="15"/>
  <c r="Z69" i="15"/>
  <c r="AA41" i="15"/>
  <c r="AA18" i="15"/>
  <c r="AA1918" i="15"/>
  <c r="Z1804" i="15"/>
  <c r="AA1754" i="15"/>
  <c r="AA1690" i="15"/>
  <c r="AA1884" i="15"/>
  <c r="AA1862" i="15"/>
  <c r="Z1791" i="15"/>
  <c r="Z1734" i="15"/>
  <c r="AA1720" i="15"/>
  <c r="Z1628" i="15"/>
  <c r="AD1628" i="15" s="1"/>
  <c r="AC1628" i="15" s="1"/>
  <c r="U1628" i="15" s="1"/>
  <c r="AA1621" i="15"/>
  <c r="Z1579" i="15"/>
  <c r="AA1572" i="15"/>
  <c r="Z1537" i="15"/>
  <c r="AA1516" i="15"/>
  <c r="AA1503" i="15"/>
  <c r="Z1475" i="15"/>
  <c r="AA1468" i="15"/>
  <c r="AA1316" i="15"/>
  <c r="AA1228" i="15"/>
  <c r="AA1155" i="15"/>
  <c r="AA1135" i="15"/>
  <c r="AA1101" i="15"/>
  <c r="AA1094" i="15"/>
  <c r="AA1026" i="15"/>
  <c r="AA999" i="15"/>
  <c r="AA987" i="15"/>
  <c r="AA954" i="15"/>
  <c r="Z914" i="15"/>
  <c r="Z861" i="15"/>
  <c r="AA821" i="15"/>
  <c r="AA814" i="15"/>
  <c r="AA800" i="15"/>
  <c r="Z787" i="15"/>
  <c r="Z647" i="15"/>
  <c r="AA641" i="15"/>
  <c r="AA635" i="15"/>
  <c r="Z629" i="15"/>
  <c r="AA591" i="15"/>
  <c r="AA572" i="15"/>
  <c r="Z553" i="15"/>
  <c r="Z522" i="15"/>
  <c r="AA490" i="15"/>
  <c r="AA484" i="15"/>
  <c r="Z478" i="15"/>
  <c r="AA381" i="15"/>
  <c r="Z351" i="15"/>
  <c r="AA339" i="15"/>
  <c r="Z333" i="15"/>
  <c r="Z304" i="15"/>
  <c r="Z271" i="15"/>
  <c r="Z266" i="15"/>
  <c r="AA260" i="15"/>
  <c r="Z232" i="15"/>
  <c r="AA81" i="15"/>
  <c r="AA1898" i="15"/>
  <c r="AA1891" i="15"/>
  <c r="Z1884" i="15"/>
  <c r="Z1762" i="15"/>
  <c r="AA1656" i="15"/>
  <c r="AA1635" i="15"/>
  <c r="Z1572" i="15"/>
  <c r="AA1565" i="15"/>
  <c r="AA1551" i="15"/>
  <c r="Z1516" i="15"/>
  <c r="AD1516" i="15" s="1"/>
  <c r="AC1516" i="15" s="1"/>
  <c r="U1516" i="15" s="1"/>
  <c r="AA1433" i="15"/>
  <c r="AA1336" i="15"/>
  <c r="Z1269" i="15"/>
  <c r="Z1228" i="15"/>
  <c r="AA1161" i="15"/>
  <c r="Z1155" i="15"/>
  <c r="Z1135" i="15"/>
  <c r="AD1135" i="15" s="1"/>
  <c r="AC1135" i="15" s="1"/>
  <c r="U1135" i="15" s="1"/>
  <c r="AA1121" i="15"/>
  <c r="Z1101" i="15"/>
  <c r="Z1094" i="15"/>
  <c r="AA1053" i="15"/>
  <c r="Z999" i="15"/>
  <c r="Z987" i="15"/>
  <c r="AA967" i="15"/>
  <c r="Z907" i="15"/>
  <c r="Z867" i="15"/>
  <c r="Z847" i="15"/>
  <c r="AA834" i="15"/>
  <c r="AA766" i="15"/>
  <c r="AA719" i="15"/>
  <c r="Z686" i="15"/>
  <c r="AA680" i="15"/>
  <c r="AA653" i="15"/>
  <c r="Z641" i="15"/>
  <c r="Z635" i="15"/>
  <c r="AA603" i="15"/>
  <c r="AA597" i="15"/>
  <c r="Z572" i="15"/>
  <c r="AA559" i="15"/>
  <c r="AA540" i="15"/>
  <c r="AA534" i="15"/>
  <c r="AA528" i="15"/>
  <c r="Z490" i="15"/>
  <c r="Z484" i="15"/>
  <c r="Z459" i="15"/>
  <c r="AA405" i="15"/>
  <c r="Z381" i="15"/>
  <c r="AA375" i="15"/>
  <c r="Z339" i="15"/>
  <c r="AA327" i="15"/>
  <c r="AA321" i="15"/>
  <c r="Z315" i="15"/>
  <c r="AA287" i="15"/>
  <c r="Z260" i="15"/>
  <c r="AA254" i="15"/>
  <c r="AA237" i="15"/>
  <c r="AA220" i="15"/>
  <c r="AA190" i="15"/>
  <c r="AA184" i="15"/>
  <c r="Z179" i="15"/>
  <c r="AA150" i="15"/>
  <c r="AA138" i="15"/>
  <c r="Z81" i="15"/>
  <c r="AA36" i="15"/>
  <c r="Z30" i="15"/>
  <c r="Z1891" i="15"/>
  <c r="AD1891" i="15" s="1"/>
  <c r="AC1891" i="15" s="1"/>
  <c r="U1891" i="15" s="1"/>
  <c r="AA1698" i="15"/>
  <c r="Z1635" i="15"/>
  <c r="AA1558" i="15"/>
  <c r="AA1453" i="15"/>
  <c r="AA1363" i="15"/>
  <c r="AA1276" i="15"/>
  <c r="AA1181" i="15"/>
  <c r="Z1161" i="15"/>
  <c r="AA1141" i="15"/>
  <c r="AA1107" i="15"/>
  <c r="AA1080" i="15"/>
  <c r="Z1053" i="15"/>
  <c r="AA1032" i="15"/>
  <c r="AA1019" i="15"/>
  <c r="AA993" i="15"/>
  <c r="Z967" i="15"/>
  <c r="Z834" i="15"/>
  <c r="AA793" i="15"/>
  <c r="Z766" i="15"/>
  <c r="Z719" i="15"/>
  <c r="Z680" i="15"/>
  <c r="Z653" i="15"/>
  <c r="AA622" i="15"/>
  <c r="Z603" i="15"/>
  <c r="Z597" i="15"/>
  <c r="AA584" i="15"/>
  <c r="Z559" i="15"/>
  <c r="AA546" i="15"/>
  <c r="Z540" i="15"/>
  <c r="Z534" i="15"/>
  <c r="Z528" i="15"/>
  <c r="AA496" i="15"/>
  <c r="AA465" i="15"/>
  <c r="AA440" i="15"/>
  <c r="AA434" i="15"/>
  <c r="Z375" i="15"/>
  <c r="Z327" i="15"/>
  <c r="Z254" i="15"/>
  <c r="Z237" i="15"/>
  <c r="Z220" i="15"/>
  <c r="Z190" i="15"/>
  <c r="Z184" i="15"/>
  <c r="AA173" i="15"/>
  <c r="AA161" i="15"/>
  <c r="Z150" i="15"/>
  <c r="Z138" i="15"/>
  <c r="AA132" i="15"/>
  <c r="AA58" i="15"/>
  <c r="Z52" i="15"/>
  <c r="Z36" i="15"/>
  <c r="Z1869" i="15"/>
  <c r="AA1847" i="15"/>
  <c r="AA1705" i="15"/>
  <c r="AA1481" i="15"/>
  <c r="Z1363" i="15"/>
  <c r="Z1350" i="15"/>
  <c r="AA1322" i="15"/>
  <c r="Z1276" i="15"/>
  <c r="Z1262" i="15"/>
  <c r="AA1221" i="15"/>
  <c r="Z1181" i="15"/>
  <c r="Z1141" i="15"/>
  <c r="Z1080" i="15"/>
  <c r="Z1005" i="15"/>
  <c r="Z980" i="15"/>
  <c r="AA960" i="15"/>
  <c r="Z940" i="15"/>
  <c r="Z933" i="15"/>
  <c r="AA920" i="15"/>
  <c r="Z893" i="15"/>
  <c r="AA887" i="15"/>
  <c r="AA827" i="15"/>
  <c r="Z793" i="15"/>
  <c r="AA732" i="15"/>
  <c r="AA712" i="15"/>
  <c r="Z622" i="15"/>
  <c r="AA609" i="15"/>
  <c r="Z584" i="15"/>
  <c r="Z578" i="15"/>
  <c r="AA565" i="15"/>
  <c r="AA515" i="15"/>
  <c r="Z471" i="15"/>
  <c r="AD471" i="15" s="1"/>
  <c r="AC471" i="15" s="1"/>
  <c r="U471" i="15" s="1"/>
  <c r="Z440" i="15"/>
  <c r="Z416" i="15"/>
  <c r="AA369" i="15"/>
  <c r="Z357" i="15"/>
  <c r="AA309" i="15"/>
  <c r="AA292" i="15"/>
  <c r="AA167" i="15"/>
  <c r="Z161" i="15"/>
  <c r="Z132" i="15"/>
  <c r="Z121" i="15"/>
  <c r="AA115" i="15"/>
  <c r="AA98" i="15"/>
  <c r="Z58" i="15"/>
  <c r="Z24" i="15"/>
  <c r="AA1873" i="15"/>
  <c r="AA1837" i="15"/>
  <c r="AA1830" i="15"/>
  <c r="Z1823" i="15"/>
  <c r="AA1780" i="15"/>
  <c r="Z1737" i="15"/>
  <c r="AA1645" i="15"/>
  <c r="Z1610" i="15"/>
  <c r="Z1603" i="15"/>
  <c r="AA1526" i="15"/>
  <c r="Z1519" i="15"/>
  <c r="AA1415" i="15"/>
  <c r="Z1367" i="15"/>
  <c r="AA1319" i="15"/>
  <c r="Z1287" i="15"/>
  <c r="Z1198" i="15"/>
  <c r="Z1178" i="15"/>
  <c r="AA1104" i="15"/>
  <c r="Z1063" i="15"/>
  <c r="Z1036" i="15"/>
  <c r="AA990" i="15"/>
  <c r="Z964" i="15"/>
  <c r="AA957" i="15"/>
  <c r="AA824" i="15"/>
  <c r="Z756" i="15"/>
  <c r="AA689" i="15"/>
  <c r="AA650" i="15"/>
  <c r="AA644" i="15"/>
  <c r="AA638" i="15"/>
  <c r="Z619" i="15"/>
  <c r="Z594" i="15"/>
  <c r="AA575" i="15"/>
  <c r="Z543" i="15"/>
  <c r="AA537" i="15"/>
  <c r="AA531" i="15"/>
  <c r="AA518" i="15"/>
  <c r="Z506" i="15"/>
  <c r="Z481" i="15"/>
  <c r="AA437" i="15"/>
  <c r="Z408" i="15"/>
  <c r="AA402" i="15"/>
  <c r="Z384" i="15"/>
  <c r="AA378" i="15"/>
  <c r="Z372" i="15"/>
  <c r="Z348" i="15"/>
  <c r="AA336" i="15"/>
  <c r="AA330" i="15"/>
  <c r="AD330" i="15" s="1"/>
  <c r="AC330" i="15" s="1"/>
  <c r="U330" i="15" s="1"/>
  <c r="AA312" i="15"/>
  <c r="Z301" i="15"/>
  <c r="Z274" i="15"/>
  <c r="AA263" i="15"/>
  <c r="AA257" i="15"/>
  <c r="Z199" i="15"/>
  <c r="AA193" i="15"/>
  <c r="AA164" i="15"/>
  <c r="AA141" i="15"/>
  <c r="Z101" i="15"/>
  <c r="AA72" i="15"/>
  <c r="Z39" i="15"/>
  <c r="Z1780" i="15"/>
  <c r="Z1730" i="15"/>
  <c r="AA1596" i="15"/>
  <c r="Z1464" i="15"/>
  <c r="Z1415" i="15"/>
  <c r="AA1408" i="15"/>
  <c r="Z1395" i="15"/>
  <c r="Z1388" i="15"/>
  <c r="Z1360" i="15"/>
  <c r="AA1306" i="15"/>
  <c r="AA1293" i="15"/>
  <c r="AA1218" i="15"/>
  <c r="Z1104" i="15"/>
  <c r="Z1022" i="15"/>
  <c r="AA1009" i="15"/>
  <c r="AA996" i="15"/>
  <c r="Z970" i="15"/>
  <c r="Z957" i="15"/>
  <c r="AD957" i="15" s="1"/>
  <c r="AC957" i="15" s="1"/>
  <c r="U957" i="15" s="1"/>
  <c r="AA884" i="15"/>
  <c r="AA857" i="15"/>
  <c r="Z824" i="15"/>
  <c r="AA722" i="15"/>
  <c r="Z689" i="15"/>
  <c r="Z650" i="15"/>
  <c r="Z644" i="15"/>
  <c r="Z575" i="15"/>
  <c r="Z537" i="15"/>
  <c r="Z531" i="15"/>
  <c r="Z518" i="15"/>
  <c r="AA493" i="15"/>
  <c r="AA443" i="15"/>
  <c r="Z437" i="15"/>
  <c r="AA431" i="15"/>
  <c r="AA425" i="15"/>
  <c r="Z402" i="15"/>
  <c r="AA389" i="15"/>
  <c r="Z378" i="15"/>
  <c r="Z336" i="15"/>
  <c r="Z330" i="15"/>
  <c r="Z312" i="15"/>
  <c r="AA279" i="15"/>
  <c r="AA234" i="15"/>
  <c r="Z193" i="15"/>
  <c r="AA187" i="15"/>
  <c r="AA170" i="15"/>
  <c r="Z164" i="15"/>
  <c r="AA158" i="15"/>
  <c r="AA147" i="15"/>
  <c r="AA135" i="15"/>
  <c r="Z72" i="15"/>
  <c r="AD72" i="15" s="1"/>
  <c r="AC72" i="15" s="1"/>
  <c r="U72" i="15" s="1"/>
  <c r="AA61" i="15"/>
  <c r="AA1887" i="15"/>
  <c r="Z1744" i="15"/>
  <c r="Z1659" i="15"/>
  <c r="AA1582" i="15"/>
  <c r="Z1575" i="15"/>
  <c r="AA1561" i="15"/>
  <c r="Z1436" i="15"/>
  <c r="AD1436" i="15" s="1"/>
  <c r="AC1436" i="15" s="1"/>
  <c r="U1436" i="15" s="1"/>
  <c r="Z1408" i="15"/>
  <c r="AA1312" i="15"/>
  <c r="Z1306" i="15"/>
  <c r="Z1293" i="15"/>
  <c r="AA1265" i="15"/>
  <c r="Z1218" i="15"/>
  <c r="AA1171" i="15"/>
  <c r="AA1124" i="15"/>
  <c r="AA1097" i="15"/>
  <c r="AA1002" i="15"/>
  <c r="Z950" i="15"/>
  <c r="AA890" i="15"/>
  <c r="AD890" i="15" s="1"/>
  <c r="AC890" i="15" s="1"/>
  <c r="U890" i="15" s="1"/>
  <c r="Z884" i="15"/>
  <c r="Z857" i="15"/>
  <c r="AA810" i="15"/>
  <c r="AA656" i="15"/>
  <c r="AA606" i="15"/>
  <c r="AA587" i="15"/>
  <c r="AA581" i="15"/>
  <c r="AA512" i="15"/>
  <c r="Z493" i="15"/>
  <c r="Z449" i="15"/>
  <c r="Z443" i="15"/>
  <c r="Z431" i="15"/>
  <c r="Z425" i="15"/>
  <c r="AA366" i="15"/>
  <c r="AA306" i="15"/>
  <c r="AA295" i="15"/>
  <c r="AA284" i="15"/>
  <c r="Z279" i="15"/>
  <c r="Z234" i="15"/>
  <c r="Z158" i="15"/>
  <c r="Z147" i="15"/>
  <c r="Z135" i="15"/>
  <c r="AA95" i="15"/>
  <c r="AA89" i="15"/>
  <c r="Z61" i="15"/>
  <c r="AA44" i="15"/>
  <c r="AA27" i="15"/>
  <c r="AA1850" i="15"/>
  <c r="AA1815" i="15"/>
  <c r="Z1701" i="15"/>
  <c r="Z1616" i="15"/>
  <c r="AA1505" i="15"/>
  <c r="Z1299" i="15"/>
  <c r="Z1230" i="15"/>
  <c r="Z1204" i="15"/>
  <c r="AA1137" i="15"/>
  <c r="Z1110" i="15"/>
  <c r="Z943" i="15"/>
  <c r="AA1589" i="15"/>
  <c r="Z1312" i="15"/>
  <c r="AD1312" i="15" s="1"/>
  <c r="AC1312" i="15" s="1"/>
  <c r="U1312" i="15" s="1"/>
  <c r="Z1265" i="15"/>
  <c r="AA1230" i="15"/>
  <c r="AA1224" i="15"/>
  <c r="Z1211" i="15"/>
  <c r="AA1204" i="15"/>
  <c r="Z1184" i="15"/>
  <c r="AD1184" i="15" s="1"/>
  <c r="AC1184" i="15" s="1"/>
  <c r="U1184" i="15" s="1"/>
  <c r="Z1151" i="15"/>
  <c r="AA1144" i="15"/>
  <c r="Z1131" i="15"/>
  <c r="Z1124" i="15"/>
  <c r="Z1069" i="15"/>
  <c r="AA1049" i="15"/>
  <c r="AA1015" i="15"/>
  <c r="AA896" i="15"/>
  <c r="Z890" i="15"/>
  <c r="AA863" i="15"/>
  <c r="AA836" i="15"/>
  <c r="Z830" i="15"/>
  <c r="Z796" i="15"/>
  <c r="AA762" i="15"/>
  <c r="AA669" i="15"/>
  <c r="Z656" i="15"/>
  <c r="AA612" i="15"/>
  <c r="Z606" i="15"/>
  <c r="Z581" i="15"/>
  <c r="Z524" i="15"/>
  <c r="Z512" i="15"/>
  <c r="AA419" i="15"/>
  <c r="Z366" i="15"/>
  <c r="AA360" i="15"/>
  <c r="Z306" i="15"/>
  <c r="Z284" i="15"/>
  <c r="AA268" i="15"/>
  <c r="Z245" i="15"/>
  <c r="AA210" i="15"/>
  <c r="AA204" i="15"/>
  <c r="AA112" i="15"/>
  <c r="Z95" i="15"/>
  <c r="Z89" i="15"/>
  <c r="AD89" i="15" s="1"/>
  <c r="AC89" i="15" s="1"/>
  <c r="U89" i="15" s="1"/>
  <c r="AA77" i="15"/>
  <c r="Z55" i="15"/>
  <c r="AA15" i="15"/>
  <c r="Z1915" i="15"/>
  <c r="Z1708" i="15"/>
  <c r="AA1373" i="15"/>
  <c r="Z1144" i="15"/>
  <c r="AA1042" i="15"/>
  <c r="Z1015" i="15"/>
  <c r="Z896" i="15"/>
  <c r="AA1763" i="15"/>
  <c r="Z1756" i="15"/>
  <c r="Z1735" i="15"/>
  <c r="Z1678" i="15"/>
  <c r="Z1622" i="15"/>
  <c r="Z1615" i="15"/>
  <c r="AA1601" i="15"/>
  <c r="Z1531" i="15"/>
  <c r="Z1524" i="15"/>
  <c r="Z1504" i="15"/>
  <c r="Z1462" i="15"/>
  <c r="AD1462" i="15" s="1"/>
  <c r="AC1462" i="15" s="1"/>
  <c r="U1462" i="15" s="1"/>
  <c r="AA1427" i="15"/>
  <c r="Z1386" i="15"/>
  <c r="AA1358" i="15"/>
  <c r="Z1317" i="15"/>
  <c r="Z1298" i="15"/>
  <c r="Z1250" i="15"/>
  <c r="Z1229" i="15"/>
  <c r="Z1156" i="15"/>
  <c r="AA1136" i="15"/>
  <c r="Z1061" i="15"/>
  <c r="Z988" i="15"/>
  <c r="AA975" i="15"/>
  <c r="Z915" i="15"/>
  <c r="AA835" i="15"/>
  <c r="AA767" i="15"/>
  <c r="AA754" i="15"/>
  <c r="Z741" i="15"/>
  <c r="AA720" i="15"/>
  <c r="AA687" i="15"/>
  <c r="AA642" i="15"/>
  <c r="Z636" i="15"/>
  <c r="Z630" i="15"/>
  <c r="AA617" i="15"/>
  <c r="AA598" i="15"/>
  <c r="Z592" i="15"/>
  <c r="AA504" i="15"/>
  <c r="AA460" i="15"/>
  <c r="AA400" i="15"/>
  <c r="AA328" i="15"/>
  <c r="AA322" i="15"/>
  <c r="AA316" i="15"/>
  <c r="Z261" i="15"/>
  <c r="AA255" i="15"/>
  <c r="Z244" i="15"/>
  <c r="AA238" i="15"/>
  <c r="Z221" i="15"/>
  <c r="AA215" i="15"/>
  <c r="AD215" i="15" s="1"/>
  <c r="AC215" i="15" s="1"/>
  <c r="U215" i="15" s="1"/>
  <c r="AA209" i="15"/>
  <c r="Z191" i="15"/>
  <c r="AA185" i="15"/>
  <c r="AA151" i="15"/>
  <c r="AA139" i="15"/>
  <c r="Z105" i="15"/>
  <c r="AD105" i="15" s="1"/>
  <c r="AC105" i="15" s="1"/>
  <c r="U105" i="15" s="1"/>
  <c r="Z76" i="15"/>
  <c r="AA31" i="15"/>
  <c r="AA14" i="15"/>
  <c r="AA1856" i="15"/>
  <c r="AA1806" i="15"/>
  <c r="Z1763" i="15"/>
  <c r="Z1742" i="15"/>
  <c r="AA1657" i="15"/>
  <c r="Z1566" i="15"/>
  <c r="AA1559" i="15"/>
  <c r="Z1552" i="15"/>
  <c r="Z1545" i="15"/>
  <c r="Z1497" i="15"/>
  <c r="Z1441" i="15"/>
  <c r="Z1427" i="15"/>
  <c r="AA1420" i="15"/>
  <c r="Z1358" i="15"/>
  <c r="AA1304" i="15"/>
  <c r="Z1115" i="15"/>
  <c r="AA1088" i="15"/>
  <c r="AA1074" i="15"/>
  <c r="AA1883" i="15"/>
  <c r="AA1860" i="15"/>
  <c r="AA1786" i="15"/>
  <c r="Z1703" i="15"/>
  <c r="Z1487" i="15"/>
  <c r="Z1480" i="15"/>
  <c r="AA1376" i="15"/>
  <c r="Z1361" i="15"/>
  <c r="Z1354" i="15"/>
  <c r="Z1187" i="15"/>
  <c r="AA1165" i="15"/>
  <c r="Z1085" i="15"/>
  <c r="AA1055" i="15"/>
  <c r="AA1048" i="15"/>
  <c r="Z998" i="15"/>
  <c r="AA991" i="15"/>
  <c r="AA912" i="15"/>
  <c r="Z905" i="15"/>
  <c r="Z710" i="15"/>
  <c r="AA668" i="15"/>
  <c r="AA633" i="15"/>
  <c r="AA570" i="15"/>
  <c r="AA556" i="15"/>
  <c r="AA494" i="15"/>
  <c r="AA467" i="15"/>
  <c r="Z419" i="15"/>
  <c r="Z326" i="15"/>
  <c r="Z300" i="15"/>
  <c r="Z294" i="15"/>
  <c r="AA275" i="15"/>
  <c r="AA269" i="15"/>
  <c r="Z218" i="15"/>
  <c r="AA211" i="15"/>
  <c r="AA152" i="15"/>
  <c r="Z139" i="15"/>
  <c r="AA62" i="15"/>
  <c r="AA43" i="15"/>
  <c r="Z1860" i="15"/>
  <c r="AA1494" i="15"/>
  <c r="Z1376" i="15"/>
  <c r="Z1259" i="15"/>
  <c r="Z1165" i="15"/>
  <c r="Z1055" i="15"/>
  <c r="Z991" i="15"/>
  <c r="Z912" i="15"/>
  <c r="AA876" i="15"/>
  <c r="Z869" i="15"/>
  <c r="AA775" i="15"/>
  <c r="AA682" i="15"/>
  <c r="Z668" i="15"/>
  <c r="Z633" i="15"/>
  <c r="Z612" i="15"/>
  <c r="Z598" i="15"/>
  <c r="AA563" i="15"/>
  <c r="AA542" i="15"/>
  <c r="AA507" i="15"/>
  <c r="Z467" i="15"/>
  <c r="AA432" i="15"/>
  <c r="AA281" i="15"/>
  <c r="Z275" i="15"/>
  <c r="Z224" i="15"/>
  <c r="Z211" i="15"/>
  <c r="AA198" i="15"/>
  <c r="Z152" i="15"/>
  <c r="AA126" i="15"/>
  <c r="AA120" i="15"/>
  <c r="AA107" i="15"/>
  <c r="AA94" i="15"/>
  <c r="Z62" i="15"/>
  <c r="AA1345" i="15"/>
  <c r="Z1793" i="15"/>
  <c r="AA1710" i="15"/>
  <c r="Z1695" i="15"/>
  <c r="AD1695" i="15" s="1"/>
  <c r="AC1695" i="15" s="1"/>
  <c r="U1695" i="15" s="1"/>
  <c r="AA1501" i="15"/>
  <c r="AA1442" i="15"/>
  <c r="AA1435" i="15"/>
  <c r="AA1193" i="15"/>
  <c r="Z1172" i="15"/>
  <c r="AA926" i="15"/>
  <c r="Z876" i="15"/>
  <c r="AA818" i="15"/>
  <c r="AA811" i="15"/>
  <c r="AA782" i="15"/>
  <c r="Z682" i="15"/>
  <c r="AA646" i="15"/>
  <c r="Z563" i="15"/>
  <c r="Z542" i="15"/>
  <c r="AA500" i="15"/>
  <c r="Z473" i="15"/>
  <c r="Z460" i="15"/>
  <c r="Z432" i="15"/>
  <c r="AA372" i="15"/>
  <c r="Z359" i="15"/>
  <c r="AA332" i="15"/>
  <c r="AA319" i="15"/>
  <c r="Z281" i="15"/>
  <c r="Z198" i="15"/>
  <c r="Z126" i="15"/>
  <c r="Z94" i="15"/>
  <c r="AA49" i="15"/>
  <c r="AA17" i="15"/>
  <c r="AA1507" i="15"/>
  <c r="AA1068" i="15"/>
  <c r="AA1061" i="15"/>
  <c r="AA889" i="15"/>
  <c r="Z839" i="15"/>
  <c r="Z788" i="15"/>
  <c r="Z745" i="15"/>
  <c r="Z738" i="15"/>
  <c r="Z681" i="15"/>
  <c r="Z541" i="15"/>
  <c r="Z452" i="15"/>
  <c r="Z424" i="15"/>
  <c r="AA371" i="15"/>
  <c r="AA338" i="15"/>
  <c r="AA286" i="15"/>
  <c r="AA261" i="15"/>
  <c r="Z223" i="15"/>
  <c r="AA183" i="15"/>
  <c r="AA125" i="15"/>
  <c r="Z119" i="15"/>
  <c r="AA79" i="15"/>
  <c r="AA48" i="15"/>
  <c r="Z29" i="15"/>
  <c r="AA16" i="15"/>
  <c r="Z1918" i="15"/>
  <c r="Z1821" i="15"/>
  <c r="Z1507" i="15"/>
  <c r="AA1500" i="15"/>
  <c r="Z1403" i="15"/>
  <c r="AA1192" i="15"/>
  <c r="Z1068" i="15"/>
  <c r="AA932" i="15"/>
  <c r="Z853" i="15"/>
  <c r="Z687" i="15"/>
  <c r="AA652" i="15"/>
  <c r="AA645" i="15"/>
  <c r="AA624" i="15"/>
  <c r="Z371" i="15"/>
  <c r="AD371" i="15" s="1"/>
  <c r="AC371" i="15" s="1"/>
  <c r="U371" i="15" s="1"/>
  <c r="Z338" i="15"/>
  <c r="AA331" i="15"/>
  <c r="Z286" i="15"/>
  <c r="Z280" i="15"/>
  <c r="Z248" i="15"/>
  <c r="AA229" i="15"/>
  <c r="AA203" i="15"/>
  <c r="Z183" i="15"/>
  <c r="AA157" i="15"/>
  <c r="Z131" i="15"/>
  <c r="Z79" i="15"/>
  <c r="Z35" i="15"/>
  <c r="AA1881" i="15"/>
  <c r="Z1641" i="15"/>
  <c r="AA1352" i="15"/>
  <c r="Z1345" i="15"/>
  <c r="AA1250" i="15"/>
  <c r="Z1206" i="15"/>
  <c r="Z1192" i="15"/>
  <c r="AA1156" i="15"/>
  <c r="AA1119" i="15"/>
  <c r="AA1112" i="15"/>
  <c r="AA1003" i="15"/>
  <c r="AA982" i="15"/>
  <c r="Z946" i="15"/>
  <c r="AD946" i="15" s="1"/>
  <c r="AC946" i="15" s="1"/>
  <c r="U946" i="15" s="1"/>
  <c r="Z932" i="15"/>
  <c r="AA751" i="15"/>
  <c r="Z730" i="15"/>
  <c r="Z708" i="15"/>
  <c r="AA701" i="15"/>
  <c r="Z652" i="15"/>
  <c r="Z645" i="15"/>
  <c r="Z624" i="15"/>
  <c r="Z617" i="15"/>
  <c r="AA554" i="15"/>
  <c r="AA384" i="15"/>
  <c r="Z331" i="15"/>
  <c r="AA311" i="15"/>
  <c r="Z229" i="15"/>
  <c r="Z216" i="15"/>
  <c r="AA137" i="15"/>
  <c r="Z112" i="15"/>
  <c r="Z41" i="15"/>
  <c r="AA1603" i="15"/>
  <c r="AA1396" i="15"/>
  <c r="Z1352" i="15"/>
  <c r="AA1287" i="15"/>
  <c r="Z1119" i="15"/>
  <c r="AA1024" i="15"/>
  <c r="AA1010" i="15"/>
  <c r="Z982" i="15"/>
  <c r="Z975" i="15"/>
  <c r="Z751" i="15"/>
  <c r="Z701" i="15"/>
  <c r="Z554" i="15"/>
  <c r="AA547" i="15"/>
  <c r="Z311" i="15"/>
  <c r="Z267" i="15"/>
  <c r="AA241" i="15"/>
  <c r="AA177" i="15"/>
  <c r="Z137" i="15"/>
  <c r="AD137" i="15" s="1"/>
  <c r="AC137" i="15" s="1"/>
  <c r="U137" i="15" s="1"/>
  <c r="Z85" i="15"/>
  <c r="AA66" i="15"/>
  <c r="AA1800" i="15"/>
  <c r="Z1501" i="15"/>
  <c r="Z1442" i="15"/>
  <c r="Z1193" i="15"/>
  <c r="AA1179" i="15"/>
  <c r="AA1113" i="15"/>
  <c r="AA1106" i="15"/>
  <c r="AA1004" i="15"/>
  <c r="Z926" i="15"/>
  <c r="Z897" i="15"/>
  <c r="Z818" i="15"/>
  <c r="Z646" i="15"/>
  <c r="AA639" i="15"/>
  <c r="Z500" i="15"/>
  <c r="Z446" i="15"/>
  <c r="AD446" i="15" s="1"/>
  <c r="AC446" i="15" s="1"/>
  <c r="U446" i="15" s="1"/>
  <c r="Z332" i="15"/>
  <c r="Z204" i="15"/>
  <c r="AA172" i="15"/>
  <c r="AA113" i="15"/>
  <c r="AD113" i="15" s="1"/>
  <c r="AC113" i="15" s="1"/>
  <c r="U113" i="15" s="1"/>
  <c r="AA1389" i="15"/>
  <c r="Z1800" i="15"/>
  <c r="Z1717" i="15"/>
  <c r="AA1597" i="15"/>
  <c r="AA1590" i="15"/>
  <c r="AA1295" i="15"/>
  <c r="AA1281" i="15"/>
  <c r="AA1244" i="15"/>
  <c r="AA1229" i="15"/>
  <c r="AA1150" i="15"/>
  <c r="Z1113" i="15"/>
  <c r="Z1106" i="15"/>
  <c r="AD1106" i="15" s="1"/>
  <c r="AC1106" i="15" s="1"/>
  <c r="U1106" i="15" s="1"/>
  <c r="AA1091" i="15"/>
  <c r="AA1011" i="15"/>
  <c r="Z1004" i="15"/>
  <c r="AD1004" i="15" s="1"/>
  <c r="AC1004" i="15" s="1"/>
  <c r="U1004" i="15" s="1"/>
  <c r="AA969" i="15"/>
  <c r="Z639" i="15"/>
  <c r="AA618" i="15"/>
  <c r="AA548" i="15"/>
  <c r="AA391" i="15"/>
  <c r="AA365" i="15"/>
  <c r="Z255" i="15"/>
  <c r="AA178" i="15"/>
  <c r="Z172" i="15"/>
  <c r="Z113" i="15"/>
  <c r="AA73" i="15"/>
  <c r="AA67" i="15"/>
  <c r="AA23" i="15"/>
  <c r="AA1724" i="15"/>
  <c r="AA1627" i="15"/>
  <c r="Z1604" i="15"/>
  <c r="Z1597" i="15"/>
  <c r="Z1590" i="15"/>
  <c r="AA1486" i="15"/>
  <c r="Z1479" i="15"/>
  <c r="Z1397" i="15"/>
  <c r="AD1397" i="15" s="1"/>
  <c r="AC1397" i="15" s="1"/>
  <c r="U1397" i="15" s="1"/>
  <c r="AA1324" i="15"/>
  <c r="Z1295" i="15"/>
  <c r="AA1288" i="15"/>
  <c r="Z1281" i="15"/>
  <c r="Z1236" i="15"/>
  <c r="AA1186" i="15"/>
  <c r="Z1150" i="15"/>
  <c r="Z1011" i="15"/>
  <c r="AA997" i="15"/>
  <c r="AA976" i="15"/>
  <c r="Z969" i="15"/>
  <c r="AA716" i="15"/>
  <c r="AA583" i="15"/>
  <c r="AA569" i="15"/>
  <c r="Z548" i="15"/>
  <c r="AA513" i="15"/>
  <c r="AA486" i="15"/>
  <c r="Z438" i="15"/>
  <c r="Z418" i="15"/>
  <c r="AD418" i="15" s="1"/>
  <c r="AC418" i="15" s="1"/>
  <c r="U418" i="15" s="1"/>
  <c r="Z398" i="15"/>
  <c r="Z391" i="15"/>
  <c r="Z365" i="15"/>
  <c r="AA325" i="15"/>
  <c r="AA299" i="15"/>
  <c r="Z268" i="15"/>
  <c r="Z242" i="15"/>
  <c r="AA236" i="15"/>
  <c r="Z178" i="15"/>
  <c r="AA100" i="15"/>
  <c r="Z86" i="15"/>
  <c r="AD86" i="15" s="1"/>
  <c r="AC86" i="15" s="1"/>
  <c r="U86" i="15" s="1"/>
  <c r="Z73" i="15"/>
  <c r="Z67" i="15"/>
  <c r="Z23" i="15"/>
  <c r="AA1911" i="15"/>
  <c r="AA1904" i="15"/>
  <c r="AA1874" i="15"/>
  <c r="Z1836" i="15"/>
  <c r="Z1754" i="15"/>
  <c r="Z1731" i="15"/>
  <c r="Z1724" i="15"/>
  <c r="AA1664" i="15"/>
  <c r="AA1493" i="15"/>
  <c r="AA1382" i="15"/>
  <c r="AA1367" i="15"/>
  <c r="Z1331" i="15"/>
  <c r="Z1324" i="15"/>
  <c r="Z1199" i="15"/>
  <c r="AD1199" i="15" s="1"/>
  <c r="AC1199" i="15" s="1"/>
  <c r="U1199" i="15" s="1"/>
  <c r="Z1098" i="15"/>
  <c r="AA1054" i="15"/>
  <c r="AA882" i="15"/>
  <c r="AA839" i="15"/>
  <c r="AA745" i="15"/>
  <c r="AA738" i="15"/>
  <c r="Z695" i="15"/>
  <c r="AA611" i="15"/>
  <c r="Z583" i="15"/>
  <c r="AA576" i="15"/>
  <c r="Z569" i="15"/>
  <c r="Z513" i="15"/>
  <c r="AD513" i="15" s="1"/>
  <c r="AC513" i="15" s="1"/>
  <c r="U513" i="15" s="1"/>
  <c r="AA506" i="15"/>
  <c r="Z486" i="15"/>
  <c r="AD486" i="15" s="1"/>
  <c r="AC486" i="15" s="1"/>
  <c r="U486" i="15" s="1"/>
  <c r="Z479" i="15"/>
  <c r="AD479" i="15" s="1"/>
  <c r="AC479" i="15" s="1"/>
  <c r="U479" i="15" s="1"/>
  <c r="AA424" i="15"/>
  <c r="Z325" i="15"/>
  <c r="Z305" i="15"/>
  <c r="AA274" i="15"/>
  <c r="Z236" i="15"/>
  <c r="AA223" i="15"/>
  <c r="Z210" i="15"/>
  <c r="Z151" i="15"/>
  <c r="AA119" i="15"/>
  <c r="Z106" i="15"/>
  <c r="Z100" i="15"/>
  <c r="AA29" i="15"/>
  <c r="Z1729" i="15"/>
  <c r="AA1632" i="15"/>
  <c r="AA1609" i="15"/>
  <c r="AA1219" i="15"/>
  <c r="AA1125" i="15"/>
  <c r="Z1037" i="15"/>
  <c r="Z764" i="15"/>
  <c r="Z750" i="15"/>
  <c r="AA539" i="15"/>
  <c r="Z525" i="15"/>
  <c r="Z511" i="15"/>
  <c r="AA470" i="15"/>
  <c r="AA450" i="15"/>
  <c r="Z376" i="15"/>
  <c r="Z297" i="15"/>
  <c r="AA259" i="15"/>
  <c r="Z240" i="15"/>
  <c r="Z195" i="15"/>
  <c r="AA188" i="15"/>
  <c r="Z182" i="15"/>
  <c r="Z117" i="15"/>
  <c r="Z84" i="15"/>
  <c r="Z71" i="15"/>
  <c r="AA46" i="15"/>
  <c r="AA1902" i="15"/>
  <c r="Z1782" i="15"/>
  <c r="AA1736" i="15"/>
  <c r="Z1542" i="15"/>
  <c r="AD1542" i="15" s="1"/>
  <c r="AC1542" i="15" s="1"/>
  <c r="U1542" i="15" s="1"/>
  <c r="Z1505" i="15"/>
  <c r="Z1219" i="15"/>
  <c r="AA1132" i="15"/>
  <c r="Z1103" i="15"/>
  <c r="Z1044" i="15"/>
  <c r="AA685" i="15"/>
  <c r="AA636" i="15"/>
  <c r="AA601" i="15"/>
  <c r="Z539" i="15"/>
  <c r="Z470" i="15"/>
  <c r="AA409" i="15"/>
  <c r="Z316" i="15"/>
  <c r="AA278" i="15"/>
  <c r="AA221" i="15"/>
  <c r="Z188" i="15"/>
  <c r="AA169" i="15"/>
  <c r="AA142" i="15"/>
  <c r="AA123" i="15"/>
  <c r="Z77" i="15"/>
  <c r="Z65" i="15"/>
  <c r="Z46" i="15"/>
  <c r="AA1639" i="15"/>
  <c r="AA1292" i="15"/>
  <c r="Z1278" i="15"/>
  <c r="AA1233" i="15"/>
  <c r="AA1190" i="15"/>
  <c r="AA1183" i="15"/>
  <c r="Z1147" i="15"/>
  <c r="Z1132" i="15"/>
  <c r="AA944" i="15"/>
  <c r="Z851" i="15"/>
  <c r="AA756" i="15"/>
  <c r="Z728" i="15"/>
  <c r="Z685" i="15"/>
  <c r="AA671" i="15"/>
  <c r="Z664" i="15"/>
  <c r="AD664" i="15" s="1"/>
  <c r="AC664" i="15" s="1"/>
  <c r="U664" i="15" s="1"/>
  <c r="Z615" i="15"/>
  <c r="AA415" i="15"/>
  <c r="Z409" i="15"/>
  <c r="AD409" i="15" s="1"/>
  <c r="AC409" i="15" s="1"/>
  <c r="U409" i="15" s="1"/>
  <c r="Z278" i="15"/>
  <c r="AA1766" i="15"/>
  <c r="Z1683" i="15"/>
  <c r="Z1668" i="15"/>
  <c r="AA1661" i="15"/>
  <c r="AA1445" i="15"/>
  <c r="AA1438" i="15"/>
  <c r="Z1394" i="15"/>
  <c r="AA1335" i="15"/>
  <c r="Z1328" i="15"/>
  <c r="Z1313" i="15"/>
  <c r="AA872" i="15"/>
  <c r="Z836" i="15"/>
  <c r="Z829" i="15"/>
  <c r="Z785" i="15"/>
  <c r="AD785" i="15" s="1"/>
  <c r="AC785" i="15" s="1"/>
  <c r="U785" i="15" s="1"/>
  <c r="Z778" i="15"/>
  <c r="Z678" i="15"/>
  <c r="AA580" i="15"/>
  <c r="Z545" i="15"/>
  <c r="AD545" i="15" s="1"/>
  <c r="AC545" i="15" s="1"/>
  <c r="U545" i="15" s="1"/>
  <c r="Z517" i="15"/>
  <c r="Z463" i="15"/>
  <c r="AA442" i="15"/>
  <c r="AD442" i="15" s="1"/>
  <c r="AC442" i="15" s="1"/>
  <c r="U442" i="15" s="1"/>
  <c r="AA421" i="15"/>
  <c r="Z388" i="15"/>
  <c r="Z362" i="15"/>
  <c r="Z355" i="15"/>
  <c r="Z342" i="15"/>
  <c r="AA302" i="15"/>
  <c r="Z290" i="15"/>
  <c r="Z265" i="15"/>
  <c r="AA233" i="15"/>
  <c r="Z175" i="15"/>
  <c r="AA148" i="15"/>
  <c r="Z129" i="15"/>
  <c r="AA103" i="15"/>
  <c r="Z97" i="15"/>
  <c r="Z90" i="15"/>
  <c r="AA39" i="15"/>
  <c r="Z20" i="15"/>
  <c r="AA1803" i="15"/>
  <c r="AA1796" i="15"/>
  <c r="AD1796" i="15" s="1"/>
  <c r="AC1796" i="15" s="1"/>
  <c r="U1796" i="15" s="1"/>
  <c r="Z1438" i="15"/>
  <c r="Z1196" i="15"/>
  <c r="Z1072" i="15"/>
  <c r="AA1065" i="15"/>
  <c r="AA1036" i="15"/>
  <c r="AA749" i="15"/>
  <c r="AD749" i="15" s="1"/>
  <c r="AC749" i="15" s="1"/>
  <c r="U749" i="15" s="1"/>
  <c r="Z580" i="15"/>
  <c r="AA489" i="15"/>
  <c r="Z421" i="15"/>
  <c r="Z368" i="15"/>
  <c r="Z302" i="15"/>
  <c r="AA296" i="15"/>
  <c r="AA258" i="15"/>
  <c r="AA239" i="15"/>
  <c r="Z233" i="15"/>
  <c r="Z194" i="15"/>
  <c r="AD194" i="15" s="1"/>
  <c r="AC194" i="15" s="1"/>
  <c r="U194" i="15" s="1"/>
  <c r="AA154" i="15"/>
  <c r="AD154" i="15" s="1"/>
  <c r="AC154" i="15" s="1"/>
  <c r="U154" i="15" s="1"/>
  <c r="Z148" i="15"/>
  <c r="Z103" i="15"/>
  <c r="AD103" i="15" s="1"/>
  <c r="AC103" i="15" s="1"/>
  <c r="U103" i="15" s="1"/>
  <c r="AA51" i="15"/>
  <c r="AA1831" i="15"/>
  <c r="AA1644" i="15"/>
  <c r="Z1592" i="15"/>
  <c r="AD1592" i="15" s="1"/>
  <c r="AC1592" i="15" s="1"/>
  <c r="U1592" i="15" s="1"/>
  <c r="Z1451" i="15"/>
  <c r="AA1253" i="15"/>
  <c r="Z1166" i="15"/>
  <c r="Z1159" i="15"/>
  <c r="Z1130" i="15"/>
  <c r="Z1042" i="15"/>
  <c r="AA985" i="15"/>
  <c r="AA964" i="15"/>
  <c r="AA949" i="15"/>
  <c r="AA906" i="15"/>
  <c r="AA704" i="15"/>
  <c r="Z1803" i="15"/>
  <c r="Z1773" i="15"/>
  <c r="AA1615" i="15"/>
  <c r="AA1571" i="15"/>
  <c r="AA1548" i="15"/>
  <c r="AA1518" i="15"/>
  <c r="AA1342" i="15"/>
  <c r="AA1254" i="15"/>
  <c r="AA1247" i="15"/>
  <c r="AA1160" i="15"/>
  <c r="AA1153" i="15"/>
  <c r="Z1065" i="15"/>
  <c r="Z1043" i="15"/>
  <c r="AA600" i="15"/>
  <c r="Z489" i="15"/>
  <c r="AA469" i="15"/>
  <c r="AA348" i="15"/>
  <c r="Z328" i="15"/>
  <c r="Z296" i="15"/>
  <c r="Z239" i="15"/>
  <c r="AA200" i="15"/>
  <c r="AA76" i="15"/>
  <c r="Z51" i="15"/>
  <c r="AA45" i="15"/>
  <c r="AA26" i="15"/>
  <c r="AA1563" i="15"/>
  <c r="Z1210" i="15"/>
  <c r="Z878" i="15"/>
  <c r="Z799" i="15"/>
  <c r="Z586" i="15"/>
  <c r="Z482" i="15"/>
  <c r="AA270" i="15"/>
  <c r="AA206" i="15"/>
  <c r="Z122" i="15"/>
  <c r="Z1348" i="15"/>
  <c r="AA1788" i="15"/>
  <c r="AA1750" i="15"/>
  <c r="Z1571" i="15"/>
  <c r="Z1518" i="15"/>
  <c r="Z1407" i="15"/>
  <c r="AA1400" i="15"/>
  <c r="Z1342" i="15"/>
  <c r="AA1298" i="15"/>
  <c r="Z1247" i="15"/>
  <c r="Z1153" i="15"/>
  <c r="AA1138" i="15"/>
  <c r="Z1050" i="15"/>
  <c r="AA979" i="15"/>
  <c r="Z936" i="15"/>
  <c r="AA799" i="15"/>
  <c r="Z755" i="15"/>
  <c r="AA698" i="15"/>
  <c r="AA691" i="15"/>
  <c r="Z670" i="15"/>
  <c r="AA663" i="15"/>
  <c r="Z628" i="15"/>
  <c r="AA607" i="15"/>
  <c r="AA586" i="15"/>
  <c r="AA558" i="15"/>
  <c r="Z469" i="15"/>
  <c r="AA408" i="15"/>
  <c r="AA283" i="15"/>
  <c r="Z213" i="15"/>
  <c r="Z200" i="15"/>
  <c r="Z45" i="15"/>
  <c r="Z26" i="15"/>
  <c r="Z1750" i="15"/>
  <c r="AA1578" i="15"/>
  <c r="Z1400" i="15"/>
  <c r="AA1021" i="15"/>
  <c r="AA885" i="15"/>
  <c r="Z806" i="15"/>
  <c r="Z698" i="15"/>
  <c r="Z607" i="15"/>
  <c r="AA475" i="15"/>
  <c r="Z283" i="15"/>
  <c r="AA134" i="15"/>
  <c r="AA1824" i="15"/>
  <c r="Z1817" i="15"/>
  <c r="AA1667" i="15"/>
  <c r="Z1578" i="15"/>
  <c r="Z1444" i="15"/>
  <c r="AA1355" i="15"/>
  <c r="Z1334" i="15"/>
  <c r="AA1086" i="15"/>
  <c r="Z1021" i="15"/>
  <c r="Z885" i="15"/>
  <c r="AA784" i="15"/>
  <c r="Z762" i="15"/>
  <c r="AA741" i="15"/>
  <c r="Z677" i="15"/>
  <c r="AA523" i="15"/>
  <c r="Z475" i="15"/>
  <c r="AA448" i="15"/>
  <c r="AA341" i="15"/>
  <c r="AA289" i="15"/>
  <c r="Z270" i="15"/>
  <c r="AA264" i="15"/>
  <c r="Z206" i="15"/>
  <c r="AA180" i="15"/>
  <c r="AA174" i="15"/>
  <c r="Z134" i="15"/>
  <c r="AA57" i="15"/>
  <c r="AA38" i="15"/>
  <c r="Z1824" i="15"/>
  <c r="Z1674" i="15"/>
  <c r="AA1474" i="15"/>
  <c r="AA1451" i="15"/>
  <c r="AA1414" i="15"/>
  <c r="Z1355" i="15"/>
  <c r="AA1217" i="15"/>
  <c r="Z1086" i="15"/>
  <c r="AA1071" i="15"/>
  <c r="Z835" i="15"/>
  <c r="Z634" i="15"/>
  <c r="AA530" i="15"/>
  <c r="Z523" i="15"/>
  <c r="AD523" i="15" s="1"/>
  <c r="AC523" i="15" s="1"/>
  <c r="U523" i="15" s="1"/>
  <c r="AA495" i="15"/>
  <c r="Z448" i="15"/>
  <c r="AA420" i="15"/>
  <c r="Z414" i="15"/>
  <c r="AA367" i="15"/>
  <c r="Z341" i="15"/>
  <c r="AA314" i="15"/>
  <c r="AA301" i="15"/>
  <c r="Z289" i="15"/>
  <c r="Z264" i="15"/>
  <c r="Z219" i="15"/>
  <c r="Z180" i="15"/>
  <c r="AA153" i="15"/>
  <c r="AA102" i="15"/>
  <c r="Z82" i="15"/>
  <c r="AA63" i="15"/>
  <c r="Z57" i="15"/>
  <c r="Z38" i="15"/>
  <c r="AA1823" i="15"/>
  <c r="Z1718" i="15"/>
  <c r="Z1688" i="15"/>
  <c r="Z1584" i="15"/>
  <c r="AA1546" i="15"/>
  <c r="AA1487" i="15"/>
  <c r="AA1480" i="15"/>
  <c r="AA1473" i="15"/>
  <c r="AA1361" i="15"/>
  <c r="AA1282" i="15"/>
  <c r="AA1223" i="15"/>
  <c r="AA1187" i="15"/>
  <c r="Z1092" i="15"/>
  <c r="AA1085" i="15"/>
  <c r="AA855" i="15"/>
  <c r="Z768" i="15"/>
  <c r="Z725" i="15"/>
  <c r="AA710" i="15"/>
  <c r="AA619" i="15"/>
  <c r="Z536" i="15"/>
  <c r="Z529" i="15"/>
  <c r="AA413" i="15"/>
  <c r="Z386" i="15"/>
  <c r="AA326" i="15"/>
  <c r="AA294" i="15"/>
  <c r="AA256" i="15"/>
  <c r="Z231" i="15"/>
  <c r="AA218" i="15"/>
  <c r="Z68" i="15"/>
  <c r="Z56" i="15"/>
  <c r="Z37" i="15"/>
  <c r="AA280" i="15"/>
  <c r="Z1662" i="15"/>
  <c r="Z1380" i="15"/>
  <c r="Z1850" i="15"/>
  <c r="AA1756" i="15"/>
  <c r="AA1513" i="15"/>
  <c r="AA1466" i="15"/>
  <c r="AA1301" i="15"/>
  <c r="Z458" i="15"/>
  <c r="AA435" i="15"/>
  <c r="Z420" i="15"/>
  <c r="Z383" i="15"/>
  <c r="AA353" i="15"/>
  <c r="Z130" i="15"/>
  <c r="Z40" i="15"/>
  <c r="Z18" i="15"/>
  <c r="Z1402" i="15"/>
  <c r="AA1300" i="15"/>
  <c r="Z1253" i="15"/>
  <c r="AA978" i="15"/>
  <c r="AA841" i="15"/>
  <c r="Z464" i="15"/>
  <c r="Z322" i="15"/>
  <c r="AA129" i="15"/>
  <c r="Z1715" i="15"/>
  <c r="AA1668" i="15"/>
  <c r="AA1425" i="15"/>
  <c r="AA1315" i="15"/>
  <c r="Z1300" i="15"/>
  <c r="AA1198" i="15"/>
  <c r="AA909" i="15"/>
  <c r="AA662" i="15"/>
  <c r="AA426" i="15"/>
  <c r="Z241" i="15"/>
  <c r="AA136" i="15"/>
  <c r="AA68" i="15"/>
  <c r="AA1707" i="15"/>
  <c r="Z1292" i="15"/>
  <c r="Z1016" i="15"/>
  <c r="AA924" i="15"/>
  <c r="Z662" i="15"/>
  <c r="AA501" i="15"/>
  <c r="Z426" i="15"/>
  <c r="AA285" i="15"/>
  <c r="Z143" i="15"/>
  <c r="AA915" i="15"/>
  <c r="Z291" i="15"/>
  <c r="Z276" i="15"/>
  <c r="AA149" i="15"/>
  <c r="Z15" i="15"/>
  <c r="Z1588" i="15"/>
  <c r="Z938" i="15"/>
  <c r="AA808" i="15"/>
  <c r="Z380" i="15"/>
  <c r="AA350" i="15"/>
  <c r="AA343" i="15"/>
  <c r="AA320" i="15"/>
  <c r="AA97" i="15"/>
  <c r="Z1831" i="15"/>
  <c r="AA1470" i="15"/>
  <c r="AA823" i="15"/>
  <c r="AA707" i="15"/>
  <c r="Z350" i="15"/>
  <c r="Z343" i="15"/>
  <c r="Z320" i="15"/>
  <c r="AD320" i="15" s="1"/>
  <c r="AC320" i="15" s="1"/>
  <c r="U320" i="15" s="1"/>
  <c r="Z66" i="15"/>
  <c r="AA1842" i="15"/>
  <c r="Z1811" i="15"/>
  <c r="AA1536" i="15"/>
  <c r="Z1513" i="15"/>
  <c r="Z895" i="15"/>
  <c r="AA718" i="15"/>
  <c r="Z353" i="15"/>
  <c r="Z1536" i="15"/>
  <c r="Z1112" i="15"/>
  <c r="AA994" i="15"/>
  <c r="AA640" i="15"/>
  <c r="Z564" i="15"/>
  <c r="AA533" i="15"/>
  <c r="Z360" i="15"/>
  <c r="AA189" i="15"/>
  <c r="AA182" i="15"/>
  <c r="Z1857" i="15"/>
  <c r="Z1543" i="15"/>
  <c r="AA902" i="15"/>
  <c r="Z533" i="15"/>
  <c r="Z495" i="15"/>
  <c r="Z159" i="15"/>
  <c r="Z92" i="15"/>
  <c r="AA1896" i="15"/>
  <c r="AA1402" i="15"/>
  <c r="Z902" i="15"/>
  <c r="AA879" i="15"/>
  <c r="Z772" i="15"/>
  <c r="AA517" i="15"/>
  <c r="AA464" i="15"/>
  <c r="Z367" i="15"/>
  <c r="AD367" i="15" s="1"/>
  <c r="AC367" i="15" s="1"/>
  <c r="U367" i="15" s="1"/>
  <c r="Z114" i="15"/>
  <c r="AA84" i="15"/>
  <c r="Z1896" i="15"/>
  <c r="Z985" i="15"/>
  <c r="Z924" i="15"/>
  <c r="Z863" i="15"/>
  <c r="AD863" i="15" s="1"/>
  <c r="AC863" i="15" s="1"/>
  <c r="U863" i="15" s="1"/>
  <c r="Z501" i="15"/>
  <c r="AA403" i="15"/>
  <c r="AA396" i="15"/>
  <c r="AA337" i="15"/>
  <c r="Z307" i="15"/>
  <c r="Z285" i="15"/>
  <c r="Z31" i="15"/>
  <c r="AA1816" i="15"/>
  <c r="AA1651" i="15"/>
  <c r="Z1173" i="15"/>
  <c r="Z1030" i="15"/>
  <c r="AA291" i="15"/>
  <c r="Z247" i="15"/>
  <c r="AA105" i="15"/>
  <c r="Z1431" i="15"/>
  <c r="AA1910" i="15"/>
  <c r="AA623" i="15"/>
  <c r="Z403" i="15"/>
  <c r="AA388" i="15"/>
  <c r="AA195" i="15"/>
  <c r="AA599" i="15"/>
  <c r="AA1729" i="15"/>
  <c r="Z754" i="15"/>
  <c r="AA380" i="15"/>
  <c r="Z1910" i="15"/>
  <c r="AA1871" i="15"/>
  <c r="AA1809" i="15"/>
  <c r="Z410" i="15"/>
  <c r="Z314" i="15"/>
  <c r="AA60" i="15"/>
  <c r="AA630" i="15"/>
  <c r="AA938" i="15"/>
  <c r="AA1917" i="15"/>
  <c r="AA778" i="15"/>
  <c r="AA247" i="15"/>
  <c r="Z60" i="15"/>
  <c r="Z1917" i="15"/>
  <c r="AA816" i="15"/>
  <c r="AA592" i="15"/>
  <c r="AA225" i="15"/>
  <c r="Z599" i="15"/>
  <c r="Z142" i="15"/>
  <c r="AA1227" i="15"/>
  <c r="AA952" i="15"/>
  <c r="AA545" i="15"/>
  <c r="Z1681" i="15"/>
  <c r="AA1595" i="15"/>
  <c r="AA1328" i="15"/>
  <c r="Z952" i="15"/>
  <c r="Z568" i="15"/>
  <c r="AA454" i="15"/>
  <c r="AA231" i="15"/>
  <c r="AA163" i="15"/>
  <c r="AA111" i="15"/>
  <c r="AA199" i="15"/>
  <c r="Z169" i="15"/>
  <c r="Z1838" i="15"/>
  <c r="AD1838" i="15" s="1"/>
  <c r="AC1838" i="15" s="1"/>
  <c r="U1838" i="15" s="1"/>
  <c r="AA891" i="15"/>
  <c r="Z714" i="15"/>
  <c r="AA613" i="15"/>
  <c r="AA461" i="15"/>
  <c r="Z454" i="15"/>
  <c r="AA386" i="15"/>
  <c r="AA290" i="15"/>
  <c r="AA252" i="15"/>
  <c r="Z163" i="15"/>
  <c r="Z14" i="15"/>
  <c r="Z845" i="15"/>
  <c r="AA737" i="15"/>
  <c r="AA859" i="15"/>
  <c r="AA697" i="15"/>
  <c r="Z1767" i="15"/>
  <c r="AD1767" i="15" s="1"/>
  <c r="AC1767" i="15" s="1"/>
  <c r="U1767" i="15" s="1"/>
  <c r="AA1610" i="15"/>
  <c r="AA1524" i="15"/>
  <c r="Z944" i="15"/>
  <c r="Z891" i="15"/>
  <c r="AA845" i="15"/>
  <c r="Z613" i="15"/>
  <c r="Z476" i="15"/>
  <c r="AA297" i="15"/>
  <c r="Z252" i="15"/>
  <c r="Z238" i="15"/>
  <c r="Z185" i="15"/>
  <c r="AA1696" i="15"/>
  <c r="Z1602" i="15"/>
  <c r="AA1539" i="15"/>
  <c r="AA1027" i="15"/>
  <c r="AA798" i="15"/>
  <c r="AA244" i="15"/>
  <c r="Z102" i="15"/>
  <c r="AA71" i="15"/>
  <c r="AA536" i="15"/>
  <c r="AA498" i="15"/>
  <c r="AA483" i="15"/>
  <c r="AA430" i="15"/>
  <c r="Z415" i="15"/>
  <c r="AA50" i="15"/>
  <c r="AA28" i="15"/>
  <c r="AA362" i="15"/>
  <c r="AA1484" i="15"/>
  <c r="Z1233" i="15"/>
  <c r="Z852" i="15"/>
  <c r="AA829" i="15"/>
  <c r="AA505" i="15"/>
  <c r="Z498" i="15"/>
  <c r="Z400" i="15"/>
  <c r="Z215" i="15"/>
  <c r="Z50" i="15"/>
  <c r="Z28" i="15"/>
  <c r="AA1421" i="15"/>
  <c r="Z1311" i="15"/>
  <c r="Z744" i="15"/>
  <c r="Z582" i="15"/>
  <c r="Z407" i="15"/>
  <c r="AA355" i="15"/>
  <c r="AA20" i="15"/>
  <c r="Z658" i="15"/>
  <c r="AA574" i="15"/>
  <c r="Z1027" i="15"/>
  <c r="Z973" i="15"/>
  <c r="AD973" i="15" s="1"/>
  <c r="AC973" i="15" s="1"/>
  <c r="U973" i="15" s="1"/>
  <c r="AA790" i="15"/>
  <c r="Z273" i="15"/>
  <c r="Z146" i="15"/>
  <c r="Z124" i="15"/>
  <c r="AA34" i="15"/>
  <c r="Z1271" i="15"/>
  <c r="Z942" i="15"/>
  <c r="Z704" i="15"/>
  <c r="AA347" i="15"/>
  <c r="Z153" i="15"/>
  <c r="AA1647" i="15"/>
  <c r="Z1137" i="15"/>
  <c r="AA812" i="15"/>
  <c r="Z347" i="15"/>
  <c r="AA265" i="15"/>
  <c r="AA250" i="15"/>
  <c r="Z63" i="15"/>
  <c r="AA1177" i="15"/>
  <c r="AA988" i="15"/>
  <c r="AA805" i="15"/>
  <c r="AA550" i="15"/>
  <c r="AA436" i="15"/>
  <c r="AA377" i="15"/>
  <c r="Z34" i="15"/>
  <c r="Z805" i="15"/>
  <c r="AA317" i="15"/>
  <c r="AA873" i="15"/>
  <c r="Z657" i="15"/>
  <c r="AA588" i="15"/>
  <c r="AA511" i="15"/>
  <c r="Z317" i="15"/>
  <c r="AD317" i="15" s="1"/>
  <c r="AC317" i="15" s="1"/>
  <c r="U317" i="15" s="1"/>
  <c r="Z1639" i="15"/>
  <c r="Z1396" i="15"/>
  <c r="Z949" i="15"/>
  <c r="AD949" i="15" s="1"/>
  <c r="AC949" i="15" s="1"/>
  <c r="U949" i="15" s="1"/>
  <c r="AA750" i="15"/>
  <c r="AA595" i="15"/>
  <c r="Z588" i="15"/>
  <c r="AA481" i="15"/>
  <c r="Z250" i="15"/>
  <c r="AA228" i="15"/>
  <c r="AA108" i="15"/>
  <c r="Z595" i="15"/>
  <c r="AA458" i="15"/>
  <c r="AA383" i="15"/>
  <c r="Z228" i="15"/>
  <c r="AA205" i="15"/>
  <c r="AA175" i="15"/>
  <c r="AA130" i="15"/>
  <c r="Z123" i="15"/>
  <c r="Z108" i="15"/>
  <c r="AA40" i="15"/>
  <c r="Z1903" i="15"/>
  <c r="AA11" i="15"/>
  <c r="Z13" i="15"/>
  <c r="AA12" i="15"/>
  <c r="Z12" i="15"/>
  <c r="Z11" i="15"/>
  <c r="Z10" i="15"/>
  <c r="AA10" i="15"/>
  <c r="AA13" i="15"/>
  <c r="D3" i="7"/>
  <c r="AD1570" i="15" l="1"/>
  <c r="AC1570" i="15" s="1"/>
  <c r="U1570" i="15" s="1"/>
  <c r="AD1862" i="15"/>
  <c r="AC1862" i="15" s="1"/>
  <c r="U1862" i="15" s="1"/>
  <c r="AD1793" i="15"/>
  <c r="AC1793" i="15" s="1"/>
  <c r="U1793" i="15" s="1"/>
  <c r="AD286" i="15"/>
  <c r="AC286" i="15" s="1"/>
  <c r="U286" i="15" s="1"/>
  <c r="AD167" i="15"/>
  <c r="AC167" i="15" s="1"/>
  <c r="U167" i="15" s="1"/>
  <c r="AD19" i="15"/>
  <c r="AC19" i="15" s="1"/>
  <c r="U19" i="15" s="1"/>
  <c r="AD1534" i="15"/>
  <c r="AC1534" i="15" s="1"/>
  <c r="U1534" i="15" s="1"/>
  <c r="AD1885" i="15"/>
  <c r="AC1885" i="15" s="1"/>
  <c r="U1885" i="15" s="1"/>
  <c r="AD226" i="15"/>
  <c r="AC226" i="15" s="1"/>
  <c r="U226" i="15" s="1"/>
  <c r="AD1584" i="15"/>
  <c r="AC1584" i="15" s="1"/>
  <c r="U1584" i="15" s="1"/>
  <c r="AD1408" i="15"/>
  <c r="AC1408" i="15" s="1"/>
  <c r="U1408" i="15" s="1"/>
  <c r="AD1666" i="15"/>
  <c r="AC1666" i="15" s="1"/>
  <c r="U1666" i="15" s="1"/>
  <c r="AD1665" i="15"/>
  <c r="AC1665" i="15" s="1"/>
  <c r="U1665" i="15" s="1"/>
  <c r="AD1626" i="15"/>
  <c r="AC1626" i="15" s="1"/>
  <c r="U1626" i="15" s="1"/>
  <c r="AD1416" i="15"/>
  <c r="AC1416" i="15" s="1"/>
  <c r="U1416" i="15" s="1"/>
  <c r="AD1448" i="15"/>
  <c r="AC1448" i="15" s="1"/>
  <c r="U1448" i="15" s="1"/>
  <c r="AD838" i="15"/>
  <c r="AC838" i="15" s="1"/>
  <c r="U838" i="15" s="1"/>
  <c r="AD1846" i="15"/>
  <c r="AC1846" i="15" s="1"/>
  <c r="U1846" i="15" s="1"/>
  <c r="AD1578" i="15"/>
  <c r="AC1578" i="15" s="1"/>
  <c r="U1578" i="15" s="1"/>
  <c r="AD1678" i="15"/>
  <c r="AC1678" i="15" s="1"/>
  <c r="U1678" i="15" s="1"/>
  <c r="AD1535" i="15"/>
  <c r="AC1535" i="15" s="1"/>
  <c r="U1535" i="15" s="1"/>
  <c r="AD1439" i="15"/>
  <c r="AC1439" i="15" s="1"/>
  <c r="U1439" i="15" s="1"/>
  <c r="AD1476" i="15"/>
  <c r="AC1476" i="15" s="1"/>
  <c r="U1476" i="15" s="1"/>
  <c r="AD895" i="15"/>
  <c r="AC895" i="15" s="1"/>
  <c r="U895" i="15" s="1"/>
  <c r="AD1735" i="15"/>
  <c r="AC1735" i="15" s="1"/>
  <c r="U1735" i="15" s="1"/>
  <c r="AD1907" i="15"/>
  <c r="AC1907" i="15" s="1"/>
  <c r="U1907" i="15" s="1"/>
  <c r="AD1383" i="15"/>
  <c r="AC1383" i="15" s="1"/>
  <c r="U1383" i="15" s="1"/>
  <c r="AD1803" i="15"/>
  <c r="AC1803" i="15" s="1"/>
  <c r="U1803" i="15" s="1"/>
  <c r="AD745" i="15"/>
  <c r="AC745" i="15" s="1"/>
  <c r="U745" i="15" s="1"/>
  <c r="AD607" i="15"/>
  <c r="AC607" i="15" s="1"/>
  <c r="U607" i="15" s="1"/>
  <c r="AD967" i="15"/>
  <c r="AC967" i="15" s="1"/>
  <c r="U967" i="15" s="1"/>
  <c r="AD1563" i="15"/>
  <c r="AC1563" i="15" s="1"/>
  <c r="U1563" i="15" s="1"/>
  <c r="AD1636" i="15"/>
  <c r="AC1636" i="15" s="1"/>
  <c r="U1636" i="15" s="1"/>
  <c r="AD1391" i="15"/>
  <c r="AC1391" i="15" s="1"/>
  <c r="U1391" i="15" s="1"/>
  <c r="AD839" i="15"/>
  <c r="AC839" i="15" s="1"/>
  <c r="U839" i="15" s="1"/>
  <c r="AD1689" i="15"/>
  <c r="AC1689" i="15" s="1"/>
  <c r="U1689" i="15" s="1"/>
  <c r="AD962" i="15"/>
  <c r="AC962" i="15" s="1"/>
  <c r="U962" i="15" s="1"/>
  <c r="AD1176" i="15"/>
  <c r="AC1176" i="15" s="1"/>
  <c r="U1176" i="15" s="1"/>
  <c r="AD1082" i="15"/>
  <c r="AC1082" i="15" s="1"/>
  <c r="U1082" i="15" s="1"/>
  <c r="AD893" i="15"/>
  <c r="AC893" i="15" s="1"/>
  <c r="U893" i="15" s="1"/>
  <c r="AD201" i="15"/>
  <c r="AC201" i="15" s="1"/>
  <c r="U201" i="15" s="1"/>
  <c r="AD1083" i="15"/>
  <c r="AC1083" i="15" s="1"/>
  <c r="U1083" i="15" s="1"/>
  <c r="AD338" i="15"/>
  <c r="AC338" i="15" s="1"/>
  <c r="U338" i="15" s="1"/>
  <c r="AD861" i="15"/>
  <c r="AC861" i="15" s="1"/>
  <c r="U861" i="15" s="1"/>
  <c r="AD311" i="15"/>
  <c r="AC311" i="15" s="1"/>
  <c r="U311" i="15" s="1"/>
  <c r="AD1274" i="15"/>
  <c r="AC1274" i="15" s="1"/>
  <c r="U1274" i="15" s="1"/>
  <c r="AD40" i="15"/>
  <c r="AC40" i="15" s="1"/>
  <c r="U40" i="15" s="1"/>
  <c r="AD95" i="15"/>
  <c r="AC95" i="15" s="1"/>
  <c r="U95" i="15" s="1"/>
  <c r="AD339" i="15"/>
  <c r="AC339" i="15" s="1"/>
  <c r="U339" i="15" s="1"/>
  <c r="AD965" i="15"/>
  <c r="AC965" i="15" s="1"/>
  <c r="U965" i="15" s="1"/>
  <c r="AD102" i="15"/>
  <c r="AC102" i="15" s="1"/>
  <c r="U102" i="15" s="1"/>
  <c r="AD728" i="15"/>
  <c r="AC728" i="15" s="1"/>
  <c r="U728" i="15" s="1"/>
  <c r="AD221" i="15"/>
  <c r="AC221" i="15" s="1"/>
  <c r="U221" i="15" s="1"/>
  <c r="AD164" i="15"/>
  <c r="AC164" i="15" s="1"/>
  <c r="U164" i="15" s="1"/>
  <c r="AD1066" i="15"/>
  <c r="AC1066" i="15" s="1"/>
  <c r="U1066" i="15" s="1"/>
  <c r="AD1157" i="15"/>
  <c r="AC1157" i="15" s="1"/>
  <c r="U1157" i="15" s="1"/>
  <c r="AD464" i="15"/>
  <c r="AC464" i="15" s="1"/>
  <c r="U464" i="15" s="1"/>
  <c r="AD182" i="15"/>
  <c r="AC182" i="15" s="1"/>
  <c r="U182" i="15" s="1"/>
  <c r="AD845" i="15"/>
  <c r="AC845" i="15" s="1"/>
  <c r="U845" i="15" s="1"/>
  <c r="AD410" i="15"/>
  <c r="AC410" i="15" s="1"/>
  <c r="U410" i="15" s="1"/>
  <c r="AD420" i="15"/>
  <c r="AC420" i="15" s="1"/>
  <c r="U420" i="15" s="1"/>
  <c r="AD100" i="15"/>
  <c r="AC100" i="15" s="1"/>
  <c r="U100" i="15" s="1"/>
  <c r="AD30" i="15"/>
  <c r="AC30" i="15" s="1"/>
  <c r="U30" i="15" s="1"/>
  <c r="AD948" i="15"/>
  <c r="AC948" i="15" s="1"/>
  <c r="U948" i="15" s="1"/>
  <c r="AD473" i="15"/>
  <c r="AC473" i="15" s="1"/>
  <c r="U473" i="15" s="1"/>
  <c r="AD193" i="15"/>
  <c r="AC193" i="15" s="1"/>
  <c r="U193" i="15" s="1"/>
  <c r="AD393" i="15"/>
  <c r="AC393" i="15" s="1"/>
  <c r="U393" i="15" s="1"/>
  <c r="AD877" i="15"/>
  <c r="AC877" i="15" s="1"/>
  <c r="U877" i="15" s="1"/>
  <c r="AD1300" i="15"/>
  <c r="AC1300" i="15" s="1"/>
  <c r="U1300" i="15" s="1"/>
  <c r="AD73" i="15"/>
  <c r="AC73" i="15" s="1"/>
  <c r="U73" i="15" s="1"/>
  <c r="AD834" i="15"/>
  <c r="AC834" i="15" s="1"/>
  <c r="U834" i="15" s="1"/>
  <c r="AD1242" i="15"/>
  <c r="AC1242" i="15" s="1"/>
  <c r="U1242" i="15" s="1"/>
  <c r="AD1189" i="15"/>
  <c r="AC1189" i="15" s="1"/>
  <c r="U1189" i="15" s="1"/>
  <c r="AD1073" i="15"/>
  <c r="AC1073" i="15" s="1"/>
  <c r="U1073" i="15" s="1"/>
  <c r="AD191" i="15"/>
  <c r="AC191" i="15" s="1"/>
  <c r="U191" i="15" s="1"/>
  <c r="AD783" i="15"/>
  <c r="AC783" i="15" s="1"/>
  <c r="U783" i="15" s="1"/>
  <c r="AD988" i="15"/>
  <c r="AC988" i="15" s="1"/>
  <c r="U988" i="15" s="1"/>
  <c r="AD443" i="15"/>
  <c r="AC443" i="15" s="1"/>
  <c r="U443" i="15" s="1"/>
  <c r="AD824" i="15"/>
  <c r="AC824" i="15" s="1"/>
  <c r="U824" i="15" s="1"/>
  <c r="AD622" i="15"/>
  <c r="AC622" i="15" s="1"/>
  <c r="U622" i="15" s="1"/>
  <c r="AD1171" i="15"/>
  <c r="AC1171" i="15" s="1"/>
  <c r="U1171" i="15" s="1"/>
  <c r="AD862" i="15"/>
  <c r="AC862" i="15" s="1"/>
  <c r="U862" i="15" s="1"/>
  <c r="AD297" i="15"/>
  <c r="AC297" i="15" s="1"/>
  <c r="U297" i="15" s="1"/>
  <c r="AD1124" i="15"/>
  <c r="AC1124" i="15" s="1"/>
  <c r="U1124" i="15" s="1"/>
  <c r="AD1063" i="15"/>
  <c r="AC1063" i="15" s="1"/>
  <c r="U1063" i="15" s="1"/>
  <c r="AD1183" i="15"/>
  <c r="AC1183" i="15" s="1"/>
  <c r="U1183" i="15" s="1"/>
  <c r="AD947" i="15"/>
  <c r="AC947" i="15" s="1"/>
  <c r="U947" i="15" s="1"/>
  <c r="AD687" i="15"/>
  <c r="AC687" i="15" s="1"/>
  <c r="U687" i="15" s="1"/>
  <c r="AD291" i="15"/>
  <c r="AC291" i="15" s="1"/>
  <c r="U291" i="15" s="1"/>
  <c r="AD178" i="15"/>
  <c r="AC178" i="15" s="1"/>
  <c r="U178" i="15" s="1"/>
  <c r="AD912" i="15"/>
  <c r="AC912" i="15" s="1"/>
  <c r="U912" i="15" s="1"/>
  <c r="AD292" i="15"/>
  <c r="AC292" i="15" s="1"/>
  <c r="U292" i="15" s="1"/>
  <c r="AD466" i="15"/>
  <c r="AC466" i="15" s="1"/>
  <c r="U466" i="15" s="1"/>
  <c r="AD1424" i="15"/>
  <c r="AC1424" i="15" s="1"/>
  <c r="U1424" i="15" s="1"/>
  <c r="AD281" i="15"/>
  <c r="AC281" i="15" s="1"/>
  <c r="U281" i="15" s="1"/>
  <c r="AD542" i="15"/>
  <c r="AC542" i="15" s="1"/>
  <c r="U542" i="15" s="1"/>
  <c r="AD614" i="15"/>
  <c r="AC614" i="15" s="1"/>
  <c r="U614" i="15" s="1"/>
  <c r="AD1749" i="15"/>
  <c r="AC1749" i="15" s="1"/>
  <c r="U1749" i="15" s="1"/>
  <c r="AD1631" i="15"/>
  <c r="AC1631" i="15" s="1"/>
  <c r="U1631" i="15" s="1"/>
  <c r="AD1880" i="15"/>
  <c r="AC1880" i="15" s="1"/>
  <c r="U1880" i="15" s="1"/>
  <c r="AD1430" i="15"/>
  <c r="AC1430" i="15" s="1"/>
  <c r="U1430" i="15" s="1"/>
  <c r="AD31" i="15"/>
  <c r="AC31" i="15" s="1"/>
  <c r="U31" i="15" s="1"/>
  <c r="AD1577" i="15"/>
  <c r="AC1577" i="15" s="1"/>
  <c r="U1577" i="15" s="1"/>
  <c r="AD1624" i="15"/>
  <c r="AC1624" i="15" s="1"/>
  <c r="U1624" i="15" s="1"/>
  <c r="AD1392" i="15"/>
  <c r="AC1392" i="15" s="1"/>
  <c r="U1392" i="15" s="1"/>
  <c r="AD629" i="15"/>
  <c r="AC629" i="15" s="1"/>
  <c r="U629" i="15" s="1"/>
  <c r="AD856" i="15"/>
  <c r="AC856" i="15" s="1"/>
  <c r="U856" i="15" s="1"/>
  <c r="AD735" i="15"/>
  <c r="AC735" i="15" s="1"/>
  <c r="U735" i="15" s="1"/>
  <c r="AD925" i="15"/>
  <c r="AC925" i="15" s="1"/>
  <c r="U925" i="15" s="1"/>
  <c r="AD1137" i="15"/>
  <c r="AC1137" i="15" s="1"/>
  <c r="U1137" i="15" s="1"/>
  <c r="AD1287" i="15"/>
  <c r="AC1287" i="15" s="1"/>
  <c r="U1287" i="15" s="1"/>
  <c r="AD1216" i="15"/>
  <c r="AC1216" i="15" s="1"/>
  <c r="U1216" i="15" s="1"/>
  <c r="AD361" i="15"/>
  <c r="AC361" i="15" s="1"/>
  <c r="U361" i="15" s="1"/>
  <c r="AD630" i="15"/>
  <c r="AC630" i="15" s="1"/>
  <c r="U630" i="15" s="1"/>
  <c r="AD493" i="15"/>
  <c r="AC493" i="15" s="1"/>
  <c r="U493" i="15" s="1"/>
  <c r="AD1576" i="15"/>
  <c r="AC1576" i="15" s="1"/>
  <c r="U1576" i="15" s="1"/>
  <c r="AD190" i="15"/>
  <c r="AC190" i="15" s="1"/>
  <c r="U190" i="15" s="1"/>
  <c r="AD787" i="15"/>
  <c r="AC787" i="15" s="1"/>
  <c r="U787" i="15" s="1"/>
  <c r="AD1672" i="15"/>
  <c r="AC1672" i="15" s="1"/>
  <c r="U1672" i="15" s="1"/>
  <c r="AD665" i="15"/>
  <c r="AC665" i="15" s="1"/>
  <c r="U665" i="15" s="1"/>
  <c r="AD1403" i="15"/>
  <c r="AC1403" i="15" s="1"/>
  <c r="U1403" i="15" s="1"/>
  <c r="AD1076" i="15"/>
  <c r="AC1076" i="15" s="1"/>
  <c r="U1076" i="15" s="1"/>
  <c r="AD1708" i="15"/>
  <c r="AC1708" i="15" s="1"/>
  <c r="U1708" i="15" s="1"/>
  <c r="AD1674" i="15"/>
  <c r="AC1674" i="15" s="1"/>
  <c r="U1674" i="15" s="1"/>
  <c r="AD1669" i="15"/>
  <c r="AC1669" i="15" s="1"/>
  <c r="U1669" i="15" s="1"/>
  <c r="AD995" i="15"/>
  <c r="AC995" i="15" s="1"/>
  <c r="U995" i="15" s="1"/>
  <c r="AD1685" i="15"/>
  <c r="AC1685" i="15" s="1"/>
  <c r="U1685" i="15" s="1"/>
  <c r="AD76" i="15"/>
  <c r="AC76" i="15" s="1"/>
  <c r="U76" i="15" s="1"/>
  <c r="AD1613" i="15"/>
  <c r="AC1613" i="15" s="1"/>
  <c r="U1613" i="15" s="1"/>
  <c r="AD1172" i="15"/>
  <c r="AC1172" i="15" s="1"/>
  <c r="U1172" i="15" s="1"/>
  <c r="AD650" i="15"/>
  <c r="AC650" i="15" s="1"/>
  <c r="U650" i="15" s="1"/>
  <c r="AD1869" i="15"/>
  <c r="AC1869" i="15" s="1"/>
  <c r="U1869" i="15" s="1"/>
  <c r="AD766" i="15"/>
  <c r="AC766" i="15" s="1"/>
  <c r="U766" i="15" s="1"/>
  <c r="AD1371" i="15"/>
  <c r="AC1371" i="15" s="1"/>
  <c r="U1371" i="15" s="1"/>
  <c r="AD986" i="15"/>
  <c r="AC986" i="15" s="1"/>
  <c r="U986" i="15" s="1"/>
  <c r="AD590" i="15"/>
  <c r="AC590" i="15" s="1"/>
  <c r="U590" i="15" s="1"/>
  <c r="AD1201" i="15"/>
  <c r="AC1201" i="15" s="1"/>
  <c r="U1201" i="15" s="1"/>
  <c r="AD874" i="15"/>
  <c r="AC874" i="15" s="1"/>
  <c r="U874" i="15" s="1"/>
  <c r="AD1864" i="15"/>
  <c r="AC1864" i="15" s="1"/>
  <c r="U1864" i="15" s="1"/>
  <c r="AD913" i="15"/>
  <c r="AC913" i="15" s="1"/>
  <c r="U913" i="15" s="1"/>
  <c r="AD1714" i="15"/>
  <c r="AC1714" i="15" s="1"/>
  <c r="U1714" i="15" s="1"/>
  <c r="AD738" i="15"/>
  <c r="AC738" i="15" s="1"/>
  <c r="U738" i="15" s="1"/>
  <c r="AD55" i="15"/>
  <c r="AC55" i="15" s="1"/>
  <c r="U55" i="15" s="1"/>
  <c r="AD690" i="15"/>
  <c r="AC690" i="15" s="1"/>
  <c r="U690" i="15" s="1"/>
  <c r="AD1727" i="15"/>
  <c r="AC1727" i="15" s="1"/>
  <c r="U1727" i="15" s="1"/>
  <c r="AD991" i="15"/>
  <c r="AC991" i="15" s="1"/>
  <c r="U991" i="15" s="1"/>
  <c r="AD792" i="15"/>
  <c r="AC792" i="15" s="1"/>
  <c r="U792" i="15" s="1"/>
  <c r="AD1368" i="15"/>
  <c r="AC1368" i="15" s="1"/>
  <c r="U1368" i="15" s="1"/>
  <c r="AD1679" i="15"/>
  <c r="AC1679" i="15" s="1"/>
  <c r="U1679" i="15" s="1"/>
  <c r="AD1731" i="15"/>
  <c r="AC1731" i="15" s="1"/>
  <c r="U1731" i="15" s="1"/>
  <c r="AD1113" i="15"/>
  <c r="AC1113" i="15" s="1"/>
  <c r="U1113" i="15" s="1"/>
  <c r="AD708" i="15"/>
  <c r="AC708" i="15" s="1"/>
  <c r="U708" i="15" s="1"/>
  <c r="AD150" i="15"/>
  <c r="AC150" i="15" s="1"/>
  <c r="U150" i="15" s="1"/>
  <c r="AD549" i="15"/>
  <c r="AC549" i="15" s="1"/>
  <c r="U549" i="15" s="1"/>
  <c r="AD1870" i="15"/>
  <c r="AC1870" i="15" s="1"/>
  <c r="U1870" i="15" s="1"/>
  <c r="AD921" i="15"/>
  <c r="AC921" i="15" s="1"/>
  <c r="U921" i="15" s="1"/>
  <c r="AD1099" i="15"/>
  <c r="AC1099" i="15" s="1"/>
  <c r="U1099" i="15" s="1"/>
  <c r="AD1562" i="15"/>
  <c r="AC1562" i="15" s="1"/>
  <c r="U1562" i="15" s="1"/>
  <c r="AD267" i="15"/>
  <c r="AC267" i="15" s="1"/>
  <c r="U267" i="15" s="1"/>
  <c r="AD384" i="15"/>
  <c r="AC384" i="15" s="1"/>
  <c r="U384" i="15" s="1"/>
  <c r="AD1272" i="15"/>
  <c r="AC1272" i="15" s="1"/>
  <c r="U1272" i="15" s="1"/>
  <c r="AD1740" i="15"/>
  <c r="AC1740" i="15" s="1"/>
  <c r="U1740" i="15" s="1"/>
  <c r="AD1746" i="15"/>
  <c r="AC1746" i="15" s="1"/>
  <c r="U1746" i="15" s="1"/>
  <c r="AD1017" i="15"/>
  <c r="AC1017" i="15" s="1"/>
  <c r="U1017" i="15" s="1"/>
  <c r="AD1836" i="15"/>
  <c r="AC1836" i="15" s="1"/>
  <c r="U1836" i="15" s="1"/>
  <c r="AD806" i="15"/>
  <c r="AC806" i="15" s="1"/>
  <c r="U806" i="15" s="1"/>
  <c r="AD254" i="15"/>
  <c r="AC254" i="15" s="1"/>
  <c r="U254" i="15" s="1"/>
  <c r="AD1260" i="15"/>
  <c r="AC1260" i="15" s="1"/>
  <c r="U1260" i="15" s="1"/>
  <c r="AD230" i="15"/>
  <c r="AC230" i="15" s="1"/>
  <c r="U230" i="15" s="1"/>
  <c r="AD1324" i="15"/>
  <c r="AC1324" i="15" s="1"/>
  <c r="U1324" i="15" s="1"/>
  <c r="AD1479" i="15"/>
  <c r="AC1479" i="15" s="1"/>
  <c r="U1479" i="15" s="1"/>
  <c r="AD261" i="15"/>
  <c r="AC261" i="15" s="1"/>
  <c r="U261" i="15" s="1"/>
  <c r="AD1572" i="15"/>
  <c r="AC1572" i="15" s="1"/>
  <c r="U1572" i="15" s="1"/>
  <c r="AD1349" i="15"/>
  <c r="AC1349" i="15" s="1"/>
  <c r="U1349" i="15" s="1"/>
  <c r="AD776" i="15"/>
  <c r="AC776" i="15" s="1"/>
  <c r="U776" i="15" s="1"/>
  <c r="AD1910" i="15"/>
  <c r="AC1910" i="15" s="1"/>
  <c r="U1910" i="15" s="1"/>
  <c r="AD731" i="15"/>
  <c r="AC731" i="15" s="1"/>
  <c r="U731" i="15" s="1"/>
  <c r="AD1366" i="15"/>
  <c r="AC1366" i="15" s="1"/>
  <c r="U1366" i="15" s="1"/>
  <c r="AD1348" i="15"/>
  <c r="AC1348" i="15" s="1"/>
  <c r="U1348" i="15" s="1"/>
  <c r="AD543" i="15"/>
  <c r="AC543" i="15" s="1"/>
  <c r="U543" i="15" s="1"/>
  <c r="AD951" i="15"/>
  <c r="AC951" i="15" s="1"/>
  <c r="U951" i="15" s="1"/>
  <c r="AD65" i="15"/>
  <c r="AC65" i="15" s="1"/>
  <c r="U65" i="15" s="1"/>
  <c r="AD1844" i="15"/>
  <c r="AC1844" i="15" s="1"/>
  <c r="U1844" i="15" s="1"/>
  <c r="AD1827" i="15"/>
  <c r="AC1827" i="15" s="1"/>
  <c r="U1827" i="15" s="1"/>
  <c r="AD852" i="15"/>
  <c r="AC852" i="15" s="1"/>
  <c r="U852" i="15" s="1"/>
  <c r="AD1111" i="15"/>
  <c r="AC1111" i="15" s="1"/>
  <c r="U1111" i="15" s="1"/>
  <c r="AD561" i="15"/>
  <c r="AC561" i="15" s="1"/>
  <c r="U561" i="15" s="1"/>
  <c r="AD468" i="15"/>
  <c r="AC468" i="15" s="1"/>
  <c r="U468" i="15" s="1"/>
  <c r="AD1556" i="15"/>
  <c r="AC1556" i="15" s="1"/>
  <c r="U1556" i="15" s="1"/>
  <c r="AD1438" i="15"/>
  <c r="AC1438" i="15" s="1"/>
  <c r="U1438" i="15" s="1"/>
  <c r="AD485" i="15"/>
  <c r="AC485" i="15" s="1"/>
  <c r="U485" i="15" s="1"/>
  <c r="AD1096" i="15"/>
  <c r="AC1096" i="15" s="1"/>
  <c r="U1096" i="15" s="1"/>
  <c r="AD1715" i="15"/>
  <c r="AC1715" i="15" s="1"/>
  <c r="U1715" i="15" s="1"/>
  <c r="AD805" i="15"/>
  <c r="AC805" i="15" s="1"/>
  <c r="U805" i="15" s="1"/>
  <c r="AD952" i="15"/>
  <c r="AC952" i="15" s="1"/>
  <c r="U952" i="15" s="1"/>
  <c r="AD148" i="15"/>
  <c r="AC148" i="15" s="1"/>
  <c r="U148" i="15" s="1"/>
  <c r="AD519" i="15"/>
  <c r="AC519" i="15" s="1"/>
  <c r="U519" i="15" s="1"/>
  <c r="AD754" i="15"/>
  <c r="AC754" i="15" s="1"/>
  <c r="U754" i="15" s="1"/>
  <c r="AD563" i="15"/>
  <c r="AC563" i="15" s="1"/>
  <c r="U563" i="15" s="1"/>
  <c r="AD476" i="15"/>
  <c r="AC476" i="15" s="1"/>
  <c r="U476" i="15" s="1"/>
  <c r="AD615" i="15"/>
  <c r="AC615" i="15" s="1"/>
  <c r="U615" i="15" s="1"/>
  <c r="AD1524" i="15"/>
  <c r="AC1524" i="15" s="1"/>
  <c r="U1524" i="15" s="1"/>
  <c r="AD224" i="15"/>
  <c r="AC224" i="15" s="1"/>
  <c r="U224" i="15" s="1"/>
  <c r="AD1331" i="15"/>
  <c r="AC1331" i="15" s="1"/>
  <c r="U1331" i="15" s="1"/>
  <c r="AD639" i="15"/>
  <c r="AC639" i="15" s="1"/>
  <c r="U639" i="15" s="1"/>
  <c r="AD623" i="15"/>
  <c r="AC623" i="15" s="1"/>
  <c r="U623" i="15" s="1"/>
  <c r="AD1704" i="15"/>
  <c r="AC1704" i="15" s="1"/>
  <c r="U1704" i="15" s="1"/>
  <c r="AD566" i="15"/>
  <c r="AC566" i="15" s="1"/>
  <c r="U566" i="15" s="1"/>
  <c r="AD1568" i="15"/>
  <c r="AC1568" i="15" s="1"/>
  <c r="U1568" i="15" s="1"/>
  <c r="AD1583" i="15"/>
  <c r="AC1583" i="15" s="1"/>
  <c r="U1583" i="15" s="1"/>
  <c r="AD715" i="15"/>
  <c r="AC715" i="15" s="1"/>
  <c r="U715" i="15" s="1"/>
  <c r="AD1309" i="15"/>
  <c r="AC1309" i="15" s="1"/>
  <c r="U1309" i="15" s="1"/>
  <c r="AD1362" i="15"/>
  <c r="AC1362" i="15" s="1"/>
  <c r="U1362" i="15" s="1"/>
  <c r="AD1035" i="15"/>
  <c r="AC1035" i="15" s="1"/>
  <c r="U1035" i="15" s="1"/>
  <c r="AD1505" i="15"/>
  <c r="AC1505" i="15" s="1"/>
  <c r="U1505" i="15" s="1"/>
  <c r="AD431" i="15"/>
  <c r="AC431" i="15" s="1"/>
  <c r="U431" i="15" s="1"/>
  <c r="AD1221" i="15"/>
  <c r="AC1221" i="15" s="1"/>
  <c r="U1221" i="15" s="1"/>
  <c r="AD651" i="15"/>
  <c r="AC651" i="15" s="1"/>
  <c r="U651" i="15" s="1"/>
  <c r="AD1833" i="15"/>
  <c r="AC1833" i="15" s="1"/>
  <c r="U1833" i="15" s="1"/>
  <c r="AD795" i="15"/>
  <c r="AC795" i="15" s="1"/>
  <c r="U795" i="15" s="1"/>
  <c r="AD449" i="15"/>
  <c r="AC449" i="15" s="1"/>
  <c r="U449" i="15" s="1"/>
  <c r="AD1801" i="15"/>
  <c r="AC1801" i="15" s="1"/>
  <c r="U1801" i="15" s="1"/>
  <c r="AD283" i="15"/>
  <c r="AC283" i="15" s="1"/>
  <c r="U283" i="15" s="1"/>
  <c r="AD1593" i="15"/>
  <c r="AC1593" i="15" s="1"/>
  <c r="U1593" i="15" s="1"/>
  <c r="AD329" i="15"/>
  <c r="AC329" i="15" s="1"/>
  <c r="U329" i="15" s="1"/>
  <c r="AD343" i="15"/>
  <c r="AC343" i="15" s="1"/>
  <c r="U343" i="15" s="1"/>
  <c r="AD570" i="15"/>
  <c r="AC570" i="15" s="1"/>
  <c r="U570" i="15" s="1"/>
  <c r="AD1125" i="15"/>
  <c r="AC1125" i="15" s="1"/>
  <c r="U1125" i="15" s="1"/>
  <c r="AD1760" i="15"/>
  <c r="AC1760" i="15" s="1"/>
  <c r="U1760" i="15" s="1"/>
  <c r="AD1304" i="15"/>
  <c r="AC1304" i="15" s="1"/>
  <c r="U1304" i="15" s="1"/>
  <c r="AD661" i="15"/>
  <c r="AC661" i="15" s="1"/>
  <c r="U661" i="15" s="1"/>
  <c r="AD1843" i="15"/>
  <c r="AC1843" i="15" s="1"/>
  <c r="U1843" i="15" s="1"/>
  <c r="AD242" i="15"/>
  <c r="AC242" i="15" s="1"/>
  <c r="U242" i="15" s="1"/>
  <c r="AD1364" i="15"/>
  <c r="AC1364" i="15" s="1"/>
  <c r="U1364" i="15" s="1"/>
  <c r="AD452" i="15"/>
  <c r="AC452" i="15" s="1"/>
  <c r="U452" i="15" s="1"/>
  <c r="AD149" i="15"/>
  <c r="AC149" i="15" s="1"/>
  <c r="U149" i="15" s="1"/>
  <c r="AD60" i="15"/>
  <c r="AC60" i="15" s="1"/>
  <c r="U60" i="15" s="1"/>
  <c r="AD426" i="15"/>
  <c r="AC426" i="15" s="1"/>
  <c r="U426" i="15" s="1"/>
  <c r="AD355" i="15"/>
  <c r="AC355" i="15" s="1"/>
  <c r="U355" i="15" s="1"/>
  <c r="AD141" i="15"/>
  <c r="AC141" i="15" s="1"/>
  <c r="U141" i="15" s="1"/>
  <c r="AD163" i="15"/>
  <c r="AC163" i="15" s="1"/>
  <c r="U163" i="15" s="1"/>
  <c r="AD369" i="15"/>
  <c r="AC369" i="15" s="1"/>
  <c r="U369" i="15" s="1"/>
  <c r="AD218" i="15"/>
  <c r="AC218" i="15" s="1"/>
  <c r="U218" i="15" s="1"/>
  <c r="AD506" i="15"/>
  <c r="AC506" i="15" s="1"/>
  <c r="U506" i="15" s="1"/>
  <c r="AD423" i="15"/>
  <c r="AC423" i="15" s="1"/>
  <c r="U423" i="15" s="1"/>
  <c r="AD1112" i="15"/>
  <c r="AC1112" i="15" s="1"/>
  <c r="U1112" i="15" s="1"/>
  <c r="AD652" i="15"/>
  <c r="AC652" i="15" s="1"/>
  <c r="U652" i="15" s="1"/>
  <c r="AD578" i="15"/>
  <c r="AC578" i="15" s="1"/>
  <c r="U578" i="15" s="1"/>
  <c r="AD1734" i="15"/>
  <c r="AC1734" i="15" s="1"/>
  <c r="U1734" i="15" s="1"/>
  <c r="AD732" i="15"/>
  <c r="AC732" i="15" s="1"/>
  <c r="U732" i="15" s="1"/>
  <c r="AD955" i="15"/>
  <c r="AC955" i="15" s="1"/>
  <c r="U955" i="15" s="1"/>
  <c r="AD1905" i="15"/>
  <c r="AC1905" i="15" s="1"/>
  <c r="U1905" i="15" s="1"/>
  <c r="AD1600" i="15"/>
  <c r="AC1600" i="15" s="1"/>
  <c r="U1600" i="15" s="1"/>
  <c r="AD959" i="15"/>
  <c r="AC959" i="15" s="1"/>
  <c r="U959" i="15" s="1"/>
  <c r="AD1757" i="15"/>
  <c r="AC1757" i="15" s="1"/>
  <c r="U1757" i="15" s="1"/>
  <c r="AD1882" i="15"/>
  <c r="AC1882" i="15" s="1"/>
  <c r="U1882" i="15" s="1"/>
  <c r="AD1648" i="15"/>
  <c r="AC1648" i="15" s="1"/>
  <c r="U1648" i="15" s="1"/>
  <c r="AD1244" i="15"/>
  <c r="AC1244" i="15" s="1"/>
  <c r="U1244" i="15" s="1"/>
  <c r="AD1874" i="15"/>
  <c r="AC1874" i="15" s="1"/>
  <c r="U1874" i="15" s="1"/>
  <c r="AD611" i="15"/>
  <c r="AC611" i="15" s="1"/>
  <c r="U611" i="15" s="1"/>
  <c r="AD1163" i="15"/>
  <c r="AC1163" i="15" s="1"/>
  <c r="U1163" i="15" s="1"/>
  <c r="AD848" i="15"/>
  <c r="AC848" i="15" s="1"/>
  <c r="U848" i="15" s="1"/>
  <c r="AD1445" i="15"/>
  <c r="AC1445" i="15" s="1"/>
  <c r="U1445" i="15" s="1"/>
  <c r="AD57" i="15"/>
  <c r="AC57" i="15" s="1"/>
  <c r="U57" i="15" s="1"/>
  <c r="AD1518" i="15"/>
  <c r="AC1518" i="15" s="1"/>
  <c r="U1518" i="15" s="1"/>
  <c r="AD1460" i="15"/>
  <c r="AC1460" i="15" s="1"/>
  <c r="U1460" i="15" s="1"/>
  <c r="AD1881" i="15"/>
  <c r="AC1881" i="15" s="1"/>
  <c r="U1881" i="15" s="1"/>
  <c r="AD301" i="15"/>
  <c r="AC301" i="15" s="1"/>
  <c r="U301" i="15" s="1"/>
  <c r="AD1128" i="15"/>
  <c r="AC1128" i="15" s="1"/>
  <c r="U1128" i="15" s="1"/>
  <c r="AD1787" i="15"/>
  <c r="AC1787" i="15" s="1"/>
  <c r="U1787" i="15" s="1"/>
  <c r="AD799" i="15"/>
  <c r="AC799" i="15" s="1"/>
  <c r="U799" i="15" s="1"/>
  <c r="AD1151" i="15"/>
  <c r="AC1151" i="15" s="1"/>
  <c r="U1151" i="15" s="1"/>
  <c r="AD553" i="15"/>
  <c r="AC553" i="15" s="1"/>
  <c r="U553" i="15" s="1"/>
  <c r="AD1841" i="15"/>
  <c r="AC1841" i="15" s="1"/>
  <c r="U1841" i="15" s="1"/>
  <c r="AD558" i="15"/>
  <c r="AC558" i="15" s="1"/>
  <c r="U558" i="15" s="1"/>
  <c r="AD648" i="15"/>
  <c r="AC648" i="15" s="1"/>
  <c r="U648" i="15" s="1"/>
  <c r="AD1832" i="15"/>
  <c r="AC1832" i="15" s="1"/>
  <c r="U1832" i="15" s="1"/>
  <c r="AD356" i="15"/>
  <c r="AC356" i="15" s="1"/>
  <c r="U356" i="15" s="1"/>
  <c r="AD1547" i="15"/>
  <c r="AC1547" i="15" s="1"/>
  <c r="U1547" i="15" s="1"/>
  <c r="AD1608" i="15"/>
  <c r="AC1608" i="15" s="1"/>
  <c r="U1608" i="15" s="1"/>
  <c r="AD889" i="15"/>
  <c r="AC889" i="15" s="1"/>
  <c r="U889" i="15" s="1"/>
  <c r="AD1259" i="15"/>
  <c r="AC1259" i="15" s="1"/>
  <c r="U1259" i="15" s="1"/>
  <c r="AD1791" i="15"/>
  <c r="AC1791" i="15" s="1"/>
  <c r="U1791" i="15" s="1"/>
  <c r="AD983" i="15"/>
  <c r="AC983" i="15" s="1"/>
  <c r="U983" i="15" s="1"/>
  <c r="AD1732" i="15"/>
  <c r="AC1732" i="15" s="1"/>
  <c r="U1732" i="15" s="1"/>
  <c r="AD335" i="15"/>
  <c r="AC335" i="15" s="1"/>
  <c r="U335" i="15" s="1"/>
  <c r="AD1895" i="15"/>
  <c r="AC1895" i="15" s="1"/>
  <c r="U1895" i="15" s="1"/>
  <c r="AD1412" i="15"/>
  <c r="AC1412" i="15" s="1"/>
  <c r="U1412" i="15" s="1"/>
  <c r="AD627" i="15"/>
  <c r="AC627" i="15" s="1"/>
  <c r="U627" i="15" s="1"/>
  <c r="AD958" i="15"/>
  <c r="AC958" i="15" s="1"/>
  <c r="U958" i="15" s="1"/>
  <c r="AD96" i="15"/>
  <c r="AC96" i="15" s="1"/>
  <c r="U96" i="15" s="1"/>
  <c r="AD124" i="15"/>
  <c r="AC124" i="15" s="1"/>
  <c r="U124" i="15" s="1"/>
  <c r="AD1380" i="15"/>
  <c r="AC1380" i="15" s="1"/>
  <c r="U1380" i="15" s="1"/>
  <c r="AD23" i="15"/>
  <c r="AC23" i="15" s="1"/>
  <c r="U23" i="15" s="1"/>
  <c r="AD1771" i="15"/>
  <c r="AC1771" i="15" s="1"/>
  <c r="U1771" i="15" s="1"/>
  <c r="AD399" i="15"/>
  <c r="AC399" i="15" s="1"/>
  <c r="U399" i="15" s="1"/>
  <c r="AD350" i="15"/>
  <c r="AC350" i="15" s="1"/>
  <c r="U350" i="15" s="1"/>
  <c r="AD909" i="15"/>
  <c r="AC909" i="15" s="1"/>
  <c r="U909" i="15" s="1"/>
  <c r="AD322" i="15"/>
  <c r="AC322" i="15" s="1"/>
  <c r="U322" i="15" s="1"/>
  <c r="AD1388" i="15"/>
  <c r="AC1388" i="15" s="1"/>
  <c r="U1388" i="15" s="1"/>
  <c r="AD447" i="15"/>
  <c r="AC447" i="15" s="1"/>
  <c r="U447" i="15" s="1"/>
  <c r="AD370" i="15"/>
  <c r="AC370" i="15" s="1"/>
  <c r="U370" i="15" s="1"/>
  <c r="AD363" i="15"/>
  <c r="AC363" i="15" s="1"/>
  <c r="U363" i="15" s="1"/>
  <c r="AD1604" i="15"/>
  <c r="AC1604" i="15" s="1"/>
  <c r="U1604" i="15" s="1"/>
  <c r="AD1790" i="15"/>
  <c r="AC1790" i="15" s="1"/>
  <c r="U1790" i="15" s="1"/>
  <c r="AD902" i="15"/>
  <c r="AC902" i="15" s="1"/>
  <c r="U902" i="15" s="1"/>
  <c r="AD231" i="15"/>
  <c r="AC231" i="15" s="1"/>
  <c r="U231" i="15" s="1"/>
  <c r="AD836" i="15"/>
  <c r="AC836" i="15" s="1"/>
  <c r="U836" i="15" s="1"/>
  <c r="AD432" i="15"/>
  <c r="AC432" i="15" s="1"/>
  <c r="U432" i="15" s="1"/>
  <c r="AD326" i="15"/>
  <c r="AC326" i="15" s="1"/>
  <c r="U326" i="15" s="1"/>
  <c r="AD1523" i="15"/>
  <c r="AC1523" i="15" s="1"/>
  <c r="U1523" i="15" s="1"/>
  <c r="AD679" i="15"/>
  <c r="AC679" i="15" s="1"/>
  <c r="U679" i="15" s="1"/>
  <c r="AD1866" i="15"/>
  <c r="AC1866" i="15" s="1"/>
  <c r="U1866" i="15" s="1"/>
  <c r="AD1328" i="15"/>
  <c r="AC1328" i="15" s="1"/>
  <c r="U1328" i="15" s="1"/>
  <c r="AD1497" i="15"/>
  <c r="AC1497" i="15" s="1"/>
  <c r="U1497" i="15" s="1"/>
  <c r="AD1634" i="15"/>
  <c r="AC1634" i="15" s="1"/>
  <c r="U1634" i="15" s="1"/>
  <c r="AD1456" i="15"/>
  <c r="AC1456" i="15" s="1"/>
  <c r="U1456" i="15" s="1"/>
  <c r="AD1020" i="15"/>
  <c r="AC1020" i="15" s="1"/>
  <c r="U1020" i="15" s="1"/>
  <c r="AD1078" i="15"/>
  <c r="AC1078" i="15" s="1"/>
  <c r="U1078" i="15" s="1"/>
  <c r="AD617" i="15"/>
  <c r="AC617" i="15" s="1"/>
  <c r="U617" i="15" s="1"/>
  <c r="AD689" i="15"/>
  <c r="AC689" i="15" s="1"/>
  <c r="U689" i="15" s="1"/>
  <c r="AD110" i="15"/>
  <c r="AC110" i="15" s="1"/>
  <c r="U110" i="15" s="1"/>
  <c r="AD1532" i="15"/>
  <c r="AC1532" i="15" s="1"/>
  <c r="U1532" i="15" s="1"/>
  <c r="AD918" i="15"/>
  <c r="AC918" i="15" s="1"/>
  <c r="U918" i="15" s="1"/>
  <c r="AD1061" i="15"/>
  <c r="AC1061" i="15" s="1"/>
  <c r="U1061" i="15" s="1"/>
  <c r="AD950" i="15"/>
  <c r="AC950" i="15" s="1"/>
  <c r="U950" i="15" s="1"/>
  <c r="AD774" i="15"/>
  <c r="AC774" i="15" s="1"/>
  <c r="U774" i="15" s="1"/>
  <c r="AD1536" i="15"/>
  <c r="AC1536" i="15" s="1"/>
  <c r="U1536" i="15" s="1"/>
  <c r="AD1724" i="15"/>
  <c r="AC1724" i="15" s="1"/>
  <c r="U1724" i="15" s="1"/>
  <c r="AD85" i="15"/>
  <c r="AC85" i="15" s="1"/>
  <c r="U85" i="15" s="1"/>
  <c r="AD425" i="15"/>
  <c r="AC425" i="15" s="1"/>
  <c r="U425" i="15" s="1"/>
  <c r="AD584" i="15"/>
  <c r="AC584" i="15" s="1"/>
  <c r="U584" i="15" s="1"/>
  <c r="AD138" i="15"/>
  <c r="AC138" i="15" s="1"/>
  <c r="U138" i="15" s="1"/>
  <c r="AD1155" i="15"/>
  <c r="AC1155" i="15" s="1"/>
  <c r="U1155" i="15" s="1"/>
  <c r="AD1215" i="15"/>
  <c r="AC1215" i="15" s="1"/>
  <c r="U1215" i="15" s="1"/>
  <c r="AD181" i="15"/>
  <c r="AC181" i="15" s="1"/>
  <c r="U181" i="15" s="1"/>
  <c r="AD1872" i="15"/>
  <c r="AC1872" i="15" s="1"/>
  <c r="U1872" i="15" s="1"/>
  <c r="AD1606" i="15"/>
  <c r="AC1606" i="15" s="1"/>
  <c r="U1606" i="15" s="1"/>
  <c r="AD382" i="15"/>
  <c r="AC382" i="15" s="1"/>
  <c r="U382" i="15" s="1"/>
  <c r="AD1070" i="15"/>
  <c r="AC1070" i="15" s="1"/>
  <c r="U1070" i="15" s="1"/>
  <c r="AD864" i="15"/>
  <c r="AC864" i="15" s="1"/>
  <c r="U864" i="15" s="1"/>
  <c r="AD638" i="15"/>
  <c r="AC638" i="15" s="1"/>
  <c r="U638" i="15" s="1"/>
  <c r="AD483" i="15"/>
  <c r="AC483" i="15" s="1"/>
  <c r="U483" i="15" s="1"/>
  <c r="AD1379" i="15"/>
  <c r="AC1379" i="15" s="1"/>
  <c r="U1379" i="15" s="1"/>
  <c r="AD1677" i="15"/>
  <c r="AC1677" i="15" s="1"/>
  <c r="U1677" i="15" s="1"/>
  <c r="AD1837" i="15"/>
  <c r="AC1837" i="15" s="1"/>
  <c r="U1837" i="15" s="1"/>
  <c r="AD851" i="15"/>
  <c r="AC851" i="15" s="1"/>
  <c r="U851" i="15" s="1"/>
  <c r="AD1519" i="15"/>
  <c r="AC1519" i="15" s="1"/>
  <c r="U1519" i="15" s="1"/>
  <c r="AD1281" i="15"/>
  <c r="AC1281" i="15" s="1"/>
  <c r="U1281" i="15" s="1"/>
  <c r="AD62" i="15"/>
  <c r="AC62" i="15" s="1"/>
  <c r="U62" i="15" s="1"/>
  <c r="AD1298" i="15"/>
  <c r="AC1298" i="15" s="1"/>
  <c r="U1298" i="15" s="1"/>
  <c r="AD436" i="15"/>
  <c r="AC436" i="15" s="1"/>
  <c r="U436" i="15" s="1"/>
  <c r="AD1142" i="15"/>
  <c r="AC1142" i="15" s="1"/>
  <c r="U1142" i="15" s="1"/>
  <c r="AD654" i="15"/>
  <c r="AC654" i="15" s="1"/>
  <c r="U654" i="15" s="1"/>
  <c r="AD1372" i="15"/>
  <c r="AC1372" i="15" s="1"/>
  <c r="U1372" i="15" s="1"/>
  <c r="AD1638" i="15"/>
  <c r="AC1638" i="15" s="1"/>
  <c r="U1638" i="15" s="1"/>
  <c r="AD480" i="15"/>
  <c r="AC480" i="15" s="1"/>
  <c r="U480" i="15" s="1"/>
  <c r="AD1461" i="15"/>
  <c r="AC1461" i="15" s="1"/>
  <c r="U1461" i="15" s="1"/>
  <c r="AD220" i="15"/>
  <c r="AC220" i="15" s="1"/>
  <c r="U220" i="15" s="1"/>
  <c r="AD1759" i="15"/>
  <c r="AC1759" i="15" s="1"/>
  <c r="U1759" i="15" s="1"/>
  <c r="AD517" i="15"/>
  <c r="AC517" i="15" s="1"/>
  <c r="U517" i="15" s="1"/>
  <c r="AD71" i="15"/>
  <c r="AC71" i="15" s="1"/>
  <c r="U71" i="15" s="1"/>
  <c r="AD1038" i="15"/>
  <c r="AC1038" i="15" s="1"/>
  <c r="U1038" i="15" s="1"/>
  <c r="AD797" i="15"/>
  <c r="AC797" i="15" s="1"/>
  <c r="U797" i="15" s="1"/>
  <c r="AD1914" i="15"/>
  <c r="AC1914" i="15" s="1"/>
  <c r="U1914" i="15" s="1"/>
  <c r="AD1396" i="15"/>
  <c r="AC1396" i="15" s="1"/>
  <c r="U1396" i="15" s="1"/>
  <c r="AD1571" i="15"/>
  <c r="AC1571" i="15" s="1"/>
  <c r="U1571" i="15" s="1"/>
  <c r="AD1504" i="15"/>
  <c r="AC1504" i="15" s="1"/>
  <c r="U1504" i="15" s="1"/>
  <c r="AD933" i="15"/>
  <c r="AC933" i="15" s="1"/>
  <c r="U933" i="15" s="1"/>
  <c r="AD1635" i="15"/>
  <c r="AC1635" i="15" s="1"/>
  <c r="U1635" i="15" s="1"/>
  <c r="AD914" i="15"/>
  <c r="AC914" i="15" s="1"/>
  <c r="U914" i="15" s="1"/>
  <c r="AD346" i="15"/>
  <c r="AC346" i="15" s="1"/>
  <c r="U346" i="15" s="1"/>
  <c r="AD655" i="15"/>
  <c r="AC655" i="15" s="1"/>
  <c r="U655" i="15" s="1"/>
  <c r="AD568" i="15"/>
  <c r="AC568" i="15" s="1"/>
  <c r="U568" i="15" s="1"/>
  <c r="AD1320" i="15"/>
  <c r="AC1320" i="15" s="1"/>
  <c r="U1320" i="15" s="1"/>
  <c r="AD1483" i="15"/>
  <c r="AC1483" i="15" s="1"/>
  <c r="U1483" i="15" s="1"/>
  <c r="AD1916" i="15"/>
  <c r="AC1916" i="15" s="1"/>
  <c r="U1916" i="15" s="1"/>
  <c r="AD1231" i="15"/>
  <c r="AC1231" i="15" s="1"/>
  <c r="U1231" i="15" s="1"/>
  <c r="AD1753" i="15"/>
  <c r="AC1753" i="15" s="1"/>
  <c r="U1753" i="15" s="1"/>
  <c r="AD1581" i="15"/>
  <c r="AC1581" i="15" s="1"/>
  <c r="U1581" i="15" s="1"/>
  <c r="AD1855" i="15"/>
  <c r="AC1855" i="15" s="1"/>
  <c r="U1855" i="15" s="1"/>
  <c r="AD1273" i="15"/>
  <c r="AC1273" i="15" s="1"/>
  <c r="U1273" i="15" s="1"/>
  <c r="AD1359" i="15"/>
  <c r="AC1359" i="15" s="1"/>
  <c r="U1359" i="15" s="1"/>
  <c r="AD619" i="15"/>
  <c r="AC619" i="15" s="1"/>
  <c r="U619" i="15" s="1"/>
  <c r="AD1485" i="15"/>
  <c r="AC1485" i="15" s="1"/>
  <c r="U1485" i="15" s="1"/>
  <c r="AD1405" i="15"/>
  <c r="AC1405" i="15" s="1"/>
  <c r="U1405" i="15" s="1"/>
  <c r="AD1467" i="15"/>
  <c r="AC1467" i="15" s="1"/>
  <c r="U1467" i="15" s="1"/>
  <c r="AD1257" i="15"/>
  <c r="AC1257" i="15" s="1"/>
  <c r="U1257" i="15" s="1"/>
  <c r="AD1437" i="15"/>
  <c r="AC1437" i="15" s="1"/>
  <c r="U1437" i="15" s="1"/>
  <c r="AD646" i="15"/>
  <c r="AC646" i="15" s="1"/>
  <c r="U646" i="15" s="1"/>
  <c r="AD1232" i="15"/>
  <c r="AC1232" i="15" s="1"/>
  <c r="U1232" i="15" s="1"/>
  <c r="AD1229" i="15"/>
  <c r="AC1229" i="15" s="1"/>
  <c r="U1229" i="15" s="1"/>
  <c r="AD491" i="15"/>
  <c r="AC491" i="15" s="1"/>
  <c r="U491" i="15" s="1"/>
  <c r="AD1521" i="15"/>
  <c r="AC1521" i="15" s="1"/>
  <c r="U1521" i="15" s="1"/>
  <c r="AD27" i="15"/>
  <c r="AC27" i="15" s="1"/>
  <c r="U27" i="15" s="1"/>
  <c r="AD1721" i="15"/>
  <c r="AC1721" i="15" s="1"/>
  <c r="U1721" i="15" s="1"/>
  <c r="AD1655" i="15"/>
  <c r="AC1655" i="15" s="1"/>
  <c r="U1655" i="15" s="1"/>
  <c r="AD811" i="15"/>
  <c r="AC811" i="15" s="1"/>
  <c r="U811" i="15" s="1"/>
  <c r="AD1351" i="15"/>
  <c r="AC1351" i="15" s="1"/>
  <c r="U1351" i="15" s="1"/>
  <c r="AD244" i="15"/>
  <c r="AC244" i="15" s="1"/>
  <c r="U244" i="15" s="1"/>
  <c r="AD237" i="15"/>
  <c r="AC237" i="15" s="1"/>
  <c r="U237" i="15" s="1"/>
  <c r="AD1322" i="15"/>
  <c r="AC1322" i="15" s="1"/>
  <c r="U1322" i="15" s="1"/>
  <c r="AD168" i="15"/>
  <c r="AC168" i="15" s="1"/>
  <c r="U168" i="15" s="1"/>
  <c r="AD1510" i="15"/>
  <c r="AC1510" i="15" s="1"/>
  <c r="U1510" i="15" s="1"/>
  <c r="AD1425" i="15"/>
  <c r="AC1425" i="15" s="1"/>
  <c r="U1425" i="15" s="1"/>
  <c r="AD810" i="15"/>
  <c r="AC810" i="15" s="1"/>
  <c r="U810" i="15" s="1"/>
  <c r="AD465" i="15"/>
  <c r="AC465" i="15" s="1"/>
  <c r="U465" i="15" s="1"/>
  <c r="AD64" i="15"/>
  <c r="AC64" i="15" s="1"/>
  <c r="U64" i="15" s="1"/>
  <c r="AD507" i="15"/>
  <c r="AC507" i="15" s="1"/>
  <c r="U507" i="15" s="1"/>
  <c r="AD1049" i="15"/>
  <c r="AC1049" i="15" s="1"/>
  <c r="U1049" i="15" s="1"/>
  <c r="AD1191" i="15"/>
  <c r="AC1191" i="15" s="1"/>
  <c r="U1191" i="15" s="1"/>
  <c r="AD821" i="15"/>
  <c r="AC821" i="15" s="1"/>
  <c r="U821" i="15" s="1"/>
  <c r="AD1170" i="15"/>
  <c r="AC1170" i="15" s="1"/>
  <c r="U1170" i="15" s="1"/>
  <c r="AD1789" i="15"/>
  <c r="AC1789" i="15" s="1"/>
  <c r="U1789" i="15" s="1"/>
  <c r="AD720" i="15"/>
  <c r="AC720" i="15" s="1"/>
  <c r="U720" i="15" s="1"/>
  <c r="AD1432" i="15"/>
  <c r="AC1432" i="15" s="1"/>
  <c r="U1432" i="15" s="1"/>
  <c r="AD1856" i="15"/>
  <c r="AC1856" i="15" s="1"/>
  <c r="U1856" i="15" s="1"/>
  <c r="AD1489" i="15"/>
  <c r="AC1489" i="15" s="1"/>
  <c r="U1489" i="15" s="1"/>
  <c r="AD1723" i="15"/>
  <c r="AC1723" i="15" s="1"/>
  <c r="U1723" i="15" s="1"/>
  <c r="AD1898" i="15"/>
  <c r="AC1898" i="15" s="1"/>
  <c r="U1898" i="15" s="1"/>
  <c r="AD1039" i="15"/>
  <c r="AC1039" i="15" s="1"/>
  <c r="U1039" i="15" s="1"/>
  <c r="AD1565" i="15"/>
  <c r="AC1565" i="15" s="1"/>
  <c r="U1565" i="15" s="1"/>
  <c r="AD1177" i="15"/>
  <c r="AC1177" i="15" s="1"/>
  <c r="U1177" i="15" s="1"/>
  <c r="AD550" i="15"/>
  <c r="AC550" i="15" s="1"/>
  <c r="U550" i="15" s="1"/>
  <c r="AD1227" i="15"/>
  <c r="AC1227" i="15" s="1"/>
  <c r="U1227" i="15" s="1"/>
  <c r="AD1553" i="15"/>
  <c r="AC1553" i="15" s="1"/>
  <c r="U1553" i="15" s="1"/>
  <c r="AD771" i="15"/>
  <c r="AC771" i="15" s="1"/>
  <c r="U771" i="15" s="1"/>
  <c r="AD54" i="15"/>
  <c r="AC54" i="15" s="1"/>
  <c r="U54" i="15" s="1"/>
  <c r="AD44" i="15"/>
  <c r="AC44" i="15" s="1"/>
  <c r="U44" i="15" s="1"/>
  <c r="AD1813" i="15"/>
  <c r="AC1813" i="15" s="1"/>
  <c r="U1813" i="15" s="1"/>
  <c r="AD514" i="15"/>
  <c r="AC514" i="15" s="1"/>
  <c r="U514" i="15" s="1"/>
  <c r="AD445" i="15"/>
  <c r="AC445" i="15" s="1"/>
  <c r="U445" i="15" s="1"/>
  <c r="AD80" i="15"/>
  <c r="AC80" i="15" s="1"/>
  <c r="U80" i="15" s="1"/>
  <c r="AD118" i="15"/>
  <c r="AC118" i="15" s="1"/>
  <c r="U118" i="15" s="1"/>
  <c r="AD1661" i="15"/>
  <c r="AC1661" i="15" s="1"/>
  <c r="U1661" i="15" s="1"/>
  <c r="AD500" i="15"/>
  <c r="AC500" i="15" s="1"/>
  <c r="U500" i="15" s="1"/>
  <c r="AD896" i="15"/>
  <c r="AC896" i="15" s="1"/>
  <c r="U896" i="15" s="1"/>
  <c r="AD309" i="15"/>
  <c r="AC309" i="15" s="1"/>
  <c r="U309" i="15" s="1"/>
  <c r="AD548" i="15"/>
  <c r="AC548" i="15" s="1"/>
  <c r="U548" i="15" s="1"/>
  <c r="AD1224" i="15"/>
  <c r="AC1224" i="15" s="1"/>
  <c r="U1224" i="15" s="1"/>
  <c r="AD14" i="15"/>
  <c r="AC14" i="15" s="1"/>
  <c r="U14" i="15" s="1"/>
  <c r="AD1354" i="15"/>
  <c r="AC1354" i="15" s="1"/>
  <c r="U1354" i="15" s="1"/>
  <c r="AD855" i="15"/>
  <c r="AC855" i="15" s="1"/>
  <c r="U855" i="15" s="1"/>
  <c r="AD887" i="15"/>
  <c r="AC887" i="15" s="1"/>
  <c r="U887" i="15" s="1"/>
  <c r="AD1452" i="15"/>
  <c r="AC1452" i="15" s="1"/>
  <c r="U1452" i="15" s="1"/>
  <c r="AD136" i="15"/>
  <c r="AC136" i="15" s="1"/>
  <c r="U136" i="15" s="1"/>
  <c r="AD1807" i="15"/>
  <c r="AC1807" i="15" s="1"/>
  <c r="U1807" i="15" s="1"/>
  <c r="AD1825" i="15"/>
  <c r="AC1825" i="15" s="1"/>
  <c r="U1825" i="15" s="1"/>
  <c r="AD589" i="15"/>
  <c r="AC589" i="15" s="1"/>
  <c r="U589" i="15" s="1"/>
  <c r="AD1591" i="15"/>
  <c r="AC1591" i="15" s="1"/>
  <c r="U1591" i="15" s="1"/>
  <c r="AD662" i="15"/>
  <c r="AC662" i="15" s="1"/>
  <c r="U662" i="15" s="1"/>
  <c r="AD1817" i="15"/>
  <c r="AC1817" i="15" s="1"/>
  <c r="U1817" i="15" s="1"/>
  <c r="AD1050" i="15"/>
  <c r="AC1050" i="15" s="1"/>
  <c r="U1050" i="15" s="1"/>
  <c r="AD489" i="15"/>
  <c r="AC489" i="15" s="1"/>
  <c r="U489" i="15" s="1"/>
  <c r="AD1150" i="15"/>
  <c r="AC1150" i="15" s="1"/>
  <c r="U1150" i="15" s="1"/>
  <c r="AD1376" i="15"/>
  <c r="AC1376" i="15" s="1"/>
  <c r="U1376" i="15" s="1"/>
  <c r="AD1156" i="15"/>
  <c r="AC1156" i="15" s="1"/>
  <c r="U1156" i="15" s="1"/>
  <c r="AD1211" i="15"/>
  <c r="AC1211" i="15" s="1"/>
  <c r="U1211" i="15" s="1"/>
  <c r="AD42" i="15"/>
  <c r="AC42" i="15" s="1"/>
  <c r="U42" i="15" s="1"/>
  <c r="AD1256" i="15"/>
  <c r="AC1256" i="15" s="1"/>
  <c r="U1256" i="15" s="1"/>
  <c r="AD197" i="15"/>
  <c r="AC197" i="15" s="1"/>
  <c r="U197" i="15" s="1"/>
  <c r="AD1007" i="15"/>
  <c r="AC1007" i="15" s="1"/>
  <c r="U1007" i="15" s="1"/>
  <c r="AD405" i="15"/>
  <c r="AC405" i="15" s="1"/>
  <c r="U405" i="15" s="1"/>
  <c r="AD1900" i="15"/>
  <c r="AC1900" i="15" s="1"/>
  <c r="U1900" i="15" s="1"/>
  <c r="AD1691" i="15"/>
  <c r="AC1691" i="15" s="1"/>
  <c r="U1691" i="15" s="1"/>
  <c r="AD1081" i="15"/>
  <c r="AC1081" i="15" s="1"/>
  <c r="U1081" i="15" s="1"/>
  <c r="AD1847" i="15"/>
  <c r="AC1847" i="15" s="1"/>
  <c r="U1847" i="15" s="1"/>
  <c r="AD1335" i="15"/>
  <c r="AC1335" i="15" s="1"/>
  <c r="U1335" i="15" s="1"/>
  <c r="AD879" i="15"/>
  <c r="AC879" i="15" s="1"/>
  <c r="U879" i="15" s="1"/>
  <c r="AD1804" i="15"/>
  <c r="AC1804" i="15" s="1"/>
  <c r="U1804" i="15" s="1"/>
  <c r="AD282" i="15"/>
  <c r="AC282" i="15" s="1"/>
  <c r="U282" i="15" s="1"/>
  <c r="AD1373" i="15"/>
  <c r="AC1373" i="15" s="1"/>
  <c r="U1373" i="15" s="1"/>
  <c r="AD1037" i="15"/>
  <c r="AC1037" i="15" s="1"/>
  <c r="U1037" i="15" s="1"/>
  <c r="AD1180" i="15"/>
  <c r="AC1180" i="15" s="1"/>
  <c r="U1180" i="15" s="1"/>
  <c r="AD775" i="15"/>
  <c r="AC775" i="15" s="1"/>
  <c r="U775" i="15" s="1"/>
  <c r="AD1008" i="15"/>
  <c r="AC1008" i="15" s="1"/>
  <c r="U1008" i="15" s="1"/>
  <c r="AD1507" i="15"/>
  <c r="AC1507" i="15" s="1"/>
  <c r="U1507" i="15" s="1"/>
  <c r="AD601" i="15"/>
  <c r="AC601" i="15" s="1"/>
  <c r="U601" i="15" s="1"/>
  <c r="AD1346" i="15"/>
  <c r="AC1346" i="15" s="1"/>
  <c r="U1346" i="15" s="1"/>
  <c r="AD45" i="15"/>
  <c r="AC45" i="15" s="1"/>
  <c r="U45" i="15" s="1"/>
  <c r="AD1596" i="15"/>
  <c r="AC1596" i="15" s="1"/>
  <c r="U1596" i="15" s="1"/>
  <c r="AD1188" i="15"/>
  <c r="AC1188" i="15" s="1"/>
  <c r="U1188" i="15" s="1"/>
  <c r="AD626" i="15"/>
  <c r="AC626" i="15" s="1"/>
  <c r="U626" i="15" s="1"/>
  <c r="AD1595" i="15"/>
  <c r="AC1595" i="15" s="1"/>
  <c r="U1595" i="15" s="1"/>
  <c r="AD842" i="15"/>
  <c r="AC842" i="15" s="1"/>
  <c r="U842" i="15" s="1"/>
  <c r="AD1390" i="15"/>
  <c r="AC1390" i="15" s="1"/>
  <c r="U1390" i="15" s="1"/>
  <c r="AD1538" i="15"/>
  <c r="AC1538" i="15" s="1"/>
  <c r="U1538" i="15" s="1"/>
  <c r="AD1200" i="15"/>
  <c r="AC1200" i="15" s="1"/>
  <c r="U1200" i="15" s="1"/>
  <c r="AD653" i="15"/>
  <c r="AC653" i="15" s="1"/>
  <c r="U653" i="15" s="1"/>
  <c r="AD1574" i="15"/>
  <c r="AC1574" i="15" s="1"/>
  <c r="U1574" i="15" s="1"/>
  <c r="AD1341" i="15"/>
  <c r="AC1341" i="15" s="1"/>
  <c r="U1341" i="15" s="1"/>
  <c r="AD1226" i="15"/>
  <c r="AC1226" i="15" s="1"/>
  <c r="U1226" i="15" s="1"/>
  <c r="AD980" i="15"/>
  <c r="AC980" i="15" s="1"/>
  <c r="U980" i="15" s="1"/>
  <c r="AD663" i="15"/>
  <c r="AC663" i="15" s="1"/>
  <c r="U663" i="15" s="1"/>
  <c r="AD582" i="15"/>
  <c r="AC582" i="15" s="1"/>
  <c r="U582" i="15" s="1"/>
  <c r="AD35" i="15"/>
  <c r="AC35" i="15" s="1"/>
  <c r="U35" i="15" s="1"/>
  <c r="AD796" i="15"/>
  <c r="AC796" i="15" s="1"/>
  <c r="U796" i="15" s="1"/>
  <c r="AD1561" i="15"/>
  <c r="AC1561" i="15" s="1"/>
  <c r="U1561" i="15" s="1"/>
  <c r="AD253" i="15"/>
  <c r="AC253" i="15" s="1"/>
  <c r="U253" i="15" s="1"/>
  <c r="AD1909" i="15"/>
  <c r="AC1909" i="15" s="1"/>
  <c r="U1909" i="15" s="1"/>
  <c r="AD835" i="15"/>
  <c r="AC835" i="15" s="1"/>
  <c r="U835" i="15" s="1"/>
  <c r="AD378" i="15"/>
  <c r="AC378" i="15" s="1"/>
  <c r="U378" i="15" s="1"/>
  <c r="AD1766" i="15"/>
  <c r="AC1766" i="15" s="1"/>
  <c r="U1766" i="15" s="1"/>
  <c r="AD391" i="15"/>
  <c r="AC391" i="15" s="1"/>
  <c r="U391" i="15" s="1"/>
  <c r="AD1702" i="15"/>
  <c r="AC1702" i="15" s="1"/>
  <c r="U1702" i="15" s="1"/>
  <c r="AD1508" i="15"/>
  <c r="AC1508" i="15" s="1"/>
  <c r="U1508" i="15" s="1"/>
  <c r="AD751" i="15"/>
  <c r="AC751" i="15" s="1"/>
  <c r="U751" i="15" s="1"/>
  <c r="AD1809" i="15"/>
  <c r="AC1809" i="15" s="1"/>
  <c r="U1809" i="15" s="1"/>
  <c r="AD53" i="15"/>
  <c r="AC53" i="15" s="1"/>
  <c r="U53" i="15" s="1"/>
  <c r="AD1139" i="15"/>
  <c r="AC1139" i="15" s="1"/>
  <c r="U1139" i="15" s="1"/>
  <c r="AD618" i="15"/>
  <c r="AC618" i="15" s="1"/>
  <c r="U618" i="15" s="1"/>
  <c r="AD495" i="15"/>
  <c r="AC495" i="15" s="1"/>
  <c r="U495" i="15" s="1"/>
  <c r="AD818" i="15"/>
  <c r="AC818" i="15" s="1"/>
  <c r="U818" i="15" s="1"/>
  <c r="AD784" i="15"/>
  <c r="AC784" i="15" s="1"/>
  <c r="U784" i="15" s="1"/>
  <c r="AD160" i="15"/>
  <c r="AC160" i="15" s="1"/>
  <c r="U160" i="15" s="1"/>
  <c r="AD1660" i="15"/>
  <c r="AC1660" i="15" s="1"/>
  <c r="U1660" i="15" s="1"/>
  <c r="AD1716" i="15"/>
  <c r="AC1716" i="15" s="1"/>
  <c r="U1716" i="15" s="1"/>
  <c r="AD1622" i="15"/>
  <c r="AC1622" i="15" s="1"/>
  <c r="U1622" i="15" s="1"/>
  <c r="AD767" i="15"/>
  <c r="AC767" i="15" s="1"/>
  <c r="U767" i="15" s="1"/>
  <c r="AD1554" i="15"/>
  <c r="AC1554" i="15" s="1"/>
  <c r="U1554" i="15" s="1"/>
  <c r="AD1048" i="15"/>
  <c r="AC1048" i="15" s="1"/>
  <c r="U1048" i="15" s="1"/>
  <c r="AD569" i="15"/>
  <c r="AC569" i="15" s="1"/>
  <c r="U569" i="15" s="1"/>
  <c r="AD682" i="15"/>
  <c r="AC682" i="15" s="1"/>
  <c r="U682" i="15" s="1"/>
  <c r="AD1015" i="15"/>
  <c r="AC1015" i="15" s="1"/>
  <c r="U1015" i="15" s="1"/>
  <c r="AD926" i="15"/>
  <c r="AC926" i="15" s="1"/>
  <c r="U926" i="15" s="1"/>
  <c r="AD216" i="15"/>
  <c r="AC216" i="15" s="1"/>
  <c r="U216" i="15" s="1"/>
  <c r="AD1475" i="15"/>
  <c r="AC1475" i="15" s="1"/>
  <c r="U1475" i="15" s="1"/>
  <c r="AD189" i="15"/>
  <c r="AC189" i="15" s="1"/>
  <c r="U189" i="15" s="1"/>
  <c r="AD165" i="15"/>
  <c r="AC165" i="15" s="1"/>
  <c r="U165" i="15" s="1"/>
  <c r="AD777" i="15"/>
  <c r="AC777" i="15" s="1"/>
  <c r="U777" i="15" s="1"/>
  <c r="AD1333" i="15"/>
  <c r="AC1333" i="15" s="1"/>
  <c r="U1333" i="15" s="1"/>
  <c r="AD1345" i="15"/>
  <c r="AC1345" i="15" s="1"/>
  <c r="U1345" i="15" s="1"/>
  <c r="AD1253" i="15"/>
  <c r="AC1253" i="15" s="1"/>
  <c r="U1253" i="15" s="1"/>
  <c r="AD229" i="15"/>
  <c r="AC229" i="15" s="1"/>
  <c r="U229" i="15" s="1"/>
  <c r="AD1742" i="15"/>
  <c r="AC1742" i="15" s="1"/>
  <c r="U1742" i="15" s="1"/>
  <c r="AD907" i="15"/>
  <c r="AC907" i="15" s="1"/>
  <c r="U907" i="15" s="1"/>
  <c r="AD927" i="15"/>
  <c r="AC927" i="15" s="1"/>
  <c r="U927" i="15" s="1"/>
  <c r="AD1356" i="15"/>
  <c r="AC1356" i="15" s="1"/>
  <c r="U1356" i="15" s="1"/>
  <c r="AD274" i="15"/>
  <c r="AC274" i="15" s="1"/>
  <c r="U274" i="15" s="1"/>
  <c r="AD1820" i="15"/>
  <c r="AC1820" i="15" s="1"/>
  <c r="U1820" i="15" s="1"/>
  <c r="AD347" i="15"/>
  <c r="AC347" i="15" s="1"/>
  <c r="U347" i="15" s="1"/>
  <c r="AD285" i="15"/>
  <c r="AC285" i="15" s="1"/>
  <c r="U285" i="15" s="1"/>
  <c r="AD634" i="15"/>
  <c r="AC634" i="15" s="1"/>
  <c r="U634" i="15" s="1"/>
  <c r="AD296" i="15"/>
  <c r="AC296" i="15" s="1"/>
  <c r="U296" i="15" s="1"/>
  <c r="AD1044" i="15"/>
  <c r="AC1044" i="15" s="1"/>
  <c r="U1044" i="15" s="1"/>
  <c r="AD1729" i="15"/>
  <c r="AC1729" i="15" s="1"/>
  <c r="U1729" i="15" s="1"/>
  <c r="AD1382" i="15"/>
  <c r="AC1382" i="15" s="1"/>
  <c r="U1382" i="15" s="1"/>
  <c r="AD1085" i="15"/>
  <c r="AC1085" i="15" s="1"/>
  <c r="U1085" i="15" s="1"/>
  <c r="AD1178" i="15"/>
  <c r="AC1178" i="15" s="1"/>
  <c r="U1178" i="15" s="1"/>
  <c r="AD52" i="15"/>
  <c r="AC52" i="15" s="1"/>
  <c r="U52" i="15" s="1"/>
  <c r="AD1101" i="15"/>
  <c r="AC1101" i="15" s="1"/>
  <c r="U1101" i="15" s="1"/>
  <c r="AD522" i="15"/>
  <c r="AC522" i="15" s="1"/>
  <c r="U522" i="15" s="1"/>
  <c r="AD712" i="15"/>
  <c r="AC712" i="15" s="1"/>
  <c r="U712" i="15" s="1"/>
  <c r="AD707" i="15"/>
  <c r="AC707" i="15" s="1"/>
  <c r="U707" i="15" s="1"/>
  <c r="AD937" i="15"/>
  <c r="AC937" i="15" s="1"/>
  <c r="U937" i="15" s="1"/>
  <c r="AD1433" i="15"/>
  <c r="AC1433" i="15" s="1"/>
  <c r="U1433" i="15" s="1"/>
  <c r="AD808" i="15"/>
  <c r="AC808" i="15" s="1"/>
  <c r="U808" i="15" s="1"/>
  <c r="AD1848" i="15"/>
  <c r="AC1848" i="15" s="1"/>
  <c r="U1848" i="15" s="1"/>
  <c r="AD1752" i="15"/>
  <c r="AC1752" i="15" s="1"/>
  <c r="U1752" i="15" s="1"/>
  <c r="AD610" i="15"/>
  <c r="AC610" i="15" s="1"/>
  <c r="U610" i="15" s="1"/>
  <c r="AD535" i="15"/>
  <c r="AC535" i="15" s="1"/>
  <c r="U535" i="15" s="1"/>
  <c r="AD1602" i="15"/>
  <c r="AC1602" i="15" s="1"/>
  <c r="U1602" i="15" s="1"/>
  <c r="AD1614" i="15"/>
  <c r="AC1614" i="15" s="1"/>
  <c r="U1614" i="15" s="1"/>
  <c r="AD1414" i="15"/>
  <c r="AC1414" i="15" s="1"/>
  <c r="U1414" i="15" s="1"/>
  <c r="AD1754" i="15"/>
  <c r="AC1754" i="15" s="1"/>
  <c r="U1754" i="15" s="1"/>
  <c r="AD1899" i="15"/>
  <c r="AC1899" i="15" s="1"/>
  <c r="U1899" i="15" s="1"/>
  <c r="AD972" i="15"/>
  <c r="AC972" i="15" s="1"/>
  <c r="U972" i="15" s="1"/>
  <c r="AD1643" i="15"/>
  <c r="AC1643" i="15" s="1"/>
  <c r="U1643" i="15" s="1"/>
  <c r="AD1779" i="15"/>
  <c r="AC1779" i="15" s="1"/>
  <c r="U1779" i="15" s="1"/>
  <c r="AD1153" i="15"/>
  <c r="AC1153" i="15" s="1"/>
  <c r="U1153" i="15" s="1"/>
  <c r="AD978" i="15"/>
  <c r="AC978" i="15" s="1"/>
  <c r="U978" i="15" s="1"/>
  <c r="AD1266" i="15"/>
  <c r="AC1266" i="15" s="1"/>
  <c r="U1266" i="15" s="1"/>
  <c r="AD520" i="15"/>
  <c r="AC520" i="15" s="1"/>
  <c r="U520" i="15" s="1"/>
  <c r="AD211" i="15"/>
  <c r="AC211" i="15" s="1"/>
  <c r="U211" i="15" s="1"/>
  <c r="AD1230" i="15"/>
  <c r="AC1230" i="15" s="1"/>
  <c r="U1230" i="15" s="1"/>
  <c r="AD837" i="15"/>
  <c r="AC837" i="15" s="1"/>
  <c r="U837" i="15" s="1"/>
  <c r="AD206" i="15"/>
  <c r="AC206" i="15" s="1"/>
  <c r="U206" i="15" s="1"/>
  <c r="AD606" i="15"/>
  <c r="AC606" i="15" s="1"/>
  <c r="U606" i="15" s="1"/>
  <c r="AD115" i="15"/>
  <c r="AC115" i="15" s="1"/>
  <c r="U115" i="15" s="1"/>
  <c r="AD1529" i="15"/>
  <c r="AC1529" i="15" s="1"/>
  <c r="U1529" i="15" s="1"/>
  <c r="AD977" i="15"/>
  <c r="AC977" i="15" s="1"/>
  <c r="U977" i="15" s="1"/>
  <c r="AD422" i="15"/>
  <c r="AC422" i="15" s="1"/>
  <c r="U422" i="15" s="1"/>
  <c r="AD1353" i="15"/>
  <c r="AC1353" i="15" s="1"/>
  <c r="U1353" i="15" s="1"/>
  <c r="AD556" i="15"/>
  <c r="AC556" i="15" s="1"/>
  <c r="U556" i="15" s="1"/>
  <c r="AD1350" i="15"/>
  <c r="AC1350" i="15" s="1"/>
  <c r="U1350" i="15" s="1"/>
  <c r="AD88" i="15"/>
  <c r="AC88" i="15" s="1"/>
  <c r="U88" i="15" s="1"/>
  <c r="AD1387" i="15"/>
  <c r="AC1387" i="15" s="1"/>
  <c r="U1387" i="15" s="1"/>
  <c r="AD1316" i="15"/>
  <c r="AC1316" i="15" s="1"/>
  <c r="U1316" i="15" s="1"/>
  <c r="AD782" i="15"/>
  <c r="AC782" i="15" s="1"/>
  <c r="U782" i="15" s="1"/>
  <c r="AD1470" i="15"/>
  <c r="AC1470" i="15" s="1"/>
  <c r="U1470" i="15" s="1"/>
  <c r="AD1616" i="15"/>
  <c r="AC1616" i="15" s="1"/>
  <c r="U1616" i="15" s="1"/>
  <c r="AD641" i="15"/>
  <c r="AC641" i="15" s="1"/>
  <c r="U641" i="15" s="1"/>
  <c r="AD702" i="15"/>
  <c r="AC702" i="15" s="1"/>
  <c r="U702" i="15" s="1"/>
  <c r="AD270" i="15"/>
  <c r="AC270" i="15" s="1"/>
  <c r="U270" i="15" s="1"/>
  <c r="AD1072" i="15"/>
  <c r="AC1072" i="15" s="1"/>
  <c r="U1072" i="15" s="1"/>
  <c r="AD1352" i="15"/>
  <c r="AC1352" i="15" s="1"/>
  <c r="U1352" i="15" s="1"/>
  <c r="AD1427" i="15"/>
  <c r="AC1427" i="15" s="1"/>
  <c r="U1427" i="15" s="1"/>
  <c r="AD1080" i="15"/>
  <c r="AC1080" i="15" s="1"/>
  <c r="U1080" i="15" s="1"/>
  <c r="AD373" i="15"/>
  <c r="AC373" i="15" s="1"/>
  <c r="U373" i="15" s="1"/>
  <c r="AD354" i="15"/>
  <c r="AC354" i="15" s="1"/>
  <c r="U354" i="15" s="1"/>
  <c r="AD713" i="15"/>
  <c r="AC713" i="15" s="1"/>
  <c r="U713" i="15" s="1"/>
  <c r="AD1812" i="15"/>
  <c r="AC1812" i="15" s="1"/>
  <c r="U1812" i="15" s="1"/>
  <c r="AD658" i="15"/>
  <c r="AC658" i="15" s="1"/>
  <c r="U658" i="15" s="1"/>
  <c r="AD512" i="15"/>
  <c r="AC512" i="15" s="1"/>
  <c r="U512" i="15" s="1"/>
  <c r="AD1823" i="15"/>
  <c r="AC1823" i="15" s="1"/>
  <c r="U1823" i="15" s="1"/>
  <c r="AD791" i="15"/>
  <c r="AC791" i="15" s="1"/>
  <c r="U791" i="15" s="1"/>
  <c r="AD467" i="15"/>
  <c r="AC467" i="15" s="1"/>
  <c r="U467" i="15" s="1"/>
  <c r="AD482" i="15"/>
  <c r="AC482" i="15" s="1"/>
  <c r="U482" i="15" s="1"/>
  <c r="AD39" i="15"/>
  <c r="AC39" i="15" s="1"/>
  <c r="U39" i="15" s="1"/>
  <c r="AD760" i="15"/>
  <c r="AC760" i="15" s="1"/>
  <c r="U760" i="15" s="1"/>
  <c r="AD157" i="15"/>
  <c r="AC157" i="15" s="1"/>
  <c r="U157" i="15" s="1"/>
  <c r="AD1141" i="15"/>
  <c r="AC1141" i="15" s="1"/>
  <c r="U1141" i="15" s="1"/>
  <c r="AD38" i="15"/>
  <c r="AC38" i="15" s="1"/>
  <c r="U38" i="15" s="1"/>
  <c r="AD69" i="15"/>
  <c r="AC69" i="15" s="1"/>
  <c r="U69" i="15" s="1"/>
  <c r="AD1597" i="15"/>
  <c r="AC1597" i="15" s="1"/>
  <c r="U1597" i="15" s="1"/>
  <c r="AD402" i="15"/>
  <c r="AC402" i="15" s="1"/>
  <c r="U402" i="15" s="1"/>
  <c r="AD1906" i="15"/>
  <c r="AC1906" i="15" s="1"/>
  <c r="U1906" i="15" s="1"/>
  <c r="AD246" i="15"/>
  <c r="AC246" i="15" s="1"/>
  <c r="U246" i="15" s="1"/>
  <c r="AD560" i="15"/>
  <c r="AC560" i="15" s="1"/>
  <c r="U560" i="15" s="1"/>
  <c r="AD1646" i="15"/>
  <c r="AC1646" i="15" s="1"/>
  <c r="U1646" i="15" s="1"/>
  <c r="AD1295" i="15"/>
  <c r="AC1295" i="15" s="1"/>
  <c r="U1295" i="15" s="1"/>
  <c r="AD83" i="15"/>
  <c r="AC83" i="15" s="1"/>
  <c r="U83" i="15" s="1"/>
  <c r="AD273" i="15"/>
  <c r="AC273" i="15" s="1"/>
  <c r="U273" i="15" s="1"/>
  <c r="AD32" i="15"/>
  <c r="AC32" i="15" s="1"/>
  <c r="U32" i="15" s="1"/>
  <c r="AD198" i="15"/>
  <c r="AC198" i="15" s="1"/>
  <c r="U198" i="15" s="1"/>
  <c r="AD1251" i="15"/>
  <c r="AC1251" i="15" s="1"/>
  <c r="U1251" i="15" s="1"/>
  <c r="AD166" i="15"/>
  <c r="AC166" i="15" s="1"/>
  <c r="U166" i="15" s="1"/>
  <c r="AD213" i="15"/>
  <c r="AC213" i="15" s="1"/>
  <c r="U213" i="15" s="1"/>
  <c r="AD1175" i="15"/>
  <c r="AC1175" i="15" s="1"/>
  <c r="U1175" i="15" s="1"/>
  <c r="AD1284" i="15"/>
  <c r="AC1284" i="15" s="1"/>
  <c r="U1284" i="15" s="1"/>
  <c r="AD227" i="15"/>
  <c r="AC227" i="15" s="1"/>
  <c r="U227" i="15" s="1"/>
  <c r="AD175" i="15"/>
  <c r="AC175" i="15" s="1"/>
  <c r="U175" i="15" s="1"/>
  <c r="AD1193" i="15"/>
  <c r="AC1193" i="15" s="1"/>
  <c r="U1193" i="15" s="1"/>
  <c r="AD681" i="15"/>
  <c r="AC681" i="15" s="1"/>
  <c r="U681" i="15" s="1"/>
  <c r="AD279" i="15"/>
  <c r="AC279" i="15" s="1"/>
  <c r="U279" i="15" s="1"/>
  <c r="AD440" i="15"/>
  <c r="AC440" i="15" s="1"/>
  <c r="U440" i="15" s="1"/>
  <c r="AD1579" i="15"/>
  <c r="AC1579" i="15" s="1"/>
  <c r="U1579" i="15" s="1"/>
  <c r="AD609" i="15"/>
  <c r="AC609" i="15" s="1"/>
  <c r="U609" i="15" s="1"/>
  <c r="AD70" i="15"/>
  <c r="AC70" i="15" s="1"/>
  <c r="U70" i="15" s="1"/>
  <c r="AD919" i="15"/>
  <c r="AC919" i="15" s="1"/>
  <c r="U919" i="15" s="1"/>
  <c r="AD324" i="15"/>
  <c r="AC324" i="15" s="1"/>
  <c r="U324" i="15" s="1"/>
  <c r="AD1539" i="15"/>
  <c r="AC1539" i="15" s="1"/>
  <c r="U1539" i="15" s="1"/>
  <c r="AD1116" i="15"/>
  <c r="AC1116" i="15" s="1"/>
  <c r="U1116" i="15" s="1"/>
  <c r="AD1378" i="15"/>
  <c r="AC1378" i="15" s="1"/>
  <c r="U1378" i="15" s="1"/>
  <c r="AD530" i="15"/>
  <c r="AC530" i="15" s="1"/>
  <c r="U530" i="15" s="1"/>
  <c r="AD1673" i="15"/>
  <c r="AC1673" i="15" s="1"/>
  <c r="U1673" i="15" s="1"/>
  <c r="AD721" i="15"/>
  <c r="AC721" i="15" s="1"/>
  <c r="U721" i="15" s="1"/>
  <c r="AD1747" i="15"/>
  <c r="AC1747" i="15" s="1"/>
  <c r="U1747" i="15" s="1"/>
  <c r="AD1528" i="15"/>
  <c r="AC1528" i="15" s="1"/>
  <c r="U1528" i="15" s="1"/>
  <c r="AD1404" i="15"/>
  <c r="AC1404" i="15" s="1"/>
  <c r="U1404" i="15" s="1"/>
  <c r="AD143" i="15"/>
  <c r="AC143" i="15" s="1"/>
  <c r="U143" i="15" s="1"/>
  <c r="AD265" i="15"/>
  <c r="AC265" i="15" s="1"/>
  <c r="U265" i="15" s="1"/>
  <c r="AD969" i="15"/>
  <c r="AC969" i="15" s="1"/>
  <c r="U969" i="15" s="1"/>
  <c r="AD1501" i="15"/>
  <c r="AC1501" i="15" s="1"/>
  <c r="U1501" i="15" s="1"/>
  <c r="AD624" i="15"/>
  <c r="AC624" i="15" s="1"/>
  <c r="U624" i="15" s="1"/>
  <c r="AD1659" i="15"/>
  <c r="AC1659" i="15" s="1"/>
  <c r="U1659" i="15" s="1"/>
  <c r="AD1047" i="15"/>
  <c r="AC1047" i="15" s="1"/>
  <c r="U1047" i="15" s="1"/>
  <c r="AD819" i="15"/>
  <c r="AC819" i="15" s="1"/>
  <c r="U819" i="15" s="1"/>
  <c r="AD337" i="15"/>
  <c r="AC337" i="15" s="1"/>
  <c r="U337" i="15" s="1"/>
  <c r="AD1745" i="15"/>
  <c r="AC1745" i="15" s="1"/>
  <c r="U1745" i="15" s="1"/>
  <c r="AD1693" i="15"/>
  <c r="AC1693" i="15" s="1"/>
  <c r="U1693" i="15" s="1"/>
  <c r="AD1512" i="15"/>
  <c r="AC1512" i="15" s="1"/>
  <c r="U1512" i="15" s="1"/>
  <c r="AD1887" i="15"/>
  <c r="AC1887" i="15" s="1"/>
  <c r="U1887" i="15" s="1"/>
  <c r="AD1197" i="15"/>
  <c r="AC1197" i="15" s="1"/>
  <c r="U1197" i="15" s="1"/>
  <c r="AD1908" i="15"/>
  <c r="AC1908" i="15" s="1"/>
  <c r="U1908" i="15" s="1"/>
  <c r="AD1105" i="15"/>
  <c r="AC1105" i="15" s="1"/>
  <c r="U1105" i="15" s="1"/>
  <c r="AD1784" i="15"/>
  <c r="AC1784" i="15" s="1"/>
  <c r="U1784" i="15" s="1"/>
  <c r="AD1549" i="15"/>
  <c r="AC1549" i="15" s="1"/>
  <c r="U1549" i="15" s="1"/>
  <c r="AD228" i="15"/>
  <c r="AC228" i="15" s="1"/>
  <c r="U228" i="15" s="1"/>
  <c r="AD1233" i="15"/>
  <c r="AC1233" i="15" s="1"/>
  <c r="U1233" i="15" s="1"/>
  <c r="AD1917" i="15"/>
  <c r="AC1917" i="15" s="1"/>
  <c r="U1917" i="15" s="1"/>
  <c r="AD307" i="15"/>
  <c r="AC307" i="15" s="1"/>
  <c r="U307" i="15" s="1"/>
  <c r="AD383" i="15"/>
  <c r="AC383" i="15" s="1"/>
  <c r="U383" i="15" s="1"/>
  <c r="AD328" i="15"/>
  <c r="AC328" i="15" s="1"/>
  <c r="U328" i="15" s="1"/>
  <c r="AD290" i="15"/>
  <c r="AC290" i="15" s="1"/>
  <c r="U290" i="15" s="1"/>
  <c r="AD1103" i="15"/>
  <c r="AC1103" i="15" s="1"/>
  <c r="U1103" i="15" s="1"/>
  <c r="AD645" i="15"/>
  <c r="AC645" i="15" s="1"/>
  <c r="U645" i="15" s="1"/>
  <c r="AD788" i="15"/>
  <c r="AC788" i="15" s="1"/>
  <c r="U788" i="15" s="1"/>
  <c r="AD1055" i="15"/>
  <c r="AC1055" i="15" s="1"/>
  <c r="U1055" i="15" s="1"/>
  <c r="AD1744" i="15"/>
  <c r="AC1744" i="15" s="1"/>
  <c r="U1744" i="15" s="1"/>
  <c r="AD312" i="15"/>
  <c r="AC312" i="15" s="1"/>
  <c r="U312" i="15" s="1"/>
  <c r="AD1198" i="15"/>
  <c r="AC1198" i="15" s="1"/>
  <c r="U1198" i="15" s="1"/>
  <c r="AD1720" i="15"/>
  <c r="AC1720" i="15" s="1"/>
  <c r="U1720" i="15" s="1"/>
  <c r="AD156" i="15"/>
  <c r="AC156" i="15" s="1"/>
  <c r="U156" i="15" s="1"/>
  <c r="AD1472" i="15"/>
  <c r="AC1472" i="15" s="1"/>
  <c r="U1472" i="15" s="1"/>
  <c r="AD1321" i="15"/>
  <c r="AC1321" i="15" s="1"/>
  <c r="U1321" i="15" s="1"/>
  <c r="AD814" i="15"/>
  <c r="AC814" i="15" s="1"/>
  <c r="U814" i="15" s="1"/>
  <c r="AD1594" i="15"/>
  <c r="AC1594" i="15" s="1"/>
  <c r="U1594" i="15" s="1"/>
  <c r="AD1751" i="15"/>
  <c r="AC1751" i="15" s="1"/>
  <c r="U1751" i="15" s="1"/>
  <c r="AD1202" i="15"/>
  <c r="AC1202" i="15" s="1"/>
  <c r="U1202" i="15" s="1"/>
  <c r="AD1770" i="15"/>
  <c r="AC1770" i="15" s="1"/>
  <c r="U1770" i="15" s="1"/>
  <c r="AD1129" i="15"/>
  <c r="AC1129" i="15" s="1"/>
  <c r="U1129" i="15" s="1"/>
  <c r="AD809" i="15"/>
  <c r="AC809" i="15" s="1"/>
  <c r="U809" i="15" s="1"/>
  <c r="AD600" i="15"/>
  <c r="AC600" i="15" s="1"/>
  <c r="U600" i="15" s="1"/>
  <c r="AD457" i="15"/>
  <c r="AC457" i="15" s="1"/>
  <c r="U457" i="15" s="1"/>
  <c r="AD939" i="15"/>
  <c r="AC939" i="15" s="1"/>
  <c r="U939" i="15" s="1"/>
  <c r="AD1208" i="15"/>
  <c r="AC1208" i="15" s="1"/>
  <c r="U1208" i="15" s="1"/>
  <c r="AD1786" i="15"/>
  <c r="AC1786" i="15" s="1"/>
  <c r="U1786" i="15" s="1"/>
  <c r="AD1340" i="15"/>
  <c r="AC1340" i="15" s="1"/>
  <c r="U1340" i="15" s="1"/>
  <c r="AD1126" i="15"/>
  <c r="AC1126" i="15" s="1"/>
  <c r="U1126" i="15" s="1"/>
  <c r="AD1644" i="15"/>
  <c r="AC1644" i="15" s="1"/>
  <c r="U1644" i="15" s="1"/>
  <c r="AD1619" i="15"/>
  <c r="AC1619" i="15" s="1"/>
  <c r="U1619" i="15" s="1"/>
  <c r="AD1494" i="15"/>
  <c r="AC1494" i="15" s="1"/>
  <c r="U1494" i="15" s="1"/>
  <c r="AD1283" i="15"/>
  <c r="AC1283" i="15" s="1"/>
  <c r="U1283" i="15" s="1"/>
  <c r="AD981" i="15"/>
  <c r="AC981" i="15" s="1"/>
  <c r="U981" i="15" s="1"/>
  <c r="AD660" i="15"/>
  <c r="AC660" i="15" s="1"/>
  <c r="U660" i="15" s="1"/>
  <c r="AD1868" i="15"/>
  <c r="AC1868" i="15" s="1"/>
  <c r="U1868" i="15" s="1"/>
  <c r="AD415" i="15"/>
  <c r="AC415" i="15" s="1"/>
  <c r="U415" i="15" s="1"/>
  <c r="AD1043" i="15"/>
  <c r="AC1043" i="15" s="1"/>
  <c r="U1043" i="15" s="1"/>
  <c r="AD233" i="15"/>
  <c r="AC233" i="15" s="1"/>
  <c r="U233" i="15" s="1"/>
  <c r="AD241" i="15"/>
  <c r="AC241" i="15" s="1"/>
  <c r="U241" i="15" s="1"/>
  <c r="AD459" i="15"/>
  <c r="AC459" i="15" s="1"/>
  <c r="U459" i="15" s="1"/>
  <c r="AD170" i="15"/>
  <c r="AC170" i="15" s="1"/>
  <c r="U170" i="15" s="1"/>
  <c r="AD235" i="15"/>
  <c r="AC235" i="15" s="1"/>
  <c r="U235" i="15" s="1"/>
  <c r="AD497" i="15"/>
  <c r="AC497" i="15" s="1"/>
  <c r="U497" i="15" s="1"/>
  <c r="AD472" i="15"/>
  <c r="AC472" i="15" s="1"/>
  <c r="U472" i="15" s="1"/>
  <c r="AD577" i="15"/>
  <c r="AC577" i="15" s="1"/>
  <c r="U577" i="15" s="1"/>
  <c r="AD1045" i="15"/>
  <c r="AC1045" i="15" s="1"/>
  <c r="U1045" i="15" s="1"/>
  <c r="AD941" i="15"/>
  <c r="AC941" i="15" s="1"/>
  <c r="U941" i="15" s="1"/>
  <c r="AD1323" i="15"/>
  <c r="AC1323" i="15" s="1"/>
  <c r="U1323" i="15" s="1"/>
  <c r="AD463" i="15"/>
  <c r="AC463" i="15" s="1"/>
  <c r="U463" i="15" s="1"/>
  <c r="AD284" i="15"/>
  <c r="AC284" i="15" s="1"/>
  <c r="U284" i="15" s="1"/>
  <c r="AD793" i="15"/>
  <c r="AC793" i="15" s="1"/>
  <c r="U793" i="15" s="1"/>
  <c r="AD490" i="15"/>
  <c r="AC490" i="15" s="1"/>
  <c r="U490" i="15" s="1"/>
  <c r="AD1031" i="15"/>
  <c r="AC1031" i="15" s="1"/>
  <c r="U1031" i="15" s="1"/>
  <c r="AD1912" i="15"/>
  <c r="AC1912" i="15" s="1"/>
  <c r="U1912" i="15" s="1"/>
  <c r="AD1697" i="15"/>
  <c r="AC1697" i="15" s="1"/>
  <c r="U1697" i="15" s="1"/>
  <c r="AD685" i="15"/>
  <c r="AC685" i="15" s="1"/>
  <c r="U685" i="15" s="1"/>
  <c r="AD1110" i="15"/>
  <c r="AC1110" i="15" s="1"/>
  <c r="U1110" i="15" s="1"/>
  <c r="AD1120" i="15"/>
  <c r="AC1120" i="15" s="1"/>
  <c r="U1120" i="15" s="1"/>
  <c r="AD1370" i="15"/>
  <c r="AC1370" i="15" s="1"/>
  <c r="U1370" i="15" s="1"/>
  <c r="AD1318" i="15"/>
  <c r="AC1318" i="15" s="1"/>
  <c r="U1318" i="15" s="1"/>
  <c r="AD616" i="15"/>
  <c r="AC616" i="15" s="1"/>
  <c r="U616" i="15" s="1"/>
  <c r="AD1639" i="15"/>
  <c r="AC1639" i="15" s="1"/>
  <c r="U1639" i="15" s="1"/>
  <c r="AD982" i="15"/>
  <c r="AC982" i="15" s="1"/>
  <c r="U982" i="15" s="1"/>
  <c r="AD1192" i="15"/>
  <c r="AC1192" i="15" s="1"/>
  <c r="U1192" i="15" s="1"/>
  <c r="AD1115" i="15"/>
  <c r="AC1115" i="15" s="1"/>
  <c r="U1115" i="15" s="1"/>
  <c r="AD524" i="15"/>
  <c r="AC524" i="15" s="1"/>
  <c r="U524" i="15" s="1"/>
  <c r="AD1558" i="15"/>
  <c r="AC1558" i="15" s="1"/>
  <c r="U1558" i="15" s="1"/>
  <c r="AD576" i="15"/>
  <c r="AC576" i="15" s="1"/>
  <c r="U576" i="15" s="1"/>
  <c r="AD1270" i="15"/>
  <c r="AC1270" i="15" s="1"/>
  <c r="U1270" i="15" s="1"/>
  <c r="AD673" i="15"/>
  <c r="AC673" i="15" s="1"/>
  <c r="U673" i="15" s="1"/>
  <c r="AD22" i="15"/>
  <c r="AC22" i="15" s="1"/>
  <c r="U22" i="15" s="1"/>
  <c r="AD17" i="15"/>
  <c r="AC17" i="15" s="1"/>
  <c r="U17" i="15" s="1"/>
  <c r="AD1290" i="15"/>
  <c r="AC1290" i="15" s="1"/>
  <c r="U1290" i="15" s="1"/>
  <c r="AD1894" i="15"/>
  <c r="AC1894" i="15" s="1"/>
  <c r="U1894" i="15" s="1"/>
  <c r="AD593" i="15"/>
  <c r="AC593" i="15" s="1"/>
  <c r="U593" i="15" s="1"/>
  <c r="AD1332" i="15"/>
  <c r="AC1332" i="15" s="1"/>
  <c r="U1332" i="15" s="1"/>
  <c r="AD906" i="15"/>
  <c r="AC906" i="15" s="1"/>
  <c r="U906" i="15" s="1"/>
  <c r="AD1526" i="15"/>
  <c r="AC1526" i="15" s="1"/>
  <c r="U1526" i="15" s="1"/>
  <c r="AD892" i="15"/>
  <c r="AC892" i="15" s="1"/>
  <c r="U892" i="15" s="1"/>
  <c r="AD1566" i="15"/>
  <c r="AC1566" i="15" s="1"/>
  <c r="U1566" i="15" s="1"/>
  <c r="AD1097" i="15"/>
  <c r="AC1097" i="15" s="1"/>
  <c r="U1097" i="15" s="1"/>
  <c r="AD1607" i="15"/>
  <c r="AC1607" i="15" s="1"/>
  <c r="U1607" i="15" s="1"/>
  <c r="AD1466" i="15"/>
  <c r="AC1466" i="15" s="1"/>
  <c r="U1466" i="15" s="1"/>
  <c r="AD1013" i="15"/>
  <c r="AC1013" i="15" s="1"/>
  <c r="U1013" i="15" s="1"/>
  <c r="AD33" i="15"/>
  <c r="AC33" i="15" s="1"/>
  <c r="U33" i="15" s="1"/>
  <c r="AD49" i="15"/>
  <c r="AC49" i="15" s="1"/>
  <c r="U49" i="15" s="1"/>
  <c r="AD1546" i="15"/>
  <c r="AC1546" i="15" s="1"/>
  <c r="U1546" i="15" s="1"/>
  <c r="AD854" i="15"/>
  <c r="AC854" i="15" s="1"/>
  <c r="U854" i="15" s="1"/>
  <c r="AD989" i="15"/>
  <c r="AC989" i="15" s="1"/>
  <c r="U989" i="15" s="1"/>
  <c r="AD974" i="15"/>
  <c r="AC974" i="15" s="1"/>
  <c r="U974" i="15" s="1"/>
  <c r="AD349" i="15"/>
  <c r="AC349" i="15" s="1"/>
  <c r="U349" i="15" s="1"/>
  <c r="AD1140" i="15"/>
  <c r="AC1140" i="15" s="1"/>
  <c r="U1140" i="15" s="1"/>
  <c r="AD1582" i="15"/>
  <c r="AC1582" i="15" s="1"/>
  <c r="U1582" i="15" s="1"/>
  <c r="AD1506" i="15"/>
  <c r="AC1506" i="15" s="1"/>
  <c r="U1506" i="15" s="1"/>
  <c r="AD934" i="15"/>
  <c r="AC934" i="15" s="1"/>
  <c r="U934" i="15" s="1"/>
  <c r="AD1540" i="15"/>
  <c r="AC1540" i="15" s="1"/>
  <c r="U1540" i="15" s="1"/>
  <c r="AD1190" i="15"/>
  <c r="AC1190" i="15" s="1"/>
  <c r="U1190" i="15" s="1"/>
  <c r="AD1690" i="15"/>
  <c r="AC1690" i="15" s="1"/>
  <c r="U1690" i="15" s="1"/>
  <c r="AD1824" i="15"/>
  <c r="AC1824" i="15" s="1"/>
  <c r="U1824" i="15" s="1"/>
  <c r="AD1701" i="15"/>
  <c r="AC1701" i="15" s="1"/>
  <c r="U1701" i="15" s="1"/>
  <c r="AD1002" i="15"/>
  <c r="AC1002" i="15" s="1"/>
  <c r="U1002" i="15" s="1"/>
  <c r="AD528" i="15"/>
  <c r="AC528" i="15" s="1"/>
  <c r="U528" i="15" s="1"/>
  <c r="AD1025" i="15"/>
  <c r="AC1025" i="15" s="1"/>
  <c r="U1025" i="15" s="1"/>
  <c r="AD1365" i="15"/>
  <c r="AC1365" i="15" s="1"/>
  <c r="U1365" i="15" s="1"/>
  <c r="AD1182" i="15"/>
  <c r="AC1182" i="15" s="1"/>
  <c r="U1182" i="15" s="1"/>
  <c r="AD91" i="15"/>
  <c r="AC91" i="15" s="1"/>
  <c r="U91" i="15" s="1"/>
  <c r="AD1589" i="15"/>
  <c r="AC1589" i="15" s="1"/>
  <c r="U1589" i="15" s="1"/>
  <c r="AD1399" i="15"/>
  <c r="AC1399" i="15" s="1"/>
  <c r="U1399" i="15" s="1"/>
  <c r="AD769" i="15"/>
  <c r="AC769" i="15" s="1"/>
  <c r="U769" i="15" s="1"/>
  <c r="AD377" i="15"/>
  <c r="AC377" i="15" s="1"/>
  <c r="U377" i="15" s="1"/>
  <c r="AD1246" i="15"/>
  <c r="AC1246" i="15" s="1"/>
  <c r="U1246" i="15" s="1"/>
  <c r="AD945" i="15"/>
  <c r="AC945" i="15" s="1"/>
  <c r="U945" i="15" s="1"/>
  <c r="AD1520" i="15"/>
  <c r="AC1520" i="15" s="1"/>
  <c r="U1520" i="15" s="1"/>
  <c r="AD825" i="15"/>
  <c r="AC825" i="15" s="1"/>
  <c r="U825" i="15" s="1"/>
  <c r="AD1755" i="15"/>
  <c r="AC1755" i="15" s="1"/>
  <c r="U1755" i="15" s="1"/>
  <c r="AD1054" i="15"/>
  <c r="AC1054" i="15" s="1"/>
  <c r="U1054" i="15" s="1"/>
  <c r="AD1195" i="15"/>
  <c r="AC1195" i="15" s="1"/>
  <c r="U1195" i="15" s="1"/>
  <c r="AD698" i="15"/>
  <c r="AC698" i="15" s="1"/>
  <c r="U698" i="15" s="1"/>
  <c r="AD557" i="15"/>
  <c r="AC557" i="15" s="1"/>
  <c r="U557" i="15" s="1"/>
  <c r="AD109" i="15"/>
  <c r="AC109" i="15" s="1"/>
  <c r="U109" i="15" s="1"/>
  <c r="AD635" i="15"/>
  <c r="AC635" i="15" s="1"/>
  <c r="U635" i="15" s="1"/>
  <c r="AD1196" i="15"/>
  <c r="AC1196" i="15" s="1"/>
  <c r="U1196" i="15" s="1"/>
  <c r="AD540" i="15"/>
  <c r="AC540" i="15" s="1"/>
  <c r="U540" i="15" s="1"/>
  <c r="AD1423" i="15"/>
  <c r="AC1423" i="15" s="1"/>
  <c r="U1423" i="15" s="1"/>
  <c r="AD1545" i="15"/>
  <c r="AC1545" i="15" s="1"/>
  <c r="U1545" i="15" s="1"/>
  <c r="AD726" i="15"/>
  <c r="AC726" i="15" s="1"/>
  <c r="U726" i="15" s="1"/>
  <c r="AD736" i="15"/>
  <c r="AC736" i="15" s="1"/>
  <c r="U736" i="15" s="1"/>
  <c r="AD596" i="15"/>
  <c r="AC596" i="15" s="1"/>
  <c r="U596" i="15" s="1"/>
  <c r="AD832" i="15"/>
  <c r="AC832" i="15" s="1"/>
  <c r="U832" i="15" s="1"/>
  <c r="AD413" i="15"/>
  <c r="AC413" i="15" s="1"/>
  <c r="U413" i="15" s="1"/>
  <c r="AD374" i="15"/>
  <c r="AC374" i="15" s="1"/>
  <c r="U374" i="15" s="1"/>
  <c r="AD1367" i="15"/>
  <c r="AC1367" i="15" s="1"/>
  <c r="U1367" i="15" s="1"/>
  <c r="AD1718" i="15"/>
  <c r="AC1718" i="15" s="1"/>
  <c r="U1718" i="15" s="1"/>
  <c r="AD1145" i="15"/>
  <c r="AC1145" i="15" s="1"/>
  <c r="U1145" i="15" s="1"/>
  <c r="AD1650" i="15"/>
  <c r="AC1650" i="15" s="1"/>
  <c r="U1650" i="15" s="1"/>
  <c r="AD581" i="15"/>
  <c r="AC581" i="15" s="1"/>
  <c r="U581" i="15" s="1"/>
  <c r="AD802" i="15"/>
  <c r="AC802" i="15" s="1"/>
  <c r="U802" i="15" s="1"/>
  <c r="AD1458" i="15"/>
  <c r="AC1458" i="15" s="1"/>
  <c r="U1458" i="15" s="1"/>
  <c r="AD477" i="15"/>
  <c r="AC477" i="15" s="1"/>
  <c r="U477" i="15" s="1"/>
  <c r="AD1185" i="15"/>
  <c r="AC1185" i="15" s="1"/>
  <c r="U1185" i="15" s="1"/>
  <c r="AD1743" i="15"/>
  <c r="AC1743" i="15" s="1"/>
  <c r="U1743" i="15" s="1"/>
  <c r="AD1275" i="15"/>
  <c r="AC1275" i="15" s="1"/>
  <c r="U1275" i="15" s="1"/>
  <c r="AD1586" i="15"/>
  <c r="AC1586" i="15" s="1"/>
  <c r="U1586" i="15" s="1"/>
  <c r="AD1336" i="15"/>
  <c r="AC1336" i="15" s="1"/>
  <c r="U1336" i="15" s="1"/>
  <c r="AD1027" i="15"/>
  <c r="AC1027" i="15" s="1"/>
  <c r="U1027" i="15" s="1"/>
  <c r="AD68" i="15"/>
  <c r="AC68" i="15" s="1"/>
  <c r="U68" i="15" s="1"/>
  <c r="AD1326" i="15"/>
  <c r="AC1326" i="15" s="1"/>
  <c r="U1326" i="15" s="1"/>
  <c r="AD781" i="15"/>
  <c r="AC781" i="15" s="1"/>
  <c r="U781" i="15" s="1"/>
  <c r="AD107" i="15"/>
  <c r="AC107" i="15" s="1"/>
  <c r="U107" i="15" s="1"/>
  <c r="AD529" i="15"/>
  <c r="AC529" i="15" s="1"/>
  <c r="U529" i="15" s="1"/>
  <c r="AD878" i="15"/>
  <c r="AC878" i="15" s="1"/>
  <c r="U878" i="15" s="1"/>
  <c r="AD525" i="15"/>
  <c r="AC525" i="15" s="1"/>
  <c r="U525" i="15" s="1"/>
  <c r="AD179" i="15"/>
  <c r="AC179" i="15" s="1"/>
  <c r="U179" i="15" s="1"/>
  <c r="AD773" i="15"/>
  <c r="AC773" i="15" s="1"/>
  <c r="U773" i="15" s="1"/>
  <c r="AD180" i="15"/>
  <c r="AC180" i="15" s="1"/>
  <c r="U180" i="15" s="1"/>
  <c r="AD1422" i="15"/>
  <c r="AC1422" i="15" s="1"/>
  <c r="U1422" i="15" s="1"/>
  <c r="AD1681" i="15"/>
  <c r="AC1681" i="15" s="1"/>
  <c r="U1681" i="15" s="1"/>
  <c r="AD847" i="15"/>
  <c r="AC847" i="15" s="1"/>
  <c r="U847" i="15" s="1"/>
  <c r="AD304" i="15"/>
  <c r="AC304" i="15" s="1"/>
  <c r="U304" i="15" s="1"/>
  <c r="AD804" i="15"/>
  <c r="AC804" i="15" s="1"/>
  <c r="U804" i="15" s="1"/>
  <c r="AD1741" i="15"/>
  <c r="AC1741" i="15" s="1"/>
  <c r="U1741" i="15" s="1"/>
  <c r="AD46" i="15"/>
  <c r="AC46" i="15" s="1"/>
  <c r="U46" i="15" s="1"/>
  <c r="AD1884" i="15"/>
  <c r="AC1884" i="15" s="1"/>
  <c r="U1884" i="15" s="1"/>
  <c r="AD1713" i="15"/>
  <c r="AC1713" i="15" s="1"/>
  <c r="U1713" i="15" s="1"/>
  <c r="AD1621" i="15"/>
  <c r="AC1621" i="15" s="1"/>
  <c r="U1621" i="15" s="1"/>
  <c r="AD621" i="15"/>
  <c r="AC621" i="15" s="1"/>
  <c r="U621" i="15" s="1"/>
  <c r="AD268" i="15"/>
  <c r="AC268" i="15" s="1"/>
  <c r="U268" i="15" s="1"/>
  <c r="AD592" i="15"/>
  <c r="AC592" i="15" s="1"/>
  <c r="U592" i="15" s="1"/>
  <c r="AD815" i="15"/>
  <c r="AC815" i="15" s="1"/>
  <c r="U815" i="15" s="1"/>
  <c r="AD723" i="15"/>
  <c r="AC723" i="15" s="1"/>
  <c r="U723" i="15" s="1"/>
  <c r="AD364" i="15"/>
  <c r="AC364" i="15" s="1"/>
  <c r="U364" i="15" s="1"/>
  <c r="AD34" i="15"/>
  <c r="AC34" i="15" s="1"/>
  <c r="U34" i="15" s="1"/>
  <c r="AD734" i="15"/>
  <c r="AC734" i="15" s="1"/>
  <c r="U734" i="15" s="1"/>
  <c r="AD936" i="15"/>
  <c r="AC936" i="15" s="1"/>
  <c r="U936" i="15" s="1"/>
  <c r="AD106" i="15"/>
  <c r="AC106" i="15" s="1"/>
  <c r="U106" i="15" s="1"/>
  <c r="AD904" i="15"/>
  <c r="AC904" i="15" s="1"/>
  <c r="U904" i="15" s="1"/>
  <c r="AD421" i="15"/>
  <c r="AC421" i="15" s="1"/>
  <c r="U421" i="15" s="1"/>
  <c r="AD207" i="15"/>
  <c r="AC207" i="15" s="1"/>
  <c r="U207" i="15" s="1"/>
  <c r="AD1774" i="15"/>
  <c r="AC1774" i="15" s="1"/>
  <c r="U1774" i="15" s="1"/>
  <c r="AD1386" i="15"/>
  <c r="AC1386" i="15" s="1"/>
  <c r="U1386" i="15" s="1"/>
  <c r="AD293" i="15"/>
  <c r="AC293" i="15" s="1"/>
  <c r="U293" i="15" s="1"/>
  <c r="AD251" i="15"/>
  <c r="AC251" i="15" s="1"/>
  <c r="U251" i="15" s="1"/>
  <c r="AD1413" i="15"/>
  <c r="AC1413" i="15" s="1"/>
  <c r="U1413" i="15" s="1"/>
  <c r="AD829" i="15"/>
  <c r="AC829" i="15" s="1"/>
  <c r="U829" i="15" s="1"/>
  <c r="AD1358" i="15"/>
  <c r="AC1358" i="15" s="1"/>
  <c r="U1358" i="15" s="1"/>
  <c r="AD1428" i="15"/>
  <c r="AC1428" i="15" s="1"/>
  <c r="U1428" i="15" s="1"/>
  <c r="AD1605" i="15"/>
  <c r="AC1605" i="15" s="1"/>
  <c r="U1605" i="15" s="1"/>
  <c r="AD1768" i="15"/>
  <c r="AC1768" i="15" s="1"/>
  <c r="U1768" i="15" s="1"/>
  <c r="AD670" i="15"/>
  <c r="AC670" i="15" s="1"/>
  <c r="U670" i="15" s="1"/>
  <c r="AD1915" i="15"/>
  <c r="AC1915" i="15" s="1"/>
  <c r="U1915" i="15" s="1"/>
  <c r="AD1575" i="15"/>
  <c r="AC1575" i="15" s="1"/>
  <c r="U1575" i="15" s="1"/>
  <c r="AD961" i="15"/>
  <c r="AC961" i="15" s="1"/>
  <c r="U961" i="15" s="1"/>
  <c r="AD1071" i="15"/>
  <c r="AC1071" i="15" s="1"/>
  <c r="U1071" i="15" s="1"/>
  <c r="AD1814" i="15"/>
  <c r="AC1814" i="15" s="1"/>
  <c r="U1814" i="15" s="1"/>
  <c r="AD1889" i="15"/>
  <c r="AC1889" i="15" s="1"/>
  <c r="U1889" i="15" s="1"/>
  <c r="AD1149" i="15"/>
  <c r="AC1149" i="15" s="1"/>
  <c r="U1149" i="15" s="1"/>
  <c r="AD1426" i="15"/>
  <c r="AC1426" i="15" s="1"/>
  <c r="U1426" i="15" s="1"/>
  <c r="AD595" i="15"/>
  <c r="AC595" i="15" s="1"/>
  <c r="U595" i="15" s="1"/>
  <c r="AD976" i="15"/>
  <c r="AC976" i="15" s="1"/>
  <c r="U976" i="15" s="1"/>
  <c r="AD605" i="15"/>
  <c r="AC605" i="15" s="1"/>
  <c r="U605" i="15" s="1"/>
  <c r="AD488" i="15"/>
  <c r="AC488" i="15" s="1"/>
  <c r="U488" i="15" s="1"/>
  <c r="AD1355" i="15"/>
  <c r="AC1355" i="15" s="1"/>
  <c r="U1355" i="15" s="1"/>
  <c r="AD1886" i="15"/>
  <c r="AC1886" i="15" s="1"/>
  <c r="U1886" i="15" s="1"/>
  <c r="AD649" i="15"/>
  <c r="AC649" i="15" s="1"/>
  <c r="U649" i="15" s="1"/>
  <c r="AD1842" i="15"/>
  <c r="AC1842" i="15" s="1"/>
  <c r="U1842" i="15" s="1"/>
  <c r="AD1187" i="15"/>
  <c r="AC1187" i="15" s="1"/>
  <c r="U1187" i="15" s="1"/>
  <c r="AD1267" i="15"/>
  <c r="AC1267" i="15" s="1"/>
  <c r="U1267" i="15" s="1"/>
  <c r="AD353" i="15"/>
  <c r="AC353" i="15" s="1"/>
  <c r="U353" i="15" s="1"/>
  <c r="AD458" i="15"/>
  <c r="AC458" i="15" s="1"/>
  <c r="U458" i="15" s="1"/>
  <c r="AD1361" i="15"/>
  <c r="AC1361" i="15" s="1"/>
  <c r="U1361" i="15" s="1"/>
  <c r="AD348" i="15"/>
  <c r="AC348" i="15" s="1"/>
  <c r="U348" i="15" s="1"/>
  <c r="AD1712" i="15"/>
  <c r="AC1712" i="15" s="1"/>
  <c r="U1712" i="15" s="1"/>
  <c r="AD910" i="15"/>
  <c r="AC910" i="15" s="1"/>
  <c r="U910" i="15" s="1"/>
  <c r="AD451" i="15"/>
  <c r="AC451" i="15" s="1"/>
  <c r="U451" i="15" s="1"/>
  <c r="AD1826" i="15"/>
  <c r="AC1826" i="15" s="1"/>
  <c r="U1826" i="15" s="1"/>
  <c r="AD1550" i="15"/>
  <c r="AC1550" i="15" s="1"/>
  <c r="U1550" i="15" s="1"/>
  <c r="AD1064" i="15"/>
  <c r="AC1064" i="15" s="1"/>
  <c r="U1064" i="15" s="1"/>
  <c r="AD1819" i="15"/>
  <c r="AC1819" i="15" s="1"/>
  <c r="U1819" i="15" s="1"/>
  <c r="AD1280" i="15"/>
  <c r="AC1280" i="15" s="1"/>
  <c r="U1280" i="15" s="1"/>
  <c r="AD1710" i="15"/>
  <c r="AC1710" i="15" s="1"/>
  <c r="U1710" i="15" s="1"/>
  <c r="AD1530" i="15"/>
  <c r="AC1530" i="15" s="1"/>
  <c r="U1530" i="15" s="1"/>
  <c r="AD501" i="15"/>
  <c r="AC501" i="15" s="1"/>
  <c r="U501" i="15" s="1"/>
  <c r="AD362" i="15"/>
  <c r="AC362" i="15" s="1"/>
  <c r="U362" i="15" s="1"/>
  <c r="AD151" i="15"/>
  <c r="AC151" i="15" s="1"/>
  <c r="U151" i="15" s="1"/>
  <c r="AD970" i="15"/>
  <c r="AC970" i="15" s="1"/>
  <c r="U970" i="15" s="1"/>
  <c r="AD372" i="15"/>
  <c r="AC372" i="15" s="1"/>
  <c r="U372" i="15" s="1"/>
  <c r="AD1053" i="15"/>
  <c r="AC1053" i="15" s="1"/>
  <c r="U1053" i="15" s="1"/>
  <c r="AD920" i="15"/>
  <c r="AC920" i="15" s="1"/>
  <c r="U920" i="15" s="1"/>
  <c r="AD1154" i="15"/>
  <c r="AC1154" i="15" s="1"/>
  <c r="U1154" i="15" s="1"/>
  <c r="AD898" i="15"/>
  <c r="AC898" i="15" s="1"/>
  <c r="U898" i="15" s="1"/>
  <c r="AD1515" i="15"/>
  <c r="AC1515" i="15" s="1"/>
  <c r="U1515" i="15" s="1"/>
  <c r="AD358" i="15"/>
  <c r="AC358" i="15" s="1"/>
  <c r="U358" i="15" s="1"/>
  <c r="AD1863" i="15"/>
  <c r="AC1863" i="15" s="1"/>
  <c r="U1863" i="15" s="1"/>
  <c r="AD1764" i="15"/>
  <c r="AC1764" i="15" s="1"/>
  <c r="U1764" i="15" s="1"/>
  <c r="AD444" i="15"/>
  <c r="AC444" i="15" s="1"/>
  <c r="U444" i="15" s="1"/>
  <c r="AD1839" i="15"/>
  <c r="AC1839" i="15" s="1"/>
  <c r="U1839" i="15" s="1"/>
  <c r="AD1314" i="15"/>
  <c r="AC1314" i="15" s="1"/>
  <c r="U1314" i="15" s="1"/>
  <c r="AD504" i="15"/>
  <c r="AC504" i="15" s="1"/>
  <c r="U504" i="15" s="1"/>
  <c r="AD1034" i="15"/>
  <c r="AC1034" i="15" s="1"/>
  <c r="U1034" i="15" s="1"/>
  <c r="AD1235" i="15"/>
  <c r="AC1235" i="15" s="1"/>
  <c r="U1235" i="15" s="1"/>
  <c r="AD1551" i="15"/>
  <c r="AC1551" i="15" s="1"/>
  <c r="U1551" i="15" s="1"/>
  <c r="AD1165" i="15"/>
  <c r="AC1165" i="15" s="1"/>
  <c r="U1165" i="15" s="1"/>
  <c r="AD943" i="15"/>
  <c r="AC943" i="15" s="1"/>
  <c r="U943" i="15" s="1"/>
  <c r="AD587" i="15"/>
  <c r="AC587" i="15" s="1"/>
  <c r="U587" i="15" s="1"/>
  <c r="AD287" i="15"/>
  <c r="AC287" i="15" s="1"/>
  <c r="U287" i="15" s="1"/>
  <c r="AD1102" i="15"/>
  <c r="AC1102" i="15" s="1"/>
  <c r="U1102" i="15" s="1"/>
  <c r="AD1765" i="15"/>
  <c r="AC1765" i="15" s="1"/>
  <c r="U1765" i="15" s="1"/>
  <c r="AD1243" i="15"/>
  <c r="AC1243" i="15" s="1"/>
  <c r="U1243" i="15" s="1"/>
  <c r="AD1308" i="15"/>
  <c r="AC1308" i="15" s="1"/>
  <c r="U1308" i="15" s="1"/>
  <c r="AD1453" i="15"/>
  <c r="AC1453" i="15" s="1"/>
  <c r="U1453" i="15" s="1"/>
  <c r="AD573" i="15"/>
  <c r="AC573" i="15" s="1"/>
  <c r="U573" i="15" s="1"/>
  <c r="AD1127" i="15"/>
  <c r="AC1127" i="15" s="1"/>
  <c r="U1127" i="15" s="1"/>
  <c r="AD828" i="15"/>
  <c r="AC828" i="15" s="1"/>
  <c r="U828" i="15" s="1"/>
  <c r="AD1297" i="15"/>
  <c r="AC1297" i="15" s="1"/>
  <c r="U1297" i="15" s="1"/>
  <c r="AD1816" i="15"/>
  <c r="AC1816" i="15" s="1"/>
  <c r="U1816" i="15" s="1"/>
  <c r="AD894" i="15"/>
  <c r="AC894" i="15" s="1"/>
  <c r="U894" i="15" s="1"/>
  <c r="AD1204" i="15"/>
  <c r="AC1204" i="15" s="1"/>
  <c r="U1204" i="15" s="1"/>
  <c r="AD375" i="15"/>
  <c r="AC375" i="15" s="1"/>
  <c r="U375" i="15" s="1"/>
  <c r="AD310" i="15"/>
  <c r="AC310" i="15" s="1"/>
  <c r="U310" i="15" s="1"/>
  <c r="AD1305" i="15"/>
  <c r="AC1305" i="15" s="1"/>
  <c r="U1305" i="15" s="1"/>
  <c r="AD880" i="15"/>
  <c r="AC880" i="15" s="1"/>
  <c r="U880" i="15" s="1"/>
  <c r="AD37" i="15"/>
  <c r="AC37" i="15" s="1"/>
  <c r="U37" i="15" s="1"/>
  <c r="AD140" i="15"/>
  <c r="AC140" i="15" s="1"/>
  <c r="U140" i="15" s="1"/>
  <c r="AD1279" i="15"/>
  <c r="AC1279" i="15" s="1"/>
  <c r="U1279" i="15" s="1"/>
  <c r="AD288" i="15"/>
  <c r="AC288" i="15" s="1"/>
  <c r="U288" i="15" s="1"/>
  <c r="AD1828" i="15"/>
  <c r="AC1828" i="15" s="1"/>
  <c r="U1828" i="15" s="1"/>
  <c r="AD1444" i="15"/>
  <c r="AC1444" i="15" s="1"/>
  <c r="U1444" i="15" s="1"/>
  <c r="AD1329" i="15"/>
  <c r="AC1329" i="15" s="1"/>
  <c r="U1329" i="15" s="1"/>
  <c r="AD269" i="15"/>
  <c r="AC269" i="15" s="1"/>
  <c r="U269" i="15" s="1"/>
  <c r="AD1282" i="15"/>
  <c r="AC1282" i="15" s="1"/>
  <c r="U1282" i="15" s="1"/>
  <c r="AD313" i="15"/>
  <c r="AC313" i="15" s="1"/>
  <c r="U313" i="15" s="1"/>
  <c r="AD742" i="15"/>
  <c r="AC742" i="15" s="1"/>
  <c r="U742" i="15" s="1"/>
  <c r="AD1845" i="15"/>
  <c r="AC1845" i="15" s="1"/>
  <c r="U1845" i="15" s="1"/>
  <c r="AD997" i="15"/>
  <c r="AC997" i="15" s="1"/>
  <c r="U997" i="15" s="1"/>
  <c r="AD342" i="15"/>
  <c r="AC342" i="15" s="1"/>
  <c r="U342" i="15" s="1"/>
  <c r="AD334" i="15"/>
  <c r="AC334" i="15" s="1"/>
  <c r="U334" i="15" s="1"/>
  <c r="AD153" i="15"/>
  <c r="AC153" i="15" s="1"/>
  <c r="U153" i="15" s="1"/>
  <c r="AD1374" i="15"/>
  <c r="AC1374" i="15" s="1"/>
  <c r="U1374" i="15" s="1"/>
  <c r="AD798" i="15"/>
  <c r="AC798" i="15" s="1"/>
  <c r="U798" i="15" s="1"/>
  <c r="AD717" i="15"/>
  <c r="AC717" i="15" s="1"/>
  <c r="U717" i="15" s="1"/>
  <c r="AD1671" i="15"/>
  <c r="AC1671" i="15" s="1"/>
  <c r="U1671" i="15" s="1"/>
  <c r="AD1011" i="15"/>
  <c r="AC1011" i="15" s="1"/>
  <c r="U1011" i="15" s="1"/>
  <c r="AD1319" i="15"/>
  <c r="AC1319" i="15" s="1"/>
  <c r="U1319" i="15" s="1"/>
  <c r="AD152" i="15"/>
  <c r="AC152" i="15" s="1"/>
  <c r="U152" i="15" s="1"/>
  <c r="AD1261" i="15"/>
  <c r="AC1261" i="15" s="1"/>
  <c r="U1261" i="15" s="1"/>
  <c r="AD345" i="15"/>
  <c r="AC345" i="15" s="1"/>
  <c r="U345" i="15" s="1"/>
  <c r="AD729" i="15"/>
  <c r="AC729" i="15" s="1"/>
  <c r="U729" i="15" s="1"/>
  <c r="AD1493" i="15"/>
  <c r="AC1493" i="15" s="1"/>
  <c r="U1493" i="15" s="1"/>
  <c r="AD122" i="15"/>
  <c r="AC122" i="15" s="1"/>
  <c r="U122" i="15" s="1"/>
  <c r="AD1315" i="15"/>
  <c r="AC1315" i="15" s="1"/>
  <c r="U1315" i="15" s="1"/>
  <c r="AD657" i="15"/>
  <c r="AC657" i="15" s="1"/>
  <c r="U657" i="15" s="1"/>
  <c r="AD1258" i="15"/>
  <c r="AC1258" i="15" s="1"/>
  <c r="U1258" i="15" s="1"/>
  <c r="AD219" i="15"/>
  <c r="AC219" i="15" s="1"/>
  <c r="U219" i="15" s="1"/>
  <c r="AD385" i="15"/>
  <c r="AC385" i="15" s="1"/>
  <c r="U385" i="15" s="1"/>
  <c r="AD1717" i="15"/>
  <c r="AC1717" i="15" s="1"/>
  <c r="U1717" i="15" s="1"/>
  <c r="AD1851" i="15"/>
  <c r="AC1851" i="15" s="1"/>
  <c r="U1851" i="15" s="1"/>
  <c r="AD1400" i="15"/>
  <c r="AC1400" i="15" s="1"/>
  <c r="U1400" i="15" s="1"/>
  <c r="AD29" i="15"/>
  <c r="AC29" i="15" s="1"/>
  <c r="U29" i="15" s="1"/>
  <c r="AD323" i="15"/>
  <c r="AC323" i="15" s="1"/>
  <c r="U323" i="15" s="1"/>
  <c r="AD1773" i="15"/>
  <c r="AC1773" i="15" s="1"/>
  <c r="U1773" i="15" s="1"/>
  <c r="AD574" i="15"/>
  <c r="AC574" i="15" s="1"/>
  <c r="U574" i="15" s="1"/>
  <c r="AD911" i="15"/>
  <c r="AC911" i="15" s="1"/>
  <c r="U911" i="15" s="1"/>
  <c r="AD212" i="15"/>
  <c r="AC212" i="15" s="1"/>
  <c r="U212" i="15" s="1"/>
  <c r="AD831" i="15"/>
  <c r="AC831" i="15" s="1"/>
  <c r="U831" i="15" s="1"/>
  <c r="AD185" i="15"/>
  <c r="AC185" i="15" s="1"/>
  <c r="U185" i="15" s="1"/>
  <c r="AD554" i="15"/>
  <c r="AC554" i="15" s="1"/>
  <c r="U554" i="15" s="1"/>
  <c r="AD327" i="15"/>
  <c r="AC327" i="15" s="1"/>
  <c r="U327" i="15" s="1"/>
  <c r="AD1821" i="15"/>
  <c r="AC1821" i="15" s="1"/>
  <c r="U1821" i="15" s="1"/>
  <c r="AD857" i="15"/>
  <c r="AC857" i="15" s="1"/>
  <c r="U857" i="15" s="1"/>
  <c r="AD300" i="15"/>
  <c r="AC300" i="15" s="1"/>
  <c r="U300" i="15" s="1"/>
  <c r="AD1491" i="15"/>
  <c r="AC1491" i="15" s="1"/>
  <c r="U1491" i="15" s="1"/>
  <c r="AD859" i="15"/>
  <c r="AC859" i="15" s="1"/>
  <c r="U859" i="15" s="1"/>
  <c r="AD204" i="15"/>
  <c r="AC204" i="15" s="1"/>
  <c r="U204" i="15" s="1"/>
  <c r="AD1440" i="15"/>
  <c r="AC1440" i="15" s="1"/>
  <c r="U1440" i="15" s="1"/>
  <c r="AD1633" i="15"/>
  <c r="AC1633" i="15" s="1"/>
  <c r="U1633" i="15" s="1"/>
  <c r="AD979" i="15"/>
  <c r="AC979" i="15" s="1"/>
  <c r="U979" i="15" s="1"/>
  <c r="AD1517" i="15"/>
  <c r="AC1517" i="15" s="1"/>
  <c r="U1517" i="15" s="1"/>
  <c r="AD390" i="15"/>
  <c r="AC390" i="15" s="1"/>
  <c r="U390" i="15" s="1"/>
  <c r="AD302" i="15"/>
  <c r="AC302" i="15" s="1"/>
  <c r="U302" i="15" s="1"/>
  <c r="AD1278" i="15"/>
  <c r="AC1278" i="15" s="1"/>
  <c r="U1278" i="15" s="1"/>
  <c r="AD975" i="15"/>
  <c r="AC975" i="15" s="1"/>
  <c r="U975" i="15" s="1"/>
  <c r="AD580" i="15"/>
  <c r="AC580" i="15" s="1"/>
  <c r="U580" i="15" s="1"/>
  <c r="AD1590" i="15"/>
  <c r="AC1590" i="15" s="1"/>
  <c r="U1590" i="15" s="1"/>
  <c r="AD886" i="15"/>
  <c r="AC886" i="15" s="1"/>
  <c r="U886" i="15" s="1"/>
  <c r="AD1877" i="15"/>
  <c r="AC1877" i="15" s="1"/>
  <c r="U1877" i="15" s="1"/>
  <c r="AD871" i="15"/>
  <c r="AC871" i="15" s="1"/>
  <c r="U871" i="15" s="1"/>
  <c r="AD1415" i="15"/>
  <c r="AC1415" i="15" s="1"/>
  <c r="U1415" i="15" s="1"/>
  <c r="AD1831" i="15"/>
  <c r="AC1831" i="15" s="1"/>
  <c r="U1831" i="15" s="1"/>
  <c r="AD460" i="15"/>
  <c r="AC460" i="15" s="1"/>
  <c r="U460" i="15" s="1"/>
  <c r="AD1464" i="15"/>
  <c r="AC1464" i="15" s="1"/>
  <c r="U1464" i="15" s="1"/>
  <c r="AD462" i="15"/>
  <c r="AC462" i="15" s="1"/>
  <c r="U462" i="15" s="1"/>
  <c r="AD640" i="15"/>
  <c r="AC640" i="15" s="1"/>
  <c r="U640" i="15" s="1"/>
  <c r="AD1000" i="15"/>
  <c r="AC1000" i="15" s="1"/>
  <c r="U1000" i="15" s="1"/>
  <c r="AD117" i="15"/>
  <c r="AC117" i="15" s="1"/>
  <c r="U117" i="15" s="1"/>
  <c r="AD1484" i="15"/>
  <c r="AC1484" i="15" s="1"/>
  <c r="U1484" i="15" s="1"/>
  <c r="AD678" i="15"/>
  <c r="AC678" i="15" s="1"/>
  <c r="U678" i="15" s="1"/>
  <c r="AD1800" i="15"/>
  <c r="AC1800" i="15" s="1"/>
  <c r="U1800" i="15" s="1"/>
  <c r="AD572" i="15"/>
  <c r="AC572" i="15" s="1"/>
  <c r="U572" i="15" s="1"/>
  <c r="AD275" i="15"/>
  <c r="AC275" i="15" s="1"/>
  <c r="U275" i="15" s="1"/>
  <c r="AD336" i="15"/>
  <c r="AC336" i="15" s="1"/>
  <c r="U336" i="15" s="1"/>
  <c r="AD691" i="15"/>
  <c r="AC691" i="15" s="1"/>
  <c r="U691" i="15" s="1"/>
  <c r="AD1005" i="15"/>
  <c r="AC1005" i="15" s="1"/>
  <c r="U1005" i="15" s="1"/>
  <c r="AD56" i="15"/>
  <c r="AC56" i="15" s="1"/>
  <c r="U56" i="15" s="1"/>
  <c r="AD666" i="15"/>
  <c r="AC666" i="15" s="1"/>
  <c r="U666" i="15" s="1"/>
  <c r="AD1213" i="15"/>
  <c r="AC1213" i="15" s="1"/>
  <c r="U1213" i="15" s="1"/>
  <c r="AD332" i="15"/>
  <c r="AC332" i="15" s="1"/>
  <c r="U332" i="15" s="1"/>
  <c r="AD419" i="15"/>
  <c r="AC419" i="15" s="1"/>
  <c r="U419" i="15" s="1"/>
  <c r="AD656" i="15"/>
  <c r="AC656" i="15" s="1"/>
  <c r="U656" i="15" s="1"/>
  <c r="AD594" i="15"/>
  <c r="AC594" i="15" s="1"/>
  <c r="U594" i="15" s="1"/>
  <c r="AD688" i="15"/>
  <c r="AC688" i="15" s="1"/>
  <c r="U688" i="15" s="1"/>
  <c r="AD1617" i="15"/>
  <c r="AC1617" i="15" s="1"/>
  <c r="U1617" i="15" s="1"/>
  <c r="AD552" i="15"/>
  <c r="AC552" i="15" s="1"/>
  <c r="U552" i="15" s="1"/>
  <c r="AD1802" i="15"/>
  <c r="AC1802" i="15" s="1"/>
  <c r="U1802" i="15" s="1"/>
  <c r="AD1058" i="15"/>
  <c r="AC1058" i="15" s="1"/>
  <c r="U1058" i="15" s="1"/>
  <c r="AD1223" i="15"/>
  <c r="AC1223" i="15" s="1"/>
  <c r="U1223" i="15" s="1"/>
  <c r="AD305" i="15"/>
  <c r="AC305" i="15" s="1"/>
  <c r="U305" i="15" s="1"/>
  <c r="AD683" i="15"/>
  <c r="AC683" i="15" s="1"/>
  <c r="U683" i="15" s="1"/>
  <c r="AD1119" i="15"/>
  <c r="AC1119" i="15" s="1"/>
  <c r="U1119" i="15" s="1"/>
  <c r="AD1217" i="15"/>
  <c r="AC1217" i="15" s="1"/>
  <c r="U1217" i="15" s="1"/>
  <c r="AD77" i="15"/>
  <c r="AC77" i="15" s="1"/>
  <c r="U77" i="15" s="1"/>
  <c r="AD1162" i="15"/>
  <c r="AC1162" i="15" s="1"/>
  <c r="U1162" i="15" s="1"/>
  <c r="AD1086" i="15"/>
  <c r="AC1086" i="15" s="1"/>
  <c r="U1086" i="15" s="1"/>
  <c r="AD263" i="15"/>
  <c r="AC263" i="15" s="1"/>
  <c r="U263" i="15" s="1"/>
  <c r="AD778" i="15"/>
  <c r="AC778" i="15" s="1"/>
  <c r="U778" i="15" s="1"/>
  <c r="AD940" i="15"/>
  <c r="AC940" i="15" s="1"/>
  <c r="U940" i="15" s="1"/>
  <c r="AD1750" i="15"/>
  <c r="AC1750" i="15" s="1"/>
  <c r="U1750" i="15" s="1"/>
  <c r="AD1612" i="15"/>
  <c r="AC1612" i="15" s="1"/>
  <c r="U1612" i="15" s="1"/>
  <c r="AD259" i="15"/>
  <c r="AC259" i="15" s="1"/>
  <c r="U259" i="15" s="1"/>
  <c r="AD1615" i="15"/>
  <c r="AC1615" i="15" s="1"/>
  <c r="U1615" i="15" s="1"/>
  <c r="AD24" i="15"/>
  <c r="AC24" i="15" s="1"/>
  <c r="U24" i="15" s="1"/>
  <c r="AD1486" i="15"/>
  <c r="AC1486" i="15" s="1"/>
  <c r="U1486" i="15" s="1"/>
  <c r="AD58" i="15"/>
  <c r="AC58" i="15" s="1"/>
  <c r="U58" i="15" s="1"/>
  <c r="AD591" i="15"/>
  <c r="AC591" i="15" s="1"/>
  <c r="U591" i="15" s="1"/>
  <c r="AD759" i="15"/>
  <c r="AC759" i="15" s="1"/>
  <c r="U759" i="15" s="1"/>
  <c r="AD564" i="15"/>
  <c r="AC564" i="15" s="1"/>
  <c r="U564" i="15" s="1"/>
  <c r="AD130" i="15"/>
  <c r="AC130" i="15" s="1"/>
  <c r="U130" i="15" s="1"/>
  <c r="AD1092" i="15"/>
  <c r="AC1092" i="15" s="1"/>
  <c r="U1092" i="15" s="1"/>
  <c r="AD1334" i="15"/>
  <c r="AC1334" i="15" s="1"/>
  <c r="U1334" i="15" s="1"/>
  <c r="AD239" i="15"/>
  <c r="AC239" i="15" s="1"/>
  <c r="U239" i="15" s="1"/>
  <c r="AD1442" i="15"/>
  <c r="AC1442" i="15" s="1"/>
  <c r="U1442" i="15" s="1"/>
  <c r="AD915" i="15"/>
  <c r="AC915" i="15" s="1"/>
  <c r="U915" i="15" s="1"/>
  <c r="AD1131" i="15"/>
  <c r="AC1131" i="15" s="1"/>
  <c r="U1131" i="15" s="1"/>
  <c r="AD36" i="15"/>
  <c r="AC36" i="15" s="1"/>
  <c r="U36" i="15" s="1"/>
  <c r="AD315" i="15"/>
  <c r="AC315" i="15" s="1"/>
  <c r="U315" i="15" s="1"/>
  <c r="AD1094" i="15"/>
  <c r="AC1094" i="15" s="1"/>
  <c r="U1094" i="15" s="1"/>
  <c r="AD674" i="15"/>
  <c r="AC674" i="15" s="1"/>
  <c r="U674" i="15" s="1"/>
  <c r="AD931" i="15"/>
  <c r="AC931" i="15" s="1"/>
  <c r="U931" i="15" s="1"/>
  <c r="AD1420" i="15"/>
  <c r="AC1420" i="15" s="1"/>
  <c r="U1420" i="15" s="1"/>
  <c r="AD295" i="15"/>
  <c r="AC295" i="15" s="1"/>
  <c r="U295" i="15" s="1"/>
  <c r="AD625" i="15"/>
  <c r="AC625" i="15" s="1"/>
  <c r="U625" i="15" s="1"/>
  <c r="AD1865" i="15"/>
  <c r="AC1865" i="15" s="1"/>
  <c r="U1865" i="15" s="1"/>
  <c r="AD352" i="15"/>
  <c r="AC352" i="15" s="1"/>
  <c r="U352" i="15" s="1"/>
  <c r="AD321" i="15"/>
  <c r="AC321" i="15" s="1"/>
  <c r="U321" i="15" s="1"/>
  <c r="AD1830" i="15"/>
  <c r="AC1830" i="15" s="1"/>
  <c r="U1830" i="15" s="1"/>
  <c r="AD1122" i="15"/>
  <c r="AC1122" i="15" s="1"/>
  <c r="U1122" i="15" s="1"/>
  <c r="AD1018" i="15"/>
  <c r="AC1018" i="15" s="1"/>
  <c r="U1018" i="15" s="1"/>
  <c r="AD1209" i="15"/>
  <c r="AC1209" i="15" s="1"/>
  <c r="U1209" i="15" s="1"/>
  <c r="AD1003" i="15"/>
  <c r="AC1003" i="15" s="1"/>
  <c r="U1003" i="15" s="1"/>
  <c r="AD111" i="15"/>
  <c r="AC111" i="15" s="1"/>
  <c r="U111" i="15" s="1"/>
  <c r="AD1090" i="15"/>
  <c r="AC1090" i="15" s="1"/>
  <c r="U1090" i="15" s="1"/>
  <c r="AD1687" i="15"/>
  <c r="AC1687" i="15" s="1"/>
  <c r="U1687" i="15" s="1"/>
  <c r="AD1418" i="15"/>
  <c r="AC1418" i="15" s="1"/>
  <c r="U1418" i="15" s="1"/>
  <c r="AD546" i="15"/>
  <c r="AC546" i="15" s="1"/>
  <c r="U546" i="15" s="1"/>
  <c r="AD1875" i="15"/>
  <c r="AC1875" i="15" s="1"/>
  <c r="U1875" i="15" s="1"/>
  <c r="AD1585" i="15"/>
  <c r="AC1585" i="15" s="1"/>
  <c r="U1585" i="15" s="1"/>
  <c r="AD1775" i="15"/>
  <c r="AC1775" i="15" s="1"/>
  <c r="U1775" i="15" s="1"/>
  <c r="AD1186" i="15"/>
  <c r="AC1186" i="15" s="1"/>
  <c r="U1186" i="15" s="1"/>
  <c r="AD1758" i="15"/>
  <c r="AC1758" i="15" s="1"/>
  <c r="U1758" i="15" s="1"/>
  <c r="AD1089" i="15"/>
  <c r="AC1089" i="15" s="1"/>
  <c r="U1089" i="15" s="1"/>
  <c r="AD1457" i="15"/>
  <c r="AC1457" i="15" s="1"/>
  <c r="U1457" i="15" s="1"/>
  <c r="AD1544" i="15"/>
  <c r="AC1544" i="15" s="1"/>
  <c r="U1544" i="15" s="1"/>
  <c r="AD780" i="15"/>
  <c r="AC780" i="15" s="1"/>
  <c r="U780" i="15" s="1"/>
  <c r="AD210" i="15"/>
  <c r="AC210" i="15" s="1"/>
  <c r="U210" i="15" s="1"/>
  <c r="AD1860" i="15"/>
  <c r="AC1860" i="15" s="1"/>
  <c r="U1860" i="15" s="1"/>
  <c r="AD1059" i="15"/>
  <c r="AC1059" i="15" s="1"/>
  <c r="U1059" i="15" s="1"/>
  <c r="AD87" i="15"/>
  <c r="AC87" i="15" s="1"/>
  <c r="U87" i="15" s="1"/>
  <c r="AD994" i="15"/>
  <c r="AC994" i="15" s="1"/>
  <c r="U994" i="15" s="1"/>
  <c r="AD1136" i="15"/>
  <c r="AC1136" i="15" s="1"/>
  <c r="U1136" i="15" s="1"/>
  <c r="AD1852" i="15"/>
  <c r="AC1852" i="15" s="1"/>
  <c r="U1852" i="15" s="1"/>
  <c r="AD1808" i="15"/>
  <c r="AC1808" i="15" s="1"/>
  <c r="U1808" i="15" s="1"/>
  <c r="AD1146" i="15"/>
  <c r="AC1146" i="15" s="1"/>
  <c r="U1146" i="15" s="1"/>
  <c r="AD758" i="15"/>
  <c r="AC758" i="15" s="1"/>
  <c r="U758" i="15" s="1"/>
  <c r="AD1369" i="15"/>
  <c r="AC1369" i="15" s="1"/>
  <c r="U1369" i="15" s="1"/>
  <c r="AD1109" i="15"/>
  <c r="AC1109" i="15" s="1"/>
  <c r="U1109" i="15" s="1"/>
  <c r="AD1389" i="15"/>
  <c r="AC1389" i="15" s="1"/>
  <c r="U1389" i="15" s="1"/>
  <c r="AD177" i="15"/>
  <c r="AC177" i="15" s="1"/>
  <c r="U177" i="15" s="1"/>
  <c r="AD1234" i="15"/>
  <c r="AC1234" i="15" s="1"/>
  <c r="U1234" i="15" s="1"/>
  <c r="AD1913" i="15"/>
  <c r="AC1913" i="15" s="1"/>
  <c r="U1913" i="15" s="1"/>
  <c r="AD671" i="15"/>
  <c r="AC671" i="15" s="1"/>
  <c r="U671" i="15" s="1"/>
  <c r="AD1268" i="15"/>
  <c r="AC1268" i="15" s="1"/>
  <c r="U1268" i="15" s="1"/>
  <c r="AD779" i="15"/>
  <c r="AC779" i="15" s="1"/>
  <c r="U779" i="15" s="1"/>
  <c r="AD1879" i="15"/>
  <c r="AC1879" i="15" s="1"/>
  <c r="U1879" i="15" s="1"/>
  <c r="AD1417" i="15"/>
  <c r="AC1417" i="15" s="1"/>
  <c r="U1417" i="15" s="1"/>
  <c r="AD1264" i="15"/>
  <c r="AC1264" i="15" s="1"/>
  <c r="U1264" i="15" s="1"/>
  <c r="AD1676" i="15"/>
  <c r="AC1676" i="15" s="1"/>
  <c r="U1676" i="15" s="1"/>
  <c r="AD704" i="15"/>
  <c r="AC704" i="15" s="1"/>
  <c r="U704" i="15" s="1"/>
  <c r="AD1016" i="15"/>
  <c r="AC1016" i="15" s="1"/>
  <c r="U1016" i="15" s="1"/>
  <c r="AD134" i="15"/>
  <c r="AC134" i="15" s="1"/>
  <c r="U134" i="15" s="1"/>
  <c r="AD1250" i="15"/>
  <c r="AC1250" i="15" s="1"/>
  <c r="U1250" i="15" s="1"/>
  <c r="AD250" i="15"/>
  <c r="AC250" i="15" s="1"/>
  <c r="U250" i="15" s="1"/>
  <c r="AD932" i="15"/>
  <c r="AC932" i="15" s="1"/>
  <c r="U932" i="15" s="1"/>
  <c r="AD1487" i="15"/>
  <c r="AC1487" i="15" s="1"/>
  <c r="U1487" i="15" s="1"/>
  <c r="AD484" i="15"/>
  <c r="AC484" i="15" s="1"/>
  <c r="U484" i="15" s="1"/>
  <c r="AD647" i="15"/>
  <c r="AC647" i="15" s="1"/>
  <c r="U647" i="15" s="1"/>
  <c r="AD1167" i="15"/>
  <c r="AC1167" i="15" s="1"/>
  <c r="U1167" i="15" s="1"/>
  <c r="AD99" i="15"/>
  <c r="AC99" i="15" s="1"/>
  <c r="U99" i="15" s="1"/>
  <c r="AD1074" i="15"/>
  <c r="AC1074" i="15" s="1"/>
  <c r="U1074" i="15" s="1"/>
  <c r="AD1360" i="15"/>
  <c r="AC1360" i="15" s="1"/>
  <c r="U1360" i="15" s="1"/>
  <c r="AD1649" i="15"/>
  <c r="AC1649" i="15" s="1"/>
  <c r="U1649" i="15" s="1"/>
  <c r="AD202" i="15"/>
  <c r="AC202" i="15" s="1"/>
  <c r="U202" i="15" s="1"/>
  <c r="AD240" i="15"/>
  <c r="AC240" i="15" s="1"/>
  <c r="U240" i="15" s="1"/>
  <c r="AD1108" i="15"/>
  <c r="AC1108" i="15" s="1"/>
  <c r="U1108" i="15" s="1"/>
  <c r="AD1859" i="15"/>
  <c r="AC1859" i="15" s="1"/>
  <c r="U1859" i="15" s="1"/>
  <c r="AD1541" i="15"/>
  <c r="AC1541" i="15" s="1"/>
  <c r="U1541" i="15" s="1"/>
  <c r="AD396" i="15"/>
  <c r="AC396" i="15" s="1"/>
  <c r="U396" i="15" s="1"/>
  <c r="AD996" i="15"/>
  <c r="AC996" i="15" s="1"/>
  <c r="U996" i="15" s="1"/>
  <c r="AD1680" i="15"/>
  <c r="AC1680" i="15" s="1"/>
  <c r="U1680" i="15" s="1"/>
  <c r="AD1888" i="15"/>
  <c r="AC1888" i="15" s="1"/>
  <c r="U1888" i="15" s="1"/>
  <c r="AD711" i="15"/>
  <c r="AC711" i="15" s="1"/>
  <c r="U711" i="15" s="1"/>
  <c r="AD1587" i="15"/>
  <c r="AC1587" i="15" s="1"/>
  <c r="U1587" i="15" s="1"/>
  <c r="AD803" i="15"/>
  <c r="AC803" i="15" s="1"/>
  <c r="U803" i="15" s="1"/>
  <c r="AD1152" i="15"/>
  <c r="AC1152" i="15" s="1"/>
  <c r="U1152" i="15" s="1"/>
  <c r="AD1375" i="15"/>
  <c r="AC1375" i="15" s="1"/>
  <c r="U1375" i="15" s="1"/>
  <c r="AD1406" i="15"/>
  <c r="AC1406" i="15" s="1"/>
  <c r="U1406" i="15" s="1"/>
  <c r="AD1240" i="15"/>
  <c r="AC1240" i="15" s="1"/>
  <c r="U1240" i="15" s="1"/>
  <c r="AD1067" i="15"/>
  <c r="AC1067" i="15" s="1"/>
  <c r="U1067" i="15" s="1"/>
  <c r="AD1285" i="15"/>
  <c r="AC1285" i="15" s="1"/>
  <c r="U1285" i="15" s="1"/>
  <c r="AD790" i="15"/>
  <c r="AC790" i="15" s="1"/>
  <c r="U790" i="15" s="1"/>
  <c r="AD1330" i="15"/>
  <c r="AC1330" i="15" s="1"/>
  <c r="U1330" i="15" s="1"/>
  <c r="AD642" i="15"/>
  <c r="AC642" i="15" s="1"/>
  <c r="U642" i="15" s="1"/>
  <c r="AD1867" i="15"/>
  <c r="AC1867" i="15" s="1"/>
  <c r="U1867" i="15" s="1"/>
  <c r="AD388" i="15"/>
  <c r="AC388" i="15" s="1"/>
  <c r="U388" i="15" s="1"/>
  <c r="AD1236" i="15"/>
  <c r="AC1236" i="15" s="1"/>
  <c r="U1236" i="15" s="1"/>
  <c r="AD853" i="15"/>
  <c r="AC853" i="15" s="1"/>
  <c r="U853" i="15" s="1"/>
  <c r="AD1480" i="15"/>
  <c r="AC1480" i="15" s="1"/>
  <c r="U1480" i="15" s="1"/>
  <c r="AD245" i="15"/>
  <c r="AC245" i="15" s="1"/>
  <c r="U245" i="15" s="1"/>
  <c r="AD942" i="15"/>
  <c r="AC942" i="15" s="1"/>
  <c r="U942" i="15" s="1"/>
  <c r="AD430" i="15"/>
  <c r="AC430" i="15" s="1"/>
  <c r="U430" i="15" s="1"/>
  <c r="AD924" i="15"/>
  <c r="AC924" i="15" s="1"/>
  <c r="U924" i="15" s="1"/>
  <c r="AD1292" i="15"/>
  <c r="AC1292" i="15" s="1"/>
  <c r="U1292" i="15" s="1"/>
  <c r="AD1513" i="15"/>
  <c r="AC1513" i="15" s="1"/>
  <c r="U1513" i="15" s="1"/>
  <c r="AD1247" i="15"/>
  <c r="AC1247" i="15" s="1"/>
  <c r="U1247" i="15" s="1"/>
  <c r="AD1065" i="15"/>
  <c r="AC1065" i="15" s="1"/>
  <c r="U1065" i="15" s="1"/>
  <c r="AD1782" i="15"/>
  <c r="AC1782" i="15" s="1"/>
  <c r="U1782" i="15" s="1"/>
  <c r="AD1271" i="15"/>
  <c r="AC1271" i="15" s="1"/>
  <c r="U1271" i="15" s="1"/>
  <c r="AD454" i="15"/>
  <c r="AC454" i="15" s="1"/>
  <c r="U454" i="15" s="1"/>
  <c r="AD1132" i="15"/>
  <c r="AC1132" i="15" s="1"/>
  <c r="U1132" i="15" s="1"/>
  <c r="AD236" i="15"/>
  <c r="AC236" i="15" s="1"/>
  <c r="U236" i="15" s="1"/>
  <c r="AD1068" i="15"/>
  <c r="AC1068" i="15" s="1"/>
  <c r="U1068" i="15" s="1"/>
  <c r="AD1703" i="15"/>
  <c r="AC1703" i="15" s="1"/>
  <c r="U1703" i="15" s="1"/>
  <c r="AD1317" i="15"/>
  <c r="AC1317" i="15" s="1"/>
  <c r="U1317" i="15" s="1"/>
  <c r="AD1022" i="15"/>
  <c r="AC1022" i="15" s="1"/>
  <c r="U1022" i="15" s="1"/>
  <c r="AD1603" i="15"/>
  <c r="AC1603" i="15" s="1"/>
  <c r="U1603" i="15" s="1"/>
  <c r="AD116" i="15"/>
  <c r="AC116" i="15" s="1"/>
  <c r="U116" i="15" s="1"/>
  <c r="AD1088" i="15"/>
  <c r="AC1088" i="15" s="1"/>
  <c r="U1088" i="15" s="1"/>
  <c r="AD1656" i="15"/>
  <c r="AC1656" i="15" s="1"/>
  <c r="U1656" i="15" s="1"/>
  <c r="AD807" i="15"/>
  <c r="AC807" i="15" s="1"/>
  <c r="U807" i="15" s="1"/>
  <c r="AD1818" i="15"/>
  <c r="AC1818" i="15" s="1"/>
  <c r="U1818" i="15" s="1"/>
  <c r="AD1114" i="15"/>
  <c r="AC1114" i="15" s="1"/>
  <c r="U1114" i="15" s="1"/>
  <c r="AD585" i="15"/>
  <c r="AC585" i="15" s="1"/>
  <c r="U585" i="15" s="1"/>
  <c r="AD1567" i="15"/>
  <c r="AC1567" i="15" s="1"/>
  <c r="U1567" i="15" s="1"/>
  <c r="AD509" i="15"/>
  <c r="AC509" i="15" s="1"/>
  <c r="U509" i="15" s="1"/>
  <c r="AD1026" i="15"/>
  <c r="AC1026" i="15" s="1"/>
  <c r="U1026" i="15" s="1"/>
  <c r="AD1692" i="15"/>
  <c r="AC1692" i="15" s="1"/>
  <c r="U1692" i="15" s="1"/>
  <c r="AD474" i="15"/>
  <c r="AC474" i="15" s="1"/>
  <c r="U474" i="15" s="1"/>
  <c r="AD1214" i="15"/>
  <c r="AC1214" i="15" s="1"/>
  <c r="U1214" i="15" s="1"/>
  <c r="AD740" i="15"/>
  <c r="AC740" i="15" s="1"/>
  <c r="U740" i="15" s="1"/>
  <c r="AD1876" i="15"/>
  <c r="AC1876" i="15" s="1"/>
  <c r="U1876" i="15" s="1"/>
  <c r="AD499" i="15"/>
  <c r="AC499" i="15" s="1"/>
  <c r="U499" i="15" s="1"/>
  <c r="AD1411" i="15"/>
  <c r="AC1411" i="15" s="1"/>
  <c r="U1411" i="15" s="1"/>
  <c r="AD1429" i="15"/>
  <c r="AC1429" i="15" s="1"/>
  <c r="U1429" i="15" s="1"/>
  <c r="AD222" i="15"/>
  <c r="AC222" i="15" s="1"/>
  <c r="U222" i="15" s="1"/>
  <c r="AD801" i="15"/>
  <c r="AC801" i="15" s="1"/>
  <c r="U801" i="15" s="1"/>
  <c r="AD1901" i="15"/>
  <c r="AC1901" i="15" s="1"/>
  <c r="U1901" i="15" s="1"/>
  <c r="AD1286" i="15"/>
  <c r="AC1286" i="15" s="1"/>
  <c r="U1286" i="15" s="1"/>
  <c r="AD873" i="15"/>
  <c r="AC873" i="15" s="1"/>
  <c r="U873" i="15" s="1"/>
  <c r="AD1377" i="15"/>
  <c r="AC1377" i="15" s="1"/>
  <c r="U1377" i="15" s="1"/>
  <c r="AD588" i="15"/>
  <c r="AC588" i="15" s="1"/>
  <c r="U588" i="15" s="1"/>
  <c r="AD314" i="15"/>
  <c r="AC314" i="15" s="1"/>
  <c r="U314" i="15" s="1"/>
  <c r="AD1896" i="15"/>
  <c r="AC1896" i="15" s="1"/>
  <c r="U1896" i="15" s="1"/>
  <c r="AD1811" i="15"/>
  <c r="AC1811" i="15" s="1"/>
  <c r="U1811" i="15" s="1"/>
  <c r="AD1850" i="15"/>
  <c r="AC1850" i="15" s="1"/>
  <c r="U1850" i="15" s="1"/>
  <c r="AD1688" i="15"/>
  <c r="AC1688" i="15" s="1"/>
  <c r="U1688" i="15" s="1"/>
  <c r="AD1342" i="15"/>
  <c r="AC1342" i="15" s="1"/>
  <c r="U1342" i="15" s="1"/>
  <c r="AD1147" i="15"/>
  <c r="AC1147" i="15" s="1"/>
  <c r="U1147" i="15" s="1"/>
  <c r="AD94" i="15"/>
  <c r="AC94" i="15" s="1"/>
  <c r="U94" i="15" s="1"/>
  <c r="AD139" i="15"/>
  <c r="AC139" i="15" s="1"/>
  <c r="U139" i="15" s="1"/>
  <c r="AD238" i="15"/>
  <c r="AC238" i="15" s="1"/>
  <c r="U238" i="15" s="1"/>
  <c r="AD306" i="15"/>
  <c r="AC306" i="15" s="1"/>
  <c r="U306" i="15" s="1"/>
  <c r="AD1104" i="15"/>
  <c r="AC1104" i="15" s="1"/>
  <c r="U1104" i="15" s="1"/>
  <c r="AD408" i="15"/>
  <c r="AC408" i="15" s="1"/>
  <c r="U408" i="15" s="1"/>
  <c r="AD1610" i="15"/>
  <c r="AC1610" i="15" s="1"/>
  <c r="U1610" i="15" s="1"/>
  <c r="AD827" i="15"/>
  <c r="AC827" i="15" s="1"/>
  <c r="U827" i="15" s="1"/>
  <c r="AD1161" i="15"/>
  <c r="AC1161" i="15" s="1"/>
  <c r="U1161" i="15" s="1"/>
  <c r="AD1918" i="15"/>
  <c r="AC1918" i="15" s="1"/>
  <c r="U1918" i="15" s="1"/>
  <c r="AD1241" i="15"/>
  <c r="AC1241" i="15" s="1"/>
  <c r="U1241" i="15" s="1"/>
  <c r="AD1447" i="15"/>
  <c r="AC1447" i="15" s="1"/>
  <c r="U1447" i="15" s="1"/>
  <c r="AD1222" i="15"/>
  <c r="AC1222" i="15" s="1"/>
  <c r="U1222" i="15" s="1"/>
  <c r="AD1248" i="15"/>
  <c r="AC1248" i="15" s="1"/>
  <c r="U1248" i="15" s="1"/>
  <c r="AD256" i="15"/>
  <c r="AC256" i="15" s="1"/>
  <c r="U256" i="15" s="1"/>
  <c r="AD813" i="15"/>
  <c r="AC813" i="15" s="1"/>
  <c r="U813" i="15" s="1"/>
  <c r="AD1892" i="15"/>
  <c r="AC1892" i="15" s="1"/>
  <c r="U1892" i="15" s="1"/>
  <c r="AD1057" i="15"/>
  <c r="AC1057" i="15" s="1"/>
  <c r="U1057" i="15" s="1"/>
  <c r="AD272" i="15"/>
  <c r="AC272" i="15" s="1"/>
  <c r="U272" i="15" s="1"/>
  <c r="AD1133" i="15"/>
  <c r="AC1133" i="15" s="1"/>
  <c r="U1133" i="15" s="1"/>
  <c r="AD1001" i="15"/>
  <c r="AC1001" i="15" s="1"/>
  <c r="U1001" i="15" s="1"/>
  <c r="AD59" i="15"/>
  <c r="AC59" i="15" s="1"/>
  <c r="U59" i="15" s="1"/>
  <c r="AD544" i="15"/>
  <c r="AC544" i="15" s="1"/>
  <c r="U544" i="15" s="1"/>
  <c r="AD417" i="15"/>
  <c r="AC417" i="15" s="1"/>
  <c r="U417" i="15" s="1"/>
  <c r="AD1032" i="15"/>
  <c r="AC1032" i="15" s="1"/>
  <c r="U1032" i="15" s="1"/>
  <c r="AD496" i="15"/>
  <c r="AC496" i="15" s="1"/>
  <c r="U496" i="15" s="1"/>
  <c r="AD1225" i="15"/>
  <c r="AC1225" i="15" s="1"/>
  <c r="U1225" i="15" s="1"/>
  <c r="AD746" i="15"/>
  <c r="AC746" i="15" s="1"/>
  <c r="U746" i="15" s="1"/>
  <c r="AD843" i="15"/>
  <c r="AC843" i="15" s="1"/>
  <c r="U843" i="15" s="1"/>
  <c r="AD510" i="15"/>
  <c r="AC510" i="15" s="1"/>
  <c r="U510" i="15" s="1"/>
  <c r="AD78" i="15"/>
  <c r="AC78" i="15" s="1"/>
  <c r="U78" i="15" s="1"/>
  <c r="AD1148" i="15"/>
  <c r="AC1148" i="15" s="1"/>
  <c r="U1148" i="15" s="1"/>
  <c r="AD243" i="15"/>
  <c r="AC243" i="15" s="1"/>
  <c r="U243" i="15" s="1"/>
  <c r="AD1262" i="15"/>
  <c r="AC1262" i="15" s="1"/>
  <c r="U1262" i="15" s="1"/>
  <c r="AD1783" i="15"/>
  <c r="AC1783" i="15" s="1"/>
  <c r="U1783" i="15" s="1"/>
  <c r="AD709" i="15"/>
  <c r="AC709" i="15" s="1"/>
  <c r="U709" i="15" s="1"/>
  <c r="AD812" i="15"/>
  <c r="AC812" i="15" s="1"/>
  <c r="U812" i="15" s="1"/>
  <c r="AD1840" i="15"/>
  <c r="AC1840" i="15" s="1"/>
  <c r="U1840" i="15" s="1"/>
  <c r="AD669" i="15"/>
  <c r="AC669" i="15" s="1"/>
  <c r="U669" i="15" s="1"/>
  <c r="AD1398" i="15"/>
  <c r="AC1398" i="15" s="1"/>
  <c r="U1398" i="15" s="1"/>
  <c r="AD1893" i="15"/>
  <c r="AC1893" i="15" s="1"/>
  <c r="U1893" i="15" s="1"/>
  <c r="AD146" i="15"/>
  <c r="AC146" i="15" s="1"/>
  <c r="U146" i="15" s="1"/>
  <c r="AD714" i="15"/>
  <c r="AC714" i="15" s="1"/>
  <c r="U714" i="15" s="1"/>
  <c r="AD114" i="15"/>
  <c r="AC114" i="15" s="1"/>
  <c r="U114" i="15" s="1"/>
  <c r="AD66" i="15"/>
  <c r="AC66" i="15" s="1"/>
  <c r="U66" i="15" s="1"/>
  <c r="AD1662" i="15"/>
  <c r="AC1662" i="15" s="1"/>
  <c r="U1662" i="15" s="1"/>
  <c r="AD1407" i="15"/>
  <c r="AC1407" i="15" s="1"/>
  <c r="U1407" i="15" s="1"/>
  <c r="AD368" i="15"/>
  <c r="AC368" i="15" s="1"/>
  <c r="U368" i="15" s="1"/>
  <c r="AD84" i="15"/>
  <c r="AC84" i="15" s="1"/>
  <c r="U84" i="15" s="1"/>
  <c r="AD325" i="15"/>
  <c r="AC325" i="15" s="1"/>
  <c r="U325" i="15" s="1"/>
  <c r="AD67" i="15"/>
  <c r="AC67" i="15" s="1"/>
  <c r="U67" i="15" s="1"/>
  <c r="AD701" i="15"/>
  <c r="AC701" i="15" s="1"/>
  <c r="U701" i="15" s="1"/>
  <c r="AD1500" i="15"/>
  <c r="AC1500" i="15" s="1"/>
  <c r="U1500" i="15" s="1"/>
  <c r="AD126" i="15"/>
  <c r="AC126" i="15" s="1"/>
  <c r="U126" i="15" s="1"/>
  <c r="AD366" i="15"/>
  <c r="AC366" i="15" s="1"/>
  <c r="U366" i="15" s="1"/>
  <c r="AD481" i="15"/>
  <c r="AC481" i="15" s="1"/>
  <c r="U481" i="15" s="1"/>
  <c r="AD1737" i="15"/>
  <c r="AC1737" i="15" s="1"/>
  <c r="U1737" i="15" s="1"/>
  <c r="AD1384" i="15"/>
  <c r="AC1384" i="15" s="1"/>
  <c r="U1384" i="15" s="1"/>
  <c r="AD277" i="15"/>
  <c r="AC277" i="15" s="1"/>
  <c r="U277" i="15" s="1"/>
  <c r="AD1670" i="15"/>
  <c r="AC1670" i="15" s="1"/>
  <c r="U1670" i="15" s="1"/>
  <c r="AD1263" i="15"/>
  <c r="AC1263" i="15" s="1"/>
  <c r="U1263" i="15" s="1"/>
  <c r="AD816" i="15"/>
  <c r="AC816" i="15" s="1"/>
  <c r="U816" i="15" s="1"/>
  <c r="AD1788" i="15"/>
  <c r="AC1788" i="15" s="1"/>
  <c r="U1788" i="15" s="1"/>
  <c r="AD1207" i="15"/>
  <c r="AC1207" i="15" s="1"/>
  <c r="U1207" i="15" s="1"/>
  <c r="AD74" i="15"/>
  <c r="AC74" i="15" s="1"/>
  <c r="U74" i="15" s="1"/>
  <c r="AD1805" i="15"/>
  <c r="AC1805" i="15" s="1"/>
  <c r="U1805" i="15" s="1"/>
  <c r="AD1121" i="15"/>
  <c r="AC1121" i="15" s="1"/>
  <c r="U1121" i="15" s="1"/>
  <c r="AD763" i="15"/>
  <c r="AC763" i="15" s="1"/>
  <c r="U763" i="15" s="1"/>
  <c r="AD1344" i="15"/>
  <c r="AC1344" i="15" s="1"/>
  <c r="U1344" i="15" s="1"/>
  <c r="AD538" i="15"/>
  <c r="AC538" i="15" s="1"/>
  <c r="U538" i="15" s="1"/>
  <c r="AD1220" i="15"/>
  <c r="AC1220" i="15" s="1"/>
  <c r="U1220" i="15" s="1"/>
  <c r="AD672" i="15"/>
  <c r="AC672" i="15" s="1"/>
  <c r="U672" i="15" s="1"/>
  <c r="AD1238" i="15"/>
  <c r="AC1238" i="15" s="1"/>
  <c r="U1238" i="15" s="1"/>
  <c r="AD1435" i="15"/>
  <c r="AC1435" i="15" s="1"/>
  <c r="U1435" i="15" s="1"/>
  <c r="AD1203" i="15"/>
  <c r="AC1203" i="15" s="1"/>
  <c r="U1203" i="15" s="1"/>
  <c r="AD258" i="15"/>
  <c r="AC258" i="15" s="1"/>
  <c r="U258" i="15" s="1"/>
  <c r="AD737" i="15"/>
  <c r="AC737" i="15" s="1"/>
  <c r="U737" i="15" s="1"/>
  <c r="AD1459" i="15"/>
  <c r="AC1459" i="15" s="1"/>
  <c r="U1459" i="15" s="1"/>
  <c r="AD860" i="15"/>
  <c r="AC860" i="15" s="1"/>
  <c r="U860" i="15" s="1"/>
  <c r="AD1861" i="15"/>
  <c r="AC1861" i="15" s="1"/>
  <c r="U1861" i="15" s="1"/>
  <c r="AD1897" i="15"/>
  <c r="AC1897" i="15" s="1"/>
  <c r="U1897" i="15" s="1"/>
  <c r="AD1739" i="15"/>
  <c r="AC1739" i="15" s="1"/>
  <c r="U1739" i="15" s="1"/>
  <c r="AD1645" i="15"/>
  <c r="AC1645" i="15" s="1"/>
  <c r="U1645" i="15" s="1"/>
  <c r="AD935" i="15"/>
  <c r="AC935" i="15" s="1"/>
  <c r="U935" i="15" s="1"/>
  <c r="AD1434" i="15"/>
  <c r="AC1434" i="15" s="1"/>
  <c r="U1434" i="15" s="1"/>
  <c r="AD1711" i="15"/>
  <c r="AC1711" i="15" s="1"/>
  <c r="U1711" i="15" s="1"/>
  <c r="AD1060" i="15"/>
  <c r="AC1060" i="15" s="1"/>
  <c r="U1060" i="15" s="1"/>
  <c r="AD772" i="15"/>
  <c r="AC772" i="15" s="1"/>
  <c r="U772" i="15" s="1"/>
  <c r="AD82" i="15"/>
  <c r="AC82" i="15" s="1"/>
  <c r="U82" i="15" s="1"/>
  <c r="AD195" i="15"/>
  <c r="AC195" i="15" s="1"/>
  <c r="U195" i="15" s="1"/>
  <c r="AD1206" i="15"/>
  <c r="AC1206" i="15" s="1"/>
  <c r="U1206" i="15" s="1"/>
  <c r="AD359" i="15"/>
  <c r="AC359" i="15" s="1"/>
  <c r="U359" i="15" s="1"/>
  <c r="AD294" i="15"/>
  <c r="AC294" i="15" s="1"/>
  <c r="U294" i="15" s="1"/>
  <c r="AD1531" i="15"/>
  <c r="AC1531" i="15" s="1"/>
  <c r="U1531" i="15" s="1"/>
  <c r="AD1299" i="15"/>
  <c r="AC1299" i="15" s="1"/>
  <c r="U1299" i="15" s="1"/>
  <c r="AD884" i="15"/>
  <c r="AC884" i="15" s="1"/>
  <c r="U884" i="15" s="1"/>
  <c r="AD1395" i="15"/>
  <c r="AC1395" i="15" s="1"/>
  <c r="U1395" i="15" s="1"/>
  <c r="AD1762" i="15"/>
  <c r="AC1762" i="15" s="1"/>
  <c r="U1762" i="15" s="1"/>
  <c r="AD98" i="15"/>
  <c r="AC98" i="15" s="1"/>
  <c r="U98" i="15" s="1"/>
  <c r="AD1522" i="15"/>
  <c r="AC1522" i="15" s="1"/>
  <c r="U1522" i="15" s="1"/>
  <c r="AD453" i="15"/>
  <c r="AC453" i="15" s="1"/>
  <c r="U453" i="15" s="1"/>
  <c r="AD1707" i="15"/>
  <c r="AC1707" i="15" s="1"/>
  <c r="U1707" i="15" s="1"/>
  <c r="AD1902" i="15"/>
  <c r="AC1902" i="15" s="1"/>
  <c r="U1902" i="15" s="1"/>
  <c r="AD916" i="15"/>
  <c r="AC916" i="15" s="1"/>
  <c r="U916" i="15" s="1"/>
  <c r="AD401" i="15"/>
  <c r="AC401" i="15" s="1"/>
  <c r="U401" i="15" s="1"/>
  <c r="AD667" i="15"/>
  <c r="AC667" i="15" s="1"/>
  <c r="U667" i="15" s="1"/>
  <c r="AD1498" i="15"/>
  <c r="AC1498" i="15" s="1"/>
  <c r="U1498" i="15" s="1"/>
  <c r="AD820" i="15"/>
  <c r="AC820" i="15" s="1"/>
  <c r="U820" i="15" s="1"/>
  <c r="AD604" i="15"/>
  <c r="AC604" i="15" s="1"/>
  <c r="U604" i="15" s="1"/>
  <c r="AD1338" i="15"/>
  <c r="AC1338" i="15" s="1"/>
  <c r="U1338" i="15" s="1"/>
  <c r="AD319" i="15"/>
  <c r="AC319" i="15" s="1"/>
  <c r="U319" i="15" s="1"/>
  <c r="AD1288" i="15"/>
  <c r="AC1288" i="15" s="1"/>
  <c r="U1288" i="15" s="1"/>
  <c r="AD318" i="15"/>
  <c r="AC318" i="15" s="1"/>
  <c r="U318" i="15" s="1"/>
  <c r="AD1401" i="15"/>
  <c r="AC1401" i="15" s="1"/>
  <c r="U1401" i="15" s="1"/>
  <c r="AD1118" i="15"/>
  <c r="AC1118" i="15" s="1"/>
  <c r="U1118" i="15" s="1"/>
  <c r="AD1849" i="15"/>
  <c r="AC1849" i="15" s="1"/>
  <c r="U1849" i="15" s="1"/>
  <c r="AD1890" i="15"/>
  <c r="AC1890" i="15" s="1"/>
  <c r="U1890" i="15" s="1"/>
  <c r="AD1454" i="15"/>
  <c r="AC1454" i="15" s="1"/>
  <c r="U1454" i="15" s="1"/>
  <c r="AD903" i="15"/>
  <c r="AC903" i="15" s="1"/>
  <c r="U903" i="15" s="1"/>
  <c r="AD1797" i="15"/>
  <c r="AC1797" i="15" s="1"/>
  <c r="U1797" i="15" s="1"/>
  <c r="AD1465" i="15"/>
  <c r="AC1465" i="15" s="1"/>
  <c r="U1465" i="15" s="1"/>
  <c r="AD1252" i="15"/>
  <c r="AC1252" i="15" s="1"/>
  <c r="U1252" i="15" s="1"/>
  <c r="AD1641" i="15"/>
  <c r="AC1641" i="15" s="1"/>
  <c r="U1641" i="15" s="1"/>
  <c r="AD865" i="15"/>
  <c r="AC865" i="15" s="1"/>
  <c r="U865" i="15" s="1"/>
  <c r="AD922" i="15"/>
  <c r="AC922" i="15" s="1"/>
  <c r="U922" i="15" s="1"/>
  <c r="AD695" i="15"/>
  <c r="AC695" i="15" s="1"/>
  <c r="U695" i="15" s="1"/>
  <c r="AD562" i="15"/>
  <c r="AC562" i="15" s="1"/>
  <c r="U562" i="15" s="1"/>
  <c r="AD1019" i="15"/>
  <c r="AC1019" i="15" s="1"/>
  <c r="U1019" i="15" s="1"/>
  <c r="AD41" i="15"/>
  <c r="AC41" i="15" s="1"/>
  <c r="U41" i="15" s="1"/>
  <c r="AD437" i="15"/>
  <c r="AC437" i="15" s="1"/>
  <c r="U437" i="15" s="1"/>
  <c r="AD956" i="15"/>
  <c r="AC956" i="15" s="1"/>
  <c r="U956" i="15" s="1"/>
  <c r="AD786" i="15"/>
  <c r="AC786" i="15" s="1"/>
  <c r="U786" i="15" s="1"/>
  <c r="AD394" i="15"/>
  <c r="AC394" i="15" s="1"/>
  <c r="U394" i="15" s="1"/>
  <c r="AD172" i="15"/>
  <c r="AC172" i="15" s="1"/>
  <c r="U172" i="15" s="1"/>
  <c r="AD636" i="15"/>
  <c r="AC636" i="15" s="1"/>
  <c r="U636" i="15" s="1"/>
  <c r="AD61" i="15"/>
  <c r="AC61" i="15" s="1"/>
  <c r="U61" i="15" s="1"/>
  <c r="AD1265" i="15"/>
  <c r="AC1265" i="15" s="1"/>
  <c r="U1265" i="15" s="1"/>
  <c r="AD161" i="15"/>
  <c r="AC161" i="15" s="1"/>
  <c r="U161" i="15" s="1"/>
  <c r="AD1276" i="15"/>
  <c r="AC1276" i="15" s="1"/>
  <c r="U1276" i="15" s="1"/>
  <c r="AD271" i="15"/>
  <c r="AC271" i="15" s="1"/>
  <c r="U271" i="15" s="1"/>
  <c r="AD162" i="15"/>
  <c r="AC162" i="15" s="1"/>
  <c r="U162" i="15" s="1"/>
  <c r="AD755" i="15"/>
  <c r="AC755" i="15" s="1"/>
  <c r="U755" i="15" s="1"/>
  <c r="AD1696" i="15"/>
  <c r="AC1696" i="15" s="1"/>
  <c r="U1696" i="15" s="1"/>
  <c r="AD427" i="15"/>
  <c r="AC427" i="15" s="1"/>
  <c r="U427" i="15" s="1"/>
  <c r="AD1560" i="15"/>
  <c r="AC1560" i="15" s="1"/>
  <c r="U1560" i="15" s="1"/>
  <c r="AD567" i="15"/>
  <c r="AC567" i="15" s="1"/>
  <c r="U567" i="15" s="1"/>
  <c r="AD1488" i="15"/>
  <c r="AC1488" i="15" s="1"/>
  <c r="U1488" i="15" s="1"/>
  <c r="AD128" i="15"/>
  <c r="AC128" i="15" s="1"/>
  <c r="U128" i="15" s="1"/>
  <c r="AD923" i="15"/>
  <c r="AC923" i="15" s="1"/>
  <c r="U923" i="15" s="1"/>
  <c r="AD155" i="15"/>
  <c r="AC155" i="15" s="1"/>
  <c r="U155" i="15" s="1"/>
  <c r="AD1785" i="15"/>
  <c r="AC1785" i="15" s="1"/>
  <c r="U1785" i="15" s="1"/>
  <c r="AD1474" i="15"/>
  <c r="AC1474" i="15" s="1"/>
  <c r="U1474" i="15" s="1"/>
  <c r="AD186" i="15"/>
  <c r="AC186" i="15" s="1"/>
  <c r="U186" i="15" s="1"/>
  <c r="AD826" i="15"/>
  <c r="AC826" i="15" s="1"/>
  <c r="U826" i="15" s="1"/>
  <c r="AD866" i="15"/>
  <c r="AC866" i="15" s="1"/>
  <c r="U866" i="15" s="1"/>
  <c r="AD1490" i="15"/>
  <c r="AC1490" i="15" s="1"/>
  <c r="U1490" i="15" s="1"/>
  <c r="AD1722" i="15"/>
  <c r="AC1722" i="15" s="1"/>
  <c r="U1722" i="15" s="1"/>
  <c r="AD1555" i="15"/>
  <c r="AC1555" i="15" s="1"/>
  <c r="U1555" i="15" s="1"/>
  <c r="AD1871" i="15"/>
  <c r="AC1871" i="15" s="1"/>
  <c r="U1871" i="15" s="1"/>
  <c r="AD404" i="15"/>
  <c r="AC404" i="15" s="1"/>
  <c r="U404" i="15" s="1"/>
  <c r="AD1611" i="15"/>
  <c r="AC1611" i="15" s="1"/>
  <c r="U1611" i="15" s="1"/>
  <c r="AD990" i="15"/>
  <c r="AC990" i="15" s="1"/>
  <c r="U990" i="15" s="1"/>
  <c r="AD1654" i="15"/>
  <c r="AC1654" i="15" s="1"/>
  <c r="U1654" i="15" s="1"/>
  <c r="AD899" i="15"/>
  <c r="AC899" i="15" s="1"/>
  <c r="U899" i="15" s="1"/>
  <c r="AD1296" i="15"/>
  <c r="AC1296" i="15" s="1"/>
  <c r="U1296" i="15" s="1"/>
  <c r="AD1829" i="15"/>
  <c r="AC1829" i="15" s="1"/>
  <c r="U1829" i="15" s="1"/>
  <c r="AD1143" i="15"/>
  <c r="AC1143" i="15" s="1"/>
  <c r="U1143" i="15" s="1"/>
  <c r="AD659" i="15"/>
  <c r="AC659" i="15" s="1"/>
  <c r="U659" i="15" s="1"/>
  <c r="AD1806" i="15"/>
  <c r="AC1806" i="15" s="1"/>
  <c r="U1806" i="15" s="1"/>
  <c r="AD699" i="15"/>
  <c r="AC699" i="15" s="1"/>
  <c r="U699" i="15" s="1"/>
  <c r="AD403" i="15"/>
  <c r="AC403" i="15" s="1"/>
  <c r="U403" i="15" s="1"/>
  <c r="AD1181" i="15"/>
  <c r="AC1181" i="15" s="1"/>
  <c r="U1181" i="15" s="1"/>
  <c r="AD1675" i="15"/>
  <c r="AC1675" i="15" s="1"/>
  <c r="U1675" i="15" s="1"/>
  <c r="AD1548" i="15"/>
  <c r="AC1548" i="15" s="1"/>
  <c r="U1548" i="15" s="1"/>
  <c r="AD121" i="15"/>
  <c r="AC121" i="15" s="1"/>
  <c r="U121" i="15" s="1"/>
  <c r="AD1682" i="15"/>
  <c r="AC1682" i="15" s="1"/>
  <c r="U1682" i="15" s="1"/>
  <c r="AD875" i="15"/>
  <c r="AC875" i="15" s="1"/>
  <c r="U875" i="15" s="1"/>
  <c r="AD1347" i="15"/>
  <c r="AC1347" i="15" s="1"/>
  <c r="U1347" i="15" s="1"/>
  <c r="AD872" i="15"/>
  <c r="AC872" i="15" s="1"/>
  <c r="U872" i="15" s="1"/>
  <c r="AD830" i="15"/>
  <c r="AC830" i="15" s="1"/>
  <c r="U830" i="15" s="1"/>
  <c r="AD104" i="15"/>
  <c r="AC104" i="15" s="1"/>
  <c r="U104" i="15" s="1"/>
  <c r="AD340" i="15"/>
  <c r="AC340" i="15" s="1"/>
  <c r="U340" i="15" s="1"/>
  <c r="AD1599" i="15"/>
  <c r="AC1599" i="15" s="1"/>
  <c r="U1599" i="15" s="1"/>
  <c r="AD1024" i="15"/>
  <c r="AC1024" i="15" s="1"/>
  <c r="U1024" i="15" s="1"/>
  <c r="AD1601" i="15"/>
  <c r="AC1601" i="15" s="1"/>
  <c r="U1601" i="15" s="1"/>
  <c r="AD380" i="15"/>
  <c r="AC380" i="15" s="1"/>
  <c r="U380" i="15" s="1"/>
  <c r="AD985" i="15"/>
  <c r="AC985" i="15" s="1"/>
  <c r="U985" i="15" s="1"/>
  <c r="AD613" i="15"/>
  <c r="AC613" i="15" s="1"/>
  <c r="U613" i="15" s="1"/>
  <c r="AD536" i="15"/>
  <c r="AC536" i="15" s="1"/>
  <c r="U536" i="15" s="1"/>
  <c r="AD341" i="15"/>
  <c r="AC341" i="15" s="1"/>
  <c r="U341" i="15" s="1"/>
  <c r="AD677" i="15"/>
  <c r="AC677" i="15" s="1"/>
  <c r="U677" i="15" s="1"/>
  <c r="AD1210" i="15"/>
  <c r="AC1210" i="15" s="1"/>
  <c r="U1210" i="15" s="1"/>
  <c r="AD1042" i="15"/>
  <c r="AC1042" i="15" s="1"/>
  <c r="U1042" i="15" s="1"/>
  <c r="AD612" i="15"/>
  <c r="AC612" i="15" s="1"/>
  <c r="U612" i="15" s="1"/>
  <c r="AD1293" i="15"/>
  <c r="AC1293" i="15" s="1"/>
  <c r="U1293" i="15" s="1"/>
  <c r="AD101" i="15"/>
  <c r="AC101" i="15" s="1"/>
  <c r="U101" i="15" s="1"/>
  <c r="AD756" i="15"/>
  <c r="AC756" i="15" s="1"/>
  <c r="U756" i="15" s="1"/>
  <c r="AD597" i="15"/>
  <c r="AC597" i="15" s="1"/>
  <c r="U597" i="15" s="1"/>
  <c r="AD184" i="15"/>
  <c r="AC184" i="15" s="1"/>
  <c r="U184" i="15" s="1"/>
  <c r="AD1468" i="15"/>
  <c r="AC1468" i="15" s="1"/>
  <c r="U1468" i="15" s="1"/>
  <c r="AD344" i="15"/>
  <c r="AC344" i="15" s="1"/>
  <c r="U344" i="15" s="1"/>
  <c r="AD127" i="15"/>
  <c r="AC127" i="15" s="1"/>
  <c r="U127" i="15" s="1"/>
  <c r="AD747" i="15"/>
  <c r="AC747" i="15" s="1"/>
  <c r="U747" i="15" s="1"/>
  <c r="AD173" i="15"/>
  <c r="AC173" i="15" s="1"/>
  <c r="U173" i="15" s="1"/>
  <c r="AD456" i="15"/>
  <c r="AC456" i="15" s="1"/>
  <c r="U456" i="15" s="1"/>
  <c r="AD579" i="15"/>
  <c r="AC579" i="15" s="1"/>
  <c r="U579" i="15" s="1"/>
  <c r="AD133" i="15"/>
  <c r="AC133" i="15" s="1"/>
  <c r="U133" i="15" s="1"/>
  <c r="AD929" i="15"/>
  <c r="AC929" i="15" s="1"/>
  <c r="U929" i="15" s="1"/>
  <c r="AD697" i="15"/>
  <c r="AC697" i="15" s="1"/>
  <c r="U697" i="15" s="1"/>
  <c r="AD1647" i="15"/>
  <c r="AC1647" i="15" s="1"/>
  <c r="U1647" i="15" s="1"/>
  <c r="AD1835" i="15"/>
  <c r="AC1835" i="15" s="1"/>
  <c r="U1835" i="15" s="1"/>
  <c r="AD1525" i="15"/>
  <c r="AC1525" i="15" s="1"/>
  <c r="U1525" i="15" s="1"/>
  <c r="AD1028" i="15"/>
  <c r="AC1028" i="15" s="1"/>
  <c r="U1028" i="15" s="1"/>
  <c r="AD521" i="15"/>
  <c r="AC521" i="15" s="1"/>
  <c r="U521" i="15" s="1"/>
  <c r="AD1393" i="15"/>
  <c r="AC1393" i="15" s="1"/>
  <c r="U1393" i="15" s="1"/>
  <c r="AD461" i="15"/>
  <c r="AC461" i="15" s="1"/>
  <c r="U461" i="15" s="1"/>
  <c r="AD1728" i="15"/>
  <c r="AC1728" i="15" s="1"/>
  <c r="U1728" i="15" s="1"/>
  <c r="AD1883" i="15"/>
  <c r="AC1883" i="15" s="1"/>
  <c r="U1883" i="15" s="1"/>
  <c r="AD434" i="15"/>
  <c r="AC434" i="15" s="1"/>
  <c r="U434" i="15" s="1"/>
  <c r="AD1012" i="15"/>
  <c r="AC1012" i="15" s="1"/>
  <c r="U1012" i="15" s="1"/>
  <c r="AD817" i="15"/>
  <c r="AC817" i="15" s="1"/>
  <c r="U817" i="15" s="1"/>
  <c r="AD1040" i="15"/>
  <c r="AC1040" i="15" s="1"/>
  <c r="U1040" i="15" s="1"/>
  <c r="AD1777" i="15"/>
  <c r="AC1777" i="15" s="1"/>
  <c r="U1777" i="15" s="1"/>
  <c r="AD930" i="15"/>
  <c r="AC930" i="15" s="1"/>
  <c r="U930" i="15" s="1"/>
  <c r="AD1478" i="15"/>
  <c r="AC1478" i="15" s="1"/>
  <c r="U1478" i="15" s="1"/>
  <c r="AD1301" i="15"/>
  <c r="AC1301" i="15" s="1"/>
  <c r="U1301" i="15" s="1"/>
  <c r="AD1169" i="15"/>
  <c r="AC1169" i="15" s="1"/>
  <c r="U1169" i="15" s="1"/>
  <c r="AD1632" i="15"/>
  <c r="AC1632" i="15" s="1"/>
  <c r="U1632" i="15" s="1"/>
  <c r="AD1409" i="15"/>
  <c r="AC1409" i="15" s="1"/>
  <c r="U1409" i="15" s="1"/>
  <c r="AD1289" i="15"/>
  <c r="AC1289" i="15" s="1"/>
  <c r="U1289" i="15" s="1"/>
  <c r="AD1822" i="15"/>
  <c r="AC1822" i="15" s="1"/>
  <c r="U1822" i="15" s="1"/>
  <c r="AD534" i="15"/>
  <c r="AC534" i="15" s="1"/>
  <c r="U534" i="15" s="1"/>
  <c r="AD93" i="15"/>
  <c r="AC93" i="15" s="1"/>
  <c r="U93" i="15" s="1"/>
  <c r="AD789" i="15"/>
  <c r="AC789" i="15" s="1"/>
  <c r="U789" i="15" s="1"/>
  <c r="AD1023" i="15"/>
  <c r="AC1023" i="15" s="1"/>
  <c r="U1023" i="15" s="1"/>
  <c r="AD1168" i="15"/>
  <c r="AC1168" i="15" s="1"/>
  <c r="U1168" i="15" s="1"/>
  <c r="AD81" i="15"/>
  <c r="AC81" i="15" s="1"/>
  <c r="U81" i="15" s="1"/>
  <c r="AD693" i="15"/>
  <c r="AC693" i="15" s="1"/>
  <c r="U693" i="15" s="1"/>
  <c r="AD551" i="15"/>
  <c r="AC551" i="15" s="1"/>
  <c r="U551" i="15" s="1"/>
  <c r="AD870" i="15"/>
  <c r="AC870" i="15" s="1"/>
  <c r="U870" i="15" s="1"/>
  <c r="AD252" i="15"/>
  <c r="AC252" i="15" s="1"/>
  <c r="U252" i="15" s="1"/>
  <c r="AD289" i="15"/>
  <c r="AC289" i="15" s="1"/>
  <c r="U289" i="15" s="1"/>
  <c r="AD169" i="15"/>
  <c r="AC169" i="15" s="1"/>
  <c r="U169" i="15" s="1"/>
  <c r="AD1780" i="15"/>
  <c r="AC1780" i="15" s="1"/>
  <c r="U1780" i="15" s="1"/>
  <c r="AD724" i="15"/>
  <c r="AC724" i="15" s="1"/>
  <c r="U724" i="15" s="1"/>
  <c r="AD171" i="15"/>
  <c r="AC171" i="15" s="1"/>
  <c r="U171" i="15" s="1"/>
  <c r="AD389" i="15"/>
  <c r="AC389" i="15" s="1"/>
  <c r="U389" i="15" s="1"/>
  <c r="AD188" i="15"/>
  <c r="AC188" i="15" s="1"/>
  <c r="U188" i="15" s="1"/>
  <c r="AD79" i="15"/>
  <c r="AC79" i="15" s="1"/>
  <c r="U79" i="15" s="1"/>
  <c r="AD559" i="15"/>
  <c r="AC559" i="15" s="1"/>
  <c r="U559" i="15" s="1"/>
  <c r="AD730" i="15"/>
  <c r="AC730" i="15" s="1"/>
  <c r="U730" i="15" s="1"/>
  <c r="AD1245" i="15"/>
  <c r="AC1245" i="15" s="1"/>
  <c r="U1245" i="15" s="1"/>
  <c r="AD1381" i="15"/>
  <c r="AC1381" i="15" s="1"/>
  <c r="U1381" i="15" s="1"/>
  <c r="AD1609" i="15"/>
  <c r="AC1609" i="15" s="1"/>
  <c r="U1609" i="15" s="1"/>
  <c r="AD398" i="15"/>
  <c r="AC398" i="15" s="1"/>
  <c r="U398" i="15" s="1"/>
  <c r="AD90" i="15"/>
  <c r="AC90" i="15" s="1"/>
  <c r="U90" i="15" s="1"/>
  <c r="AD183" i="15"/>
  <c r="AC183" i="15" s="1"/>
  <c r="U183" i="15" s="1"/>
  <c r="AD518" i="15"/>
  <c r="AC518" i="15" s="1"/>
  <c r="U518" i="15" s="1"/>
  <c r="AD867" i="15"/>
  <c r="AC867" i="15" s="1"/>
  <c r="U867" i="15" s="1"/>
  <c r="AD333" i="15"/>
  <c r="AC333" i="15" s="1"/>
  <c r="U333" i="15" s="1"/>
  <c r="AD1748" i="15"/>
  <c r="AC1748" i="15" s="1"/>
  <c r="U1748" i="15" s="1"/>
  <c r="AD16" i="15"/>
  <c r="AC16" i="15" s="1"/>
  <c r="U16" i="15" s="1"/>
  <c r="AD1339" i="15"/>
  <c r="AC1339" i="15" s="1"/>
  <c r="U1339" i="15" s="1"/>
  <c r="AD1573" i="15"/>
  <c r="AC1573" i="15" s="1"/>
  <c r="U1573" i="15" s="1"/>
  <c r="AD526" i="15"/>
  <c r="AC526" i="15" s="1"/>
  <c r="U526" i="15" s="1"/>
  <c r="AD1443" i="15"/>
  <c r="AC1443" i="15" s="1"/>
  <c r="U1443" i="15" s="1"/>
  <c r="AD1014" i="15"/>
  <c r="AC1014" i="15" s="1"/>
  <c r="U1014" i="15" s="1"/>
  <c r="AD187" i="15"/>
  <c r="AC187" i="15" s="1"/>
  <c r="U187" i="15" s="1"/>
  <c r="AD1726" i="15"/>
  <c r="AC1726" i="15" s="1"/>
  <c r="U1726" i="15" s="1"/>
  <c r="AD1878" i="15"/>
  <c r="AC1878" i="15" s="1"/>
  <c r="U1878" i="15" s="1"/>
  <c r="AD1651" i="15"/>
  <c r="AC1651" i="15" s="1"/>
  <c r="U1651" i="15" s="1"/>
  <c r="AD1580" i="15"/>
  <c r="AC1580" i="15" s="1"/>
  <c r="U1580" i="15" s="1"/>
  <c r="AD1046" i="15"/>
  <c r="AC1046" i="15" s="1"/>
  <c r="U1046" i="15" s="1"/>
  <c r="AD1134" i="15"/>
  <c r="AC1134" i="15" s="1"/>
  <c r="U1134" i="15" s="1"/>
  <c r="AD387" i="15"/>
  <c r="AC387" i="15" s="1"/>
  <c r="U387" i="15" s="1"/>
  <c r="AD494" i="15"/>
  <c r="AC494" i="15" s="1"/>
  <c r="U494" i="15" s="1"/>
  <c r="AD1625" i="15"/>
  <c r="AC1625" i="15" s="1"/>
  <c r="U1625" i="15" s="1"/>
  <c r="AD439" i="15"/>
  <c r="AC439" i="15" s="1"/>
  <c r="U439" i="15" s="1"/>
  <c r="AD676" i="15"/>
  <c r="AC676" i="15" s="1"/>
  <c r="U676" i="15" s="1"/>
  <c r="AD1303" i="15"/>
  <c r="AC1303" i="15" s="1"/>
  <c r="U1303" i="15" s="1"/>
  <c r="AD450" i="15"/>
  <c r="AC450" i="15" s="1"/>
  <c r="U450" i="15" s="1"/>
  <c r="AD1778" i="15"/>
  <c r="AC1778" i="15" s="1"/>
  <c r="U1778" i="15" s="1"/>
  <c r="AD833" i="15"/>
  <c r="AC833" i="15" s="1"/>
  <c r="U833" i="15" s="1"/>
  <c r="AD1694" i="15"/>
  <c r="AC1694" i="15" s="1"/>
  <c r="U1694" i="15" s="1"/>
  <c r="AD1056" i="15"/>
  <c r="AC1056" i="15" s="1"/>
  <c r="U1056" i="15" s="1"/>
  <c r="AD1834" i="15"/>
  <c r="AC1834" i="15" s="1"/>
  <c r="U1834" i="15" s="1"/>
  <c r="AD1237" i="15"/>
  <c r="AC1237" i="15" s="1"/>
  <c r="U1237" i="15" s="1"/>
  <c r="AD1499" i="15"/>
  <c r="AC1499" i="15" s="1"/>
  <c r="U1499" i="15" s="1"/>
  <c r="AD1327" i="15"/>
  <c r="AC1327" i="15" s="1"/>
  <c r="U1327" i="15" s="1"/>
  <c r="AD1663" i="15"/>
  <c r="AC1663" i="15" s="1"/>
  <c r="U1663" i="15" s="1"/>
  <c r="AD1419" i="15"/>
  <c r="AC1419" i="15" s="1"/>
  <c r="U1419" i="15" s="1"/>
  <c r="AD1294" i="15"/>
  <c r="AC1294" i="15" s="1"/>
  <c r="U1294" i="15" s="1"/>
  <c r="AD200" i="15"/>
  <c r="AC200" i="15" s="1"/>
  <c r="U200" i="15" s="1"/>
  <c r="AD1313" i="15"/>
  <c r="AC1313" i="15" s="1"/>
  <c r="U1313" i="15" s="1"/>
  <c r="AD1410" i="15"/>
  <c r="AC1410" i="15" s="1"/>
  <c r="U1410" i="15" s="1"/>
  <c r="AD694" i="15"/>
  <c r="AC694" i="15" s="1"/>
  <c r="U694" i="15" s="1"/>
  <c r="AD966" i="15"/>
  <c r="AC966" i="15" s="1"/>
  <c r="U966" i="15" s="1"/>
  <c r="AD407" i="15"/>
  <c r="AC407" i="15" s="1"/>
  <c r="U407" i="15" s="1"/>
  <c r="AD120" i="15"/>
  <c r="AC120" i="15" s="1"/>
  <c r="U120" i="15" s="1"/>
  <c r="AD159" i="15"/>
  <c r="AC159" i="15" s="1"/>
  <c r="U159" i="15" s="1"/>
  <c r="AD174" i="15"/>
  <c r="AC174" i="15" s="1"/>
  <c r="U174" i="15" s="1"/>
  <c r="AD1698" i="15"/>
  <c r="AC1698" i="15" s="1"/>
  <c r="U1698" i="15" s="1"/>
  <c r="AD1564" i="15"/>
  <c r="AC1564" i="15" s="1"/>
  <c r="U1564" i="15" s="1"/>
  <c r="AD757" i="15"/>
  <c r="AC757" i="15" s="1"/>
  <c r="U757" i="15" s="1"/>
  <c r="AD1091" i="15"/>
  <c r="AC1091" i="15" s="1"/>
  <c r="U1091" i="15" s="1"/>
  <c r="AD1552" i="15"/>
  <c r="AC1552" i="15" s="1"/>
  <c r="U1552" i="15" s="1"/>
  <c r="AD266" i="15"/>
  <c r="AC266" i="15" s="1"/>
  <c r="U266" i="15" s="1"/>
  <c r="AD761" i="15"/>
  <c r="AC761" i="15" s="1"/>
  <c r="U761" i="15" s="1"/>
  <c r="AD1041" i="15"/>
  <c r="AC1041" i="15" s="1"/>
  <c r="U1041" i="15" s="1"/>
  <c r="AD908" i="15"/>
  <c r="AC908" i="15" s="1"/>
  <c r="U908" i="15" s="1"/>
  <c r="AD883" i="15"/>
  <c r="AC883" i="15" s="1"/>
  <c r="U883" i="15" s="1"/>
  <c r="AD643" i="15"/>
  <c r="AC643" i="15" s="1"/>
  <c r="U643" i="15" s="1"/>
  <c r="AD131" i="15"/>
  <c r="AC131" i="15" s="1"/>
  <c r="U131" i="15" s="1"/>
  <c r="AD1543" i="15"/>
  <c r="AC1543" i="15" s="1"/>
  <c r="U1543" i="15" s="1"/>
  <c r="AD750" i="15"/>
  <c r="AC750" i="15" s="1"/>
  <c r="U750" i="15" s="1"/>
  <c r="AD255" i="15"/>
  <c r="AC255" i="15" s="1"/>
  <c r="U255" i="15" s="1"/>
  <c r="AD1306" i="15"/>
  <c r="AC1306" i="15" s="1"/>
  <c r="U1306" i="15" s="1"/>
  <c r="AD822" i="15"/>
  <c r="AC822" i="15" s="1"/>
  <c r="U822" i="15" s="1"/>
  <c r="AD1903" i="15"/>
  <c r="AC1903" i="15" s="1"/>
  <c r="U1903" i="15" s="1"/>
  <c r="AD50" i="15"/>
  <c r="AC50" i="15" s="1"/>
  <c r="U50" i="15" s="1"/>
  <c r="AD891" i="15"/>
  <c r="AC891" i="15" s="1"/>
  <c r="U891" i="15" s="1"/>
  <c r="AD1857" i="15"/>
  <c r="AC1857" i="15" s="1"/>
  <c r="U1857" i="15" s="1"/>
  <c r="AD1588" i="15"/>
  <c r="AC1588" i="15" s="1"/>
  <c r="U1588" i="15" s="1"/>
  <c r="AD710" i="15"/>
  <c r="AC710" i="15" s="1"/>
  <c r="U710" i="15" s="1"/>
  <c r="AD414" i="15"/>
  <c r="AC414" i="15" s="1"/>
  <c r="U414" i="15" s="1"/>
  <c r="AD762" i="15"/>
  <c r="AC762" i="15" s="1"/>
  <c r="U762" i="15" s="1"/>
  <c r="AD26" i="15"/>
  <c r="AC26" i="15" s="1"/>
  <c r="U26" i="15" s="1"/>
  <c r="AD1159" i="15"/>
  <c r="AC1159" i="15" s="1"/>
  <c r="U1159" i="15" s="1"/>
  <c r="AD97" i="15"/>
  <c r="AC97" i="15" s="1"/>
  <c r="U97" i="15" s="1"/>
  <c r="AD1668" i="15"/>
  <c r="AC1668" i="15" s="1"/>
  <c r="U1668" i="15" s="1"/>
  <c r="AD764" i="15"/>
  <c r="AC764" i="15" s="1"/>
  <c r="U764" i="15" s="1"/>
  <c r="AD365" i="15"/>
  <c r="AC365" i="15" s="1"/>
  <c r="U365" i="15" s="1"/>
  <c r="AD668" i="15"/>
  <c r="AC668" i="15" s="1"/>
  <c r="U668" i="15" s="1"/>
  <c r="AD905" i="15"/>
  <c r="AC905" i="15" s="1"/>
  <c r="U905" i="15" s="1"/>
  <c r="AD1144" i="15"/>
  <c r="AC1144" i="15" s="1"/>
  <c r="U1144" i="15" s="1"/>
  <c r="AD135" i="15"/>
  <c r="AC135" i="15" s="1"/>
  <c r="U135" i="15" s="1"/>
  <c r="AD531" i="15"/>
  <c r="AC531" i="15" s="1"/>
  <c r="U531" i="15" s="1"/>
  <c r="AD1363" i="15"/>
  <c r="AC1363" i="15" s="1"/>
  <c r="U1363" i="15" s="1"/>
  <c r="AD196" i="15"/>
  <c r="AC196" i="15" s="1"/>
  <c r="U196" i="15" s="1"/>
  <c r="AD888" i="15"/>
  <c r="AC888" i="15" s="1"/>
  <c r="U888" i="15" s="1"/>
  <c r="AD435" i="15"/>
  <c r="AC435" i="15" s="1"/>
  <c r="U435" i="15" s="1"/>
  <c r="AD840" i="15"/>
  <c r="AC840" i="15" s="1"/>
  <c r="U840" i="15" s="1"/>
  <c r="AD1761" i="15"/>
  <c r="AC1761" i="15" s="1"/>
  <c r="U1761" i="15" s="1"/>
  <c r="AD21" i="15"/>
  <c r="AC21" i="15" s="1"/>
  <c r="U21" i="15" s="1"/>
  <c r="AD733" i="15"/>
  <c r="AC733" i="15" s="1"/>
  <c r="U733" i="15" s="1"/>
  <c r="AD1699" i="15"/>
  <c r="AC1699" i="15" s="1"/>
  <c r="U1699" i="15" s="1"/>
  <c r="AD684" i="15"/>
  <c r="AC684" i="15" s="1"/>
  <c r="U684" i="15" s="1"/>
  <c r="AD532" i="15"/>
  <c r="AC532" i="15" s="1"/>
  <c r="U532" i="15" s="1"/>
  <c r="AD176" i="15"/>
  <c r="AC176" i="15" s="1"/>
  <c r="U176" i="15" s="1"/>
  <c r="AD203" i="15"/>
  <c r="AC203" i="15" s="1"/>
  <c r="U203" i="15" s="1"/>
  <c r="AD753" i="15"/>
  <c r="AC753" i="15" s="1"/>
  <c r="U753" i="15" s="1"/>
  <c r="AD1730" i="15"/>
  <c r="AC1730" i="15" s="1"/>
  <c r="U1730" i="15" s="1"/>
  <c r="AD1598" i="15"/>
  <c r="AC1598" i="15" s="1"/>
  <c r="U1598" i="15" s="1"/>
  <c r="AD1075" i="15"/>
  <c r="AC1075" i="15" s="1"/>
  <c r="U1075" i="15" s="1"/>
  <c r="AD1709" i="15"/>
  <c r="AC1709" i="15" s="1"/>
  <c r="U1709" i="15" s="1"/>
  <c r="AD571" i="15"/>
  <c r="AC571" i="15" s="1"/>
  <c r="U571" i="15" s="1"/>
  <c r="AD1446" i="15"/>
  <c r="AC1446" i="15" s="1"/>
  <c r="U1446" i="15" s="1"/>
  <c r="AD900" i="15"/>
  <c r="AC900" i="15" s="1"/>
  <c r="U900" i="15" s="1"/>
  <c r="AD392" i="15"/>
  <c r="AC392" i="15" s="1"/>
  <c r="U392" i="15" s="1"/>
  <c r="AD1569" i="15"/>
  <c r="AC1569" i="15" s="1"/>
  <c r="U1569" i="15" s="1"/>
  <c r="AD505" i="15"/>
  <c r="AC505" i="15" s="1"/>
  <c r="U505" i="15" s="1"/>
  <c r="AD1100" i="15"/>
  <c r="AC1100" i="15" s="1"/>
  <c r="U1100" i="15" s="1"/>
  <c r="AD455" i="15"/>
  <c r="AC455" i="15" s="1"/>
  <c r="U455" i="15" s="1"/>
  <c r="AD963" i="15"/>
  <c r="AC963" i="15" s="1"/>
  <c r="U963" i="15" s="1"/>
  <c r="AD692" i="15"/>
  <c r="AC692" i="15" s="1"/>
  <c r="U692" i="15" s="1"/>
  <c r="AD1337" i="15"/>
  <c r="AC1337" i="15" s="1"/>
  <c r="U1337" i="15" s="1"/>
  <c r="AD1477" i="15"/>
  <c r="AC1477" i="15" s="1"/>
  <c r="U1477" i="15" s="1"/>
  <c r="AD1700" i="15"/>
  <c r="AC1700" i="15" s="1"/>
  <c r="U1700" i="15" s="1"/>
  <c r="AD1799" i="15"/>
  <c r="AC1799" i="15" s="1"/>
  <c r="U1799" i="15" s="1"/>
  <c r="AD993" i="15"/>
  <c r="AC993" i="15" s="1"/>
  <c r="U993" i="15" s="1"/>
  <c r="AD1495" i="15"/>
  <c r="AC1495" i="15" s="1"/>
  <c r="U1495" i="15" s="1"/>
  <c r="AD1509" i="15"/>
  <c r="AC1509" i="15" s="1"/>
  <c r="U1509" i="15" s="1"/>
  <c r="AD1343" i="15"/>
  <c r="AC1343" i="15" s="1"/>
  <c r="U1343" i="15" s="1"/>
  <c r="AD1179" i="15"/>
  <c r="AC1179" i="15" s="1"/>
  <c r="U1179" i="15" s="1"/>
  <c r="AD1684" i="15"/>
  <c r="AC1684" i="15" s="1"/>
  <c r="U1684" i="15" s="1"/>
  <c r="AD1325" i="15"/>
  <c r="AC1325" i="15" s="1"/>
  <c r="U1325" i="15" s="1"/>
  <c r="AD1858" i="15"/>
  <c r="AC1858" i="15" s="1"/>
  <c r="U1858" i="15" s="1"/>
  <c r="AD376" i="15"/>
  <c r="AC376" i="15" s="1"/>
  <c r="U376" i="15" s="1"/>
  <c r="AD119" i="15"/>
  <c r="AC119" i="15" s="1"/>
  <c r="U119" i="15" s="1"/>
  <c r="AD395" i="15"/>
  <c r="AC395" i="15" s="1"/>
  <c r="U395" i="15" s="1"/>
  <c r="AD232" i="15"/>
  <c r="AC232" i="15" s="1"/>
  <c r="U232" i="15" s="1"/>
  <c r="AD718" i="15"/>
  <c r="AC718" i="15" s="1"/>
  <c r="U718" i="15" s="1"/>
  <c r="AD1473" i="15"/>
  <c r="AC1473" i="15" s="1"/>
  <c r="U1473" i="15" s="1"/>
  <c r="AD1212" i="15"/>
  <c r="AC1212" i="15" s="1"/>
  <c r="U1212" i="15" s="1"/>
  <c r="AD1776" i="15"/>
  <c r="AC1776" i="15" s="1"/>
  <c r="U1776" i="15" s="1"/>
  <c r="AD386" i="15"/>
  <c r="AC386" i="15" s="1"/>
  <c r="U386" i="15" s="1"/>
  <c r="AD75" i="15"/>
  <c r="AC75" i="15" s="1"/>
  <c r="U75" i="15" s="1"/>
  <c r="AD1010" i="15"/>
  <c r="AC1010" i="15" s="1"/>
  <c r="U1010" i="15" s="1"/>
  <c r="AD953" i="15"/>
  <c r="AC953" i="15" s="1"/>
  <c r="U953" i="15" s="1"/>
  <c r="AD744" i="15"/>
  <c r="AC744" i="15" s="1"/>
  <c r="U744" i="15" s="1"/>
  <c r="AD511" i="15"/>
  <c r="AC511" i="15" s="1"/>
  <c r="U511" i="15" s="1"/>
  <c r="AD1218" i="15"/>
  <c r="AC1218" i="15" s="1"/>
  <c r="U1218" i="15" s="1"/>
  <c r="AD868" i="15"/>
  <c r="AC868" i="15" s="1"/>
  <c r="U868" i="15" s="1"/>
  <c r="AD533" i="15"/>
  <c r="AC533" i="15" s="1"/>
  <c r="U533" i="15" s="1"/>
  <c r="AD469" i="15"/>
  <c r="AC469" i="15" s="1"/>
  <c r="U469" i="15" s="1"/>
  <c r="AD586" i="15"/>
  <c r="AC586" i="15" s="1"/>
  <c r="U586" i="15" s="1"/>
  <c r="AD316" i="15"/>
  <c r="AC316" i="15" s="1"/>
  <c r="U316" i="15" s="1"/>
  <c r="AD438" i="15"/>
  <c r="AC438" i="15" s="1"/>
  <c r="U438" i="15" s="1"/>
  <c r="AD1123" i="15"/>
  <c r="AC1123" i="15" s="1"/>
  <c r="U1123" i="15" s="1"/>
  <c r="AD944" i="15"/>
  <c r="AC944" i="15" s="1"/>
  <c r="U944" i="15" s="1"/>
  <c r="AD1030" i="15"/>
  <c r="AC1030" i="15" s="1"/>
  <c r="U1030" i="15" s="1"/>
  <c r="AD15" i="15"/>
  <c r="AC15" i="15" s="1"/>
  <c r="U15" i="15" s="1"/>
  <c r="AD725" i="15"/>
  <c r="AC725" i="15" s="1"/>
  <c r="U725" i="15" s="1"/>
  <c r="AD628" i="15"/>
  <c r="AC628" i="15" s="1"/>
  <c r="U628" i="15" s="1"/>
  <c r="AD1166" i="15"/>
  <c r="AC1166" i="15" s="1"/>
  <c r="U1166" i="15" s="1"/>
  <c r="AD1683" i="15"/>
  <c r="AC1683" i="15" s="1"/>
  <c r="U1683" i="15" s="1"/>
  <c r="AD470" i="15"/>
  <c r="AC470" i="15" s="1"/>
  <c r="U470" i="15" s="1"/>
  <c r="AD1098" i="15"/>
  <c r="AC1098" i="15" s="1"/>
  <c r="U1098" i="15" s="1"/>
  <c r="AD424" i="15"/>
  <c r="AC424" i="15" s="1"/>
  <c r="U424" i="15" s="1"/>
  <c r="AD1763" i="15"/>
  <c r="AC1763" i="15" s="1"/>
  <c r="U1763" i="15" s="1"/>
  <c r="AD741" i="15"/>
  <c r="AC741" i="15" s="1"/>
  <c r="U741" i="15" s="1"/>
  <c r="AD147" i="15"/>
  <c r="AC147" i="15" s="1"/>
  <c r="U147" i="15" s="1"/>
  <c r="AD537" i="15"/>
  <c r="AC537" i="15" s="1"/>
  <c r="U537" i="15" s="1"/>
  <c r="AD964" i="15"/>
  <c r="AC964" i="15" s="1"/>
  <c r="U964" i="15" s="1"/>
  <c r="AD357" i="15"/>
  <c r="AC357" i="15" s="1"/>
  <c r="U357" i="15" s="1"/>
  <c r="AD351" i="15"/>
  <c r="AC351" i="15" s="1"/>
  <c r="U351" i="15" s="1"/>
  <c r="AD846" i="15"/>
  <c r="AC846" i="15" s="1"/>
  <c r="U846" i="15" s="1"/>
  <c r="AD1160" i="15"/>
  <c r="AC1160" i="15" s="1"/>
  <c r="U1160" i="15" s="1"/>
  <c r="AD205" i="15"/>
  <c r="AC205" i="15" s="1"/>
  <c r="U205" i="15" s="1"/>
  <c r="AD43" i="15"/>
  <c r="AC43" i="15" s="1"/>
  <c r="U43" i="15" s="1"/>
  <c r="AD502" i="15"/>
  <c r="AC502" i="15" s="1"/>
  <c r="U502" i="15" s="1"/>
  <c r="AD1725" i="15"/>
  <c r="AC1725" i="15" s="1"/>
  <c r="U1725" i="15" s="1"/>
  <c r="AD1620" i="15"/>
  <c r="AC1620" i="15" s="1"/>
  <c r="U1620" i="15" s="1"/>
  <c r="AD602" i="15"/>
  <c r="AC602" i="15" s="1"/>
  <c r="U602" i="15" s="1"/>
  <c r="AD1463" i="15"/>
  <c r="AC1463" i="15" s="1"/>
  <c r="U1463" i="15" s="1"/>
  <c r="AD192" i="15"/>
  <c r="AC192" i="15" s="1"/>
  <c r="U192" i="15" s="1"/>
  <c r="AD298" i="15"/>
  <c r="AC298" i="15" s="1"/>
  <c r="U298" i="15" s="1"/>
  <c r="AD1077" i="15"/>
  <c r="AC1077" i="15" s="1"/>
  <c r="U1077" i="15" s="1"/>
  <c r="AD765" i="15"/>
  <c r="AC765" i="15" s="1"/>
  <c r="U765" i="15" s="1"/>
  <c r="AD209" i="15"/>
  <c r="AC209" i="15" s="1"/>
  <c r="U209" i="15" s="1"/>
  <c r="AD1736" i="15"/>
  <c r="AC1736" i="15" s="1"/>
  <c r="U1736" i="15" s="1"/>
  <c r="AD1623" i="15"/>
  <c r="AC1623" i="15" s="1"/>
  <c r="U1623" i="15" s="1"/>
  <c r="AD1087" i="15"/>
  <c r="AC1087" i="15" s="1"/>
  <c r="U1087" i="15" s="1"/>
  <c r="AD1249" i="15"/>
  <c r="AC1249" i="15" s="1"/>
  <c r="U1249" i="15" s="1"/>
  <c r="AD1471" i="15"/>
  <c r="AC1471" i="15" s="1"/>
  <c r="U1471" i="15" s="1"/>
  <c r="AD217" i="15"/>
  <c r="AC217" i="15" s="1"/>
  <c r="U217" i="15" s="1"/>
  <c r="AD917" i="15"/>
  <c r="AC917" i="15" s="1"/>
  <c r="U917" i="15" s="1"/>
  <c r="AD1642" i="15"/>
  <c r="AC1642" i="15" s="1"/>
  <c r="U1642" i="15" s="1"/>
  <c r="AD968" i="15"/>
  <c r="AC968" i="15" s="1"/>
  <c r="U968" i="15" s="1"/>
  <c r="AD1618" i="15"/>
  <c r="AC1618" i="15" s="1"/>
  <c r="U1618" i="15" s="1"/>
  <c r="AD1117" i="15"/>
  <c r="AC1117" i="15" s="1"/>
  <c r="U1117" i="15" s="1"/>
  <c r="AD1815" i="15"/>
  <c r="AC1815" i="15" s="1"/>
  <c r="U1815" i="15" s="1"/>
  <c r="AD1006" i="15"/>
  <c r="AC1006" i="15" s="1"/>
  <c r="U1006" i="15" s="1"/>
  <c r="AD1652" i="15"/>
  <c r="AC1652" i="15" s="1"/>
  <c r="U1652" i="15" s="1"/>
  <c r="AD703" i="15"/>
  <c r="AC703" i="15" s="1"/>
  <c r="U703" i="15" s="1"/>
  <c r="AD1079" i="15"/>
  <c r="AC1079" i="15" s="1"/>
  <c r="U1079" i="15" s="1"/>
  <c r="AD849" i="15"/>
  <c r="AC849" i="15" s="1"/>
  <c r="U849" i="15" s="1"/>
  <c r="AD992" i="15"/>
  <c r="AC992" i="15" s="1"/>
  <c r="U992" i="15" s="1"/>
  <c r="AD1664" i="15"/>
  <c r="AC1664" i="15" s="1"/>
  <c r="U1664" i="15" s="1"/>
  <c r="AD1269" i="15"/>
  <c r="AC1269" i="15" s="1"/>
  <c r="U1269" i="15" s="1"/>
  <c r="AD1810" i="15"/>
  <c r="AC1810" i="15" s="1"/>
  <c r="U1810" i="15" s="1"/>
  <c r="AD1009" i="15"/>
  <c r="AC1009" i="15" s="1"/>
  <c r="U1009" i="15" s="1"/>
  <c r="AD1514" i="15"/>
  <c r="AC1514" i="15" s="1"/>
  <c r="U1514" i="15" s="1"/>
  <c r="AD1911" i="15"/>
  <c r="AC1911" i="15" s="1"/>
  <c r="U1911" i="15" s="1"/>
  <c r="AD1455" i="15"/>
  <c r="AC1455" i="15" s="1"/>
  <c r="U1455" i="15" s="1"/>
  <c r="AD722" i="15"/>
  <c r="AC722" i="15" s="1"/>
  <c r="U722" i="15" s="1"/>
  <c r="AD1873" i="15"/>
  <c r="AC1873" i="15" s="1"/>
  <c r="U1873" i="15" s="1"/>
  <c r="AD583" i="15"/>
  <c r="AC583" i="15" s="1"/>
  <c r="U583" i="15" s="1"/>
  <c r="AD1441" i="15"/>
  <c r="AC1441" i="15" s="1"/>
  <c r="U1441" i="15" s="1"/>
  <c r="AD1637" i="15"/>
  <c r="AC1637" i="15" s="1"/>
  <c r="U1637" i="15" s="1"/>
  <c r="AD264" i="15"/>
  <c r="AC264" i="15" s="1"/>
  <c r="U264" i="15" s="1"/>
  <c r="AD675" i="15"/>
  <c r="AC675" i="15" s="1"/>
  <c r="U675" i="15" s="1"/>
  <c r="AD406" i="15"/>
  <c r="AC406" i="15" s="1"/>
  <c r="U406" i="15" s="1"/>
  <c r="AD1667" i="15"/>
  <c r="AC1667" i="15" s="1"/>
  <c r="U1667" i="15" s="1"/>
  <c r="AD1307" i="15"/>
  <c r="AC1307" i="15" s="1"/>
  <c r="U1307" i="15" s="1"/>
  <c r="AD1756" i="15"/>
  <c r="AC1756" i="15" s="1"/>
  <c r="U1756" i="15" s="1"/>
  <c r="AD1205" i="15"/>
  <c r="AC1205" i="15" s="1"/>
  <c r="U1205" i="15" s="1"/>
  <c r="AD223" i="15"/>
  <c r="AC223" i="15" s="1"/>
  <c r="U223" i="15" s="1"/>
  <c r="AD132" i="15"/>
  <c r="AC132" i="15" s="1"/>
  <c r="U132" i="15" s="1"/>
  <c r="AD1228" i="15"/>
  <c r="AC1228" i="15" s="1"/>
  <c r="U1228" i="15" s="1"/>
  <c r="AD299" i="15"/>
  <c r="AC299" i="15" s="1"/>
  <c r="U299" i="15" s="1"/>
  <c r="AD1772" i="15"/>
  <c r="AC1772" i="15" s="1"/>
  <c r="U1772" i="15" s="1"/>
  <c r="AD1052" i="15"/>
  <c r="AC1052" i="15" s="1"/>
  <c r="U1052" i="15" s="1"/>
  <c r="AD1450" i="15"/>
  <c r="AC1450" i="15" s="1"/>
  <c r="U1450" i="15" s="1"/>
  <c r="AD1311" i="15"/>
  <c r="AC1311" i="15" s="1"/>
  <c r="U1311" i="15" s="1"/>
  <c r="AD20" i="15"/>
  <c r="AC20" i="15" s="1"/>
  <c r="U20" i="15" s="1"/>
  <c r="AD112" i="15"/>
  <c r="AC112" i="15" s="1"/>
  <c r="U112" i="15" s="1"/>
  <c r="AD28" i="15"/>
  <c r="AC28" i="15" s="1"/>
  <c r="U28" i="15" s="1"/>
  <c r="AD938" i="15"/>
  <c r="AC938" i="15" s="1"/>
  <c r="U938" i="15" s="1"/>
  <c r="AD1130" i="15"/>
  <c r="AC1130" i="15" s="1"/>
  <c r="U1130" i="15" s="1"/>
  <c r="AD633" i="15"/>
  <c r="AC633" i="15" s="1"/>
  <c r="U633" i="15" s="1"/>
  <c r="AD603" i="15"/>
  <c r="AC603" i="15" s="1"/>
  <c r="U603" i="15" s="1"/>
  <c r="AD108" i="15"/>
  <c r="AC108" i="15" s="1"/>
  <c r="U108" i="15" s="1"/>
  <c r="AD400" i="15"/>
  <c r="AC400" i="15" s="1"/>
  <c r="U400" i="15" s="1"/>
  <c r="AD142" i="15"/>
  <c r="AC142" i="15" s="1"/>
  <c r="U142" i="15" s="1"/>
  <c r="AD1173" i="15"/>
  <c r="AC1173" i="15" s="1"/>
  <c r="U1173" i="15" s="1"/>
  <c r="AD1402" i="15"/>
  <c r="AC1402" i="15" s="1"/>
  <c r="U1402" i="15" s="1"/>
  <c r="AD768" i="15"/>
  <c r="AC768" i="15" s="1"/>
  <c r="U768" i="15" s="1"/>
  <c r="AD448" i="15"/>
  <c r="AC448" i="15" s="1"/>
  <c r="U448" i="15" s="1"/>
  <c r="AD885" i="15"/>
  <c r="AC885" i="15" s="1"/>
  <c r="U885" i="15" s="1"/>
  <c r="AD51" i="15"/>
  <c r="AC51" i="15" s="1"/>
  <c r="U51" i="15" s="1"/>
  <c r="AD129" i="15"/>
  <c r="AC129" i="15" s="1"/>
  <c r="U129" i="15" s="1"/>
  <c r="AD539" i="15"/>
  <c r="AC539" i="15" s="1"/>
  <c r="U539" i="15" s="1"/>
  <c r="AD331" i="15"/>
  <c r="AC331" i="15" s="1"/>
  <c r="U331" i="15" s="1"/>
  <c r="AD248" i="15"/>
  <c r="AC248" i="15" s="1"/>
  <c r="U248" i="15" s="1"/>
  <c r="AD876" i="15"/>
  <c r="AC876" i="15" s="1"/>
  <c r="U876" i="15" s="1"/>
  <c r="AD158" i="15"/>
  <c r="AC158" i="15" s="1"/>
  <c r="U158" i="15" s="1"/>
  <c r="AD575" i="15"/>
  <c r="AC575" i="15" s="1"/>
  <c r="U575" i="15" s="1"/>
  <c r="AD199" i="15"/>
  <c r="AC199" i="15" s="1"/>
  <c r="U199" i="15" s="1"/>
  <c r="AD680" i="15"/>
  <c r="AC680" i="15" s="1"/>
  <c r="U680" i="15" s="1"/>
  <c r="AD987" i="15"/>
  <c r="AC987" i="15" s="1"/>
  <c r="U987" i="15" s="1"/>
  <c r="AD381" i="15"/>
  <c r="AC381" i="15" s="1"/>
  <c r="U381" i="15" s="1"/>
  <c r="AD1537" i="15"/>
  <c r="AC1537" i="15" s="1"/>
  <c r="U1537" i="15" s="1"/>
  <c r="AD515" i="15"/>
  <c r="AC515" i="15" s="1"/>
  <c r="U515" i="15" s="1"/>
  <c r="AD249" i="15"/>
  <c r="AC249" i="15" s="1"/>
  <c r="U249" i="15" s="1"/>
  <c r="AD516" i="15"/>
  <c r="AC516" i="15" s="1"/>
  <c r="U516" i="15" s="1"/>
  <c r="AD954" i="15"/>
  <c r="AC954" i="15" s="1"/>
  <c r="U954" i="15" s="1"/>
  <c r="AD1254" i="15"/>
  <c r="AC1254" i="15" s="1"/>
  <c r="U1254" i="15" s="1"/>
  <c r="AD48" i="15"/>
  <c r="AC48" i="15" s="1"/>
  <c r="U48" i="15" s="1"/>
  <c r="AD508" i="15"/>
  <c r="AC508" i="15" s="1"/>
  <c r="U508" i="15" s="1"/>
  <c r="AD770" i="15"/>
  <c r="AC770" i="15" s="1"/>
  <c r="U770" i="15" s="1"/>
  <c r="AD1738" i="15"/>
  <c r="AC1738" i="15" s="1"/>
  <c r="U1738" i="15" s="1"/>
  <c r="AD850" i="15"/>
  <c r="AC850" i="15" s="1"/>
  <c r="U850" i="15" s="1"/>
  <c r="AD1706" i="15"/>
  <c r="AC1706" i="15" s="1"/>
  <c r="U1706" i="15" s="1"/>
  <c r="AD608" i="15"/>
  <c r="AC608" i="15" s="1"/>
  <c r="U608" i="15" s="1"/>
  <c r="AD1482" i="15"/>
  <c r="AC1482" i="15" s="1"/>
  <c r="U1482" i="15" s="1"/>
  <c r="AD208" i="15"/>
  <c r="AC208" i="15" s="1"/>
  <c r="U208" i="15" s="1"/>
  <c r="AD303" i="15"/>
  <c r="AC303" i="15" s="1"/>
  <c r="U303" i="15" s="1"/>
  <c r="AD1158" i="15"/>
  <c r="AC1158" i="15" s="1"/>
  <c r="U1158" i="15" s="1"/>
  <c r="AD225" i="15"/>
  <c r="AC225" i="15" s="1"/>
  <c r="U225" i="15" s="1"/>
  <c r="AD214" i="15"/>
  <c r="AC214" i="15" s="1"/>
  <c r="U214" i="15" s="1"/>
  <c r="AD800" i="15"/>
  <c r="AC800" i="15" s="1"/>
  <c r="U800" i="15" s="1"/>
  <c r="AD1629" i="15"/>
  <c r="AC1629" i="15" s="1"/>
  <c r="U1629" i="15" s="1"/>
  <c r="AD1093" i="15"/>
  <c r="AC1093" i="15" s="1"/>
  <c r="U1093" i="15" s="1"/>
  <c r="AD1255" i="15"/>
  <c r="AC1255" i="15" s="1"/>
  <c r="U1255" i="15" s="1"/>
  <c r="AD1496" i="15"/>
  <c r="AC1496" i="15" s="1"/>
  <c r="U1496" i="15" s="1"/>
  <c r="AD928" i="15"/>
  <c r="AC928" i="15" s="1"/>
  <c r="U928" i="15" s="1"/>
  <c r="AD428" i="15"/>
  <c r="AC428" i="15" s="1"/>
  <c r="U428" i="15" s="1"/>
  <c r="AD984" i="15"/>
  <c r="AC984" i="15" s="1"/>
  <c r="U984" i="15" s="1"/>
  <c r="AD1630" i="15"/>
  <c r="AC1630" i="15" s="1"/>
  <c r="U1630" i="15" s="1"/>
  <c r="AD1658" i="15"/>
  <c r="AC1658" i="15" s="1"/>
  <c r="U1658" i="15" s="1"/>
  <c r="AD503" i="15"/>
  <c r="AC503" i="15" s="1"/>
  <c r="U503" i="15" s="1"/>
  <c r="AD881" i="15"/>
  <c r="AC881" i="15" s="1"/>
  <c r="U881" i="15" s="1"/>
  <c r="AD1557" i="15"/>
  <c r="AC1557" i="15" s="1"/>
  <c r="U1557" i="15" s="1"/>
  <c r="AD1686" i="15"/>
  <c r="AC1686" i="15" s="1"/>
  <c r="U1686" i="15" s="1"/>
  <c r="AD1291" i="15"/>
  <c r="AC1291" i="15" s="1"/>
  <c r="U1291" i="15" s="1"/>
  <c r="AD1051" i="15"/>
  <c r="AC1051" i="15" s="1"/>
  <c r="U1051" i="15" s="1"/>
  <c r="AD700" i="15"/>
  <c r="AC700" i="15" s="1"/>
  <c r="U700" i="15" s="1"/>
  <c r="AD1705" i="15"/>
  <c r="AC1705" i="15" s="1"/>
  <c r="U1705" i="15" s="1"/>
  <c r="AD727" i="15"/>
  <c r="AC727" i="15" s="1"/>
  <c r="U727" i="15" s="1"/>
  <c r="AD1357" i="15"/>
  <c r="AC1357" i="15" s="1"/>
  <c r="U1357" i="15" s="1"/>
  <c r="AD1904" i="15"/>
  <c r="AC1904" i="15" s="1"/>
  <c r="U1904" i="15" s="1"/>
  <c r="AD1385" i="15"/>
  <c r="AC1385" i="15" s="1"/>
  <c r="U1385" i="15" s="1"/>
  <c r="AD92" i="15"/>
  <c r="AC92" i="15" s="1"/>
  <c r="U92" i="15" s="1"/>
  <c r="AD686" i="15"/>
  <c r="AC686" i="15" s="1"/>
  <c r="U686" i="15" s="1"/>
  <c r="AD145" i="15"/>
  <c r="AC145" i="15" s="1"/>
  <c r="U145" i="15" s="1"/>
  <c r="AD1795" i="15"/>
  <c r="AC1795" i="15" s="1"/>
  <c r="U1795" i="15" s="1"/>
  <c r="AD125" i="15"/>
  <c r="AC125" i="15" s="1"/>
  <c r="U125" i="15" s="1"/>
  <c r="AD1449" i="15"/>
  <c r="AC1449" i="15" s="1"/>
  <c r="U1449" i="15" s="1"/>
  <c r="AD752" i="15"/>
  <c r="AC752" i="15" s="1"/>
  <c r="U752" i="15" s="1"/>
  <c r="AD1769" i="15"/>
  <c r="AC1769" i="15" s="1"/>
  <c r="U1769" i="15" s="1"/>
  <c r="AD475" i="15"/>
  <c r="AC475" i="15" s="1"/>
  <c r="U475" i="15" s="1"/>
  <c r="AD1394" i="15"/>
  <c r="AC1394" i="15" s="1"/>
  <c r="U1394" i="15" s="1"/>
  <c r="AD1469" i="15"/>
  <c r="AC1469" i="15" s="1"/>
  <c r="U1469" i="15" s="1"/>
  <c r="AD1627" i="15"/>
  <c r="AC1627" i="15" s="1"/>
  <c r="U1627" i="15" s="1"/>
  <c r="AD379" i="15"/>
  <c r="AC379" i="15" s="1"/>
  <c r="U379" i="15" s="1"/>
  <c r="AD1431" i="15"/>
  <c r="AC1431" i="15" s="1"/>
  <c r="U1431" i="15" s="1"/>
  <c r="AD598" i="15"/>
  <c r="AC598" i="15" s="1"/>
  <c r="U598" i="15" s="1"/>
  <c r="AD247" i="15"/>
  <c r="AC247" i="15" s="1"/>
  <c r="U247" i="15" s="1"/>
  <c r="AD123" i="15"/>
  <c r="AC123" i="15" s="1"/>
  <c r="U123" i="15" s="1"/>
  <c r="AD63" i="15"/>
  <c r="AC63" i="15" s="1"/>
  <c r="U63" i="15" s="1"/>
  <c r="AD498" i="15"/>
  <c r="AC498" i="15" s="1"/>
  <c r="U498" i="15" s="1"/>
  <c r="AD599" i="15"/>
  <c r="AC599" i="15" s="1"/>
  <c r="U599" i="15" s="1"/>
  <c r="AD360" i="15"/>
  <c r="AC360" i="15" s="1"/>
  <c r="U360" i="15" s="1"/>
  <c r="AD276" i="15"/>
  <c r="AC276" i="15" s="1"/>
  <c r="U276" i="15" s="1"/>
  <c r="AD18" i="15"/>
  <c r="AC18" i="15" s="1"/>
  <c r="U18" i="15" s="1"/>
  <c r="AD1021" i="15"/>
  <c r="AC1021" i="15" s="1"/>
  <c r="U1021" i="15" s="1"/>
  <c r="AD1451" i="15"/>
  <c r="AC1451" i="15" s="1"/>
  <c r="U1451" i="15" s="1"/>
  <c r="AD278" i="15"/>
  <c r="AC278" i="15" s="1"/>
  <c r="U278" i="15" s="1"/>
  <c r="AD1219" i="15"/>
  <c r="AC1219" i="15" s="1"/>
  <c r="U1219" i="15" s="1"/>
  <c r="AD280" i="15"/>
  <c r="AC280" i="15" s="1"/>
  <c r="U280" i="15" s="1"/>
  <c r="AD541" i="15"/>
  <c r="AC541" i="15" s="1"/>
  <c r="U541" i="15" s="1"/>
  <c r="AD869" i="15"/>
  <c r="AC869" i="15" s="1"/>
  <c r="U869" i="15" s="1"/>
  <c r="AD998" i="15"/>
  <c r="AC998" i="15" s="1"/>
  <c r="U998" i="15" s="1"/>
  <c r="AD1069" i="15"/>
  <c r="AC1069" i="15" s="1"/>
  <c r="U1069" i="15" s="1"/>
  <c r="AD234" i="15"/>
  <c r="AC234" i="15" s="1"/>
  <c r="U234" i="15" s="1"/>
  <c r="AD644" i="15"/>
  <c r="AC644" i="15" s="1"/>
  <c r="U644" i="15" s="1"/>
  <c r="AD1036" i="15"/>
  <c r="AC1036" i="15" s="1"/>
  <c r="U1036" i="15" s="1"/>
  <c r="AD416" i="15"/>
  <c r="AC416" i="15" s="1"/>
  <c r="U416" i="15" s="1"/>
  <c r="AD719" i="15"/>
  <c r="AC719" i="15" s="1"/>
  <c r="U719" i="15" s="1"/>
  <c r="AD260" i="15"/>
  <c r="AC260" i="15" s="1"/>
  <c r="U260" i="15" s="1"/>
  <c r="AD999" i="15"/>
  <c r="AC999" i="15" s="1"/>
  <c r="U999" i="15" s="1"/>
  <c r="AD478" i="15"/>
  <c r="AC478" i="15" s="1"/>
  <c r="U478" i="15" s="1"/>
  <c r="AD565" i="15"/>
  <c r="AC565" i="15" s="1"/>
  <c r="U565" i="15" s="1"/>
  <c r="AD47" i="15"/>
  <c r="AC47" i="15" s="1"/>
  <c r="U47" i="15" s="1"/>
  <c r="AD1310" i="15"/>
  <c r="AC1310" i="15" s="1"/>
  <c r="U1310" i="15" s="1"/>
  <c r="AD547" i="15"/>
  <c r="AC547" i="15" s="1"/>
  <c r="U547" i="15" s="1"/>
  <c r="AD960" i="15"/>
  <c r="AC960" i="15" s="1"/>
  <c r="U960" i="15" s="1"/>
  <c r="AD858" i="15"/>
  <c r="AC858" i="15" s="1"/>
  <c r="U858" i="15" s="1"/>
  <c r="AD1794" i="15"/>
  <c r="AC1794" i="15" s="1"/>
  <c r="U1794" i="15" s="1"/>
  <c r="AD1798" i="15"/>
  <c r="AC1798" i="15" s="1"/>
  <c r="U1798" i="15" s="1"/>
  <c r="AD1719" i="15"/>
  <c r="AC1719" i="15" s="1"/>
  <c r="U1719" i="15" s="1"/>
  <c r="AD637" i="15"/>
  <c r="AC637" i="15" s="1"/>
  <c r="U637" i="15" s="1"/>
  <c r="AD1239" i="15"/>
  <c r="AC1239" i="15" s="1"/>
  <c r="U1239" i="15" s="1"/>
  <c r="AD308" i="15"/>
  <c r="AC308" i="15" s="1"/>
  <c r="U308" i="15" s="1"/>
  <c r="AD1164" i="15"/>
  <c r="AC1164" i="15" s="1"/>
  <c r="U1164" i="15" s="1"/>
  <c r="AD257" i="15"/>
  <c r="AC257" i="15" s="1"/>
  <c r="U257" i="15" s="1"/>
  <c r="AD823" i="15"/>
  <c r="AC823" i="15" s="1"/>
  <c r="U823" i="15" s="1"/>
  <c r="AD1792" i="15"/>
  <c r="AC1792" i="15" s="1"/>
  <c r="U1792" i="15" s="1"/>
  <c r="AD1733" i="15"/>
  <c r="AC1733" i="15" s="1"/>
  <c r="U1733" i="15" s="1"/>
  <c r="AD632" i="15"/>
  <c r="AC632" i="15" s="1"/>
  <c r="U632" i="15" s="1"/>
  <c r="AD1502" i="15"/>
  <c r="AC1502" i="15" s="1"/>
  <c r="U1502" i="15" s="1"/>
  <c r="AD433" i="15"/>
  <c r="AC433" i="15" s="1"/>
  <c r="U433" i="15" s="1"/>
  <c r="AD555" i="15"/>
  <c r="AC555" i="15" s="1"/>
  <c r="U555" i="15" s="1"/>
  <c r="AD492" i="15"/>
  <c r="AC492" i="15" s="1"/>
  <c r="U492" i="15" s="1"/>
  <c r="AD1033" i="15"/>
  <c r="AC1033" i="15" s="1"/>
  <c r="U1033" i="15" s="1"/>
  <c r="AD748" i="15"/>
  <c r="AC748" i="15" s="1"/>
  <c r="U748" i="15" s="1"/>
  <c r="AD1107" i="15"/>
  <c r="AC1107" i="15" s="1"/>
  <c r="U1107" i="15" s="1"/>
  <c r="AD1853" i="15"/>
  <c r="AC1853" i="15" s="1"/>
  <c r="U1853" i="15" s="1"/>
  <c r="AD897" i="15"/>
  <c r="AC897" i="15" s="1"/>
  <c r="U897" i="15" s="1"/>
  <c r="AD1029" i="15"/>
  <c r="AC1029" i="15" s="1"/>
  <c r="U1029" i="15" s="1"/>
  <c r="AD1138" i="15"/>
  <c r="AC1138" i="15" s="1"/>
  <c r="U1138" i="15" s="1"/>
  <c r="AD1657" i="15"/>
  <c r="AC1657" i="15" s="1"/>
  <c r="U1657" i="15" s="1"/>
  <c r="AD1302" i="15"/>
  <c r="AC1302" i="15" s="1"/>
  <c r="U1302" i="15" s="1"/>
  <c r="AD1854" i="15"/>
  <c r="AC1854" i="15" s="1"/>
  <c r="U1854" i="15" s="1"/>
  <c r="AD1062" i="15"/>
  <c r="AC1062" i="15" s="1"/>
  <c r="U1062" i="15" s="1"/>
  <c r="AD1533" i="15"/>
  <c r="AC1533" i="15" s="1"/>
  <c r="U1533" i="15" s="1"/>
  <c r="AD1421" i="15"/>
  <c r="AC1421" i="15" s="1"/>
  <c r="U1421" i="15" s="1"/>
  <c r="AD716" i="15"/>
  <c r="AC716" i="15" s="1"/>
  <c r="U716" i="15" s="1"/>
  <c r="AD1492" i="15"/>
  <c r="AC1492" i="15" s="1"/>
  <c r="U1492" i="15" s="1"/>
  <c r="AD743" i="15"/>
  <c r="AC743" i="15" s="1"/>
  <c r="U743" i="15" s="1"/>
  <c r="AD12" i="15"/>
  <c r="AC12" i="15" s="1"/>
  <c r="U12" i="15" s="1"/>
  <c r="AD13" i="15"/>
  <c r="AC13" i="15" s="1"/>
  <c r="U13" i="15" s="1"/>
  <c r="AD11" i="15"/>
  <c r="AC11" i="15" s="1"/>
  <c r="U11" i="15" s="1"/>
  <c r="AD10" i="15"/>
  <c r="AC10" i="15" s="1"/>
  <c r="U10" i="15" s="1"/>
  <c r="AF9" i="15" l="1"/>
  <c r="AB9" i="15"/>
  <c r="R9" i="15" s="1"/>
  <c r="W7" i="7"/>
  <c r="W8" i="7" s="1"/>
  <c r="W9" i="7" s="1"/>
  <c r="W10" i="7" s="1"/>
  <c r="W11" i="7" s="1"/>
  <c r="W12" i="7" s="1"/>
  <c r="W13" i="7" s="1"/>
  <c r="W14" i="7" s="1"/>
  <c r="W15" i="7" s="1"/>
  <c r="W16" i="7" s="1"/>
  <c r="W17" i="7" s="1"/>
  <c r="W18" i="7" s="1"/>
  <c r="W19" i="7" s="1"/>
  <c r="W20" i="7" s="1"/>
  <c r="W21" i="7" s="1"/>
  <c r="W22" i="7" s="1"/>
  <c r="W23" i="7" s="1"/>
  <c r="W24" i="7" s="1"/>
  <c r="W25" i="7" s="1"/>
  <c r="W26" i="7" s="1"/>
  <c r="W27" i="7" s="1"/>
  <c r="W28" i="7" s="1"/>
  <c r="W29" i="7" s="1"/>
  <c r="W30" i="7" s="1"/>
  <c r="W31" i="7" s="1"/>
  <c r="W32" i="7" s="1"/>
  <c r="W33" i="7" s="1"/>
  <c r="W34" i="7" s="1"/>
  <c r="W35" i="7" s="1"/>
  <c r="W36" i="7" s="1"/>
  <c r="W37" i="7" s="1"/>
  <c r="S9" i="15"/>
  <c r="W38" i="7" l="1"/>
  <c r="W39" i="7" s="1"/>
  <c r="W40" i="7" s="1"/>
  <c r="W41" i="7" s="1"/>
  <c r="W42" i="7" s="1"/>
  <c r="W43" i="7" s="1"/>
  <c r="W44" i="7" s="1"/>
  <c r="W45" i="7" s="1"/>
  <c r="W46" i="7" s="1"/>
  <c r="W47" i="7" s="1"/>
  <c r="W48" i="7" s="1"/>
  <c r="W49" i="7" s="1"/>
  <c r="W50" i="7" s="1"/>
  <c r="W51" i="7" s="1"/>
  <c r="W52" i="7" s="1"/>
  <c r="W53" i="7" s="1"/>
  <c r="W54" i="7" s="1"/>
  <c r="W55" i="7" s="1"/>
  <c r="W56" i="7" s="1"/>
  <c r="W57" i="7" s="1"/>
  <c r="W58" i="7" s="1"/>
  <c r="W59" i="7" s="1"/>
  <c r="W60" i="7" s="1"/>
  <c r="W61" i="7" s="1"/>
  <c r="W62" i="7" s="1"/>
  <c r="W63" i="7" s="1"/>
  <c r="W64" i="7" s="1"/>
  <c r="W65" i="7" s="1"/>
  <c r="AE9" i="15" l="1"/>
  <c r="V9" i="15" s="1"/>
  <c r="X9" i="15"/>
  <c r="W9" i="15"/>
  <c r="T9" i="15"/>
  <c r="AH9" i="15" l="1"/>
  <c r="AA9" i="15" l="1"/>
  <c r="Z9" i="15"/>
  <c r="AD9" i="15" l="1"/>
  <c r="AC9" i="15" s="1"/>
  <c r="U9" i="15" s="1"/>
</calcChain>
</file>

<file path=xl/sharedStrings.xml><?xml version="1.0" encoding="utf-8"?>
<sst xmlns="http://schemas.openxmlformats.org/spreadsheetml/2006/main" count="22096" uniqueCount="578">
  <si>
    <t>Sheet Name</t>
    <phoneticPr fontId="12"/>
  </si>
  <si>
    <t>Object</t>
    <phoneticPr fontId="12"/>
  </si>
  <si>
    <t>Units</t>
    <phoneticPr fontId="12"/>
  </si>
  <si>
    <t>Form</t>
    <phoneticPr fontId="12"/>
  </si>
  <si>
    <t>Pivot Table</t>
    <phoneticPr fontId="12"/>
  </si>
  <si>
    <t>Area</t>
    <phoneticPr fontId="12"/>
  </si>
  <si>
    <t>1,000 m2</t>
    <phoneticPr fontId="12"/>
  </si>
  <si>
    <t>1,000 m2</t>
    <phoneticPr fontId="12"/>
  </si>
  <si>
    <t>Revenues</t>
    <phoneticPr fontId="12"/>
  </si>
  <si>
    <t>Revenues</t>
    <phoneticPr fontId="12"/>
  </si>
  <si>
    <t>$ Millions</t>
    <phoneticPr fontId="12"/>
  </si>
  <si>
    <t>Shipments</t>
    <phoneticPr fontId="12"/>
  </si>
  <si>
    <t>Million Panels</t>
    <phoneticPr fontId="12"/>
  </si>
  <si>
    <t>ASPs</t>
    <phoneticPr fontId="12"/>
  </si>
  <si>
    <t>$</t>
    <phoneticPr fontId="12"/>
  </si>
  <si>
    <t>Area</t>
    <phoneticPr fontId="12"/>
  </si>
  <si>
    <t>Pivot Table</t>
    <phoneticPr fontId="12"/>
  </si>
  <si>
    <t>PPI</t>
    <phoneticPr fontId="12"/>
  </si>
  <si>
    <t>PPI</t>
    <phoneticPr fontId="12"/>
  </si>
  <si>
    <t>AverageDiagonal</t>
    <phoneticPr fontId="12"/>
  </si>
  <si>
    <t>Diagonal Size</t>
    <phoneticPr fontId="12"/>
  </si>
  <si>
    <t>Inch</t>
    <phoneticPr fontId="12"/>
  </si>
  <si>
    <t>PanelSupplier</t>
  </si>
  <si>
    <t>Shipments by Supplier</t>
    <phoneticPr fontId="12"/>
  </si>
  <si>
    <t>Million Panels</t>
    <phoneticPr fontId="12"/>
  </si>
  <si>
    <t>Tables</t>
    <phoneticPr fontId="12"/>
  </si>
  <si>
    <t>Area by Supplier</t>
    <phoneticPr fontId="12"/>
  </si>
  <si>
    <t>Tables</t>
    <phoneticPr fontId="12"/>
  </si>
  <si>
    <t xml:space="preserve">Shipments by Application </t>
    <phoneticPr fontId="12"/>
  </si>
  <si>
    <t>Million Panels</t>
    <phoneticPr fontId="12"/>
  </si>
  <si>
    <t>ASPs</t>
    <phoneticPr fontId="12"/>
  </si>
  <si>
    <t>$</t>
    <phoneticPr fontId="12"/>
  </si>
  <si>
    <t>Area by Application</t>
    <phoneticPr fontId="12"/>
  </si>
  <si>
    <t>Shipments by Supplier by Application</t>
    <phoneticPr fontId="12"/>
  </si>
  <si>
    <t>Brand</t>
  </si>
  <si>
    <t>Shipments by Brand</t>
    <phoneticPr fontId="12"/>
  </si>
  <si>
    <t>Shipments by Resolution</t>
    <phoneticPr fontId="12"/>
  </si>
  <si>
    <t>Frontplane</t>
  </si>
  <si>
    <t>Panel Supplier</t>
  </si>
  <si>
    <t>Substrate</t>
  </si>
  <si>
    <t>Brand2</t>
  </si>
  <si>
    <t>Y</t>
  </si>
  <si>
    <t>Average Size</t>
  </si>
  <si>
    <t>AMOLED</t>
  </si>
  <si>
    <t>AUO</t>
  </si>
  <si>
    <t>Rigid</t>
  </si>
  <si>
    <t>Apple</t>
  </si>
  <si>
    <t>2016</t>
  </si>
  <si>
    <t>FHD</t>
  </si>
  <si>
    <t>LCD</t>
  </si>
  <si>
    <t>BOE</t>
  </si>
  <si>
    <t>Flexible</t>
  </si>
  <si>
    <t>2017</t>
  </si>
  <si>
    <t>FHD+</t>
  </si>
  <si>
    <t>Foldable</t>
  </si>
  <si>
    <t>Samsung</t>
  </si>
  <si>
    <t>2018</t>
  </si>
  <si>
    <t>HD</t>
  </si>
  <si>
    <t>EDO</t>
  </si>
  <si>
    <t>Rollable</t>
  </si>
  <si>
    <t>2019</t>
  </si>
  <si>
    <t>HD+</t>
  </si>
  <si>
    <t>2020</t>
  </si>
  <si>
    <t>QHD</t>
  </si>
  <si>
    <t>LGD</t>
  </si>
  <si>
    <t>2021</t>
  </si>
  <si>
    <t>QHD+</t>
  </si>
  <si>
    <t>2022</t>
  </si>
  <si>
    <t>QXGA</t>
  </si>
  <si>
    <t>UHD</t>
  </si>
  <si>
    <t>Others</t>
  </si>
  <si>
    <t>8K</t>
  </si>
  <si>
    <t>Tianma</t>
  </si>
  <si>
    <t>Visionox</t>
  </si>
  <si>
    <t>Google</t>
  </si>
  <si>
    <t>Huawei</t>
  </si>
  <si>
    <t>Meizu</t>
  </si>
  <si>
    <t>Okii</t>
  </si>
  <si>
    <t>Oppo</t>
  </si>
  <si>
    <t>Pacewear (Tencent)</t>
  </si>
  <si>
    <t>Vivo</t>
  </si>
  <si>
    <t>Xiaomi</t>
  </si>
  <si>
    <t>ZTE</t>
  </si>
  <si>
    <t>Q1</t>
  </si>
  <si>
    <t>Q2</t>
  </si>
  <si>
    <t>Q3</t>
  </si>
  <si>
    <t>Q4</t>
  </si>
  <si>
    <t>JDI</t>
  </si>
  <si>
    <t>SDC</t>
  </si>
  <si>
    <t>Truly</t>
  </si>
  <si>
    <t>Back to Index</t>
    <phoneticPr fontId="12"/>
  </si>
  <si>
    <t>Total</t>
  </si>
  <si>
    <t>Back to Index</t>
    <phoneticPr fontId="12"/>
  </si>
  <si>
    <t>QY</t>
    <phoneticPr fontId="12"/>
  </si>
  <si>
    <t>Y</t>
    <phoneticPr fontId="12"/>
  </si>
  <si>
    <t>Substrate</t>
    <phoneticPr fontId="12"/>
  </si>
  <si>
    <t>ASxUnit</t>
    <phoneticPr fontId="12"/>
  </si>
  <si>
    <t>Area (1,000 m2)</t>
    <phoneticPr fontId="12"/>
  </si>
  <si>
    <t>Weighted D (M inch)</t>
  </si>
  <si>
    <t>Revenue ($ Millions)</t>
    <phoneticPr fontId="12"/>
  </si>
  <si>
    <t>ASP ($)</t>
    <phoneticPr fontId="12"/>
  </si>
  <si>
    <t>PPI</t>
    <phoneticPr fontId="12"/>
  </si>
  <si>
    <t>Area per Panel (mm2)</t>
  </si>
  <si>
    <t>k = b/a</t>
  </si>
  <si>
    <t>diagonal (mm)</t>
  </si>
  <si>
    <t>ALL</t>
  </si>
  <si>
    <t>AXON Watch</t>
  </si>
  <si>
    <t>Y03</t>
  </si>
  <si>
    <t>HC</t>
  </si>
  <si>
    <t>B5</t>
  </si>
  <si>
    <t xml:space="preserve"> Revenue ($ Millions)</t>
  </si>
  <si>
    <t xml:space="preserve"> Shipments (Millions)</t>
  </si>
  <si>
    <t xml:space="preserve"> Area (1,000 m2)</t>
  </si>
  <si>
    <t>Back to Index</t>
    <phoneticPr fontId="12"/>
  </si>
  <si>
    <t>Shipments</t>
  </si>
  <si>
    <t>Revenues</t>
  </si>
  <si>
    <t>Back to Index</t>
    <phoneticPr fontId="12"/>
  </si>
  <si>
    <t>Brand</t>
    <phoneticPr fontId="12"/>
  </si>
  <si>
    <t>Garmin</t>
  </si>
  <si>
    <t>Fossil</t>
  </si>
  <si>
    <t>Fitbit</t>
  </si>
  <si>
    <t>FIYTA</t>
  </si>
  <si>
    <t>Jeep</t>
  </si>
  <si>
    <t>Nubia</t>
  </si>
  <si>
    <t>Alpha</t>
  </si>
  <si>
    <t>TICWatch/Mobvoi</t>
  </si>
  <si>
    <t>C2</t>
  </si>
  <si>
    <t>Size Category</t>
    <phoneticPr fontId="2"/>
  </si>
  <si>
    <t>Galaxy Watch Active</t>
  </si>
  <si>
    <t>Amazfit</t>
  </si>
  <si>
    <t>Huawei/Honor</t>
  </si>
  <si>
    <t>White Box</t>
  </si>
  <si>
    <t>Watch GT (42mm)/Watch Magic</t>
  </si>
  <si>
    <t>GTR (42mm)</t>
  </si>
  <si>
    <t>Amazfit X</t>
  </si>
  <si>
    <t>T-REX</t>
  </si>
  <si>
    <t>Color</t>
  </si>
  <si>
    <t>2024</t>
  </si>
  <si>
    <t>2025</t>
  </si>
  <si>
    <t>Watch</t>
  </si>
  <si>
    <t>Weighted Pixels (M)</t>
  </si>
  <si>
    <t xml:space="preserve"> AveragePPI</t>
  </si>
  <si>
    <t>OEM</t>
  </si>
  <si>
    <t>SVGA</t>
  </si>
  <si>
    <t>Huawei/Honor/Amazift</t>
  </si>
  <si>
    <t>Young/T-REX/Verge</t>
  </si>
  <si>
    <t>Band 4</t>
  </si>
  <si>
    <t>Band 5</t>
  </si>
  <si>
    <t>Okii/Oppo</t>
  </si>
  <si>
    <t>TICWatch</t>
  </si>
  <si>
    <t>Pro 2020/Pro 2/S2/E2</t>
  </si>
  <si>
    <t>Watch 2/2 Pro/Honor Watch Dream/Magic</t>
  </si>
  <si>
    <t>(BBK, 360 and Others)</t>
  </si>
  <si>
    <t>EXPLORIST/Others</t>
  </si>
  <si>
    <t>Venu</t>
  </si>
  <si>
    <t>Spot/Emporio Armani/Michael Kors/Misfit Vapor 2</t>
  </si>
  <si>
    <t>4 Pro/Honor 5</t>
  </si>
  <si>
    <t>Watch GT2/2e/Magic Watch2</t>
  </si>
  <si>
    <t>Versa 2/Others</t>
  </si>
  <si>
    <t>Gen 5 Carlyle</t>
  </si>
  <si>
    <t>Kids 3 Pro</t>
  </si>
  <si>
    <t>XMWT01</t>
  </si>
  <si>
    <t>GTR (47mm)/Nexo-Marve</t>
  </si>
  <si>
    <t>Quartz</t>
  </si>
  <si>
    <t>Kids Watch 4X</t>
  </si>
  <si>
    <t>Watch Fit/Watch ES</t>
  </si>
  <si>
    <t>Versa 3</t>
  </si>
  <si>
    <t>B6</t>
  </si>
  <si>
    <t>Honor</t>
  </si>
  <si>
    <t xml:space="preserve"> Average Diagonal (inch)</t>
  </si>
  <si>
    <t>Z Series</t>
  </si>
  <si>
    <t>Q Series</t>
  </si>
  <si>
    <t>Watch 41mm</t>
  </si>
  <si>
    <t>Kids 4X</t>
  </si>
  <si>
    <t>Pro 3</t>
  </si>
  <si>
    <t>Band 6</t>
  </si>
  <si>
    <t>V1</t>
  </si>
  <si>
    <t>H1</t>
  </si>
  <si>
    <t>V2</t>
  </si>
  <si>
    <t>H2</t>
  </si>
  <si>
    <t>Z6 Pro</t>
  </si>
  <si>
    <t>Z5A/Z6</t>
  </si>
  <si>
    <t>Watch GT2/2e</t>
  </si>
  <si>
    <t>GTS/ GTS 2</t>
  </si>
  <si>
    <t>Galaxy Fit2</t>
  </si>
  <si>
    <t>White box</t>
  </si>
  <si>
    <t>Z series (Z6)</t>
  </si>
  <si>
    <t>Color/Mi Watch Revolve Active</t>
  </si>
  <si>
    <t>Watch 3</t>
  </si>
  <si>
    <t>Undefined</t>
  </si>
  <si>
    <t>Reso2Code</t>
    <phoneticPr fontId="12"/>
  </si>
  <si>
    <t>Code</t>
    <phoneticPr fontId="9"/>
  </si>
  <si>
    <t>Typical Resolution</t>
    <phoneticPr fontId="12"/>
  </si>
  <si>
    <t>Watch &amp; Watch 2</t>
  </si>
  <si>
    <t>UHD+</t>
  </si>
  <si>
    <t>V1/GCD</t>
  </si>
  <si>
    <t>H1/GCD</t>
  </si>
  <si>
    <t>RGB OLED</t>
  </si>
  <si>
    <t>PS</t>
    <phoneticPr fontId="12"/>
  </si>
  <si>
    <t>Size</t>
    <phoneticPr fontId="12"/>
  </si>
  <si>
    <t>Rev</t>
    <phoneticPr fontId="12"/>
  </si>
  <si>
    <t>OLEDUnit</t>
    <phoneticPr fontId="12"/>
  </si>
  <si>
    <t>OLEDArea</t>
    <phoneticPr fontId="12"/>
  </si>
  <si>
    <t>OLEDRev</t>
    <phoneticPr fontId="12"/>
  </si>
  <si>
    <t>ASU</t>
    <phoneticPr fontId="12"/>
  </si>
  <si>
    <t>SizeCat</t>
    <phoneticPr fontId="12"/>
  </si>
  <si>
    <t>2023</t>
  </si>
  <si>
    <t>2026</t>
  </si>
  <si>
    <t>Code2Reso</t>
    <phoneticPr fontId="9"/>
  </si>
  <si>
    <t>Key</t>
    <phoneticPr fontId="9"/>
  </si>
  <si>
    <t>Reso Code</t>
    <phoneticPr fontId="9"/>
  </si>
  <si>
    <t>1_1</t>
  </si>
  <si>
    <t>2_1</t>
  </si>
  <si>
    <t>2_2</t>
  </si>
  <si>
    <t>2_5</t>
  </si>
  <si>
    <t>3_1</t>
  </si>
  <si>
    <t>3_3</t>
  </si>
  <si>
    <t>3_4</t>
  </si>
  <si>
    <t>4_3</t>
  </si>
  <si>
    <t>4_4</t>
  </si>
  <si>
    <t>4_10</t>
  </si>
  <si>
    <t>5_3</t>
  </si>
  <si>
    <t>5_5</t>
  </si>
  <si>
    <t>5_7</t>
  </si>
  <si>
    <t>5_10</t>
  </si>
  <si>
    <t>6_1</t>
  </si>
  <si>
    <t>6_4</t>
  </si>
  <si>
    <t>6_5</t>
  </si>
  <si>
    <t>6_6</t>
  </si>
  <si>
    <t>6_7</t>
  </si>
  <si>
    <t>6_9</t>
  </si>
  <si>
    <t>6_10</t>
  </si>
  <si>
    <t>6_12</t>
  </si>
  <si>
    <t>7_4</t>
  </si>
  <si>
    <t>7_5</t>
  </si>
  <si>
    <t>7_7</t>
  </si>
  <si>
    <t>7_10</t>
  </si>
  <si>
    <t>8_5</t>
  </si>
  <si>
    <t>8_6</t>
  </si>
  <si>
    <t>8_7</t>
  </si>
  <si>
    <t>8_10</t>
  </si>
  <si>
    <t>8_11</t>
  </si>
  <si>
    <t>8_12</t>
  </si>
  <si>
    <t>9_10</t>
  </si>
  <si>
    <t>9_11</t>
  </si>
  <si>
    <t>9_12</t>
  </si>
  <si>
    <t>10_11</t>
  </si>
  <si>
    <t>11_13</t>
  </si>
  <si>
    <t>Small</t>
  </si>
  <si>
    <t>RankLg</t>
    <phoneticPr fontId="9"/>
  </si>
  <si>
    <t>RankSm</t>
    <phoneticPr fontId="9"/>
  </si>
  <si>
    <t>Large</t>
    <phoneticPr fontId="9"/>
  </si>
  <si>
    <t>DSCC_ResoCodeDefinitionTableRevE</t>
  </si>
  <si>
    <t>#</t>
    <phoneticPr fontId="9"/>
  </si>
  <si>
    <t>2_4</t>
  </si>
  <si>
    <t>XGA</t>
  </si>
  <si>
    <t>4_1</t>
  </si>
  <si>
    <t>4_6</t>
  </si>
  <si>
    <t>5_4</t>
  </si>
  <si>
    <t>5_6</t>
  </si>
  <si>
    <t>6_8</t>
  </si>
  <si>
    <t>8_4</t>
  </si>
  <si>
    <t>9_5</t>
  </si>
  <si>
    <t>10_7</t>
  </si>
  <si>
    <t>10_10</t>
  </si>
  <si>
    <t>10_12</t>
  </si>
  <si>
    <t>7_6</t>
    <phoneticPr fontId="9"/>
  </si>
  <si>
    <t>2027</t>
  </si>
  <si>
    <t>vívosmart 4</t>
  </si>
  <si>
    <t>Venu 2S</t>
  </si>
  <si>
    <t>OEM (GIS)</t>
  </si>
  <si>
    <t>OEM (Pegatron)</t>
  </si>
  <si>
    <t>GTS 2 Mini</t>
  </si>
  <si>
    <t>GTS3</t>
  </si>
  <si>
    <t>Luxe</t>
  </si>
  <si>
    <t>Venu 2</t>
  </si>
  <si>
    <t>6&amp;7</t>
  </si>
  <si>
    <t>Charge 5</t>
  </si>
  <si>
    <t>GTR3 Pro</t>
  </si>
  <si>
    <t>Redmi Watch2</t>
  </si>
  <si>
    <t>Watch GS3</t>
  </si>
  <si>
    <t>Color2</t>
  </si>
  <si>
    <t>Watch S1</t>
  </si>
  <si>
    <t>Watch3/3 pro/runner/ GT3 46mm</t>
  </si>
  <si>
    <t>Meizu Watch</t>
  </si>
  <si>
    <t>GT3 42mm</t>
  </si>
  <si>
    <t>Versa 2</t>
  </si>
  <si>
    <t>Watch 2</t>
  </si>
  <si>
    <t>7_9</t>
    <phoneticPr fontId="9"/>
  </si>
  <si>
    <t>Inspire3</t>
  </si>
  <si>
    <t>Rigid + TFE</t>
  </si>
  <si>
    <t>Watch Fit2</t>
  </si>
  <si>
    <t>Watch GT3 Pro</t>
  </si>
  <si>
    <t>Band 7</t>
  </si>
  <si>
    <t>white box</t>
  </si>
  <si>
    <t>Z8</t>
  </si>
  <si>
    <t>GTS4</t>
  </si>
  <si>
    <t>White box (ODM)</t>
  </si>
  <si>
    <t>Band 7 Pro</t>
  </si>
  <si>
    <t>GTR 4</t>
  </si>
  <si>
    <t>GTR4</t>
  </si>
  <si>
    <t>GTS 4Mini</t>
  </si>
  <si>
    <t>GTS 4 Mini</t>
  </si>
  <si>
    <t>Watch2 42mm/Watch3</t>
  </si>
  <si>
    <t>Watch3 Pro</t>
  </si>
  <si>
    <t>Pixel Watch</t>
  </si>
  <si>
    <t>Watch S1 Pro</t>
  </si>
  <si>
    <t>Band2</t>
  </si>
  <si>
    <t>Falcon</t>
  </si>
  <si>
    <t>Venu Sq2</t>
  </si>
  <si>
    <t>Band 8</t>
  </si>
  <si>
    <t>Wafer</t>
  </si>
  <si>
    <t>ALL</t>
    <phoneticPr fontId="9"/>
  </si>
  <si>
    <t>YiMing</t>
  </si>
  <si>
    <t>white box (ODM)</t>
  </si>
  <si>
    <t>70Mai</t>
  </si>
  <si>
    <t>Maimao watch</t>
  </si>
  <si>
    <t>Ver. 01</t>
    <phoneticPr fontId="2"/>
  </si>
  <si>
    <t>Cuurent QY</t>
    <phoneticPr fontId="2"/>
  </si>
  <si>
    <t>Current Year</t>
    <phoneticPr fontId="2"/>
  </si>
  <si>
    <t>Q2Num</t>
    <phoneticPr fontId="2"/>
  </si>
  <si>
    <t>Num2Q</t>
    <phoneticPr fontId="2"/>
  </si>
  <si>
    <t>Size Category</t>
  </si>
  <si>
    <t>#</t>
  </si>
  <si>
    <t>Size Definition</t>
    <phoneticPr fontId="2"/>
  </si>
  <si>
    <t>Substrate</t>
    <phoneticPr fontId="2"/>
  </si>
  <si>
    <t>OLED Area Share by Panel Supplier</t>
  </si>
  <si>
    <t>OLED Area Share by Brand</t>
  </si>
  <si>
    <t xml:space="preserve"> &lt; 0.8</t>
  </si>
  <si>
    <t>2.00+</t>
  </si>
  <si>
    <t>0.8 - 0.99</t>
  </si>
  <si>
    <t>1 - 1.19</t>
  </si>
  <si>
    <t>1.2 - 1.39</t>
  </si>
  <si>
    <t>1.4 - 1.59</t>
  </si>
  <si>
    <t>1.6 - 1.79</t>
  </si>
  <si>
    <t>1.8 - 1.99</t>
  </si>
  <si>
    <t>PPI Definition</t>
    <phoneticPr fontId="2"/>
  </si>
  <si>
    <t>PPI</t>
    <phoneticPr fontId="9"/>
  </si>
  <si>
    <t>Index2SizeCat</t>
    <phoneticPr fontId="9"/>
  </si>
  <si>
    <t>Index2PPICat</t>
    <phoneticPr fontId="9"/>
  </si>
  <si>
    <t>Size Definition</t>
    <phoneticPr fontId="9"/>
  </si>
  <si>
    <t>PPI Definition</t>
    <phoneticPr fontId="9"/>
  </si>
  <si>
    <t>PPICat</t>
    <phoneticPr fontId="12"/>
  </si>
  <si>
    <t>PPI Category</t>
    <phoneticPr fontId="2"/>
  </si>
  <si>
    <t xml:space="preserve"> &lt; 200</t>
  </si>
  <si>
    <t xml:space="preserve"> &lt; 200</t>
    <phoneticPr fontId="9"/>
  </si>
  <si>
    <t>800+</t>
  </si>
  <si>
    <t>800+</t>
    <phoneticPr fontId="9"/>
  </si>
  <si>
    <t>200 - 299</t>
  </si>
  <si>
    <t>300 - 399</t>
  </si>
  <si>
    <t>400 - 499</t>
  </si>
  <si>
    <t>500 - 599</t>
  </si>
  <si>
    <t>600 - 699</t>
  </si>
  <si>
    <t>700 - 799</t>
  </si>
  <si>
    <t>PPI Category</t>
    <phoneticPr fontId="9"/>
  </si>
  <si>
    <t>OLED Shipments by Panel Supplier (Millions)</t>
  </si>
  <si>
    <t>OLED Shipment Share by Panel Supplier</t>
  </si>
  <si>
    <t>OLED Revenue Share by Panel Supplier</t>
  </si>
  <si>
    <t>OLED Shipments and Growth</t>
  </si>
  <si>
    <t>OLED Revenues and Growth</t>
  </si>
  <si>
    <t>OLED Revenues by Pixel Density  (Millions)</t>
  </si>
  <si>
    <t xml:space="preserve">OLED Shipment Share by Pixel Density </t>
  </si>
  <si>
    <t xml:space="preserve">OLED Revenue Share by Pixel Density </t>
  </si>
  <si>
    <t>OLED Shipments by Pixel Density  (Millions)</t>
  </si>
  <si>
    <t>OLED Shipments by Pixel Density  (Millions)</t>
    <phoneticPr fontId="2"/>
  </si>
  <si>
    <t>OLED Shipments by Brand (Millions)</t>
  </si>
  <si>
    <t>OLED Revenues by Brand ($Millions)</t>
  </si>
  <si>
    <t>OLED Shipment Share by Brand</t>
  </si>
  <si>
    <t>OLED Revenue Share by Brand</t>
  </si>
  <si>
    <t>OLED Shipments Q/Q Growth by Brand</t>
  </si>
  <si>
    <t>OLED Revenues Q/Q Growth by Brand</t>
  </si>
  <si>
    <t>OLED Shipments Y/Y Growth by Brand</t>
  </si>
  <si>
    <t>OLED Revenues Y/Y Growth by Brand</t>
  </si>
  <si>
    <t>OLED Revenues by Brand (Millions)</t>
  </si>
  <si>
    <t>OLED Area by Panel Supplier (1,000 m2)</t>
  </si>
  <si>
    <t>OLED ASPs and Growth</t>
  </si>
  <si>
    <t>OLED ASPs by Panel Supplier ($)</t>
  </si>
  <si>
    <t>OLED Shipments by Size Category (Millions)</t>
  </si>
  <si>
    <t>OLED Revenues by Size Category (Millions)</t>
  </si>
  <si>
    <t>OLED Shipment Share by Size Category</t>
  </si>
  <si>
    <t>OLED Revenue Share by Size Category</t>
  </si>
  <si>
    <t>OLED Shipment Q/Q Growth by Size Category</t>
  </si>
  <si>
    <t>OLED Revenue Q/Q Growth by Size Category</t>
  </si>
  <si>
    <t>OLED Shipments Y/Y Growth by Size Category</t>
  </si>
  <si>
    <t>OLED Revenues Y/Y Growth by Size Category</t>
  </si>
  <si>
    <t>OLED Shipments Substrate (Millions)</t>
  </si>
  <si>
    <t>OLED Revenues Substrate ($Millions)</t>
  </si>
  <si>
    <t>OLED Shipment Share Substrate</t>
  </si>
  <si>
    <t>OLED Revenue Share Substrate</t>
  </si>
  <si>
    <t>OLED Shipments by Substrate (Millions)</t>
  </si>
  <si>
    <t>OLED Revenues by Substrate (Millions)</t>
  </si>
  <si>
    <t>OLED Shipment Share by Substrate</t>
  </si>
  <si>
    <t>OLED Revenue Share by Substrate</t>
  </si>
  <si>
    <t>OLED Shipment Growth by Substrate</t>
  </si>
  <si>
    <t>OLED Revenue Growth by Substrate</t>
  </si>
  <si>
    <t>OLED Revenues by Pixel Density  (Millions)</t>
    <phoneticPr fontId="2"/>
  </si>
  <si>
    <t>OLED Shipment QoQ Growth by Panel Supplier</t>
  </si>
  <si>
    <t>OLED Revenue QoQ Growth by Panel Supplier</t>
  </si>
  <si>
    <t>QoQ Growth</t>
  </si>
  <si>
    <t>OLED Shipments YoY Growth by Panel Supplier</t>
  </si>
  <si>
    <t>OLED Revenues YoY Growth by Panel Supplier</t>
  </si>
  <si>
    <t>YoY Growth</t>
  </si>
  <si>
    <t>OLED Shipments and Annual Growth</t>
  </si>
  <si>
    <t>OLED Revenues and Annual Growth</t>
  </si>
  <si>
    <t xml:space="preserve">OLED Shipment QoQ Growth by Pixel Density </t>
  </si>
  <si>
    <t xml:space="preserve">OLED Revenue QoQ Growth by Pixel Density </t>
  </si>
  <si>
    <t xml:space="preserve">OLED Shipments YoY Growth by Pixel Density </t>
  </si>
  <si>
    <t xml:space="preserve">OLED Revenues YoY Growth by Pixel Density </t>
  </si>
  <si>
    <t>Annual Growth</t>
  </si>
  <si>
    <t>OLED Area QoQ Growth by Panel Supplier</t>
  </si>
  <si>
    <t>OLED Shipments QoQ Growth Substrate</t>
  </si>
  <si>
    <t>OLED Revenues QoQ Growth Substrate</t>
  </si>
  <si>
    <t>OLED Shipments YoY Growth Substrate</t>
  </si>
  <si>
    <t>OLED Revenues YoY Growth Substrate</t>
  </si>
  <si>
    <t>OLED Shipments and Annual Growth</t>
    <phoneticPr fontId="2"/>
  </si>
  <si>
    <t>OLED Revenues and Annual Growth</t>
    <phoneticPr fontId="2"/>
  </si>
  <si>
    <t>SizeCategory</t>
  </si>
  <si>
    <t>PixelDensity</t>
    <phoneticPr fontId="2"/>
  </si>
  <si>
    <t>Area_2</t>
    <phoneticPr fontId="2"/>
  </si>
  <si>
    <t>AreaByPanelSupplier</t>
    <phoneticPr fontId="2"/>
  </si>
  <si>
    <t>ASPs_2</t>
    <phoneticPr fontId="2"/>
  </si>
  <si>
    <t>2028</t>
  </si>
  <si>
    <t>Lenovo</t>
  </si>
  <si>
    <t>Transsion</t>
  </si>
  <si>
    <t>Z6 Pro/Z8</t>
  </si>
  <si>
    <t>Watch 4/Watch 4 Pro/Watch Ultimate Design</t>
  </si>
  <si>
    <t>T-REX/T-Rex Pro</t>
  </si>
  <si>
    <t>Band 8 Pro</t>
  </si>
  <si>
    <t>Watch X Plus</t>
  </si>
  <si>
    <t>Watch &amp; Watch 2 46mm</t>
  </si>
  <si>
    <t>Watch 2 /3</t>
  </si>
  <si>
    <t>Cuurent QY</t>
  </si>
  <si>
    <t>Current Year</t>
  </si>
  <si>
    <t>CurrentQY2Y</t>
    <phoneticPr fontId="9"/>
  </si>
  <si>
    <t>Quarterly OLED Smartwatch</t>
    <phoneticPr fontId="2"/>
  </si>
  <si>
    <t>Shipment and Technology Report</t>
    <phoneticPr fontId="2"/>
  </si>
  <si>
    <t>Extra copies and updates are available at additional cost from</t>
  </si>
  <si>
    <t>(すべて)</t>
  </si>
  <si>
    <t>OLED Area Q/Q Growth by Brand</t>
  </si>
  <si>
    <t>OLED Area Y/Y Growth by Brand</t>
  </si>
  <si>
    <t>OLED Area by Brand (1,000 m2)</t>
  </si>
  <si>
    <t>OLED ASPs YoY Growth by Panel Supplier</t>
  </si>
  <si>
    <t>ASPs</t>
  </si>
  <si>
    <t>OLED ASPs and Annual Growth</t>
  </si>
  <si>
    <t>OLED Revenues by Panel Supplier ($Millions)</t>
  </si>
  <si>
    <t>OLED ASP Share by Panel Supplier</t>
  </si>
  <si>
    <t>OLED ASP QoQ Growth by Panel Supplier</t>
  </si>
  <si>
    <t>OLED ASPs by Brand ($)</t>
    <phoneticPr fontId="2"/>
  </si>
  <si>
    <t>OLED ASP Q/Q Growth by Brand</t>
    <phoneticPr fontId="2"/>
  </si>
  <si>
    <t>OLED ASP Y/Y Growth by Brand</t>
    <phoneticPr fontId="2"/>
  </si>
  <si>
    <t>OLED ASP by Brand ($)</t>
    <phoneticPr fontId="2"/>
  </si>
  <si>
    <t>OLED Areas YoY Growth by Panel Supplier</t>
  </si>
  <si>
    <t>OLED Areas and Growth</t>
  </si>
  <si>
    <t>Areas</t>
  </si>
  <si>
    <t>OLED Areas and Annual Growth</t>
  </si>
  <si>
    <t xml:space="preserve"> ASPs</t>
  </si>
  <si>
    <t xml:space="preserve"> Areal ASPs ($/m2)</t>
  </si>
  <si>
    <t>Watch 4</t>
  </si>
  <si>
    <t>Watch GT Cyber</t>
  </si>
  <si>
    <t>Watch 4 Pro</t>
  </si>
  <si>
    <t>Watch 5 series</t>
  </si>
  <si>
    <t>Watch 6 series</t>
  </si>
  <si>
    <t>Redmi Watch4</t>
  </si>
  <si>
    <t>Agent/white box</t>
  </si>
  <si>
    <t>Redmi Watch 4</t>
  </si>
  <si>
    <t>ODM</t>
  </si>
  <si>
    <t>ArealASPs</t>
  </si>
  <si>
    <t>$/m2</t>
    <phoneticPr fontId="2"/>
  </si>
  <si>
    <t>Band 7/8</t>
  </si>
  <si>
    <t>Watch X</t>
  </si>
  <si>
    <t>Watch S1/S2 46mm/S3/Watch 2</t>
  </si>
  <si>
    <t>Watch GS3/GS4</t>
  </si>
  <si>
    <t>Band 9</t>
  </si>
  <si>
    <t>Watch3/Watch GT3 Pro</t>
  </si>
  <si>
    <t>Fit3</t>
  </si>
  <si>
    <t>QY</t>
  </si>
  <si>
    <t>Q</t>
  </si>
  <si>
    <t>Type</t>
  </si>
  <si>
    <t>Brand1</t>
  </si>
  <si>
    <t>Model</t>
  </si>
  <si>
    <t>Shipments (Millions)</t>
  </si>
  <si>
    <t>6/ 6 pro/Watch Fit Mini</t>
  </si>
  <si>
    <t>Z10</t>
  </si>
  <si>
    <t>Watch GS4</t>
  </si>
  <si>
    <t>Watch Fit3</t>
  </si>
  <si>
    <t>Band 7/8/9</t>
  </si>
  <si>
    <t>Watch 5</t>
  </si>
  <si>
    <t>China Star</t>
  </si>
  <si>
    <t>Band 9 Pro</t>
  </si>
  <si>
    <t>Watch 2 Pro</t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</si>
  <si>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</si>
  <si>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9"/>
  </si>
  <si>
    <t xml:space="preserve">and is provided for the confidential use of Counterpoint clients only, in accordance with Counterpoint’s Terms and Conditions. </t>
    <phoneticPr fontId="9"/>
  </si>
  <si>
    <t xml:space="preserve">Counterpoint makes no representations or warranties of any kind, express or implied, with respect to this report.  </t>
    <phoneticPr fontId="9"/>
  </si>
  <si>
    <t xml:space="preserve">No reproduction or disclosure of this report, in any manner, in whole or in art, is permitted except as may be expressly authorized in writing by </t>
    <phoneticPr fontId="9"/>
  </si>
  <si>
    <t>Counterpoint and only with attribution of Counterpoint as the source.</t>
  </si>
  <si>
    <t>Counterpoint Research</t>
    <phoneticPr fontId="9"/>
  </si>
  <si>
    <t>www.displaysupplychain.com ▪ info@counterpointresearch.com</t>
    <phoneticPr fontId="9"/>
  </si>
  <si>
    <t>Sourcing Counterpoint Research Information</t>
  </si>
  <si>
    <t>Refer to this report as “Quarterly Smartwatch Shipment and Technology Report” in any citations.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</si>
  <si>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</si>
  <si>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</si>
  <si>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</si>
  <si>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</si>
  <si>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</si>
  <si>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</si>
  <si>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</si>
  <si>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</si>
  <si>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</si>
  <si>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</si>
  <si>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</si>
  <si>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</si>
  <si>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</si>
  <si>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</si>
  <si>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</si>
  <si>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</si>
  <si>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</si>
  <si>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</si>
  <si>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</si>
  <si>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</si>
  <si>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</si>
  <si>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</si>
  <si>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</si>
  <si>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</si>
  <si>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</si>
  <si>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</si>
  <si>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</si>
  <si>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</si>
  <si>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</si>
  <si>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</si>
  <si>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</si>
  <si>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</si>
  <si>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</si>
  <si>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</si>
  <si>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</si>
  <si>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</si>
  <si>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</si>
  <si>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</si>
  <si>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</si>
  <si>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</si>
  <si>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</si>
  <si>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</si>
  <si>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</si>
  <si>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</si>
  <si>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</si>
  <si>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</si>
  <si>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</si>
  <si>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</si>
  <si>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</si>
  <si>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</si>
  <si>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</si>
  <si>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</si>
  <si>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</si>
  <si>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</si>
  <si>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</si>
  <si>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</si>
  <si>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</si>
  <si>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</si>
  <si>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</si>
  <si>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</si>
  <si>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Active 5</t>
  </si>
  <si>
    <t>Forerunner 165</t>
  </si>
  <si>
    <t>Galaxy Fit3</t>
  </si>
  <si>
    <t>Watch 6/7 series</t>
  </si>
  <si>
    <t>ASUS</t>
  </si>
  <si>
    <t>Vivo Watch6 Aero</t>
  </si>
  <si>
    <t>Instinct 3</t>
  </si>
  <si>
    <t>Fit Mini</t>
  </si>
  <si>
    <t>2029</t>
  </si>
  <si>
    <t>Watch 4 Pro/5 Pro</t>
  </si>
  <si>
    <t>Watch 5 Series</t>
  </si>
  <si>
    <t>Q4 2025</t>
    <phoneticPr fontId="2"/>
  </si>
  <si>
    <t>xxxxx</t>
    <phoneticPr fontId="12"/>
  </si>
  <si>
    <t>Q4'25 Update</t>
  </si>
  <si>
    <t>Rev. A</t>
    <phoneticPr fontId="2"/>
  </si>
  <si>
    <t/>
  </si>
  <si>
    <t>H</t>
  </si>
  <si>
    <t>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</si>
</sst>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24" formatCode="\$#,##0_);[Red]\(\$#,##0\)"/>
    <numFmt numFmtId="26" formatCode="\$#,##0.00_);[Red]\(\$#,##0.00\)"/>
    <numFmt numFmtId="176" formatCode="0.0_ "/>
    <numFmt numFmtId="177" formatCode="#,##0.0;[Red]\-#,##0.0"/>
    <numFmt numFmtId="178" formatCode="#,##0.0_ "/>
    <numFmt numFmtId="179" formatCode="0.0%"/>
    <numFmt numFmtId="180" formatCode="#,##0.000_ ;[Red]\-#,##0.000\ "/>
    <numFmt numFmtId="181" formatCode="#,##0.000_);[Red]\(#,##0.000\)"/>
    <numFmt numFmtId="182" formatCode="#,##0_ ;[Red]\-#,##0\ "/>
    <numFmt numFmtId="183" formatCode="0.000_ "/>
    <numFmt numFmtId="184" formatCode="0_);[Red]\(0\)"/>
    <numFmt numFmtId="186" formatCode="#,##0_ "/>
    <numFmt numFmtId="187" formatCode="#,##0.0000000_);[Red]\(#,##0.0000000\)"/>
    <numFmt numFmtId="188" formatCode="0____"/>
    <numFmt numFmtId="189" formatCode="0_ "/>
    <numFmt numFmtId="190" formatCode="&quot;$&quot;#,##0.0"/>
    <numFmt numFmtId="192" formatCode="&quot;$&quot;#,##0"/>
  </numFmts>
  <fonts count="32" x14ac:knownFonts="1">
    <font>
      <sz val="11"/>
      <color theme="1"/>
      <name val="Arial"/>
      <family val="2"/>
    </font>
    <font>
      <sz val="11"/>
      <color theme="1"/>
      <name val="Arial"/>
      <family val="2"/>
      <charset val="128"/>
    </font>
    <font>
      <sz val="6"/>
      <name val="ＭＳ Ｐゴシック"/>
      <family val="3"/>
      <charset val="128"/>
    </font>
    <font>
      <sz val="11"/>
      <color theme="1"/>
      <name val="Arial"/>
      <family val="2"/>
    </font>
    <font>
      <sz val="10"/>
      <name val="Arial"/>
      <family val="2"/>
    </font>
    <font>
      <sz val="36"/>
      <name val="Arial"/>
      <family val="2"/>
    </font>
    <font>
      <sz val="26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1"/>
      <color indexed="8"/>
      <name val="Arial"/>
      <family val="2"/>
    </font>
    <font>
      <sz val="6"/>
      <name val="Arial"/>
      <family val="2"/>
      <charset val="128"/>
    </font>
    <font>
      <sz val="11"/>
      <name val="Arial"/>
      <family val="2"/>
    </font>
    <font>
      <sz val="11"/>
      <color indexed="8"/>
      <name val="Arial"/>
      <family val="2"/>
    </font>
    <font>
      <sz val="6"/>
      <name val="ＭＳ Ｐゴシック"/>
      <family val="2"/>
      <charset val="128"/>
      <scheme val="minor"/>
    </font>
    <font>
      <u/>
      <sz val="11"/>
      <color theme="10"/>
      <name val="Arial"/>
      <family val="2"/>
    </font>
    <font>
      <sz val="12"/>
      <color theme="1"/>
      <name val="ＭＳ Ｐゴシック"/>
      <family val="2"/>
      <scheme val="minor"/>
    </font>
    <font>
      <i/>
      <sz val="11"/>
      <color rgb="FF0000FF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i/>
      <sz val="22"/>
      <color rgb="FFFF0000"/>
      <name val="Times New Roman"/>
      <family val="1"/>
    </font>
    <font>
      <b/>
      <i/>
      <sz val="11"/>
      <color rgb="FFFF0000"/>
      <name val="Arial"/>
      <family val="2"/>
    </font>
    <font>
      <b/>
      <sz val="11"/>
      <color rgb="FF006699"/>
      <name val="Arial"/>
      <family val="2"/>
    </font>
    <font>
      <b/>
      <i/>
      <sz val="14"/>
      <color rgb="FFFF0000"/>
      <name val="Arial"/>
      <family val="2"/>
    </font>
    <font>
      <sz val="8"/>
      <name val="Arial"/>
      <family val="2"/>
    </font>
    <font>
      <sz val="10"/>
      <color theme="1"/>
      <name val="Arial"/>
      <family val="2"/>
      <charset val="128"/>
    </font>
    <font>
      <sz val="11"/>
      <color theme="1"/>
      <name val="ＭＳ Ｐゴシック"/>
      <family val="2"/>
      <scheme val="minor"/>
    </font>
    <font>
      <u/>
      <sz val="10"/>
      <color theme="10"/>
      <name val="Arial"/>
      <family val="2"/>
      <charset val="128"/>
    </font>
    <font>
      <b/>
      <sz val="11"/>
      <name val="Arial"/>
      <family val="2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b/>
      <i/>
      <sz val="22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106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thin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/>
      <bottom/>
      <diagonal/>
    </border>
    <border>
      <left style="thick">
        <color rgb="FFFF0000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auto="1"/>
      </top>
      <bottom style="thin">
        <color auto="1"/>
      </bottom>
      <diagonal/>
    </border>
    <border>
      <left style="thin">
        <color theme="1" tint="0.499984740745262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auto="1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/>
      <diagonal/>
    </border>
    <border>
      <left style="thin">
        <color auto="1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/>
      <bottom/>
      <diagonal/>
    </border>
    <border>
      <left style="thin">
        <color auto="1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rgb="FFFF0000"/>
      </left>
      <right style="thin">
        <color rgb="FFFF0000"/>
      </right>
      <top style="thick">
        <color rgb="FFFF0000"/>
      </top>
      <bottom style="medium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thick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rgb="FFFF0000"/>
      </right>
      <top/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/>
      <bottom style="thick">
        <color rgb="FFFF0000"/>
      </bottom>
      <diagonal/>
    </border>
  </borders>
  <cellStyleXfs count="15">
    <xf numFmtId="0" fontId="0" fillId="0" borderId="0">
      <alignment vertical="center"/>
    </xf>
    <xf numFmtId="0" fontId="4" fillId="0" borderId="0"/>
    <xf numFmtId="0" fontId="7" fillId="0" borderId="0">
      <alignment vertical="center"/>
    </xf>
    <xf numFmtId="0" fontId="4" fillId="0" borderId="0"/>
    <xf numFmtId="0" fontId="3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/>
    <xf numFmtId="38" fontId="7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</cellStyleXfs>
  <cellXfs count="284">
    <xf numFmtId="0" fontId="0" fillId="0" borderId="0" xfId="0">
      <alignment vertical="center"/>
    </xf>
    <xf numFmtId="0" fontId="10" fillId="0" borderId="1" xfId="3" applyFont="1" applyBorder="1" applyAlignment="1">
      <alignment vertical="center"/>
    </xf>
    <xf numFmtId="0" fontId="10" fillId="2" borderId="1" xfId="3" applyFont="1" applyFill="1" applyBorder="1"/>
    <xf numFmtId="0" fontId="10" fillId="2" borderId="0" xfId="3" applyFont="1" applyFill="1"/>
    <xf numFmtId="0" fontId="11" fillId="0" borderId="2" xfId="3" applyFont="1" applyBorder="1" applyAlignment="1">
      <alignment vertical="center"/>
    </xf>
    <xf numFmtId="0" fontId="11" fillId="0" borderId="3" xfId="3" applyFont="1" applyBorder="1" applyAlignment="1">
      <alignment vertical="center"/>
    </xf>
    <xf numFmtId="0" fontId="3" fillId="0" borderId="0" xfId="2" applyFont="1" applyProtection="1">
      <alignment vertical="center"/>
      <protection hidden="1"/>
    </xf>
    <xf numFmtId="0" fontId="3" fillId="0" borderId="0" xfId="4" applyProtection="1">
      <alignment vertical="center"/>
      <protection hidden="1"/>
    </xf>
    <xf numFmtId="0" fontId="3" fillId="0" borderId="4" xfId="2" applyFont="1" applyBorder="1" applyProtection="1">
      <alignment vertical="center"/>
      <protection locked="0" hidden="1"/>
    </xf>
    <xf numFmtId="0" fontId="3" fillId="0" borderId="5" xfId="2" applyFont="1" applyBorder="1" applyProtection="1">
      <alignment vertical="center"/>
      <protection hidden="1"/>
    </xf>
    <xf numFmtId="0" fontId="3" fillId="0" borderId="5" xfId="4" applyBorder="1" applyProtection="1">
      <alignment vertical="center"/>
      <protection hidden="1"/>
    </xf>
    <xf numFmtId="0" fontId="3" fillId="0" borderId="6" xfId="2" applyFont="1" applyBorder="1" applyProtection="1">
      <alignment vertical="center"/>
      <protection hidden="1"/>
    </xf>
    <xf numFmtId="0" fontId="3" fillId="0" borderId="8" xfId="4" applyBorder="1" applyProtection="1">
      <alignment vertical="center"/>
      <protection hidden="1"/>
    </xf>
    <xf numFmtId="0" fontId="3" fillId="0" borderId="9" xfId="2" applyFont="1" applyBorder="1" applyProtection="1">
      <alignment vertical="center"/>
      <protection hidden="1"/>
    </xf>
    <xf numFmtId="0" fontId="3" fillId="0" borderId="11" xfId="4" applyBorder="1" applyProtection="1">
      <alignment vertical="center"/>
      <protection hidden="1"/>
    </xf>
    <xf numFmtId="0" fontId="13" fillId="3" borderId="7" xfId="5" applyFill="1" applyBorder="1" applyProtection="1">
      <alignment vertical="center"/>
      <protection locked="0" hidden="1"/>
    </xf>
    <xf numFmtId="0" fontId="13" fillId="3" borderId="13" xfId="5" applyFill="1" applyBorder="1" applyProtection="1">
      <alignment vertical="center"/>
      <protection locked="0" hidden="1"/>
    </xf>
    <xf numFmtId="0" fontId="3" fillId="0" borderId="14" xfId="4" applyBorder="1" applyProtection="1">
      <alignment vertical="center"/>
      <protection hidden="1"/>
    </xf>
    <xf numFmtId="0" fontId="3" fillId="0" borderId="15" xfId="2" applyFont="1" applyBorder="1" applyProtection="1">
      <alignment vertical="center"/>
      <protection hidden="1"/>
    </xf>
    <xf numFmtId="0" fontId="13" fillId="4" borderId="10" xfId="5" applyFill="1" applyBorder="1" applyProtection="1">
      <alignment vertical="center"/>
      <protection locked="0" hidden="1"/>
    </xf>
    <xf numFmtId="0" fontId="3" fillId="0" borderId="12" xfId="4" applyBorder="1" applyProtection="1">
      <alignment vertical="center"/>
      <protection hidden="1"/>
    </xf>
    <xf numFmtId="0" fontId="13" fillId="4" borderId="7" xfId="5" applyFill="1" applyBorder="1" applyProtection="1">
      <alignment vertical="center"/>
      <protection locked="0" hidden="1"/>
    </xf>
    <xf numFmtId="0" fontId="3" fillId="0" borderId="9" xfId="4" applyBorder="1" applyProtection="1">
      <alignment vertical="center"/>
      <protection hidden="1"/>
    </xf>
    <xf numFmtId="0" fontId="3" fillId="0" borderId="17" xfId="4" applyBorder="1" applyProtection="1">
      <alignment vertical="center"/>
      <protection hidden="1"/>
    </xf>
    <xf numFmtId="0" fontId="3" fillId="0" borderId="18" xfId="4" applyBorder="1" applyProtection="1">
      <alignment vertical="center"/>
      <protection hidden="1"/>
    </xf>
    <xf numFmtId="0" fontId="3" fillId="0" borderId="0" xfId="6" applyFont="1" applyAlignment="1">
      <alignment vertical="center"/>
    </xf>
    <xf numFmtId="0" fontId="3" fillId="0" borderId="0" xfId="2" applyFont="1">
      <alignment vertical="center"/>
    </xf>
    <xf numFmtId="0" fontId="15" fillId="0" borderId="0" xfId="5" applyFont="1">
      <alignment vertical="center"/>
    </xf>
    <xf numFmtId="0" fontId="16" fillId="0" borderId="0" xfId="2" applyFont="1">
      <alignment vertical="center"/>
    </xf>
    <xf numFmtId="38" fontId="10" fillId="0" borderId="5" xfId="7" applyFont="1" applyFill="1" applyBorder="1" applyAlignment="1">
      <alignment horizontal="center" vertical="center"/>
    </xf>
    <xf numFmtId="182" fontId="10" fillId="0" borderId="8" xfId="7" quotePrefix="1" applyNumberFormat="1" applyFont="1" applyFill="1" applyBorder="1" applyAlignment="1">
      <alignment horizontal="right" vertical="center"/>
    </xf>
    <xf numFmtId="183" fontId="10" fillId="0" borderId="8" xfId="2" applyNumberFormat="1" applyFont="1" applyBorder="1">
      <alignment vertical="center"/>
    </xf>
    <xf numFmtId="182" fontId="10" fillId="0" borderId="17" xfId="7" quotePrefix="1" applyNumberFormat="1" applyFont="1" applyFill="1" applyBorder="1" applyAlignment="1">
      <alignment horizontal="right" vertical="center"/>
    </xf>
    <xf numFmtId="183" fontId="10" fillId="0" borderId="17" xfId="2" applyNumberFormat="1" applyFont="1" applyBorder="1">
      <alignment vertical="center"/>
    </xf>
    <xf numFmtId="0" fontId="3" fillId="0" borderId="0" xfId="6" applyFont="1" applyAlignment="1" applyProtection="1">
      <alignment vertical="center"/>
      <protection hidden="1"/>
    </xf>
    <xf numFmtId="0" fontId="3" fillId="0" borderId="0" xfId="6" applyFont="1" applyAlignment="1" applyProtection="1">
      <alignment horizontal="center" vertical="center"/>
      <protection hidden="1"/>
    </xf>
    <xf numFmtId="0" fontId="17" fillId="0" borderId="0" xfId="6" applyFont="1" applyAlignment="1" applyProtection="1">
      <alignment vertical="center"/>
      <protection hidden="1"/>
    </xf>
    <xf numFmtId="0" fontId="17" fillId="5" borderId="41" xfId="6" applyFont="1" applyFill="1" applyBorder="1" applyAlignment="1" applyProtection="1">
      <alignment vertical="center"/>
      <protection hidden="1"/>
    </xf>
    <xf numFmtId="0" fontId="17" fillId="5" borderId="42" xfId="6" applyFont="1" applyFill="1" applyBorder="1" applyAlignment="1" applyProtection="1">
      <alignment horizontal="center" vertical="center"/>
      <protection hidden="1"/>
    </xf>
    <xf numFmtId="0" fontId="17" fillId="5" borderId="43" xfId="6" applyFont="1" applyFill="1" applyBorder="1" applyAlignment="1" applyProtection="1">
      <alignment horizontal="center" vertical="center"/>
      <protection hidden="1"/>
    </xf>
    <xf numFmtId="178" fontId="3" fillId="6" borderId="0" xfId="6" applyNumberFormat="1" applyFont="1" applyFill="1" applyAlignment="1" applyProtection="1">
      <alignment horizontal="center" vertical="center"/>
      <protection hidden="1"/>
    </xf>
    <xf numFmtId="0" fontId="17" fillId="7" borderId="38" xfId="6" applyFont="1" applyFill="1" applyBorder="1" applyAlignment="1" applyProtection="1">
      <alignment vertical="center"/>
      <protection hidden="1"/>
    </xf>
    <xf numFmtId="178" fontId="3" fillId="7" borderId="44" xfId="6" applyNumberFormat="1" applyFont="1" applyFill="1" applyBorder="1" applyAlignment="1" applyProtection="1">
      <alignment horizontal="right" vertical="center"/>
      <protection hidden="1"/>
    </xf>
    <xf numFmtId="178" fontId="3" fillId="7" borderId="45" xfId="6" applyNumberFormat="1" applyFont="1" applyFill="1" applyBorder="1" applyAlignment="1" applyProtection="1">
      <alignment horizontal="right" vertical="center"/>
      <protection hidden="1"/>
    </xf>
    <xf numFmtId="0" fontId="17" fillId="7" borderId="46" xfId="6" applyFont="1" applyFill="1" applyBorder="1" applyAlignment="1" applyProtection="1">
      <alignment vertical="center"/>
      <protection hidden="1"/>
    </xf>
    <xf numFmtId="178" fontId="17" fillId="7" borderId="47" xfId="6" applyNumberFormat="1" applyFont="1" applyFill="1" applyBorder="1" applyAlignment="1" applyProtection="1">
      <alignment horizontal="right" vertical="center"/>
      <protection hidden="1"/>
    </xf>
    <xf numFmtId="178" fontId="17" fillId="7" borderId="48" xfId="6" applyNumberFormat="1" applyFont="1" applyFill="1" applyBorder="1" applyAlignment="1" applyProtection="1">
      <alignment horizontal="right" vertical="center"/>
      <protection hidden="1"/>
    </xf>
    <xf numFmtId="0" fontId="17" fillId="7" borderId="0" xfId="6" applyFont="1" applyFill="1" applyAlignment="1" applyProtection="1">
      <alignment vertical="center"/>
      <protection hidden="1"/>
    </xf>
    <xf numFmtId="178" fontId="17" fillId="7" borderId="0" xfId="6" applyNumberFormat="1" applyFont="1" applyFill="1" applyAlignment="1" applyProtection="1">
      <alignment horizontal="right" vertical="center"/>
      <protection hidden="1"/>
    </xf>
    <xf numFmtId="179" fontId="3" fillId="7" borderId="44" xfId="8" applyNumberFormat="1" applyFont="1" applyFill="1" applyBorder="1" applyAlignment="1" applyProtection="1">
      <alignment horizontal="right" vertical="center"/>
      <protection hidden="1"/>
    </xf>
    <xf numFmtId="179" fontId="3" fillId="7" borderId="45" xfId="8" applyNumberFormat="1" applyFont="1" applyFill="1" applyBorder="1" applyAlignment="1" applyProtection="1">
      <alignment horizontal="right" vertical="center"/>
      <protection hidden="1"/>
    </xf>
    <xf numFmtId="0" fontId="17" fillId="7" borderId="49" xfId="6" applyFont="1" applyFill="1" applyBorder="1" applyAlignment="1" applyProtection="1">
      <alignment vertical="center"/>
      <protection hidden="1"/>
    </xf>
    <xf numFmtId="179" fontId="3" fillId="7" borderId="50" xfId="8" applyNumberFormat="1" applyFont="1" applyFill="1" applyBorder="1" applyAlignment="1" applyProtection="1">
      <alignment horizontal="right" vertical="center"/>
      <protection hidden="1"/>
    </xf>
    <xf numFmtId="179" fontId="3" fillId="7" borderId="51" xfId="8" applyNumberFormat="1" applyFont="1" applyFill="1" applyBorder="1" applyAlignment="1" applyProtection="1">
      <alignment horizontal="right" vertical="center"/>
      <protection hidden="1"/>
    </xf>
    <xf numFmtId="9" fontId="3" fillId="7" borderId="0" xfId="8" applyFont="1" applyFill="1" applyBorder="1" applyAlignment="1" applyProtection="1">
      <alignment horizontal="center" vertical="center"/>
      <protection hidden="1"/>
    </xf>
    <xf numFmtId="9" fontId="3" fillId="7" borderId="44" xfId="8" applyFont="1" applyFill="1" applyBorder="1" applyAlignment="1" applyProtection="1">
      <alignment horizontal="right" vertical="center"/>
      <protection hidden="1"/>
    </xf>
    <xf numFmtId="9" fontId="3" fillId="7" borderId="45" xfId="8" applyFont="1" applyFill="1" applyBorder="1" applyAlignment="1" applyProtection="1">
      <alignment horizontal="right" vertical="center"/>
      <protection hidden="1"/>
    </xf>
    <xf numFmtId="9" fontId="3" fillId="7" borderId="50" xfId="8" applyFont="1" applyFill="1" applyBorder="1" applyAlignment="1" applyProtection="1">
      <alignment horizontal="right" vertical="center"/>
      <protection hidden="1"/>
    </xf>
    <xf numFmtId="9" fontId="3" fillId="7" borderId="51" xfId="8" applyFont="1" applyFill="1" applyBorder="1" applyAlignment="1" applyProtection="1">
      <alignment horizontal="right" vertical="center"/>
      <protection hidden="1"/>
    </xf>
    <xf numFmtId="0" fontId="3" fillId="7" borderId="38" xfId="6" applyFont="1" applyFill="1" applyBorder="1" applyAlignment="1" applyProtection="1">
      <alignment vertical="center"/>
      <protection hidden="1"/>
    </xf>
    <xf numFmtId="178" fontId="3" fillId="7" borderId="44" xfId="6" applyNumberFormat="1" applyFont="1" applyFill="1" applyBorder="1" applyAlignment="1" applyProtection="1">
      <alignment horizontal="center" vertical="center"/>
      <protection hidden="1"/>
    </xf>
    <xf numFmtId="178" fontId="3" fillId="7" borderId="45" xfId="6" applyNumberFormat="1" applyFont="1" applyFill="1" applyBorder="1" applyAlignment="1" applyProtection="1">
      <alignment horizontal="center" vertical="center"/>
      <protection hidden="1"/>
    </xf>
    <xf numFmtId="9" fontId="3" fillId="7" borderId="44" xfId="8" applyFont="1" applyFill="1" applyBorder="1" applyAlignment="1" applyProtection="1">
      <alignment horizontal="center" vertical="center"/>
      <protection hidden="1"/>
    </xf>
    <xf numFmtId="9" fontId="3" fillId="7" borderId="45" xfId="8" applyFont="1" applyFill="1" applyBorder="1" applyAlignment="1" applyProtection="1">
      <alignment horizontal="center" vertical="center"/>
      <protection hidden="1"/>
    </xf>
    <xf numFmtId="0" fontId="3" fillId="7" borderId="40" xfId="6" applyFont="1" applyFill="1" applyBorder="1" applyAlignment="1" applyProtection="1">
      <alignment vertical="center"/>
      <protection hidden="1"/>
    </xf>
    <xf numFmtId="9" fontId="3" fillId="7" borderId="52" xfId="6" applyNumberFormat="1" applyFont="1" applyFill="1" applyBorder="1" applyAlignment="1" applyProtection="1">
      <alignment horizontal="center" vertical="center"/>
      <protection hidden="1"/>
    </xf>
    <xf numFmtId="9" fontId="3" fillId="7" borderId="52" xfId="8" applyFont="1" applyFill="1" applyBorder="1" applyAlignment="1" applyProtection="1">
      <alignment horizontal="center" vertical="center"/>
      <protection hidden="1"/>
    </xf>
    <xf numFmtId="9" fontId="3" fillId="7" borderId="53" xfId="8" applyFont="1" applyFill="1" applyBorder="1" applyAlignment="1" applyProtection="1">
      <alignment horizontal="center" vertical="center"/>
      <protection hidden="1"/>
    </xf>
    <xf numFmtId="0" fontId="17" fillId="5" borderId="54" xfId="6" applyFont="1" applyFill="1" applyBorder="1" applyAlignment="1" applyProtection="1">
      <alignment horizontal="center" vertical="center"/>
      <protection hidden="1"/>
    </xf>
    <xf numFmtId="0" fontId="17" fillId="5" borderId="55" xfId="6" applyFont="1" applyFill="1" applyBorder="1" applyAlignment="1" applyProtection="1">
      <alignment horizontal="center" vertical="center"/>
      <protection hidden="1"/>
    </xf>
    <xf numFmtId="179" fontId="3" fillId="7" borderId="8" xfId="8" applyNumberFormat="1" applyFont="1" applyFill="1" applyBorder="1" applyAlignment="1" applyProtection="1">
      <alignment horizontal="right" vertical="center"/>
      <protection hidden="1"/>
    </xf>
    <xf numFmtId="179" fontId="3" fillId="7" borderId="9" xfId="8" applyNumberFormat="1" applyFont="1" applyFill="1" applyBorder="1" applyAlignment="1" applyProtection="1">
      <alignment horizontal="right" vertical="center"/>
      <protection hidden="1"/>
    </xf>
    <xf numFmtId="179" fontId="3" fillId="7" borderId="58" xfId="8" applyNumberFormat="1" applyFont="1" applyFill="1" applyBorder="1" applyAlignment="1" applyProtection="1">
      <alignment horizontal="right" vertical="center"/>
      <protection hidden="1"/>
    </xf>
    <xf numFmtId="179" fontId="3" fillId="7" borderId="59" xfId="8" applyNumberFormat="1" applyFont="1" applyFill="1" applyBorder="1" applyAlignment="1" applyProtection="1">
      <alignment horizontal="right" vertical="center"/>
      <protection hidden="1"/>
    </xf>
    <xf numFmtId="9" fontId="3" fillId="7" borderId="17" xfId="8" applyFont="1" applyFill="1" applyBorder="1" applyAlignment="1" applyProtection="1">
      <alignment horizontal="center" vertical="center"/>
      <protection hidden="1"/>
    </xf>
    <xf numFmtId="9" fontId="3" fillId="7" borderId="18" xfId="8" applyFont="1" applyFill="1" applyBorder="1" applyAlignment="1" applyProtection="1">
      <alignment horizontal="center" vertical="center"/>
      <protection hidden="1"/>
    </xf>
    <xf numFmtId="178" fontId="3" fillId="7" borderId="8" xfId="6" applyNumberFormat="1" applyFont="1" applyFill="1" applyBorder="1" applyAlignment="1" applyProtection="1">
      <alignment horizontal="right" vertical="center"/>
      <protection hidden="1"/>
    </xf>
    <xf numFmtId="178" fontId="3" fillId="7" borderId="9" xfId="6" applyNumberFormat="1" applyFont="1" applyFill="1" applyBorder="1" applyAlignment="1" applyProtection="1">
      <alignment horizontal="right" vertical="center"/>
      <protection hidden="1"/>
    </xf>
    <xf numFmtId="178" fontId="17" fillId="7" borderId="56" xfId="6" applyNumberFormat="1" applyFont="1" applyFill="1" applyBorder="1" applyAlignment="1" applyProtection="1">
      <alignment horizontal="right" vertical="center"/>
      <protection hidden="1"/>
    </xf>
    <xf numFmtId="178" fontId="17" fillId="7" borderId="57" xfId="6" applyNumberFormat="1" applyFont="1" applyFill="1" applyBorder="1" applyAlignment="1" applyProtection="1">
      <alignment horizontal="right" vertical="center"/>
      <protection hidden="1"/>
    </xf>
    <xf numFmtId="178" fontId="3" fillId="7" borderId="8" xfId="6" applyNumberFormat="1" applyFont="1" applyFill="1" applyBorder="1" applyAlignment="1" applyProtection="1">
      <alignment horizontal="center" vertical="center"/>
      <protection hidden="1"/>
    </xf>
    <xf numFmtId="178" fontId="3" fillId="7" borderId="9" xfId="6" applyNumberFormat="1" applyFont="1" applyFill="1" applyBorder="1" applyAlignment="1" applyProtection="1">
      <alignment horizontal="center" vertical="center"/>
      <protection hidden="1"/>
    </xf>
    <xf numFmtId="0" fontId="17" fillId="0" borderId="60" xfId="6" applyFont="1" applyBorder="1" applyAlignment="1" applyProtection="1">
      <alignment vertical="center"/>
      <protection hidden="1"/>
    </xf>
    <xf numFmtId="0" fontId="17" fillId="0" borderId="60" xfId="6" applyFont="1" applyBorder="1" applyAlignment="1" applyProtection="1">
      <alignment horizontal="right" vertical="center"/>
      <protection hidden="1"/>
    </xf>
    <xf numFmtId="0" fontId="3" fillId="0" borderId="60" xfId="6" applyFont="1" applyBorder="1" applyAlignment="1" applyProtection="1">
      <alignment vertical="center"/>
      <protection hidden="1"/>
    </xf>
    <xf numFmtId="178" fontId="17" fillId="7" borderId="0" xfId="6" applyNumberFormat="1" applyFont="1" applyFill="1" applyAlignment="1" applyProtection="1">
      <alignment horizontal="center" vertical="center"/>
      <protection hidden="1"/>
    </xf>
    <xf numFmtId="0" fontId="17" fillId="7" borderId="40" xfId="6" applyFont="1" applyFill="1" applyBorder="1" applyAlignment="1" applyProtection="1">
      <alignment vertical="center"/>
      <protection hidden="1"/>
    </xf>
    <xf numFmtId="9" fontId="3" fillId="7" borderId="8" xfId="8" applyFont="1" applyFill="1" applyBorder="1" applyAlignment="1" applyProtection="1">
      <alignment horizontal="right" vertical="center"/>
      <protection hidden="1"/>
    </xf>
    <xf numFmtId="9" fontId="3" fillId="7" borderId="9" xfId="8" applyFont="1" applyFill="1" applyBorder="1" applyAlignment="1" applyProtection="1">
      <alignment horizontal="right" vertical="center"/>
      <protection hidden="1"/>
    </xf>
    <xf numFmtId="9" fontId="3" fillId="7" borderId="58" xfId="8" applyFont="1" applyFill="1" applyBorder="1" applyAlignment="1" applyProtection="1">
      <alignment horizontal="right" vertical="center"/>
      <protection hidden="1"/>
    </xf>
    <xf numFmtId="9" fontId="3" fillId="7" borderId="59" xfId="8" applyFont="1" applyFill="1" applyBorder="1" applyAlignment="1" applyProtection="1">
      <alignment horizontal="right" vertical="center"/>
      <protection hidden="1"/>
    </xf>
    <xf numFmtId="9" fontId="3" fillId="8" borderId="8" xfId="8" applyFont="1" applyFill="1" applyBorder="1" applyAlignment="1" applyProtection="1">
      <alignment horizontal="center" vertical="center"/>
      <protection hidden="1"/>
    </xf>
    <xf numFmtId="9" fontId="3" fillId="8" borderId="58" xfId="8" applyFont="1" applyFill="1" applyBorder="1" applyAlignment="1" applyProtection="1">
      <alignment horizontal="center" vertical="center"/>
      <protection hidden="1"/>
    </xf>
    <xf numFmtId="0" fontId="17" fillId="7" borderId="33" xfId="6" applyFont="1" applyFill="1" applyBorder="1" applyAlignment="1" applyProtection="1">
      <alignment vertical="center"/>
      <protection hidden="1"/>
    </xf>
    <xf numFmtId="178" fontId="17" fillId="7" borderId="5" xfId="6" applyNumberFormat="1" applyFont="1" applyFill="1" applyBorder="1" applyAlignment="1" applyProtection="1">
      <alignment horizontal="right" vertical="center"/>
      <protection hidden="1"/>
    </xf>
    <xf numFmtId="178" fontId="17" fillId="7" borderId="6" xfId="6" applyNumberFormat="1" applyFont="1" applyFill="1" applyBorder="1" applyAlignment="1" applyProtection="1">
      <alignment horizontal="right" vertical="center"/>
      <protection hidden="1"/>
    </xf>
    <xf numFmtId="179" fontId="3" fillId="7" borderId="5" xfId="8" applyNumberFormat="1" applyFont="1" applyFill="1" applyBorder="1" applyAlignment="1" applyProtection="1">
      <alignment horizontal="right" vertical="center"/>
      <protection hidden="1"/>
    </xf>
    <xf numFmtId="179" fontId="3" fillId="7" borderId="6" xfId="8" applyNumberFormat="1" applyFont="1" applyFill="1" applyBorder="1" applyAlignment="1" applyProtection="1">
      <alignment horizontal="right" vertical="center"/>
      <protection hidden="1"/>
    </xf>
    <xf numFmtId="9" fontId="3" fillId="7" borderId="5" xfId="8" applyFont="1" applyFill="1" applyBorder="1" applyAlignment="1" applyProtection="1">
      <alignment horizontal="right" vertical="center"/>
      <protection hidden="1"/>
    </xf>
    <xf numFmtId="9" fontId="3" fillId="7" borderId="6" xfId="8" applyFont="1" applyFill="1" applyBorder="1" applyAlignment="1" applyProtection="1">
      <alignment horizontal="right" vertical="center"/>
      <protection hidden="1"/>
    </xf>
    <xf numFmtId="9" fontId="3" fillId="8" borderId="5" xfId="8" applyFont="1" applyFill="1" applyBorder="1" applyAlignment="1" applyProtection="1">
      <alignment horizontal="center" vertical="center"/>
      <protection hidden="1"/>
    </xf>
    <xf numFmtId="0" fontId="7" fillId="0" borderId="0" xfId="2" applyProtection="1">
      <alignment vertical="center"/>
      <protection hidden="1"/>
    </xf>
    <xf numFmtId="0" fontId="3" fillId="0" borderId="0" xfId="2" applyFont="1" applyAlignment="1">
      <alignment horizontal="center" vertical="center"/>
    </xf>
    <xf numFmtId="0" fontId="7" fillId="9" borderId="0" xfId="9" applyFill="1">
      <alignment vertical="center"/>
    </xf>
    <xf numFmtId="9" fontId="3" fillId="10" borderId="44" xfId="8" applyFont="1" applyFill="1" applyBorder="1" applyAlignment="1" applyProtection="1">
      <alignment horizontal="right" vertical="center"/>
      <protection hidden="1"/>
    </xf>
    <xf numFmtId="9" fontId="3" fillId="10" borderId="50" xfId="8" applyFont="1" applyFill="1" applyBorder="1" applyAlignment="1" applyProtection="1">
      <alignment horizontal="right" vertical="center"/>
      <protection hidden="1"/>
    </xf>
    <xf numFmtId="9" fontId="3" fillId="10" borderId="52" xfId="6" applyNumberFormat="1" applyFont="1" applyFill="1" applyBorder="1" applyAlignment="1" applyProtection="1">
      <alignment horizontal="center" vertical="center"/>
      <protection hidden="1"/>
    </xf>
    <xf numFmtId="9" fontId="3" fillId="10" borderId="8" xfId="8" applyFont="1" applyFill="1" applyBorder="1" applyAlignment="1" applyProtection="1">
      <alignment horizontal="right" vertical="center"/>
      <protection hidden="1"/>
    </xf>
    <xf numFmtId="9" fontId="3" fillId="10" borderId="5" xfId="8" applyFont="1" applyFill="1" applyBorder="1" applyAlignment="1" applyProtection="1">
      <alignment horizontal="right" vertical="center"/>
      <protection hidden="1"/>
    </xf>
    <xf numFmtId="0" fontId="10" fillId="0" borderId="26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177" fontId="10" fillId="0" borderId="35" xfId="7" applyNumberFormat="1" applyFont="1" applyFill="1" applyBorder="1" applyAlignment="1">
      <alignment horizontal="center" vertical="center"/>
    </xf>
    <xf numFmtId="38" fontId="10" fillId="0" borderId="35" xfId="7" applyFont="1" applyFill="1" applyBorder="1" applyAlignment="1">
      <alignment horizontal="center" vertical="center"/>
    </xf>
    <xf numFmtId="0" fontId="10" fillId="3" borderId="29" xfId="2" applyFont="1" applyFill="1" applyBorder="1" applyAlignment="1" applyProtection="1">
      <alignment horizontal="center" vertical="center"/>
      <protection hidden="1"/>
    </xf>
    <xf numFmtId="0" fontId="10" fillId="3" borderId="8" xfId="2" applyFont="1" applyFill="1" applyBorder="1" applyAlignment="1">
      <alignment horizontal="center" vertical="center"/>
    </xf>
    <xf numFmtId="0" fontId="10" fillId="3" borderId="8" xfId="2" applyFont="1" applyFill="1" applyBorder="1">
      <alignment vertical="center"/>
    </xf>
    <xf numFmtId="0" fontId="10" fillId="3" borderId="8" xfId="7" applyNumberFormat="1" applyFont="1" applyFill="1" applyBorder="1" applyAlignment="1">
      <alignment horizontal="center" vertical="center"/>
    </xf>
    <xf numFmtId="0" fontId="10" fillId="0" borderId="8" xfId="7" applyNumberFormat="1" applyFont="1" applyFill="1" applyBorder="1" applyAlignment="1">
      <alignment horizontal="center" vertical="center"/>
    </xf>
    <xf numFmtId="177" fontId="10" fillId="0" borderId="8" xfId="7" applyNumberFormat="1" applyFont="1" applyFill="1" applyBorder="1" applyAlignment="1">
      <alignment horizontal="center" vertical="center"/>
    </xf>
    <xf numFmtId="180" fontId="10" fillId="0" borderId="8" xfId="7" applyNumberFormat="1" applyFont="1" applyFill="1" applyBorder="1" applyAlignment="1">
      <alignment horizontal="right" vertical="center"/>
    </xf>
    <xf numFmtId="26" fontId="10" fillId="0" borderId="28" xfId="7" applyNumberFormat="1" applyFont="1" applyFill="1" applyBorder="1" applyAlignment="1">
      <alignment horizontal="right" vertical="center"/>
    </xf>
    <xf numFmtId="38" fontId="10" fillId="0" borderId="8" xfId="7" applyFont="1" applyFill="1" applyBorder="1" applyAlignment="1">
      <alignment horizontal="center" vertical="center"/>
    </xf>
    <xf numFmtId="38" fontId="10" fillId="0" borderId="17" xfId="7" applyFont="1" applyFill="1" applyBorder="1" applyAlignment="1">
      <alignment horizontal="center" vertical="center"/>
    </xf>
    <xf numFmtId="0" fontId="10" fillId="3" borderId="30" xfId="2" applyFont="1" applyFill="1" applyBorder="1" applyAlignment="1" applyProtection="1">
      <alignment horizontal="center" vertical="center"/>
      <protection hidden="1"/>
    </xf>
    <xf numFmtId="0" fontId="10" fillId="3" borderId="31" xfId="2" applyFont="1" applyFill="1" applyBorder="1" applyAlignment="1">
      <alignment horizontal="center" vertical="center"/>
    </xf>
    <xf numFmtId="0" fontId="10" fillId="3" borderId="31" xfId="2" applyFont="1" applyFill="1" applyBorder="1">
      <alignment vertical="center"/>
    </xf>
    <xf numFmtId="0" fontId="10" fillId="3" borderId="31" xfId="7" applyNumberFormat="1" applyFont="1" applyFill="1" applyBorder="1" applyAlignment="1">
      <alignment horizontal="center" vertical="center"/>
    </xf>
    <xf numFmtId="180" fontId="10" fillId="0" borderId="31" xfId="7" applyNumberFormat="1" applyFont="1" applyFill="1" applyBorder="1" applyAlignment="1">
      <alignment horizontal="right" vertical="center"/>
    </xf>
    <xf numFmtId="26" fontId="10" fillId="0" borderId="32" xfId="7" applyNumberFormat="1" applyFont="1" applyFill="1" applyBorder="1" applyAlignment="1">
      <alignment horizontal="right" vertical="center"/>
    </xf>
    <xf numFmtId="26" fontId="3" fillId="0" borderId="0" xfId="2" applyNumberFormat="1" applyFont="1">
      <alignment vertical="center"/>
    </xf>
    <xf numFmtId="0" fontId="10" fillId="0" borderId="31" xfId="7" applyNumberFormat="1" applyFont="1" applyFill="1" applyBorder="1" applyAlignment="1">
      <alignment horizontal="center" vertical="center"/>
    </xf>
    <xf numFmtId="177" fontId="10" fillId="0" borderId="31" xfId="7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4" fillId="0" borderId="0" xfId="1"/>
    <xf numFmtId="0" fontId="18" fillId="0" borderId="0" xfId="1" applyFont="1"/>
    <xf numFmtId="0" fontId="19" fillId="0" borderId="0" xfId="1" applyFont="1"/>
    <xf numFmtId="0" fontId="18" fillId="0" borderId="0" xfId="1" applyFont="1" applyAlignmen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vertical="center"/>
    </xf>
    <xf numFmtId="0" fontId="18" fillId="0" borderId="0" xfId="1" applyFont="1" applyAlignment="1">
      <alignment horizontal="center"/>
    </xf>
    <xf numFmtId="184" fontId="10" fillId="3" borderId="8" xfId="7" applyNumberFormat="1" applyFont="1" applyFill="1" applyBorder="1" applyAlignment="1">
      <alignment horizontal="right" vertical="center"/>
    </xf>
    <xf numFmtId="184" fontId="10" fillId="3" borderId="31" xfId="7" applyNumberFormat="1" applyFont="1" applyFill="1" applyBorder="1" applyAlignment="1">
      <alignment horizontal="right" vertical="center"/>
    </xf>
    <xf numFmtId="184" fontId="10" fillId="0" borderId="8" xfId="7" quotePrefix="1" applyNumberFormat="1" applyFont="1" applyFill="1" applyBorder="1" applyAlignment="1">
      <alignment horizontal="center" vertical="center"/>
    </xf>
    <xf numFmtId="184" fontId="10" fillId="0" borderId="17" xfId="7" quotePrefix="1" applyNumberFormat="1" applyFont="1" applyFill="1" applyBorder="1" applyAlignment="1">
      <alignment horizontal="center" vertical="center"/>
    </xf>
    <xf numFmtId="184" fontId="10" fillId="0" borderId="31" xfId="7" quotePrefix="1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84" fontId="10" fillId="0" borderId="9" xfId="7" quotePrefix="1" applyNumberFormat="1" applyFont="1" applyFill="1" applyBorder="1" applyAlignment="1">
      <alignment horizontal="center" vertical="center"/>
    </xf>
    <xf numFmtId="184" fontId="10" fillId="0" borderId="18" xfId="7" quotePrefix="1" applyNumberFormat="1" applyFont="1" applyFill="1" applyBorder="1" applyAlignment="1">
      <alignment horizontal="center" vertical="center"/>
    </xf>
    <xf numFmtId="0" fontId="10" fillId="0" borderId="0" xfId="2" applyFont="1">
      <alignment vertical="center"/>
    </xf>
    <xf numFmtId="0" fontId="10" fillId="3" borderId="8" xfId="2" applyFont="1" applyFill="1" applyBorder="1" applyAlignment="1">
      <alignment horizontal="left" vertical="center"/>
    </xf>
    <xf numFmtId="0" fontId="10" fillId="3" borderId="31" xfId="2" applyFont="1" applyFill="1" applyBorder="1" applyAlignment="1">
      <alignment horizontal="left" vertical="center"/>
    </xf>
    <xf numFmtId="0" fontId="10" fillId="0" borderId="36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181" fontId="10" fillId="0" borderId="8" xfId="7" applyNumberFormat="1" applyFont="1" applyFill="1" applyBorder="1" applyAlignment="1">
      <alignment horizontal="right" vertical="center"/>
    </xf>
    <xf numFmtId="181" fontId="10" fillId="0" borderId="31" xfId="7" applyNumberFormat="1" applyFont="1" applyFill="1" applyBorder="1" applyAlignment="1">
      <alignment horizontal="right" vertical="center"/>
    </xf>
    <xf numFmtId="0" fontId="10" fillId="0" borderId="6" xfId="2" applyFont="1" applyBorder="1" applyAlignment="1">
      <alignment horizontal="center" vertical="center"/>
    </xf>
    <xf numFmtId="178" fontId="10" fillId="0" borderId="8" xfId="2" applyNumberFormat="1" applyFont="1" applyBorder="1" applyAlignment="1">
      <alignment horizontal="right" vertical="center"/>
    </xf>
    <xf numFmtId="26" fontId="10" fillId="0" borderId="9" xfId="7" applyNumberFormat="1" applyFont="1" applyFill="1" applyBorder="1" applyAlignment="1">
      <alignment horizontal="right" vertical="center"/>
    </xf>
    <xf numFmtId="178" fontId="10" fillId="0" borderId="17" xfId="2" applyNumberFormat="1" applyFont="1" applyBorder="1" applyAlignment="1">
      <alignment horizontal="right" vertical="center"/>
    </xf>
    <xf numFmtId="26" fontId="10" fillId="0" borderId="18" xfId="7" applyNumberFormat="1" applyFont="1" applyFill="1" applyBorder="1" applyAlignment="1">
      <alignment horizontal="right" vertical="center"/>
    </xf>
    <xf numFmtId="0" fontId="17" fillId="5" borderId="62" xfId="6" applyFont="1" applyFill="1" applyBorder="1" applyAlignment="1" applyProtection="1">
      <alignment horizontal="center" vertical="center"/>
      <protection hidden="1"/>
    </xf>
    <xf numFmtId="179" fontId="3" fillId="7" borderId="63" xfId="8" applyNumberFormat="1" applyFont="1" applyFill="1" applyBorder="1" applyAlignment="1" applyProtection="1">
      <alignment horizontal="right" vertical="center"/>
      <protection hidden="1"/>
    </xf>
    <xf numFmtId="179" fontId="3" fillId="7" borderId="64" xfId="8" applyNumberFormat="1" applyFont="1" applyFill="1" applyBorder="1" applyAlignment="1" applyProtection="1">
      <alignment horizontal="right" vertical="center"/>
      <protection hidden="1"/>
    </xf>
    <xf numFmtId="178" fontId="3" fillId="0" borderId="0" xfId="6" applyNumberFormat="1" applyFont="1" applyAlignment="1" applyProtection="1">
      <alignment vertical="center"/>
      <protection hidden="1"/>
    </xf>
    <xf numFmtId="0" fontId="21" fillId="0" borderId="0" xfId="0" applyFont="1" applyAlignment="1">
      <alignment horizontal="left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3" borderId="70" xfId="0" applyFill="1" applyBorder="1" applyAlignment="1">
      <alignment horizontal="center" vertical="center"/>
    </xf>
    <xf numFmtId="0" fontId="0" fillId="3" borderId="71" xfId="0" applyFill="1" applyBorder="1" applyAlignment="1">
      <alignment horizontal="center" vertical="center"/>
    </xf>
    <xf numFmtId="184" fontId="10" fillId="0" borderId="73" xfId="7" quotePrefix="1" applyNumberFormat="1" applyFont="1" applyFill="1" applyBorder="1" applyAlignment="1">
      <alignment horizontal="center" vertical="center"/>
    </xf>
    <xf numFmtId="184" fontId="10" fillId="0" borderId="74" xfId="7" quotePrefix="1" applyNumberFormat="1" applyFont="1" applyFill="1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3" borderId="67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22" fillId="3" borderId="8" xfId="7" applyNumberFormat="1" applyFont="1" applyFill="1" applyBorder="1" applyAlignment="1">
      <alignment horizontal="center" vertical="center"/>
    </xf>
    <xf numFmtId="0" fontId="5" fillId="0" borderId="0" xfId="1" applyFont="1" applyAlignment="1">
      <alignment horizontal="left" vertical="center"/>
    </xf>
    <xf numFmtId="178" fontId="0" fillId="0" borderId="0" xfId="0" applyNumberFormat="1">
      <alignment vertical="center"/>
    </xf>
    <xf numFmtId="0" fontId="10" fillId="0" borderId="76" xfId="2" applyFont="1" applyBorder="1" applyAlignment="1">
      <alignment horizontal="center" vertical="center"/>
    </xf>
    <xf numFmtId="24" fontId="10" fillId="3" borderId="77" xfId="7" applyNumberFormat="1" applyFont="1" applyFill="1" applyBorder="1" applyAlignment="1">
      <alignment horizontal="right" vertical="center"/>
    </xf>
    <xf numFmtId="24" fontId="10" fillId="3" borderId="78" xfId="7" applyNumberFormat="1" applyFont="1" applyFill="1" applyBorder="1" applyAlignment="1">
      <alignment horizontal="right" vertical="center"/>
    </xf>
    <xf numFmtId="0" fontId="15" fillId="0" borderId="0" xfId="5" applyFont="1" applyProtection="1">
      <alignment vertical="center"/>
      <protection locked="0"/>
    </xf>
    <xf numFmtId="0" fontId="23" fillId="0" borderId="0" xfId="0" applyFont="1" applyProtection="1">
      <alignment vertical="center"/>
      <protection hidden="1"/>
    </xf>
    <xf numFmtId="0" fontId="21" fillId="0" borderId="0" xfId="0" applyFont="1">
      <alignment vertical="center"/>
    </xf>
    <xf numFmtId="0" fontId="3" fillId="0" borderId="19" xfId="6" applyFont="1" applyBorder="1" applyAlignment="1">
      <alignment vertical="center"/>
    </xf>
    <xf numFmtId="0" fontId="3" fillId="0" borderId="75" xfId="2" applyFont="1" applyBorder="1" applyProtection="1">
      <alignment vertical="center"/>
      <protection hidden="1"/>
    </xf>
    <xf numFmtId="0" fontId="3" fillId="3" borderId="20" xfId="2" applyFont="1" applyFill="1" applyBorder="1" applyProtection="1">
      <alignment vertical="center"/>
      <protection hidden="1"/>
    </xf>
    <xf numFmtId="188" fontId="0" fillId="3" borderId="7" xfId="0" applyNumberFormat="1" applyFill="1" applyBorder="1">
      <alignment vertical="center"/>
    </xf>
    <xf numFmtId="188" fontId="0" fillId="3" borderId="39" xfId="0" applyNumberFormat="1" applyFill="1" applyBorder="1">
      <alignment vertical="center"/>
    </xf>
    <xf numFmtId="188" fontId="0" fillId="0" borderId="72" xfId="0" applyNumberFormat="1" applyBorder="1">
      <alignment vertical="center"/>
    </xf>
    <xf numFmtId="0" fontId="0" fillId="3" borderId="68" xfId="0" applyFill="1" applyBorder="1">
      <alignment vertical="center"/>
    </xf>
    <xf numFmtId="0" fontId="3" fillId="3" borderId="23" xfId="2" applyFont="1" applyFill="1" applyBorder="1" applyProtection="1">
      <alignment vertical="center"/>
      <protection hidden="1"/>
    </xf>
    <xf numFmtId="188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3" borderId="28" xfId="0" applyFill="1" applyBorder="1">
      <alignment vertical="center"/>
    </xf>
    <xf numFmtId="0" fontId="3" fillId="3" borderId="23" xfId="6" applyFont="1" applyFill="1" applyBorder="1" applyAlignment="1">
      <alignment vertical="center"/>
    </xf>
    <xf numFmtId="0" fontId="3" fillId="3" borderId="25" xfId="6" applyFont="1" applyFill="1" applyBorder="1" applyAlignment="1">
      <alignment vertical="center"/>
    </xf>
    <xf numFmtId="0" fontId="0" fillId="3" borderId="32" xfId="0" applyFill="1" applyBorder="1">
      <alignment vertical="center"/>
    </xf>
    <xf numFmtId="188" fontId="0" fillId="3" borderId="16" xfId="0" applyNumberFormat="1" applyFill="1" applyBorder="1">
      <alignment vertical="center"/>
    </xf>
    <xf numFmtId="188" fontId="0" fillId="3" borderId="61" xfId="0" applyNumberFormat="1" applyFill="1" applyBorder="1">
      <alignment vertical="center"/>
    </xf>
    <xf numFmtId="188" fontId="0" fillId="0" borderId="16" xfId="0" applyNumberFormat="1" applyBorder="1">
      <alignment vertical="center"/>
    </xf>
    <xf numFmtId="0" fontId="0" fillId="0" borderId="17" xfId="0" applyBorder="1">
      <alignment vertical="center"/>
    </xf>
    <xf numFmtId="0" fontId="24" fillId="0" borderId="0" xfId="1" applyFont="1" applyAlignment="1">
      <alignment horizontal="left" vertical="center"/>
    </xf>
    <xf numFmtId="0" fontId="0" fillId="3" borderId="8" xfId="0" applyFill="1" applyBorder="1">
      <alignment vertical="center"/>
    </xf>
    <xf numFmtId="0" fontId="16" fillId="0" borderId="79" xfId="0" applyFont="1" applyBorder="1">
      <alignment vertical="center"/>
    </xf>
    <xf numFmtId="0" fontId="16" fillId="3" borderId="80" xfId="0" applyFont="1" applyFill="1" applyBorder="1" applyAlignment="1">
      <alignment horizontal="center" vertical="center"/>
    </xf>
    <xf numFmtId="0" fontId="16" fillId="0" borderId="81" xfId="0" applyFont="1" applyBorder="1">
      <alignment vertical="center"/>
    </xf>
    <xf numFmtId="0" fontId="16" fillId="0" borderId="82" xfId="0" applyFont="1" applyBorder="1" applyAlignment="1">
      <alignment horizontal="center" vertical="center"/>
    </xf>
    <xf numFmtId="0" fontId="0" fillId="0" borderId="19" xfId="0" applyBorder="1">
      <alignment vertical="center"/>
    </xf>
    <xf numFmtId="0" fontId="3" fillId="0" borderId="83" xfId="3" applyFont="1" applyBorder="1" applyAlignment="1">
      <alignment horizontal="center" vertical="center"/>
    </xf>
    <xf numFmtId="0" fontId="3" fillId="0" borderId="84" xfId="3" applyFont="1" applyBorder="1" applyAlignment="1">
      <alignment horizontal="center" vertical="center"/>
    </xf>
    <xf numFmtId="0" fontId="3" fillId="0" borderId="85" xfId="3" applyFont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3" borderId="22" xfId="0" applyFill="1" applyBorder="1">
      <alignment vertical="center"/>
    </xf>
    <xf numFmtId="0" fontId="3" fillId="0" borderId="89" xfId="3" applyFont="1" applyBorder="1" applyAlignment="1">
      <alignment horizontal="center" vertical="center"/>
    </xf>
    <xf numFmtId="0" fontId="3" fillId="0" borderId="8" xfId="3" applyFont="1" applyBorder="1" applyAlignment="1">
      <alignment horizontal="center" vertical="center"/>
    </xf>
    <xf numFmtId="0" fontId="3" fillId="0" borderId="90" xfId="3" applyFont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11" borderId="89" xfId="3" applyFon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0" fontId="0" fillId="0" borderId="93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" fillId="0" borderId="96" xfId="3" applyFont="1" applyBorder="1" applyAlignment="1">
      <alignment horizontal="center" vertical="center"/>
    </xf>
    <xf numFmtId="0" fontId="3" fillId="0" borderId="94" xfId="3" applyFont="1" applyBorder="1" applyAlignment="1">
      <alignment horizontal="center" vertical="center"/>
    </xf>
    <xf numFmtId="0" fontId="3" fillId="0" borderId="97" xfId="3" applyFont="1" applyBorder="1" applyAlignment="1">
      <alignment horizontal="center" vertical="center"/>
    </xf>
    <xf numFmtId="0" fontId="3" fillId="3" borderId="21" xfId="6" applyFont="1" applyFill="1" applyBorder="1" applyAlignment="1">
      <alignment vertical="center"/>
    </xf>
    <xf numFmtId="0" fontId="3" fillId="3" borderId="22" xfId="6" applyFont="1" applyFill="1" applyBorder="1" applyAlignment="1">
      <alignment vertical="center"/>
    </xf>
    <xf numFmtId="176" fontId="0" fillId="0" borderId="92" xfId="0" applyNumberFormat="1" applyBorder="1" applyAlignment="1">
      <alignment horizontal="center" vertical="center"/>
    </xf>
    <xf numFmtId="176" fontId="0" fillId="0" borderId="95" xfId="0" applyNumberFormat="1" applyBorder="1" applyAlignment="1">
      <alignment horizontal="center" vertical="center"/>
    </xf>
    <xf numFmtId="0" fontId="3" fillId="3" borderId="24" xfId="6" applyFont="1" applyFill="1" applyBorder="1" applyAlignment="1">
      <alignment vertical="center"/>
    </xf>
    <xf numFmtId="187" fontId="10" fillId="3" borderId="8" xfId="7" applyNumberFormat="1" applyFont="1" applyFill="1" applyBorder="1" applyAlignment="1">
      <alignment horizontal="right" vertical="center"/>
    </xf>
    <xf numFmtId="187" fontId="10" fillId="3" borderId="31" xfId="7" applyNumberFormat="1" applyFont="1" applyFill="1" applyBorder="1" applyAlignment="1">
      <alignment horizontal="right" vertical="center"/>
    </xf>
    <xf numFmtId="189" fontId="0" fillId="0" borderId="92" xfId="0" applyNumberFormat="1" applyBorder="1" applyAlignment="1">
      <alignment horizontal="center" vertical="center"/>
    </xf>
    <xf numFmtId="189" fontId="0" fillId="0" borderId="95" xfId="0" applyNumberFormat="1" applyBorder="1" applyAlignment="1">
      <alignment horizontal="center" vertical="center"/>
    </xf>
    <xf numFmtId="0" fontId="28" fillId="5" borderId="41" xfId="6" applyFont="1" applyFill="1" applyBorder="1" applyAlignment="1" applyProtection="1">
      <alignment vertical="center"/>
      <protection hidden="1"/>
    </xf>
    <xf numFmtId="0" fontId="28" fillId="5" borderId="42" xfId="6" applyFont="1" applyFill="1" applyBorder="1" applyAlignment="1" applyProtection="1">
      <alignment horizontal="center" vertical="center"/>
      <protection hidden="1"/>
    </xf>
    <xf numFmtId="0" fontId="28" fillId="5" borderId="43" xfId="6" applyFont="1" applyFill="1" applyBorder="1" applyAlignment="1" applyProtection="1">
      <alignment horizontal="center" vertical="center"/>
      <protection hidden="1"/>
    </xf>
    <xf numFmtId="0" fontId="10" fillId="0" borderId="0" xfId="0" applyFont="1">
      <alignment vertical="center"/>
    </xf>
    <xf numFmtId="0" fontId="10" fillId="0" borderId="0" xfId="2" applyFo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179" fontId="3" fillId="7" borderId="11" xfId="8" applyNumberFormat="1" applyFont="1" applyFill="1" applyBorder="1" applyAlignment="1" applyProtection="1">
      <alignment horizontal="right" vertical="center"/>
      <protection hidden="1"/>
    </xf>
    <xf numFmtId="179" fontId="3" fillId="7" borderId="12" xfId="8" applyNumberFormat="1" applyFont="1" applyFill="1" applyBorder="1" applyAlignment="1" applyProtection="1">
      <alignment horizontal="right" vertical="center"/>
      <protection hidden="1"/>
    </xf>
    <xf numFmtId="179" fontId="3" fillId="7" borderId="99" xfId="8" applyNumberFormat="1" applyFont="1" applyFill="1" applyBorder="1" applyAlignment="1" applyProtection="1">
      <alignment horizontal="right" vertical="center"/>
      <protection hidden="1"/>
    </xf>
    <xf numFmtId="179" fontId="3" fillId="7" borderId="98" xfId="8" applyNumberFormat="1" applyFont="1" applyFill="1" applyBorder="1" applyAlignment="1" applyProtection="1">
      <alignment horizontal="right" vertical="center"/>
      <protection hidden="1"/>
    </xf>
    <xf numFmtId="0" fontId="13" fillId="3" borderId="72" xfId="5" applyFill="1" applyBorder="1" applyProtection="1">
      <alignment vertical="center"/>
      <protection locked="0" hidden="1"/>
    </xf>
    <xf numFmtId="0" fontId="3" fillId="0" borderId="73" xfId="4" applyBorder="1" applyProtection="1">
      <alignment vertical="center"/>
      <protection hidden="1"/>
    </xf>
    <xf numFmtId="0" fontId="3" fillId="0" borderId="74" xfId="2" applyFont="1" applyBorder="1" applyProtection="1">
      <alignment vertical="center"/>
      <protection hidden="1"/>
    </xf>
    <xf numFmtId="0" fontId="13" fillId="4" borderId="16" xfId="5" applyFill="1" applyBorder="1" applyProtection="1">
      <alignment vertical="center"/>
      <protection locked="0" hidden="1"/>
    </xf>
    <xf numFmtId="0" fontId="3" fillId="0" borderId="100" xfId="6" applyFont="1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" fillId="0" borderId="102" xfId="3" applyFont="1" applyBorder="1" applyAlignment="1">
      <alignment horizontal="center" vertical="center"/>
    </xf>
    <xf numFmtId="0" fontId="10" fillId="0" borderId="103" xfId="0" applyFont="1" applyBorder="1" applyAlignment="1">
      <alignment horizontal="center" vertical="center"/>
    </xf>
    <xf numFmtId="0" fontId="3" fillId="0" borderId="104" xfId="3" applyFont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92" fontId="0" fillId="0" borderId="0" xfId="0" applyNumberFormat="1">
      <alignment vertical="center"/>
    </xf>
    <xf numFmtId="179" fontId="3" fillId="7" borderId="0" xfId="8" applyNumberFormat="1" applyFont="1" applyFill="1" applyBorder="1" applyAlignment="1" applyProtection="1">
      <alignment horizontal="right" vertical="center"/>
      <protection hidden="1"/>
    </xf>
    <xf numFmtId="190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29" fillId="0" borderId="0" xfId="0" applyFont="1">
      <alignment vertical="center"/>
    </xf>
    <xf numFmtId="0" fontId="10" fillId="0" borderId="1" xfId="2" applyFont="1" applyBorder="1">
      <alignment vertical="center"/>
    </xf>
    <xf numFmtId="0" fontId="10" fillId="2" borderId="1" xfId="2" applyFont="1" applyFill="1" applyBorder="1" applyAlignment="1">
      <alignment horizontal="left"/>
    </xf>
    <xf numFmtId="0" fontId="30" fillId="0" borderId="0" xfId="0" applyFont="1">
      <alignment vertical="center"/>
    </xf>
    <xf numFmtId="0" fontId="11" fillId="0" borderId="2" xfId="2" applyFont="1" applyBorder="1">
      <alignment vertical="center"/>
    </xf>
    <xf numFmtId="0" fontId="10" fillId="2" borderId="0" xfId="2" applyFont="1" applyFill="1" applyAlignment="1"/>
    <xf numFmtId="0" fontId="11" fillId="0" borderId="1" xfId="2" applyFont="1" applyBorder="1">
      <alignment vertical="center"/>
    </xf>
    <xf numFmtId="0" fontId="10" fillId="2" borderId="1" xfId="2" applyFont="1" applyFill="1" applyBorder="1" applyAlignment="1">
      <alignment horizontal="right"/>
    </xf>
    <xf numFmtId="0" fontId="8" fillId="0" borderId="1" xfId="2" applyFont="1" applyBorder="1">
      <alignment vertical="center"/>
    </xf>
    <xf numFmtId="0" fontId="10" fillId="0" borderId="27" xfId="2" applyFont="1" applyBorder="1" applyAlignment="1" applyProtection="1">
      <alignment horizontal="center" vertical="center"/>
      <protection hidden="1"/>
    </xf>
    <xf numFmtId="0" fontId="31" fillId="0" borderId="0" xfId="1" applyFont="1" applyAlignment="1">
      <alignment horizontal="center" vertical="center"/>
    </xf>
  </cellXfs>
  <cellStyles count="15">
    <cellStyle name="パーセント 2" xfId="8" xr:uid="{00000000-0005-0000-0000-000000000000}"/>
    <cellStyle name="ハイパーリンク" xfId="5" builtinId="8"/>
    <cellStyle name="ハイパーリンク 2 2" xfId="14" xr:uid="{4EDEFA74-1459-4D0B-A564-B3DC4C511CBC}"/>
    <cellStyle name="桁区切り 2" xfId="7" xr:uid="{00000000-0005-0000-0000-000002000000}"/>
    <cellStyle name="標準" xfId="0" builtinId="0" customBuiltin="1"/>
    <cellStyle name="標準 2" xfId="2" xr:uid="{00000000-0005-0000-0000-000004000000}"/>
    <cellStyle name="標準 2 2" xfId="6" xr:uid="{00000000-0005-0000-0000-000005000000}"/>
    <cellStyle name="標準 2 2 2" xfId="3" xr:uid="{00000000-0005-0000-0000-000006000000}"/>
    <cellStyle name="標準 2 2 2 2 2" xfId="10" xr:uid="{D919CF5C-9D09-4D0C-9C41-1887FA21E335}"/>
    <cellStyle name="標準 2 2 3" xfId="9" xr:uid="{00000000-0005-0000-0000-000007000000}"/>
    <cellStyle name="標準 2 3" xfId="11" xr:uid="{A822B233-91EB-425E-BBBC-2EA67614658C}"/>
    <cellStyle name="標準 2 3 2" xfId="13" xr:uid="{49E976C2-7401-4977-854F-487FE9DDB1FA}"/>
    <cellStyle name="標準 2 4" xfId="1" xr:uid="{00000000-0005-0000-0000-000008000000}"/>
    <cellStyle name="標準 3" xfId="4" xr:uid="{00000000-0005-0000-0000-000009000000}"/>
    <cellStyle name="標準 3 2 2" xfId="12" xr:uid="{BC9BCD2C-AD50-48A0-B85A-7930433DB972}"/>
  </cellStyles>
  <dxfs count="16">
    <dxf>
      <alignment horizontal="center"/>
    </dxf>
    <dxf>
      <numFmt numFmtId="178" formatCode="#,##0.0_ "/>
    </dxf>
    <dxf>
      <numFmt numFmtId="186" formatCode="#,##0_ "/>
    </dxf>
    <dxf>
      <alignment horizontal="center"/>
    </dxf>
    <dxf>
      <numFmt numFmtId="192" formatCode="&quot;$&quot;#,##0"/>
    </dxf>
    <dxf>
      <alignment horizontal="center"/>
    </dxf>
    <dxf>
      <alignment horizontal="center"/>
    </dxf>
    <dxf>
      <numFmt numFmtId="178" formatCode="#,##0.0_ "/>
    </dxf>
    <dxf>
      <numFmt numFmtId="190" formatCode="&quot;$&quot;#,##0.0"/>
    </dxf>
    <dxf>
      <alignment horizontal="center"/>
    </dxf>
    <dxf>
      <alignment horizontal="center"/>
    </dxf>
    <dxf>
      <numFmt numFmtId="190" formatCode="&quot;$&quot;#,##0.0"/>
    </dxf>
    <dxf>
      <alignment horizontal="center"/>
    </dxf>
    <dxf>
      <numFmt numFmtId="178" formatCode="#,##0.0_ "/>
    </dxf>
    <dxf>
      <fill>
        <patternFill>
          <bgColor rgb="FFFF0000"/>
        </patternFill>
      </fill>
    </dxf>
    <dxf>
      <fill>
        <patternFill>
          <bgColor rgb="FFFF66FF"/>
        </patternFill>
      </fill>
    </dxf>
  </dxfs>
  <tableStyles count="0" defaultTableStyle="TableStyleMedium2" defaultPivotStyle="PivotStyleLight16"/>
  <colors>
    <mruColors>
      <color rgb="FFCCFFFF"/>
      <color rgb="FFFF66FF"/>
      <color rgb="FF99FF99"/>
      <color rgb="FFFFFFCC"/>
      <color rgb="FFCCFFCC"/>
      <color rgb="FFF2F2F2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PanelSupplier!$D$130</c:f>
          <c:strCache>
            <c:ptCount val="1"/>
            <c:pt idx="0">
              <c:v>OLED Shipments and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PanelSupplier!$D$132</c:f>
              <c:strCache>
                <c:ptCount val="1"/>
                <c:pt idx="0">
                  <c:v>Shipments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PanelSupplier!$E$131:$M$131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PanelSupplier!$E$132:$M$132</c:f>
              <c:numCache>
                <c:formatCode>#,##0.0_ </c:formatCode>
                <c:ptCount val="9"/>
                <c:pt idx="0">
                  <c:v>46.481543000000002</c:v>
                </c:pt>
                <c:pt idx="1">
                  <c:v>27.903348000000001</c:v>
                </c:pt>
                <c:pt idx="2">
                  <c:v>36.445948000000008</c:v>
                </c:pt>
                <c:pt idx="3">
                  <c:v>42.949893000000003</c:v>
                </c:pt>
                <c:pt idx="4">
                  <c:v>39.537103000000002</c:v>
                </c:pt>
                <c:pt idx="5">
                  <c:v>36.520975000000007</c:v>
                </c:pt>
                <c:pt idx="6">
                  <c:v>38.790376999999999</c:v>
                </c:pt>
                <c:pt idx="7">
                  <c:v>44.405904999999997</c:v>
                </c:pt>
                <c:pt idx="8">
                  <c:v>33.394418999999999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6-4E38-B6D9-1A54D7CA8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057056"/>
        <c:axId val="171057448"/>
      </c:barChart>
      <c:lineChart>
        <c:grouping val="standard"/>
        <c:varyColors val="0"/>
        <c:ser>
          <c:idx val="1"/>
          <c:order val="1"/>
          <c:tx>
            <c:strRef>
              <c:f>PanelSupplier!$D$133</c:f>
              <c:strCache>
                <c:ptCount val="1"/>
                <c:pt idx="0">
                  <c:v>QoQ Growth</c:v>
                </c:pt>
              </c:strCache>
            </c:strRef>
          </c:tx>
          <c:cat>
            <c:strRef>
              <c:f>PanelSupplier!$E$131:$M$131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PanelSupplier!$E$133:$M$133</c:f>
              <c:numCache>
                <c:formatCode>0%</c:formatCode>
                <c:ptCount val="9"/>
                <c:pt idx="0">
                  <c:v>0</c:v>
                </c:pt>
                <c:pt idx="1">
                  <c:v>-0.39968972200428027</c:v>
                </c:pt>
                <c:pt idx="2">
                  <c:v>0.30614964197127909</c:v>
                </c:pt>
                <c:pt idx="3">
                  <c:v>0.17845454314976231</c:v>
                </c:pt>
                <c:pt idx="4">
                  <c:v>-7.9459802146654962E-2</c:v>
                </c:pt>
                <c:pt idx="5">
                  <c:v>-7.6286014177619307E-2</c:v>
                </c:pt>
                <c:pt idx="6">
                  <c:v>6.2139688220262244E-2</c:v>
                </c:pt>
                <c:pt idx="7">
                  <c:v>0.14476600730124375</c:v>
                </c:pt>
                <c:pt idx="8">
                  <c:v>-0.24797346208798129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56-4E38-B6D9-1A54D7CA8D7E}"/>
            </c:ext>
          </c:extLst>
        </c:ser>
        <c:ser>
          <c:idx val="2"/>
          <c:order val="2"/>
          <c:tx>
            <c:strRef>
              <c:f>PanelSupplier!$D$134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PanelSupplier!$E$131:$M$131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PanelSupplier!$E$134:$M$134</c:f>
              <c:numCache>
                <c:formatCode>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-0.14940209708614882</c:v>
                </c:pt>
                <c:pt idx="5">
                  <c:v>0.30883845909817009</c:v>
                </c:pt>
                <c:pt idx="6">
                  <c:v>6.4326190664597105E-2</c:v>
                </c:pt>
                <c:pt idx="7">
                  <c:v>3.3900247434842212E-2</c:v>
                </c:pt>
                <c:pt idx="8">
                  <c:v>-0.15536505039329773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56-4E38-B6D9-1A54D7CA8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58232"/>
        <c:axId val="171057840"/>
      </c:lineChart>
      <c:catAx>
        <c:axId val="171057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1057448"/>
        <c:crosses val="autoZero"/>
        <c:auto val="1"/>
        <c:lblAlgn val="ctr"/>
        <c:lblOffset val="100"/>
        <c:noMultiLvlLbl val="0"/>
      </c:catAx>
      <c:valAx>
        <c:axId val="171057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Millions of Units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171057056"/>
        <c:crosses val="autoZero"/>
        <c:crossBetween val="between"/>
      </c:valAx>
      <c:valAx>
        <c:axId val="17105784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1058232"/>
        <c:crosses val="max"/>
        <c:crossBetween val="between"/>
      </c:valAx>
      <c:catAx>
        <c:axId val="171058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0578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  <c:spPr>
        <a:ln>
          <a:solidFill>
            <a:schemeClr val="accent3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PanelSupplier!$P$130</c:f>
          <c:strCache>
            <c:ptCount val="1"/>
            <c:pt idx="0">
              <c:v>OLED Revenues and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PanelSupplier!$P$132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PanelSupplier!$Q$131:$Y$131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PanelSupplier!$Q$132:$Y$132</c:f>
              <c:numCache>
                <c:formatCode>#,##0.0_ </c:formatCode>
                <c:ptCount val="9"/>
                <c:pt idx="0">
                  <c:v>804.43027233353769</c:v>
                </c:pt>
                <c:pt idx="1">
                  <c:v>433.92342939934889</c:v>
                </c:pt>
                <c:pt idx="2">
                  <c:v>563.91372322778386</c:v>
                </c:pt>
                <c:pt idx="3">
                  <c:v>761.60928952923689</c:v>
                </c:pt>
                <c:pt idx="4">
                  <c:v>651.95062620302235</c:v>
                </c:pt>
                <c:pt idx="5">
                  <c:v>543.91829631921871</c:v>
                </c:pt>
                <c:pt idx="6">
                  <c:v>575.42501987787421</c:v>
                </c:pt>
                <c:pt idx="7">
                  <c:v>751.94050149391308</c:v>
                </c:pt>
                <c:pt idx="8">
                  <c:v>518.06007835781611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F-4247-B0BA-86FE17DC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82344"/>
        <c:axId val="251482736"/>
      </c:barChart>
      <c:lineChart>
        <c:grouping val="standard"/>
        <c:varyColors val="0"/>
        <c:ser>
          <c:idx val="1"/>
          <c:order val="1"/>
          <c:tx>
            <c:strRef>
              <c:f>PanelSupplier!$P$133</c:f>
              <c:strCache>
                <c:ptCount val="1"/>
                <c:pt idx="0">
                  <c:v>QoQ Growth</c:v>
                </c:pt>
              </c:strCache>
            </c:strRef>
          </c:tx>
          <c:cat>
            <c:strRef>
              <c:f>PanelSupplier!$Q$131:$Y$131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PanelSupplier!$Q$133:$Y$133</c:f>
              <c:numCache>
                <c:formatCode>0%</c:formatCode>
                <c:ptCount val="9"/>
                <c:pt idx="0">
                  <c:v>0</c:v>
                </c:pt>
                <c:pt idx="1">
                  <c:v>-0.46058291896375453</c:v>
                </c:pt>
                <c:pt idx="2">
                  <c:v>0.29956965911790434</c:v>
                </c:pt>
                <c:pt idx="3">
                  <c:v>0.35057768264596229</c:v>
                </c:pt>
                <c:pt idx="4">
                  <c:v>-0.14398283323723157</c:v>
                </c:pt>
                <c:pt idx="5">
                  <c:v>-0.16570630587930682</c:v>
                </c:pt>
                <c:pt idx="6">
                  <c:v>5.7925471108191219E-2</c:v>
                </c:pt>
                <c:pt idx="7">
                  <c:v>0.30675670246924919</c:v>
                </c:pt>
                <c:pt idx="8">
                  <c:v>-0.31103581024221533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DF-4247-B0BA-86FE17DC349B}"/>
            </c:ext>
          </c:extLst>
        </c:ser>
        <c:ser>
          <c:idx val="2"/>
          <c:order val="2"/>
          <c:tx>
            <c:strRef>
              <c:f>PanelSupplier!$P$134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PanelSupplier!$Q$131:$Y$131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PanelSupplier!$Q$134:$Y$134</c:f>
              <c:numCache>
                <c:formatCode>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-0.18954986078307767</c:v>
                </c:pt>
                <c:pt idx="5">
                  <c:v>0.25348911689817788</c:v>
                </c:pt>
                <c:pt idx="6">
                  <c:v>2.0413223115410162E-2</c:v>
                </c:pt>
                <c:pt idx="7">
                  <c:v>-1.2695207592990698E-2</c:v>
                </c:pt>
                <c:pt idx="8">
                  <c:v>-0.20536915291421431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DF-4247-B0BA-86FE17DC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83520"/>
        <c:axId val="251483128"/>
      </c:lineChart>
      <c:catAx>
        <c:axId val="251482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482736"/>
        <c:crosses val="autoZero"/>
        <c:auto val="1"/>
        <c:lblAlgn val="ctr"/>
        <c:lblOffset val="100"/>
        <c:noMultiLvlLbl val="0"/>
      </c:catAx>
      <c:valAx>
        <c:axId val="25148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$ Millions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1482344"/>
        <c:crosses val="autoZero"/>
        <c:crossBetween val="between"/>
      </c:valAx>
      <c:valAx>
        <c:axId val="251483128"/>
        <c:scaling>
          <c:orientation val="minMax"/>
          <c:max val="1.6"/>
          <c:min val="-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1483520"/>
        <c:crosses val="max"/>
        <c:crossBetween val="between"/>
        <c:majorUnit val="0.4"/>
      </c:valAx>
      <c:catAx>
        <c:axId val="251483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4831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  <c:spPr>
        <a:ln>
          <a:solidFill>
            <a:schemeClr val="accent3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rgbClr val="A5A5A5"/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PanelSupplier!$Q$211</c:f>
          <c:strCache>
            <c:ptCount val="1"/>
            <c:pt idx="0">
              <c:v>OLED Revenues and Annual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PanelSupplier!$P$213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PanelSupplier!$Q$212:$X$212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PanelSupplier!$Q$213:$X$213</c:f>
              <c:numCache>
                <c:formatCode>#,##0.0_ </c:formatCode>
                <c:ptCount val="8"/>
                <c:pt idx="0">
                  <c:v>2346.8225472182457</c:v>
                </c:pt>
                <c:pt idx="1">
                  <c:v>2411.3970683593916</c:v>
                </c:pt>
                <c:pt idx="2">
                  <c:v>2389.3438960488215</c:v>
                </c:pt>
                <c:pt idx="3">
                  <c:v>2372.2791346108806</c:v>
                </c:pt>
                <c:pt idx="4">
                  <c:v>2403.760620996798</c:v>
                </c:pt>
                <c:pt idx="5">
                  <c:v>2445.385839719901</c:v>
                </c:pt>
                <c:pt idx="6">
                  <c:v>2500.9867156327527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D-43C0-8E6A-C0B76015B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84696"/>
        <c:axId val="251485088"/>
      </c:barChart>
      <c:lineChart>
        <c:grouping val="standard"/>
        <c:varyColors val="0"/>
        <c:ser>
          <c:idx val="1"/>
          <c:order val="1"/>
          <c:tx>
            <c:strRef>
              <c:f>PanelSupplier!$P$214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PanelSupplier!$Q$212:$X$212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PanelSupplier!$Q$214:$X$214</c:f>
              <c:numCache>
                <c:formatCode>0%</c:formatCode>
                <c:ptCount val="8"/>
                <c:pt idx="1">
                  <c:v>2.7515723852955087E-2</c:v>
                </c:pt>
                <c:pt idx="2">
                  <c:v>-9.1453923536425341E-3</c:v>
                </c:pt>
                <c:pt idx="3">
                  <c:v>-7.1420281802717644E-3</c:v>
                </c:pt>
                <c:pt idx="4">
                  <c:v>1.3270565814373025E-2</c:v>
                </c:pt>
                <c:pt idx="5">
                  <c:v>1.7316707146089128E-2</c:v>
                </c:pt>
                <c:pt idx="6">
                  <c:v>2.2737056463539629E-2</c:v>
                </c:pt>
                <c:pt idx="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FD-43C0-8E6A-C0B76015B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85872"/>
        <c:axId val="251485480"/>
      </c:lineChart>
      <c:catAx>
        <c:axId val="251484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485088"/>
        <c:crosses val="autoZero"/>
        <c:auto val="1"/>
        <c:lblAlgn val="ctr"/>
        <c:lblOffset val="100"/>
        <c:noMultiLvlLbl val="0"/>
      </c:catAx>
      <c:valAx>
        <c:axId val="251485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$ Millions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1484696"/>
        <c:crosses val="autoZero"/>
        <c:crossBetween val="between"/>
      </c:valAx>
      <c:valAx>
        <c:axId val="25148548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1485872"/>
        <c:crosses val="max"/>
        <c:crossBetween val="between"/>
      </c:valAx>
      <c:catAx>
        <c:axId val="251485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4854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PanelSupplier!$D$211</c:f>
          <c:strCache>
            <c:ptCount val="1"/>
            <c:pt idx="0">
              <c:v>OLED Shipments and Annual Growth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PanelSupplier!$D$213</c:f>
              <c:strCache>
                <c:ptCount val="1"/>
                <c:pt idx="0">
                  <c:v>Shipments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PanelSupplier!$E$212:$L$212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PanelSupplier!$E$213:$L$213</c:f>
              <c:numCache>
                <c:formatCode>#,##0.0_ </c:formatCode>
                <c:ptCount val="8"/>
                <c:pt idx="0">
                  <c:v>125.584726</c:v>
                </c:pt>
                <c:pt idx="1">
                  <c:v>146.83629200000001</c:v>
                </c:pt>
                <c:pt idx="2">
                  <c:v>153.11167599999999</c:v>
                </c:pt>
                <c:pt idx="3">
                  <c:v>162.120893</c:v>
                </c:pt>
                <c:pt idx="4">
                  <c:v>172.47348</c:v>
                </c:pt>
                <c:pt idx="5">
                  <c:v>184.16010399999999</c:v>
                </c:pt>
                <c:pt idx="6">
                  <c:v>197.37761799999998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C-4CA2-94CC-6196CFA6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70000"/>
        <c:axId val="251570392"/>
      </c:barChart>
      <c:lineChart>
        <c:grouping val="standard"/>
        <c:varyColors val="0"/>
        <c:ser>
          <c:idx val="1"/>
          <c:order val="1"/>
          <c:tx>
            <c:strRef>
              <c:f>PanelSupplier!$D$214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PanelSupplier!$E$212:$L$212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PanelSupplier!$E$214:$L$214</c:f>
              <c:numCache>
                <c:formatCode>0%</c:formatCode>
                <c:ptCount val="8"/>
                <c:pt idx="1">
                  <c:v>0.16922094491013184</c:v>
                </c:pt>
                <c:pt idx="2">
                  <c:v>4.2737281870342869E-2</c:v>
                </c:pt>
                <c:pt idx="3">
                  <c:v>5.8840822825295236E-2</c:v>
                </c:pt>
                <c:pt idx="4">
                  <c:v>6.3857204388826139E-2</c:v>
                </c:pt>
                <c:pt idx="5">
                  <c:v>6.7758962131453382E-2</c:v>
                </c:pt>
                <c:pt idx="6">
                  <c:v>7.1771864333873392E-2</c:v>
                </c:pt>
                <c:pt idx="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2C-4CA2-94CC-6196CFA6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571176"/>
        <c:axId val="251570784"/>
      </c:lineChart>
      <c:catAx>
        <c:axId val="251570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570392"/>
        <c:crosses val="autoZero"/>
        <c:auto val="1"/>
        <c:lblAlgn val="ctr"/>
        <c:lblOffset val="100"/>
        <c:noMultiLvlLbl val="0"/>
      </c:catAx>
      <c:valAx>
        <c:axId val="251570392"/>
        <c:scaling>
          <c:orientation val="minMax"/>
        </c:scaling>
        <c:delete val="0"/>
        <c:axPos val="l"/>
        <c:majorGridlines>
          <c:spPr>
            <a:ln>
              <a:solidFill>
                <a:schemeClr val="accent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altLang="ja-JP" sz="1100" b="0" i="0" baseline="0">
                    <a:effectLst/>
                  </a:rPr>
                  <a:t>Millions of Units</a:t>
                </a:r>
                <a:endParaRPr lang="ja-JP" altLang="ja-JP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1570000"/>
        <c:crosses val="autoZero"/>
        <c:crossBetween val="between"/>
      </c:valAx>
      <c:valAx>
        <c:axId val="251570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Growth</a:t>
                </a:r>
              </a:p>
            </c:rich>
          </c:tx>
          <c:layout>
            <c:manualLayout>
              <c:xMode val="edge"/>
              <c:yMode val="edge"/>
              <c:x val="0.97721979621542943"/>
              <c:y val="0.3790391418463996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251571176"/>
        <c:crosses val="max"/>
        <c:crossBetween val="between"/>
        <c:majorUnit val="0.1"/>
      </c:valAx>
      <c:catAx>
        <c:axId val="25157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5707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  <c:spPr>
        <a:ln>
          <a:solidFill>
            <a:schemeClr val="accent3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 b="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PanelSupplier!$AB$130</c:f>
          <c:strCache>
            <c:ptCount val="1"/>
            <c:pt idx="0">
              <c:v>OLED ASPs and Growth</c:v>
            </c:pt>
          </c:strCache>
        </c:strRef>
      </c:tx>
      <c:layout>
        <c:manualLayout>
          <c:xMode val="edge"/>
          <c:yMode val="edge"/>
          <c:x val="0.33750983478345498"/>
          <c:y val="9.7719869706840382E-3"/>
        </c:manualLayout>
      </c:layout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PanelSupplier!$AB$132</c:f>
              <c:strCache>
                <c:ptCount val="1"/>
                <c:pt idx="0">
                  <c:v>ASPs</c:v>
                </c:pt>
              </c:strCache>
            </c:strRef>
          </c:tx>
          <c:invertIfNegative val="0"/>
          <c:cat>
            <c:strRef>
              <c:f>PanelSupplier!$AC$131:$AK$131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PanelSupplier!$AC$132:$AK$132</c:f>
              <c:numCache>
                <c:formatCode>#,##0.0_ </c:formatCode>
                <c:ptCount val="9"/>
                <c:pt idx="0">
                  <c:v>17.306445105179439</c:v>
                </c:pt>
                <c:pt idx="1">
                  <c:v>15.550944976185255</c:v>
                </c:pt>
                <c:pt idx="2">
                  <c:v>15.472604066377523</c:v>
                </c:pt>
                <c:pt idx="3">
                  <c:v>17.732507262107426</c:v>
                </c:pt>
                <c:pt idx="4">
                  <c:v>16.489590200956865</c:v>
                </c:pt>
                <c:pt idx="5">
                  <c:v>14.893312577750693</c:v>
                </c:pt>
                <c:pt idx="6">
                  <c:v>14.834220865599585</c:v>
                </c:pt>
                <c:pt idx="7">
                  <c:v>16.933344821908552</c:v>
                </c:pt>
                <c:pt idx="8">
                  <c:v>15.513373008759821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250-92D7-CC10E9B7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057056"/>
        <c:axId val="171057448"/>
      </c:barChart>
      <c:lineChart>
        <c:grouping val="standard"/>
        <c:varyColors val="0"/>
        <c:ser>
          <c:idx val="1"/>
          <c:order val="1"/>
          <c:tx>
            <c:strRef>
              <c:f>PanelSupplier!$AB$133</c:f>
              <c:strCache>
                <c:ptCount val="1"/>
                <c:pt idx="0">
                  <c:v>QoQ Growth</c:v>
                </c:pt>
              </c:strCache>
            </c:strRef>
          </c:tx>
          <c:cat>
            <c:strRef>
              <c:f>PanelSupplier!$AC$131:$AK$131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PanelSupplier!$AC$133:$AK$133</c:f>
              <c:numCache>
                <c:formatCode>0%</c:formatCode>
                <c:ptCount val="9"/>
                <c:pt idx="0">
                  <c:v>0</c:v>
                </c:pt>
                <c:pt idx="1">
                  <c:v>-0.10143620589469303</c:v>
                </c:pt>
                <c:pt idx="2">
                  <c:v>-5.0376944891582813E-3</c:v>
                </c:pt>
                <c:pt idx="3">
                  <c:v>0.14605836134854294</c:v>
                </c:pt>
                <c:pt idx="4">
                  <c:v>-7.0092573079417173E-2</c:v>
                </c:pt>
                <c:pt idx="5">
                  <c:v>-9.6805172460474015E-2</c:v>
                </c:pt>
                <c:pt idx="6">
                  <c:v>-3.9676674912058289E-3</c:v>
                </c:pt>
                <c:pt idx="7">
                  <c:v>0.14150550779359197</c:v>
                </c:pt>
                <c:pt idx="8">
                  <c:v>-8.3856546245462113E-2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8-4250-92D7-CC10E9B77397}"/>
            </c:ext>
          </c:extLst>
        </c:ser>
        <c:ser>
          <c:idx val="2"/>
          <c:order val="2"/>
          <c:tx>
            <c:strRef>
              <c:f>PanelSupplier!$AB$134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PanelSupplier!$AC$131:$AK$131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PanelSupplier!$AC$134:$AK$134</c:f>
              <c:numCache>
                <c:formatCode>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-4.7199462353947341E-2</c:v>
                </c:pt>
                <c:pt idx="5">
                  <c:v>-4.2288902664221473E-2</c:v>
                </c:pt>
                <c:pt idx="6">
                  <c:v>-4.125893728290797E-2</c:v>
                </c:pt>
                <c:pt idx="7">
                  <c:v>-4.5067650523770153E-2</c:v>
                </c:pt>
                <c:pt idx="8">
                  <c:v>-5.9202028692040831E-2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78-4250-92D7-CC10E9B7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58232"/>
        <c:axId val="171057840"/>
      </c:lineChart>
      <c:catAx>
        <c:axId val="171057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1057448"/>
        <c:crosses val="autoZero"/>
        <c:auto val="1"/>
        <c:lblAlgn val="ctr"/>
        <c:lblOffset val="100"/>
        <c:noMultiLvlLbl val="0"/>
      </c:catAx>
      <c:valAx>
        <c:axId val="171057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ASPs ($)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171057056"/>
        <c:crosses val="autoZero"/>
        <c:crossBetween val="between"/>
      </c:valAx>
      <c:valAx>
        <c:axId val="17105784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1058232"/>
        <c:crosses val="max"/>
        <c:crossBetween val="between"/>
      </c:valAx>
      <c:catAx>
        <c:axId val="171058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0578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  <c:spPr>
        <a:ln>
          <a:solidFill>
            <a:schemeClr val="accent3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PanelSupplier!$D$186</c:f>
          <c:strCache>
            <c:ptCount val="1"/>
            <c:pt idx="0">
              <c:v>OLED Shipment Share by Panel Supplier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PanelSupplier!$D$31</c:f>
              <c:strCache>
                <c:ptCount val="1"/>
                <c:pt idx="0">
                  <c:v>AUO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PanelSupplier!$E$31:$M$31</c:f>
              <c:numCache>
                <c:formatCode>0.0%</c:formatCode>
                <c:ptCount val="9"/>
                <c:pt idx="0">
                  <c:v>2.7968090474104958E-4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C-4194-BB55-97AB7A155C26}"/>
            </c:ext>
          </c:extLst>
        </c:ser>
        <c:ser>
          <c:idx val="1"/>
          <c:order val="1"/>
          <c:tx>
            <c:strRef>
              <c:f>PanelSupplier!$D$32</c:f>
              <c:strCache>
                <c:ptCount val="1"/>
                <c:pt idx="0">
                  <c:v>BOE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PanelSupplier!$E$32:$M$32</c:f>
              <c:numCache>
                <c:formatCode>0.0%</c:formatCode>
                <c:ptCount val="9"/>
                <c:pt idx="0">
                  <c:v>0.13956077146578375</c:v>
                </c:pt>
                <c:pt idx="1">
                  <c:v>0.12754741832413802</c:v>
                </c:pt>
                <c:pt idx="2">
                  <c:v>0.11831219207139294</c:v>
                </c:pt>
                <c:pt idx="3">
                  <c:v>4.349254141331621E-2</c:v>
                </c:pt>
                <c:pt idx="4">
                  <c:v>5.1850030590253421E-2</c:v>
                </c:pt>
                <c:pt idx="5">
                  <c:v>5.9691725097700696E-2</c:v>
                </c:pt>
                <c:pt idx="6">
                  <c:v>3.9056078263946747E-2</c:v>
                </c:pt>
                <c:pt idx="7">
                  <c:v>2.3079160305369297E-2</c:v>
                </c:pt>
                <c:pt idx="8">
                  <c:v>2.3859885090379923E-2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9C-4194-BB55-97AB7A155C26}"/>
            </c:ext>
          </c:extLst>
        </c:ser>
        <c:ser>
          <c:idx val="2"/>
          <c:order val="2"/>
          <c:tx>
            <c:strRef>
              <c:f>PanelSupplier!$D$33</c:f>
              <c:strCache>
                <c:ptCount val="1"/>
                <c:pt idx="0">
                  <c:v>China Star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PanelSupplier!$E$33:$M$33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4.6565890164150113E-5</c:v>
                </c:pt>
                <c:pt idx="4">
                  <c:v>9.1053712256054763E-3</c:v>
                </c:pt>
                <c:pt idx="5">
                  <c:v>7.666827076768897E-3</c:v>
                </c:pt>
                <c:pt idx="6">
                  <c:v>1.5467753767899703E-2</c:v>
                </c:pt>
                <c:pt idx="7">
                  <c:v>9.1408113402935941E-3</c:v>
                </c:pt>
                <c:pt idx="8">
                  <c:v>1.0461867894752114E-2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C-4194-BB55-97AB7A155C26}"/>
            </c:ext>
          </c:extLst>
        </c:ser>
        <c:ser>
          <c:idx val="3"/>
          <c:order val="3"/>
          <c:tx>
            <c:strRef>
              <c:f>PanelSupplier!$D$34</c:f>
              <c:strCache>
                <c:ptCount val="1"/>
                <c:pt idx="0">
                  <c:v>EDO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PanelSupplier!$E$34:$M$34</c:f>
              <c:numCache>
                <c:formatCode>0.0%</c:formatCode>
                <c:ptCount val="9"/>
                <c:pt idx="0">
                  <c:v>0.15236155133662407</c:v>
                </c:pt>
                <c:pt idx="1">
                  <c:v>0.18008591657173184</c:v>
                </c:pt>
                <c:pt idx="2">
                  <c:v>0.10975156963951106</c:v>
                </c:pt>
                <c:pt idx="3">
                  <c:v>0.11555325644233853</c:v>
                </c:pt>
                <c:pt idx="4">
                  <c:v>0.1005890593450916</c:v>
                </c:pt>
                <c:pt idx="5">
                  <c:v>0.13759216450272752</c:v>
                </c:pt>
                <c:pt idx="6">
                  <c:v>0.10311835845266469</c:v>
                </c:pt>
                <c:pt idx="7">
                  <c:v>0.11176441511551223</c:v>
                </c:pt>
                <c:pt idx="8">
                  <c:v>0.19404440005379342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9C-4194-BB55-97AB7A155C26}"/>
            </c:ext>
          </c:extLst>
        </c:ser>
        <c:ser>
          <c:idx val="4"/>
          <c:order val="4"/>
          <c:tx>
            <c:strRef>
              <c:f>PanelSupplier!$D$35</c:f>
              <c:strCache>
                <c:ptCount val="1"/>
                <c:pt idx="0">
                  <c:v>JDI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PanelSupplier!$E$35:$M$35</c:f>
              <c:numCache>
                <c:formatCode>0.0%</c:formatCode>
                <c:ptCount val="9"/>
                <c:pt idx="0">
                  <c:v>6.0238964098072209E-2</c:v>
                </c:pt>
                <c:pt idx="1">
                  <c:v>4.6589391351890816E-2</c:v>
                </c:pt>
                <c:pt idx="2">
                  <c:v>4.9388206337779982E-2</c:v>
                </c:pt>
                <c:pt idx="3">
                  <c:v>4.8894184672357621E-2</c:v>
                </c:pt>
                <c:pt idx="4">
                  <c:v>5.3114665482698616E-2</c:v>
                </c:pt>
                <c:pt idx="5">
                  <c:v>3.285783032900956E-2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9C-4194-BB55-97AB7A155C26}"/>
            </c:ext>
          </c:extLst>
        </c:ser>
        <c:ser>
          <c:idx val="5"/>
          <c:order val="5"/>
          <c:tx>
            <c:strRef>
              <c:f>PanelSupplier!$D$36</c:f>
              <c:strCache>
                <c:ptCount val="1"/>
                <c:pt idx="0">
                  <c:v>LGD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PanelSupplier!$E$36:$M$36</c:f>
              <c:numCache>
                <c:formatCode>0.0%</c:formatCode>
                <c:ptCount val="9"/>
                <c:pt idx="0">
                  <c:v>0.22051763643044292</c:v>
                </c:pt>
                <c:pt idx="1">
                  <c:v>0.15338661152776362</c:v>
                </c:pt>
                <c:pt idx="2">
                  <c:v>0.14130514591087051</c:v>
                </c:pt>
                <c:pt idx="3">
                  <c:v>0.29220096078004193</c:v>
                </c:pt>
                <c:pt idx="4">
                  <c:v>0.246603804026815</c:v>
                </c:pt>
                <c:pt idx="5">
                  <c:v>0.18345621933697001</c:v>
                </c:pt>
                <c:pt idx="6">
                  <c:v>0.18690202469545475</c:v>
                </c:pt>
                <c:pt idx="7">
                  <c:v>0.34492892330423169</c:v>
                </c:pt>
                <c:pt idx="8">
                  <c:v>0.28447867291836998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9C-4194-BB55-97AB7A155C26}"/>
            </c:ext>
          </c:extLst>
        </c:ser>
        <c:ser>
          <c:idx val="6"/>
          <c:order val="6"/>
          <c:tx>
            <c:strRef>
              <c:f>PanelSupplier!$D$37</c:f>
              <c:strCache>
                <c:ptCount val="1"/>
                <c:pt idx="0">
                  <c:v>SDC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PanelSupplier!$E$37:$M$37</c:f>
              <c:numCache>
                <c:formatCode>0.0%</c:formatCode>
                <c:ptCount val="9"/>
                <c:pt idx="0">
                  <c:v>6.1433911520536226E-2</c:v>
                </c:pt>
                <c:pt idx="1">
                  <c:v>5.4522059503397231E-2</c:v>
                </c:pt>
                <c:pt idx="2">
                  <c:v>9.4439798904393954E-2</c:v>
                </c:pt>
                <c:pt idx="3">
                  <c:v>6.8775328497325941E-2</c:v>
                </c:pt>
                <c:pt idx="4">
                  <c:v>3.5285918647099658E-2</c:v>
                </c:pt>
                <c:pt idx="5">
                  <c:v>3.4335748155683132E-2</c:v>
                </c:pt>
                <c:pt idx="6">
                  <c:v>0.10903160337936392</c:v>
                </c:pt>
                <c:pt idx="7">
                  <c:v>7.0170847773511208E-2</c:v>
                </c:pt>
                <c:pt idx="8">
                  <c:v>4.4678124209916632E-2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9C-4194-BB55-97AB7A155C26}"/>
            </c:ext>
          </c:extLst>
        </c:ser>
        <c:ser>
          <c:idx val="7"/>
          <c:order val="7"/>
          <c:tx>
            <c:strRef>
              <c:f>PanelSupplier!$D$38</c:f>
              <c:strCache>
                <c:ptCount val="1"/>
                <c:pt idx="0">
                  <c:v>Tianma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PanelSupplier!$E$38:$M$38</c:f>
              <c:numCache>
                <c:formatCode>0.0%</c:formatCode>
                <c:ptCount val="9"/>
                <c:pt idx="0">
                  <c:v>0.1333217358984834</c:v>
                </c:pt>
                <c:pt idx="1">
                  <c:v>0.19925924301270226</c:v>
                </c:pt>
                <c:pt idx="2">
                  <c:v>0.18644047892511947</c:v>
                </c:pt>
                <c:pt idx="3">
                  <c:v>0.14724134469904265</c:v>
                </c:pt>
                <c:pt idx="4">
                  <c:v>0.12800634381330364</c:v>
                </c:pt>
                <c:pt idx="5">
                  <c:v>0.16606895078786912</c:v>
                </c:pt>
                <c:pt idx="6">
                  <c:v>0.1885003592514711</c:v>
                </c:pt>
                <c:pt idx="7">
                  <c:v>0.16742541335437261</c:v>
                </c:pt>
                <c:pt idx="8">
                  <c:v>0.16111952718806097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9C-4194-BB55-97AB7A155C26}"/>
            </c:ext>
          </c:extLst>
        </c:ser>
        <c:ser>
          <c:idx val="8"/>
          <c:order val="8"/>
          <c:tx>
            <c:strRef>
              <c:f>PanelSupplier!$D$39</c:f>
              <c:strCache>
                <c:ptCount val="1"/>
                <c:pt idx="0">
                  <c:v>Truly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PanelSupplier!$E$39:$M$39</c:f>
              <c:numCache>
                <c:formatCode>0.0%</c:formatCode>
                <c:ptCount val="9"/>
                <c:pt idx="0">
                  <c:v>3.3131430253939713E-2</c:v>
                </c:pt>
                <c:pt idx="1">
                  <c:v>4.6589391351890816E-2</c:v>
                </c:pt>
                <c:pt idx="2">
                  <c:v>2.4831292630939378E-2</c:v>
                </c:pt>
                <c:pt idx="3">
                  <c:v>3.1082731684570201E-2</c:v>
                </c:pt>
                <c:pt idx="4">
                  <c:v>4.4894538681804791E-2</c:v>
                </c:pt>
                <c:pt idx="5">
                  <c:v>4.5727147207871632E-2</c:v>
                </c:pt>
                <c:pt idx="6">
                  <c:v>3.0033221899338592E-2</c:v>
                </c:pt>
                <c:pt idx="7">
                  <c:v>3.4792670028907194E-2</c:v>
                </c:pt>
                <c:pt idx="8">
                  <c:v>5.0906709890655689E-2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9C-4194-BB55-97AB7A155C26}"/>
            </c:ext>
          </c:extLst>
        </c:ser>
        <c:ser>
          <c:idx val="9"/>
          <c:order val="9"/>
          <c:tx>
            <c:strRef>
              <c:f>PanelSupplier!$D$40</c:f>
              <c:strCache>
                <c:ptCount val="1"/>
                <c:pt idx="0">
                  <c:v>Visionox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PanelSupplier!$E$40:$M$40</c:f>
              <c:numCache>
                <c:formatCode>0.0%</c:formatCode>
                <c:ptCount val="9"/>
                <c:pt idx="0">
                  <c:v>0.1991543180913766</c:v>
                </c:pt>
                <c:pt idx="1">
                  <c:v>0.19201996835648541</c:v>
                </c:pt>
                <c:pt idx="2">
                  <c:v>0.27553131557999255</c:v>
                </c:pt>
                <c:pt idx="3">
                  <c:v>0.25271308592084263</c:v>
                </c:pt>
                <c:pt idx="4">
                  <c:v>0.33055026818732774</c:v>
                </c:pt>
                <c:pt idx="5">
                  <c:v>0.33260338750539931</c:v>
                </c:pt>
                <c:pt idx="6">
                  <c:v>0.32789060028986056</c:v>
                </c:pt>
                <c:pt idx="7">
                  <c:v>0.23869775877780219</c:v>
                </c:pt>
                <c:pt idx="8">
                  <c:v>0.23045081275407125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9C-4194-BB55-97AB7A155C26}"/>
            </c:ext>
          </c:extLst>
        </c:ser>
        <c:ser>
          <c:idx val="10"/>
          <c:order val="10"/>
          <c:tx>
            <c:strRef>
              <c:f>PanelSupplier!$D$41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PanelSupplier!$E$41:$M$41</c:f>
            </c:numRef>
          </c:val>
          <c:extLst>
            <c:ext xmlns:c16="http://schemas.microsoft.com/office/drawing/2014/chart" uri="{C3380CC4-5D6E-409C-BE32-E72D297353CC}">
              <c16:uniqueId val="{0000000A-D19C-4194-BB55-97AB7A155C26}"/>
            </c:ext>
          </c:extLst>
        </c:ser>
        <c:ser>
          <c:idx val="11"/>
          <c:order val="11"/>
          <c:tx>
            <c:strRef>
              <c:f>PanelSupplier!$D$42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PanelSupplier!$E$42:$M$42</c:f>
            </c:numRef>
          </c:val>
          <c:extLst>
            <c:ext xmlns:c16="http://schemas.microsoft.com/office/drawing/2014/chart" uri="{C3380CC4-5D6E-409C-BE32-E72D297353CC}">
              <c16:uniqueId val="{0000000B-D19C-4194-BB55-97AB7A155C26}"/>
            </c:ext>
          </c:extLst>
        </c:ser>
        <c:ser>
          <c:idx val="12"/>
          <c:order val="12"/>
          <c:tx>
            <c:strRef>
              <c:f>PanelSupplier!$D$43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PanelSupplier!$E$43:$M$43</c:f>
            </c:numRef>
          </c:val>
          <c:extLst>
            <c:ext xmlns:c16="http://schemas.microsoft.com/office/drawing/2014/chart" uri="{C3380CC4-5D6E-409C-BE32-E72D297353CC}">
              <c16:uniqueId val="{0000000C-D19C-4194-BB55-97AB7A155C26}"/>
            </c:ext>
          </c:extLst>
        </c:ser>
        <c:ser>
          <c:idx val="13"/>
          <c:order val="13"/>
          <c:tx>
            <c:strRef>
              <c:f>PanelSupplier!$D$44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PanelSupplier!$E$44:$M$44</c:f>
            </c:numRef>
          </c:val>
          <c:extLst>
            <c:ext xmlns:c16="http://schemas.microsoft.com/office/drawing/2014/chart" uri="{C3380CC4-5D6E-409C-BE32-E72D297353CC}">
              <c16:uniqueId val="{0000000D-D19C-4194-BB55-97AB7A155C26}"/>
            </c:ext>
          </c:extLst>
        </c:ser>
        <c:ser>
          <c:idx val="14"/>
          <c:order val="14"/>
          <c:tx>
            <c:strRef>
              <c:f>PanelSupplier!$D$45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PanelSupplier!$E$45:$M$45</c:f>
            </c:numRef>
          </c:val>
          <c:extLst>
            <c:ext xmlns:c16="http://schemas.microsoft.com/office/drawing/2014/chart" uri="{C3380CC4-5D6E-409C-BE32-E72D297353CC}">
              <c16:uniqueId val="{0000000E-D19C-4194-BB55-97AB7A155C26}"/>
            </c:ext>
          </c:extLst>
        </c:ser>
        <c:ser>
          <c:idx val="15"/>
          <c:order val="15"/>
          <c:tx>
            <c:strRef>
              <c:f>PanelSupplier!$D$46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PanelSupplier!$E$46:$M$46</c:f>
            </c:numRef>
          </c:val>
          <c:extLst>
            <c:ext xmlns:c16="http://schemas.microsoft.com/office/drawing/2014/chart" uri="{C3380CC4-5D6E-409C-BE32-E72D297353CC}">
              <c16:uniqueId val="{0000000F-D19C-4194-BB55-97AB7A155C26}"/>
            </c:ext>
          </c:extLst>
        </c:ser>
        <c:ser>
          <c:idx val="16"/>
          <c:order val="16"/>
          <c:tx>
            <c:strRef>
              <c:f>PanelSupplier!$D$47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PanelSupplier!$E$47:$M$47</c:f>
            </c:numRef>
          </c:val>
          <c:extLst>
            <c:ext xmlns:c16="http://schemas.microsoft.com/office/drawing/2014/chart" uri="{C3380CC4-5D6E-409C-BE32-E72D297353CC}">
              <c16:uniqueId val="{00000010-D19C-4194-BB55-97AB7A155C26}"/>
            </c:ext>
          </c:extLst>
        </c:ser>
        <c:ser>
          <c:idx val="17"/>
          <c:order val="17"/>
          <c:tx>
            <c:strRef>
              <c:f>PanelSupplier!$D$48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PanelSupplier!$E$48:$M$48</c:f>
            </c:numRef>
          </c:val>
          <c:extLst>
            <c:ext xmlns:c16="http://schemas.microsoft.com/office/drawing/2014/chart" uri="{C3380CC4-5D6E-409C-BE32-E72D297353CC}">
              <c16:uniqueId val="{00000011-D19C-4194-BB55-97AB7A155C26}"/>
            </c:ext>
          </c:extLst>
        </c:ser>
        <c:ser>
          <c:idx val="18"/>
          <c:order val="18"/>
          <c:tx>
            <c:strRef>
              <c:f>PanelSupplier!$D$49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PanelSupplier!$E$49:$M$49</c:f>
            </c:numRef>
          </c:val>
          <c:extLst>
            <c:ext xmlns:c16="http://schemas.microsoft.com/office/drawing/2014/chart" uri="{C3380CC4-5D6E-409C-BE32-E72D297353CC}">
              <c16:uniqueId val="{00000012-D19C-4194-BB55-97AB7A155C26}"/>
            </c:ext>
          </c:extLst>
        </c:ser>
        <c:ser>
          <c:idx val="19"/>
          <c:order val="19"/>
          <c:tx>
            <c:strRef>
              <c:f>PanelSupplier!$D$50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PanelSupplier!$E$50:$M$50</c:f>
            </c:numRef>
          </c:val>
          <c:extLst>
            <c:ext xmlns:c16="http://schemas.microsoft.com/office/drawing/2014/chart" uri="{C3380CC4-5D6E-409C-BE32-E72D297353CC}">
              <c16:uniqueId val="{00000013-D19C-4194-BB55-97AB7A155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6288"/>
        <c:axId val="251726680"/>
      </c:barChart>
      <c:catAx>
        <c:axId val="2517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6680"/>
        <c:crosses val="autoZero"/>
        <c:auto val="1"/>
        <c:lblAlgn val="ctr"/>
        <c:lblOffset val="100"/>
        <c:noMultiLvlLbl val="0"/>
      </c:catAx>
      <c:valAx>
        <c:axId val="25172668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6288"/>
        <c:crosses val="autoZero"/>
        <c:crossBetween val="between"/>
      </c:valAx>
      <c:spPr>
        <a:noFill/>
        <a:ln>
          <a:solidFill>
            <a:schemeClr val="accent3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PanelSupplier!$Q$186</c:f>
          <c:strCache>
            <c:ptCount val="1"/>
            <c:pt idx="0">
              <c:v>OLED Revenue Share by Panel Supplier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PanelSupplier!$P$31</c:f>
              <c:strCache>
                <c:ptCount val="1"/>
                <c:pt idx="0">
                  <c:v>AUO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PanelSupplier!$Q$31:$Y$31</c:f>
              <c:numCache>
                <c:formatCode>0.0%</c:formatCode>
                <c:ptCount val="9"/>
                <c:pt idx="0">
                  <c:v>1.8555654247943306E-4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6-4FF1-9B04-BF7F2D43A00D}"/>
            </c:ext>
          </c:extLst>
        </c:ser>
        <c:ser>
          <c:idx val="1"/>
          <c:order val="1"/>
          <c:tx>
            <c:strRef>
              <c:f>PanelSupplier!$P$32</c:f>
              <c:strCache>
                <c:ptCount val="1"/>
                <c:pt idx="0">
                  <c:v>BOE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PanelSupplier!$Q$32:$Y$32</c:f>
              <c:numCache>
                <c:formatCode>0.0%</c:formatCode>
                <c:ptCount val="9"/>
                <c:pt idx="0">
                  <c:v>0.10329275200703286</c:v>
                </c:pt>
                <c:pt idx="1">
                  <c:v>0.10958808133454344</c:v>
                </c:pt>
                <c:pt idx="2">
                  <c:v>0.10173149015956863</c:v>
                </c:pt>
                <c:pt idx="3">
                  <c:v>3.557691446765978E-2</c:v>
                </c:pt>
                <c:pt idx="4">
                  <c:v>4.1842741037969935E-2</c:v>
                </c:pt>
                <c:pt idx="5">
                  <c:v>5.8568445745237556E-2</c:v>
                </c:pt>
                <c:pt idx="6">
                  <c:v>3.9477745142319227E-2</c:v>
                </c:pt>
                <c:pt idx="7">
                  <c:v>1.9760778565273779E-2</c:v>
                </c:pt>
                <c:pt idx="8">
                  <c:v>2.3711154666114582E-2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56-4FF1-9B04-BF7F2D43A00D}"/>
            </c:ext>
          </c:extLst>
        </c:ser>
        <c:ser>
          <c:idx val="2"/>
          <c:order val="2"/>
          <c:tx>
            <c:strRef>
              <c:f>PanelSupplier!$P$33</c:f>
              <c:strCache>
                <c:ptCount val="1"/>
                <c:pt idx="0">
                  <c:v>China Star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PanelSupplier!$Q$33:$Y$33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6.5650459740198042E-5</c:v>
                </c:pt>
                <c:pt idx="4">
                  <c:v>1.3804726367725478E-2</c:v>
                </c:pt>
                <c:pt idx="5">
                  <c:v>1.2676536249395466E-2</c:v>
                </c:pt>
                <c:pt idx="6">
                  <c:v>2.529152278274022E-2</c:v>
                </c:pt>
                <c:pt idx="7">
                  <c:v>1.3006197142018743E-2</c:v>
                </c:pt>
                <c:pt idx="8">
                  <c:v>1.6140136587955711E-2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56-4FF1-9B04-BF7F2D43A00D}"/>
            </c:ext>
          </c:extLst>
        </c:ser>
        <c:ser>
          <c:idx val="3"/>
          <c:order val="3"/>
          <c:tx>
            <c:strRef>
              <c:f>PanelSupplier!$P$34</c:f>
              <c:strCache>
                <c:ptCount val="1"/>
                <c:pt idx="0">
                  <c:v>EDO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PanelSupplier!$Q$34:$Y$34</c:f>
              <c:numCache>
                <c:formatCode>0.0%</c:formatCode>
                <c:ptCount val="9"/>
                <c:pt idx="0">
                  <c:v>9.8924469689925132E-2</c:v>
                </c:pt>
                <c:pt idx="1">
                  <c:v>0.12635220373119918</c:v>
                </c:pt>
                <c:pt idx="2">
                  <c:v>7.7682057233833229E-2</c:v>
                </c:pt>
                <c:pt idx="3">
                  <c:v>7.0485887511406942E-2</c:v>
                </c:pt>
                <c:pt idx="4">
                  <c:v>6.6479491028707746E-2</c:v>
                </c:pt>
                <c:pt idx="5">
                  <c:v>9.6828461549982772E-2</c:v>
                </c:pt>
                <c:pt idx="6">
                  <c:v>7.3128290125040935E-2</c:v>
                </c:pt>
                <c:pt idx="7">
                  <c:v>6.920944568432813E-2</c:v>
                </c:pt>
                <c:pt idx="8">
                  <c:v>0.12860189859128243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56-4FF1-9B04-BF7F2D43A00D}"/>
            </c:ext>
          </c:extLst>
        </c:ser>
        <c:ser>
          <c:idx val="4"/>
          <c:order val="4"/>
          <c:tx>
            <c:strRef>
              <c:f>PanelSupplier!$P$35</c:f>
              <c:strCache>
                <c:ptCount val="1"/>
                <c:pt idx="0">
                  <c:v>JDI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PanelSupplier!$Q$35:$Y$35</c:f>
              <c:numCache>
                <c:formatCode>0.0%</c:formatCode>
                <c:ptCount val="9"/>
                <c:pt idx="0">
                  <c:v>9.937464533953537E-2</c:v>
                </c:pt>
                <c:pt idx="1">
                  <c:v>8.3991436088629551E-2</c:v>
                </c:pt>
                <c:pt idx="2">
                  <c:v>8.7013550818785229E-2</c:v>
                </c:pt>
                <c:pt idx="3">
                  <c:v>7.3015608995063971E-2</c:v>
                </c:pt>
                <c:pt idx="4">
                  <c:v>8.359096008058578E-2</c:v>
                </c:pt>
                <c:pt idx="5">
                  <c:v>5.7281514439386623E-2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56-4FF1-9B04-BF7F2D43A00D}"/>
            </c:ext>
          </c:extLst>
        </c:ser>
        <c:ser>
          <c:idx val="5"/>
          <c:order val="5"/>
          <c:tx>
            <c:strRef>
              <c:f>PanelSupplier!$P$36</c:f>
              <c:strCache>
                <c:ptCount val="1"/>
                <c:pt idx="0">
                  <c:v>LGD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PanelSupplier!$Q$36:$Y$36</c:f>
              <c:numCache>
                <c:formatCode>0.0%</c:formatCode>
                <c:ptCount val="9"/>
                <c:pt idx="0">
                  <c:v>0.37462253052755695</c:v>
                </c:pt>
                <c:pt idx="1">
                  <c:v>0.28096506271879873</c:v>
                </c:pt>
                <c:pt idx="2">
                  <c:v>0.25708996402879036</c:v>
                </c:pt>
                <c:pt idx="3">
                  <c:v>0.47018568447777997</c:v>
                </c:pt>
                <c:pt idx="4">
                  <c:v>0.41067393236166538</c:v>
                </c:pt>
                <c:pt idx="5">
                  <c:v>0.32892841463278322</c:v>
                </c:pt>
                <c:pt idx="6">
                  <c:v>0.33029181168231686</c:v>
                </c:pt>
                <c:pt idx="7">
                  <c:v>0.53765814793028088</c:v>
                </c:pt>
                <c:pt idx="8">
                  <c:v>0.4675766690003258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56-4FF1-9B04-BF7F2D43A00D}"/>
            </c:ext>
          </c:extLst>
        </c:ser>
        <c:ser>
          <c:idx val="6"/>
          <c:order val="6"/>
          <c:tx>
            <c:strRef>
              <c:f>PanelSupplier!$P$37</c:f>
              <c:strCache>
                <c:ptCount val="1"/>
                <c:pt idx="0">
                  <c:v>SDC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PanelSupplier!$Q$37:$Y$37</c:f>
              <c:numCache>
                <c:formatCode>0.0%</c:formatCode>
                <c:ptCount val="9"/>
                <c:pt idx="0">
                  <c:v>6.4720968656507658E-2</c:v>
                </c:pt>
                <c:pt idx="1">
                  <c:v>6.2598413899846467E-2</c:v>
                </c:pt>
                <c:pt idx="2">
                  <c:v>0.10775101080291952</c:v>
                </c:pt>
                <c:pt idx="3">
                  <c:v>6.6521317566870283E-2</c:v>
                </c:pt>
                <c:pt idx="4">
                  <c:v>3.5675073194287553E-2</c:v>
                </c:pt>
                <c:pt idx="5">
                  <c:v>3.8908708568760914E-2</c:v>
                </c:pt>
                <c:pt idx="6">
                  <c:v>0.11335466760517979</c:v>
                </c:pt>
                <c:pt idx="7">
                  <c:v>6.0162058180446655E-2</c:v>
                </c:pt>
                <c:pt idx="8">
                  <c:v>3.8066588048961521E-2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56-4FF1-9B04-BF7F2D43A00D}"/>
            </c:ext>
          </c:extLst>
        </c:ser>
        <c:ser>
          <c:idx val="7"/>
          <c:order val="7"/>
          <c:tx>
            <c:strRef>
              <c:f>PanelSupplier!$P$38</c:f>
              <c:strCache>
                <c:ptCount val="1"/>
                <c:pt idx="0">
                  <c:v>Tianma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PanelSupplier!$Q$38:$Y$38</c:f>
              <c:numCache>
                <c:formatCode>0.0%</c:formatCode>
                <c:ptCount val="9"/>
                <c:pt idx="0">
                  <c:v>9.1111705415296465E-2</c:v>
                </c:pt>
                <c:pt idx="1">
                  <c:v>0.14441404317978973</c:v>
                </c:pt>
                <c:pt idx="2">
                  <c:v>0.13352940858256818</c:v>
                </c:pt>
                <c:pt idx="3">
                  <c:v>9.6844280503522132E-2</c:v>
                </c:pt>
                <c:pt idx="4">
                  <c:v>8.9600810378607149E-2</c:v>
                </c:pt>
                <c:pt idx="5">
                  <c:v>0.12576913750363827</c:v>
                </c:pt>
                <c:pt idx="6">
                  <c:v>0.14175281592921865</c:v>
                </c:pt>
                <c:pt idx="7">
                  <c:v>0.10869105073549166</c:v>
                </c:pt>
                <c:pt idx="8">
                  <c:v>0.11354500504616649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56-4FF1-9B04-BF7F2D43A00D}"/>
            </c:ext>
          </c:extLst>
        </c:ser>
        <c:ser>
          <c:idx val="8"/>
          <c:order val="8"/>
          <c:tx>
            <c:strRef>
              <c:f>PanelSupplier!$P$39</c:f>
              <c:strCache>
                <c:ptCount val="1"/>
                <c:pt idx="0">
                  <c:v>Truly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PanelSupplier!$Q$39:$Y$39</c:f>
              <c:numCache>
                <c:formatCode>0.0%</c:formatCode>
                <c:ptCount val="9"/>
                <c:pt idx="0">
                  <c:v>2.1193458347799548E-2</c:v>
                </c:pt>
                <c:pt idx="1">
                  <c:v>3.0789235755662139E-2</c:v>
                </c:pt>
                <c:pt idx="2">
                  <c:v>1.6047196546582362E-2</c:v>
                </c:pt>
                <c:pt idx="3">
                  <c:v>1.7950582163328763E-2</c:v>
                </c:pt>
                <c:pt idx="4">
                  <c:v>2.7799354193392484E-2</c:v>
                </c:pt>
                <c:pt idx="5">
                  <c:v>3.0713405361491489E-2</c:v>
                </c:pt>
                <c:pt idx="6">
                  <c:v>2.0203269056818074E-2</c:v>
                </c:pt>
                <c:pt idx="7">
                  <c:v>2.0115436247094092E-2</c:v>
                </c:pt>
                <c:pt idx="8">
                  <c:v>3.2541303404792665E-2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56-4FF1-9B04-BF7F2D43A00D}"/>
            </c:ext>
          </c:extLst>
        </c:ser>
        <c:ser>
          <c:idx val="9"/>
          <c:order val="9"/>
          <c:tx>
            <c:strRef>
              <c:f>PanelSupplier!$P$40</c:f>
              <c:strCache>
                <c:ptCount val="1"/>
                <c:pt idx="0">
                  <c:v>Visionox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PanelSupplier!$Q$40:$Y$40</c:f>
              <c:numCache>
                <c:formatCode>0.0%</c:formatCode>
                <c:ptCount val="9"/>
                <c:pt idx="0">
                  <c:v>0.14657391347386653</c:v>
                </c:pt>
                <c:pt idx="1">
                  <c:v>0.1613015232915308</c:v>
                </c:pt>
                <c:pt idx="2">
                  <c:v>0.21915532182695252</c:v>
                </c:pt>
                <c:pt idx="3">
                  <c:v>0.16935407385462783</c:v>
                </c:pt>
                <c:pt idx="4">
                  <c:v>0.23053291135705845</c:v>
                </c:pt>
                <c:pt idx="5">
                  <c:v>0.25032537594932369</c:v>
                </c:pt>
                <c:pt idx="6">
                  <c:v>0.25649987767636623</c:v>
                </c:pt>
                <c:pt idx="7">
                  <c:v>0.17139688551506585</c:v>
                </c:pt>
                <c:pt idx="8">
                  <c:v>0.1798172446544006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56-4FF1-9B04-BF7F2D43A00D}"/>
            </c:ext>
          </c:extLst>
        </c:ser>
        <c:ser>
          <c:idx val="10"/>
          <c:order val="10"/>
          <c:tx>
            <c:strRef>
              <c:f>PanelSupplier!$P$41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PanelSupplier!$Q$41:$Y$41</c:f>
            </c:numRef>
          </c:val>
          <c:extLst>
            <c:ext xmlns:c16="http://schemas.microsoft.com/office/drawing/2014/chart" uri="{C3380CC4-5D6E-409C-BE32-E72D297353CC}">
              <c16:uniqueId val="{0000000A-4256-4FF1-9B04-BF7F2D43A00D}"/>
            </c:ext>
          </c:extLst>
        </c:ser>
        <c:ser>
          <c:idx val="11"/>
          <c:order val="11"/>
          <c:tx>
            <c:strRef>
              <c:f>PanelSupplier!$P$42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PanelSupplier!$Q$42:$Y$42</c:f>
            </c:numRef>
          </c:val>
          <c:extLst>
            <c:ext xmlns:c16="http://schemas.microsoft.com/office/drawing/2014/chart" uri="{C3380CC4-5D6E-409C-BE32-E72D297353CC}">
              <c16:uniqueId val="{0000000B-4256-4FF1-9B04-BF7F2D43A00D}"/>
            </c:ext>
          </c:extLst>
        </c:ser>
        <c:ser>
          <c:idx val="12"/>
          <c:order val="12"/>
          <c:tx>
            <c:strRef>
              <c:f>PanelSupplier!$P$43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PanelSupplier!$Q$43:$Y$43</c:f>
            </c:numRef>
          </c:val>
          <c:extLst>
            <c:ext xmlns:c16="http://schemas.microsoft.com/office/drawing/2014/chart" uri="{C3380CC4-5D6E-409C-BE32-E72D297353CC}">
              <c16:uniqueId val="{0000000C-4256-4FF1-9B04-BF7F2D43A00D}"/>
            </c:ext>
          </c:extLst>
        </c:ser>
        <c:ser>
          <c:idx val="13"/>
          <c:order val="13"/>
          <c:tx>
            <c:strRef>
              <c:f>PanelSupplier!$P$44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PanelSupplier!$Q$44:$Y$44</c:f>
            </c:numRef>
          </c:val>
          <c:extLst>
            <c:ext xmlns:c16="http://schemas.microsoft.com/office/drawing/2014/chart" uri="{C3380CC4-5D6E-409C-BE32-E72D297353CC}">
              <c16:uniqueId val="{0000000D-4256-4FF1-9B04-BF7F2D43A00D}"/>
            </c:ext>
          </c:extLst>
        </c:ser>
        <c:ser>
          <c:idx val="14"/>
          <c:order val="14"/>
          <c:tx>
            <c:strRef>
              <c:f>PanelSupplier!$P$45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PanelSupplier!$Q$45:$Y$45</c:f>
            </c:numRef>
          </c:val>
          <c:extLst>
            <c:ext xmlns:c16="http://schemas.microsoft.com/office/drawing/2014/chart" uri="{C3380CC4-5D6E-409C-BE32-E72D297353CC}">
              <c16:uniqueId val="{0000000E-4256-4FF1-9B04-BF7F2D43A00D}"/>
            </c:ext>
          </c:extLst>
        </c:ser>
        <c:ser>
          <c:idx val="15"/>
          <c:order val="15"/>
          <c:tx>
            <c:strRef>
              <c:f>PanelSupplier!$P$46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PanelSupplier!$Q$46:$Y$46</c:f>
            </c:numRef>
          </c:val>
          <c:extLst>
            <c:ext xmlns:c16="http://schemas.microsoft.com/office/drawing/2014/chart" uri="{C3380CC4-5D6E-409C-BE32-E72D297353CC}">
              <c16:uniqueId val="{0000000F-4256-4FF1-9B04-BF7F2D43A00D}"/>
            </c:ext>
          </c:extLst>
        </c:ser>
        <c:ser>
          <c:idx val="16"/>
          <c:order val="16"/>
          <c:tx>
            <c:strRef>
              <c:f>PanelSupplier!$P$47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PanelSupplier!$Q$47:$Y$47</c:f>
            </c:numRef>
          </c:val>
          <c:extLst>
            <c:ext xmlns:c16="http://schemas.microsoft.com/office/drawing/2014/chart" uri="{C3380CC4-5D6E-409C-BE32-E72D297353CC}">
              <c16:uniqueId val="{00000010-4256-4FF1-9B04-BF7F2D43A00D}"/>
            </c:ext>
          </c:extLst>
        </c:ser>
        <c:ser>
          <c:idx val="17"/>
          <c:order val="17"/>
          <c:tx>
            <c:strRef>
              <c:f>PanelSupplier!$P$48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PanelSupplier!$Q$48:$Y$48</c:f>
            </c:numRef>
          </c:val>
          <c:extLst>
            <c:ext xmlns:c16="http://schemas.microsoft.com/office/drawing/2014/chart" uri="{C3380CC4-5D6E-409C-BE32-E72D297353CC}">
              <c16:uniqueId val="{00000011-4256-4FF1-9B04-BF7F2D43A00D}"/>
            </c:ext>
          </c:extLst>
        </c:ser>
        <c:ser>
          <c:idx val="18"/>
          <c:order val="18"/>
          <c:tx>
            <c:strRef>
              <c:f>PanelSupplier!$P$49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PanelSupplier!$Q$49:$Y$49</c:f>
            </c:numRef>
          </c:val>
          <c:extLst>
            <c:ext xmlns:c16="http://schemas.microsoft.com/office/drawing/2014/chart" uri="{C3380CC4-5D6E-409C-BE32-E72D297353CC}">
              <c16:uniqueId val="{00000012-4256-4FF1-9B04-BF7F2D43A00D}"/>
            </c:ext>
          </c:extLst>
        </c:ser>
        <c:ser>
          <c:idx val="19"/>
          <c:order val="19"/>
          <c:tx>
            <c:strRef>
              <c:f>PanelSupplier!$P$50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PanelSupplier!$Q$50:$Y$50</c:f>
            </c:numRef>
          </c:val>
          <c:extLst>
            <c:ext xmlns:c16="http://schemas.microsoft.com/office/drawing/2014/chart" uri="{C3380CC4-5D6E-409C-BE32-E72D297353CC}">
              <c16:uniqueId val="{00000013-4256-4FF1-9B04-BF7F2D43A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7856"/>
        <c:axId val="251728248"/>
      </c:barChart>
      <c:catAx>
        <c:axId val="25172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8248"/>
        <c:crosses val="autoZero"/>
        <c:auto val="1"/>
        <c:lblAlgn val="ctr"/>
        <c:lblOffset val="100"/>
        <c:noMultiLvlLbl val="0"/>
      </c:catAx>
      <c:valAx>
        <c:axId val="2517282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7856"/>
        <c:crosses val="autoZero"/>
        <c:crossBetween val="between"/>
      </c:valAx>
      <c:spPr>
        <a:noFill/>
        <a:ln>
          <a:solidFill>
            <a:schemeClr val="accent3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PanelSupplier!$AN$130</c:f>
          <c:strCache>
            <c:ptCount val="1"/>
            <c:pt idx="0">
              <c:v>OLED Areas and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PanelSupplier!$AN$132</c:f>
              <c:strCache>
                <c:ptCount val="1"/>
                <c:pt idx="0">
                  <c:v>Areas</c:v>
                </c:pt>
              </c:strCache>
            </c:strRef>
          </c:tx>
          <c:invertIfNegative val="0"/>
          <c:cat>
            <c:strRef>
              <c:f>PanelSupplier!$AO$131:$AW$131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PanelSupplier!$AO$132:$AW$132</c:f>
              <c:numCache>
                <c:formatCode>#,##0.0_ </c:formatCode>
                <c:ptCount val="9"/>
                <c:pt idx="0">
                  <c:v>35.792511350478513</c:v>
                </c:pt>
                <c:pt idx="1">
                  <c:v>20.504249478534049</c:v>
                </c:pt>
                <c:pt idx="2">
                  <c:v>27.303922334945661</c:v>
                </c:pt>
                <c:pt idx="3">
                  <c:v>35.198399280463605</c:v>
                </c:pt>
                <c:pt idx="4">
                  <c:v>31.766191347097468</c:v>
                </c:pt>
                <c:pt idx="5">
                  <c:v>28.811484402266508</c:v>
                </c:pt>
                <c:pt idx="6">
                  <c:v>31.127322604133234</c:v>
                </c:pt>
                <c:pt idx="7">
                  <c:v>37.694794372598558</c:v>
                </c:pt>
                <c:pt idx="8">
                  <c:v>27.088436701831469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2-40E5-B02A-0D9CF56B2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057056"/>
        <c:axId val="171057448"/>
      </c:barChart>
      <c:lineChart>
        <c:grouping val="standard"/>
        <c:varyColors val="0"/>
        <c:ser>
          <c:idx val="1"/>
          <c:order val="1"/>
          <c:tx>
            <c:strRef>
              <c:f>PanelSupplier!$AN$133</c:f>
              <c:strCache>
                <c:ptCount val="1"/>
                <c:pt idx="0">
                  <c:v>QoQ Growth</c:v>
                </c:pt>
              </c:strCache>
            </c:strRef>
          </c:tx>
          <c:cat>
            <c:strRef>
              <c:f>PanelSupplier!$AO$131:$AW$131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PanelSupplier!$AO$133:$AW$133</c:f>
              <c:numCache>
                <c:formatCode>0%</c:formatCode>
                <c:ptCount val="9"/>
                <c:pt idx="0">
                  <c:v>0</c:v>
                </c:pt>
                <c:pt idx="1">
                  <c:v>-0.42713576933014158</c:v>
                </c:pt>
                <c:pt idx="2">
                  <c:v>0.33162261625475276</c:v>
                </c:pt>
                <c:pt idx="3">
                  <c:v>0.28913343836368832</c:v>
                </c:pt>
                <c:pt idx="4">
                  <c:v>-9.7510341479396107E-2</c:v>
                </c:pt>
                <c:pt idx="5">
                  <c:v>-9.3014202192071627E-2</c:v>
                </c:pt>
                <c:pt idx="6">
                  <c:v>8.0378996428401503E-2</c:v>
                </c:pt>
                <c:pt idx="7">
                  <c:v>0.21098736476593924</c:v>
                </c:pt>
                <c:pt idx="8">
                  <c:v>-0.28137459952499855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B2-40E5-B02A-0D9CF56B2EA3}"/>
            </c:ext>
          </c:extLst>
        </c:ser>
        <c:ser>
          <c:idx val="2"/>
          <c:order val="2"/>
          <c:tx>
            <c:strRef>
              <c:f>PanelSupplier!$AN$134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PanelSupplier!$AO$131:$AW$131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PanelSupplier!$AO$134:$AW$134</c:f>
              <c:numCache>
                <c:formatCode>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-0.11249056999536911</c:v>
                </c:pt>
                <c:pt idx="5">
                  <c:v>0.40514698830743967</c:v>
                </c:pt>
                <c:pt idx="6">
                  <c:v>0.1400311728946757</c:v>
                </c:pt>
                <c:pt idx="7">
                  <c:v>7.0923540364534299E-2</c:v>
                </c:pt>
                <c:pt idx="8">
                  <c:v>-0.14725575987860484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B2-40E5-B02A-0D9CF56B2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58232"/>
        <c:axId val="171057840"/>
      </c:lineChart>
      <c:catAx>
        <c:axId val="171057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1057448"/>
        <c:crosses val="autoZero"/>
        <c:auto val="1"/>
        <c:lblAlgn val="ctr"/>
        <c:lblOffset val="100"/>
        <c:noMultiLvlLbl val="0"/>
      </c:catAx>
      <c:valAx>
        <c:axId val="171057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Millions of Units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171057056"/>
        <c:crosses val="autoZero"/>
        <c:crossBetween val="between"/>
      </c:valAx>
      <c:valAx>
        <c:axId val="17105784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1058232"/>
        <c:crosses val="max"/>
        <c:crossBetween val="between"/>
      </c:valAx>
      <c:catAx>
        <c:axId val="171058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0578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  <c:spPr>
        <a:ln>
          <a:solidFill>
            <a:schemeClr val="accent3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PanelSupplier!$AB$211</c:f>
          <c:strCache>
            <c:ptCount val="1"/>
            <c:pt idx="0">
              <c:v>OLED ASPs and Annual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PanelSupplier!$AB$213</c:f>
              <c:strCache>
                <c:ptCount val="1"/>
                <c:pt idx="0">
                  <c:v>ASPs</c:v>
                </c:pt>
              </c:strCache>
            </c:strRef>
          </c:tx>
          <c:invertIfNegative val="0"/>
          <c:cat>
            <c:strRef>
              <c:f>PanelSupplier!$AC$212:$AJ$212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PanelSupplier!$AC$213:$AJ$213</c:f>
              <c:numCache>
                <c:formatCode>#,##0.0_ </c:formatCode>
                <c:ptCount val="8"/>
                <c:pt idx="0">
                  <c:v>18.687165405912864</c:v>
                </c:pt>
                <c:pt idx="1">
                  <c:v>16.422350602257044</c:v>
                </c:pt>
                <c:pt idx="2">
                  <c:v>15.605236376935888</c:v>
                </c:pt>
                <c:pt idx="3">
                  <c:v>14.632778605598235</c:v>
                </c:pt>
                <c:pt idx="4">
                  <c:v>13.936986839929235</c:v>
                </c:pt>
                <c:pt idx="5">
                  <c:v>13.2785863311627</c:v>
                </c:pt>
                <c:pt idx="6">
                  <c:v>12.671075580782178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A-4721-B041-DAC7950D5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84696"/>
        <c:axId val="251485088"/>
      </c:barChart>
      <c:lineChart>
        <c:grouping val="standard"/>
        <c:varyColors val="0"/>
        <c:ser>
          <c:idx val="1"/>
          <c:order val="1"/>
          <c:tx>
            <c:strRef>
              <c:f>PanelSupplier!$AB$214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PanelSupplier!$AC$212:$AJ$212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PanelSupplier!$AC$214:$AJ$214</c:f>
              <c:numCache>
                <c:formatCode>0%</c:formatCode>
                <c:ptCount val="8"/>
                <c:pt idx="1">
                  <c:v>-0.12119627318861337</c:v>
                </c:pt>
                <c:pt idx="2">
                  <c:v>-4.9756228271539471E-2</c:v>
                </c:pt>
                <c:pt idx="3">
                  <c:v>-6.2316119272305293E-2</c:v>
                </c:pt>
                <c:pt idx="4">
                  <c:v>-4.7550214789882972E-2</c:v>
                </c:pt>
                <c:pt idx="5">
                  <c:v>-4.7241237745897058E-2</c:v>
                </c:pt>
                <c:pt idx="6">
                  <c:v>-4.5751161699705389E-2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5A-4721-B041-DAC7950D5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85872"/>
        <c:axId val="251485480"/>
      </c:lineChart>
      <c:catAx>
        <c:axId val="251484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485088"/>
        <c:crosses val="autoZero"/>
        <c:auto val="1"/>
        <c:lblAlgn val="ctr"/>
        <c:lblOffset val="100"/>
        <c:noMultiLvlLbl val="0"/>
      </c:catAx>
      <c:valAx>
        <c:axId val="251485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ASPs ($)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1484696"/>
        <c:crosses val="autoZero"/>
        <c:crossBetween val="between"/>
      </c:valAx>
      <c:valAx>
        <c:axId val="25148548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1485872"/>
        <c:crosses val="max"/>
        <c:crossBetween val="between"/>
      </c:valAx>
      <c:catAx>
        <c:axId val="251485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4854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PanelSupplier!$AN$211</c:f>
          <c:strCache>
            <c:ptCount val="1"/>
            <c:pt idx="0">
              <c:v>OLED Areas and Annual Growth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PanelSupplier!$AN$213</c:f>
              <c:strCache>
                <c:ptCount val="1"/>
                <c:pt idx="0">
                  <c:v>Areas</c:v>
                </c:pt>
              </c:strCache>
            </c:strRef>
          </c:tx>
          <c:invertIfNegative val="0"/>
          <c:cat>
            <c:strRef>
              <c:f>PanelSupplier!$AO$212:$AV$212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PanelSupplier!$AO$213:$AV$213</c:f>
              <c:numCache>
                <c:formatCode>#,##0.0_ </c:formatCode>
                <c:ptCount val="8"/>
                <c:pt idx="0">
                  <c:v>96.511614625032308</c:v>
                </c:pt>
                <c:pt idx="1">
                  <c:v>114.77276244104078</c:v>
                </c:pt>
                <c:pt idx="2">
                  <c:v>124.72203808082976</c:v>
                </c:pt>
                <c:pt idx="3">
                  <c:v>136.39402918149653</c:v>
                </c:pt>
                <c:pt idx="4">
                  <c:v>145.21879960502065</c:v>
                </c:pt>
                <c:pt idx="5">
                  <c:v>155.30394470539005</c:v>
                </c:pt>
                <c:pt idx="6">
                  <c:v>166.8448482352141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2-42A2-9EF2-AB4186B4A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84696"/>
        <c:axId val="251485088"/>
      </c:barChart>
      <c:lineChart>
        <c:grouping val="standard"/>
        <c:varyColors val="0"/>
        <c:ser>
          <c:idx val="1"/>
          <c:order val="1"/>
          <c:tx>
            <c:strRef>
              <c:f>PanelSupplier!$AN$214</c:f>
              <c:strCache>
                <c:ptCount val="1"/>
                <c:pt idx="0">
                  <c:v>YoY Growth</c:v>
                </c:pt>
              </c:strCache>
            </c:strRef>
          </c:tx>
          <c:cat>
            <c:strRef>
              <c:f>PanelSupplier!$AO$212:$AV$212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PanelSupplier!$AO$214:$AV$214</c:f>
              <c:numCache>
                <c:formatCode>0%</c:formatCode>
                <c:ptCount val="8"/>
                <c:pt idx="1">
                  <c:v>0.18921191907271306</c:v>
                </c:pt>
                <c:pt idx="2">
                  <c:v>8.6686731487359392E-2</c:v>
                </c:pt>
                <c:pt idx="3">
                  <c:v>9.3584031180619309E-2</c:v>
                </c:pt>
                <c:pt idx="4">
                  <c:v>6.4700562601469835E-2</c:v>
                </c:pt>
                <c:pt idx="5">
                  <c:v>6.9447930486961074E-2</c:v>
                </c:pt>
                <c:pt idx="6">
                  <c:v>7.4311721777041928E-2</c:v>
                </c:pt>
                <c:pt idx="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82-42A2-9EF2-AB4186B4A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85872"/>
        <c:axId val="251485480"/>
      </c:lineChart>
      <c:catAx>
        <c:axId val="2514846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485088"/>
        <c:crosses val="autoZero"/>
        <c:auto val="1"/>
        <c:lblAlgn val="ctr"/>
        <c:lblOffset val="100"/>
        <c:noMultiLvlLbl val="0"/>
      </c:catAx>
      <c:valAx>
        <c:axId val="251485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Area (1,000 m2)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1484696"/>
        <c:crosses val="autoZero"/>
        <c:crossBetween val="between"/>
      </c:valAx>
      <c:valAx>
        <c:axId val="251485480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Growth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1485872"/>
        <c:crosses val="max"/>
        <c:crossBetween val="between"/>
      </c:valAx>
      <c:catAx>
        <c:axId val="251485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4854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PanelSupplier!$AN$186</c:f>
          <c:strCache>
            <c:ptCount val="1"/>
            <c:pt idx="0">
              <c:v>OLED Area Share by Panel Supplier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PanelSupplier!$AN$31</c:f>
              <c:strCache>
                <c:ptCount val="1"/>
                <c:pt idx="0">
                  <c:v>AUO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PanelSupplier!$AO$31:$AW$31</c:f>
              <c:numCache>
                <c:formatCode>0.0%</c:formatCode>
                <c:ptCount val="9"/>
                <c:pt idx="0">
                  <c:v>1.9195903491438425E-4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3-4AB5-BA91-B6C31334BAB6}"/>
            </c:ext>
          </c:extLst>
        </c:ser>
        <c:ser>
          <c:idx val="1"/>
          <c:order val="1"/>
          <c:tx>
            <c:strRef>
              <c:f>PanelSupplier!$AN$32</c:f>
              <c:strCache>
                <c:ptCount val="1"/>
                <c:pt idx="0">
                  <c:v>BOE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PanelSupplier!$AO$32:$AW$32</c:f>
              <c:numCache>
                <c:formatCode>0.0%</c:formatCode>
                <c:ptCount val="9"/>
                <c:pt idx="0">
                  <c:v>0.11781382067148767</c:v>
                </c:pt>
                <c:pt idx="1">
                  <c:v>0.1091460507659661</c:v>
                </c:pt>
                <c:pt idx="2">
                  <c:v>0.10013460976143686</c:v>
                </c:pt>
                <c:pt idx="3">
                  <c:v>3.3039017571909725E-2</c:v>
                </c:pt>
                <c:pt idx="4">
                  <c:v>4.1847046295137573E-2</c:v>
                </c:pt>
                <c:pt idx="5">
                  <c:v>5.4063684970496198E-2</c:v>
                </c:pt>
                <c:pt idx="6">
                  <c:v>3.3159221499431742E-2</c:v>
                </c:pt>
                <c:pt idx="7">
                  <c:v>1.9426350877485076E-2</c:v>
                </c:pt>
                <c:pt idx="8">
                  <c:v>2.1818746597433099E-2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3-4AB5-BA91-B6C31334BAB6}"/>
            </c:ext>
          </c:extLst>
        </c:ser>
        <c:ser>
          <c:idx val="2"/>
          <c:order val="2"/>
          <c:tx>
            <c:strRef>
              <c:f>PanelSupplier!$AN$33</c:f>
              <c:strCache>
                <c:ptCount val="1"/>
                <c:pt idx="0">
                  <c:v>China Star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PanelSupplier!$AO$33:$AW$33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4.1240795879194883E-5</c:v>
                </c:pt>
                <c:pt idx="4">
                  <c:v>8.2254053419556217E-3</c:v>
                </c:pt>
                <c:pt idx="5">
                  <c:v>7.0536247686014009E-3</c:v>
                </c:pt>
                <c:pt idx="6">
                  <c:v>1.3990377699306987E-2</c:v>
                </c:pt>
                <c:pt idx="7">
                  <c:v>7.8156310236874374E-3</c:v>
                </c:pt>
                <c:pt idx="8">
                  <c:v>9.3609330073616132E-3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3-4AB5-BA91-B6C31334BAB6}"/>
            </c:ext>
          </c:extLst>
        </c:ser>
        <c:ser>
          <c:idx val="3"/>
          <c:order val="3"/>
          <c:tx>
            <c:strRef>
              <c:f>PanelSupplier!$AN$34</c:f>
              <c:strCache>
                <c:ptCount val="1"/>
                <c:pt idx="0">
                  <c:v>EDO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PanelSupplier!$AO$34:$AW$34</c:f>
              <c:numCache>
                <c:formatCode>0.0%</c:formatCode>
                <c:ptCount val="9"/>
                <c:pt idx="0">
                  <c:v>0.13246089175841982</c:v>
                </c:pt>
                <c:pt idx="1">
                  <c:v>0.15997468075980267</c:v>
                </c:pt>
                <c:pt idx="2">
                  <c:v>0.10531807875522237</c:v>
                </c:pt>
                <c:pt idx="3">
                  <c:v>9.8149439448723147E-2</c:v>
                </c:pt>
                <c:pt idx="4">
                  <c:v>9.0162606842197554E-2</c:v>
                </c:pt>
                <c:pt idx="5">
                  <c:v>0.11384907208355412</c:v>
                </c:pt>
                <c:pt idx="6">
                  <c:v>9.238175346364183E-2</c:v>
                </c:pt>
                <c:pt idx="7">
                  <c:v>9.3732261390480048E-2</c:v>
                </c:pt>
                <c:pt idx="8">
                  <c:v>0.16935047661033079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53-4AB5-BA91-B6C31334BAB6}"/>
            </c:ext>
          </c:extLst>
        </c:ser>
        <c:ser>
          <c:idx val="4"/>
          <c:order val="4"/>
          <c:tx>
            <c:strRef>
              <c:f>PanelSupplier!$AN$35</c:f>
              <c:strCache>
                <c:ptCount val="1"/>
                <c:pt idx="0">
                  <c:v>JDI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PanelSupplier!$AO$35:$AW$35</c:f>
              <c:numCache>
                <c:formatCode>0.0%</c:formatCode>
                <c:ptCount val="9"/>
                <c:pt idx="0">
                  <c:v>7.2217291020942834E-2</c:v>
                </c:pt>
                <c:pt idx="1">
                  <c:v>5.9226925125896217E-2</c:v>
                </c:pt>
                <c:pt idx="2">
                  <c:v>5.8763752226722997E-2</c:v>
                </c:pt>
                <c:pt idx="3">
                  <c:v>5.033731898032031E-2</c:v>
                </c:pt>
                <c:pt idx="4">
                  <c:v>5.5776061814198731E-2</c:v>
                </c:pt>
                <c:pt idx="5">
                  <c:v>3.8670116061459342E-2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3-4AB5-BA91-B6C31334BAB6}"/>
            </c:ext>
          </c:extLst>
        </c:ser>
        <c:ser>
          <c:idx val="5"/>
          <c:order val="5"/>
          <c:tx>
            <c:strRef>
              <c:f>PanelSupplier!$AN$36</c:f>
              <c:strCache>
                <c:ptCount val="1"/>
                <c:pt idx="0">
                  <c:v>LGD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PanelSupplier!$AO$36:$AW$36</c:f>
              <c:numCache>
                <c:formatCode>0.0%</c:formatCode>
                <c:ptCount val="9"/>
                <c:pt idx="0">
                  <c:v>0.29074259231126098</c:v>
                </c:pt>
                <c:pt idx="1">
                  <c:v>0.20895251689114383</c:v>
                </c:pt>
                <c:pt idx="2">
                  <c:v>0.19150157250506789</c:v>
                </c:pt>
                <c:pt idx="3">
                  <c:v>0.39291095638006929</c:v>
                </c:pt>
                <c:pt idx="4">
                  <c:v>0.32027529889054013</c:v>
                </c:pt>
                <c:pt idx="5">
                  <c:v>0.23997365190692269</c:v>
                </c:pt>
                <c:pt idx="6">
                  <c:v>0.23760308564760324</c:v>
                </c:pt>
                <c:pt idx="7">
                  <c:v>0.434202760757045</c:v>
                </c:pt>
                <c:pt idx="8">
                  <c:v>0.35511660497215547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3-4AB5-BA91-B6C31334BAB6}"/>
            </c:ext>
          </c:extLst>
        </c:ser>
        <c:ser>
          <c:idx val="6"/>
          <c:order val="6"/>
          <c:tx>
            <c:strRef>
              <c:f>PanelSupplier!$AN$37</c:f>
              <c:strCache>
                <c:ptCount val="1"/>
                <c:pt idx="0">
                  <c:v>SDC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PanelSupplier!$AO$37:$AW$37</c:f>
              <c:numCache>
                <c:formatCode>0.0%</c:formatCode>
                <c:ptCount val="9"/>
                <c:pt idx="0">
                  <c:v>4.6811357741431962E-2</c:v>
                </c:pt>
                <c:pt idx="1">
                  <c:v>4.4007382444802977E-2</c:v>
                </c:pt>
                <c:pt idx="2">
                  <c:v>7.7948884619922346E-2</c:v>
                </c:pt>
                <c:pt idx="3">
                  <c:v>5.0964344866703051E-2</c:v>
                </c:pt>
                <c:pt idx="4">
                  <c:v>2.7576579920158467E-2</c:v>
                </c:pt>
                <c:pt idx="5">
                  <c:v>2.8878882617995677E-2</c:v>
                </c:pt>
                <c:pt idx="6">
                  <c:v>8.5534701558201628E-2</c:v>
                </c:pt>
                <c:pt idx="7">
                  <c:v>5.151341795018629E-2</c:v>
                </c:pt>
                <c:pt idx="8">
                  <c:v>3.3657506746868016E-2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53-4AB5-BA91-B6C31334BAB6}"/>
            </c:ext>
          </c:extLst>
        </c:ser>
        <c:ser>
          <c:idx val="7"/>
          <c:order val="7"/>
          <c:tx>
            <c:strRef>
              <c:f>PanelSupplier!$AN$38</c:f>
              <c:strCache>
                <c:ptCount val="1"/>
                <c:pt idx="0">
                  <c:v>Tianma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PanelSupplier!$AO$38:$AW$38</c:f>
              <c:numCache>
                <c:formatCode>0.0%</c:formatCode>
                <c:ptCount val="9"/>
                <c:pt idx="0">
                  <c:v>0.12318718407048727</c:v>
                </c:pt>
                <c:pt idx="1">
                  <c:v>0.18627971174738389</c:v>
                </c:pt>
                <c:pt idx="2">
                  <c:v>0.16935076734357379</c:v>
                </c:pt>
                <c:pt idx="3">
                  <c:v>0.12742370164323069</c:v>
                </c:pt>
                <c:pt idx="4">
                  <c:v>0.12801356420860491</c:v>
                </c:pt>
                <c:pt idx="5">
                  <c:v>0.1593193803462222</c:v>
                </c:pt>
                <c:pt idx="6">
                  <c:v>0.17867312004239547</c:v>
                </c:pt>
                <c:pt idx="7">
                  <c:v>0.14871165398909031</c:v>
                </c:pt>
                <c:pt idx="8">
                  <c:v>0.14948661080724973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53-4AB5-BA91-B6C31334BAB6}"/>
            </c:ext>
          </c:extLst>
        </c:ser>
        <c:ser>
          <c:idx val="8"/>
          <c:order val="8"/>
          <c:tx>
            <c:strRef>
              <c:f>PanelSupplier!$AN$39</c:f>
              <c:strCache>
                <c:ptCount val="1"/>
                <c:pt idx="0">
                  <c:v>Truly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PanelSupplier!$AO$30:$AW$30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PanelSupplier!$AO$39:$AW$39</c:f>
              <c:numCache>
                <c:formatCode>0.0%</c:formatCode>
                <c:ptCount val="9"/>
                <c:pt idx="0">
                  <c:v>2.5633646971166803E-2</c:v>
                </c:pt>
                <c:pt idx="1">
                  <c:v>3.9857193159586933E-2</c:v>
                </c:pt>
                <c:pt idx="2">
                  <c:v>2.0668614162553372E-2</c:v>
                </c:pt>
                <c:pt idx="3">
                  <c:v>2.3087822580896984E-2</c:v>
                </c:pt>
                <c:pt idx="4">
                  <c:v>3.4641953055717795E-2</c:v>
                </c:pt>
                <c:pt idx="5">
                  <c:v>3.5323227077570095E-2</c:v>
                </c:pt>
                <c:pt idx="6">
                  <c:v>2.2799334500533387E-2</c:v>
                </c:pt>
                <c:pt idx="7">
                  <c:v>2.494686038890849E-2</c:v>
                </c:pt>
                <c:pt idx="8">
                  <c:v>3.7904182214821648E-2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53-4AB5-BA91-B6C31334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7856"/>
        <c:axId val="251728248"/>
      </c:barChart>
      <c:catAx>
        <c:axId val="25172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8248"/>
        <c:crosses val="autoZero"/>
        <c:auto val="1"/>
        <c:lblAlgn val="ctr"/>
        <c:lblOffset val="100"/>
        <c:noMultiLvlLbl val="0"/>
      </c:catAx>
      <c:valAx>
        <c:axId val="2517282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251727856"/>
        <c:crosses val="autoZero"/>
        <c:crossBetween val="between"/>
      </c:valAx>
      <c:spPr>
        <a:noFill/>
        <a:ln>
          <a:solidFill>
            <a:schemeClr val="accent3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SizeCategory!$D$132</c:f>
          <c:strCache>
            <c:ptCount val="1"/>
            <c:pt idx="0">
              <c:v>OLED Shipment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SizeCategory!$D$134</c:f>
              <c:strCache>
                <c:ptCount val="1"/>
                <c:pt idx="0">
                  <c:v> &lt; 0.8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SizeCategory!$E$134:$L$134</c:f>
              <c:numCache>
                <c:formatCode>0.0%</c:formatCode>
                <c:ptCount val="8"/>
                <c:pt idx="0">
                  <c:v>2.388825532812008E-4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8-43D5-AB1E-1CBD0428364B}"/>
            </c:ext>
          </c:extLst>
        </c:ser>
        <c:ser>
          <c:idx val="1"/>
          <c:order val="1"/>
          <c:tx>
            <c:strRef>
              <c:f>SizeCategory!$D$135</c:f>
              <c:strCache>
                <c:ptCount val="1"/>
                <c:pt idx="0">
                  <c:v>0.8 - 0.99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SizeCategory!$E$135:$L$135</c:f>
              <c:numCache>
                <c:formatCode>0.0%</c:formatCode>
                <c:ptCount val="8"/>
                <c:pt idx="0">
                  <c:v>5.2554161721864176E-3</c:v>
                </c:pt>
                <c:pt idx="1">
                  <c:v>2.3836069082975755E-3</c:v>
                </c:pt>
                <c:pt idx="2">
                  <c:v>1.6327951370606118E-3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8-43D5-AB1E-1CBD0428364B}"/>
            </c:ext>
          </c:extLst>
        </c:ser>
        <c:ser>
          <c:idx val="2"/>
          <c:order val="2"/>
          <c:tx>
            <c:strRef>
              <c:f>SizeCategory!$D$136</c:f>
              <c:strCache>
                <c:ptCount val="1"/>
                <c:pt idx="0">
                  <c:v>1 - 1.19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SizeCategory!$E$136:$L$136</c:f>
              <c:numCache>
                <c:formatCode>0.0%</c:formatCode>
                <c:ptCount val="8"/>
                <c:pt idx="0">
                  <c:v>9.31641957796683E-3</c:v>
                </c:pt>
                <c:pt idx="1">
                  <c:v>1.3273285326491361E-2</c:v>
                </c:pt>
                <c:pt idx="2">
                  <c:v>9.7902396418154299E-3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8-43D5-AB1E-1CBD0428364B}"/>
            </c:ext>
          </c:extLst>
        </c:ser>
        <c:ser>
          <c:idx val="3"/>
          <c:order val="3"/>
          <c:tx>
            <c:strRef>
              <c:f>SizeCategory!$D$137</c:f>
              <c:strCache>
                <c:ptCount val="1"/>
                <c:pt idx="0">
                  <c:v>1.2 - 1.39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SizeCategory!$E$137:$L$137</c:f>
              <c:numCache>
                <c:formatCode>0.0%</c:formatCode>
                <c:ptCount val="8"/>
                <c:pt idx="0">
                  <c:v>0.13229674920817996</c:v>
                </c:pt>
                <c:pt idx="1">
                  <c:v>0.10438422130681427</c:v>
                </c:pt>
                <c:pt idx="2">
                  <c:v>8.2627526067966209E-2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8-43D5-AB1E-1CBD0428364B}"/>
            </c:ext>
          </c:extLst>
        </c:ser>
        <c:ser>
          <c:idx val="4"/>
          <c:order val="4"/>
          <c:tx>
            <c:strRef>
              <c:f>SizeCategory!$D$138</c:f>
              <c:strCache>
                <c:ptCount val="1"/>
                <c:pt idx="0">
                  <c:v>1.4 - 1.59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SizeCategory!$E$138:$L$138</c:f>
              <c:numCache>
                <c:formatCode>0.0%</c:formatCode>
                <c:ptCount val="8"/>
                <c:pt idx="0">
                  <c:v>0.41583301300510062</c:v>
                </c:pt>
                <c:pt idx="1">
                  <c:v>0.45330006017858315</c:v>
                </c:pt>
                <c:pt idx="2">
                  <c:v>0.47451797209769936</c:v>
                </c:pt>
                <c:pt idx="3">
                  <c:v>0.61427923420086261</c:v>
                </c:pt>
                <c:pt idx="4">
                  <c:v>0.61205205577112498</c:v>
                </c:pt>
                <c:pt idx="5">
                  <c:v>0.60760452763428063</c:v>
                </c:pt>
                <c:pt idx="6">
                  <c:v>0.60093087150337388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C8-43D5-AB1E-1CBD0428364B}"/>
            </c:ext>
          </c:extLst>
        </c:ser>
        <c:ser>
          <c:idx val="5"/>
          <c:order val="5"/>
          <c:tx>
            <c:strRef>
              <c:f>SizeCategory!$D$139</c:f>
              <c:strCache>
                <c:ptCount val="1"/>
                <c:pt idx="0">
                  <c:v>1.6 - 1.79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SizeCategory!$E$139:$L$139</c:f>
              <c:numCache>
                <c:formatCode>0.0%</c:formatCode>
                <c:ptCount val="8"/>
                <c:pt idx="0">
                  <c:v>0.29931187650956859</c:v>
                </c:pt>
                <c:pt idx="1">
                  <c:v>0.24475556764944739</c:v>
                </c:pt>
                <c:pt idx="2">
                  <c:v>0.27764275795661719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C8-43D5-AB1E-1CBD0428364B}"/>
            </c:ext>
          </c:extLst>
        </c:ser>
        <c:ser>
          <c:idx val="6"/>
          <c:order val="6"/>
          <c:tx>
            <c:strRef>
              <c:f>SizeCategory!$D$140</c:f>
              <c:strCache>
                <c:ptCount val="1"/>
                <c:pt idx="0">
                  <c:v>1.8 - 1.99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SizeCategory!$E$140:$L$140</c:f>
              <c:numCache>
                <c:formatCode>0.0%</c:formatCode>
                <c:ptCount val="8"/>
                <c:pt idx="0">
                  <c:v>0.13774764297371642</c:v>
                </c:pt>
                <c:pt idx="1">
                  <c:v>0.17389433941848656</c:v>
                </c:pt>
                <c:pt idx="2">
                  <c:v>0.13407107502369706</c:v>
                </c:pt>
                <c:pt idx="3">
                  <c:v>0.38572076579913728</c:v>
                </c:pt>
                <c:pt idx="4">
                  <c:v>0.38794794422887507</c:v>
                </c:pt>
                <c:pt idx="5">
                  <c:v>0.39239547236571937</c:v>
                </c:pt>
                <c:pt idx="6">
                  <c:v>0.39906912849662624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3D5-AB1E-1CBD0428364B}"/>
            </c:ext>
          </c:extLst>
        </c:ser>
        <c:ser>
          <c:idx val="7"/>
          <c:order val="7"/>
          <c:tx>
            <c:strRef>
              <c:f>SizeCategory!$D$141</c:f>
              <c:strCache>
                <c:ptCount val="1"/>
                <c:pt idx="0">
                  <c:v>2.00+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SizeCategory!$E$141:$L$141</c:f>
              <c:numCache>
                <c:formatCode>0.0%</c:formatCode>
                <c:ptCount val="8"/>
                <c:pt idx="0">
                  <c:v>0</c:v>
                </c:pt>
                <c:pt idx="1">
                  <c:v>8.0089192118798554E-3</c:v>
                </c:pt>
                <c:pt idx="2">
                  <c:v>1.9717634075143948E-2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C8-43D5-AB1E-1CBD0428364B}"/>
            </c:ext>
          </c:extLst>
        </c:ser>
        <c:ser>
          <c:idx val="8"/>
          <c:order val="8"/>
          <c:tx>
            <c:strRef>
              <c:f>SizeCategory!$D$142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SizeCategory!$E$142:$L$142</c:f>
            </c:numRef>
          </c:val>
          <c:extLst>
            <c:ext xmlns:c16="http://schemas.microsoft.com/office/drawing/2014/chart" uri="{C3380CC4-5D6E-409C-BE32-E72D297353CC}">
              <c16:uniqueId val="{00000008-8BC8-43D5-AB1E-1CBD0428364B}"/>
            </c:ext>
          </c:extLst>
        </c:ser>
        <c:ser>
          <c:idx val="9"/>
          <c:order val="9"/>
          <c:tx>
            <c:strRef>
              <c:f>SizeCategory!$D$143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SizeCategory!$E$143:$L$143</c:f>
            </c:numRef>
          </c:val>
          <c:extLst>
            <c:ext xmlns:c16="http://schemas.microsoft.com/office/drawing/2014/chart" uri="{C3380CC4-5D6E-409C-BE32-E72D297353CC}">
              <c16:uniqueId val="{00000009-8BC8-43D5-AB1E-1CBD0428364B}"/>
            </c:ext>
          </c:extLst>
        </c:ser>
        <c:ser>
          <c:idx val="10"/>
          <c:order val="10"/>
          <c:tx>
            <c:strRef>
              <c:f>SizeCategory!$D$144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SizeCategory!$E$144:$L$144</c:f>
            </c:numRef>
          </c:val>
          <c:extLst>
            <c:ext xmlns:c16="http://schemas.microsoft.com/office/drawing/2014/chart" uri="{C3380CC4-5D6E-409C-BE32-E72D297353CC}">
              <c16:uniqueId val="{0000000A-8BC8-43D5-AB1E-1CBD0428364B}"/>
            </c:ext>
          </c:extLst>
        </c:ser>
        <c:ser>
          <c:idx val="11"/>
          <c:order val="11"/>
          <c:tx>
            <c:strRef>
              <c:f>SizeCategory!$D$145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SizeCategory!$E$145:$L$145</c:f>
            </c:numRef>
          </c:val>
          <c:extLst>
            <c:ext xmlns:c16="http://schemas.microsoft.com/office/drawing/2014/chart" uri="{C3380CC4-5D6E-409C-BE32-E72D297353CC}">
              <c16:uniqueId val="{0000000B-8BC8-43D5-AB1E-1CBD0428364B}"/>
            </c:ext>
          </c:extLst>
        </c:ser>
        <c:ser>
          <c:idx val="12"/>
          <c:order val="12"/>
          <c:tx>
            <c:strRef>
              <c:f>SizeCategory!$D$146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SizeCategory!$E$146:$L$146</c:f>
            </c:numRef>
          </c:val>
          <c:extLst>
            <c:ext xmlns:c16="http://schemas.microsoft.com/office/drawing/2014/chart" uri="{C3380CC4-5D6E-409C-BE32-E72D297353CC}">
              <c16:uniqueId val="{0000000C-8BC8-43D5-AB1E-1CBD0428364B}"/>
            </c:ext>
          </c:extLst>
        </c:ser>
        <c:ser>
          <c:idx val="13"/>
          <c:order val="13"/>
          <c:tx>
            <c:strRef>
              <c:f>SizeCategory!$D$147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SizeCategory!$E$147:$L$147</c:f>
            </c:numRef>
          </c:val>
          <c:extLst>
            <c:ext xmlns:c16="http://schemas.microsoft.com/office/drawing/2014/chart" uri="{C3380CC4-5D6E-409C-BE32-E72D297353CC}">
              <c16:uniqueId val="{00000001-C7AE-4019-8781-E15A1E45E4BF}"/>
            </c:ext>
          </c:extLst>
        </c:ser>
        <c:ser>
          <c:idx val="14"/>
          <c:order val="14"/>
          <c:tx>
            <c:strRef>
              <c:f>SizeCategory!$D$148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SizeCategory!$E$133:$L$133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SizeCategory!$E$148:$L$148</c:f>
            </c:numRef>
          </c:val>
          <c:extLst>
            <c:ext xmlns:c16="http://schemas.microsoft.com/office/drawing/2014/chart" uri="{C3380CC4-5D6E-409C-BE32-E72D297353CC}">
              <c16:uniqueId val="{00000002-C7AE-4019-8781-E15A1E45E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6264"/>
        <c:axId val="399766656"/>
      </c:barChart>
      <c:catAx>
        <c:axId val="399766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6656"/>
        <c:crosses val="autoZero"/>
        <c:auto val="1"/>
        <c:lblAlgn val="ctr"/>
        <c:lblOffset val="100"/>
        <c:noMultiLvlLbl val="0"/>
      </c:catAx>
      <c:valAx>
        <c:axId val="3997666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62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solidFill>
            <a:schemeClr val="accent3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SizeCategory!$P$132</c:f>
          <c:strCache>
            <c:ptCount val="1"/>
            <c:pt idx="0">
              <c:v>OLED Revenue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SizeCategory!$P$134</c:f>
              <c:strCache>
                <c:ptCount val="1"/>
                <c:pt idx="0">
                  <c:v> &lt; 0.8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SizeCategory!$Q$134:$X$134</c:f>
              <c:numCache>
                <c:formatCode>0.0%</c:formatCode>
                <c:ptCount val="8"/>
                <c:pt idx="0">
                  <c:v>7.8540658249939585E-5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119-8E16-7CE28B4D0992}"/>
            </c:ext>
          </c:extLst>
        </c:ser>
        <c:ser>
          <c:idx val="1"/>
          <c:order val="1"/>
          <c:tx>
            <c:strRef>
              <c:f>SizeCategory!$P$135</c:f>
              <c:strCache>
                <c:ptCount val="1"/>
                <c:pt idx="0">
                  <c:v>0.8 - 0.99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SizeCategory!$Q$135:$X$135</c:f>
              <c:numCache>
                <c:formatCode>0.0%</c:formatCode>
                <c:ptCount val="8"/>
                <c:pt idx="0">
                  <c:v>1.9655625237125539E-3</c:v>
                </c:pt>
                <c:pt idx="1">
                  <c:v>8.4517924249887552E-4</c:v>
                </c:pt>
                <c:pt idx="2">
                  <c:v>5.8827841136576819E-4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119-8E16-7CE28B4D0992}"/>
            </c:ext>
          </c:extLst>
        </c:ser>
        <c:ser>
          <c:idx val="2"/>
          <c:order val="2"/>
          <c:tx>
            <c:strRef>
              <c:f>SizeCategory!$P$136</c:f>
              <c:strCache>
                <c:ptCount val="1"/>
                <c:pt idx="0">
                  <c:v>1 - 1.19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SizeCategory!$Q$136:$X$136</c:f>
              <c:numCache>
                <c:formatCode>0.0%</c:formatCode>
                <c:ptCount val="8"/>
                <c:pt idx="0">
                  <c:v>3.7302198050920918E-3</c:v>
                </c:pt>
                <c:pt idx="1">
                  <c:v>5.8413673956103866E-3</c:v>
                </c:pt>
                <c:pt idx="2">
                  <c:v>5.3841357845039141E-3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119-8E16-7CE28B4D0992}"/>
            </c:ext>
          </c:extLst>
        </c:ser>
        <c:ser>
          <c:idx val="3"/>
          <c:order val="3"/>
          <c:tx>
            <c:strRef>
              <c:f>SizeCategory!$P$137</c:f>
              <c:strCache>
                <c:ptCount val="1"/>
                <c:pt idx="0">
                  <c:v>1.2 - 1.39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SizeCategory!$Q$137:$X$137</c:f>
              <c:numCache>
                <c:formatCode>0.0%</c:formatCode>
                <c:ptCount val="8"/>
                <c:pt idx="0">
                  <c:v>0.11077826650164123</c:v>
                </c:pt>
                <c:pt idx="1">
                  <c:v>8.828832905345535E-2</c:v>
                </c:pt>
                <c:pt idx="2">
                  <c:v>6.6296109421850546E-2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119-8E16-7CE28B4D0992}"/>
            </c:ext>
          </c:extLst>
        </c:ser>
        <c:ser>
          <c:idx val="4"/>
          <c:order val="4"/>
          <c:tx>
            <c:strRef>
              <c:f>SizeCategory!$P$138</c:f>
              <c:strCache>
                <c:ptCount val="1"/>
                <c:pt idx="0">
                  <c:v>1.4 - 1.59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SizeCategory!$Q$138:$X$138</c:f>
              <c:numCache>
                <c:formatCode>0.0%</c:formatCode>
                <c:ptCount val="8"/>
                <c:pt idx="0">
                  <c:v>0.36649811967562262</c:v>
                </c:pt>
                <c:pt idx="1">
                  <c:v>0.39977851324266561</c:v>
                </c:pt>
                <c:pt idx="2">
                  <c:v>0.41642520717362114</c:v>
                </c:pt>
                <c:pt idx="3">
                  <c:v>0.42176948643317325</c:v>
                </c:pt>
                <c:pt idx="4">
                  <c:v>0.42386839334779941</c:v>
                </c:pt>
                <c:pt idx="5">
                  <c:v>0.42424965803769205</c:v>
                </c:pt>
                <c:pt idx="6">
                  <c:v>0.42238078551211128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119-8E16-7CE28B4D0992}"/>
            </c:ext>
          </c:extLst>
        </c:ser>
        <c:ser>
          <c:idx val="5"/>
          <c:order val="5"/>
          <c:tx>
            <c:strRef>
              <c:f>SizeCategory!$P$139</c:f>
              <c:strCache>
                <c:ptCount val="1"/>
                <c:pt idx="0">
                  <c:v>1.6 - 1.79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SizeCategory!$Q$139:$X$139</c:f>
              <c:numCache>
                <c:formatCode>0.0%</c:formatCode>
                <c:ptCount val="8"/>
                <c:pt idx="0">
                  <c:v>0.30329489682215544</c:v>
                </c:pt>
                <c:pt idx="1">
                  <c:v>0.26096899003891821</c:v>
                </c:pt>
                <c:pt idx="2">
                  <c:v>0.2931700563825802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9D-4119-8E16-7CE28B4D0992}"/>
            </c:ext>
          </c:extLst>
        </c:ser>
        <c:ser>
          <c:idx val="6"/>
          <c:order val="6"/>
          <c:tx>
            <c:strRef>
              <c:f>SizeCategory!$P$140</c:f>
              <c:strCache>
                <c:ptCount val="1"/>
                <c:pt idx="0">
                  <c:v>1.8 - 1.99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SizeCategory!$Q$140:$X$140</c:f>
              <c:numCache>
                <c:formatCode>0.0%</c:formatCode>
                <c:ptCount val="8"/>
                <c:pt idx="0">
                  <c:v>0.21365439401352618</c:v>
                </c:pt>
                <c:pt idx="1">
                  <c:v>0.23915628755147275</c:v>
                </c:pt>
                <c:pt idx="2">
                  <c:v>0.20613286328861694</c:v>
                </c:pt>
                <c:pt idx="3">
                  <c:v>0.57823051356682675</c:v>
                </c:pt>
                <c:pt idx="4">
                  <c:v>0.57613160665220053</c:v>
                </c:pt>
                <c:pt idx="5">
                  <c:v>0.5757503419623079</c:v>
                </c:pt>
                <c:pt idx="6">
                  <c:v>0.57761921448788878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119-8E16-7CE28B4D0992}"/>
            </c:ext>
          </c:extLst>
        </c:ser>
        <c:ser>
          <c:idx val="7"/>
          <c:order val="7"/>
          <c:tx>
            <c:strRef>
              <c:f>SizeCategory!$P$141</c:f>
              <c:strCache>
                <c:ptCount val="1"/>
                <c:pt idx="0">
                  <c:v>2.00+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SizeCategory!$Q$141:$X$141</c:f>
              <c:numCache>
                <c:formatCode>0.0%</c:formatCode>
                <c:ptCount val="8"/>
                <c:pt idx="0">
                  <c:v>0</c:v>
                </c:pt>
                <c:pt idx="1">
                  <c:v>5.1213334753788193E-3</c:v>
                </c:pt>
                <c:pt idx="2">
                  <c:v>1.2003349537461599E-2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9D-4119-8E16-7CE28B4D0992}"/>
            </c:ext>
          </c:extLst>
        </c:ser>
        <c:ser>
          <c:idx val="8"/>
          <c:order val="8"/>
          <c:tx>
            <c:strRef>
              <c:f>SizeCategory!$P$142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SizeCategory!$Q$142:$X$142</c:f>
            </c:numRef>
          </c:val>
          <c:extLst>
            <c:ext xmlns:c16="http://schemas.microsoft.com/office/drawing/2014/chart" uri="{C3380CC4-5D6E-409C-BE32-E72D297353CC}">
              <c16:uniqueId val="{00000008-C79D-4119-8E16-7CE28B4D0992}"/>
            </c:ext>
          </c:extLst>
        </c:ser>
        <c:ser>
          <c:idx val="9"/>
          <c:order val="9"/>
          <c:tx>
            <c:strRef>
              <c:f>SizeCategory!$P$143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SizeCategory!$Q$143:$X$143</c:f>
            </c:numRef>
          </c:val>
          <c:extLst>
            <c:ext xmlns:c16="http://schemas.microsoft.com/office/drawing/2014/chart" uri="{C3380CC4-5D6E-409C-BE32-E72D297353CC}">
              <c16:uniqueId val="{00000009-C79D-4119-8E16-7CE28B4D0992}"/>
            </c:ext>
          </c:extLst>
        </c:ser>
        <c:ser>
          <c:idx val="10"/>
          <c:order val="10"/>
          <c:tx>
            <c:strRef>
              <c:f>SizeCategory!$P$144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SizeCategory!$Q$144:$X$144</c:f>
            </c:numRef>
          </c:val>
          <c:extLst>
            <c:ext xmlns:c16="http://schemas.microsoft.com/office/drawing/2014/chart" uri="{C3380CC4-5D6E-409C-BE32-E72D297353CC}">
              <c16:uniqueId val="{0000000A-C79D-4119-8E16-7CE28B4D0992}"/>
            </c:ext>
          </c:extLst>
        </c:ser>
        <c:ser>
          <c:idx val="11"/>
          <c:order val="11"/>
          <c:tx>
            <c:strRef>
              <c:f>SizeCategory!$P$145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SizeCategory!$Q$145:$X$145</c:f>
            </c:numRef>
          </c:val>
          <c:extLst>
            <c:ext xmlns:c16="http://schemas.microsoft.com/office/drawing/2014/chart" uri="{C3380CC4-5D6E-409C-BE32-E72D297353CC}">
              <c16:uniqueId val="{0000000B-C79D-4119-8E16-7CE28B4D0992}"/>
            </c:ext>
          </c:extLst>
        </c:ser>
        <c:ser>
          <c:idx val="12"/>
          <c:order val="12"/>
          <c:tx>
            <c:strRef>
              <c:f>SizeCategory!$P$146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SizeCategory!$Q$146:$X$146</c:f>
            </c:numRef>
          </c:val>
          <c:extLst>
            <c:ext xmlns:c16="http://schemas.microsoft.com/office/drawing/2014/chart" uri="{C3380CC4-5D6E-409C-BE32-E72D297353CC}">
              <c16:uniqueId val="{0000000C-C79D-4119-8E16-7CE28B4D0992}"/>
            </c:ext>
          </c:extLst>
        </c:ser>
        <c:ser>
          <c:idx val="13"/>
          <c:order val="13"/>
          <c:tx>
            <c:strRef>
              <c:f>SizeCategory!$P$147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SizeCategory!$Q$147:$X$147</c:f>
            </c:numRef>
          </c:val>
          <c:extLst>
            <c:ext xmlns:c16="http://schemas.microsoft.com/office/drawing/2014/chart" uri="{C3380CC4-5D6E-409C-BE32-E72D297353CC}">
              <c16:uniqueId val="{00000001-C444-4E06-A801-9DB512DEC6C9}"/>
            </c:ext>
          </c:extLst>
        </c:ser>
        <c:ser>
          <c:idx val="14"/>
          <c:order val="14"/>
          <c:tx>
            <c:strRef>
              <c:f>SizeCategory!$P$148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SizeCategory!$Q$133:$X$133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SizeCategory!$Q$148:$X$148</c:f>
            </c:numRef>
          </c:val>
          <c:extLst>
            <c:ext xmlns:c16="http://schemas.microsoft.com/office/drawing/2014/chart" uri="{C3380CC4-5D6E-409C-BE32-E72D297353CC}">
              <c16:uniqueId val="{00000002-C444-4E06-A801-9DB512DE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7832"/>
        <c:axId val="399768224"/>
      </c:barChart>
      <c:catAx>
        <c:axId val="39976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8224"/>
        <c:crosses val="autoZero"/>
        <c:auto val="1"/>
        <c:lblAlgn val="ctr"/>
        <c:lblOffset val="100"/>
        <c:noMultiLvlLbl val="0"/>
      </c:catAx>
      <c:valAx>
        <c:axId val="3997682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78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solidFill>
            <a:schemeClr val="accent3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SizeCategory!$D$24</c:f>
          <c:strCache>
            <c:ptCount val="1"/>
            <c:pt idx="0">
              <c:v>OLED Shipment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SizeCategory!$D$26</c:f>
              <c:strCache>
                <c:ptCount val="1"/>
                <c:pt idx="0">
                  <c:v> &lt; 0.8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SizeCategory!$E$26:$M$26</c:f>
            </c:numRef>
          </c:val>
          <c:extLst>
            <c:ext xmlns:c16="http://schemas.microsoft.com/office/drawing/2014/chart" uri="{C3380CC4-5D6E-409C-BE32-E72D297353CC}">
              <c16:uniqueId val="{00000000-C467-4994-858C-60D174AD0C0F}"/>
            </c:ext>
          </c:extLst>
        </c:ser>
        <c:ser>
          <c:idx val="1"/>
          <c:order val="1"/>
          <c:tx>
            <c:strRef>
              <c:f>SizeCategory!$D$27</c:f>
              <c:strCache>
                <c:ptCount val="1"/>
                <c:pt idx="0">
                  <c:v>0.8 - 0.99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SizeCategory!$E$27:$M$27</c:f>
              <c:numCache>
                <c:formatCode>0.0%</c:formatCode>
                <c:ptCount val="9"/>
                <c:pt idx="0">
                  <c:v>5.5936180948209912E-3</c:v>
                </c:pt>
                <c:pt idx="1">
                  <c:v>7.1675986695216654E-3</c:v>
                </c:pt>
                <c:pt idx="2">
                  <c:v>1.3718946204938887E-3</c:v>
                </c:pt>
                <c:pt idx="3">
                  <c:v>2.3282945082075063E-3</c:v>
                </c:pt>
                <c:pt idx="4">
                  <c:v>0</c:v>
                </c:pt>
                <c:pt idx="5">
                  <c:v>5.4763050548349273E-3</c:v>
                </c:pt>
                <c:pt idx="6">
                  <c:v>1.2889794806583087E-3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7-4994-858C-60D174AD0C0F}"/>
            </c:ext>
          </c:extLst>
        </c:ser>
        <c:ser>
          <c:idx val="2"/>
          <c:order val="2"/>
          <c:tx>
            <c:strRef>
              <c:f>SizeCategory!$D$28</c:f>
              <c:strCache>
                <c:ptCount val="1"/>
                <c:pt idx="0">
                  <c:v>1 - 1.19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SizeCategory!$E$28:$M$28</c:f>
              <c:numCache>
                <c:formatCode>0.0%</c:formatCode>
                <c:ptCount val="9"/>
                <c:pt idx="0">
                  <c:v>3.6573656773829562E-3</c:v>
                </c:pt>
                <c:pt idx="1">
                  <c:v>8.6011184034259988E-3</c:v>
                </c:pt>
                <c:pt idx="2">
                  <c:v>7.243603596207732E-3</c:v>
                </c:pt>
                <c:pt idx="3">
                  <c:v>1.7112964635325169E-2</c:v>
                </c:pt>
                <c:pt idx="4">
                  <c:v>1.7957815472721912E-2</c:v>
                </c:pt>
                <c:pt idx="5">
                  <c:v>3.0530400680704724E-2</c:v>
                </c:pt>
                <c:pt idx="6">
                  <c:v>9.8993624114558105E-3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7-4994-858C-60D174AD0C0F}"/>
            </c:ext>
          </c:extLst>
        </c:ser>
        <c:ser>
          <c:idx val="3"/>
          <c:order val="3"/>
          <c:tx>
            <c:strRef>
              <c:f>SizeCategory!$D$29</c:f>
              <c:strCache>
                <c:ptCount val="1"/>
                <c:pt idx="0">
                  <c:v>1.2 - 1.39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SizeCategory!$E$29:$M$29</c:f>
              <c:numCache>
                <c:formatCode>0.0%</c:formatCode>
                <c:ptCount val="9"/>
                <c:pt idx="0">
                  <c:v>0.14529999574239608</c:v>
                </c:pt>
                <c:pt idx="1">
                  <c:v>0.13662690226276789</c:v>
                </c:pt>
                <c:pt idx="2">
                  <c:v>0.11590720592588234</c:v>
                </c:pt>
                <c:pt idx="3">
                  <c:v>0.10313280640769001</c:v>
                </c:pt>
                <c:pt idx="4">
                  <c:v>7.2366278328485509E-2</c:v>
                </c:pt>
                <c:pt idx="5">
                  <c:v>7.3049884347282629E-2</c:v>
                </c:pt>
                <c:pt idx="6">
                  <c:v>0.13367689104955077</c:v>
                </c:pt>
                <c:pt idx="7">
                  <c:v>6.0816055882657961E-2</c:v>
                </c:pt>
                <c:pt idx="8">
                  <c:v>6.2807411022781978E-2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7-4994-858C-60D174AD0C0F}"/>
            </c:ext>
          </c:extLst>
        </c:ser>
        <c:ser>
          <c:idx val="4"/>
          <c:order val="4"/>
          <c:tx>
            <c:strRef>
              <c:f>SizeCategory!$D$30</c:f>
              <c:strCache>
                <c:ptCount val="1"/>
                <c:pt idx="0">
                  <c:v>1.4 - 1.59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SizeCategory!$E$30:$M$30</c:f>
              <c:numCache>
                <c:formatCode>0.0%</c:formatCode>
                <c:ptCount val="9"/>
                <c:pt idx="0">
                  <c:v>0.43152128146864654</c:v>
                </c:pt>
                <c:pt idx="1">
                  <c:v>0.50972377938303315</c:v>
                </c:pt>
                <c:pt idx="2">
                  <c:v>0.48122221981988234</c:v>
                </c:pt>
                <c:pt idx="3">
                  <c:v>0.38876348306618597</c:v>
                </c:pt>
                <c:pt idx="4">
                  <c:v>0.45784715182596958</c:v>
                </c:pt>
                <c:pt idx="5">
                  <c:v>0.46253206547744141</c:v>
                </c:pt>
                <c:pt idx="6">
                  <c:v>0.39844933706109648</c:v>
                </c:pt>
                <c:pt idx="7">
                  <c:v>0.48418648375705897</c:v>
                </c:pt>
                <c:pt idx="8">
                  <c:v>0.56312945585308738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7-4994-858C-60D174AD0C0F}"/>
            </c:ext>
          </c:extLst>
        </c:ser>
        <c:ser>
          <c:idx val="5"/>
          <c:order val="5"/>
          <c:tx>
            <c:strRef>
              <c:f>SizeCategory!$D$31</c:f>
              <c:strCache>
                <c:ptCount val="1"/>
                <c:pt idx="0">
                  <c:v>1.6 - 1.79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SizeCategory!$E$31:$M$31</c:f>
              <c:numCache>
                <c:formatCode>0.0%</c:formatCode>
                <c:ptCount val="9"/>
                <c:pt idx="0">
                  <c:v>0.26165224334312653</c:v>
                </c:pt>
                <c:pt idx="1">
                  <c:v>0.23036662123842636</c:v>
                </c:pt>
                <c:pt idx="2">
                  <c:v>0.2384627229342477</c:v>
                </c:pt>
                <c:pt idx="3">
                  <c:v>0.2510599968200154</c:v>
                </c:pt>
                <c:pt idx="4">
                  <c:v>0.25386280830945052</c:v>
                </c:pt>
                <c:pt idx="5">
                  <c:v>0.26792822480779882</c:v>
                </c:pt>
                <c:pt idx="6">
                  <c:v>0.25952312863574389</c:v>
                </c:pt>
                <c:pt idx="7">
                  <c:v>0.30061900551289295</c:v>
                </c:pt>
                <c:pt idx="8">
                  <c:v>0.27876181945252587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7-4994-858C-60D174AD0C0F}"/>
            </c:ext>
          </c:extLst>
        </c:ser>
        <c:ser>
          <c:idx val="6"/>
          <c:order val="6"/>
          <c:tx>
            <c:strRef>
              <c:f>SizeCategory!$D$32</c:f>
              <c:strCache>
                <c:ptCount val="1"/>
                <c:pt idx="0">
                  <c:v>1.8 - 1.99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SizeCategory!$E$32:$M$32</c:f>
              <c:numCache>
                <c:formatCode>0.0%</c:formatCode>
                <c:ptCount val="9"/>
                <c:pt idx="0">
                  <c:v>0.15227549567362683</c:v>
                </c:pt>
                <c:pt idx="1">
                  <c:v>0.10751398004282496</c:v>
                </c:pt>
                <c:pt idx="2">
                  <c:v>0.15579235310328601</c:v>
                </c:pt>
                <c:pt idx="3">
                  <c:v>0.23646159025355434</c:v>
                </c:pt>
                <c:pt idx="4">
                  <c:v>0.16946107558765744</c:v>
                </c:pt>
                <c:pt idx="5">
                  <c:v>0.1121547275230193</c:v>
                </c:pt>
                <c:pt idx="6">
                  <c:v>0.16483469598658451</c:v>
                </c:pt>
                <c:pt idx="7">
                  <c:v>0.15437845484739021</c:v>
                </c:pt>
                <c:pt idx="8">
                  <c:v>9.530131367160484E-2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7-4994-858C-60D174AD0C0F}"/>
            </c:ext>
          </c:extLst>
        </c:ser>
        <c:ser>
          <c:idx val="7"/>
          <c:order val="7"/>
          <c:tx>
            <c:strRef>
              <c:f>SizeCategory!$D$33</c:f>
              <c:strCache>
                <c:ptCount val="1"/>
                <c:pt idx="0">
                  <c:v>2.00+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SizeCategory!$E$33:$M$33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1.1408643090216779E-3</c:v>
                </c:pt>
                <c:pt idx="4">
                  <c:v>2.850487047571492E-2</c:v>
                </c:pt>
                <c:pt idx="5">
                  <c:v>4.8328392108918233E-2</c:v>
                </c:pt>
                <c:pt idx="6">
                  <c:v>3.2327605374910383E-2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67-4994-858C-60D174AD0C0F}"/>
            </c:ext>
          </c:extLst>
        </c:ser>
        <c:ser>
          <c:idx val="8"/>
          <c:order val="8"/>
          <c:tx>
            <c:strRef>
              <c:f>SizeCategory!$D$34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SizeCategory!$E$34:$M$34</c:f>
            </c:numRef>
          </c:val>
          <c:extLst>
            <c:ext xmlns:c16="http://schemas.microsoft.com/office/drawing/2014/chart" uri="{C3380CC4-5D6E-409C-BE32-E72D297353CC}">
              <c16:uniqueId val="{00000008-C467-4994-858C-60D174AD0C0F}"/>
            </c:ext>
          </c:extLst>
        </c:ser>
        <c:ser>
          <c:idx val="9"/>
          <c:order val="9"/>
          <c:tx>
            <c:strRef>
              <c:f>SizeCategory!$D$35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SizeCategory!$E$35:$M$35</c:f>
            </c:numRef>
          </c:val>
          <c:extLst>
            <c:ext xmlns:c16="http://schemas.microsoft.com/office/drawing/2014/chart" uri="{C3380CC4-5D6E-409C-BE32-E72D297353CC}">
              <c16:uniqueId val="{00000009-C467-4994-858C-60D174AD0C0F}"/>
            </c:ext>
          </c:extLst>
        </c:ser>
        <c:ser>
          <c:idx val="10"/>
          <c:order val="10"/>
          <c:tx>
            <c:strRef>
              <c:f>SizeCategory!$D$36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SizeCategory!$E$36:$M$36</c:f>
            </c:numRef>
          </c:val>
          <c:extLst>
            <c:ext xmlns:c16="http://schemas.microsoft.com/office/drawing/2014/chart" uri="{C3380CC4-5D6E-409C-BE32-E72D297353CC}">
              <c16:uniqueId val="{0000000A-C467-4994-858C-60D174AD0C0F}"/>
            </c:ext>
          </c:extLst>
        </c:ser>
        <c:ser>
          <c:idx val="11"/>
          <c:order val="11"/>
          <c:tx>
            <c:strRef>
              <c:f>SizeCategory!$D$37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SizeCategory!$E$37:$M$37</c:f>
            </c:numRef>
          </c:val>
          <c:extLst>
            <c:ext xmlns:c16="http://schemas.microsoft.com/office/drawing/2014/chart" uri="{C3380CC4-5D6E-409C-BE32-E72D297353CC}">
              <c16:uniqueId val="{0000000B-C467-4994-858C-60D174AD0C0F}"/>
            </c:ext>
          </c:extLst>
        </c:ser>
        <c:ser>
          <c:idx val="12"/>
          <c:order val="12"/>
          <c:tx>
            <c:strRef>
              <c:f>SizeCategory!$D$38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SizeCategory!$E$38:$M$38</c:f>
            </c:numRef>
          </c:val>
          <c:extLst>
            <c:ext xmlns:c16="http://schemas.microsoft.com/office/drawing/2014/chart" uri="{C3380CC4-5D6E-409C-BE32-E72D297353CC}">
              <c16:uniqueId val="{0000000C-C467-4994-858C-60D174AD0C0F}"/>
            </c:ext>
          </c:extLst>
        </c:ser>
        <c:ser>
          <c:idx val="13"/>
          <c:order val="13"/>
          <c:tx>
            <c:strRef>
              <c:f>SizeCategory!$D$39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SizeCategory!$E$39:$M$39</c:f>
            </c:numRef>
          </c:val>
          <c:extLst>
            <c:ext xmlns:c16="http://schemas.microsoft.com/office/drawing/2014/chart" uri="{C3380CC4-5D6E-409C-BE32-E72D297353CC}">
              <c16:uniqueId val="{0000000D-C467-4994-858C-60D174AD0C0F}"/>
            </c:ext>
          </c:extLst>
        </c:ser>
        <c:ser>
          <c:idx val="14"/>
          <c:order val="14"/>
          <c:tx>
            <c:strRef>
              <c:f>SizeCategory!$D$40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SizeCategory!$E$25:$M$25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SizeCategory!$E$40:$M$40</c:f>
            </c:numRef>
          </c:val>
          <c:extLst>
            <c:ext xmlns:c16="http://schemas.microsoft.com/office/drawing/2014/chart" uri="{C3380CC4-5D6E-409C-BE32-E72D297353CC}">
              <c16:uniqueId val="{0000000E-C467-4994-858C-60D174AD0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0741272"/>
        <c:axId val="400741664"/>
      </c:barChart>
      <c:catAx>
        <c:axId val="40074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1664"/>
        <c:crosses val="autoZero"/>
        <c:auto val="1"/>
        <c:lblAlgn val="ctr"/>
        <c:lblOffset val="100"/>
        <c:noMultiLvlLbl val="0"/>
      </c:catAx>
      <c:valAx>
        <c:axId val="400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1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SizeCategory!$P$24</c:f>
          <c:strCache>
            <c:ptCount val="1"/>
            <c:pt idx="0">
              <c:v>OLED Revenue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SizeCategory!$P$26</c:f>
              <c:strCache>
                <c:ptCount val="1"/>
                <c:pt idx="0">
                  <c:v> &lt; 0.8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SizeCategory!$Q$26:$Y$26</c:f>
            </c:numRef>
          </c:val>
          <c:extLst>
            <c:ext xmlns:c16="http://schemas.microsoft.com/office/drawing/2014/chart" uri="{C3380CC4-5D6E-409C-BE32-E72D297353CC}">
              <c16:uniqueId val="{00000000-1D55-4B7C-A5E3-AF0BDDB255A7}"/>
            </c:ext>
          </c:extLst>
        </c:ser>
        <c:ser>
          <c:idx val="1"/>
          <c:order val="1"/>
          <c:tx>
            <c:strRef>
              <c:f>SizeCategory!$P$27</c:f>
              <c:strCache>
                <c:ptCount val="1"/>
                <c:pt idx="0">
                  <c:v>0.8 - 0.99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SizeCategory!$Q$27:$Y$27</c:f>
              <c:numCache>
                <c:formatCode>0.0%</c:formatCode>
                <c:ptCount val="9"/>
                <c:pt idx="0">
                  <c:v>2.0450374091813182E-3</c:v>
                </c:pt>
                <c:pt idx="1">
                  <c:v>2.7031312912133803E-3</c:v>
                </c:pt>
                <c:pt idx="2">
                  <c:v>5.148050278654695E-4</c:v>
                </c:pt>
                <c:pt idx="3">
                  <c:v>7.5472441775926405E-4</c:v>
                </c:pt>
                <c:pt idx="4">
                  <c:v>0</c:v>
                </c:pt>
                <c:pt idx="5">
                  <c:v>2.0715115096261714E-3</c:v>
                </c:pt>
                <c:pt idx="6">
                  <c:v>4.8462685948511881E-4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5-4B7C-A5E3-AF0BDDB255A7}"/>
            </c:ext>
          </c:extLst>
        </c:ser>
        <c:ser>
          <c:idx val="2"/>
          <c:order val="2"/>
          <c:tx>
            <c:strRef>
              <c:f>SizeCategory!$P$28</c:f>
              <c:strCache>
                <c:ptCount val="1"/>
                <c:pt idx="0">
                  <c:v>1 - 1.19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SizeCategory!$Q$28:$Y$28</c:f>
              <c:numCache>
                <c:formatCode>0.0%</c:formatCode>
                <c:ptCount val="9"/>
                <c:pt idx="0">
                  <c:v>1.208445446585248E-3</c:v>
                </c:pt>
                <c:pt idx="1">
                  <c:v>3.4616646553957205E-3</c:v>
                </c:pt>
                <c:pt idx="2">
                  <c:v>3.1058112796199587E-3</c:v>
                </c:pt>
                <c:pt idx="3">
                  <c:v>6.7653055245995323E-3</c:v>
                </c:pt>
                <c:pt idx="4">
                  <c:v>8.7120549465422911E-3</c:v>
                </c:pt>
                <c:pt idx="5">
                  <c:v>1.8934416142272929E-2</c:v>
                </c:pt>
                <c:pt idx="6">
                  <c:v>4.4589242971096515E-3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55-4B7C-A5E3-AF0BDDB255A7}"/>
            </c:ext>
          </c:extLst>
        </c:ser>
        <c:ser>
          <c:idx val="3"/>
          <c:order val="3"/>
          <c:tx>
            <c:strRef>
              <c:f>SizeCategory!$P$29</c:f>
              <c:strCache>
                <c:ptCount val="1"/>
                <c:pt idx="0">
                  <c:v>1.2 - 1.39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SizeCategory!$Q$29:$Y$29</c:f>
              <c:numCache>
                <c:formatCode>0.0%</c:formatCode>
                <c:ptCount val="9"/>
                <c:pt idx="0">
                  <c:v>0.12420992004896514</c:v>
                </c:pt>
                <c:pt idx="1">
                  <c:v>0.12328590862759485</c:v>
                </c:pt>
                <c:pt idx="2">
                  <c:v>0.10774880552608543</c:v>
                </c:pt>
                <c:pt idx="3">
                  <c:v>8.1729989946517131E-2</c:v>
                </c:pt>
                <c:pt idx="4">
                  <c:v>5.5823589156669531E-2</c:v>
                </c:pt>
                <c:pt idx="5">
                  <c:v>6.3181421313534061E-2</c:v>
                </c:pt>
                <c:pt idx="6">
                  <c:v>0.11765346091092749</c:v>
                </c:pt>
                <c:pt idx="7">
                  <c:v>4.4045242157365758E-2</c:v>
                </c:pt>
                <c:pt idx="8">
                  <c:v>4.4818212692623129E-2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55-4B7C-A5E3-AF0BDDB255A7}"/>
            </c:ext>
          </c:extLst>
        </c:ser>
        <c:ser>
          <c:idx val="4"/>
          <c:order val="4"/>
          <c:tx>
            <c:strRef>
              <c:f>SizeCategory!$P$30</c:f>
              <c:strCache>
                <c:ptCount val="1"/>
                <c:pt idx="0">
                  <c:v>1.4 - 1.59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SizeCategory!$Q$30:$Y$30</c:f>
              <c:numCache>
                <c:formatCode>0.0%</c:formatCode>
                <c:ptCount val="9"/>
                <c:pt idx="0">
                  <c:v>0.37127994074497972</c:v>
                </c:pt>
                <c:pt idx="1">
                  <c:v>0.44894060212472925</c:v>
                </c:pt>
                <c:pt idx="2">
                  <c:v>0.43572634019347273</c:v>
                </c:pt>
                <c:pt idx="3">
                  <c:v>0.32379183301432207</c:v>
                </c:pt>
                <c:pt idx="4">
                  <c:v>0.42473148628484453</c:v>
                </c:pt>
                <c:pt idx="5">
                  <c:v>0.41853588283731674</c:v>
                </c:pt>
                <c:pt idx="6">
                  <c:v>0.37752937426448513</c:v>
                </c:pt>
                <c:pt idx="7">
                  <c:v>0.39164961260028119</c:v>
                </c:pt>
                <c:pt idx="8">
                  <c:v>0.49337260186281351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55-4B7C-A5E3-AF0BDDB255A7}"/>
            </c:ext>
          </c:extLst>
        </c:ser>
        <c:ser>
          <c:idx val="5"/>
          <c:order val="5"/>
          <c:tx>
            <c:strRef>
              <c:f>SizeCategory!$P$31</c:f>
              <c:strCache>
                <c:ptCount val="1"/>
                <c:pt idx="0">
                  <c:v>1.6 - 1.79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SizeCategory!$Q$31:$Y$31</c:f>
              <c:numCache>
                <c:formatCode>0.0%</c:formatCode>
                <c:ptCount val="9"/>
                <c:pt idx="0">
                  <c:v>0.27695356643558572</c:v>
                </c:pt>
                <c:pt idx="1">
                  <c:v>0.26833848227977369</c:v>
                </c:pt>
                <c:pt idx="2">
                  <c:v>0.25203919764082472</c:v>
                </c:pt>
                <c:pt idx="3">
                  <c:v>0.26557617045601012</c:v>
                </c:pt>
                <c:pt idx="4">
                  <c:v>0.25840585994247195</c:v>
                </c:pt>
                <c:pt idx="5">
                  <c:v>0.29996789617452785</c:v>
                </c:pt>
                <c:pt idx="6">
                  <c:v>0.27787441088812054</c:v>
                </c:pt>
                <c:pt idx="7">
                  <c:v>0.30278235745025556</c:v>
                </c:pt>
                <c:pt idx="8">
                  <c:v>0.28907043377189134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55-4B7C-A5E3-AF0BDDB255A7}"/>
            </c:ext>
          </c:extLst>
        </c:ser>
        <c:ser>
          <c:idx val="6"/>
          <c:order val="6"/>
          <c:tx>
            <c:strRef>
              <c:f>SizeCategory!$P$32</c:f>
              <c:strCache>
                <c:ptCount val="1"/>
                <c:pt idx="0">
                  <c:v>1.8 - 1.99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SizeCategory!$Q$32:$Y$32</c:f>
              <c:numCache>
                <c:formatCode>0.0%</c:formatCode>
                <c:ptCount val="9"/>
                <c:pt idx="0">
                  <c:v>0.22430308991470282</c:v>
                </c:pt>
                <c:pt idx="1">
                  <c:v>0.15327021102129304</c:v>
                </c:pt>
                <c:pt idx="2">
                  <c:v>0.20086504033213165</c:v>
                </c:pt>
                <c:pt idx="3">
                  <c:v>0.32087466525802399</c:v>
                </c:pt>
                <c:pt idx="4">
                  <c:v>0.23397716079135447</c:v>
                </c:pt>
                <c:pt idx="5">
                  <c:v>0.16639270445071402</c:v>
                </c:pt>
                <c:pt idx="6">
                  <c:v>0.20138094610847077</c:v>
                </c:pt>
                <c:pt idx="7">
                  <c:v>0.26152278779209737</c:v>
                </c:pt>
                <c:pt idx="8">
                  <c:v>0.172738751672672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55-4B7C-A5E3-AF0BDDB255A7}"/>
            </c:ext>
          </c:extLst>
        </c:ser>
        <c:ser>
          <c:idx val="7"/>
          <c:order val="7"/>
          <c:tx>
            <c:strRef>
              <c:f>SizeCategory!$P$33</c:f>
              <c:strCache>
                <c:ptCount val="1"/>
                <c:pt idx="0">
                  <c:v>2.00+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SizeCategory!$Q$33:$Y$33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5.0731138276795902E-4</c:v>
                </c:pt>
                <c:pt idx="4">
                  <c:v>1.8349848878117143E-2</c:v>
                </c:pt>
                <c:pt idx="5">
                  <c:v>3.0916167572008053E-2</c:v>
                </c:pt>
                <c:pt idx="6">
                  <c:v>2.0618256671401332E-2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55-4B7C-A5E3-AF0BDDB255A7}"/>
            </c:ext>
          </c:extLst>
        </c:ser>
        <c:ser>
          <c:idx val="8"/>
          <c:order val="8"/>
          <c:tx>
            <c:strRef>
              <c:f>SizeCategory!$P$34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SizeCategory!$Q$34:$Y$34</c:f>
            </c:numRef>
          </c:val>
          <c:extLst>
            <c:ext xmlns:c16="http://schemas.microsoft.com/office/drawing/2014/chart" uri="{C3380CC4-5D6E-409C-BE32-E72D297353CC}">
              <c16:uniqueId val="{00000008-1D55-4B7C-A5E3-AF0BDDB255A7}"/>
            </c:ext>
          </c:extLst>
        </c:ser>
        <c:ser>
          <c:idx val="9"/>
          <c:order val="9"/>
          <c:tx>
            <c:strRef>
              <c:f>SizeCategory!$P$35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SizeCategory!$Q$35:$Y$35</c:f>
            </c:numRef>
          </c:val>
          <c:extLst>
            <c:ext xmlns:c16="http://schemas.microsoft.com/office/drawing/2014/chart" uri="{C3380CC4-5D6E-409C-BE32-E72D297353CC}">
              <c16:uniqueId val="{00000009-1D55-4B7C-A5E3-AF0BDDB255A7}"/>
            </c:ext>
          </c:extLst>
        </c:ser>
        <c:ser>
          <c:idx val="10"/>
          <c:order val="10"/>
          <c:tx>
            <c:strRef>
              <c:f>SizeCategory!$P$36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SizeCategory!$Q$36:$Y$36</c:f>
            </c:numRef>
          </c:val>
          <c:extLst>
            <c:ext xmlns:c16="http://schemas.microsoft.com/office/drawing/2014/chart" uri="{C3380CC4-5D6E-409C-BE32-E72D297353CC}">
              <c16:uniqueId val="{0000000A-1D55-4B7C-A5E3-AF0BDDB255A7}"/>
            </c:ext>
          </c:extLst>
        </c:ser>
        <c:ser>
          <c:idx val="11"/>
          <c:order val="11"/>
          <c:tx>
            <c:strRef>
              <c:f>SizeCategory!$P$37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SizeCategory!$Q$37:$Y$37</c:f>
            </c:numRef>
          </c:val>
          <c:extLst>
            <c:ext xmlns:c16="http://schemas.microsoft.com/office/drawing/2014/chart" uri="{C3380CC4-5D6E-409C-BE32-E72D297353CC}">
              <c16:uniqueId val="{0000000B-1D55-4B7C-A5E3-AF0BDDB255A7}"/>
            </c:ext>
          </c:extLst>
        </c:ser>
        <c:ser>
          <c:idx val="12"/>
          <c:order val="12"/>
          <c:tx>
            <c:strRef>
              <c:f>SizeCategory!$P$38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SizeCategory!$Q$38:$Y$38</c:f>
            </c:numRef>
          </c:val>
          <c:extLst>
            <c:ext xmlns:c16="http://schemas.microsoft.com/office/drawing/2014/chart" uri="{C3380CC4-5D6E-409C-BE32-E72D297353CC}">
              <c16:uniqueId val="{0000000C-1D55-4B7C-A5E3-AF0BDDB255A7}"/>
            </c:ext>
          </c:extLst>
        </c:ser>
        <c:ser>
          <c:idx val="13"/>
          <c:order val="13"/>
          <c:tx>
            <c:strRef>
              <c:f>SizeCategory!$P$39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SizeCategory!$Q$39:$Y$39</c:f>
            </c:numRef>
          </c:val>
          <c:extLst>
            <c:ext xmlns:c16="http://schemas.microsoft.com/office/drawing/2014/chart" uri="{C3380CC4-5D6E-409C-BE32-E72D297353CC}">
              <c16:uniqueId val="{0000000D-1D55-4B7C-A5E3-AF0BDDB255A7}"/>
            </c:ext>
          </c:extLst>
        </c:ser>
        <c:ser>
          <c:idx val="14"/>
          <c:order val="14"/>
          <c:tx>
            <c:strRef>
              <c:f>SizeCategory!$P$40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SizeCategory!$Q$25:$Y$25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SizeCategory!$Q$40:$Y$40</c:f>
            </c:numRef>
          </c:val>
          <c:extLst>
            <c:ext xmlns:c16="http://schemas.microsoft.com/office/drawing/2014/chart" uri="{C3380CC4-5D6E-409C-BE32-E72D297353CC}">
              <c16:uniqueId val="{0000000E-1D55-4B7C-A5E3-AF0BDDB25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0742840"/>
        <c:axId val="400743232"/>
      </c:barChart>
      <c:catAx>
        <c:axId val="400742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3232"/>
        <c:crosses val="autoZero"/>
        <c:auto val="1"/>
        <c:lblAlgn val="ctr"/>
        <c:lblOffset val="100"/>
        <c:noMultiLvlLbl val="0"/>
      </c:catAx>
      <c:valAx>
        <c:axId val="40074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28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SizeCategory!$D$24</c:f>
          <c:strCache>
            <c:ptCount val="1"/>
            <c:pt idx="0">
              <c:v>OLED Shipment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PixelDensity!$D$31</c:f>
              <c:strCache>
                <c:ptCount val="1"/>
                <c:pt idx="0">
                  <c:v> &lt; 200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PixelDensity!$E$31:$M$31</c:f>
            </c:numRef>
          </c:val>
          <c:extLst>
            <c:ext xmlns:c16="http://schemas.microsoft.com/office/drawing/2014/chart" uri="{C3380CC4-5D6E-409C-BE32-E72D297353CC}">
              <c16:uniqueId val="{00000000-EFAE-488E-ABEB-430FD45DA06D}"/>
            </c:ext>
          </c:extLst>
        </c:ser>
        <c:ser>
          <c:idx val="1"/>
          <c:order val="1"/>
          <c:tx>
            <c:strRef>
              <c:f>PixelDensity!$D$32</c:f>
              <c:strCache>
                <c:ptCount val="1"/>
                <c:pt idx="0">
                  <c:v>200 - 299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PixelDensity!$E$32:$M$32</c:f>
              <c:numCache>
                <c:formatCode>0.0%</c:formatCode>
                <c:ptCount val="9"/>
                <c:pt idx="0">
                  <c:v>9.7350468765634551E-2</c:v>
                </c:pt>
                <c:pt idx="1">
                  <c:v>0.14324445941039046</c:v>
                </c:pt>
                <c:pt idx="2">
                  <c:v>0.12130292234406964</c:v>
                </c:pt>
                <c:pt idx="3">
                  <c:v>4.9313277683834977E-2</c:v>
                </c:pt>
                <c:pt idx="4">
                  <c:v>6.4622843003949992E-2</c:v>
                </c:pt>
                <c:pt idx="5">
                  <c:v>0.11157971549226164</c:v>
                </c:pt>
                <c:pt idx="6">
                  <c:v>5.8725905138792542E-2</c:v>
                </c:pt>
                <c:pt idx="7">
                  <c:v>9.629777841483016E-3</c:v>
                </c:pt>
                <c:pt idx="8">
                  <c:v>7.9012304421286674E-3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E-488E-ABEB-430FD45DA06D}"/>
            </c:ext>
          </c:extLst>
        </c:ser>
        <c:ser>
          <c:idx val="2"/>
          <c:order val="2"/>
          <c:tx>
            <c:strRef>
              <c:f>PixelDensity!$D$33</c:f>
              <c:strCache>
                <c:ptCount val="1"/>
                <c:pt idx="0">
                  <c:v>300 - 399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PixelDensity!$E$33:$M$33</c:f>
              <c:numCache>
                <c:formatCode>0.0%</c:formatCode>
                <c:ptCount val="9"/>
                <c:pt idx="0">
                  <c:v>0.56230895777276602</c:v>
                </c:pt>
                <c:pt idx="1">
                  <c:v>0.50127228460183348</c:v>
                </c:pt>
                <c:pt idx="2">
                  <c:v>0.6168861350512822</c:v>
                </c:pt>
                <c:pt idx="3">
                  <c:v>0.66110641998572606</c:v>
                </c:pt>
                <c:pt idx="4">
                  <c:v>0.62210223141538712</c:v>
                </c:pt>
                <c:pt idx="5">
                  <c:v>0.56201374689476391</c:v>
                </c:pt>
                <c:pt idx="6">
                  <c:v>0.65013547045443776</c:v>
                </c:pt>
                <c:pt idx="7">
                  <c:v>0.8368520583017055</c:v>
                </c:pt>
                <c:pt idx="8">
                  <c:v>0.83182432369911852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E-488E-ABEB-430FD45DA06D}"/>
            </c:ext>
          </c:extLst>
        </c:ser>
        <c:ser>
          <c:idx val="3"/>
          <c:order val="3"/>
          <c:tx>
            <c:strRef>
              <c:f>PixelDensity!$D$34</c:f>
              <c:strCache>
                <c:ptCount val="1"/>
                <c:pt idx="0">
                  <c:v>400 - 499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PixelDensity!$E$34:$M$34</c:f>
              <c:numCache>
                <c:formatCode>0.0%</c:formatCode>
                <c:ptCount val="9"/>
                <c:pt idx="0">
                  <c:v>0.33134775667838728</c:v>
                </c:pt>
                <c:pt idx="1">
                  <c:v>0.34634456768413602</c:v>
                </c:pt>
                <c:pt idx="2">
                  <c:v>0.24949132891261327</c:v>
                </c:pt>
                <c:pt idx="3">
                  <c:v>0.2839225466754946</c:v>
                </c:pt>
                <c:pt idx="4">
                  <c:v>0.3107456557957724</c:v>
                </c:pt>
                <c:pt idx="5">
                  <c:v>0.32517436897563656</c:v>
                </c:pt>
                <c:pt idx="6">
                  <c:v>0.28972074697804556</c:v>
                </c:pt>
                <c:pt idx="7">
                  <c:v>0.15273916836060428</c:v>
                </c:pt>
                <c:pt idx="8">
                  <c:v>0.15966305627296584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AE-488E-ABEB-430FD45DA06D}"/>
            </c:ext>
          </c:extLst>
        </c:ser>
        <c:ser>
          <c:idx val="4"/>
          <c:order val="4"/>
          <c:tx>
            <c:strRef>
              <c:f>PixelDensity!$D$35</c:f>
              <c:strCache>
                <c:ptCount val="1"/>
                <c:pt idx="0">
                  <c:v>500 - 599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PixelDensity!$E$35:$M$35</c:f>
              <c:numCache>
                <c:formatCode>0.0%</c:formatCode>
                <c:ptCount val="9"/>
                <c:pt idx="0">
                  <c:v>8.9928167832122076E-3</c:v>
                </c:pt>
                <c:pt idx="1">
                  <c:v>9.1386883036401224E-3</c:v>
                </c:pt>
                <c:pt idx="2">
                  <c:v>1.231961369203512E-2</c:v>
                </c:pt>
                <c:pt idx="3">
                  <c:v>5.657755654944239E-3</c:v>
                </c:pt>
                <c:pt idx="4">
                  <c:v>2.5292697848904107E-3</c:v>
                </c:pt>
                <c:pt idx="5">
                  <c:v>1.2321686373378586E-3</c:v>
                </c:pt>
                <c:pt idx="6">
                  <c:v>1.4178774287241394E-3</c:v>
                </c:pt>
                <c:pt idx="7">
                  <c:v>7.7899549620709201E-4</c:v>
                </c:pt>
                <c:pt idx="8">
                  <c:v>6.1138958578677461E-4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AE-488E-ABEB-430FD45DA06D}"/>
            </c:ext>
          </c:extLst>
        </c:ser>
        <c:ser>
          <c:idx val="5"/>
          <c:order val="5"/>
          <c:tx>
            <c:strRef>
              <c:f>PixelDensity!$D$36</c:f>
              <c:strCache>
                <c:ptCount val="1"/>
                <c:pt idx="0">
                  <c:v>600 - 699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PixelDensity!$E$36:$M$36</c:f>
            </c:numRef>
          </c:val>
          <c:extLst>
            <c:ext xmlns:c16="http://schemas.microsoft.com/office/drawing/2014/chart" uri="{C3380CC4-5D6E-409C-BE32-E72D297353CC}">
              <c16:uniqueId val="{00000005-EFAE-488E-ABEB-430FD45DA06D}"/>
            </c:ext>
          </c:extLst>
        </c:ser>
        <c:ser>
          <c:idx val="6"/>
          <c:order val="6"/>
          <c:tx>
            <c:strRef>
              <c:f>PixelDensity!$D$37</c:f>
              <c:strCache>
                <c:ptCount val="1"/>
                <c:pt idx="0">
                  <c:v>700 - 799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PixelDensity!$E$37:$M$37</c:f>
            </c:numRef>
          </c:val>
          <c:extLst>
            <c:ext xmlns:c16="http://schemas.microsoft.com/office/drawing/2014/chart" uri="{C3380CC4-5D6E-409C-BE32-E72D297353CC}">
              <c16:uniqueId val="{0000000F-EFAE-488E-ABEB-430FD45DA06D}"/>
            </c:ext>
          </c:extLst>
        </c:ser>
        <c:ser>
          <c:idx val="7"/>
          <c:order val="7"/>
          <c:tx>
            <c:strRef>
              <c:f>PixelDensity!$D$38</c:f>
              <c:strCache>
                <c:ptCount val="1"/>
                <c:pt idx="0">
                  <c:v>800+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PixelDensity!$E$38:$M$38</c:f>
            </c:numRef>
          </c:val>
          <c:extLst>
            <c:ext xmlns:c16="http://schemas.microsoft.com/office/drawing/2014/chart" uri="{C3380CC4-5D6E-409C-BE32-E72D297353CC}">
              <c16:uniqueId val="{00000010-EFAE-488E-ABEB-430FD45DA06D}"/>
            </c:ext>
          </c:extLst>
        </c:ser>
        <c:ser>
          <c:idx val="8"/>
          <c:order val="8"/>
          <c:tx>
            <c:strRef>
              <c:f>PixelDensity!$D$39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PixelDensity!$E$39:$M$39</c:f>
            </c:numRef>
          </c:val>
          <c:extLst>
            <c:ext xmlns:c16="http://schemas.microsoft.com/office/drawing/2014/chart" uri="{C3380CC4-5D6E-409C-BE32-E72D297353CC}">
              <c16:uniqueId val="{00000011-EFAE-488E-ABEB-430FD45DA06D}"/>
            </c:ext>
          </c:extLst>
        </c:ser>
        <c:ser>
          <c:idx val="9"/>
          <c:order val="9"/>
          <c:tx>
            <c:strRef>
              <c:f>PixelDensity!$D$40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PixelDensity!$E$40:$M$40</c:f>
            </c:numRef>
          </c:val>
          <c:extLst>
            <c:ext xmlns:c16="http://schemas.microsoft.com/office/drawing/2014/chart" uri="{C3380CC4-5D6E-409C-BE32-E72D297353CC}">
              <c16:uniqueId val="{00000012-EFAE-488E-ABEB-430FD45DA06D}"/>
            </c:ext>
          </c:extLst>
        </c:ser>
        <c:ser>
          <c:idx val="10"/>
          <c:order val="10"/>
          <c:tx>
            <c:strRef>
              <c:f>PixelDensity!$D$41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PixelDensity!$E$41:$M$41</c:f>
            </c:numRef>
          </c:val>
          <c:extLst>
            <c:ext xmlns:c16="http://schemas.microsoft.com/office/drawing/2014/chart" uri="{C3380CC4-5D6E-409C-BE32-E72D297353CC}">
              <c16:uniqueId val="{00000013-EFAE-488E-ABEB-430FD45DA06D}"/>
            </c:ext>
          </c:extLst>
        </c:ser>
        <c:ser>
          <c:idx val="11"/>
          <c:order val="11"/>
          <c:tx>
            <c:strRef>
              <c:f>PixelDensity!$D$42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PixelDensity!$E$42:$M$42</c:f>
            </c:numRef>
          </c:val>
          <c:extLst>
            <c:ext xmlns:c16="http://schemas.microsoft.com/office/drawing/2014/chart" uri="{C3380CC4-5D6E-409C-BE32-E72D297353CC}">
              <c16:uniqueId val="{00000014-EFAE-488E-ABEB-430FD45DA06D}"/>
            </c:ext>
          </c:extLst>
        </c:ser>
        <c:ser>
          <c:idx val="12"/>
          <c:order val="12"/>
          <c:tx>
            <c:strRef>
              <c:f>PixelDensity!$D$43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PixelDensity!$E$43:$M$43</c:f>
            </c:numRef>
          </c:val>
          <c:extLst>
            <c:ext xmlns:c16="http://schemas.microsoft.com/office/drawing/2014/chart" uri="{C3380CC4-5D6E-409C-BE32-E72D297353CC}">
              <c16:uniqueId val="{00000015-EFAE-488E-ABEB-430FD45DA06D}"/>
            </c:ext>
          </c:extLst>
        </c:ser>
        <c:ser>
          <c:idx val="13"/>
          <c:order val="13"/>
          <c:tx>
            <c:strRef>
              <c:f>PixelDensity!$D$44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PixelDensity!$E$44:$M$44</c:f>
            </c:numRef>
          </c:val>
          <c:extLst>
            <c:ext xmlns:c16="http://schemas.microsoft.com/office/drawing/2014/chart" uri="{C3380CC4-5D6E-409C-BE32-E72D297353CC}">
              <c16:uniqueId val="{00000016-EFAE-488E-ABEB-430FD45DA06D}"/>
            </c:ext>
          </c:extLst>
        </c:ser>
        <c:ser>
          <c:idx val="14"/>
          <c:order val="14"/>
          <c:tx>
            <c:strRef>
              <c:f>PixelDensity!$D$45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PixelDensity!$E$45:$M$45</c:f>
            </c:numRef>
          </c:val>
          <c:extLst>
            <c:ext xmlns:c16="http://schemas.microsoft.com/office/drawing/2014/chart" uri="{C3380CC4-5D6E-409C-BE32-E72D297353CC}">
              <c16:uniqueId val="{00000017-EFAE-488E-ABEB-430FD45DA06D}"/>
            </c:ext>
          </c:extLst>
        </c:ser>
        <c:ser>
          <c:idx val="15"/>
          <c:order val="15"/>
          <c:tx>
            <c:strRef>
              <c:f>PixelDensity!$D$46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PixelDensity!$E$46:$M$46</c:f>
            </c:numRef>
          </c:val>
          <c:extLst>
            <c:ext xmlns:c16="http://schemas.microsoft.com/office/drawing/2014/chart" uri="{C3380CC4-5D6E-409C-BE32-E72D297353CC}">
              <c16:uniqueId val="{00000018-EFAE-488E-ABEB-430FD45DA06D}"/>
            </c:ext>
          </c:extLst>
        </c:ser>
        <c:ser>
          <c:idx val="16"/>
          <c:order val="16"/>
          <c:tx>
            <c:strRef>
              <c:f>PixelDensity!$D$47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PixelDensity!$E$47:$M$47</c:f>
            </c:numRef>
          </c:val>
          <c:extLst>
            <c:ext xmlns:c16="http://schemas.microsoft.com/office/drawing/2014/chart" uri="{C3380CC4-5D6E-409C-BE32-E72D297353CC}">
              <c16:uniqueId val="{00000019-EFAE-488E-ABEB-430FD45DA06D}"/>
            </c:ext>
          </c:extLst>
        </c:ser>
        <c:ser>
          <c:idx val="17"/>
          <c:order val="17"/>
          <c:tx>
            <c:strRef>
              <c:f>PixelDensity!$D$48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PixelDensity!$E$48:$M$48</c:f>
            </c:numRef>
          </c:val>
          <c:extLst>
            <c:ext xmlns:c16="http://schemas.microsoft.com/office/drawing/2014/chart" uri="{C3380CC4-5D6E-409C-BE32-E72D297353CC}">
              <c16:uniqueId val="{0000001A-EFAE-488E-ABEB-430FD45DA06D}"/>
            </c:ext>
          </c:extLst>
        </c:ser>
        <c:ser>
          <c:idx val="18"/>
          <c:order val="18"/>
          <c:tx>
            <c:strRef>
              <c:f>PixelDensity!$D$49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PixelDensity!$E$49:$M$49</c:f>
            </c:numRef>
          </c:val>
          <c:extLst>
            <c:ext xmlns:c16="http://schemas.microsoft.com/office/drawing/2014/chart" uri="{C3380CC4-5D6E-409C-BE32-E72D297353CC}">
              <c16:uniqueId val="{0000001B-EFAE-488E-ABEB-430FD45DA06D}"/>
            </c:ext>
          </c:extLst>
        </c:ser>
        <c:ser>
          <c:idx val="19"/>
          <c:order val="19"/>
          <c:tx>
            <c:strRef>
              <c:f>PixelDensity!$D$50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PixelDensity!$E$30:$M$30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PixelDensity!$E$50:$M$50</c:f>
            </c:numRef>
          </c:val>
          <c:extLst>
            <c:ext xmlns:c16="http://schemas.microsoft.com/office/drawing/2014/chart" uri="{C3380CC4-5D6E-409C-BE32-E72D297353CC}">
              <c16:uniqueId val="{0000001C-EFAE-488E-ABEB-430FD45DA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0741272"/>
        <c:axId val="400741664"/>
      </c:barChart>
      <c:catAx>
        <c:axId val="40074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1664"/>
        <c:crosses val="autoZero"/>
        <c:auto val="1"/>
        <c:lblAlgn val="ctr"/>
        <c:lblOffset val="100"/>
        <c:noMultiLvlLbl val="0"/>
      </c:catAx>
      <c:valAx>
        <c:axId val="400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1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SizeCategory!$P$24</c:f>
          <c:strCache>
            <c:ptCount val="1"/>
            <c:pt idx="0">
              <c:v>OLED Revenue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PixelDensity!$P$31</c:f>
              <c:strCache>
                <c:ptCount val="1"/>
                <c:pt idx="0">
                  <c:v> &lt; 200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PixelDensity!$Q$31:$Y$31</c:f>
            </c:numRef>
          </c:val>
          <c:extLst>
            <c:ext xmlns:c16="http://schemas.microsoft.com/office/drawing/2014/chart" uri="{C3380CC4-5D6E-409C-BE32-E72D297353CC}">
              <c16:uniqueId val="{00000000-E146-4297-BBCB-8E2122DD6BA2}"/>
            </c:ext>
          </c:extLst>
        </c:ser>
        <c:ser>
          <c:idx val="1"/>
          <c:order val="1"/>
          <c:tx>
            <c:strRef>
              <c:f>PixelDensity!$P$32</c:f>
              <c:strCache>
                <c:ptCount val="1"/>
                <c:pt idx="0">
                  <c:v>200 - 299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PixelDensity!$Q$32:$Y$32</c:f>
              <c:numCache>
                <c:formatCode>0.0%</c:formatCode>
                <c:ptCount val="9"/>
                <c:pt idx="0">
                  <c:v>4.6453274304678195E-2</c:v>
                </c:pt>
                <c:pt idx="1">
                  <c:v>7.5460676589880274E-2</c:v>
                </c:pt>
                <c:pt idx="2">
                  <c:v>6.5100468085978955E-2</c:v>
                </c:pt>
                <c:pt idx="3">
                  <c:v>2.2118488481170991E-2</c:v>
                </c:pt>
                <c:pt idx="4">
                  <c:v>3.1432872838588373E-2</c:v>
                </c:pt>
                <c:pt idx="5">
                  <c:v>5.9280169115233615E-2</c:v>
                </c:pt>
                <c:pt idx="6">
                  <c:v>3.1358394141485273E-2</c:v>
                </c:pt>
                <c:pt idx="7">
                  <c:v>3.8357981569892893E-3</c:v>
                </c:pt>
                <c:pt idx="8">
                  <c:v>3.378236518237526E-3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6-4297-BBCB-8E2122DD6BA2}"/>
            </c:ext>
          </c:extLst>
        </c:ser>
        <c:ser>
          <c:idx val="2"/>
          <c:order val="2"/>
          <c:tx>
            <c:strRef>
              <c:f>PixelDensity!$P$33</c:f>
              <c:strCache>
                <c:ptCount val="1"/>
                <c:pt idx="0">
                  <c:v>300 - 399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PixelDensity!$Q$33:$Y$33</c:f>
              <c:numCache>
                <c:formatCode>0.0%</c:formatCode>
                <c:ptCount val="9"/>
                <c:pt idx="0">
                  <c:v>0.68597381440491956</c:v>
                </c:pt>
                <c:pt idx="1">
                  <c:v>0.60199349948434411</c:v>
                </c:pt>
                <c:pt idx="2">
                  <c:v>0.69748750469461851</c:v>
                </c:pt>
                <c:pt idx="3">
                  <c:v>0.76727564007523297</c:v>
                </c:pt>
                <c:pt idx="4">
                  <c:v>0.72155287811128543</c:v>
                </c:pt>
                <c:pt idx="5">
                  <c:v>0.65569155195776208</c:v>
                </c:pt>
                <c:pt idx="6">
                  <c:v>0.70759692275515518</c:v>
                </c:pt>
                <c:pt idx="7">
                  <c:v>0.86849273983897035</c:v>
                </c:pt>
                <c:pt idx="8">
                  <c:v>0.85578218497783554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6-4297-BBCB-8E2122DD6BA2}"/>
            </c:ext>
          </c:extLst>
        </c:ser>
        <c:ser>
          <c:idx val="3"/>
          <c:order val="3"/>
          <c:tx>
            <c:strRef>
              <c:f>PixelDensity!$P$34</c:f>
              <c:strCache>
                <c:ptCount val="1"/>
                <c:pt idx="0">
                  <c:v>400 - 499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PixelDensity!$Q$34:$Y$34</c:f>
              <c:numCache>
                <c:formatCode>0.0%</c:formatCode>
                <c:ptCount val="9"/>
                <c:pt idx="0">
                  <c:v>0.25871072201847606</c:v>
                </c:pt>
                <c:pt idx="1">
                  <c:v>0.31250543482311216</c:v>
                </c:pt>
                <c:pt idx="2">
                  <c:v>0.22421173039398479</c:v>
                </c:pt>
                <c:pt idx="3">
                  <c:v>0.20503920224204036</c:v>
                </c:pt>
                <c:pt idx="4">
                  <c:v>0.24439164491231397</c:v>
                </c:pt>
                <c:pt idx="5">
                  <c:v>0.28363492153706216</c:v>
                </c:pt>
                <c:pt idx="6">
                  <c:v>0.25945908229705184</c:v>
                </c:pt>
                <c:pt idx="7">
                  <c:v>0.12691339433618826</c:v>
                </c:pt>
                <c:pt idx="8">
                  <c:v>0.1401944838378765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46-4297-BBCB-8E2122DD6BA2}"/>
            </c:ext>
          </c:extLst>
        </c:ser>
        <c:ser>
          <c:idx val="4"/>
          <c:order val="4"/>
          <c:tx>
            <c:strRef>
              <c:f>PixelDensity!$P$35</c:f>
              <c:strCache>
                <c:ptCount val="1"/>
                <c:pt idx="0">
                  <c:v>500 - 599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PixelDensity!$Q$35:$Y$35</c:f>
              <c:numCache>
                <c:formatCode>0.0%</c:formatCode>
                <c:ptCount val="9"/>
                <c:pt idx="0">
                  <c:v>8.8621892719263594E-3</c:v>
                </c:pt>
                <c:pt idx="1">
                  <c:v>1.0040389102663411E-2</c:v>
                </c:pt>
                <c:pt idx="2">
                  <c:v>1.3200296825417695E-2</c:v>
                </c:pt>
                <c:pt idx="3">
                  <c:v>5.5666692015555784E-3</c:v>
                </c:pt>
                <c:pt idx="4">
                  <c:v>2.6226041378122032E-3</c:v>
                </c:pt>
                <c:pt idx="5">
                  <c:v>1.3933573899422168E-3</c:v>
                </c:pt>
                <c:pt idx="6">
                  <c:v>1.5856008063077536E-3</c:v>
                </c:pt>
                <c:pt idx="7">
                  <c:v>7.5806766785205314E-4</c:v>
                </c:pt>
                <c:pt idx="8">
                  <c:v>6.4509466605043152E-4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6-4297-BBCB-8E2122DD6BA2}"/>
            </c:ext>
          </c:extLst>
        </c:ser>
        <c:ser>
          <c:idx val="5"/>
          <c:order val="5"/>
          <c:tx>
            <c:strRef>
              <c:f>PixelDensity!$P$36</c:f>
              <c:strCache>
                <c:ptCount val="1"/>
                <c:pt idx="0">
                  <c:v>600 - 699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PixelDensity!$Q$36:$Y$36</c:f>
            </c:numRef>
          </c:val>
          <c:extLst>
            <c:ext xmlns:c16="http://schemas.microsoft.com/office/drawing/2014/chart" uri="{C3380CC4-5D6E-409C-BE32-E72D297353CC}">
              <c16:uniqueId val="{00000005-E146-4297-BBCB-8E2122DD6BA2}"/>
            </c:ext>
          </c:extLst>
        </c:ser>
        <c:ser>
          <c:idx val="6"/>
          <c:order val="6"/>
          <c:tx>
            <c:strRef>
              <c:f>PixelDensity!$P$37</c:f>
              <c:strCache>
                <c:ptCount val="1"/>
                <c:pt idx="0">
                  <c:v>700 - 799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PixelDensity!$Q$37:$Y$37</c:f>
            </c:numRef>
          </c:val>
          <c:extLst>
            <c:ext xmlns:c16="http://schemas.microsoft.com/office/drawing/2014/chart" uri="{C3380CC4-5D6E-409C-BE32-E72D297353CC}">
              <c16:uniqueId val="{0000000F-E146-4297-BBCB-8E2122DD6BA2}"/>
            </c:ext>
          </c:extLst>
        </c:ser>
        <c:ser>
          <c:idx val="7"/>
          <c:order val="7"/>
          <c:tx>
            <c:strRef>
              <c:f>PixelDensity!$P$38</c:f>
              <c:strCache>
                <c:ptCount val="1"/>
                <c:pt idx="0">
                  <c:v>800+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PixelDensity!$Q$38:$Y$38</c:f>
            </c:numRef>
          </c:val>
          <c:extLst>
            <c:ext xmlns:c16="http://schemas.microsoft.com/office/drawing/2014/chart" uri="{C3380CC4-5D6E-409C-BE32-E72D297353CC}">
              <c16:uniqueId val="{00000010-E146-4297-BBCB-8E2122DD6BA2}"/>
            </c:ext>
          </c:extLst>
        </c:ser>
        <c:ser>
          <c:idx val="8"/>
          <c:order val="8"/>
          <c:tx>
            <c:strRef>
              <c:f>PixelDensity!$P$39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PixelDensity!$Q$39:$Y$39</c:f>
            </c:numRef>
          </c:val>
          <c:extLst>
            <c:ext xmlns:c16="http://schemas.microsoft.com/office/drawing/2014/chart" uri="{C3380CC4-5D6E-409C-BE32-E72D297353CC}">
              <c16:uniqueId val="{00000011-E146-4297-BBCB-8E2122DD6BA2}"/>
            </c:ext>
          </c:extLst>
        </c:ser>
        <c:ser>
          <c:idx val="9"/>
          <c:order val="9"/>
          <c:tx>
            <c:strRef>
              <c:f>PixelDensity!$P$40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PixelDensity!$Q$40:$Y$40</c:f>
            </c:numRef>
          </c:val>
          <c:extLst>
            <c:ext xmlns:c16="http://schemas.microsoft.com/office/drawing/2014/chart" uri="{C3380CC4-5D6E-409C-BE32-E72D297353CC}">
              <c16:uniqueId val="{00000012-E146-4297-BBCB-8E2122DD6BA2}"/>
            </c:ext>
          </c:extLst>
        </c:ser>
        <c:ser>
          <c:idx val="10"/>
          <c:order val="10"/>
          <c:tx>
            <c:strRef>
              <c:f>PixelDensity!$P$41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PixelDensity!$Q$41:$Y$41</c:f>
            </c:numRef>
          </c:val>
          <c:extLst>
            <c:ext xmlns:c16="http://schemas.microsoft.com/office/drawing/2014/chart" uri="{C3380CC4-5D6E-409C-BE32-E72D297353CC}">
              <c16:uniqueId val="{00000013-E146-4297-BBCB-8E2122DD6BA2}"/>
            </c:ext>
          </c:extLst>
        </c:ser>
        <c:ser>
          <c:idx val="11"/>
          <c:order val="11"/>
          <c:tx>
            <c:strRef>
              <c:f>PixelDensity!$P$42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PixelDensity!$Q$42:$Y$42</c:f>
            </c:numRef>
          </c:val>
          <c:extLst>
            <c:ext xmlns:c16="http://schemas.microsoft.com/office/drawing/2014/chart" uri="{C3380CC4-5D6E-409C-BE32-E72D297353CC}">
              <c16:uniqueId val="{00000014-E146-4297-BBCB-8E2122DD6BA2}"/>
            </c:ext>
          </c:extLst>
        </c:ser>
        <c:ser>
          <c:idx val="12"/>
          <c:order val="12"/>
          <c:tx>
            <c:strRef>
              <c:f>PixelDensity!$P$43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PixelDensity!$Q$43:$Y$43</c:f>
            </c:numRef>
          </c:val>
          <c:extLst>
            <c:ext xmlns:c16="http://schemas.microsoft.com/office/drawing/2014/chart" uri="{C3380CC4-5D6E-409C-BE32-E72D297353CC}">
              <c16:uniqueId val="{00000015-E146-4297-BBCB-8E2122DD6BA2}"/>
            </c:ext>
          </c:extLst>
        </c:ser>
        <c:ser>
          <c:idx val="13"/>
          <c:order val="13"/>
          <c:tx>
            <c:strRef>
              <c:f>PixelDensity!$P$44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PixelDensity!$Q$44:$Y$44</c:f>
            </c:numRef>
          </c:val>
          <c:extLst>
            <c:ext xmlns:c16="http://schemas.microsoft.com/office/drawing/2014/chart" uri="{C3380CC4-5D6E-409C-BE32-E72D297353CC}">
              <c16:uniqueId val="{00000016-E146-4297-BBCB-8E2122DD6BA2}"/>
            </c:ext>
          </c:extLst>
        </c:ser>
        <c:ser>
          <c:idx val="14"/>
          <c:order val="14"/>
          <c:tx>
            <c:strRef>
              <c:f>PixelDensity!$P$45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PixelDensity!$Q$45:$Y$45</c:f>
            </c:numRef>
          </c:val>
          <c:extLst>
            <c:ext xmlns:c16="http://schemas.microsoft.com/office/drawing/2014/chart" uri="{C3380CC4-5D6E-409C-BE32-E72D297353CC}">
              <c16:uniqueId val="{00000017-E146-4297-BBCB-8E2122DD6BA2}"/>
            </c:ext>
          </c:extLst>
        </c:ser>
        <c:ser>
          <c:idx val="15"/>
          <c:order val="15"/>
          <c:tx>
            <c:strRef>
              <c:f>PixelDensity!$P$46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PixelDensity!$Q$46:$Y$46</c:f>
            </c:numRef>
          </c:val>
          <c:extLst>
            <c:ext xmlns:c16="http://schemas.microsoft.com/office/drawing/2014/chart" uri="{C3380CC4-5D6E-409C-BE32-E72D297353CC}">
              <c16:uniqueId val="{00000018-E146-4297-BBCB-8E2122DD6BA2}"/>
            </c:ext>
          </c:extLst>
        </c:ser>
        <c:ser>
          <c:idx val="16"/>
          <c:order val="16"/>
          <c:tx>
            <c:strRef>
              <c:f>PixelDensity!$P$47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PixelDensity!$Q$47:$Y$47</c:f>
            </c:numRef>
          </c:val>
          <c:extLst>
            <c:ext xmlns:c16="http://schemas.microsoft.com/office/drawing/2014/chart" uri="{C3380CC4-5D6E-409C-BE32-E72D297353CC}">
              <c16:uniqueId val="{00000019-E146-4297-BBCB-8E2122DD6BA2}"/>
            </c:ext>
          </c:extLst>
        </c:ser>
        <c:ser>
          <c:idx val="17"/>
          <c:order val="17"/>
          <c:tx>
            <c:strRef>
              <c:f>PixelDensity!$P$48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PixelDensity!$Q$48:$Y$48</c:f>
            </c:numRef>
          </c:val>
          <c:extLst>
            <c:ext xmlns:c16="http://schemas.microsoft.com/office/drawing/2014/chart" uri="{C3380CC4-5D6E-409C-BE32-E72D297353CC}">
              <c16:uniqueId val="{0000001A-E146-4297-BBCB-8E2122DD6BA2}"/>
            </c:ext>
          </c:extLst>
        </c:ser>
        <c:ser>
          <c:idx val="18"/>
          <c:order val="18"/>
          <c:tx>
            <c:strRef>
              <c:f>PixelDensity!$P$49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PixelDensity!$Q$49:$Y$49</c:f>
            </c:numRef>
          </c:val>
          <c:extLst>
            <c:ext xmlns:c16="http://schemas.microsoft.com/office/drawing/2014/chart" uri="{C3380CC4-5D6E-409C-BE32-E72D297353CC}">
              <c16:uniqueId val="{0000001B-E146-4297-BBCB-8E2122DD6BA2}"/>
            </c:ext>
          </c:extLst>
        </c:ser>
        <c:ser>
          <c:idx val="19"/>
          <c:order val="19"/>
          <c:tx>
            <c:strRef>
              <c:f>PixelDensity!$P$50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PixelDensity!$Q$30:$Y$30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PixelDensity!$Q$50:$Y$50</c:f>
            </c:numRef>
          </c:val>
          <c:extLst>
            <c:ext xmlns:c16="http://schemas.microsoft.com/office/drawing/2014/chart" uri="{C3380CC4-5D6E-409C-BE32-E72D297353CC}">
              <c16:uniqueId val="{0000001C-E146-4297-BBCB-8E2122DD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0742840"/>
        <c:axId val="400743232"/>
      </c:barChart>
      <c:catAx>
        <c:axId val="400742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3232"/>
        <c:crosses val="autoZero"/>
        <c:auto val="1"/>
        <c:lblAlgn val="ctr"/>
        <c:lblOffset val="100"/>
        <c:noMultiLvlLbl val="0"/>
      </c:catAx>
      <c:valAx>
        <c:axId val="40074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07428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SizeCategory!$D$132</c:f>
          <c:strCache>
            <c:ptCount val="1"/>
            <c:pt idx="0">
              <c:v>OLED Shipment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PixelDensity!$D$156</c:f>
              <c:strCache>
                <c:ptCount val="1"/>
                <c:pt idx="0">
                  <c:v> &lt; 200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PixelDensity!$E$156:$L$156</c:f>
              <c:numCache>
                <c:formatCode>0.0%</c:formatCode>
                <c:ptCount val="8"/>
                <c:pt idx="0">
                  <c:v>2.3888255328120074E-4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2-4D41-B004-F1BA59F21BC3}"/>
            </c:ext>
          </c:extLst>
        </c:ser>
        <c:ser>
          <c:idx val="1"/>
          <c:order val="1"/>
          <c:tx>
            <c:strRef>
              <c:f>PixelDensity!$D$157</c:f>
              <c:strCache>
                <c:ptCount val="1"/>
                <c:pt idx="0">
                  <c:v>200 - 299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PixelDensity!$E$157:$L$157</c:f>
              <c:numCache>
                <c:formatCode>0.0%</c:formatCode>
                <c:ptCount val="8"/>
                <c:pt idx="0">
                  <c:v>8.109266408719161E-2</c:v>
                </c:pt>
                <c:pt idx="1">
                  <c:v>8.9153708675781596E-2</c:v>
                </c:pt>
                <c:pt idx="2">
                  <c:v>4.6008744623760763E-2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72-4D41-B004-F1BA59F21BC3}"/>
            </c:ext>
          </c:extLst>
        </c:ser>
        <c:ser>
          <c:idx val="2"/>
          <c:order val="2"/>
          <c:tx>
            <c:strRef>
              <c:f>PixelDensity!$D$158</c:f>
              <c:strCache>
                <c:ptCount val="1"/>
                <c:pt idx="0">
                  <c:v>300 - 399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PixelDensity!$E$158:$L$158</c:f>
              <c:numCache>
                <c:formatCode>0.0%</c:formatCode>
                <c:ptCount val="8"/>
                <c:pt idx="0">
                  <c:v>0.6049022872415234</c:v>
                </c:pt>
                <c:pt idx="1">
                  <c:v>0.6092549994384221</c:v>
                </c:pt>
                <c:pt idx="2">
                  <c:v>0.72289557460007159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72-4D41-B004-F1BA59F21BC3}"/>
            </c:ext>
          </c:extLst>
        </c:ser>
        <c:ser>
          <c:idx val="3"/>
          <c:order val="3"/>
          <c:tx>
            <c:strRef>
              <c:f>PixelDensity!$D$159</c:f>
              <c:strCache>
                <c:ptCount val="1"/>
                <c:pt idx="0">
                  <c:v>400 - 499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PixelDensity!$E$159:$L$159</c:f>
              <c:numCache>
                <c:formatCode>0.0%</c:formatCode>
                <c:ptCount val="8"/>
                <c:pt idx="0">
                  <c:v>0.30500713916435984</c:v>
                </c:pt>
                <c:pt idx="1">
                  <c:v>0.29446090207726039</c:v>
                </c:pt>
                <c:pt idx="2">
                  <c:v>0.23008328901056507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72-4D41-B004-F1BA59F21BC3}"/>
            </c:ext>
          </c:extLst>
        </c:ser>
        <c:ser>
          <c:idx val="4"/>
          <c:order val="4"/>
          <c:tx>
            <c:strRef>
              <c:f>PixelDensity!$D$160</c:f>
              <c:strCache>
                <c:ptCount val="1"/>
                <c:pt idx="0">
                  <c:v>500 - 599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PixelDensity!$E$160:$L$160</c:f>
              <c:numCache>
                <c:formatCode>0.0%</c:formatCode>
                <c:ptCount val="8"/>
                <c:pt idx="0">
                  <c:v>8.7590269536440279E-3</c:v>
                </c:pt>
                <c:pt idx="1">
                  <c:v>7.1303898085358901E-3</c:v>
                </c:pt>
                <c:pt idx="2">
                  <c:v>1.0123917656025135E-3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72-4D41-B004-F1BA59F21BC3}"/>
            </c:ext>
          </c:extLst>
        </c:ser>
        <c:ser>
          <c:idx val="5"/>
          <c:order val="5"/>
          <c:tx>
            <c:strRef>
              <c:f>PixelDensity!$D$161</c:f>
              <c:strCache>
                <c:ptCount val="1"/>
                <c:pt idx="0">
                  <c:v>600 - 699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PixelDensity!$E$161:$L$161</c:f>
            </c:numRef>
          </c:val>
          <c:extLst>
            <c:ext xmlns:c16="http://schemas.microsoft.com/office/drawing/2014/chart" uri="{C3380CC4-5D6E-409C-BE32-E72D297353CC}">
              <c16:uniqueId val="{00000005-3372-4D41-B004-F1BA59F21BC3}"/>
            </c:ext>
          </c:extLst>
        </c:ser>
        <c:ser>
          <c:idx val="6"/>
          <c:order val="6"/>
          <c:tx>
            <c:strRef>
              <c:f>PixelDensity!$D$162</c:f>
              <c:strCache>
                <c:ptCount val="1"/>
                <c:pt idx="0">
                  <c:v>700 - 799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PixelDensity!$E$162:$L$162</c:f>
            </c:numRef>
          </c:val>
          <c:extLst>
            <c:ext xmlns:c16="http://schemas.microsoft.com/office/drawing/2014/chart" uri="{C3380CC4-5D6E-409C-BE32-E72D297353CC}">
              <c16:uniqueId val="{0000000F-3372-4D41-B004-F1BA59F21BC3}"/>
            </c:ext>
          </c:extLst>
        </c:ser>
        <c:ser>
          <c:idx val="7"/>
          <c:order val="7"/>
          <c:tx>
            <c:strRef>
              <c:f>PixelDensity!$D$163</c:f>
              <c:strCache>
                <c:ptCount val="1"/>
                <c:pt idx="0">
                  <c:v>800+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PixelDensity!$E$163:$L$163</c:f>
            </c:numRef>
          </c:val>
          <c:extLst>
            <c:ext xmlns:c16="http://schemas.microsoft.com/office/drawing/2014/chart" uri="{C3380CC4-5D6E-409C-BE32-E72D297353CC}">
              <c16:uniqueId val="{00000010-3372-4D41-B004-F1BA59F21BC3}"/>
            </c:ext>
          </c:extLst>
        </c:ser>
        <c:ser>
          <c:idx val="8"/>
          <c:order val="8"/>
          <c:tx>
            <c:strRef>
              <c:f>PixelDensity!$D$164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PixelDensity!$E$164:$L$164</c:f>
            </c:numRef>
          </c:val>
          <c:extLst>
            <c:ext xmlns:c16="http://schemas.microsoft.com/office/drawing/2014/chart" uri="{C3380CC4-5D6E-409C-BE32-E72D297353CC}">
              <c16:uniqueId val="{00000011-3372-4D41-B004-F1BA59F21BC3}"/>
            </c:ext>
          </c:extLst>
        </c:ser>
        <c:ser>
          <c:idx val="9"/>
          <c:order val="9"/>
          <c:tx>
            <c:strRef>
              <c:f>PixelDensity!$D$165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PixelDensity!$E$165:$L$165</c:f>
            </c:numRef>
          </c:val>
          <c:extLst>
            <c:ext xmlns:c16="http://schemas.microsoft.com/office/drawing/2014/chart" uri="{C3380CC4-5D6E-409C-BE32-E72D297353CC}">
              <c16:uniqueId val="{00000012-3372-4D41-B004-F1BA59F21BC3}"/>
            </c:ext>
          </c:extLst>
        </c:ser>
        <c:ser>
          <c:idx val="10"/>
          <c:order val="10"/>
          <c:tx>
            <c:strRef>
              <c:f>PixelDensity!$D$166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PixelDensity!$E$166:$L$166</c:f>
            </c:numRef>
          </c:val>
          <c:extLst>
            <c:ext xmlns:c16="http://schemas.microsoft.com/office/drawing/2014/chart" uri="{C3380CC4-5D6E-409C-BE32-E72D297353CC}">
              <c16:uniqueId val="{00000013-3372-4D41-B004-F1BA59F21BC3}"/>
            </c:ext>
          </c:extLst>
        </c:ser>
        <c:ser>
          <c:idx val="11"/>
          <c:order val="11"/>
          <c:tx>
            <c:strRef>
              <c:f>PixelDensity!$D$167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PixelDensity!$E$167:$L$167</c:f>
            </c:numRef>
          </c:val>
          <c:extLst>
            <c:ext xmlns:c16="http://schemas.microsoft.com/office/drawing/2014/chart" uri="{C3380CC4-5D6E-409C-BE32-E72D297353CC}">
              <c16:uniqueId val="{00000014-3372-4D41-B004-F1BA59F21BC3}"/>
            </c:ext>
          </c:extLst>
        </c:ser>
        <c:ser>
          <c:idx val="12"/>
          <c:order val="12"/>
          <c:tx>
            <c:strRef>
              <c:f>PixelDensity!$D$168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PixelDensity!$E$168:$L$168</c:f>
            </c:numRef>
          </c:val>
          <c:extLst>
            <c:ext xmlns:c16="http://schemas.microsoft.com/office/drawing/2014/chart" uri="{C3380CC4-5D6E-409C-BE32-E72D297353CC}">
              <c16:uniqueId val="{00000015-3372-4D41-B004-F1BA59F21BC3}"/>
            </c:ext>
          </c:extLst>
        </c:ser>
        <c:ser>
          <c:idx val="13"/>
          <c:order val="13"/>
          <c:tx>
            <c:strRef>
              <c:f>PixelDensity!$D$169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PixelDensity!$E$169:$L$169</c:f>
            </c:numRef>
          </c:val>
          <c:extLst>
            <c:ext xmlns:c16="http://schemas.microsoft.com/office/drawing/2014/chart" uri="{C3380CC4-5D6E-409C-BE32-E72D297353CC}">
              <c16:uniqueId val="{00000016-3372-4D41-B004-F1BA59F21BC3}"/>
            </c:ext>
          </c:extLst>
        </c:ser>
        <c:ser>
          <c:idx val="14"/>
          <c:order val="14"/>
          <c:tx>
            <c:strRef>
              <c:f>PixelDensity!$D$170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PixelDensity!$E$170:$L$170</c:f>
            </c:numRef>
          </c:val>
          <c:extLst>
            <c:ext xmlns:c16="http://schemas.microsoft.com/office/drawing/2014/chart" uri="{C3380CC4-5D6E-409C-BE32-E72D297353CC}">
              <c16:uniqueId val="{00000017-3372-4D41-B004-F1BA59F21BC3}"/>
            </c:ext>
          </c:extLst>
        </c:ser>
        <c:ser>
          <c:idx val="15"/>
          <c:order val="15"/>
          <c:tx>
            <c:strRef>
              <c:f>PixelDensity!$D$171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PixelDensity!$E$171:$L$171</c:f>
            </c:numRef>
          </c:val>
          <c:extLst>
            <c:ext xmlns:c16="http://schemas.microsoft.com/office/drawing/2014/chart" uri="{C3380CC4-5D6E-409C-BE32-E72D297353CC}">
              <c16:uniqueId val="{00000018-3372-4D41-B004-F1BA59F21BC3}"/>
            </c:ext>
          </c:extLst>
        </c:ser>
        <c:ser>
          <c:idx val="16"/>
          <c:order val="16"/>
          <c:tx>
            <c:strRef>
              <c:f>PixelDensity!$D$172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PixelDensity!$E$172:$L$172</c:f>
            </c:numRef>
          </c:val>
          <c:extLst>
            <c:ext xmlns:c16="http://schemas.microsoft.com/office/drawing/2014/chart" uri="{C3380CC4-5D6E-409C-BE32-E72D297353CC}">
              <c16:uniqueId val="{00000019-3372-4D41-B004-F1BA59F21BC3}"/>
            </c:ext>
          </c:extLst>
        </c:ser>
        <c:ser>
          <c:idx val="17"/>
          <c:order val="17"/>
          <c:tx>
            <c:strRef>
              <c:f>PixelDensity!$D$173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PixelDensity!$E$173:$L$173</c:f>
            </c:numRef>
          </c:val>
          <c:extLst>
            <c:ext xmlns:c16="http://schemas.microsoft.com/office/drawing/2014/chart" uri="{C3380CC4-5D6E-409C-BE32-E72D297353CC}">
              <c16:uniqueId val="{0000001A-3372-4D41-B004-F1BA59F21BC3}"/>
            </c:ext>
          </c:extLst>
        </c:ser>
        <c:ser>
          <c:idx val="18"/>
          <c:order val="18"/>
          <c:tx>
            <c:strRef>
              <c:f>PixelDensity!$D$174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PixelDensity!$E$174:$L$174</c:f>
            </c:numRef>
          </c:val>
          <c:extLst>
            <c:ext xmlns:c16="http://schemas.microsoft.com/office/drawing/2014/chart" uri="{C3380CC4-5D6E-409C-BE32-E72D297353CC}">
              <c16:uniqueId val="{0000001B-3372-4D41-B004-F1BA59F21BC3}"/>
            </c:ext>
          </c:extLst>
        </c:ser>
        <c:ser>
          <c:idx val="19"/>
          <c:order val="19"/>
          <c:tx>
            <c:strRef>
              <c:f>PixelDensity!$D$175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PixelDensity!$E$155:$L$155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PixelDensity!$E$175:$L$175</c:f>
            </c:numRef>
          </c:val>
          <c:extLst>
            <c:ext xmlns:c16="http://schemas.microsoft.com/office/drawing/2014/chart" uri="{C3380CC4-5D6E-409C-BE32-E72D297353CC}">
              <c16:uniqueId val="{0000001C-3372-4D41-B004-F1BA59F2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6264"/>
        <c:axId val="399766656"/>
      </c:barChart>
      <c:catAx>
        <c:axId val="399766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6656"/>
        <c:crosses val="autoZero"/>
        <c:auto val="1"/>
        <c:lblAlgn val="ctr"/>
        <c:lblOffset val="100"/>
        <c:noMultiLvlLbl val="0"/>
      </c:catAx>
      <c:valAx>
        <c:axId val="3997666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62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solidFill>
            <a:schemeClr val="accent3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SizeCategory!$P$132</c:f>
          <c:strCache>
            <c:ptCount val="1"/>
            <c:pt idx="0">
              <c:v>OLED Revenue Share by Size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PixelDensity!$P$156</c:f>
              <c:strCache>
                <c:ptCount val="1"/>
                <c:pt idx="0">
                  <c:v> &lt; 200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PixelDensity!$Q$156:$X$156</c:f>
              <c:numCache>
                <c:formatCode>0.0%</c:formatCode>
                <c:ptCount val="8"/>
                <c:pt idx="0">
                  <c:v>7.8540658249939626E-5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1-4284-B9DC-75AAB4507A66}"/>
            </c:ext>
          </c:extLst>
        </c:ser>
        <c:ser>
          <c:idx val="1"/>
          <c:order val="1"/>
          <c:tx>
            <c:strRef>
              <c:f>PixelDensity!$P$157</c:f>
              <c:strCache>
                <c:ptCount val="1"/>
                <c:pt idx="0">
                  <c:v>200 - 299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PixelDensity!$Q$157:$X$157</c:f>
              <c:numCache>
                <c:formatCode>0.0%</c:formatCode>
                <c:ptCount val="8"/>
                <c:pt idx="0">
                  <c:v>3.8310749793040555E-2</c:v>
                </c:pt>
                <c:pt idx="1">
                  <c:v>4.4286995178961723E-2</c:v>
                </c:pt>
                <c:pt idx="2">
                  <c:v>2.2986391669631165E-2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31-4284-B9DC-75AAB4507A66}"/>
            </c:ext>
          </c:extLst>
        </c:ser>
        <c:ser>
          <c:idx val="2"/>
          <c:order val="2"/>
          <c:tx>
            <c:strRef>
              <c:f>PixelDensity!$P$158</c:f>
              <c:strCache>
                <c:ptCount val="1"/>
                <c:pt idx="0">
                  <c:v>300 - 399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PixelDensity!$Q$158:$X$158</c:f>
              <c:numCache>
                <c:formatCode>0.0%</c:formatCode>
                <c:ptCount val="8"/>
                <c:pt idx="0">
                  <c:v>0.72109902133422787</c:v>
                </c:pt>
                <c:pt idx="1">
                  <c:v>0.70885172239449667</c:v>
                </c:pt>
                <c:pt idx="2">
                  <c:v>0.77854554985367697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31-4284-B9DC-75AAB4507A66}"/>
            </c:ext>
          </c:extLst>
        </c:ser>
        <c:ser>
          <c:idx val="3"/>
          <c:order val="3"/>
          <c:tx>
            <c:strRef>
              <c:f>PixelDensity!$P$159</c:f>
              <c:strCache>
                <c:ptCount val="1"/>
                <c:pt idx="0">
                  <c:v>400 - 499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PixelDensity!$Q$159:$X$159</c:f>
              <c:numCache>
                <c:formatCode>0.0%</c:formatCode>
                <c:ptCount val="8"/>
                <c:pt idx="0">
                  <c:v>0.23182924954511699</c:v>
                </c:pt>
                <c:pt idx="1">
                  <c:v>0.23950039432522557</c:v>
                </c:pt>
                <c:pt idx="2">
                  <c:v>0.19739057166827567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31-4284-B9DC-75AAB4507A66}"/>
            </c:ext>
          </c:extLst>
        </c:ser>
        <c:ser>
          <c:idx val="4"/>
          <c:order val="4"/>
          <c:tx>
            <c:strRef>
              <c:f>PixelDensity!$P$160</c:f>
              <c:strCache>
                <c:ptCount val="1"/>
                <c:pt idx="0">
                  <c:v>500 - 599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PixelDensity!$Q$160:$X$160</c:f>
              <c:numCache>
                <c:formatCode>0.0%</c:formatCode>
                <c:ptCount val="8"/>
                <c:pt idx="0">
                  <c:v>8.6824386693647015E-3</c:v>
                </c:pt>
                <c:pt idx="1">
                  <c:v>7.3608881013160609E-3</c:v>
                </c:pt>
                <c:pt idx="2">
                  <c:v>1.0774868084162379E-3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31-4284-B9DC-75AAB4507A66}"/>
            </c:ext>
          </c:extLst>
        </c:ser>
        <c:ser>
          <c:idx val="5"/>
          <c:order val="5"/>
          <c:tx>
            <c:strRef>
              <c:f>PixelDensity!$P$161</c:f>
              <c:strCache>
                <c:ptCount val="1"/>
                <c:pt idx="0">
                  <c:v>600 - 699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PixelDensity!$Q$161:$X$161</c:f>
            </c:numRef>
          </c:val>
          <c:extLst>
            <c:ext xmlns:c16="http://schemas.microsoft.com/office/drawing/2014/chart" uri="{C3380CC4-5D6E-409C-BE32-E72D297353CC}">
              <c16:uniqueId val="{00000005-ED31-4284-B9DC-75AAB4507A66}"/>
            </c:ext>
          </c:extLst>
        </c:ser>
        <c:ser>
          <c:idx val="6"/>
          <c:order val="6"/>
          <c:tx>
            <c:strRef>
              <c:f>PixelDensity!$P$162</c:f>
              <c:strCache>
                <c:ptCount val="1"/>
                <c:pt idx="0">
                  <c:v>700 - 799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PixelDensity!$Q$162:$W$162</c:f>
            </c:numRef>
          </c:val>
          <c:extLst>
            <c:ext xmlns:c16="http://schemas.microsoft.com/office/drawing/2014/chart" uri="{C3380CC4-5D6E-409C-BE32-E72D297353CC}">
              <c16:uniqueId val="{0000000F-ED31-4284-B9DC-75AAB4507A66}"/>
            </c:ext>
          </c:extLst>
        </c:ser>
        <c:ser>
          <c:idx val="7"/>
          <c:order val="7"/>
          <c:tx>
            <c:strRef>
              <c:f>PixelDensity!$P$163</c:f>
              <c:strCache>
                <c:ptCount val="1"/>
                <c:pt idx="0">
                  <c:v>800+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PixelDensity!$Q$163:$W$163</c:f>
            </c:numRef>
          </c:val>
          <c:extLst>
            <c:ext xmlns:c16="http://schemas.microsoft.com/office/drawing/2014/chart" uri="{C3380CC4-5D6E-409C-BE32-E72D297353CC}">
              <c16:uniqueId val="{00000010-ED31-4284-B9DC-75AAB4507A66}"/>
            </c:ext>
          </c:extLst>
        </c:ser>
        <c:ser>
          <c:idx val="8"/>
          <c:order val="8"/>
          <c:tx>
            <c:strRef>
              <c:f>PixelDensity!$P$164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PixelDensity!$Q$164:$W$164</c:f>
            </c:numRef>
          </c:val>
          <c:extLst>
            <c:ext xmlns:c16="http://schemas.microsoft.com/office/drawing/2014/chart" uri="{C3380CC4-5D6E-409C-BE32-E72D297353CC}">
              <c16:uniqueId val="{00000011-ED31-4284-B9DC-75AAB4507A66}"/>
            </c:ext>
          </c:extLst>
        </c:ser>
        <c:ser>
          <c:idx val="9"/>
          <c:order val="9"/>
          <c:tx>
            <c:strRef>
              <c:f>PixelDensity!$P$165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PixelDensity!$Q$165:$W$165</c:f>
            </c:numRef>
          </c:val>
          <c:extLst>
            <c:ext xmlns:c16="http://schemas.microsoft.com/office/drawing/2014/chart" uri="{C3380CC4-5D6E-409C-BE32-E72D297353CC}">
              <c16:uniqueId val="{00000012-ED31-4284-B9DC-75AAB4507A66}"/>
            </c:ext>
          </c:extLst>
        </c:ser>
        <c:ser>
          <c:idx val="10"/>
          <c:order val="10"/>
          <c:tx>
            <c:strRef>
              <c:f>PixelDensity!$P$166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PixelDensity!$Q$166:$W$166</c:f>
            </c:numRef>
          </c:val>
          <c:extLst>
            <c:ext xmlns:c16="http://schemas.microsoft.com/office/drawing/2014/chart" uri="{C3380CC4-5D6E-409C-BE32-E72D297353CC}">
              <c16:uniqueId val="{00000013-ED31-4284-B9DC-75AAB4507A66}"/>
            </c:ext>
          </c:extLst>
        </c:ser>
        <c:ser>
          <c:idx val="11"/>
          <c:order val="11"/>
          <c:tx>
            <c:strRef>
              <c:f>PixelDensity!$P$167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PixelDensity!$Q$167:$W$167</c:f>
            </c:numRef>
          </c:val>
          <c:extLst>
            <c:ext xmlns:c16="http://schemas.microsoft.com/office/drawing/2014/chart" uri="{C3380CC4-5D6E-409C-BE32-E72D297353CC}">
              <c16:uniqueId val="{00000014-ED31-4284-B9DC-75AAB4507A66}"/>
            </c:ext>
          </c:extLst>
        </c:ser>
        <c:ser>
          <c:idx val="12"/>
          <c:order val="12"/>
          <c:tx>
            <c:strRef>
              <c:f>PixelDensity!$P$168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PixelDensity!$Q$168:$W$168</c:f>
            </c:numRef>
          </c:val>
          <c:extLst>
            <c:ext xmlns:c16="http://schemas.microsoft.com/office/drawing/2014/chart" uri="{C3380CC4-5D6E-409C-BE32-E72D297353CC}">
              <c16:uniqueId val="{00000015-ED31-4284-B9DC-75AAB4507A66}"/>
            </c:ext>
          </c:extLst>
        </c:ser>
        <c:ser>
          <c:idx val="13"/>
          <c:order val="13"/>
          <c:tx>
            <c:strRef>
              <c:f>PixelDensity!$P$169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PixelDensity!$Q$169:$W$169</c:f>
            </c:numRef>
          </c:val>
          <c:extLst>
            <c:ext xmlns:c16="http://schemas.microsoft.com/office/drawing/2014/chart" uri="{C3380CC4-5D6E-409C-BE32-E72D297353CC}">
              <c16:uniqueId val="{00000016-ED31-4284-B9DC-75AAB4507A66}"/>
            </c:ext>
          </c:extLst>
        </c:ser>
        <c:ser>
          <c:idx val="14"/>
          <c:order val="14"/>
          <c:tx>
            <c:strRef>
              <c:f>PixelDensity!$P$170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PixelDensity!$Q$170:$W$170</c:f>
            </c:numRef>
          </c:val>
          <c:extLst>
            <c:ext xmlns:c16="http://schemas.microsoft.com/office/drawing/2014/chart" uri="{C3380CC4-5D6E-409C-BE32-E72D297353CC}">
              <c16:uniqueId val="{00000017-ED31-4284-B9DC-75AAB4507A66}"/>
            </c:ext>
          </c:extLst>
        </c:ser>
        <c:ser>
          <c:idx val="15"/>
          <c:order val="15"/>
          <c:tx>
            <c:strRef>
              <c:f>PixelDensity!$P$171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PixelDensity!$Q$171:$W$171</c:f>
            </c:numRef>
          </c:val>
          <c:extLst>
            <c:ext xmlns:c16="http://schemas.microsoft.com/office/drawing/2014/chart" uri="{C3380CC4-5D6E-409C-BE32-E72D297353CC}">
              <c16:uniqueId val="{00000018-ED31-4284-B9DC-75AAB4507A66}"/>
            </c:ext>
          </c:extLst>
        </c:ser>
        <c:ser>
          <c:idx val="16"/>
          <c:order val="16"/>
          <c:tx>
            <c:strRef>
              <c:f>PixelDensity!$P$172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PixelDensity!$Q$172:$W$172</c:f>
            </c:numRef>
          </c:val>
          <c:extLst>
            <c:ext xmlns:c16="http://schemas.microsoft.com/office/drawing/2014/chart" uri="{C3380CC4-5D6E-409C-BE32-E72D297353CC}">
              <c16:uniqueId val="{00000019-ED31-4284-B9DC-75AAB4507A66}"/>
            </c:ext>
          </c:extLst>
        </c:ser>
        <c:ser>
          <c:idx val="17"/>
          <c:order val="17"/>
          <c:tx>
            <c:strRef>
              <c:f>PixelDensity!$P$173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PixelDensity!$Q$173:$W$173</c:f>
            </c:numRef>
          </c:val>
          <c:extLst>
            <c:ext xmlns:c16="http://schemas.microsoft.com/office/drawing/2014/chart" uri="{C3380CC4-5D6E-409C-BE32-E72D297353CC}">
              <c16:uniqueId val="{0000001A-ED31-4284-B9DC-75AAB4507A66}"/>
            </c:ext>
          </c:extLst>
        </c:ser>
        <c:ser>
          <c:idx val="18"/>
          <c:order val="18"/>
          <c:tx>
            <c:strRef>
              <c:f>PixelDensity!$P$174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PixelDensity!$Q$174:$W$174</c:f>
            </c:numRef>
          </c:val>
          <c:extLst>
            <c:ext xmlns:c16="http://schemas.microsoft.com/office/drawing/2014/chart" uri="{C3380CC4-5D6E-409C-BE32-E72D297353CC}">
              <c16:uniqueId val="{0000001B-ED31-4284-B9DC-75AAB4507A66}"/>
            </c:ext>
          </c:extLst>
        </c:ser>
        <c:ser>
          <c:idx val="19"/>
          <c:order val="19"/>
          <c:tx>
            <c:strRef>
              <c:f>PixelDensity!$P$175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PixelDensity!$Q$155:$X$155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PixelDensity!$Q$175:$W$175</c:f>
            </c:numRef>
          </c:val>
          <c:extLst>
            <c:ext xmlns:c16="http://schemas.microsoft.com/office/drawing/2014/chart" uri="{C3380CC4-5D6E-409C-BE32-E72D297353CC}">
              <c16:uniqueId val="{0000001C-ED31-4284-B9DC-75AAB4507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7832"/>
        <c:axId val="399768224"/>
      </c:barChart>
      <c:catAx>
        <c:axId val="39976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8224"/>
        <c:crosses val="autoZero"/>
        <c:auto val="1"/>
        <c:lblAlgn val="ctr"/>
        <c:lblOffset val="100"/>
        <c:noMultiLvlLbl val="0"/>
      </c:catAx>
      <c:valAx>
        <c:axId val="3997682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3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3997678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</c:dTable>
      <c:spPr>
        <a:noFill/>
        <a:ln>
          <a:solidFill>
            <a:schemeClr val="accent3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A5A5A5"/>
          </a:solidFill>
          <a:round/>
        </a14:hiddenLine>
      </a:ext>
    </a:extLst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Shipments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69883040935673"/>
          <c:y val="0.12624201455950082"/>
          <c:w val="0.73387426900584796"/>
          <c:h val="0.793789431981379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Substrate!$D$6</c:f>
              <c:strCache>
                <c:ptCount val="1"/>
                <c:pt idx="0">
                  <c:v>LCD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Substrate!$E$6:$M$6</c:f>
            </c:numRef>
          </c:val>
          <c:extLst>
            <c:ext xmlns:c16="http://schemas.microsoft.com/office/drawing/2014/chart" uri="{C3380CC4-5D6E-409C-BE32-E72D297353CC}">
              <c16:uniqueId val="{00000000-6351-4537-831A-5724DFA766E8}"/>
            </c:ext>
          </c:extLst>
        </c:ser>
        <c:ser>
          <c:idx val="1"/>
          <c:order val="1"/>
          <c:tx>
            <c:strRef>
              <c:f>Substrate!$D$7</c:f>
              <c:strCache>
                <c:ptCount val="1"/>
                <c:pt idx="0">
                  <c:v>Rigid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Substrate!$E$7:$M$7</c:f>
              <c:numCache>
                <c:formatCode>#,##0.0_ </c:formatCode>
                <c:ptCount val="9"/>
                <c:pt idx="0">
                  <c:v>28.137999999999995</c:v>
                </c:pt>
                <c:pt idx="1">
                  <c:v>18.856999999999996</c:v>
                </c:pt>
                <c:pt idx="2">
                  <c:v>23.298000000000009</c:v>
                </c:pt>
                <c:pt idx="3">
                  <c:v>23.832999999999995</c:v>
                </c:pt>
                <c:pt idx="4">
                  <c:v>24.706999999999997</c:v>
                </c:pt>
                <c:pt idx="5">
                  <c:v>25.261000000000006</c:v>
                </c:pt>
                <c:pt idx="6">
                  <c:v>24.712</c:v>
                </c:pt>
                <c:pt idx="7">
                  <c:v>23.485602999999998</c:v>
                </c:pt>
                <c:pt idx="8">
                  <c:v>20.491868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1-4537-831A-5724DFA766E8}"/>
            </c:ext>
          </c:extLst>
        </c:ser>
        <c:ser>
          <c:idx val="2"/>
          <c:order val="2"/>
          <c:tx>
            <c:strRef>
              <c:f>Substrate!$D$8</c:f>
              <c:strCache>
                <c:ptCount val="1"/>
                <c:pt idx="0">
                  <c:v>Flexible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Substrate!$E$8:$M$8</c:f>
              <c:numCache>
                <c:formatCode>#,##0.0_ </c:formatCode>
                <c:ptCount val="9"/>
                <c:pt idx="0">
                  <c:v>18.343543000000004</c:v>
                </c:pt>
                <c:pt idx="1">
                  <c:v>9.0463480000000018</c:v>
                </c:pt>
                <c:pt idx="2">
                  <c:v>13.147948000000003</c:v>
                </c:pt>
                <c:pt idx="3">
                  <c:v>19.116892999999997</c:v>
                </c:pt>
                <c:pt idx="4">
                  <c:v>14.830102999999998</c:v>
                </c:pt>
                <c:pt idx="5">
                  <c:v>11.259974999999999</c:v>
                </c:pt>
                <c:pt idx="6">
                  <c:v>14.078376999999998</c:v>
                </c:pt>
                <c:pt idx="7">
                  <c:v>20.920302000000003</c:v>
                </c:pt>
                <c:pt idx="8">
                  <c:v>12.902551000000001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51-4537-831A-5724DFA766E8}"/>
            </c:ext>
          </c:extLst>
        </c:ser>
        <c:ser>
          <c:idx val="3"/>
          <c:order val="3"/>
          <c:tx>
            <c:strRef>
              <c:f>Substrate!$D$9</c:f>
              <c:strCache>
                <c:ptCount val="1"/>
                <c:pt idx="0">
                  <c:v>Foldable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Substrate!$E$9:$M$9</c:f>
            </c:numRef>
          </c:val>
          <c:extLst>
            <c:ext xmlns:c16="http://schemas.microsoft.com/office/drawing/2014/chart" uri="{C3380CC4-5D6E-409C-BE32-E72D297353CC}">
              <c16:uniqueId val="{00000001-8946-4044-9715-35B017616EA2}"/>
            </c:ext>
          </c:extLst>
        </c:ser>
        <c:ser>
          <c:idx val="4"/>
          <c:order val="4"/>
          <c:tx>
            <c:strRef>
              <c:f>Substrate!$D$10</c:f>
              <c:strCache>
                <c:ptCount val="1"/>
                <c:pt idx="0">
                  <c:v>Rollable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Substrate!$E$10:$M$10</c:f>
            </c:numRef>
          </c:val>
          <c:extLst>
            <c:ext xmlns:c16="http://schemas.microsoft.com/office/drawing/2014/chart" uri="{C3380CC4-5D6E-409C-BE32-E72D297353CC}">
              <c16:uniqueId val="{00000002-8946-4044-9715-35B017616EA2}"/>
            </c:ext>
          </c:extLst>
        </c:ser>
        <c:ser>
          <c:idx val="5"/>
          <c:order val="5"/>
          <c:tx>
            <c:strRef>
              <c:f>Substrate!$D$11</c:f>
              <c:strCache>
                <c:ptCount val="1"/>
                <c:pt idx="0">
                  <c:v>Rigid + TFE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Substrate!$E$11:$M$11</c:f>
            </c:numRef>
          </c:val>
          <c:extLst>
            <c:ext xmlns:c16="http://schemas.microsoft.com/office/drawing/2014/chart" uri="{C3380CC4-5D6E-409C-BE32-E72D297353CC}">
              <c16:uniqueId val="{00000000-1C65-4C39-AC08-C385A942E31C}"/>
            </c:ext>
          </c:extLst>
        </c:ser>
        <c:ser>
          <c:idx val="6"/>
          <c:order val="6"/>
          <c:tx>
            <c:strRef>
              <c:f>Substrate!$D$12</c:f>
              <c:strCache>
                <c:ptCount val="1"/>
                <c:pt idx="0">
                  <c:v>Wafer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Substrate!$E$12:$M$12</c:f>
            </c:numRef>
          </c:val>
          <c:extLst>
            <c:ext xmlns:c16="http://schemas.microsoft.com/office/drawing/2014/chart" uri="{C3380CC4-5D6E-409C-BE32-E72D297353CC}">
              <c16:uniqueId val="{00000001-1C65-4C39-AC08-C385A942E31C}"/>
            </c:ext>
          </c:extLst>
        </c:ser>
        <c:ser>
          <c:idx val="7"/>
          <c:order val="7"/>
          <c:tx>
            <c:strRef>
              <c:f>Substrate!$D$13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Substrate!$E$13:$M$13</c:f>
            </c:numRef>
          </c:val>
          <c:extLst>
            <c:ext xmlns:c16="http://schemas.microsoft.com/office/drawing/2014/chart" uri="{C3380CC4-5D6E-409C-BE32-E72D297353CC}">
              <c16:uniqueId val="{00000002-1C65-4C39-AC08-C385A942E31C}"/>
            </c:ext>
          </c:extLst>
        </c:ser>
        <c:ser>
          <c:idx val="8"/>
          <c:order val="8"/>
          <c:tx>
            <c:strRef>
              <c:f>Substrate!$D$14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Substrate!$E$14:$M$14</c:f>
            </c:numRef>
          </c:val>
          <c:extLst>
            <c:ext xmlns:c16="http://schemas.microsoft.com/office/drawing/2014/chart" uri="{C3380CC4-5D6E-409C-BE32-E72D297353CC}">
              <c16:uniqueId val="{00000003-1C65-4C39-AC08-C385A942E31C}"/>
            </c:ext>
          </c:extLst>
        </c:ser>
        <c:ser>
          <c:idx val="9"/>
          <c:order val="9"/>
          <c:tx>
            <c:strRef>
              <c:f>Substrate!$D$15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Substrate!$E$5:$M$5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Substrate!$E$15:$M$15</c:f>
            </c:numRef>
          </c:val>
          <c:extLst>
            <c:ext xmlns:c16="http://schemas.microsoft.com/office/drawing/2014/chart" uri="{C3380CC4-5D6E-409C-BE32-E72D297353CC}">
              <c16:uniqueId val="{00000004-1C65-4C39-AC08-C385A942E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4569952"/>
        <c:axId val="254570344"/>
      </c:barChart>
      <c:catAx>
        <c:axId val="254569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4570344"/>
        <c:crosses val="autoZero"/>
        <c:auto val="1"/>
        <c:lblAlgn val="ctr"/>
        <c:lblOffset val="100"/>
        <c:noMultiLvlLbl val="0"/>
      </c:catAx>
      <c:valAx>
        <c:axId val="25457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Millions of Units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4569952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34432129946020901"/>
          <c:w val="9.194703760282312E-2"/>
          <c:h val="0.31393982918258995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Revenues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355263157894736"/>
          <c:y val="0.12938666864755111"/>
          <c:w val="0.70902046783625727"/>
          <c:h val="0.7906447778933293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Substrate!$P$6</c:f>
              <c:strCache>
                <c:ptCount val="1"/>
                <c:pt idx="0">
                  <c:v>LCD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Substrate!$Q$6:$Y$6</c:f>
            </c:numRef>
          </c:val>
          <c:extLst>
            <c:ext xmlns:c16="http://schemas.microsoft.com/office/drawing/2014/chart" uri="{C3380CC4-5D6E-409C-BE32-E72D297353CC}">
              <c16:uniqueId val="{00000000-DA8F-4D5A-98E2-2353A87DB971}"/>
            </c:ext>
          </c:extLst>
        </c:ser>
        <c:ser>
          <c:idx val="1"/>
          <c:order val="1"/>
          <c:tx>
            <c:strRef>
              <c:f>Substrate!$P$7</c:f>
              <c:strCache>
                <c:ptCount val="1"/>
                <c:pt idx="0">
                  <c:v>Rigid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Substrate!$Q$7:$Y$7</c:f>
              <c:numCache>
                <c:formatCode>#,##0.0_ </c:formatCode>
                <c:ptCount val="9"/>
                <c:pt idx="0">
                  <c:v>319.74450270938758</c:v>
                </c:pt>
                <c:pt idx="1">
                  <c:v>207.63267716799376</c:v>
                </c:pt>
                <c:pt idx="2">
                  <c:v>253.26018273550059</c:v>
                </c:pt>
                <c:pt idx="3">
                  <c:v>267.57609407590212</c:v>
                </c:pt>
                <c:pt idx="4">
                  <c:v>273.18502692170506</c:v>
                </c:pt>
                <c:pt idx="5">
                  <c:v>268.43179483373535</c:v>
                </c:pt>
                <c:pt idx="6">
                  <c:v>268.4484140975099</c:v>
                </c:pt>
                <c:pt idx="7">
                  <c:v>253.22925003946088</c:v>
                </c:pt>
                <c:pt idx="8">
                  <c:v>218.08467199255114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F-4D5A-98E2-2353A87DB971}"/>
            </c:ext>
          </c:extLst>
        </c:ser>
        <c:ser>
          <c:idx val="2"/>
          <c:order val="2"/>
          <c:tx>
            <c:strRef>
              <c:f>Substrate!$P$8</c:f>
              <c:strCache>
                <c:ptCount val="1"/>
                <c:pt idx="0">
                  <c:v>Flexible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Substrate!$Q$8:$Y$8</c:f>
              <c:numCache>
                <c:formatCode>#,##0.0_ </c:formatCode>
                <c:ptCount val="9"/>
                <c:pt idx="0">
                  <c:v>484.68576962415023</c:v>
                </c:pt>
                <c:pt idx="1">
                  <c:v>226.29075223135516</c:v>
                </c:pt>
                <c:pt idx="2">
                  <c:v>310.6535404922833</c:v>
                </c:pt>
                <c:pt idx="3">
                  <c:v>494.03319545333471</c:v>
                </c:pt>
                <c:pt idx="4">
                  <c:v>378.76559928131729</c:v>
                </c:pt>
                <c:pt idx="5">
                  <c:v>275.48650148548336</c:v>
                </c:pt>
                <c:pt idx="6">
                  <c:v>306.97660578036425</c:v>
                </c:pt>
                <c:pt idx="7">
                  <c:v>498.71125145445211</c:v>
                </c:pt>
                <c:pt idx="8">
                  <c:v>299.97540636526492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8F-4D5A-98E2-2353A87DB971}"/>
            </c:ext>
          </c:extLst>
        </c:ser>
        <c:ser>
          <c:idx val="3"/>
          <c:order val="3"/>
          <c:tx>
            <c:strRef>
              <c:f>Substrate!$P$9</c:f>
              <c:strCache>
                <c:ptCount val="1"/>
                <c:pt idx="0">
                  <c:v>Foldable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Substrate!$Q$9:$Y$9</c:f>
            </c:numRef>
          </c:val>
          <c:extLst>
            <c:ext xmlns:c16="http://schemas.microsoft.com/office/drawing/2014/chart" uri="{C3380CC4-5D6E-409C-BE32-E72D297353CC}">
              <c16:uniqueId val="{00000001-D5A6-4F54-9747-1E52935E641F}"/>
            </c:ext>
          </c:extLst>
        </c:ser>
        <c:ser>
          <c:idx val="4"/>
          <c:order val="4"/>
          <c:tx>
            <c:strRef>
              <c:f>Substrate!$P$10</c:f>
              <c:strCache>
                <c:ptCount val="1"/>
                <c:pt idx="0">
                  <c:v>Rollable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Substrate!$Q$10:$Y$10</c:f>
            </c:numRef>
          </c:val>
          <c:extLst>
            <c:ext xmlns:c16="http://schemas.microsoft.com/office/drawing/2014/chart" uri="{C3380CC4-5D6E-409C-BE32-E72D297353CC}">
              <c16:uniqueId val="{00000002-D5A6-4F54-9747-1E52935E641F}"/>
            </c:ext>
          </c:extLst>
        </c:ser>
        <c:ser>
          <c:idx val="5"/>
          <c:order val="5"/>
          <c:tx>
            <c:strRef>
              <c:f>Substrate!$P$11</c:f>
              <c:strCache>
                <c:ptCount val="1"/>
                <c:pt idx="0">
                  <c:v>Rigid + TFE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Substrate!$Q$11:$Y$11</c:f>
            </c:numRef>
          </c:val>
          <c:extLst>
            <c:ext xmlns:c16="http://schemas.microsoft.com/office/drawing/2014/chart" uri="{C3380CC4-5D6E-409C-BE32-E72D297353CC}">
              <c16:uniqueId val="{00000000-EFB5-4287-8B52-B0E7BF7FDDF5}"/>
            </c:ext>
          </c:extLst>
        </c:ser>
        <c:ser>
          <c:idx val="6"/>
          <c:order val="6"/>
          <c:tx>
            <c:strRef>
              <c:f>Substrate!$P$12</c:f>
              <c:strCache>
                <c:ptCount val="1"/>
                <c:pt idx="0">
                  <c:v>Wafer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Substrate!$Q$12:$Y$12</c:f>
            </c:numRef>
          </c:val>
          <c:extLst>
            <c:ext xmlns:c16="http://schemas.microsoft.com/office/drawing/2014/chart" uri="{C3380CC4-5D6E-409C-BE32-E72D297353CC}">
              <c16:uniqueId val="{00000001-EFB5-4287-8B52-B0E7BF7FDDF5}"/>
            </c:ext>
          </c:extLst>
        </c:ser>
        <c:ser>
          <c:idx val="7"/>
          <c:order val="7"/>
          <c:tx>
            <c:strRef>
              <c:f>Substrate!$P$13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Substrate!$Q$13:$Y$13</c:f>
            </c:numRef>
          </c:val>
          <c:extLst>
            <c:ext xmlns:c16="http://schemas.microsoft.com/office/drawing/2014/chart" uri="{C3380CC4-5D6E-409C-BE32-E72D297353CC}">
              <c16:uniqueId val="{00000002-EFB5-4287-8B52-B0E7BF7FDDF5}"/>
            </c:ext>
          </c:extLst>
        </c:ser>
        <c:ser>
          <c:idx val="8"/>
          <c:order val="8"/>
          <c:tx>
            <c:strRef>
              <c:f>Substrate!$P$14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Substrate!$Q$14:$Y$14</c:f>
            </c:numRef>
          </c:val>
          <c:extLst>
            <c:ext xmlns:c16="http://schemas.microsoft.com/office/drawing/2014/chart" uri="{C3380CC4-5D6E-409C-BE32-E72D297353CC}">
              <c16:uniqueId val="{00000003-EFB5-4287-8B52-B0E7BF7FDDF5}"/>
            </c:ext>
          </c:extLst>
        </c:ser>
        <c:ser>
          <c:idx val="9"/>
          <c:order val="9"/>
          <c:tx>
            <c:strRef>
              <c:f>Substrate!$P$15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Substrate!$Q$5:$Y$5</c:f>
              <c:strCache>
                <c:ptCount val="9"/>
                <c:pt idx="0">
                  <c:v>Q4 2023</c:v>
                </c:pt>
                <c:pt idx="1">
                  <c:v>Q1 2024</c:v>
                </c:pt>
                <c:pt idx="2">
                  <c:v>Q2 2024</c:v>
                </c:pt>
                <c:pt idx="3">
                  <c:v>Q3 2024</c:v>
                </c:pt>
                <c:pt idx="4">
                  <c:v>Q4 2024</c:v>
                </c:pt>
                <c:pt idx="5">
                  <c:v>Q1 2025</c:v>
                </c:pt>
                <c:pt idx="6">
                  <c:v>Q2 2025</c:v>
                </c:pt>
                <c:pt idx="7">
                  <c:v>Q3 2025</c:v>
                </c:pt>
                <c:pt idx="8">
                  <c:v>Q4 2025</c:v>
                </c:pt>
              </c:strCache>
            </c:strRef>
          </c:cat>
          <c:val>
            <c:numRef>
              <c:f>Substrate!$Q$15:$Y$15</c:f>
            </c:numRef>
          </c:val>
          <c:extLst>
            <c:ext xmlns:c16="http://schemas.microsoft.com/office/drawing/2014/chart" uri="{C3380CC4-5D6E-409C-BE32-E72D297353CC}">
              <c16:uniqueId val="{00000004-EFB5-4287-8B52-B0E7BF7FD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4571128"/>
        <c:axId val="254571520"/>
      </c:barChart>
      <c:catAx>
        <c:axId val="254571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4571520"/>
        <c:crosses val="autoZero"/>
        <c:auto val="1"/>
        <c:lblAlgn val="ctr"/>
        <c:lblOffset val="100"/>
        <c:noMultiLvlLbl val="0"/>
      </c:catAx>
      <c:valAx>
        <c:axId val="25457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$ Millions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4571128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31916406675580644"/>
          <c:w val="7.8038521704924438E-2"/>
          <c:h val="0.27790274179896896"/>
        </c:manualLayout>
      </c:layout>
      <c:overlay val="0"/>
      <c:txPr>
        <a:bodyPr/>
        <a:lstStyle/>
        <a:p>
          <a:pPr>
            <a:defRPr sz="1000"/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Shipments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69883040935673"/>
          <c:y val="0.11680805229534987"/>
          <c:w val="0.73387426900584796"/>
          <c:h val="0.803223394245530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Substrate!$D$89</c:f>
              <c:strCache>
                <c:ptCount val="1"/>
                <c:pt idx="0">
                  <c:v>LCD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Substrate!$E$89:$L$89</c:f>
            </c:numRef>
          </c:val>
          <c:extLst>
            <c:ext xmlns:c16="http://schemas.microsoft.com/office/drawing/2014/chart" uri="{C3380CC4-5D6E-409C-BE32-E72D297353CC}">
              <c16:uniqueId val="{00000000-64EC-4F9B-BF8C-2530483DC69F}"/>
            </c:ext>
          </c:extLst>
        </c:ser>
        <c:ser>
          <c:idx val="1"/>
          <c:order val="1"/>
          <c:tx>
            <c:strRef>
              <c:f>Substrate!$D$90</c:f>
              <c:strCache>
                <c:ptCount val="1"/>
                <c:pt idx="0">
                  <c:v>Rigid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Substrate!$E$90:$L$90</c:f>
              <c:numCache>
                <c:formatCode>#,##0.0_ </c:formatCode>
                <c:ptCount val="8"/>
                <c:pt idx="0">
                  <c:v>66.686000000000007</c:v>
                </c:pt>
                <c:pt idx="1">
                  <c:v>90.694999999999965</c:v>
                </c:pt>
                <c:pt idx="2">
                  <c:v>93.950471000000007</c:v>
                </c:pt>
                <c:pt idx="3">
                  <c:v>99.587498000000011</c:v>
                </c:pt>
                <c:pt idx="4">
                  <c:v>105.562748</c:v>
                </c:pt>
                <c:pt idx="5">
                  <c:v>111.896513</c:v>
                </c:pt>
                <c:pt idx="6">
                  <c:v>118.610304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C-4F9B-BF8C-2530483DC69F}"/>
            </c:ext>
          </c:extLst>
        </c:ser>
        <c:ser>
          <c:idx val="2"/>
          <c:order val="2"/>
          <c:tx>
            <c:strRef>
              <c:f>Substrate!$D$91</c:f>
              <c:strCache>
                <c:ptCount val="1"/>
                <c:pt idx="0">
                  <c:v>Flexible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Substrate!$E$91:$L$91</c:f>
              <c:numCache>
                <c:formatCode>#,##0.0_ </c:formatCode>
                <c:ptCount val="8"/>
                <c:pt idx="0">
                  <c:v>58.898725999999996</c:v>
                </c:pt>
                <c:pt idx="1">
                  <c:v>56.141292000000014</c:v>
                </c:pt>
                <c:pt idx="2">
                  <c:v>59.16120500000001</c:v>
                </c:pt>
                <c:pt idx="3">
                  <c:v>62.533394999999999</c:v>
                </c:pt>
                <c:pt idx="4">
                  <c:v>66.910731999999996</c:v>
                </c:pt>
                <c:pt idx="5">
                  <c:v>72.263591000000005</c:v>
                </c:pt>
                <c:pt idx="6">
                  <c:v>78.767313999999999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EC-4F9B-BF8C-2530483DC69F}"/>
            </c:ext>
          </c:extLst>
        </c:ser>
        <c:ser>
          <c:idx val="3"/>
          <c:order val="3"/>
          <c:tx>
            <c:strRef>
              <c:f>Substrate!$D$92</c:f>
              <c:strCache>
                <c:ptCount val="1"/>
                <c:pt idx="0">
                  <c:v>Foldable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Substrate!$E$92:$L$92</c:f>
            </c:numRef>
          </c:val>
          <c:extLst>
            <c:ext xmlns:c16="http://schemas.microsoft.com/office/drawing/2014/chart" uri="{C3380CC4-5D6E-409C-BE32-E72D297353CC}">
              <c16:uniqueId val="{00000000-E12E-4A8A-B048-B294DB78289D}"/>
            </c:ext>
          </c:extLst>
        </c:ser>
        <c:ser>
          <c:idx val="4"/>
          <c:order val="4"/>
          <c:tx>
            <c:strRef>
              <c:f>Substrate!$D$93</c:f>
              <c:strCache>
                <c:ptCount val="1"/>
                <c:pt idx="0">
                  <c:v>Rollable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Substrate!$E$93:$L$93</c:f>
            </c:numRef>
          </c:val>
          <c:extLst>
            <c:ext xmlns:c16="http://schemas.microsoft.com/office/drawing/2014/chart" uri="{C3380CC4-5D6E-409C-BE32-E72D297353CC}">
              <c16:uniqueId val="{00000001-3CAB-4435-A78C-9714599700E3}"/>
            </c:ext>
          </c:extLst>
        </c:ser>
        <c:ser>
          <c:idx val="5"/>
          <c:order val="5"/>
          <c:tx>
            <c:strRef>
              <c:f>Substrate!$D$94</c:f>
              <c:strCache>
                <c:ptCount val="1"/>
                <c:pt idx="0">
                  <c:v>Rigid + TFE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Substrate!$E$94:$L$94</c:f>
            </c:numRef>
          </c:val>
          <c:extLst>
            <c:ext xmlns:c16="http://schemas.microsoft.com/office/drawing/2014/chart" uri="{C3380CC4-5D6E-409C-BE32-E72D297353CC}">
              <c16:uniqueId val="{00000000-B0D1-493A-BC30-96E558286014}"/>
            </c:ext>
          </c:extLst>
        </c:ser>
        <c:ser>
          <c:idx val="6"/>
          <c:order val="6"/>
          <c:tx>
            <c:strRef>
              <c:f>Substrate!$D$95</c:f>
              <c:strCache>
                <c:ptCount val="1"/>
                <c:pt idx="0">
                  <c:v>Wafer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Substrate!$E$95:$L$95</c:f>
            </c:numRef>
          </c:val>
          <c:extLst>
            <c:ext xmlns:c16="http://schemas.microsoft.com/office/drawing/2014/chart" uri="{C3380CC4-5D6E-409C-BE32-E72D297353CC}">
              <c16:uniqueId val="{00000001-B0D1-493A-BC30-96E558286014}"/>
            </c:ext>
          </c:extLst>
        </c:ser>
        <c:ser>
          <c:idx val="7"/>
          <c:order val="7"/>
          <c:tx>
            <c:strRef>
              <c:f>Substrate!$D$96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Substrate!$E$96:$L$96</c:f>
            </c:numRef>
          </c:val>
          <c:extLst>
            <c:ext xmlns:c16="http://schemas.microsoft.com/office/drawing/2014/chart" uri="{C3380CC4-5D6E-409C-BE32-E72D297353CC}">
              <c16:uniqueId val="{00000002-B0D1-493A-BC30-96E558286014}"/>
            </c:ext>
          </c:extLst>
        </c:ser>
        <c:ser>
          <c:idx val="8"/>
          <c:order val="8"/>
          <c:tx>
            <c:strRef>
              <c:f>Substrate!$D$97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Substrate!$E$97:$L$97</c:f>
            </c:numRef>
          </c:val>
          <c:extLst>
            <c:ext xmlns:c16="http://schemas.microsoft.com/office/drawing/2014/chart" uri="{C3380CC4-5D6E-409C-BE32-E72D297353CC}">
              <c16:uniqueId val="{00000003-B0D1-493A-BC30-96E558286014}"/>
            </c:ext>
          </c:extLst>
        </c:ser>
        <c:ser>
          <c:idx val="9"/>
          <c:order val="9"/>
          <c:tx>
            <c:strRef>
              <c:f>Substrate!$D$98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Substrate!$E$88:$L$88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Substrate!$E$98:$L$98</c:f>
            </c:numRef>
          </c:val>
          <c:extLst>
            <c:ext xmlns:c16="http://schemas.microsoft.com/office/drawing/2014/chart" uri="{C3380CC4-5D6E-409C-BE32-E72D297353CC}">
              <c16:uniqueId val="{00000004-B0D1-493A-BC30-96E558286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4572304"/>
        <c:axId val="254572696"/>
      </c:barChart>
      <c:catAx>
        <c:axId val="254572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4572696"/>
        <c:crosses val="autoZero"/>
        <c:auto val="1"/>
        <c:lblAlgn val="ctr"/>
        <c:lblOffset val="100"/>
        <c:noMultiLvlLbl val="0"/>
      </c:catAx>
      <c:valAx>
        <c:axId val="254572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Millions of Units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4572304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34432129946020901"/>
          <c:w val="9.8870580358746199E-2"/>
          <c:h val="0.33348329015876271"/>
        </c:manualLayout>
      </c:layout>
      <c:overlay val="0"/>
      <c:txPr>
        <a:bodyPr/>
        <a:lstStyle/>
        <a:p>
          <a:pPr>
            <a:defRPr sz="1000"/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Revenues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78654970760234"/>
          <c:y val="0.15768855544000396"/>
          <c:w val="0.69878654970760246"/>
          <c:h val="0.762342891100876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Substrate!$P$89</c:f>
              <c:strCache>
                <c:ptCount val="1"/>
                <c:pt idx="0">
                  <c:v>LCD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Substrate!$Q$89:$X$89</c:f>
            </c:numRef>
          </c:val>
          <c:extLst>
            <c:ext xmlns:c16="http://schemas.microsoft.com/office/drawing/2014/chart" uri="{C3380CC4-5D6E-409C-BE32-E72D297353CC}">
              <c16:uniqueId val="{00000000-51F2-4CAC-BE4B-990A22B1302A}"/>
            </c:ext>
          </c:extLst>
        </c:ser>
        <c:ser>
          <c:idx val="1"/>
          <c:order val="1"/>
          <c:tx>
            <c:strRef>
              <c:f>Substrate!$P$90</c:f>
              <c:strCache>
                <c:ptCount val="1"/>
                <c:pt idx="0">
                  <c:v>Rigid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Substrate!$Q$90:$X$90</c:f>
              <c:numCache>
                <c:formatCode>#,##0.0_ </c:formatCode>
                <c:ptCount val="8"/>
                <c:pt idx="0">
                  <c:v>768.64970953567752</c:v>
                </c:pt>
                <c:pt idx="1">
                  <c:v>1001.6539809011015</c:v>
                </c:pt>
                <c:pt idx="2">
                  <c:v>1008.1941309632577</c:v>
                </c:pt>
                <c:pt idx="3">
                  <c:v>1000.5549522809638</c:v>
                </c:pt>
                <c:pt idx="4">
                  <c:v>1018.8781524146214</c:v>
                </c:pt>
                <c:pt idx="5">
                  <c:v>1037.4541062713824</c:v>
                </c:pt>
                <c:pt idx="6">
                  <c:v>1056.3687335043173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2-4CAC-BE4B-990A22B1302A}"/>
            </c:ext>
          </c:extLst>
        </c:ser>
        <c:ser>
          <c:idx val="2"/>
          <c:order val="2"/>
          <c:tx>
            <c:strRef>
              <c:f>Substrate!$P$91</c:f>
              <c:strCache>
                <c:ptCount val="1"/>
                <c:pt idx="0">
                  <c:v>Flexible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Substrate!$Q$91:$X$91</c:f>
              <c:numCache>
                <c:formatCode>#,##0.0_ </c:formatCode>
                <c:ptCount val="8"/>
                <c:pt idx="0">
                  <c:v>1578.172837682569</c:v>
                </c:pt>
                <c:pt idx="1">
                  <c:v>1409.743087458291</c:v>
                </c:pt>
                <c:pt idx="2">
                  <c:v>1381.1497650855645</c:v>
                </c:pt>
                <c:pt idx="3">
                  <c:v>1371.7241823299169</c:v>
                </c:pt>
                <c:pt idx="4">
                  <c:v>1384.8824685821764</c:v>
                </c:pt>
                <c:pt idx="5">
                  <c:v>1407.9317334485186</c:v>
                </c:pt>
                <c:pt idx="6">
                  <c:v>1444.6179821284354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F2-4CAC-BE4B-990A22B1302A}"/>
            </c:ext>
          </c:extLst>
        </c:ser>
        <c:ser>
          <c:idx val="3"/>
          <c:order val="3"/>
          <c:tx>
            <c:strRef>
              <c:f>Substrate!$P$92</c:f>
              <c:strCache>
                <c:ptCount val="1"/>
                <c:pt idx="0">
                  <c:v>Foldable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Substrate!$Q$92:$X$92</c:f>
            </c:numRef>
          </c:val>
          <c:extLst>
            <c:ext xmlns:c16="http://schemas.microsoft.com/office/drawing/2014/chart" uri="{C3380CC4-5D6E-409C-BE32-E72D297353CC}">
              <c16:uniqueId val="{00000000-A6C5-48CA-986C-C3228479BDB2}"/>
            </c:ext>
          </c:extLst>
        </c:ser>
        <c:ser>
          <c:idx val="4"/>
          <c:order val="4"/>
          <c:tx>
            <c:strRef>
              <c:f>Substrate!$P$93</c:f>
              <c:strCache>
                <c:ptCount val="1"/>
                <c:pt idx="0">
                  <c:v>Rollable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Substrate!$Q$93:$X$93</c:f>
            </c:numRef>
          </c:val>
          <c:extLst>
            <c:ext xmlns:c16="http://schemas.microsoft.com/office/drawing/2014/chart" uri="{C3380CC4-5D6E-409C-BE32-E72D297353CC}">
              <c16:uniqueId val="{00000001-E57C-42AC-85C4-51BBAD8FE3B7}"/>
            </c:ext>
          </c:extLst>
        </c:ser>
        <c:ser>
          <c:idx val="5"/>
          <c:order val="5"/>
          <c:tx>
            <c:strRef>
              <c:f>Substrate!$P$94</c:f>
              <c:strCache>
                <c:ptCount val="1"/>
                <c:pt idx="0">
                  <c:v>Rigid + TFE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Substrate!$Q$94:$X$94</c:f>
            </c:numRef>
          </c:val>
          <c:extLst>
            <c:ext xmlns:c16="http://schemas.microsoft.com/office/drawing/2014/chart" uri="{C3380CC4-5D6E-409C-BE32-E72D297353CC}">
              <c16:uniqueId val="{00000000-6574-4A1E-BBCC-E51D67A3068F}"/>
            </c:ext>
          </c:extLst>
        </c:ser>
        <c:ser>
          <c:idx val="6"/>
          <c:order val="6"/>
          <c:tx>
            <c:strRef>
              <c:f>Substrate!$P$95</c:f>
              <c:strCache>
                <c:ptCount val="1"/>
                <c:pt idx="0">
                  <c:v>Wafer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Substrate!$Q$95:$X$95</c:f>
            </c:numRef>
          </c:val>
          <c:extLst>
            <c:ext xmlns:c16="http://schemas.microsoft.com/office/drawing/2014/chart" uri="{C3380CC4-5D6E-409C-BE32-E72D297353CC}">
              <c16:uniqueId val="{00000001-6574-4A1E-BBCC-E51D67A3068F}"/>
            </c:ext>
          </c:extLst>
        </c:ser>
        <c:ser>
          <c:idx val="7"/>
          <c:order val="7"/>
          <c:tx>
            <c:strRef>
              <c:f>Substrate!$P$96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Substrate!$Q$96:$X$96</c:f>
            </c:numRef>
          </c:val>
          <c:extLst>
            <c:ext xmlns:c16="http://schemas.microsoft.com/office/drawing/2014/chart" uri="{C3380CC4-5D6E-409C-BE32-E72D297353CC}">
              <c16:uniqueId val="{00000002-6574-4A1E-BBCC-E51D67A3068F}"/>
            </c:ext>
          </c:extLst>
        </c:ser>
        <c:ser>
          <c:idx val="8"/>
          <c:order val="8"/>
          <c:tx>
            <c:strRef>
              <c:f>Substrate!$P$97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Substrate!$Q$97:$X$97</c:f>
            </c:numRef>
          </c:val>
          <c:extLst>
            <c:ext xmlns:c16="http://schemas.microsoft.com/office/drawing/2014/chart" uri="{C3380CC4-5D6E-409C-BE32-E72D297353CC}">
              <c16:uniqueId val="{00000003-6574-4A1E-BBCC-E51D67A3068F}"/>
            </c:ext>
          </c:extLst>
        </c:ser>
        <c:ser>
          <c:idx val="9"/>
          <c:order val="9"/>
          <c:tx>
            <c:strRef>
              <c:f>Substrate!$P$98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Substrate!$Q$88:$X$88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Substrate!$Q$98:$X$98</c:f>
            </c:numRef>
          </c:val>
          <c:extLst>
            <c:ext xmlns:c16="http://schemas.microsoft.com/office/drawing/2014/chart" uri="{C3380CC4-5D6E-409C-BE32-E72D297353CC}">
              <c16:uniqueId val="{00000004-6574-4A1E-BBCC-E51D67A30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4573480"/>
        <c:axId val="394634672"/>
      </c:barChart>
      <c:catAx>
        <c:axId val="2545734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94634672"/>
        <c:crosses val="autoZero"/>
        <c:auto val="1"/>
        <c:lblAlgn val="ctr"/>
        <c:lblOffset val="100"/>
        <c:noMultiLvlLbl val="0"/>
      </c:catAx>
      <c:valAx>
        <c:axId val="394634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$ Millions</a:t>
                </a:r>
              </a:p>
            </c:rich>
          </c:tx>
          <c:layout>
            <c:manualLayout>
              <c:xMode val="edge"/>
              <c:yMode val="edge"/>
              <c:x val="4.6474358974358997E-2"/>
              <c:y val="0.31979683252721403"/>
            </c:manualLayout>
          </c:layout>
          <c:overlay val="0"/>
        </c:title>
        <c:numFmt formatCode="#,##0_ " sourceLinked="0"/>
        <c:majorTickMark val="none"/>
        <c:minorTickMark val="none"/>
        <c:tickLblPos val="nextTo"/>
        <c:crossAx val="254573480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31916406675580644"/>
          <c:w val="9.8870591525161672E-2"/>
          <c:h val="0.33348329015876271"/>
        </c:manualLayout>
      </c:layout>
      <c:overlay val="0"/>
      <c:txPr>
        <a:bodyPr/>
        <a:lstStyle/>
        <a:p>
          <a:pPr>
            <a:defRPr sz="1000"/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Shipment Share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770467836257309"/>
          <c:y val="0.13567597682365176"/>
          <c:w val="0.71486842105263171"/>
          <c:h val="0.7843554697172288"/>
        </c:manualLayout>
      </c:layout>
      <c:lineChart>
        <c:grouping val="standard"/>
        <c:varyColors val="0"/>
        <c:ser>
          <c:idx val="0"/>
          <c:order val="0"/>
          <c:tx>
            <c:strRef>
              <c:f>Substrate!$D$104</c:f>
              <c:strCache>
                <c:ptCount val="1"/>
                <c:pt idx="0">
                  <c:v>LCD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Substrate!$E$104:$L$104</c:f>
            </c:numRef>
          </c:val>
          <c:smooth val="0"/>
          <c:extLst>
            <c:ext xmlns:c16="http://schemas.microsoft.com/office/drawing/2014/chart" uri="{C3380CC4-5D6E-409C-BE32-E72D297353CC}">
              <c16:uniqueId val="{00000000-24D5-43EF-8745-F5AE273250E9}"/>
            </c:ext>
          </c:extLst>
        </c:ser>
        <c:ser>
          <c:idx val="1"/>
          <c:order val="1"/>
          <c:tx>
            <c:strRef>
              <c:f>Substrate!$D$105</c:f>
              <c:strCache>
                <c:ptCount val="1"/>
                <c:pt idx="0">
                  <c:v>Rigid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Substrate!$E$105:$L$105</c:f>
              <c:numCache>
                <c:formatCode>0.0%</c:formatCode>
                <c:ptCount val="8"/>
                <c:pt idx="0">
                  <c:v>0.53100406493700525</c:v>
                </c:pt>
                <c:pt idx="1">
                  <c:v>0.61766065299442441</c:v>
                </c:pt>
                <c:pt idx="2">
                  <c:v>0.61360748869341619</c:v>
                </c:pt>
                <c:pt idx="3">
                  <c:v>0.61427923420086261</c:v>
                </c:pt>
                <c:pt idx="4">
                  <c:v>0.61205205577112498</c:v>
                </c:pt>
                <c:pt idx="5">
                  <c:v>0.60760452763428063</c:v>
                </c:pt>
                <c:pt idx="6">
                  <c:v>0.60093087150337388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D5-43EF-8745-F5AE273250E9}"/>
            </c:ext>
          </c:extLst>
        </c:ser>
        <c:ser>
          <c:idx val="2"/>
          <c:order val="2"/>
          <c:tx>
            <c:strRef>
              <c:f>Substrate!$D$106</c:f>
              <c:strCache>
                <c:ptCount val="1"/>
                <c:pt idx="0">
                  <c:v>Flexible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Substrate!$E$106:$L$106</c:f>
              <c:numCache>
                <c:formatCode>0.0%</c:formatCode>
                <c:ptCount val="8"/>
                <c:pt idx="0">
                  <c:v>0.46899593506299481</c:v>
                </c:pt>
                <c:pt idx="1">
                  <c:v>0.38233934700557559</c:v>
                </c:pt>
                <c:pt idx="2">
                  <c:v>0.38639251130658386</c:v>
                </c:pt>
                <c:pt idx="3">
                  <c:v>0.38572076579913728</c:v>
                </c:pt>
                <c:pt idx="4">
                  <c:v>0.38794794422887507</c:v>
                </c:pt>
                <c:pt idx="5">
                  <c:v>0.39239547236571937</c:v>
                </c:pt>
                <c:pt idx="6">
                  <c:v>0.39906912849662624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D5-43EF-8745-F5AE273250E9}"/>
            </c:ext>
          </c:extLst>
        </c:ser>
        <c:ser>
          <c:idx val="3"/>
          <c:order val="3"/>
          <c:tx>
            <c:strRef>
              <c:f>Substrate!$D$107</c:f>
              <c:strCache>
                <c:ptCount val="1"/>
                <c:pt idx="0">
                  <c:v>Foldable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Substrate!$E$107:$L$107</c:f>
            </c:numRef>
          </c:val>
          <c:smooth val="0"/>
          <c:extLst>
            <c:ext xmlns:c16="http://schemas.microsoft.com/office/drawing/2014/chart" uri="{C3380CC4-5D6E-409C-BE32-E72D297353CC}">
              <c16:uniqueId val="{00000000-4EAB-417B-85D0-B1F47F1C139D}"/>
            </c:ext>
          </c:extLst>
        </c:ser>
        <c:ser>
          <c:idx val="4"/>
          <c:order val="4"/>
          <c:tx>
            <c:strRef>
              <c:f>Substrate!$D$108</c:f>
              <c:strCache>
                <c:ptCount val="1"/>
                <c:pt idx="0">
                  <c:v>Rollable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Substrate!$E$108:$L$108</c:f>
            </c:numRef>
          </c:val>
          <c:smooth val="0"/>
          <c:extLst>
            <c:ext xmlns:c16="http://schemas.microsoft.com/office/drawing/2014/chart" uri="{C3380CC4-5D6E-409C-BE32-E72D297353CC}">
              <c16:uniqueId val="{00000001-0CD0-4987-9576-772A1C346BD6}"/>
            </c:ext>
          </c:extLst>
        </c:ser>
        <c:ser>
          <c:idx val="5"/>
          <c:order val="5"/>
          <c:tx>
            <c:strRef>
              <c:f>Substrate!$D$109</c:f>
              <c:strCache>
                <c:ptCount val="1"/>
                <c:pt idx="0">
                  <c:v>Rigid + TFE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Substrate!$E$109:$L$109</c:f>
            </c:numRef>
          </c:val>
          <c:smooth val="0"/>
          <c:extLst>
            <c:ext xmlns:c16="http://schemas.microsoft.com/office/drawing/2014/chart" uri="{C3380CC4-5D6E-409C-BE32-E72D297353CC}">
              <c16:uniqueId val="{00000000-9C30-41FD-9D71-A39D9BE9119A}"/>
            </c:ext>
          </c:extLst>
        </c:ser>
        <c:ser>
          <c:idx val="6"/>
          <c:order val="6"/>
          <c:tx>
            <c:strRef>
              <c:f>Substrate!$D$110</c:f>
              <c:strCache>
                <c:ptCount val="1"/>
                <c:pt idx="0">
                  <c:v>Wafer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Substrate!$E$110:$L$110</c:f>
            </c:numRef>
          </c:val>
          <c:smooth val="0"/>
          <c:extLst>
            <c:ext xmlns:c16="http://schemas.microsoft.com/office/drawing/2014/chart" uri="{C3380CC4-5D6E-409C-BE32-E72D297353CC}">
              <c16:uniqueId val="{00000001-9C30-41FD-9D71-A39D9BE9119A}"/>
            </c:ext>
          </c:extLst>
        </c:ser>
        <c:ser>
          <c:idx val="7"/>
          <c:order val="7"/>
          <c:tx>
            <c:strRef>
              <c:f>Substrate!$D$111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Substrate!$E$111:$L$111</c:f>
            </c:numRef>
          </c:val>
          <c:smooth val="0"/>
          <c:extLst>
            <c:ext xmlns:c16="http://schemas.microsoft.com/office/drawing/2014/chart" uri="{C3380CC4-5D6E-409C-BE32-E72D297353CC}">
              <c16:uniqueId val="{00000002-9C30-41FD-9D71-A39D9BE9119A}"/>
            </c:ext>
          </c:extLst>
        </c:ser>
        <c:ser>
          <c:idx val="8"/>
          <c:order val="8"/>
          <c:tx>
            <c:strRef>
              <c:f>Substrate!$D$112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Substrate!$E$112:$L$112</c:f>
            </c:numRef>
          </c:val>
          <c:smooth val="0"/>
          <c:extLst>
            <c:ext xmlns:c16="http://schemas.microsoft.com/office/drawing/2014/chart" uri="{C3380CC4-5D6E-409C-BE32-E72D297353CC}">
              <c16:uniqueId val="{00000003-9C30-41FD-9D71-A39D9BE9119A}"/>
            </c:ext>
          </c:extLst>
        </c:ser>
        <c:ser>
          <c:idx val="9"/>
          <c:order val="9"/>
          <c:tx>
            <c:strRef>
              <c:f>Substrate!$D$113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Substrate!$E$103:$L$103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Substrate!$E$113:$L$113</c:f>
            </c:numRef>
          </c:val>
          <c:smooth val="0"/>
          <c:extLst>
            <c:ext xmlns:c16="http://schemas.microsoft.com/office/drawing/2014/chart" uri="{C3380CC4-5D6E-409C-BE32-E72D297353CC}">
              <c16:uniqueId val="{00000004-9C30-41FD-9D71-A39D9BE91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635456"/>
        <c:axId val="394635848"/>
      </c:lineChart>
      <c:catAx>
        <c:axId val="394635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94635848"/>
        <c:crosses val="autoZero"/>
        <c:auto val="1"/>
        <c:lblAlgn val="ctr"/>
        <c:lblOffset val="100"/>
        <c:noMultiLvlLbl val="0"/>
      </c:catAx>
      <c:valAx>
        <c:axId val="394635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Share</a:t>
                </a:r>
              </a:p>
            </c:rich>
          </c:tx>
          <c:layout>
            <c:manualLayout>
              <c:xMode val="edge"/>
              <c:yMode val="edge"/>
              <c:x val="5.5246235667909933E-2"/>
              <c:y val="0.39526840984499578"/>
            </c:manualLayout>
          </c:layout>
          <c:overlay val="0"/>
        </c:title>
        <c:numFmt formatCode="0%" sourceLinked="0"/>
        <c:majorTickMark val="none"/>
        <c:minorTickMark val="none"/>
        <c:tickLblPos val="nextTo"/>
        <c:crossAx val="394635456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29715148813945425"/>
          <c:w val="9.8870580358746199E-2"/>
          <c:h val="0.33348329015876271"/>
        </c:manualLayout>
      </c:layout>
      <c:overlay val="0"/>
      <c:txPr>
        <a:bodyPr/>
        <a:lstStyle/>
        <a:p>
          <a:pPr>
            <a:defRPr sz="1000"/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ja-JP" sz="1400" b="0" i="0" baseline="0">
                <a:effectLst/>
              </a:rPr>
              <a:t>AMOLED Revenue Share by Form Factor</a:t>
            </a:r>
            <a:endParaRPr lang="ja-JP" altLang="ja-JP" sz="14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770467836257309"/>
          <c:y val="0.13567597682365176"/>
          <c:w val="0.71486842105263171"/>
          <c:h val="0.7843554697172288"/>
        </c:manualLayout>
      </c:layout>
      <c:lineChart>
        <c:grouping val="standard"/>
        <c:varyColors val="0"/>
        <c:ser>
          <c:idx val="0"/>
          <c:order val="0"/>
          <c:tx>
            <c:strRef>
              <c:f>Substrate!$P$104</c:f>
              <c:strCache>
                <c:ptCount val="1"/>
                <c:pt idx="0">
                  <c:v>LCD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Substrate!$Q$104:$X$104</c:f>
            </c:numRef>
          </c:val>
          <c:smooth val="0"/>
          <c:extLst>
            <c:ext xmlns:c16="http://schemas.microsoft.com/office/drawing/2014/chart" uri="{C3380CC4-5D6E-409C-BE32-E72D297353CC}">
              <c16:uniqueId val="{00000000-70C4-4EFD-A5FB-27886B2DF1A6}"/>
            </c:ext>
          </c:extLst>
        </c:ser>
        <c:ser>
          <c:idx val="1"/>
          <c:order val="1"/>
          <c:tx>
            <c:strRef>
              <c:f>Substrate!$P$105</c:f>
              <c:strCache>
                <c:ptCount val="1"/>
                <c:pt idx="0">
                  <c:v>Rigid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Substrate!$Q$105:$X$105</c:f>
              <c:numCache>
                <c:formatCode>0.0%</c:formatCode>
                <c:ptCount val="8"/>
                <c:pt idx="0">
                  <c:v>0.32752783564602239</c:v>
                </c:pt>
                <c:pt idx="1">
                  <c:v>0.41538326227732475</c:v>
                </c:pt>
                <c:pt idx="2">
                  <c:v>0.42195438364082904</c:v>
                </c:pt>
                <c:pt idx="3">
                  <c:v>0.42176948643317325</c:v>
                </c:pt>
                <c:pt idx="4">
                  <c:v>0.42386839334779941</c:v>
                </c:pt>
                <c:pt idx="5">
                  <c:v>0.42424965803769205</c:v>
                </c:pt>
                <c:pt idx="6">
                  <c:v>0.42238078551211128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4-4EFD-A5FB-27886B2DF1A6}"/>
            </c:ext>
          </c:extLst>
        </c:ser>
        <c:ser>
          <c:idx val="2"/>
          <c:order val="2"/>
          <c:tx>
            <c:strRef>
              <c:f>Substrate!$P$106</c:f>
              <c:strCache>
                <c:ptCount val="1"/>
                <c:pt idx="0">
                  <c:v>Flexible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Substrate!$Q$106:$X$106</c:f>
              <c:numCache>
                <c:formatCode>0.0%</c:formatCode>
                <c:ptCount val="8"/>
                <c:pt idx="0">
                  <c:v>0.67247216435397761</c:v>
                </c:pt>
                <c:pt idx="1">
                  <c:v>0.58461673772267531</c:v>
                </c:pt>
                <c:pt idx="2">
                  <c:v>0.57804561635917107</c:v>
                </c:pt>
                <c:pt idx="3">
                  <c:v>0.57823051356682675</c:v>
                </c:pt>
                <c:pt idx="4">
                  <c:v>0.57613160665220053</c:v>
                </c:pt>
                <c:pt idx="5">
                  <c:v>0.5757503419623079</c:v>
                </c:pt>
                <c:pt idx="6">
                  <c:v>0.57761921448788878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4-4EFD-A5FB-27886B2DF1A6}"/>
            </c:ext>
          </c:extLst>
        </c:ser>
        <c:ser>
          <c:idx val="3"/>
          <c:order val="3"/>
          <c:tx>
            <c:strRef>
              <c:f>Substrate!$P$107</c:f>
              <c:strCache>
                <c:ptCount val="1"/>
                <c:pt idx="0">
                  <c:v>Foldable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Substrate!$Q$107:$X$107</c:f>
            </c:numRef>
          </c:val>
          <c:smooth val="0"/>
          <c:extLst>
            <c:ext xmlns:c16="http://schemas.microsoft.com/office/drawing/2014/chart" uri="{C3380CC4-5D6E-409C-BE32-E72D297353CC}">
              <c16:uniqueId val="{00000000-E2FD-40CE-8DE6-8B519E8EA47B}"/>
            </c:ext>
          </c:extLst>
        </c:ser>
        <c:ser>
          <c:idx val="4"/>
          <c:order val="4"/>
          <c:tx>
            <c:strRef>
              <c:f>Substrate!$P$108</c:f>
              <c:strCache>
                <c:ptCount val="1"/>
                <c:pt idx="0">
                  <c:v>Rollable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Substrate!$Q$108:$X$108</c:f>
            </c:numRef>
          </c:val>
          <c:smooth val="0"/>
          <c:extLst>
            <c:ext xmlns:c16="http://schemas.microsoft.com/office/drawing/2014/chart" uri="{C3380CC4-5D6E-409C-BE32-E72D297353CC}">
              <c16:uniqueId val="{00000001-7D31-44AD-8557-CDD478134193}"/>
            </c:ext>
          </c:extLst>
        </c:ser>
        <c:ser>
          <c:idx val="5"/>
          <c:order val="5"/>
          <c:tx>
            <c:strRef>
              <c:f>Substrate!$P$109</c:f>
              <c:strCache>
                <c:ptCount val="1"/>
                <c:pt idx="0">
                  <c:v>Rigid + TFE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Substrate!$Q$109:$X$109</c:f>
            </c:numRef>
          </c:val>
          <c:smooth val="0"/>
          <c:extLst>
            <c:ext xmlns:c16="http://schemas.microsoft.com/office/drawing/2014/chart" uri="{C3380CC4-5D6E-409C-BE32-E72D297353CC}">
              <c16:uniqueId val="{00000000-37A0-4BAA-BFEA-1689EB659EFB}"/>
            </c:ext>
          </c:extLst>
        </c:ser>
        <c:ser>
          <c:idx val="6"/>
          <c:order val="6"/>
          <c:tx>
            <c:strRef>
              <c:f>Substrate!$P$110</c:f>
              <c:strCache>
                <c:ptCount val="1"/>
                <c:pt idx="0">
                  <c:v>Wafer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Substrate!$Q$110:$X$110</c:f>
            </c:numRef>
          </c:val>
          <c:smooth val="0"/>
          <c:extLst>
            <c:ext xmlns:c16="http://schemas.microsoft.com/office/drawing/2014/chart" uri="{C3380CC4-5D6E-409C-BE32-E72D297353CC}">
              <c16:uniqueId val="{00000001-37A0-4BAA-BFEA-1689EB659EFB}"/>
            </c:ext>
          </c:extLst>
        </c:ser>
        <c:ser>
          <c:idx val="7"/>
          <c:order val="7"/>
          <c:tx>
            <c:strRef>
              <c:f>Substrate!$P$111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Substrate!$Q$111:$X$111</c:f>
            </c:numRef>
          </c:val>
          <c:smooth val="0"/>
          <c:extLst>
            <c:ext xmlns:c16="http://schemas.microsoft.com/office/drawing/2014/chart" uri="{C3380CC4-5D6E-409C-BE32-E72D297353CC}">
              <c16:uniqueId val="{00000002-37A0-4BAA-BFEA-1689EB659EFB}"/>
            </c:ext>
          </c:extLst>
        </c:ser>
        <c:ser>
          <c:idx val="8"/>
          <c:order val="8"/>
          <c:tx>
            <c:strRef>
              <c:f>Substrate!$P$112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Substrate!$Q$112:$X$112</c:f>
            </c:numRef>
          </c:val>
          <c:smooth val="0"/>
          <c:extLst>
            <c:ext xmlns:c16="http://schemas.microsoft.com/office/drawing/2014/chart" uri="{C3380CC4-5D6E-409C-BE32-E72D297353CC}">
              <c16:uniqueId val="{00000003-37A0-4BAA-BFEA-1689EB659EFB}"/>
            </c:ext>
          </c:extLst>
        </c:ser>
        <c:ser>
          <c:idx val="9"/>
          <c:order val="9"/>
          <c:tx>
            <c:strRef>
              <c:f>Substrate!$P$113</c:f>
              <c:strCache>
                <c:ptCount val="1"/>
                <c:pt idx="0">
                  <c:v>0</c:v>
                </c:pt>
              </c:strCache>
            </c:strRef>
          </c:tx>
          <c:cat>
            <c:strRef>
              <c:f>Substrate!$Q$103:$X$103</c:f>
              <c:strCache>
                <c:ptCount val="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</c:strCache>
            </c:strRef>
          </c:cat>
          <c:val>
            <c:numRef>
              <c:f>Substrate!$Q$113:$X$113</c:f>
            </c:numRef>
          </c:val>
          <c:smooth val="0"/>
          <c:extLst>
            <c:ext xmlns:c16="http://schemas.microsoft.com/office/drawing/2014/chart" uri="{C3380CC4-5D6E-409C-BE32-E72D297353CC}">
              <c16:uniqueId val="{00000004-37A0-4BAA-BFEA-1689EB659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636632"/>
        <c:axId val="394637024"/>
      </c:lineChart>
      <c:catAx>
        <c:axId val="394636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94637024"/>
        <c:crosses val="autoZero"/>
        <c:auto val="1"/>
        <c:lblAlgn val="ctr"/>
        <c:lblOffset val="100"/>
        <c:noMultiLvlLbl val="0"/>
      </c:catAx>
      <c:valAx>
        <c:axId val="394637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Share</a:t>
                </a:r>
              </a:p>
            </c:rich>
          </c:tx>
          <c:layout>
            <c:manualLayout>
              <c:xMode val="edge"/>
              <c:yMode val="edge"/>
              <c:x val="5.5246235667909933E-2"/>
              <c:y val="0.39526840984499578"/>
            </c:manualLayout>
          </c:layout>
          <c:overlay val="0"/>
        </c:title>
        <c:numFmt formatCode="0%" sourceLinked="0"/>
        <c:majorTickMark val="none"/>
        <c:minorTickMark val="none"/>
        <c:tickLblPos val="nextTo"/>
        <c:crossAx val="394636632"/>
        <c:crosses val="autoZero"/>
        <c:crossBetween val="between"/>
      </c:valAx>
      <c:spPr>
        <a:ln>
          <a:solidFill>
            <a:schemeClr val="accent3"/>
          </a:solidFill>
        </a:ln>
      </c:spPr>
    </c:plotArea>
    <c:legend>
      <c:legendPos val="r"/>
      <c:layout>
        <c:manualLayout>
          <c:xMode val="edge"/>
          <c:yMode val="edge"/>
          <c:x val="0.9011294147442096"/>
          <c:y val="0.29715148813945425"/>
          <c:w val="9.8870591525161672E-2"/>
          <c:h val="0.33402730857663998"/>
        </c:manualLayout>
      </c:layout>
      <c:overlay val="0"/>
      <c:txPr>
        <a:bodyPr/>
        <a:lstStyle/>
        <a:p>
          <a:pPr>
            <a:defRPr sz="1000"/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>
          <a:latin typeface="Arial"/>
        </a:defRPr>
      </a:pPr>
      <a:endParaRPr lang="ja-JP"/>
    </a:p>
  </c:txPr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82550</xdr:rowOff>
    </xdr:from>
    <xdr:to>
      <xdr:col>0</xdr:col>
      <xdr:colOff>3209531</xdr:colOff>
      <xdr:row>4</xdr:row>
      <xdr:rowOff>114217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38AB9F8-7B80-4D87-AE07-1EA602AD5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82550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50800</xdr:rowOff>
    </xdr:from>
    <xdr:to>
      <xdr:col>4</xdr:col>
      <xdr:colOff>244081</xdr:colOff>
      <xdr:row>4</xdr:row>
      <xdr:rowOff>6267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2C6F0D1-1445-46A9-A11B-90A3B698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0800"/>
          <a:ext cx="3152381" cy="6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0</xdr:colOff>
      <xdr:row>6</xdr:row>
      <xdr:rowOff>0</xdr:rowOff>
    </xdr:from>
    <xdr:ext cx="304800" cy="303388"/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425186F4-B537-449E-A3C7-C4CA76A31EC6}"/>
            </a:ext>
          </a:extLst>
        </xdr:cNvPr>
        <xdr:cNvSpPr>
          <a:spLocks noChangeAspect="1" noChangeArrowheads="1"/>
        </xdr:cNvSpPr>
      </xdr:nvSpPr>
      <xdr:spPr bwMode="auto">
        <a:xfrm>
          <a:off x="8007350" y="91440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37</xdr:col>
      <xdr:colOff>0</xdr:colOff>
      <xdr:row>33</xdr:row>
      <xdr:rowOff>0</xdr:rowOff>
    </xdr:from>
    <xdr:ext cx="304800" cy="303388"/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F78A1CE-3A78-49C6-8B83-DDD73F1DB8BB}"/>
            </a:ext>
          </a:extLst>
        </xdr:cNvPr>
        <xdr:cNvSpPr>
          <a:spLocks noChangeAspect="1" noChangeArrowheads="1"/>
        </xdr:cNvSpPr>
      </xdr:nvSpPr>
      <xdr:spPr bwMode="auto">
        <a:xfrm>
          <a:off x="8007350" y="573405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95250</xdr:rowOff>
    </xdr:from>
    <xdr:to>
      <xdr:col>9</xdr:col>
      <xdr:colOff>373062</xdr:colOff>
      <xdr:row>4</xdr:row>
      <xdr:rowOff>103187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D4BE15F-6CBB-A412-F85A-47281A2EBFA7}"/>
            </a:ext>
          </a:extLst>
        </xdr:cNvPr>
        <xdr:cNvSpPr txBox="1"/>
      </xdr:nvSpPr>
      <xdr:spPr>
        <a:xfrm>
          <a:off x="1889125" y="95250"/>
          <a:ext cx="6072187" cy="7699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2000" b="1" i="1">
              <a:solidFill>
                <a:srgbClr val="FF0000"/>
              </a:solidFill>
            </a:rPr>
            <a:t>Sysetm</a:t>
          </a:r>
          <a:r>
            <a:rPr kumimoji="1" lang="en-US" altLang="ja-JP" sz="2000" b="1" i="1" baseline="0">
              <a:solidFill>
                <a:srgbClr val="FF0000"/>
              </a:solidFill>
            </a:rPr>
            <a:t> is different from the Original Shipment Report</a:t>
          </a:r>
        </a:p>
        <a:p>
          <a:pPr algn="ctr"/>
          <a:r>
            <a:rPr kumimoji="1" lang="en-US" altLang="ja-JP" sz="2000" b="1" i="1">
              <a:solidFill>
                <a:srgbClr val="FF0000"/>
              </a:solidFill>
            </a:rPr>
            <a:t>Copy</a:t>
          </a:r>
          <a:r>
            <a:rPr kumimoji="1" lang="en-US" altLang="ja-JP" sz="2000" b="1" i="1" baseline="0">
              <a:solidFill>
                <a:srgbClr val="FF0000"/>
              </a:solidFill>
            </a:rPr>
            <a:t> Special Value from the filtered Original PivotDB</a:t>
          </a:r>
          <a:endParaRPr kumimoji="1" lang="ja-JP" altLang="en-US" sz="2000" b="1" i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135</xdr:row>
      <xdr:rowOff>15875</xdr:rowOff>
    </xdr:from>
    <xdr:to>
      <xdr:col>13</xdr:col>
      <xdr:colOff>611188</xdr:colOff>
      <xdr:row>157</xdr:row>
      <xdr:rowOff>73025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19050</xdr:colOff>
      <xdr:row>135</xdr:row>
      <xdr:rowOff>0</xdr:rowOff>
    </xdr:from>
    <xdr:to>
      <xdr:col>26</xdr:col>
      <xdr:colOff>23813</xdr:colOff>
      <xdr:row>157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1</xdr:colOff>
      <xdr:row>215</xdr:row>
      <xdr:rowOff>76200</xdr:rowOff>
    </xdr:from>
    <xdr:to>
      <xdr:col>25</xdr:col>
      <xdr:colOff>738188</xdr:colOff>
      <xdr:row>237</xdr:row>
      <xdr:rowOff>133350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9525</xdr:colOff>
      <xdr:row>215</xdr:row>
      <xdr:rowOff>95250</xdr:rowOff>
    </xdr:from>
    <xdr:to>
      <xdr:col>14</xdr:col>
      <xdr:colOff>95250</xdr:colOff>
      <xdr:row>238</xdr:row>
      <xdr:rowOff>95250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26</xdr:col>
      <xdr:colOff>587375</xdr:colOff>
      <xdr:row>134</xdr:row>
      <xdr:rowOff>158751</xdr:rowOff>
    </xdr:from>
    <xdr:ext cx="7675563" cy="3898900"/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6DD61182-10A5-4DE0-90E4-8F967205A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 editAs="oneCell">
    <xdr:from>
      <xdr:col>2</xdr:col>
      <xdr:colOff>0</xdr:colOff>
      <xdr:row>52</xdr:row>
      <xdr:rowOff>6349</xdr:rowOff>
    </xdr:from>
    <xdr:to>
      <xdr:col>14</xdr:col>
      <xdr:colOff>95250</xdr:colOff>
      <xdr:row>75</xdr:row>
      <xdr:rowOff>2380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12ECF342-7190-4234-96D0-AEA8E70D1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0</xdr:colOff>
      <xdr:row>52</xdr:row>
      <xdr:rowOff>0</xdr:rowOff>
    </xdr:from>
    <xdr:to>
      <xdr:col>25</xdr:col>
      <xdr:colOff>801688</xdr:colOff>
      <xdr:row>75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93897263-FBC3-4506-BB9E-C3E3584C3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38</xdr:col>
      <xdr:colOff>0</xdr:colOff>
      <xdr:row>135</xdr:row>
      <xdr:rowOff>15875</xdr:rowOff>
    </xdr:from>
    <xdr:ext cx="7675563" cy="3898900"/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47E8D707-00C7-40B2-82F5-2A236AE844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twoCellAnchor editAs="oneCell">
    <xdr:from>
      <xdr:col>27</xdr:col>
      <xdr:colOff>0</xdr:colOff>
      <xdr:row>215</xdr:row>
      <xdr:rowOff>0</xdr:rowOff>
    </xdr:from>
    <xdr:to>
      <xdr:col>37</xdr:col>
      <xdr:colOff>738187</xdr:colOff>
      <xdr:row>237</xdr:row>
      <xdr:rowOff>57150</xdr:rowOff>
    </xdr:to>
    <xdr:graphicFrame macro="">
      <xdr:nvGraphicFramePr>
        <xdr:cNvPr id="12" name="Chart 2">
          <a:extLst>
            <a:ext uri="{FF2B5EF4-FFF2-40B4-BE49-F238E27FC236}">
              <a16:creationId xmlns:a16="http://schemas.microsoft.com/office/drawing/2014/main" id="{5363E82B-ADD3-4829-967F-4A66444AE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39</xdr:col>
      <xdr:colOff>0</xdr:colOff>
      <xdr:row>215</xdr:row>
      <xdr:rowOff>0</xdr:rowOff>
    </xdr:from>
    <xdr:to>
      <xdr:col>49</xdr:col>
      <xdr:colOff>738187</xdr:colOff>
      <xdr:row>237</xdr:row>
      <xdr:rowOff>57150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55F73FB6-95DB-4926-A551-CE51673C4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39</xdr:col>
      <xdr:colOff>0</xdr:colOff>
      <xdr:row>52</xdr:row>
      <xdr:rowOff>0</xdr:rowOff>
    </xdr:from>
    <xdr:to>
      <xdr:col>49</xdr:col>
      <xdr:colOff>801688</xdr:colOff>
      <xdr:row>75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58424964-E9B5-4E80-8202-C304C18CA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349249</xdr:colOff>
      <xdr:row>152</xdr:row>
      <xdr:rowOff>0</xdr:rowOff>
    </xdr:from>
    <xdr:to>
      <xdr:col>14</xdr:col>
      <xdr:colOff>249237</xdr:colOff>
      <xdr:row>179</xdr:row>
      <xdr:rowOff>147637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</xdr:colOff>
      <xdr:row>152</xdr:row>
      <xdr:rowOff>0</xdr:rowOff>
    </xdr:from>
    <xdr:to>
      <xdr:col>25</xdr:col>
      <xdr:colOff>47626</xdr:colOff>
      <xdr:row>180</xdr:row>
      <xdr:rowOff>7937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0</xdr:colOff>
      <xdr:row>84</xdr:row>
      <xdr:rowOff>0</xdr:rowOff>
    </xdr:from>
    <xdr:to>
      <xdr:col>14</xdr:col>
      <xdr:colOff>217488</xdr:colOff>
      <xdr:row>108</xdr:row>
      <xdr:rowOff>95250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</xdr:colOff>
      <xdr:row>84</xdr:row>
      <xdr:rowOff>0</xdr:rowOff>
    </xdr:from>
    <xdr:to>
      <xdr:col>25</xdr:col>
      <xdr:colOff>95250</xdr:colOff>
      <xdr:row>108</xdr:row>
      <xdr:rowOff>95250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103</xdr:row>
      <xdr:rowOff>0</xdr:rowOff>
    </xdr:from>
    <xdr:to>
      <xdr:col>14</xdr:col>
      <xdr:colOff>0</xdr:colOff>
      <xdr:row>126</xdr:row>
      <xdr:rowOff>47625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96E20C2-8260-4CD2-9420-D26C8500A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793749</xdr:colOff>
      <xdr:row>102</xdr:row>
      <xdr:rowOff>63500</xdr:rowOff>
    </xdr:from>
    <xdr:to>
      <xdr:col>26</xdr:col>
      <xdr:colOff>6349</xdr:colOff>
      <xdr:row>125</xdr:row>
      <xdr:rowOff>111125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3B87772E-8E60-4EB5-872E-07E605005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0</xdr:colOff>
      <xdr:row>178</xdr:row>
      <xdr:rowOff>0</xdr:rowOff>
    </xdr:from>
    <xdr:to>
      <xdr:col>13</xdr:col>
      <xdr:colOff>444500</xdr:colOff>
      <xdr:row>204</xdr:row>
      <xdr:rowOff>71437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9EB9EC31-67A5-4999-A284-E9646FFF1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793750</xdr:colOff>
      <xdr:row>178</xdr:row>
      <xdr:rowOff>71437</xdr:rowOff>
    </xdr:from>
    <xdr:to>
      <xdr:col>26</xdr:col>
      <xdr:colOff>0</xdr:colOff>
      <xdr:row>204</xdr:row>
      <xdr:rowOff>171449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5E8FE2D3-052D-428C-A47B-5C9644459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62</xdr:row>
      <xdr:rowOff>0</xdr:rowOff>
    </xdr:from>
    <xdr:to>
      <xdr:col>13</xdr:col>
      <xdr:colOff>559594</xdr:colOff>
      <xdr:row>84</xdr:row>
      <xdr:rowOff>57150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0</xdr:colOff>
      <xdr:row>62</xdr:row>
      <xdr:rowOff>0</xdr:rowOff>
    </xdr:from>
    <xdr:to>
      <xdr:col>25</xdr:col>
      <xdr:colOff>559593</xdr:colOff>
      <xdr:row>84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0</xdr:colOff>
      <xdr:row>136</xdr:row>
      <xdr:rowOff>0</xdr:rowOff>
    </xdr:from>
    <xdr:to>
      <xdr:col>13</xdr:col>
      <xdr:colOff>559594</xdr:colOff>
      <xdr:row>158</xdr:row>
      <xdr:rowOff>57150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136</xdr:row>
      <xdr:rowOff>0</xdr:rowOff>
    </xdr:from>
    <xdr:to>
      <xdr:col>25</xdr:col>
      <xdr:colOff>559593</xdr:colOff>
      <xdr:row>158</xdr:row>
      <xdr:rowOff>57150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161</xdr:row>
      <xdr:rowOff>0</xdr:rowOff>
    </xdr:from>
    <xdr:to>
      <xdr:col>13</xdr:col>
      <xdr:colOff>559594</xdr:colOff>
      <xdr:row>183</xdr:row>
      <xdr:rowOff>57150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0</xdr:colOff>
      <xdr:row>160</xdr:row>
      <xdr:rowOff>123825</xdr:rowOff>
    </xdr:from>
    <xdr:to>
      <xdr:col>25</xdr:col>
      <xdr:colOff>559593</xdr:colOff>
      <xdr:row>183</xdr:row>
      <xdr:rowOff>0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6018.556460995373" createdVersion="8" refreshedVersion="8" minRefreshableVersion="3" recordCount="1987" xr:uid="{AD33E719-A316-40D7-9FCF-407D8AEF353C}">
  <cacheSource type="worksheet">
    <worksheetSource name="PivotDB"/>
  </cacheSource>
  <cacheFields count="25">
    <cacheField name="Y" numFmtId="0">
      <sharedItems containsBlank="1" count="15">
        <s v="2016"/>
        <s v="2017"/>
        <s v="2018"/>
        <s v="2019"/>
        <s v="2020"/>
        <s v="2021"/>
        <s v="2022"/>
        <s v="2023"/>
        <s v="2024"/>
        <s v="2025"/>
        <s v="2026"/>
        <s v="2027"/>
        <s v="2028"/>
        <s v="2029"/>
        <m u="1"/>
      </sharedItems>
    </cacheField>
    <cacheField name="Q" numFmtId="0">
      <sharedItems/>
    </cacheField>
    <cacheField name="Frontplane" numFmtId="0">
      <sharedItems/>
    </cacheField>
    <cacheField name="Type" numFmtId="0">
      <sharedItems/>
    </cacheField>
    <cacheField name="Panel Supplier" numFmtId="0">
      <sharedItems containsBlank="1" count="12">
        <s v="LGD"/>
        <s v="SDC"/>
        <s v="EDO"/>
        <s v="Visionox"/>
        <s v="BOE"/>
        <s v="AUO"/>
        <s v="Tianma"/>
        <s v="Truly"/>
        <s v="JDI"/>
        <s v="China Star"/>
        <s v="ALL"/>
        <m u="1"/>
      </sharedItems>
    </cacheField>
    <cacheField name="Substrate" numFmtId="0">
      <sharedItems/>
    </cacheField>
    <cacheField name="Brand1" numFmtId="0">
      <sharedItems/>
    </cacheField>
    <cacheField name="Brand2" numFmtId="0">
      <sharedItems containsBlank="1" count="31">
        <s v="Apple"/>
        <s v="Others"/>
        <s v="Samsung"/>
        <s v="ZTE"/>
        <s v="Huawei"/>
        <s v="Okii"/>
        <s v="TICWatch"/>
        <s v="Fossil"/>
        <s v="Garmin"/>
        <s v="Pacewear (Tencent)"/>
        <s v="Huawei/Honor"/>
        <s v="Fitbit"/>
        <s v="Nubia"/>
        <s v="Amazfit"/>
        <s v="Huawei/Honor/Amazift"/>
        <s v="FIYTA"/>
        <s v="Xiaomi"/>
        <s v="TICWatch/Mobvoi"/>
        <s v="Oppo"/>
        <s v="Okii/Oppo"/>
        <s v="Honor"/>
        <s v="Meizu"/>
        <s v="Vivo"/>
        <s v="Google"/>
        <s v="70Mai"/>
        <s v="YiMing"/>
        <s v="Lenovo"/>
        <s v="Transsion"/>
        <s v="ASUS"/>
        <s v="ALL"/>
        <m u="1"/>
      </sharedItems>
    </cacheField>
    <cacheField name="Model" numFmtId="0">
      <sharedItems containsBlank="1" containsMixedTypes="1" containsNumber="1" containsInteger="1" minValue="6" maxValue="6"/>
    </cacheField>
    <cacheField name="Average Size" numFmtId="0">
      <sharedItems containsSemiMixedTypes="0" containsString="0" containsNumber="1" minValue="0.74" maxValue="4.01"/>
    </cacheField>
    <cacheField name="V1" numFmtId="184">
      <sharedItems containsSemiMixedTypes="0" containsString="0" containsNumber="1" containsInteger="1" minValue="120" maxValue="604"/>
    </cacheField>
    <cacheField name="H1" numFmtId="184">
      <sharedItems containsSemiMixedTypes="0" containsString="0" containsNumber="1" containsInteger="1" minValue="48" maxValue="960"/>
    </cacheField>
    <cacheField name="Shipments (Millions)" numFmtId="187">
      <sharedItems containsSemiMixedTypes="0" containsString="0" containsNumber="1" minValue="1E-3" maxValue="118.610304"/>
    </cacheField>
    <cacheField name="PPI Category" numFmtId="0">
      <sharedItems/>
    </cacheField>
    <cacheField name="Size Category" numFmtId="0">
      <sharedItems/>
    </cacheField>
    <cacheField name="ASxUnit" numFmtId="177">
      <sharedItems containsSemiMixedTypes="0" containsString="0" containsNumber="1" minValue="7.3999999999999999E-4" maxValue="177.91545600000001"/>
    </cacheField>
    <cacheField name="Area (1,000 m2)" numFmtId="180">
      <sharedItems containsSemiMixedTypes="0" containsString="0" containsNumber="1" minValue="1.1615001073972602E-4" maxValue="86.087951694719976"/>
    </cacheField>
    <cacheField name="Weighted D (M inch)" numFmtId="181">
      <sharedItems containsSemiMixedTypes="0" containsString="0" containsNumber="1" minValue="7.400000000000001E-4" maxValue="177.91545600000001"/>
    </cacheField>
    <cacheField name="Weighted Pixels (M)" numFmtId="181">
      <sharedItems containsSemiMixedTypes="0" containsString="0" containsNumber="1" minValue="0.1367040599250805" maxValue="65418.71721605835"/>
    </cacheField>
    <cacheField name="Revenue ($ Millions)" numFmtId="26">
      <sharedItems containsSemiMixedTypes="0" containsString="0" containsNumber="1" minValue="7.9217283418410826E-3" maxValue="1444.6179821284354"/>
    </cacheField>
    <cacheField name="ASP" numFmtId="0" formula=" IF('Shipments (Millions)'=0, 0,'Revenue ($ Millions)'/'Shipments (Millions)')" databaseField="0"/>
    <cacheField name="ArealASPs" numFmtId="0" formula=" IF('Area (1,000 m2)'=0,0,'Revenue ($ Millions)'/'Area (1,000 m2)'*1000)" databaseField="0"/>
    <cacheField name="ArealASPs ($/m2)" numFmtId="0" formula=" IF('Area (1,000 m2)'=0,0,'Revenue ($ Millions)'/'Area (1,000 m2)'*1000)" databaseField="0"/>
    <cacheField name="AveragePPI" numFmtId="0" formula="  IF('Shipments (Millions)'=0, 0,'Weighted Pixels (M)'/'Weighted D (M inch)')" databaseField="0"/>
    <cacheField name="Average Diagonal (inch)" numFmtId="0" formula="IF('Shipments (Millions)'=0,0,'Weighted D (M inch)'/'Shipments (Millions)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7">
  <r>
    <x v="0"/>
    <s v="Q1"/>
    <s v="AMOLED"/>
    <s v="RGB OLED"/>
    <x v="0"/>
    <s v="Flexible"/>
    <s v="Apple"/>
    <x v="0"/>
    <m/>
    <n v="1.5"/>
    <n v="312"/>
    <n v="390"/>
    <n v="0.8"/>
    <s v="300 - 399"/>
    <s v="1.4 - 1.59"/>
    <n v="1.2000000000000002"/>
    <n v="0.56648195121951206"/>
    <n v="1.2"/>
    <n v="399.55495241580979"/>
    <n v="24"/>
  </r>
  <r>
    <x v="0"/>
    <s v="Q1"/>
    <s v="AMOLED"/>
    <s v="RGB OLED"/>
    <x v="0"/>
    <s v="Flexible"/>
    <s v="Others"/>
    <x v="1"/>
    <m/>
    <n v="1.4"/>
    <n v="480"/>
    <n v="480"/>
    <n v="0.2"/>
    <s v="400 - 499"/>
    <s v="1.4 - 1.59"/>
    <n v="0.27999999999999997"/>
    <n v="0.12645135999999998"/>
    <n v="0.27999999999999997"/>
    <n v="135.76450198781714"/>
    <n v="6"/>
  </r>
  <r>
    <x v="0"/>
    <s v="Q1"/>
    <s v="AMOLED"/>
    <s v="RGB OLED"/>
    <x v="1"/>
    <s v="Flexible"/>
    <s v="Samsung"/>
    <x v="2"/>
    <m/>
    <n v="1.2"/>
    <n v="360"/>
    <n v="360"/>
    <n v="0.5"/>
    <s v="400 - 499"/>
    <s v="1.2 - 1.39"/>
    <n v="0.6"/>
    <n v="0.23225759999999995"/>
    <n v="0.6"/>
    <n v="254.55844122715712"/>
    <n v="12.5"/>
  </r>
  <r>
    <x v="0"/>
    <s v="Q1"/>
    <s v="AMOLED"/>
    <s v="RGB OLED"/>
    <x v="2"/>
    <s v="Rigid"/>
    <s v="Others"/>
    <x v="3"/>
    <s v="AXON Watch"/>
    <n v="1.4"/>
    <n v="400"/>
    <n v="400"/>
    <n v="0.08"/>
    <s v="400 - 499"/>
    <s v="1.4 - 1.59"/>
    <n v="0.11199999999999999"/>
    <n v="5.0580543999999991E-2"/>
    <n v="0.112"/>
    <n v="45.254833995939045"/>
    <n v="1.6"/>
  </r>
  <r>
    <x v="0"/>
    <s v="Q2"/>
    <s v="AMOLED"/>
    <s v="RGB OLED"/>
    <x v="0"/>
    <s v="Flexible"/>
    <s v="Apple"/>
    <x v="0"/>
    <m/>
    <n v="1.5"/>
    <n v="312"/>
    <n v="390"/>
    <n v="1.3"/>
    <s v="300 - 399"/>
    <s v="1.4 - 1.59"/>
    <n v="1.9500000000000002"/>
    <n v="0.92053317073170704"/>
    <n v="1.95"/>
    <n v="649.27679767569089"/>
    <n v="39"/>
  </r>
  <r>
    <x v="0"/>
    <s v="Q2"/>
    <s v="AMOLED"/>
    <s v="RGB OLED"/>
    <x v="0"/>
    <s v="Flexible"/>
    <s v="Others"/>
    <x v="1"/>
    <m/>
    <n v="1.4"/>
    <n v="480"/>
    <n v="480"/>
    <n v="0.2"/>
    <s v="400 - 499"/>
    <s v="1.4 - 1.59"/>
    <n v="0.27999999999999997"/>
    <n v="0.12645135999999998"/>
    <n v="0.27999999999999997"/>
    <n v="135.76450198781714"/>
    <n v="6"/>
  </r>
  <r>
    <x v="0"/>
    <s v="Q2"/>
    <s v="AMOLED"/>
    <s v="RGB OLED"/>
    <x v="1"/>
    <s v="Flexible"/>
    <s v="Samsung"/>
    <x v="2"/>
    <m/>
    <n v="1.2"/>
    <n v="360"/>
    <n v="360"/>
    <n v="1"/>
    <s v="400 - 499"/>
    <s v="1.2 - 1.39"/>
    <n v="1.2"/>
    <n v="0.46451519999999991"/>
    <n v="1.2"/>
    <n v="509.11688245431424"/>
    <n v="25"/>
  </r>
  <r>
    <x v="0"/>
    <s v="Q2"/>
    <s v="AMOLED"/>
    <s v="RGB OLED"/>
    <x v="2"/>
    <s v="Rigid"/>
    <s v="Huawei"/>
    <x v="4"/>
    <s v="Watch"/>
    <n v="1.4"/>
    <n v="400"/>
    <n v="400"/>
    <n v="0.03"/>
    <s v="400 - 499"/>
    <s v="1.4 - 1.59"/>
    <n v="4.1999999999999996E-2"/>
    <n v="1.8967703999999995E-2"/>
    <n v="4.1999999999999996E-2"/>
    <n v="16.970562748477139"/>
    <n v="0.6"/>
  </r>
  <r>
    <x v="0"/>
    <s v="Q3"/>
    <s v="AMOLED"/>
    <s v="RGB OLED"/>
    <x v="1"/>
    <s v="Flexible"/>
    <s v="Apple"/>
    <x v="0"/>
    <m/>
    <n v="1.5"/>
    <n v="312"/>
    <n v="390"/>
    <n v="1"/>
    <s v="300 - 399"/>
    <s v="1.4 - 1.59"/>
    <n v="1.5"/>
    <n v="0.70810243902439007"/>
    <n v="1.4999999999999998"/>
    <n v="499.44369051976219"/>
    <n v="30"/>
  </r>
  <r>
    <x v="0"/>
    <s v="Q3"/>
    <s v="AMOLED"/>
    <s v="RGB OLED"/>
    <x v="0"/>
    <s v="Flexible"/>
    <s v="Apple"/>
    <x v="0"/>
    <m/>
    <n v="1.5"/>
    <n v="312"/>
    <n v="390"/>
    <n v="2.7"/>
    <s v="300 - 399"/>
    <s v="1.4 - 1.59"/>
    <n v="4.0500000000000007"/>
    <n v="1.9118765853658533"/>
    <n v="4.05"/>
    <n v="1348.4979644033581"/>
    <n v="81"/>
  </r>
  <r>
    <x v="0"/>
    <s v="Q3"/>
    <s v="AMOLED"/>
    <s v="RGB OLED"/>
    <x v="0"/>
    <s v="Flexible"/>
    <s v="Others"/>
    <x v="1"/>
    <m/>
    <n v="1.4"/>
    <n v="480"/>
    <n v="480"/>
    <n v="0.3"/>
    <s v="400 - 499"/>
    <s v="1.4 - 1.59"/>
    <n v="0.42"/>
    <n v="0.18967703999999994"/>
    <n v="0.41999999999999993"/>
    <n v="203.64675298172568"/>
    <n v="9"/>
  </r>
  <r>
    <x v="0"/>
    <s v="Q3"/>
    <s v="AMOLED"/>
    <s v="RGB OLED"/>
    <x v="1"/>
    <s v="Flexible"/>
    <s v="Samsung"/>
    <x v="2"/>
    <m/>
    <n v="1.2"/>
    <n v="360"/>
    <n v="360"/>
    <n v="0.5"/>
    <s v="400 - 499"/>
    <s v="1.2 - 1.39"/>
    <n v="0.6"/>
    <n v="0.23225759999999995"/>
    <n v="0.6"/>
    <n v="254.55844122715712"/>
    <n v="12.5"/>
  </r>
  <r>
    <x v="0"/>
    <s v="Q3"/>
    <s v="AMOLED"/>
    <s v="RGB OLED"/>
    <x v="2"/>
    <s v="Rigid"/>
    <s v="Huawei"/>
    <x v="4"/>
    <s v="Watch"/>
    <n v="1.4"/>
    <n v="400"/>
    <n v="400"/>
    <n v="0.09"/>
    <s v="400 - 499"/>
    <s v="1.4 - 1.59"/>
    <n v="0.126"/>
    <n v="5.6903111999999985E-2"/>
    <n v="0.12599999999999997"/>
    <n v="50.911688245431421"/>
    <n v="1.7999999999999998"/>
  </r>
  <r>
    <x v="0"/>
    <s v="Q3"/>
    <s v="AMOLED"/>
    <s v="RGB OLED"/>
    <x v="2"/>
    <s v="Rigid"/>
    <s v="Others"/>
    <x v="5"/>
    <s v="Y03"/>
    <n v="0.95"/>
    <n v="120"/>
    <n v="180"/>
    <n v="0.45"/>
    <s v="200 - 299"/>
    <s v="0.8 - 0.99"/>
    <n v="0.42749999999999999"/>
    <n v="0.12093027923076922"/>
    <n v="0.42749999999999999"/>
    <n v="97.349884437527706"/>
    <n v="5.8500000000000005"/>
  </r>
  <r>
    <x v="0"/>
    <s v="Q3"/>
    <s v="AMOLED"/>
    <s v="RGB OLED"/>
    <x v="2"/>
    <s v="Rigid"/>
    <s v="Others"/>
    <x v="6"/>
    <s v="Pro 2020/Pro 2/S2/E2"/>
    <n v="1.41"/>
    <n v="400"/>
    <n v="400"/>
    <n v="0.08"/>
    <s v="400 - 499"/>
    <s v="1.4 - 1.59"/>
    <n v="0.1128"/>
    <n v="5.130570383999998E-2"/>
    <n v="0.1128"/>
    <n v="45.254833995939045"/>
    <n v="1.6"/>
  </r>
  <r>
    <x v="0"/>
    <s v="Q4"/>
    <s v="AMOLED"/>
    <s v="RGB OLED"/>
    <x v="1"/>
    <s v="Flexible"/>
    <s v="Apple"/>
    <x v="0"/>
    <m/>
    <n v="1.5"/>
    <n v="312"/>
    <n v="390"/>
    <n v="1"/>
    <s v="300 - 399"/>
    <s v="1.4 - 1.59"/>
    <n v="1.5"/>
    <n v="0.70810243902439007"/>
    <n v="1.4999999999999998"/>
    <n v="499.44369051976219"/>
    <n v="30"/>
  </r>
  <r>
    <x v="0"/>
    <s v="Q4"/>
    <s v="AMOLED"/>
    <s v="RGB OLED"/>
    <x v="0"/>
    <s v="Flexible"/>
    <s v="Apple"/>
    <x v="0"/>
    <m/>
    <n v="1.5"/>
    <n v="312"/>
    <n v="390"/>
    <n v="2.7"/>
    <s v="300 - 399"/>
    <s v="1.4 - 1.59"/>
    <n v="4.0500000000000007"/>
    <n v="1.9118765853658533"/>
    <n v="4.05"/>
    <n v="1348.4979644033581"/>
    <n v="81"/>
  </r>
  <r>
    <x v="0"/>
    <s v="Q4"/>
    <s v="AMOLED"/>
    <s v="RGB OLED"/>
    <x v="0"/>
    <s v="Flexible"/>
    <s v="Others"/>
    <x v="1"/>
    <m/>
    <n v="1.4"/>
    <n v="480"/>
    <n v="480"/>
    <n v="0.3"/>
    <s v="400 - 499"/>
    <s v="1.4 - 1.59"/>
    <n v="0.42"/>
    <n v="0.18967703999999994"/>
    <n v="0.41999999999999993"/>
    <n v="203.64675298172568"/>
    <n v="9"/>
  </r>
  <r>
    <x v="0"/>
    <s v="Q4"/>
    <s v="AMOLED"/>
    <s v="RGB OLED"/>
    <x v="1"/>
    <s v="Flexible"/>
    <s v="Samsung"/>
    <x v="2"/>
    <m/>
    <n v="1.2"/>
    <n v="360"/>
    <n v="360"/>
    <n v="1"/>
    <s v="400 - 499"/>
    <s v="1.2 - 1.39"/>
    <n v="1.2"/>
    <n v="0.46451519999999991"/>
    <n v="1.2"/>
    <n v="509.11688245431424"/>
    <n v="25"/>
  </r>
  <r>
    <x v="0"/>
    <s v="Q4"/>
    <s v="AMOLED"/>
    <s v="RGB OLED"/>
    <x v="2"/>
    <s v="Rigid"/>
    <s v="Huawei"/>
    <x v="4"/>
    <s v="Watch"/>
    <n v="1.4"/>
    <n v="400"/>
    <n v="400"/>
    <n v="0.105"/>
    <s v="400 - 499"/>
    <s v="1.4 - 1.59"/>
    <n v="0.14699999999999999"/>
    <n v="6.6386963999999993E-2"/>
    <n v="0.14699999999999999"/>
    <n v="59.396969619669989"/>
    <n v="2.1"/>
  </r>
  <r>
    <x v="0"/>
    <s v="Q4"/>
    <s v="AMOLED"/>
    <s v="RGB OLED"/>
    <x v="2"/>
    <s v="Rigid"/>
    <s v="Others"/>
    <x v="5"/>
    <s v="Y03"/>
    <n v="0.95"/>
    <n v="120"/>
    <n v="180"/>
    <n v="0.6"/>
    <s v="200 - 299"/>
    <s v="0.8 - 0.99"/>
    <n v="0.56999999999999995"/>
    <n v="0.16124037230769231"/>
    <n v="0.56999999999999995"/>
    <n v="129.79984591670362"/>
    <n v="7.8"/>
  </r>
  <r>
    <x v="0"/>
    <s v="Q4"/>
    <s v="AMOLED"/>
    <s v="RGB OLED"/>
    <x v="2"/>
    <s v="Rigid"/>
    <s v="Others"/>
    <x v="5"/>
    <s v="Z series (Z6)"/>
    <n v="1.41"/>
    <n v="320"/>
    <n v="360"/>
    <n v="4.4999999999999998E-2"/>
    <s v="300 - 399"/>
    <s v="1.4 - 1.59"/>
    <n v="6.3449999999999993E-2"/>
    <n v="2.8660427662344813E-2"/>
    <n v="6.3449999999999993E-2"/>
    <n v="21.674870241826131"/>
    <n v="0.85499999999999998"/>
  </r>
  <r>
    <x v="0"/>
    <s v="Q4"/>
    <s v="AMOLED"/>
    <s v="RGB OLED"/>
    <x v="2"/>
    <s v="Rigid"/>
    <s v="Others"/>
    <x v="6"/>
    <s v="Pro 2020/Pro 2/S2/E2"/>
    <n v="1.41"/>
    <n v="400"/>
    <n v="400"/>
    <n v="0.11"/>
    <s v="400 - 499"/>
    <s v="1.4 - 1.59"/>
    <n v="0.15509999999999999"/>
    <n v="7.0545342779999964E-2"/>
    <n v="0.15509999999999999"/>
    <n v="62.225396744416187"/>
    <n v="2.2000000000000002"/>
  </r>
  <r>
    <x v="1"/>
    <s v="Q1"/>
    <s v="AMOLED"/>
    <s v="RGB OLED"/>
    <x v="1"/>
    <s v="Flexible"/>
    <s v="Apple"/>
    <x v="0"/>
    <m/>
    <n v="1.5"/>
    <n v="312"/>
    <n v="390"/>
    <n v="1"/>
    <s v="300 - 399"/>
    <s v="1.4 - 1.59"/>
    <n v="1.5"/>
    <n v="0.70810243902439007"/>
    <n v="1.4999999999999998"/>
    <n v="499.44369051976219"/>
    <n v="30"/>
  </r>
  <r>
    <x v="1"/>
    <s v="Q1"/>
    <s v="AMOLED"/>
    <s v="RGB OLED"/>
    <x v="0"/>
    <s v="Flexible"/>
    <s v="Apple"/>
    <x v="0"/>
    <m/>
    <n v="1.5"/>
    <n v="312"/>
    <n v="390"/>
    <n v="2.9"/>
    <s v="300 - 399"/>
    <s v="1.4 - 1.59"/>
    <n v="4.3499999999999996"/>
    <n v="2.0534970731707314"/>
    <n v="4.3499999999999996"/>
    <n v="1448.3867025073102"/>
    <n v="87"/>
  </r>
  <r>
    <x v="1"/>
    <s v="Q1"/>
    <s v="AMOLED"/>
    <s v="RGB OLED"/>
    <x v="0"/>
    <s v="Flexible"/>
    <s v="Others"/>
    <x v="1"/>
    <m/>
    <n v="1.4"/>
    <n v="480"/>
    <n v="480"/>
    <n v="0.1"/>
    <s v="400 - 499"/>
    <s v="1.4 - 1.59"/>
    <n v="0.13999999999999999"/>
    <n v="6.3225679999999992E-2"/>
    <n v="0.13999999999999999"/>
    <n v="67.882250993908571"/>
    <n v="3"/>
  </r>
  <r>
    <x v="1"/>
    <s v="Q1"/>
    <s v="AMOLED"/>
    <s v="RGB OLED"/>
    <x v="1"/>
    <s v="Flexible"/>
    <s v="Samsung"/>
    <x v="2"/>
    <m/>
    <n v="1.2"/>
    <n v="360"/>
    <n v="360"/>
    <n v="1"/>
    <s v="400 - 499"/>
    <s v="1.2 - 1.39"/>
    <n v="1.2"/>
    <n v="0.46451519999999991"/>
    <n v="1.2"/>
    <n v="509.11688245431424"/>
    <n v="25"/>
  </r>
  <r>
    <x v="1"/>
    <s v="Q1"/>
    <s v="AMOLED"/>
    <s v="RGB OLED"/>
    <x v="2"/>
    <s v="Rigid"/>
    <s v="Huawei"/>
    <x v="4"/>
    <s v="Watch 2/2 Pro/Honor Watch Dream/Magic"/>
    <n v="1.2"/>
    <n v="390"/>
    <n v="390"/>
    <n v="0.18"/>
    <s v="400 - 499"/>
    <s v="1.2 - 1.39"/>
    <n v="0.216"/>
    <n v="8.3612735999999965E-2"/>
    <n v="0.21599999999999997"/>
    <n v="99.277792078591276"/>
    <n v="3.06"/>
  </r>
  <r>
    <x v="1"/>
    <s v="Q1"/>
    <s v="AMOLED"/>
    <s v="RGB OLED"/>
    <x v="2"/>
    <s v="Rigid"/>
    <s v="Others"/>
    <x v="5"/>
    <s v="Y03"/>
    <n v="0.95"/>
    <n v="120"/>
    <n v="180"/>
    <n v="0.11"/>
    <s v="200 - 299"/>
    <s v="0.8 - 0.99"/>
    <n v="0.1045"/>
    <n v="2.9560734923076922E-2"/>
    <n v="0.10450000000000001"/>
    <n v="23.796638418062329"/>
    <n v="1.32"/>
  </r>
  <r>
    <x v="1"/>
    <s v="Q1"/>
    <s v="AMOLED"/>
    <s v="RGB OLED"/>
    <x v="2"/>
    <s v="Rigid"/>
    <s v="Others"/>
    <x v="5"/>
    <s v="Z series (Z6)"/>
    <n v="1.41"/>
    <n v="320"/>
    <n v="360"/>
    <n v="0.05"/>
    <s v="300 - 399"/>
    <s v="1.4 - 1.59"/>
    <n v="7.0499999999999993E-2"/>
    <n v="3.1844919624827571E-2"/>
    <n v="7.0499999999999993E-2"/>
    <n v="24.083189157584592"/>
    <n v="0.9"/>
  </r>
  <r>
    <x v="1"/>
    <s v="Q1"/>
    <s v="AMOLED"/>
    <s v="RGB OLED"/>
    <x v="3"/>
    <s v="Rigid"/>
    <s v="Others"/>
    <x v="1"/>
    <s v="White Box"/>
    <n v="1.45"/>
    <n v="400"/>
    <n v="400"/>
    <n v="5.0000000000000001E-3"/>
    <s v="300 - 399"/>
    <s v="1.4 - 1.59"/>
    <n v="7.2499999999999995E-3"/>
    <n v="3.3911222499999998E-3"/>
    <n v="7.2500000000000004E-3"/>
    <n v="2.8284271247461903"/>
    <n v="0.1"/>
  </r>
  <r>
    <x v="1"/>
    <s v="Q1"/>
    <s v="AMOLED"/>
    <s v="RGB OLED"/>
    <x v="3"/>
    <s v="Rigid"/>
    <s v="Others"/>
    <x v="1"/>
    <s v="White Box"/>
    <n v="1.2"/>
    <n v="390"/>
    <n v="390"/>
    <n v="0.01"/>
    <s v="400 - 499"/>
    <s v="1.2 - 1.39"/>
    <n v="1.2E-2"/>
    <n v="4.6451519999999987E-3"/>
    <n v="1.1999999999999999E-2"/>
    <n v="5.5154328932550714"/>
    <n v="0.17"/>
  </r>
  <r>
    <x v="1"/>
    <s v="Q1"/>
    <s v="AMOLED"/>
    <s v="RGB OLED"/>
    <x v="2"/>
    <s v="Rigid"/>
    <s v="Others"/>
    <x v="1"/>
    <s v="White Box"/>
    <n v="1.4"/>
    <n v="400"/>
    <n v="400"/>
    <n v="0.03"/>
    <s v="400 - 499"/>
    <s v="1.4 - 1.59"/>
    <n v="4.1999999999999996E-2"/>
    <n v="1.8967703999999995E-2"/>
    <n v="4.1999999999999996E-2"/>
    <n v="16.970562748477139"/>
    <n v="0.56999999999999995"/>
  </r>
  <r>
    <x v="1"/>
    <s v="Q1"/>
    <s v="AMOLED"/>
    <s v="RGB OLED"/>
    <x v="2"/>
    <s v="Rigid"/>
    <s v="Others"/>
    <x v="1"/>
    <s v="White Box"/>
    <n v="0.95"/>
    <n v="120"/>
    <n v="180"/>
    <n v="0.05"/>
    <s v="200 - 299"/>
    <s v="0.8 - 0.99"/>
    <n v="4.7500000000000001E-2"/>
    <n v="1.3436697692307693E-2"/>
    <n v="4.7500000000000007E-2"/>
    <n v="10.816653826391969"/>
    <n v="0.60000000000000009"/>
  </r>
  <r>
    <x v="1"/>
    <s v="Q1"/>
    <s v="AMOLED"/>
    <s v="RGB OLED"/>
    <x v="2"/>
    <s v="Rigid"/>
    <s v="Others"/>
    <x v="6"/>
    <s v="Pro 2020/Pro 2/S2/E2"/>
    <n v="1.41"/>
    <n v="400"/>
    <n v="400"/>
    <n v="0.06"/>
    <s v="400 - 499"/>
    <s v="1.4 - 1.59"/>
    <n v="8.4599999999999995E-2"/>
    <n v="3.8479277879999982E-2"/>
    <n v="8.4599999999999981E-2"/>
    <n v="33.941125496954278"/>
    <n v="1.1399999999999999"/>
  </r>
  <r>
    <x v="1"/>
    <s v="Q2"/>
    <s v="AMOLED"/>
    <s v="RGB OLED"/>
    <x v="1"/>
    <s v="Flexible"/>
    <s v="Apple"/>
    <x v="0"/>
    <m/>
    <n v="1.5"/>
    <n v="312"/>
    <n v="390"/>
    <n v="1"/>
    <s v="300 - 399"/>
    <s v="1.4 - 1.59"/>
    <n v="1.5"/>
    <n v="0.70810243902439007"/>
    <n v="1.4999999999999998"/>
    <n v="499.44369051976219"/>
    <n v="30"/>
  </r>
  <r>
    <x v="1"/>
    <s v="Q2"/>
    <s v="AMOLED"/>
    <s v="RGB OLED"/>
    <x v="0"/>
    <s v="Flexible"/>
    <s v="Apple"/>
    <x v="0"/>
    <m/>
    <n v="1.5"/>
    <n v="312"/>
    <n v="390"/>
    <n v="2.4"/>
    <s v="300 - 399"/>
    <s v="1.4 - 1.59"/>
    <n v="3.5999999999999996"/>
    <n v="1.699445853658536"/>
    <n v="3.5999999999999996"/>
    <n v="1198.6648572474292"/>
    <n v="72"/>
  </r>
  <r>
    <x v="1"/>
    <s v="Q2"/>
    <s v="AMOLED"/>
    <s v="RGB OLED"/>
    <x v="0"/>
    <s v="Flexible"/>
    <s v="Others"/>
    <x v="1"/>
    <m/>
    <n v="1.4"/>
    <n v="480"/>
    <n v="480"/>
    <n v="0.1"/>
    <s v="400 - 499"/>
    <s v="1.4 - 1.59"/>
    <n v="0.13999999999999999"/>
    <n v="6.3225679999999992E-2"/>
    <n v="0.13999999999999999"/>
    <n v="67.882250993908571"/>
    <n v="3"/>
  </r>
  <r>
    <x v="1"/>
    <s v="Q2"/>
    <s v="AMOLED"/>
    <s v="RGB OLED"/>
    <x v="1"/>
    <s v="Flexible"/>
    <s v="Samsung"/>
    <x v="2"/>
    <m/>
    <n v="1.2"/>
    <n v="360"/>
    <n v="360"/>
    <n v="1.5"/>
    <s v="400 - 499"/>
    <s v="1.2 - 1.39"/>
    <n v="1.7999999999999998"/>
    <n v="0.69677279999999986"/>
    <n v="1.8"/>
    <n v="763.67532368147135"/>
    <n v="37.5"/>
  </r>
  <r>
    <x v="1"/>
    <s v="Q2"/>
    <s v="AMOLED"/>
    <s v="RGB OLED"/>
    <x v="2"/>
    <s v="Rigid"/>
    <s v="Huawei"/>
    <x v="4"/>
    <s v="Watch 2/2 Pro/Honor Watch Dream/Magic"/>
    <n v="1.2"/>
    <n v="390"/>
    <n v="390"/>
    <n v="0.09"/>
    <s v="400 - 499"/>
    <s v="1.2 - 1.39"/>
    <n v="0.108"/>
    <n v="4.1806367999999983E-2"/>
    <n v="0.10799999999999998"/>
    <n v="49.638896039295638"/>
    <n v="1.53"/>
  </r>
  <r>
    <x v="1"/>
    <s v="Q2"/>
    <s v="AMOLED"/>
    <s v="RGB OLED"/>
    <x v="2"/>
    <s v="Rigid"/>
    <s v="Others"/>
    <x v="5"/>
    <s v="Y03"/>
    <n v="0.95"/>
    <n v="120"/>
    <n v="180"/>
    <n v="0.46"/>
    <s v="200 - 299"/>
    <s v="0.8 - 0.99"/>
    <n v="0.437"/>
    <n v="0.12361761876923077"/>
    <n v="0.43700000000000006"/>
    <n v="99.513215202806109"/>
    <n v="5.5200000000000005"/>
  </r>
  <r>
    <x v="1"/>
    <s v="Q2"/>
    <s v="AMOLED"/>
    <s v="RGB OLED"/>
    <x v="2"/>
    <s v="Rigid"/>
    <s v="Others"/>
    <x v="5"/>
    <s v="Z series (Z6)"/>
    <n v="1.41"/>
    <n v="320"/>
    <n v="360"/>
    <n v="7.0000000000000007E-2"/>
    <s v="300 - 399"/>
    <s v="1.4 - 1.59"/>
    <n v="9.870000000000001E-2"/>
    <n v="4.4582887474758609E-2"/>
    <n v="9.8699999999999982E-2"/>
    <n v="33.716464820618427"/>
    <n v="1.2600000000000002"/>
  </r>
  <r>
    <x v="1"/>
    <s v="Q2"/>
    <s v="AMOLED"/>
    <s v="RGB OLED"/>
    <x v="3"/>
    <s v="Rigid"/>
    <s v="Others"/>
    <x v="1"/>
    <s v="White Box"/>
    <n v="1.45"/>
    <n v="400"/>
    <n v="400"/>
    <n v="0.02"/>
    <s v="300 - 399"/>
    <s v="1.4 - 1.59"/>
    <n v="2.8999999999999998E-2"/>
    <n v="1.3564488999999999E-2"/>
    <n v="2.9000000000000001E-2"/>
    <n v="11.313708498984761"/>
    <n v="0.4"/>
  </r>
  <r>
    <x v="1"/>
    <s v="Q2"/>
    <s v="AMOLED"/>
    <s v="RGB OLED"/>
    <x v="3"/>
    <s v="Rigid"/>
    <s v="Others"/>
    <x v="1"/>
    <s v="White Box"/>
    <n v="1.2"/>
    <n v="390"/>
    <n v="390"/>
    <n v="2.5000000000000001E-2"/>
    <s v="400 - 499"/>
    <s v="1.2 - 1.39"/>
    <n v="0.03"/>
    <n v="1.1612879999999997E-2"/>
    <n v="3.0000000000000002E-2"/>
    <n v="13.788582233137678"/>
    <n v="0.42500000000000004"/>
  </r>
  <r>
    <x v="1"/>
    <s v="Q2"/>
    <s v="AMOLED"/>
    <s v="RGB OLED"/>
    <x v="2"/>
    <s v="Rigid"/>
    <s v="Others"/>
    <x v="1"/>
    <s v="White Box"/>
    <n v="1.4"/>
    <n v="400"/>
    <n v="400"/>
    <n v="0.05"/>
    <s v="400 - 499"/>
    <s v="1.4 - 1.59"/>
    <n v="6.9999999999999993E-2"/>
    <n v="3.1612839999999996E-2"/>
    <n v="6.9999999999999993E-2"/>
    <n v="28.284271247461902"/>
    <n v="0.95000000000000007"/>
  </r>
  <r>
    <x v="1"/>
    <s v="Q2"/>
    <s v="AMOLED"/>
    <s v="RGB OLED"/>
    <x v="2"/>
    <s v="Rigid"/>
    <s v="Others"/>
    <x v="1"/>
    <s v="White Box"/>
    <n v="0.95"/>
    <n v="120"/>
    <n v="180"/>
    <n v="0.08"/>
    <s v="200 - 299"/>
    <s v="0.8 - 0.99"/>
    <n v="7.5999999999999998E-2"/>
    <n v="2.149871630769231E-2"/>
    <n v="7.5999999999999998E-2"/>
    <n v="17.30664612222715"/>
    <n v="0.96"/>
  </r>
  <r>
    <x v="1"/>
    <s v="Q2"/>
    <s v="AMOLED"/>
    <s v="RGB OLED"/>
    <x v="2"/>
    <s v="Rigid"/>
    <s v="Others"/>
    <x v="1"/>
    <s v="White Box"/>
    <n v="1.2"/>
    <n v="390"/>
    <n v="390"/>
    <n v="0.12"/>
    <s v="400 - 499"/>
    <s v="1.2 - 1.39"/>
    <n v="0.14399999999999999"/>
    <n v="5.5741823999999988E-2"/>
    <n v="0.14399999999999999"/>
    <n v="66.185194719060846"/>
    <n v="2.04"/>
  </r>
  <r>
    <x v="1"/>
    <s v="Q2"/>
    <s v="AMOLED"/>
    <s v="RGB OLED"/>
    <x v="2"/>
    <s v="Rigid"/>
    <s v="Others"/>
    <x v="6"/>
    <s v="Pro 2020/Pro 2/S2/E2"/>
    <n v="1.41"/>
    <n v="400"/>
    <n v="400"/>
    <n v="7.0000000000000007E-2"/>
    <s v="400 - 499"/>
    <s v="1.4 - 1.59"/>
    <n v="9.870000000000001E-2"/>
    <n v="4.4892490859999988E-2"/>
    <n v="9.8699999999999982E-2"/>
    <n v="39.597979746446669"/>
    <n v="1.33"/>
  </r>
  <r>
    <x v="1"/>
    <s v="Q3"/>
    <s v="AMOLED"/>
    <s v="RGB OLED"/>
    <x v="1"/>
    <s v="Flexible"/>
    <s v="Apple"/>
    <x v="0"/>
    <m/>
    <n v="1.5"/>
    <n v="312"/>
    <n v="390"/>
    <n v="1"/>
    <s v="300 - 399"/>
    <s v="1.4 - 1.59"/>
    <n v="1.5"/>
    <n v="0.70810243902439007"/>
    <n v="1.4999999999999998"/>
    <n v="499.44369051976219"/>
    <n v="29.4"/>
  </r>
  <r>
    <x v="1"/>
    <s v="Q3"/>
    <s v="AMOLED"/>
    <s v="RGB OLED"/>
    <x v="0"/>
    <s v="Flexible"/>
    <s v="Apple"/>
    <x v="0"/>
    <m/>
    <n v="1.5"/>
    <n v="312"/>
    <n v="390"/>
    <n v="3.9"/>
    <s v="300 - 399"/>
    <s v="1.4 - 1.59"/>
    <n v="5.85"/>
    <n v="2.7615995121951209"/>
    <n v="5.85"/>
    <n v="1947.8303930270724"/>
    <n v="114.66"/>
  </r>
  <r>
    <x v="1"/>
    <s v="Q3"/>
    <s v="AMOLED"/>
    <s v="RGB OLED"/>
    <x v="0"/>
    <s v="Flexible"/>
    <s v="Others"/>
    <x v="1"/>
    <m/>
    <n v="1.4"/>
    <n v="480"/>
    <n v="480"/>
    <n v="0.1"/>
    <s v="400 - 499"/>
    <s v="1.4 - 1.59"/>
    <n v="0.13999999999999999"/>
    <n v="6.3225679999999992E-2"/>
    <n v="0.13999999999999999"/>
    <n v="67.882250993908571"/>
    <n v="2.94"/>
  </r>
  <r>
    <x v="1"/>
    <s v="Q3"/>
    <s v="AMOLED"/>
    <s v="RGB OLED"/>
    <x v="1"/>
    <s v="Flexible"/>
    <s v="Samsung"/>
    <x v="2"/>
    <m/>
    <n v="1.2"/>
    <n v="360"/>
    <n v="360"/>
    <n v="1.5"/>
    <s v="400 - 499"/>
    <s v="1.2 - 1.39"/>
    <n v="1.7999999999999998"/>
    <n v="0.69677279999999986"/>
    <n v="1.8"/>
    <n v="763.67532368147135"/>
    <n v="36.75"/>
  </r>
  <r>
    <x v="1"/>
    <s v="Q3"/>
    <s v="AMOLED"/>
    <s v="RGB OLED"/>
    <x v="2"/>
    <s v="Rigid"/>
    <s v="Huawei"/>
    <x v="4"/>
    <s v="Watch 2/2 Pro/Honor Watch Dream/Magic"/>
    <n v="1.2"/>
    <n v="390"/>
    <n v="390"/>
    <n v="0.12"/>
    <s v="400 - 499"/>
    <s v="1.2 - 1.39"/>
    <n v="0.14399999999999999"/>
    <n v="5.5741823999999988E-2"/>
    <n v="0.14399999999999999"/>
    <n v="66.185194719060846"/>
    <n v="2.0195999999999996"/>
  </r>
  <r>
    <x v="1"/>
    <s v="Q3"/>
    <s v="AMOLED"/>
    <s v="RGB OLED"/>
    <x v="2"/>
    <s v="Rigid"/>
    <s v="Others"/>
    <x v="5"/>
    <s v="Z series (Z6)"/>
    <n v="1.41"/>
    <n v="320"/>
    <n v="360"/>
    <n v="0.09"/>
    <s v="300 - 399"/>
    <s v="1.4 - 1.59"/>
    <n v="0.12689999999999999"/>
    <n v="5.7320855324689626E-2"/>
    <n v="0.12689999999999999"/>
    <n v="43.349740483652262"/>
    <n v="1.6037999999999999"/>
  </r>
  <r>
    <x v="1"/>
    <s v="Q3"/>
    <s v="AMOLED"/>
    <s v="RGB OLED"/>
    <x v="4"/>
    <s v="Rigid"/>
    <s v="Others"/>
    <x v="1"/>
    <s v="(BBK, 360 and Others)"/>
    <n v="1.4"/>
    <n v="480"/>
    <n v="480"/>
    <n v="0.09"/>
    <s v="400 - 499"/>
    <s v="1.4 - 1.59"/>
    <n v="0.126"/>
    <n v="5.6903111999999985E-2"/>
    <n v="0.12599999999999997"/>
    <n v="61.094025894517706"/>
    <n v="1.782"/>
  </r>
  <r>
    <x v="1"/>
    <s v="Q3"/>
    <s v="AMOLED"/>
    <s v="RGB OLED"/>
    <x v="3"/>
    <s v="Rigid"/>
    <s v="Others"/>
    <x v="1"/>
    <s v="White Box"/>
    <n v="1.2"/>
    <n v="390"/>
    <n v="390"/>
    <n v="0.03"/>
    <s v="400 - 499"/>
    <s v="1.2 - 1.39"/>
    <n v="3.5999999999999997E-2"/>
    <n v="1.3935455999999997E-2"/>
    <n v="3.5999999999999997E-2"/>
    <n v="16.546298679765211"/>
    <n v="0.5048999999999999"/>
  </r>
  <r>
    <x v="1"/>
    <s v="Q3"/>
    <s v="AMOLED"/>
    <s v="RGB OLED"/>
    <x v="3"/>
    <s v="Rigid"/>
    <s v="Others"/>
    <x v="1"/>
    <s v="White Box"/>
    <n v="1.45"/>
    <n v="400"/>
    <n v="400"/>
    <n v="3.5000000000000003E-2"/>
    <s v="300 - 399"/>
    <s v="1.4 - 1.59"/>
    <n v="5.0750000000000003E-2"/>
    <n v="2.3737855750000002E-2"/>
    <n v="5.0750000000000003E-2"/>
    <n v="19.798989873223334"/>
    <n v="0.69300000000000006"/>
  </r>
  <r>
    <x v="1"/>
    <s v="Q3"/>
    <s v="AMOLED"/>
    <s v="RGB OLED"/>
    <x v="2"/>
    <s v="Rigid"/>
    <s v="Others"/>
    <x v="1"/>
    <s v="White Box"/>
    <n v="1.4"/>
    <n v="400"/>
    <n v="400"/>
    <n v="7.0000000000000007E-2"/>
    <s v="400 - 499"/>
    <s v="1.4 - 1.59"/>
    <n v="9.8000000000000004E-2"/>
    <n v="4.4257975999999997E-2"/>
    <n v="9.8000000000000004E-2"/>
    <n v="39.597979746446669"/>
    <n v="1.3167"/>
  </r>
  <r>
    <x v="1"/>
    <s v="Q3"/>
    <s v="AMOLED"/>
    <s v="RGB OLED"/>
    <x v="2"/>
    <s v="Rigid"/>
    <s v="Others"/>
    <x v="1"/>
    <s v="White Box"/>
    <n v="0.95"/>
    <n v="120"/>
    <n v="180"/>
    <n v="0.1"/>
    <s v="200 - 299"/>
    <s v="0.8 - 0.99"/>
    <n v="9.5000000000000001E-2"/>
    <n v="2.6873395384615386E-2"/>
    <n v="9.5000000000000015E-2"/>
    <n v="21.633307652783937"/>
    <n v="1.1879999999999999"/>
  </r>
  <r>
    <x v="1"/>
    <s v="Q3"/>
    <s v="AMOLED"/>
    <s v="RGB OLED"/>
    <x v="2"/>
    <s v="Rigid"/>
    <s v="Others"/>
    <x v="1"/>
    <s v="White Box"/>
    <n v="1.2"/>
    <n v="390"/>
    <n v="390"/>
    <n v="0.22"/>
    <s v="400 - 499"/>
    <s v="1.2 - 1.39"/>
    <n v="0.26400000000000001"/>
    <n v="0.10219334399999996"/>
    <n v="0.26400000000000001"/>
    <n v="121.33952365161156"/>
    <n v="3.7025999999999994"/>
  </r>
  <r>
    <x v="1"/>
    <s v="Q3"/>
    <s v="AMOLED"/>
    <s v="RGB OLED"/>
    <x v="2"/>
    <s v="Rigid"/>
    <s v="Others"/>
    <x v="6"/>
    <s v="Pro 2020/Pro 2/S2/E2"/>
    <n v="1.41"/>
    <n v="400"/>
    <n v="400"/>
    <n v="0.15"/>
    <s v="400 - 499"/>
    <s v="1.4 - 1.59"/>
    <n v="0.21149999999999999"/>
    <n v="9.6198194699999962E-2"/>
    <n v="0.21149999999999997"/>
    <n v="84.852813742385706"/>
    <n v="2.8214999999999999"/>
  </r>
  <r>
    <x v="1"/>
    <s v="Q4"/>
    <s v="AMOLED"/>
    <s v="RGB OLED"/>
    <x v="1"/>
    <s v="Flexible"/>
    <s v="Apple"/>
    <x v="0"/>
    <m/>
    <n v="1.5"/>
    <n v="312"/>
    <n v="390"/>
    <n v="1.5"/>
    <s v="300 - 399"/>
    <s v="1.4 - 1.59"/>
    <n v="2.25"/>
    <n v="1.0621536585365849"/>
    <n v="2.25"/>
    <n v="749.16553577964328"/>
    <n v="43.217999999999996"/>
  </r>
  <r>
    <x v="1"/>
    <s v="Q4"/>
    <s v="AMOLED"/>
    <s v="RGB OLED"/>
    <x v="0"/>
    <s v="Flexible"/>
    <s v="Apple"/>
    <x v="0"/>
    <m/>
    <n v="1.5"/>
    <n v="312"/>
    <n v="390"/>
    <n v="5"/>
    <s v="300 - 399"/>
    <s v="1.4 - 1.59"/>
    <n v="7.5"/>
    <n v="3.5405121951219503"/>
    <n v="7.4999999999999991"/>
    <n v="2497.2184525988109"/>
    <n v="144.06"/>
  </r>
  <r>
    <x v="1"/>
    <s v="Q4"/>
    <s v="AMOLED"/>
    <s v="RGB OLED"/>
    <x v="0"/>
    <s v="Flexible"/>
    <s v="Others"/>
    <x v="1"/>
    <m/>
    <n v="1.4"/>
    <n v="480"/>
    <n v="480"/>
    <n v="0.1"/>
    <s v="400 - 499"/>
    <s v="1.4 - 1.59"/>
    <n v="0.13999999999999999"/>
    <n v="6.3225679999999992E-2"/>
    <n v="0.13999999999999999"/>
    <n v="67.882250993908571"/>
    <n v="2.8811999999999998"/>
  </r>
  <r>
    <x v="1"/>
    <s v="Q4"/>
    <s v="AMOLED"/>
    <s v="RGB OLED"/>
    <x v="1"/>
    <s v="Flexible"/>
    <s v="Samsung"/>
    <x v="2"/>
    <m/>
    <n v="1.2"/>
    <n v="360"/>
    <n v="360"/>
    <n v="1.5"/>
    <s v="400 - 499"/>
    <s v="1.2 - 1.39"/>
    <n v="1.7999999999999998"/>
    <n v="0.69677279999999986"/>
    <n v="1.8"/>
    <n v="763.67532368147135"/>
    <n v="36.015000000000001"/>
  </r>
  <r>
    <x v="1"/>
    <s v="Q4"/>
    <s v="AMOLED"/>
    <s v="RGB OLED"/>
    <x v="2"/>
    <s v="Rigid"/>
    <s v="Huawei"/>
    <x v="4"/>
    <s v="Watch 2/2 Pro/Honor Watch Dream/Magic"/>
    <n v="1.2"/>
    <n v="390"/>
    <n v="390"/>
    <n v="0.16"/>
    <s v="400 - 499"/>
    <s v="1.2 - 1.39"/>
    <n v="0.192"/>
    <n v="7.432243199999998E-2"/>
    <n v="0.19199999999999998"/>
    <n v="88.246926292081142"/>
    <n v="2.6658719999999998"/>
  </r>
  <r>
    <x v="1"/>
    <s v="Q4"/>
    <s v="AMOLED"/>
    <s v="RGB OLED"/>
    <x v="2"/>
    <s v="Rigid"/>
    <s v="Others"/>
    <x v="5"/>
    <s v="Z series (Z6)"/>
    <n v="1.41"/>
    <n v="320"/>
    <n v="360"/>
    <n v="0.38"/>
    <s v="300 - 399"/>
    <s v="1.4 - 1.59"/>
    <n v="0.53579999999999994"/>
    <n v="0.24202138914868954"/>
    <n v="0.53579999999999994"/>
    <n v="183.03223759764288"/>
    <n v="6.7038840000000004"/>
  </r>
  <r>
    <x v="1"/>
    <s v="Q4"/>
    <s v="AMOLED"/>
    <s v="RGB OLED"/>
    <x v="4"/>
    <s v="Rigid"/>
    <s v="Others"/>
    <x v="1"/>
    <s v="(BBK, 360 and Others)"/>
    <n v="1.4"/>
    <n v="480"/>
    <n v="480"/>
    <n v="0.06"/>
    <s v="400 - 499"/>
    <s v="1.4 - 1.59"/>
    <n v="8.3999999999999991E-2"/>
    <n v="3.793540799999999E-2"/>
    <n v="8.3999999999999991E-2"/>
    <n v="40.729350596345135"/>
    <n v="1.1761200000000001"/>
  </r>
  <r>
    <x v="1"/>
    <s v="Q4"/>
    <s v="AMOLED"/>
    <s v="RGB OLED"/>
    <x v="3"/>
    <s v="Rigid"/>
    <s v="Others"/>
    <x v="1"/>
    <s v="White Box"/>
    <n v="1.45"/>
    <n v="400"/>
    <n v="400"/>
    <n v="0.03"/>
    <s v="300 - 399"/>
    <s v="1.4 - 1.59"/>
    <n v="4.3499999999999997E-2"/>
    <n v="2.0346733499999995E-2"/>
    <n v="4.3500000000000004E-2"/>
    <n v="16.970562748477139"/>
    <n v="0.58806000000000003"/>
  </r>
  <r>
    <x v="1"/>
    <s v="Q4"/>
    <s v="AMOLED"/>
    <s v="RGB OLED"/>
    <x v="3"/>
    <s v="Rigid"/>
    <s v="Others"/>
    <x v="1"/>
    <s v="White Box"/>
    <n v="1.2"/>
    <n v="390"/>
    <n v="390"/>
    <n v="3.5000000000000003E-2"/>
    <s v="400 - 499"/>
    <s v="1.2 - 1.39"/>
    <n v="4.2000000000000003E-2"/>
    <n v="1.6258031999999995E-2"/>
    <n v="4.2000000000000003E-2"/>
    <n v="19.304015126392748"/>
    <n v="0.58315950000000005"/>
  </r>
  <r>
    <x v="1"/>
    <s v="Q4"/>
    <s v="AMOLED"/>
    <s v="RGB OLED"/>
    <x v="2"/>
    <s v="Rigid"/>
    <s v="Others"/>
    <x v="1"/>
    <s v="White Box"/>
    <n v="1.4"/>
    <n v="400"/>
    <n v="400"/>
    <n v="0.1"/>
    <s v="400 - 499"/>
    <s v="1.4 - 1.59"/>
    <n v="0.13999999999999999"/>
    <n v="6.3225679999999992E-2"/>
    <n v="0.13999999999999999"/>
    <n v="56.568542494923804"/>
    <n v="1.86219"/>
  </r>
  <r>
    <x v="1"/>
    <s v="Q4"/>
    <s v="AMOLED"/>
    <s v="RGB OLED"/>
    <x v="2"/>
    <s v="Rigid"/>
    <s v="Others"/>
    <x v="1"/>
    <s v="White Box"/>
    <n v="0.95"/>
    <n v="120"/>
    <n v="180"/>
    <n v="0.16"/>
    <s v="200 - 299"/>
    <s v="0.8 - 0.99"/>
    <n v="0.152"/>
    <n v="4.299743261538462E-2"/>
    <n v="0.152"/>
    <n v="34.6132922444543"/>
    <n v="1.8817919999999999"/>
  </r>
  <r>
    <x v="1"/>
    <s v="Q4"/>
    <s v="AMOLED"/>
    <s v="RGB OLED"/>
    <x v="2"/>
    <s v="Rigid"/>
    <s v="Others"/>
    <x v="1"/>
    <s v="White Box"/>
    <n v="1.2"/>
    <n v="390"/>
    <n v="390"/>
    <n v="0.26"/>
    <s v="400 - 499"/>
    <s v="1.2 - 1.39"/>
    <n v="0.312"/>
    <n v="0.12077395199999996"/>
    <n v="0.312"/>
    <n v="143.40125522463185"/>
    <n v="4.3320420000000004"/>
  </r>
  <r>
    <x v="1"/>
    <s v="Q4"/>
    <s v="AMOLED"/>
    <s v="RGB OLED"/>
    <x v="2"/>
    <s v="Rigid"/>
    <s v="Others"/>
    <x v="6"/>
    <s v="Pro 2020/Pro 2/S2/E2"/>
    <n v="1.41"/>
    <n v="400"/>
    <n v="400"/>
    <n v="0.16"/>
    <s v="400 - 499"/>
    <s v="1.4 - 1.59"/>
    <n v="0.22559999999999999"/>
    <n v="0.10261140767999996"/>
    <n v="0.22559999999999999"/>
    <n v="90.509667991878089"/>
    <n v="2.9795039999999999"/>
  </r>
  <r>
    <x v="2"/>
    <s v="Q1"/>
    <s v="AMOLED"/>
    <s v="RGB OLED"/>
    <x v="1"/>
    <s v="Flexible"/>
    <s v="Apple"/>
    <x v="0"/>
    <m/>
    <n v="1.5"/>
    <n v="312"/>
    <n v="390"/>
    <n v="1.3"/>
    <s v="300 - 399"/>
    <s v="1.4 - 1.59"/>
    <n v="1.9500000000000002"/>
    <n v="0.92053317073170704"/>
    <n v="1.95"/>
    <n v="649.27679767569089"/>
    <n v="36.519209999999994"/>
  </r>
  <r>
    <x v="2"/>
    <s v="Q1"/>
    <s v="AMOLED"/>
    <s v="RGB OLED"/>
    <x v="0"/>
    <s v="Flexible"/>
    <s v="Apple"/>
    <x v="0"/>
    <m/>
    <n v="1.5"/>
    <n v="312"/>
    <n v="390"/>
    <n v="1.95"/>
    <s v="300 - 399"/>
    <s v="1.4 - 1.59"/>
    <n v="2.9249999999999998"/>
    <n v="1.3807997560975604"/>
    <n v="2.9249999999999998"/>
    <n v="973.91519651353622"/>
    <n v="54.778814999999987"/>
  </r>
  <r>
    <x v="2"/>
    <s v="Q1"/>
    <s v="AMOLED"/>
    <s v="RGB OLED"/>
    <x v="0"/>
    <s v="Flexible"/>
    <s v="Others"/>
    <x v="1"/>
    <m/>
    <n v="1.4"/>
    <n v="480"/>
    <n v="480"/>
    <n v="0.05"/>
    <s v="400 - 499"/>
    <s v="1.4 - 1.59"/>
    <n v="6.9999999999999993E-2"/>
    <n v="3.1612839999999996E-2"/>
    <n v="6.9999999999999993E-2"/>
    <n v="33.941125496954285"/>
    <n v="1.404585"/>
  </r>
  <r>
    <x v="2"/>
    <s v="Q1"/>
    <s v="AMOLED"/>
    <s v="RGB OLED"/>
    <x v="1"/>
    <s v="Flexible"/>
    <s v="Samsung"/>
    <x v="2"/>
    <m/>
    <n v="1.2"/>
    <n v="360"/>
    <n v="360"/>
    <n v="0.9"/>
    <s v="400 - 499"/>
    <s v="1.2 - 1.39"/>
    <n v="1.08"/>
    <n v="0.41806367999999994"/>
    <n v="1.08"/>
    <n v="458.2051942088828"/>
    <n v="21.068774999999999"/>
  </r>
  <r>
    <x v="2"/>
    <s v="Q1"/>
    <s v="AMOLED"/>
    <s v="RGB OLED"/>
    <x v="2"/>
    <s v="Rigid"/>
    <s v="Huawei"/>
    <x v="4"/>
    <s v="Watch 2/2 Pro/Honor Watch Dream/Magic"/>
    <n v="1.2"/>
    <n v="390"/>
    <n v="390"/>
    <n v="9.5000000000000001E-2"/>
    <s v="400 - 499"/>
    <s v="1.2 - 1.39"/>
    <n v="0.11399999999999999"/>
    <n v="4.4128943999999989E-2"/>
    <n v="0.114"/>
    <n v="52.396612485923171"/>
    <n v="1.5432899624999998"/>
  </r>
  <r>
    <x v="2"/>
    <s v="Q1"/>
    <s v="AMOLED"/>
    <s v="RGB OLED"/>
    <x v="5"/>
    <s v="Rigid"/>
    <s v="Others"/>
    <x v="7"/>
    <s v="EXPLORIST/Others"/>
    <n v="1.4"/>
    <n v="454"/>
    <n v="454"/>
    <n v="0.18"/>
    <s v="400 - 499"/>
    <s v="1.4 - 1.59"/>
    <n v="0.252"/>
    <n v="0.11380622399999997"/>
    <n v="0.25199999999999995"/>
    <n v="115.56953231712932"/>
    <n v="3.4401509999999997"/>
  </r>
  <r>
    <x v="2"/>
    <s v="Q1"/>
    <s v="AMOLED"/>
    <s v="RGB OLED"/>
    <x v="5"/>
    <s v="Rigid"/>
    <s v="Others"/>
    <x v="7"/>
    <s v="Spot/Emporio Armani/Michael Kors/Misfit Vapor 2"/>
    <n v="1.2"/>
    <n v="390"/>
    <n v="390"/>
    <n v="0.28000000000000003"/>
    <s v="400 - 499"/>
    <s v="1.2 - 1.39"/>
    <n v="0.33600000000000002"/>
    <n v="0.13006425599999996"/>
    <n v="0.33600000000000002"/>
    <n v="154.43212101114199"/>
    <n v="4.5486440999999997"/>
  </r>
  <r>
    <x v="2"/>
    <s v="Q1"/>
    <s v="AMOLED"/>
    <s v="RGB OLED"/>
    <x v="5"/>
    <s v="Rigid"/>
    <s v="Others"/>
    <x v="8"/>
    <s v="Venu"/>
    <n v="1.2"/>
    <n v="390"/>
    <n v="390"/>
    <n v="0.21"/>
    <s v="400 - 499"/>
    <s v="1.2 - 1.39"/>
    <n v="0.252"/>
    <n v="9.7548191999999978E-2"/>
    <n v="0.252"/>
    <n v="115.82409075835649"/>
    <n v="3.4114830749999996"/>
  </r>
  <r>
    <x v="2"/>
    <s v="Q1"/>
    <s v="AMOLED"/>
    <s v="RGB OLED"/>
    <x v="2"/>
    <s v="Rigid"/>
    <s v="Others"/>
    <x v="5"/>
    <s v="Y03"/>
    <n v="0.95"/>
    <n v="120"/>
    <n v="180"/>
    <n v="0.21"/>
    <s v="200 - 299"/>
    <s v="0.8 - 0.99"/>
    <n v="0.19949999999999998"/>
    <n v="5.6434130307692308E-2"/>
    <n v="0.19949999999999998"/>
    <n v="45.429946070846263"/>
    <n v="2.4081056999999997"/>
  </r>
  <r>
    <x v="2"/>
    <s v="Q1"/>
    <s v="AMOLED"/>
    <s v="RGB OLED"/>
    <x v="2"/>
    <s v="Rigid"/>
    <s v="Others"/>
    <x v="5"/>
    <s v="Z5A/Z6"/>
    <n v="1.41"/>
    <n v="320"/>
    <n v="360"/>
    <n v="0.41"/>
    <s v="300 - 399"/>
    <s v="1.4 - 1.59"/>
    <n v="0.57809999999999995"/>
    <n v="0.26112834092358606"/>
    <n v="0.57809999999999995"/>
    <n v="197.48215109219362"/>
    <n v="7.0523095500000004"/>
  </r>
  <r>
    <x v="2"/>
    <s v="Q1"/>
    <s v="AMOLED"/>
    <s v="RGB OLED"/>
    <x v="4"/>
    <s v="Rigid"/>
    <s v="Others"/>
    <x v="1"/>
    <s v="(BBK, 360 and Others)"/>
    <n v="1.4"/>
    <n v="480"/>
    <n v="480"/>
    <n v="0.1"/>
    <s v="400 - 499"/>
    <s v="1.4 - 1.59"/>
    <n v="0.13999999999999999"/>
    <n v="6.3225679999999992E-2"/>
    <n v="0.13999999999999999"/>
    <n v="67.882250993908571"/>
    <n v="1.9111950000000002"/>
  </r>
  <r>
    <x v="2"/>
    <s v="Q1"/>
    <s v="AMOLED"/>
    <s v="RGB OLED"/>
    <x v="3"/>
    <s v="Rigid"/>
    <s v="Others"/>
    <x v="1"/>
    <s v="White Box"/>
    <n v="1.45"/>
    <n v="400"/>
    <n v="400"/>
    <n v="5.0000000000000001E-3"/>
    <s v="300 - 399"/>
    <s v="1.4 - 1.59"/>
    <n v="7.2499999999999995E-3"/>
    <n v="3.3911222499999998E-3"/>
    <n v="7.2500000000000004E-3"/>
    <n v="2.8284271247461903"/>
    <n v="9.5559749999999999E-2"/>
  </r>
  <r>
    <x v="2"/>
    <s v="Q1"/>
    <s v="AMOLED"/>
    <s v="RGB OLED"/>
    <x v="3"/>
    <s v="Rigid"/>
    <s v="Others"/>
    <x v="1"/>
    <s v="White Box"/>
    <n v="1.2"/>
    <n v="390"/>
    <n v="390"/>
    <n v="1.0999999999999999E-2"/>
    <s v="400 - 499"/>
    <s v="1.2 - 1.39"/>
    <n v="1.3199999999999998E-2"/>
    <n v="5.1096671999999984E-3"/>
    <n v="1.32E-2"/>
    <n v="6.0669761825805777"/>
    <n v="0.17869673249999996"/>
  </r>
  <r>
    <x v="2"/>
    <s v="Q1"/>
    <s v="AMOLED"/>
    <s v="RGB OLED"/>
    <x v="2"/>
    <s v="Rigid"/>
    <s v="Others"/>
    <x v="1"/>
    <s v="White Box"/>
    <n v="1.4"/>
    <n v="400"/>
    <n v="400"/>
    <n v="0.13"/>
    <s v="400 - 499"/>
    <s v="1.4 - 1.59"/>
    <n v="0.182"/>
    <n v="8.2193383999999994E-2"/>
    <n v="0.182"/>
    <n v="73.539105243400954"/>
    <n v="2.3603258250000003"/>
  </r>
  <r>
    <x v="2"/>
    <s v="Q1"/>
    <s v="AMOLED"/>
    <s v="RGB OLED"/>
    <x v="2"/>
    <s v="Rigid"/>
    <s v="Others"/>
    <x v="1"/>
    <s v="White Box"/>
    <n v="0.95"/>
    <n v="120"/>
    <n v="180"/>
    <n v="0.15"/>
    <s v="200 - 299"/>
    <s v="0.8 - 0.99"/>
    <n v="0.14249999999999999"/>
    <n v="4.0310093076923077E-2"/>
    <n v="0.14249999999999999"/>
    <n v="32.449961479175904"/>
    <n v="1.7200754999999999"/>
  </r>
  <r>
    <x v="2"/>
    <s v="Q1"/>
    <s v="AMOLED"/>
    <s v="RGB OLED"/>
    <x v="2"/>
    <s v="Rigid"/>
    <s v="Others"/>
    <x v="1"/>
    <s v="White Box"/>
    <n v="1.2"/>
    <n v="390"/>
    <n v="390"/>
    <n v="0.16"/>
    <s v="400 - 499"/>
    <s v="1.2 - 1.39"/>
    <n v="0.192"/>
    <n v="7.432243199999998E-2"/>
    <n v="0.19199999999999998"/>
    <n v="88.246926292081142"/>
    <n v="2.5992251999999998"/>
  </r>
  <r>
    <x v="2"/>
    <s v="Q1"/>
    <s v="AMOLED"/>
    <s v="RGB OLED"/>
    <x v="2"/>
    <s v="Rigid"/>
    <s v="Others"/>
    <x v="6"/>
    <s v="Pro 2020/Pro 2/S2/E2"/>
    <n v="1.41"/>
    <n v="400"/>
    <n v="400"/>
    <n v="7.0000000000000007E-2"/>
    <s v="400 - 499"/>
    <s v="1.4 - 1.59"/>
    <n v="9.870000000000001E-2"/>
    <n v="4.4892490859999988E-2"/>
    <n v="9.8699999999999982E-2"/>
    <n v="39.597979746446669"/>
    <n v="1.2709446750000002"/>
  </r>
  <r>
    <x v="2"/>
    <s v="Q2"/>
    <s v="AMOLED"/>
    <s v="RGB OLED"/>
    <x v="1"/>
    <s v="Flexible"/>
    <s v="Apple"/>
    <x v="0"/>
    <m/>
    <n v="1.5"/>
    <n v="312"/>
    <n v="390"/>
    <n v="1.4"/>
    <s v="300 - 399"/>
    <s v="1.4 - 1.59"/>
    <n v="2.0999999999999996"/>
    <n v="0.99134341463414599"/>
    <n v="2.0999999999999996"/>
    <n v="699.22116672766697"/>
    <n v="38.345170499999988"/>
  </r>
  <r>
    <x v="2"/>
    <s v="Q2"/>
    <s v="AMOLED"/>
    <s v="RGB OLED"/>
    <x v="0"/>
    <s v="Flexible"/>
    <s v="Apple"/>
    <x v="0"/>
    <m/>
    <n v="1.5"/>
    <n v="312"/>
    <n v="390"/>
    <n v="2.2999999999999998"/>
    <s v="300 - 399"/>
    <s v="1.4 - 1.59"/>
    <n v="3.4499999999999997"/>
    <n v="1.628635609756097"/>
    <n v="3.4499999999999993"/>
    <n v="1148.7204881954528"/>
    <n v="62.99563724999998"/>
  </r>
  <r>
    <x v="2"/>
    <s v="Q2"/>
    <s v="AMOLED"/>
    <s v="RGB OLED"/>
    <x v="1"/>
    <s v="Flexible"/>
    <s v="Samsung"/>
    <x v="2"/>
    <m/>
    <n v="1.2"/>
    <n v="360"/>
    <n v="360"/>
    <n v="1.2"/>
    <s v="400 - 499"/>
    <s v="1.2 - 1.39"/>
    <n v="1.44"/>
    <n v="0.55741823999999984"/>
    <n v="1.4399999999999997"/>
    <n v="610.94025894517711"/>
    <n v="27.389407499999997"/>
  </r>
  <r>
    <x v="2"/>
    <s v="Q2"/>
    <s v="AMOLED"/>
    <s v="RGB OLED"/>
    <x v="4"/>
    <s v="Rigid"/>
    <s v="Huawei"/>
    <x v="4"/>
    <s v="B5"/>
    <n v="1.1299999999999999"/>
    <n v="160"/>
    <n v="300"/>
    <n v="6.5000000000000002E-2"/>
    <s v="300 - 399"/>
    <s v="1 - 1.19"/>
    <n v="7.3450000000000001E-2"/>
    <n v="2.223417810103805E-2"/>
    <n v="7.3449999999999988E-2"/>
    <n v="22.1"/>
    <n v="0.78729289031249994"/>
  </r>
  <r>
    <x v="2"/>
    <s v="Q2"/>
    <s v="AMOLED"/>
    <s v="RGB OLED"/>
    <x v="2"/>
    <s v="Rigid"/>
    <s v="Huawei"/>
    <x v="4"/>
    <s v="B5"/>
    <n v="1.1299999999999999"/>
    <n v="160"/>
    <n v="300"/>
    <n v="9.5000000000000001E-2"/>
    <s v="300 - 399"/>
    <s v="1 - 1.19"/>
    <n v="0.10734999999999999"/>
    <n v="3.2496106455363306E-2"/>
    <n v="0.10734999999999999"/>
    <n v="32.299999999999997"/>
    <n v="1.1506588396874999"/>
  </r>
  <r>
    <x v="2"/>
    <s v="Q2"/>
    <s v="AMOLED"/>
    <s v="RGB OLED"/>
    <x v="2"/>
    <s v="Rigid"/>
    <s v="Huawei"/>
    <x v="4"/>
    <s v="Watch 2/2 Pro/Honor Watch Dream/Magic"/>
    <n v="1.2"/>
    <n v="390"/>
    <n v="390"/>
    <n v="0.155"/>
    <s v="400 - 499"/>
    <s v="1.2 - 1.39"/>
    <n v="0.186"/>
    <n v="7.1999855999999973E-2"/>
    <n v="0.18599999999999997"/>
    <n v="85.489209845453601"/>
    <n v="2.4550494271874994"/>
  </r>
  <r>
    <x v="2"/>
    <s v="Q2"/>
    <s v="AMOLED"/>
    <s v="RGB OLED"/>
    <x v="5"/>
    <s v="Rigid"/>
    <s v="Others"/>
    <x v="7"/>
    <s v="EXPLORIST/Others"/>
    <n v="1.4"/>
    <n v="454"/>
    <n v="454"/>
    <n v="0.2"/>
    <s v="400 - 499"/>
    <s v="1.4 - 1.59"/>
    <n v="0.27999999999999997"/>
    <n v="0.12645135999999998"/>
    <n v="0.27999999999999997"/>
    <n v="128.41059146347703"/>
    <n v="3.7268302499999999"/>
  </r>
  <r>
    <x v="2"/>
    <s v="Q2"/>
    <s v="AMOLED"/>
    <s v="RGB OLED"/>
    <x v="5"/>
    <s v="Rigid"/>
    <s v="Others"/>
    <x v="7"/>
    <s v="Spot/Emporio Armani/Michael Kors/Misfit Vapor 2"/>
    <n v="1.2"/>
    <n v="390"/>
    <n v="390"/>
    <n v="0.36"/>
    <s v="400 - 499"/>
    <s v="1.2 - 1.39"/>
    <n v="0.432"/>
    <n v="0.16722547199999993"/>
    <n v="0.43199999999999994"/>
    <n v="198.55558415718255"/>
    <n v="5.7020502824999992"/>
  </r>
  <r>
    <x v="2"/>
    <s v="Q2"/>
    <s v="AMOLED"/>
    <s v="RGB OLED"/>
    <x v="5"/>
    <s v="Rigid"/>
    <s v="Others"/>
    <x v="8"/>
    <s v="Venu"/>
    <n v="1.2"/>
    <n v="390"/>
    <n v="390"/>
    <n v="0.41"/>
    <s v="400 - 499"/>
    <s v="1.2 - 1.39"/>
    <n v="0.49199999999999994"/>
    <n v="0.19045123199999994"/>
    <n v="0.49199999999999999"/>
    <n v="226.1327486234579"/>
    <n v="6.4940017106249988"/>
  </r>
  <r>
    <x v="2"/>
    <s v="Q2"/>
    <s v="AMOLED"/>
    <s v="RGB OLED"/>
    <x v="2"/>
    <s v="Rigid"/>
    <s v="Others"/>
    <x v="5"/>
    <s v="Y03"/>
    <n v="0.95"/>
    <n v="120"/>
    <n v="180"/>
    <n v="8.5000000000000006E-2"/>
    <s v="200 - 299"/>
    <s v="0.8 - 0.99"/>
    <n v="8.0750000000000002E-2"/>
    <n v="2.2842386076923078E-2"/>
    <n v="8.0750000000000002E-2"/>
    <n v="18.388311504866348"/>
    <n v="0.95034171374999998"/>
  </r>
  <r>
    <x v="2"/>
    <s v="Q2"/>
    <s v="AMOLED"/>
    <s v="RGB OLED"/>
    <x v="2"/>
    <s v="Rigid"/>
    <s v="Others"/>
    <x v="5"/>
    <s v="Z5A/Z6"/>
    <n v="1.41"/>
    <n v="320"/>
    <n v="360"/>
    <n v="0.87"/>
    <s v="300 - 399"/>
    <s v="1.4 - 1.59"/>
    <n v="1.2266999999999999"/>
    <n v="0.55410160147199972"/>
    <n v="1.2266999999999999"/>
    <n v="419.04749134197186"/>
    <n v="14.59054042875"/>
  </r>
  <r>
    <x v="2"/>
    <s v="Q2"/>
    <s v="AMOLED"/>
    <s v="RGB OLED"/>
    <x v="4"/>
    <s v="Rigid"/>
    <s v="Others"/>
    <x v="1"/>
    <s v="(BBK, 360 and Others)"/>
    <n v="1.4"/>
    <n v="480"/>
    <n v="480"/>
    <n v="0.13"/>
    <s v="400 - 499"/>
    <s v="1.4 - 1.59"/>
    <n v="0.182"/>
    <n v="8.2193383999999994E-2"/>
    <n v="0.182"/>
    <n v="88.246926292081142"/>
    <n v="2.4224396625"/>
  </r>
  <r>
    <x v="2"/>
    <s v="Q2"/>
    <s v="AMOLED"/>
    <s v="RGB OLED"/>
    <x v="3"/>
    <s v="Rigid"/>
    <s v="Others"/>
    <x v="1"/>
    <s v="White Box"/>
    <n v="1.2"/>
    <n v="390"/>
    <n v="390"/>
    <n v="3.0000000000000001E-3"/>
    <s v="400 - 499"/>
    <s v="1.2 - 1.39"/>
    <n v="3.5999999999999999E-3"/>
    <n v="1.3935455999999997E-3"/>
    <n v="3.5999999999999999E-3"/>
    <n v="1.6546298679765212"/>
    <n v="4.7517085687499995E-2"/>
  </r>
  <r>
    <x v="2"/>
    <s v="Q2"/>
    <s v="AMOLED"/>
    <s v="RGB OLED"/>
    <x v="3"/>
    <s v="Rigid"/>
    <s v="Others"/>
    <x v="1"/>
    <s v="White Box"/>
    <n v="1.45"/>
    <n v="400"/>
    <n v="400"/>
    <n v="8.9999999999999993E-3"/>
    <s v="300 - 399"/>
    <s v="1.4 - 1.59"/>
    <n v="1.3049999999999999E-2"/>
    <n v="6.1040200499999989E-3"/>
    <n v="1.3050000000000001E-2"/>
    <n v="5.0911688245431419"/>
    <n v="0.16770736124999996"/>
  </r>
  <r>
    <x v="2"/>
    <s v="Q2"/>
    <s v="AMOLED"/>
    <s v="RGB OLED"/>
    <x v="2"/>
    <s v="Rigid"/>
    <s v="Others"/>
    <x v="1"/>
    <s v="White Box"/>
    <n v="0.95"/>
    <n v="120"/>
    <n v="180"/>
    <n v="0.105"/>
    <s v="200 - 299"/>
    <s v="0.8 - 0.99"/>
    <n v="9.9749999999999991E-2"/>
    <n v="2.8217065153846154E-2"/>
    <n v="9.9749999999999991E-2"/>
    <n v="22.714973035423132"/>
    <n v="1.1739515287499998"/>
  </r>
  <r>
    <x v="2"/>
    <s v="Q2"/>
    <s v="AMOLED"/>
    <s v="RGB OLED"/>
    <x v="2"/>
    <s v="Rigid"/>
    <s v="Others"/>
    <x v="1"/>
    <s v="White Box"/>
    <n v="1.2"/>
    <n v="390"/>
    <n v="390"/>
    <n v="0.12"/>
    <s v="400 - 499"/>
    <s v="1.2 - 1.39"/>
    <n v="0.14399999999999999"/>
    <n v="5.5741823999999988E-2"/>
    <n v="0.14399999999999999"/>
    <n v="66.185194719060846"/>
    <n v="1.9006834274999997"/>
  </r>
  <r>
    <x v="2"/>
    <s v="Q2"/>
    <s v="AMOLED"/>
    <s v="RGB OLED"/>
    <x v="2"/>
    <s v="Rigid"/>
    <s v="Others"/>
    <x v="1"/>
    <s v="White Box"/>
    <n v="1.4"/>
    <n v="400"/>
    <n v="400"/>
    <n v="0.27"/>
    <s v="400 - 499"/>
    <s v="1.4 - 1.59"/>
    <n v="0.378"/>
    <n v="0.17070933599999999"/>
    <n v="0.37799999999999995"/>
    <n v="152.73506473629428"/>
    <n v="4.7796597956250002"/>
  </r>
  <r>
    <x v="2"/>
    <s v="Q2"/>
    <s v="AMOLED"/>
    <s v="RGB OLED"/>
    <x v="2"/>
    <s v="Rigid"/>
    <s v="Others"/>
    <x v="9"/>
    <s v="HC"/>
    <n v="1.39"/>
    <n v="400"/>
    <n v="400"/>
    <n v="0.02"/>
    <s v="400 - 499"/>
    <s v="1.2 - 1.39"/>
    <n v="2.7799999999999998E-2"/>
    <n v="1.2465136359999998E-2"/>
    <n v="2.7800000000000002E-2"/>
    <n v="11.313708498984761"/>
    <n v="0.35404887374999999"/>
  </r>
  <r>
    <x v="2"/>
    <s v="Q2"/>
    <s v="AMOLED"/>
    <s v="RGB OLED"/>
    <x v="2"/>
    <s v="Rigid"/>
    <s v="Others"/>
    <x v="6"/>
    <s v="Pro 2020/Pro 2/S2/E2"/>
    <n v="1.41"/>
    <n v="400"/>
    <n v="400"/>
    <n v="9.5000000000000001E-2"/>
    <s v="400 - 499"/>
    <s v="1.4 - 1.59"/>
    <n v="0.13394999999999999"/>
    <n v="6.0925523309999972E-2"/>
    <n v="0.13394999999999999"/>
    <n v="53.740115370177612"/>
    <n v="1.6817321503125"/>
  </r>
  <r>
    <x v="2"/>
    <s v="Q3"/>
    <s v="AMOLED"/>
    <s v="RGB OLED"/>
    <x v="1"/>
    <s v="Flexible"/>
    <s v="Apple"/>
    <x v="0"/>
    <m/>
    <n v="1.5"/>
    <n v="312"/>
    <n v="390"/>
    <n v="1.8"/>
    <s v="300 - 399"/>
    <s v="1.4 - 1.59"/>
    <n v="2.7"/>
    <n v="1.2745843902439022"/>
    <n v="2.7"/>
    <n v="898.99864293557198"/>
    <n v="48.068410162499994"/>
  </r>
  <r>
    <x v="2"/>
    <s v="Q3"/>
    <s v="AMOLED"/>
    <s v="RGB OLED"/>
    <x v="0"/>
    <s v="Flexible"/>
    <s v="Apple"/>
    <x v="0"/>
    <m/>
    <n v="1.57"/>
    <n v="324"/>
    <n v="394"/>
    <n v="3.9"/>
    <s v="300 - 399"/>
    <s v="1.4 - 1.59"/>
    <n v="6.1230000000000002"/>
    <n v="3.0426027705886955"/>
    <n v="6.1230000000000002"/>
    <n v="1989.428189204124"/>
    <n v="166.63715522999996"/>
  </r>
  <r>
    <x v="2"/>
    <s v="Q3"/>
    <s v="AMOLED"/>
    <s v="RGB OLED"/>
    <x v="1"/>
    <s v="Flexible"/>
    <s v="Samsung"/>
    <x v="2"/>
    <m/>
    <n v="1.2"/>
    <n v="360"/>
    <n v="360"/>
    <n v="2.2000000000000002"/>
    <s v="400 - 499"/>
    <s v="1.2 - 1.39"/>
    <n v="2.64"/>
    <n v="1.0219334399999997"/>
    <n v="2.64"/>
    <n v="1120.0571413994915"/>
    <n v="48.958565906250001"/>
  </r>
  <r>
    <x v="2"/>
    <s v="Q3"/>
    <s v="AMOLED"/>
    <s v="RGB OLED"/>
    <x v="4"/>
    <s v="Rigid"/>
    <s v="Huawei"/>
    <x v="4"/>
    <s v="B5"/>
    <n v="1.1299999999999999"/>
    <n v="160"/>
    <n v="300"/>
    <n v="0.32"/>
    <s v="300 - 399"/>
    <s v="1 - 1.19"/>
    <n v="0.36159999999999998"/>
    <n v="0.10946056911280272"/>
    <n v="0.36159999999999992"/>
    <n v="108.8"/>
    <n v="3.7790058734999996"/>
  </r>
  <r>
    <x v="2"/>
    <s v="Q3"/>
    <s v="AMOLED"/>
    <s v="RGB OLED"/>
    <x v="2"/>
    <s v="Rigid"/>
    <s v="Huawei"/>
    <x v="4"/>
    <s v="B5"/>
    <n v="1.1299999999999999"/>
    <n v="160"/>
    <n v="300"/>
    <n v="0.41"/>
    <s v="300 - 399"/>
    <s v="1 - 1.19"/>
    <n v="0.46329999999999993"/>
    <n v="0.14024635417577846"/>
    <n v="0.46329999999999988"/>
    <n v="139.4"/>
    <n v="4.8418512754218739"/>
  </r>
  <r>
    <x v="2"/>
    <s v="Q3"/>
    <s v="AMOLED"/>
    <s v="RGB OLED"/>
    <x v="2"/>
    <s v="Rigid"/>
    <s v="Huawei"/>
    <x v="4"/>
    <s v="Watch 2/2 Pro/Honor Watch Dream/Magic"/>
    <n v="1.2"/>
    <n v="390"/>
    <n v="390"/>
    <n v="0.11"/>
    <s v="400 - 499"/>
    <s v="1.2 - 1.39"/>
    <n v="0.13200000000000001"/>
    <n v="5.1096671999999982E-2"/>
    <n v="0.13200000000000001"/>
    <n v="60.669761825805779"/>
    <n v="1.6987358133281247"/>
  </r>
  <r>
    <x v="2"/>
    <s v="Q3"/>
    <s v="AMOLED"/>
    <s v="RGB OLED"/>
    <x v="5"/>
    <s v="Rigid"/>
    <s v="Huawei"/>
    <x v="4"/>
    <s v="Watch 2/2 Pro/Honor Watch Dream/Magic"/>
    <n v="1.2"/>
    <n v="390"/>
    <n v="390"/>
    <n v="0.22"/>
    <s v="400 - 499"/>
    <s v="1.2 - 1.39"/>
    <n v="0.26400000000000001"/>
    <n v="0.10219334399999996"/>
    <n v="0.26400000000000001"/>
    <n v="121.33952365161156"/>
    <n v="3.3974716266562495"/>
  </r>
  <r>
    <x v="2"/>
    <s v="Q3"/>
    <s v="AMOLED"/>
    <s v="RGB OLED"/>
    <x v="2"/>
    <s v="Rigid"/>
    <s v="Huawei"/>
    <x v="4"/>
    <s v="Watch GT2/2e/Magic Watch2"/>
    <n v="1.39"/>
    <n v="454"/>
    <n v="454"/>
    <n v="0.08"/>
    <s v="400 - 499"/>
    <s v="1.2 - 1.39"/>
    <n v="0.11119999999999999"/>
    <n v="4.9860545439999994E-2"/>
    <n v="0.11120000000000001"/>
    <n v="51.364236585390813"/>
    <n v="1.4534637974999998"/>
  </r>
  <r>
    <x v="2"/>
    <s v="Q3"/>
    <s v="AMOLED"/>
    <s v="RGB OLED"/>
    <x v="4"/>
    <s v="Rigid"/>
    <s v="Huawei/Honor"/>
    <x v="10"/>
    <s v="4 Pro/Honor 5"/>
    <n v="0.95"/>
    <n v="120"/>
    <n v="240"/>
    <n v="0.46"/>
    <s v="200 - 299"/>
    <s v="0.8 - 0.99"/>
    <n v="0.437"/>
    <n v="0.1071352696"/>
    <n v="0.43700000000000006"/>
    <n v="123.43095235798839"/>
    <n v="5.0144501013749991"/>
  </r>
  <r>
    <x v="2"/>
    <s v="Q3"/>
    <s v="AMOLED"/>
    <s v="RGB OLED"/>
    <x v="2"/>
    <s v="Rigid"/>
    <s v="Huawei/Honor"/>
    <x v="10"/>
    <s v="4 Pro/Honor 5"/>
    <n v="0.95"/>
    <n v="120"/>
    <n v="240"/>
    <n v="0.57999999999999996"/>
    <s v="200 - 299"/>
    <s v="0.8 - 0.99"/>
    <n v="0.55099999999999993"/>
    <n v="0.13508360080000001"/>
    <n v="0.55099999999999993"/>
    <n v="155.63033123398534"/>
    <n v="6.3225675191249984"/>
  </r>
  <r>
    <x v="2"/>
    <s v="Q3"/>
    <s v="AMOLED"/>
    <s v="RGB OLED"/>
    <x v="4"/>
    <s v="Rigid"/>
    <s v="Huawei/Honor"/>
    <x v="10"/>
    <s v="Watch GT (42mm)/Watch Magic"/>
    <n v="1.2"/>
    <n v="390"/>
    <n v="390"/>
    <n v="6.5000000000000002E-2"/>
    <s v="400 - 499"/>
    <s v="1.2 - 1.39"/>
    <n v="7.8E-2"/>
    <n v="3.0193487999999991E-2"/>
    <n v="7.8E-2"/>
    <n v="35.850313806157963"/>
    <n v="1.0037984351484375"/>
  </r>
  <r>
    <x v="2"/>
    <s v="Q3"/>
    <s v="AMOLED"/>
    <s v="RGB OLED"/>
    <x v="5"/>
    <s v="Rigid"/>
    <s v="Others"/>
    <x v="7"/>
    <s v="EXPLORIST/Others"/>
    <n v="1.4"/>
    <n v="454"/>
    <n v="454"/>
    <n v="0.28000000000000003"/>
    <s v="400 - 499"/>
    <s v="1.4 - 1.59"/>
    <n v="0.39200000000000002"/>
    <n v="0.17703190399999999"/>
    <n v="0.39200000000000002"/>
    <n v="179.77482804886785"/>
    <n v="5.0871232912500002"/>
  </r>
  <r>
    <x v="2"/>
    <s v="Q3"/>
    <s v="AMOLED"/>
    <s v="RGB OLED"/>
    <x v="5"/>
    <s v="Rigid"/>
    <s v="Others"/>
    <x v="7"/>
    <s v="Spot/Emporio Armani/Michael Kors/Misfit Vapor 2"/>
    <n v="1.2"/>
    <n v="390"/>
    <n v="390"/>
    <n v="0.42"/>
    <s v="400 - 499"/>
    <s v="1.2 - 1.39"/>
    <n v="0.504"/>
    <n v="0.19509638399999996"/>
    <n v="0.504"/>
    <n v="231.64818151671298"/>
    <n v="6.4860821963437489"/>
  </r>
  <r>
    <x v="2"/>
    <s v="Q3"/>
    <s v="AMOLED"/>
    <s v="RGB OLED"/>
    <x v="5"/>
    <s v="Rigid"/>
    <s v="Others"/>
    <x v="8"/>
    <s v="Venu"/>
    <n v="1.2"/>
    <n v="390"/>
    <n v="390"/>
    <n v="0.46"/>
    <s v="400 - 499"/>
    <s v="1.2 - 1.39"/>
    <n v="0.55200000000000005"/>
    <n v="0.21367699199999995"/>
    <n v="0.55200000000000005"/>
    <n v="253.70991308973328"/>
    <n v="7.1038043102812489"/>
  </r>
  <r>
    <x v="2"/>
    <s v="Q3"/>
    <s v="AMOLED"/>
    <s v="RGB OLED"/>
    <x v="2"/>
    <s v="Rigid"/>
    <s v="Others"/>
    <x v="5"/>
    <s v="Y03"/>
    <n v="0.95"/>
    <n v="120"/>
    <n v="180"/>
    <n v="0.06"/>
    <s v="200 - 299"/>
    <s v="0.8 - 0.99"/>
    <n v="5.6999999999999995E-2"/>
    <n v="1.6124037230769227E-2"/>
    <n v="5.7000000000000002E-2"/>
    <n v="12.979984591670361"/>
    <n v="0.65405870887499984"/>
  </r>
  <r>
    <x v="2"/>
    <s v="Q3"/>
    <s v="AMOLED"/>
    <s v="RGB OLED"/>
    <x v="5"/>
    <s v="Rigid"/>
    <s v="Others"/>
    <x v="5"/>
    <s v="Z Series"/>
    <n v="1.4"/>
    <n v="320"/>
    <n v="360"/>
    <n v="0.05"/>
    <s v="300 - 399"/>
    <s v="1.4 - 1.59"/>
    <n v="6.9999999999999993E-2"/>
    <n v="3.1394820413793101E-2"/>
    <n v="6.9999999999999993E-2"/>
    <n v="24.083189157584592"/>
    <n v="0.81757338609375008"/>
  </r>
  <r>
    <x v="2"/>
    <s v="Q3"/>
    <s v="AMOLED"/>
    <s v="RGB OLED"/>
    <x v="2"/>
    <s v="Rigid"/>
    <s v="Others"/>
    <x v="5"/>
    <s v="Z5A/Z6"/>
    <n v="1.41"/>
    <n v="320"/>
    <n v="360"/>
    <n v="1.33"/>
    <s v="300 - 399"/>
    <s v="1.4 - 1.59"/>
    <n v="1.8753"/>
    <n v="0.84707486202041349"/>
    <n v="1.8753"/>
    <n v="640.61283159175014"/>
    <n v="21.74745207009375"/>
  </r>
  <r>
    <x v="2"/>
    <s v="Q3"/>
    <s v="AMOLED"/>
    <s v="RGB OLED"/>
    <x v="4"/>
    <s v="Rigid"/>
    <s v="Others"/>
    <x v="1"/>
    <s v="(BBK, 360 and Others)"/>
    <n v="1.4"/>
    <n v="480"/>
    <n v="480"/>
    <n v="3.5000000000000003E-2"/>
    <s v="400 - 499"/>
    <s v="1.4 - 1.59"/>
    <n v="4.9000000000000002E-2"/>
    <n v="2.2128987999999999E-2"/>
    <n v="4.9000000000000002E-2"/>
    <n v="23.758787847868"/>
    <n v="0.63589041140625002"/>
  </r>
  <r>
    <x v="2"/>
    <s v="Q3"/>
    <s v="AMOLED"/>
    <s v="RGB OLED"/>
    <x v="3"/>
    <s v="Rigid"/>
    <s v="Others"/>
    <x v="1"/>
    <s v="White Box"/>
    <n v="1.45"/>
    <n v="400"/>
    <n v="400"/>
    <n v="2E-3"/>
    <s v="300 - 399"/>
    <s v="1.4 - 1.59"/>
    <n v="2.8999999999999998E-3"/>
    <n v="1.3564489E-3"/>
    <n v="2.9000000000000002E-3"/>
    <n v="1.131370849898476"/>
    <n v="3.6336594937499994E-2"/>
  </r>
  <r>
    <x v="2"/>
    <s v="Q3"/>
    <s v="AMOLED"/>
    <s v="RGB OLED"/>
    <x v="3"/>
    <s v="Rigid"/>
    <s v="Others"/>
    <x v="1"/>
    <s v="White Box"/>
    <n v="1.2"/>
    <n v="390"/>
    <n v="390"/>
    <n v="8.0000000000000002E-3"/>
    <s v="400 - 499"/>
    <s v="1.2 - 1.39"/>
    <n v="9.5999999999999992E-3"/>
    <n v="3.7161215999999991E-3"/>
    <n v="9.5999999999999992E-3"/>
    <n v="4.4123463146040569"/>
    <n v="0.12354442278749998"/>
  </r>
  <r>
    <x v="2"/>
    <s v="Q3"/>
    <s v="AMOLED"/>
    <s v="RGB OLED"/>
    <x v="2"/>
    <s v="Rigid"/>
    <s v="Others"/>
    <x v="1"/>
    <s v="White Box"/>
    <n v="1.2"/>
    <n v="390"/>
    <n v="390"/>
    <n v="6.5000000000000002E-2"/>
    <s v="400 - 499"/>
    <s v="1.2 - 1.39"/>
    <n v="7.8E-2"/>
    <n v="3.0193487999999991E-2"/>
    <n v="7.8E-2"/>
    <n v="35.850313806157963"/>
    <n v="1.0037984351484375"/>
  </r>
  <r>
    <x v="2"/>
    <s v="Q3"/>
    <s v="AMOLED"/>
    <s v="RGB OLED"/>
    <x v="2"/>
    <s v="Rigid"/>
    <s v="Others"/>
    <x v="1"/>
    <s v="White Box"/>
    <n v="0.95"/>
    <n v="120"/>
    <n v="180"/>
    <n v="9.5000000000000001E-2"/>
    <s v="200 - 299"/>
    <s v="0.8 - 0.99"/>
    <n v="9.0249999999999997E-2"/>
    <n v="2.5529725615384614E-2"/>
    <n v="9.0249999999999997E-2"/>
    <n v="20.55164227014474"/>
    <n v="1.0355929557187498"/>
  </r>
  <r>
    <x v="2"/>
    <s v="Q3"/>
    <s v="AMOLED"/>
    <s v="RGB OLED"/>
    <x v="2"/>
    <s v="Rigid"/>
    <s v="Others"/>
    <x v="1"/>
    <s v="White Box"/>
    <n v="1.4"/>
    <n v="400"/>
    <n v="400"/>
    <n v="0.22"/>
    <s v="400 - 499"/>
    <s v="1.4 - 1.59"/>
    <n v="0.308"/>
    <n v="0.13909649599999999"/>
    <n v="0.308"/>
    <n v="124.45079348883237"/>
    <n v="3.7971741709687503"/>
  </r>
  <r>
    <x v="2"/>
    <s v="Q3"/>
    <s v="AMOLED"/>
    <s v="RGB OLED"/>
    <x v="2"/>
    <s v="Rigid"/>
    <s v="Others"/>
    <x v="9"/>
    <s v="HC"/>
    <n v="1.39"/>
    <n v="400"/>
    <n v="400"/>
    <n v="0.14499999999999999"/>
    <s v="400 - 499"/>
    <s v="1.2 - 1.39"/>
    <n v="0.20154999999999998"/>
    <n v="9.0372238609999989E-2"/>
    <n v="0.20154999999999998"/>
    <n v="82.024386617639507"/>
    <n v="2.5026829763203122"/>
  </r>
  <r>
    <x v="2"/>
    <s v="Q3"/>
    <s v="AMOLED"/>
    <s v="RGB OLED"/>
    <x v="2"/>
    <s v="Rigid"/>
    <s v="Others"/>
    <x v="6"/>
    <s v="Pro 2020/Pro 2/S2/E2"/>
    <n v="1.41"/>
    <n v="400"/>
    <n v="400"/>
    <n v="0.125"/>
    <s v="400 - 499"/>
    <s v="1.4 - 1.59"/>
    <n v="0.17624999999999999"/>
    <n v="8.0165162249999963E-2"/>
    <n v="0.17624999999999996"/>
    <n v="70.710678118654755"/>
    <n v="2.1574853244140626"/>
  </r>
  <r>
    <x v="2"/>
    <s v="Q4"/>
    <s v="AMOLED"/>
    <s v="RGB OLED"/>
    <x v="1"/>
    <s v="Flexible"/>
    <s v="Apple"/>
    <x v="0"/>
    <m/>
    <n v="1.5"/>
    <n v="312"/>
    <n v="390"/>
    <n v="2"/>
    <s v="300 - 399"/>
    <s v="1.4 - 1.59"/>
    <n v="3"/>
    <n v="1.4162048780487801"/>
    <n v="2.9999999999999996"/>
    <n v="998.88738103952437"/>
    <n v="52.074111009374988"/>
  </r>
  <r>
    <x v="2"/>
    <s v="Q4"/>
    <s v="AMOLED"/>
    <s v="RGB OLED"/>
    <x v="0"/>
    <s v="Flexible"/>
    <s v="Apple"/>
    <x v="0"/>
    <m/>
    <n v="1.57"/>
    <n v="324"/>
    <n v="394"/>
    <n v="8.9"/>
    <s v="300 - 399"/>
    <s v="1.4 - 1.59"/>
    <n v="13.973000000000001"/>
    <n v="6.9433755533947163"/>
    <n v="13.973000000000001"/>
    <n v="4539.9771497222318"/>
    <n v="370.76767038674996"/>
  </r>
  <r>
    <x v="2"/>
    <s v="Q4"/>
    <s v="AMOLED"/>
    <s v="RGB OLED"/>
    <x v="1"/>
    <s v="Flexible"/>
    <s v="Samsung"/>
    <x v="2"/>
    <m/>
    <n v="1.2"/>
    <n v="360"/>
    <n v="360"/>
    <n v="2.9"/>
    <s v="400 - 499"/>
    <s v="1.2 - 1.39"/>
    <n v="3.48"/>
    <n v="1.3470940799999995"/>
    <n v="3.4799999999999995"/>
    <n v="1476.4389591175113"/>
    <n v="62.922884136328122"/>
  </r>
  <r>
    <x v="2"/>
    <s v="Q4"/>
    <s v="AMOLED"/>
    <s v="RGB OLED"/>
    <x v="4"/>
    <s v="Rigid"/>
    <s v="Huawei"/>
    <x v="4"/>
    <s v="B5"/>
    <n v="1.1299999999999999"/>
    <n v="160"/>
    <n v="300"/>
    <n v="0.57999999999999996"/>
    <s v="300 - 399"/>
    <s v="1 - 1.19"/>
    <n v="0.65539999999999987"/>
    <n v="0.1983972815169549"/>
    <n v="0.65539999999999987"/>
    <n v="197.2"/>
    <n v="6.6782119420757802"/>
  </r>
  <r>
    <x v="2"/>
    <s v="Q4"/>
    <s v="AMOLED"/>
    <s v="RGB OLED"/>
    <x v="2"/>
    <s v="Rigid"/>
    <s v="Huawei"/>
    <x v="4"/>
    <s v="B5"/>
    <n v="1.1299999999999999"/>
    <n v="160"/>
    <n v="300"/>
    <n v="0.89"/>
    <s v="300 - 399"/>
    <s v="1 - 1.19"/>
    <n v="1.0056999999999998"/>
    <n v="0.30443720784498252"/>
    <n v="1.0056999999999998"/>
    <n v="302.60000000000002"/>
    <n v="10.247601083530077"/>
  </r>
  <r>
    <x v="2"/>
    <s v="Q4"/>
    <s v="AMOLED"/>
    <s v="RGB OLED"/>
    <x v="5"/>
    <s v="Rigid"/>
    <s v="Huawei"/>
    <x v="4"/>
    <s v="Watch 2/2 Pro/Honor Watch Dream/Magic"/>
    <n v="1.2"/>
    <n v="390"/>
    <n v="390"/>
    <n v="0.06"/>
    <s v="400 - 499"/>
    <s v="1.2 - 1.39"/>
    <n v="7.1999999999999995E-2"/>
    <n v="2.7870911999999994E-2"/>
    <n v="7.1999999999999995E-2"/>
    <n v="33.092597359530423"/>
    <n v="0.9034185916335935"/>
  </r>
  <r>
    <x v="2"/>
    <s v="Q4"/>
    <s v="AMOLED"/>
    <s v="RGB OLED"/>
    <x v="2"/>
    <s v="Rigid"/>
    <s v="Huawei"/>
    <x v="4"/>
    <s v="Watch 2/2 Pro/Honor Watch Dream/Magic"/>
    <n v="1.2"/>
    <n v="390"/>
    <n v="390"/>
    <n v="0.72"/>
    <s v="400 - 499"/>
    <s v="1.2 - 1.39"/>
    <n v="0.86399999999999999"/>
    <n v="0.33445094399999986"/>
    <n v="0.86399999999999988"/>
    <n v="397.1111683143651"/>
    <n v="10.841023099603122"/>
  </r>
  <r>
    <x v="2"/>
    <s v="Q4"/>
    <s v="AMOLED"/>
    <s v="RGB OLED"/>
    <x v="2"/>
    <s v="Rigid"/>
    <s v="Huawei"/>
    <x v="4"/>
    <s v="Watch GT2/2e/Magic Watch2"/>
    <n v="1.39"/>
    <n v="454"/>
    <n v="454"/>
    <n v="0.21"/>
    <s v="400 - 499"/>
    <s v="1.2 - 1.39"/>
    <n v="0.29189999999999999"/>
    <n v="0.13088393177999999"/>
    <n v="0.29189999999999999"/>
    <n v="134.83112103665087"/>
    <n v="3.7199589067265619"/>
  </r>
  <r>
    <x v="2"/>
    <s v="Q4"/>
    <s v="AMOLED"/>
    <s v="RGB OLED"/>
    <x v="4"/>
    <s v="Rigid"/>
    <s v="Huawei/Honor"/>
    <x v="10"/>
    <s v="4 Pro/Honor 5"/>
    <n v="0.95"/>
    <n v="120"/>
    <n v="240"/>
    <n v="0.61"/>
    <s v="200 - 299"/>
    <s v="0.8 - 0.99"/>
    <n v="0.57950000000000002"/>
    <n v="0.1420706836"/>
    <n v="0.57950000000000002"/>
    <n v="163.6801759529846"/>
    <n v="6.4833569517234366"/>
  </r>
  <r>
    <x v="2"/>
    <s v="Q4"/>
    <s v="AMOLED"/>
    <s v="RGB OLED"/>
    <x v="2"/>
    <s v="Rigid"/>
    <s v="Huawei/Honor"/>
    <x v="10"/>
    <s v="4 Pro/Honor 5"/>
    <n v="0.95"/>
    <n v="120"/>
    <n v="240"/>
    <n v="0.71"/>
    <s v="200 - 299"/>
    <s v="0.8 - 0.99"/>
    <n v="0.67449999999999999"/>
    <n v="0.1653609596"/>
    <n v="0.67449999999999988"/>
    <n v="190.51299168298206"/>
    <n v="7.5462023536453113"/>
  </r>
  <r>
    <x v="2"/>
    <s v="Q4"/>
    <s v="AMOLED"/>
    <s v="RGB OLED"/>
    <x v="4"/>
    <s v="Rigid"/>
    <s v="Huawei/Honor"/>
    <x v="10"/>
    <s v="Watch GT (42mm)/Watch Magic"/>
    <n v="1.2"/>
    <n v="390"/>
    <n v="390"/>
    <n v="0.16500000000000001"/>
    <s v="400 - 499"/>
    <s v="1.2 - 1.39"/>
    <n v="0.19800000000000001"/>
    <n v="7.6645007999999987E-2"/>
    <n v="0.19799999999999998"/>
    <n v="91.004642738708668"/>
    <n v="2.4844011269923825"/>
  </r>
  <r>
    <x v="2"/>
    <s v="Q4"/>
    <s v="AMOLED"/>
    <s v="RGB OLED"/>
    <x v="5"/>
    <s v="Rigid"/>
    <s v="Others"/>
    <x v="11"/>
    <s v="Versa 2/Others"/>
    <n v="1.4"/>
    <n v="400"/>
    <n v="400"/>
    <n v="0.1"/>
    <s v="400 - 499"/>
    <s v="1.4 - 1.59"/>
    <n v="0.13999999999999999"/>
    <n v="6.3225679999999992E-2"/>
    <n v="0.13999999999999999"/>
    <n v="56.568542494923804"/>
    <n v="1.682838553042969"/>
  </r>
  <r>
    <x v="2"/>
    <s v="Q4"/>
    <s v="AMOLED"/>
    <s v="RGB OLED"/>
    <x v="5"/>
    <s v="Rigid"/>
    <s v="Others"/>
    <x v="7"/>
    <s v="EXPLORIST/Others"/>
    <n v="1.4"/>
    <n v="454"/>
    <n v="454"/>
    <n v="0.32"/>
    <s v="400 - 499"/>
    <s v="1.4 - 1.59"/>
    <n v="0.44799999999999995"/>
    <n v="0.20232217599999996"/>
    <n v="0.44800000000000001"/>
    <n v="205.45694634156325"/>
    <n v="5.6685088102499996"/>
  </r>
  <r>
    <x v="2"/>
    <s v="Q4"/>
    <s v="AMOLED"/>
    <s v="RGB OLED"/>
    <x v="5"/>
    <s v="Rigid"/>
    <s v="Others"/>
    <x v="7"/>
    <s v="Spot/Emporio Armani/Michael Kors/Misfit Vapor 2"/>
    <n v="1.2"/>
    <n v="390"/>
    <n v="390"/>
    <n v="0.5"/>
    <s v="400 - 499"/>
    <s v="1.2 - 1.39"/>
    <n v="0.6"/>
    <n v="0.23225759999999995"/>
    <n v="0.6"/>
    <n v="275.77164466275354"/>
    <n v="7.5284882636132799"/>
  </r>
  <r>
    <x v="2"/>
    <s v="Q4"/>
    <s v="AMOLED"/>
    <s v="RGB OLED"/>
    <x v="5"/>
    <s v="Rigid"/>
    <s v="Others"/>
    <x v="8"/>
    <s v="Venu"/>
    <n v="1.2"/>
    <n v="390"/>
    <n v="390"/>
    <n v="0.57999999999999996"/>
    <s v="400 - 499"/>
    <s v="1.2 - 1.39"/>
    <n v="0.69599999999999995"/>
    <n v="0.26941881599999995"/>
    <n v="0.69599999999999984"/>
    <n v="319.89510780879408"/>
    <n v="8.733046385791404"/>
  </r>
  <r>
    <x v="2"/>
    <s v="Q4"/>
    <s v="AMOLED"/>
    <s v="RGB OLED"/>
    <x v="5"/>
    <s v="Rigid"/>
    <s v="Others"/>
    <x v="5"/>
    <s v="Z Series"/>
    <n v="1.4"/>
    <n v="320"/>
    <n v="360"/>
    <n v="0.11"/>
    <s v="300 - 399"/>
    <s v="1.4 - 1.59"/>
    <n v="0.154"/>
    <n v="6.9068604910344819E-2"/>
    <n v="0.154"/>
    <n v="52.983016146686097"/>
    <n v="1.7536949131710937"/>
  </r>
  <r>
    <x v="2"/>
    <s v="Q4"/>
    <s v="AMOLED"/>
    <s v="RGB OLED"/>
    <x v="2"/>
    <s v="Rigid"/>
    <s v="Others"/>
    <x v="5"/>
    <s v="Z5A/Z6"/>
    <n v="1.41"/>
    <n v="320"/>
    <n v="360"/>
    <n v="1.86"/>
    <s v="300 - 399"/>
    <s v="1.4 - 1.59"/>
    <n v="2.6225999999999998"/>
    <n v="1.1846310100435857"/>
    <n v="2.6225999999999998"/>
    <n v="895.89463666214681"/>
    <n v="29.653386713620314"/>
  </r>
  <r>
    <x v="2"/>
    <s v="Q4"/>
    <s v="AMOLED"/>
    <s v="RGB OLED"/>
    <x v="4"/>
    <s v="Rigid"/>
    <s v="Others"/>
    <x v="1"/>
    <s v="(BBK, 360 and Others)"/>
    <n v="1.4"/>
    <n v="480"/>
    <n v="480"/>
    <n v="0.15"/>
    <s v="400 - 499"/>
    <s v="1.4 - 1.59"/>
    <n v="0.21"/>
    <n v="9.4838519999999968E-2"/>
    <n v="0.20999999999999996"/>
    <n v="101.82337649086284"/>
    <n v="2.6571135048046872"/>
  </r>
  <r>
    <x v="2"/>
    <s v="Q4"/>
    <s v="AMOLED"/>
    <s v="RGB OLED"/>
    <x v="3"/>
    <s v="Rigid"/>
    <s v="Others"/>
    <x v="1"/>
    <s v="White Box"/>
    <n v="1.45"/>
    <n v="400"/>
    <n v="400"/>
    <n v="5.0000000000000001E-3"/>
    <s v="300 - 399"/>
    <s v="1.4 - 1.59"/>
    <n v="7.2499999999999995E-3"/>
    <n v="3.3911222499999998E-3"/>
    <n v="7.2500000000000004E-3"/>
    <n v="2.8284271247461903"/>
    <n v="8.8570450160156244E-2"/>
  </r>
  <r>
    <x v="2"/>
    <s v="Q4"/>
    <s v="AMOLED"/>
    <s v="RGB OLED"/>
    <x v="3"/>
    <s v="Rigid"/>
    <s v="Others"/>
    <x v="1"/>
    <s v="White Box"/>
    <n v="1.2"/>
    <n v="390"/>
    <n v="390"/>
    <n v="1.2999999999999999E-2"/>
    <s v="400 - 499"/>
    <s v="1.2 - 1.39"/>
    <n v="1.5599999999999999E-2"/>
    <n v="6.0386975999999985E-3"/>
    <n v="1.5599999999999998E-2"/>
    <n v="7.1700627612315921"/>
    <n v="0.19574069485394527"/>
  </r>
  <r>
    <x v="2"/>
    <s v="Q4"/>
    <s v="AMOLED"/>
    <s v="RGB OLED"/>
    <x v="2"/>
    <s v="Rigid"/>
    <s v="Others"/>
    <x v="1"/>
    <s v="White Box"/>
    <n v="1.2"/>
    <n v="390"/>
    <n v="390"/>
    <n v="0.11"/>
    <s v="400 - 499"/>
    <s v="1.2 - 1.39"/>
    <n v="0.13200000000000001"/>
    <n v="5.1096671999999982E-2"/>
    <n v="0.13200000000000001"/>
    <n v="60.669761825805779"/>
    <n v="1.6562674179949215"/>
  </r>
  <r>
    <x v="2"/>
    <s v="Q4"/>
    <s v="AMOLED"/>
    <s v="RGB OLED"/>
    <x v="2"/>
    <s v="Rigid"/>
    <s v="Others"/>
    <x v="1"/>
    <s v="White Box"/>
    <n v="1.4"/>
    <n v="400"/>
    <n v="400"/>
    <n v="0.28999999999999998"/>
    <s v="400 - 499"/>
    <s v="1.4 - 1.59"/>
    <n v="0.40599999999999997"/>
    <n v="0.18335447199999996"/>
    <n v="0.40599999999999997"/>
    <n v="164.04877323527901"/>
    <n v="4.8802318038246097"/>
  </r>
  <r>
    <x v="2"/>
    <s v="Q4"/>
    <s v="AMOLED"/>
    <s v="RGB OLED"/>
    <x v="2"/>
    <s v="Rigid"/>
    <s v="Others"/>
    <x v="1"/>
    <s v="White Box"/>
    <n v="0.95"/>
    <n v="120"/>
    <n v="180"/>
    <n v="0.38"/>
    <s v="200 - 299"/>
    <s v="0.8 - 0.99"/>
    <n v="0.36099999999999999"/>
    <n v="0.10211890246153846"/>
    <n v="0.36099999999999999"/>
    <n v="82.206569080578959"/>
    <n v="4.0388125273031248"/>
  </r>
  <r>
    <x v="2"/>
    <s v="Q4"/>
    <s v="AMOLED"/>
    <s v="RGB OLED"/>
    <x v="2"/>
    <s v="Rigid"/>
    <s v="Others"/>
    <x v="9"/>
    <s v="HC"/>
    <n v="1.39"/>
    <n v="400"/>
    <n v="400"/>
    <n v="0.26"/>
    <s v="400 - 499"/>
    <s v="1.2 - 1.39"/>
    <n v="0.3614"/>
    <n v="0.16204677268000001"/>
    <n v="0.36140000000000005"/>
    <n v="147.07821048680191"/>
    <n v="4.3753802379117195"/>
  </r>
  <r>
    <x v="2"/>
    <s v="Q4"/>
    <s v="AMOLED"/>
    <s v="RGB OLED"/>
    <x v="2"/>
    <s v="Rigid"/>
    <s v="Others"/>
    <x v="6"/>
    <s v="Pro 2020/Pro 2/S2/E2"/>
    <n v="1.41"/>
    <n v="400"/>
    <n v="400"/>
    <n v="0.36"/>
    <s v="400 - 499"/>
    <s v="1.4 - 1.59"/>
    <n v="0.50759999999999994"/>
    <n v="0.23087566727999989"/>
    <n v="0.50759999999999994"/>
    <n v="203.64675298172568"/>
    <n v="6.0582187909546876"/>
  </r>
  <r>
    <x v="3"/>
    <s v="Q1"/>
    <s v="AMOLED"/>
    <s v="RGB OLED"/>
    <x v="1"/>
    <s v="Flexible"/>
    <s v="Apple"/>
    <x v="0"/>
    <m/>
    <n v="1.5"/>
    <n v="312"/>
    <n v="390"/>
    <n v="0.8"/>
    <s v="300 - 399"/>
    <s v="1.4 - 1.59"/>
    <n v="1.2000000000000002"/>
    <n v="0.56648195121951206"/>
    <n v="1.2"/>
    <n v="399.55495241580979"/>
    <n v="20.621347959712494"/>
  </r>
  <r>
    <x v="3"/>
    <s v="Q1"/>
    <s v="AMOLED"/>
    <s v="RGB OLED"/>
    <x v="0"/>
    <s v="Flexible"/>
    <s v="Apple"/>
    <x v="0"/>
    <m/>
    <n v="1.57"/>
    <n v="324"/>
    <n v="394"/>
    <n v="5.3"/>
    <s v="300 - 399"/>
    <s v="1.4 - 1.59"/>
    <n v="8.3209999999999997"/>
    <n v="4.1348191497743807"/>
    <n v="8.3209999999999997"/>
    <n v="2703.5818981491939"/>
    <n v="218.58628837295242"/>
  </r>
  <r>
    <x v="3"/>
    <s v="Q1"/>
    <s v="AMOLED"/>
    <s v="RGB OLED"/>
    <x v="3"/>
    <s v="Flexible"/>
    <s v="Others"/>
    <x v="12"/>
    <s v="Alpha"/>
    <n v="4.01"/>
    <n v="192"/>
    <n v="960"/>
    <n v="0.06"/>
    <s v="200 - 299"/>
    <s v="2.00+"/>
    <n v="0.24059999999999998"/>
    <n v="0.11970273826153841"/>
    <n v="0.24059999999999995"/>
    <n v="58.740704796588879"/>
    <n v="2.474561755165499"/>
  </r>
  <r>
    <x v="3"/>
    <s v="Q1"/>
    <s v="AMOLED"/>
    <s v="RGB OLED"/>
    <x v="1"/>
    <s v="Flexible"/>
    <s v="Samsung"/>
    <x v="2"/>
    <m/>
    <n v="1.2"/>
    <n v="360"/>
    <n v="360"/>
    <n v="1"/>
    <s v="400 - 499"/>
    <s v="1.2 - 1.39"/>
    <n v="1.2"/>
    <n v="0.46451519999999991"/>
    <n v="1.2"/>
    <n v="509.11688245431424"/>
    <n v="21.480570791367189"/>
  </r>
  <r>
    <x v="3"/>
    <s v="Q1"/>
    <s v="AMOLED"/>
    <s v="RGB OLED"/>
    <x v="2"/>
    <s v="Rigid"/>
    <s v="Huawei"/>
    <x v="13"/>
    <s v="Young/T-REX/Verge"/>
    <n v="1.3"/>
    <n v="360"/>
    <n v="360"/>
    <n v="0.21"/>
    <s v="300 - 399"/>
    <s v="1.2 - 1.39"/>
    <n v="0.27300000000000002"/>
    <n v="0.11448364199999997"/>
    <n v="0.27299999999999996"/>
    <n v="106.91454531540599"/>
    <n v="3.4279421325485275"/>
  </r>
  <r>
    <x v="3"/>
    <s v="Q1"/>
    <s v="AMOLED"/>
    <s v="RGB OLED"/>
    <x v="4"/>
    <s v="Rigid"/>
    <s v="Huawei"/>
    <x v="4"/>
    <s v="B5"/>
    <n v="1.1299999999999999"/>
    <n v="160"/>
    <n v="300"/>
    <n v="0.39"/>
    <s v="300 - 399"/>
    <s v="1 - 1.19"/>
    <n v="0.44069999999999998"/>
    <n v="0.13340506860622833"/>
    <n v="0.44069999999999998"/>
    <n v="132.6"/>
    <n v="4.3558061684263238"/>
  </r>
  <r>
    <x v="3"/>
    <s v="Q1"/>
    <s v="AMOLED"/>
    <s v="RGB OLED"/>
    <x v="2"/>
    <s v="Rigid"/>
    <s v="Huawei"/>
    <x v="4"/>
    <s v="B5"/>
    <n v="1.1299999999999999"/>
    <n v="160"/>
    <n v="300"/>
    <n v="0.65"/>
    <s v="300 - 399"/>
    <s v="1 - 1.19"/>
    <n v="0.73449999999999993"/>
    <n v="0.22234178101038052"/>
    <n v="0.73449999999999993"/>
    <n v="221"/>
    <n v="7.2596769473772067"/>
  </r>
  <r>
    <x v="3"/>
    <s v="Q1"/>
    <s v="AMOLED"/>
    <s v="RGB OLED"/>
    <x v="2"/>
    <s v="Rigid"/>
    <s v="Huawei"/>
    <x v="4"/>
    <s v="Watch 2/2 Pro/Honor Watch Dream/Magic"/>
    <n v="1.2"/>
    <n v="390"/>
    <n v="390"/>
    <n v="0.09"/>
    <s v="400 - 499"/>
    <s v="1.2 - 1.39"/>
    <n v="0.108"/>
    <n v="4.1806367999999983E-2"/>
    <n v="0.10799999999999998"/>
    <n v="49.638896039295638"/>
    <n v="1.3144740508268786"/>
  </r>
  <r>
    <x v="3"/>
    <s v="Q1"/>
    <s v="AMOLED"/>
    <s v="RGB OLED"/>
    <x v="2"/>
    <s v="Rigid"/>
    <s v="Huawei"/>
    <x v="4"/>
    <s v="Watch GT2/2e/Magic Watch2"/>
    <n v="1.39"/>
    <n v="454"/>
    <n v="454"/>
    <n v="0.11"/>
    <s v="400 - 499"/>
    <s v="1.2 - 1.39"/>
    <n v="0.15289999999999998"/>
    <n v="6.8558249979999999E-2"/>
    <n v="0.15290000000000001"/>
    <n v="70.625825304912368"/>
    <n v="1.8900934064177339"/>
  </r>
  <r>
    <x v="3"/>
    <s v="Q1"/>
    <s v="AMOLED"/>
    <s v="RGB OLED"/>
    <x v="2"/>
    <s v="Rigid"/>
    <s v="Huawei/Honor"/>
    <x v="10"/>
    <s v="4 Pro/Honor 5"/>
    <n v="0.95"/>
    <n v="120"/>
    <n v="240"/>
    <n v="0.38"/>
    <s v="200 - 299"/>
    <s v="0.8 - 0.99"/>
    <n v="0.36099999999999999"/>
    <n v="8.8503048799999998E-2"/>
    <n v="0.36099999999999999"/>
    <n v="101.9646997739904"/>
    <n v="3.9176481514840304"/>
  </r>
  <r>
    <x v="3"/>
    <s v="Q1"/>
    <s v="AMOLED"/>
    <s v="RGB OLED"/>
    <x v="4"/>
    <s v="Rigid"/>
    <s v="Huawei/Honor"/>
    <x v="10"/>
    <s v="4 Pro/Honor 5"/>
    <n v="0.95"/>
    <n v="120"/>
    <n v="240"/>
    <n v="0.55000000000000004"/>
    <s v="200 - 299"/>
    <s v="0.8 - 0.99"/>
    <n v="0.52249999999999996"/>
    <n v="0.12809651799999999"/>
    <n v="0.52250000000000008"/>
    <n v="147.58048651498612"/>
    <n v="5.6702802192532022"/>
  </r>
  <r>
    <x v="3"/>
    <s v="Q1"/>
    <s v="AMOLED"/>
    <s v="RGB OLED"/>
    <x v="4"/>
    <s v="Rigid"/>
    <s v="Huawei/Honor"/>
    <x v="14"/>
    <s v="Watch GT2/2e/Magic Watch2"/>
    <n v="1.39"/>
    <n v="454"/>
    <n v="454"/>
    <n v="0.21"/>
    <s v="400 - 499"/>
    <s v="1.2 - 1.39"/>
    <n v="0.29189999999999999"/>
    <n v="0.13088393177999999"/>
    <n v="0.29189999999999999"/>
    <n v="134.83112103665087"/>
    <n v="3.6083601395247649"/>
  </r>
  <r>
    <x v="3"/>
    <s v="Q1"/>
    <s v="AMOLED"/>
    <s v="RGB OLED"/>
    <x v="5"/>
    <s v="Rigid"/>
    <s v="Others"/>
    <x v="11"/>
    <s v="Versa 2/Others"/>
    <n v="1.4"/>
    <n v="400"/>
    <n v="400"/>
    <n v="0.5"/>
    <s v="400 - 499"/>
    <s v="1.4 - 1.59"/>
    <n v="0.7"/>
    <n v="0.31612839999999992"/>
    <n v="0.7"/>
    <n v="282.84271247461902"/>
    <n v="8.1617669822583991"/>
  </r>
  <r>
    <x v="3"/>
    <s v="Q1"/>
    <s v="AMOLED"/>
    <s v="RGB OLED"/>
    <x v="5"/>
    <s v="Rigid"/>
    <s v="Others"/>
    <x v="7"/>
    <s v="EXPLORIST/Others"/>
    <n v="1.4"/>
    <n v="454"/>
    <n v="454"/>
    <n v="0.25"/>
    <s v="400 - 499"/>
    <s v="1.4 - 1.59"/>
    <n v="0.35"/>
    <n v="0.15806419999999996"/>
    <n v="0.35"/>
    <n v="160.51323932934628"/>
    <n v="4.2956668327675773"/>
  </r>
  <r>
    <x v="3"/>
    <s v="Q1"/>
    <s v="AMOLED"/>
    <s v="RGB OLED"/>
    <x v="5"/>
    <s v="Rigid"/>
    <s v="Others"/>
    <x v="7"/>
    <s v="Spot/Emporio Armani/Michael Kors/Misfit Vapor 2"/>
    <n v="1.2"/>
    <n v="390"/>
    <n v="390"/>
    <n v="0.57999999999999996"/>
    <s v="400 - 499"/>
    <s v="1.2 - 1.39"/>
    <n v="0.69599999999999995"/>
    <n v="0.26941881599999995"/>
    <n v="0.69599999999999984"/>
    <n v="319.89510780879408"/>
    <n v="8.4710549942176616"/>
  </r>
  <r>
    <x v="3"/>
    <s v="Q1"/>
    <s v="AMOLED"/>
    <s v="RGB OLED"/>
    <x v="5"/>
    <s v="Rigid"/>
    <s v="Others"/>
    <x v="8"/>
    <s v="Venu"/>
    <n v="1.2"/>
    <n v="390"/>
    <n v="390"/>
    <n v="0.6"/>
    <s v="400 - 499"/>
    <s v="1.2 - 1.39"/>
    <n v="0.72"/>
    <n v="0.27870911999999992"/>
    <n v="0.71999999999999986"/>
    <n v="330.92597359530424"/>
    <n v="8.7631603388458572"/>
  </r>
  <r>
    <x v="3"/>
    <s v="Q1"/>
    <s v="AMOLED"/>
    <s v="RGB OLED"/>
    <x v="2"/>
    <s v="Rigid"/>
    <s v="Others"/>
    <x v="5"/>
    <s v="Z5A/Z6"/>
    <n v="1.41"/>
    <n v="320"/>
    <n v="360"/>
    <n v="1.25"/>
    <s v="300 - 399"/>
    <s v="1.4 - 1.59"/>
    <n v="1.7625"/>
    <n v="0.79612299062068925"/>
    <n v="1.7624999999999997"/>
    <n v="602.07972893961471"/>
    <n v="19.330500747454099"/>
  </r>
  <r>
    <x v="3"/>
    <s v="Q1"/>
    <s v="AMOLED"/>
    <s v="RGB OLED"/>
    <x v="4"/>
    <s v="Rigid"/>
    <s v="Others"/>
    <x v="1"/>
    <s v="(BBK, 360 and Others)"/>
    <n v="1.4"/>
    <n v="480"/>
    <n v="480"/>
    <n v="0.21"/>
    <s v="400 - 499"/>
    <s v="1.4 - 1.59"/>
    <n v="0.29399999999999998"/>
    <n v="0.13277392799999999"/>
    <n v="0.29399999999999998"/>
    <n v="142.55272708720798"/>
    <n v="3.6083601395247649"/>
  </r>
  <r>
    <x v="3"/>
    <s v="Q1"/>
    <s v="AMOLED"/>
    <s v="RGB OLED"/>
    <x v="3"/>
    <s v="Rigid"/>
    <s v="Others"/>
    <x v="1"/>
    <s v="White Box"/>
    <n v="1.45"/>
    <n v="400"/>
    <n v="400"/>
    <n v="0.03"/>
    <s v="300 - 399"/>
    <s v="1.4 - 1.59"/>
    <n v="4.3499999999999997E-2"/>
    <n v="2.0346733499999995E-2"/>
    <n v="4.3500000000000004E-2"/>
    <n v="16.970562748477139"/>
    <n v="0.51548001993210923"/>
  </r>
  <r>
    <x v="3"/>
    <s v="Q1"/>
    <s v="AMOLED"/>
    <s v="RGB OLED"/>
    <x v="3"/>
    <s v="Rigid"/>
    <s v="Others"/>
    <x v="1"/>
    <s v="White Box"/>
    <n v="1.2"/>
    <n v="390"/>
    <n v="390"/>
    <n v="0.05"/>
    <s v="400 - 499"/>
    <s v="1.2 - 1.39"/>
    <n v="0.06"/>
    <n v="2.3225759999999995E-2"/>
    <n v="6.0000000000000005E-2"/>
    <n v="27.577164466275356"/>
    <n v="0.7302633615704881"/>
  </r>
  <r>
    <x v="3"/>
    <s v="Q1"/>
    <s v="AMOLED"/>
    <s v="RGB OLED"/>
    <x v="2"/>
    <s v="Rigid"/>
    <s v="Others"/>
    <x v="1"/>
    <s v="White Box"/>
    <n v="1.2"/>
    <n v="390"/>
    <n v="390"/>
    <n v="0.08"/>
    <s v="400 - 499"/>
    <s v="1.2 - 1.39"/>
    <n v="9.6000000000000002E-2"/>
    <n v="3.716121599999999E-2"/>
    <n v="9.5999999999999988E-2"/>
    <n v="44.123463146040571"/>
    <n v="1.1684213785127811"/>
  </r>
  <r>
    <x v="3"/>
    <s v="Q1"/>
    <s v="AMOLED"/>
    <s v="RGB OLED"/>
    <x v="2"/>
    <s v="Rigid"/>
    <s v="Others"/>
    <x v="1"/>
    <s v="White Box"/>
    <n v="0.95"/>
    <n v="120"/>
    <n v="180"/>
    <n v="0.17"/>
    <s v="200 - 299"/>
    <s v="0.8 - 0.99"/>
    <n v="0.1615"/>
    <n v="4.5684772153846157E-2"/>
    <n v="0.1615"/>
    <n v="36.776623009732695"/>
    <n v="1.7526320677691716"/>
  </r>
  <r>
    <x v="3"/>
    <s v="Q1"/>
    <s v="AMOLED"/>
    <s v="RGB OLED"/>
    <x v="2"/>
    <s v="Rigid"/>
    <s v="Others"/>
    <x v="1"/>
    <s v="White Box"/>
    <n v="1.4"/>
    <n v="400"/>
    <n v="400"/>
    <n v="0.22"/>
    <s v="400 - 499"/>
    <s v="1.4 - 1.59"/>
    <n v="0.308"/>
    <n v="0.13909649599999999"/>
    <n v="0.308"/>
    <n v="124.45079348883237"/>
    <n v="3.5911774721936958"/>
  </r>
  <r>
    <x v="3"/>
    <s v="Q1"/>
    <s v="AMOLED"/>
    <s v="RGB OLED"/>
    <x v="2"/>
    <s v="Rigid"/>
    <s v="Others"/>
    <x v="6"/>
    <s v="Pro 2020/Pro 2/S2/E2"/>
    <n v="1.41"/>
    <n v="400"/>
    <n v="400"/>
    <n v="0.115"/>
    <s v="400 - 499"/>
    <s v="1.4 - 1.59"/>
    <n v="0.16214999999999999"/>
    <n v="7.3751949269999964E-2"/>
    <n v="0.16214999999999999"/>
    <n v="65.053823869162372"/>
    <n v="1.8772064059194318"/>
  </r>
  <r>
    <x v="3"/>
    <s v="Q2"/>
    <s v="AMOLED"/>
    <s v="RGB OLED"/>
    <x v="1"/>
    <s v="Flexible"/>
    <s v="Apple"/>
    <x v="0"/>
    <m/>
    <n v="1.5"/>
    <n v="312"/>
    <n v="390"/>
    <n v="0.7"/>
    <s v="300 - 399"/>
    <s v="1.4 - 1.59"/>
    <n v="1.0499999999999998"/>
    <n v="0.495671707317073"/>
    <n v="1.0499999999999998"/>
    <n v="349.61058336383348"/>
    <n v="17.863242670100949"/>
  </r>
  <r>
    <x v="3"/>
    <s v="Q2"/>
    <s v="AMOLED"/>
    <s v="RGB OLED"/>
    <x v="0"/>
    <s v="Flexible"/>
    <s v="Apple"/>
    <x v="0"/>
    <m/>
    <n v="1.57"/>
    <n v="324"/>
    <n v="394"/>
    <n v="2.2000000000000002"/>
    <s v="300 - 399"/>
    <s v="1.4 - 1.59"/>
    <n v="3.4540000000000006"/>
    <n v="1.7163400244346489"/>
    <n v="3.4540000000000002"/>
    <n v="1122.2415426279674"/>
    <n v="89.826591712507636"/>
  </r>
  <r>
    <x v="3"/>
    <s v="Q2"/>
    <s v="AMOLED"/>
    <s v="RGB OLED"/>
    <x v="3"/>
    <s v="Flexible"/>
    <s v="Others"/>
    <x v="12"/>
    <s v="Alpha"/>
    <n v="4.01"/>
    <n v="192"/>
    <n v="960"/>
    <n v="0.18"/>
    <s v="200 - 299"/>
    <s v="2.00+"/>
    <n v="0.72179999999999989"/>
    <n v="0.35910821478461519"/>
    <n v="0.72179999999999989"/>
    <n v="176.22211438976666"/>
    <n v="7.3494484128415332"/>
  </r>
  <r>
    <x v="3"/>
    <s v="Q2"/>
    <s v="AMOLED"/>
    <s v="RGB OLED"/>
    <x v="1"/>
    <s v="Flexible"/>
    <s v="Samsung"/>
    <x v="2"/>
    <m/>
    <n v="1.2"/>
    <n v="360"/>
    <n v="360"/>
    <n v="1.1000000000000001"/>
    <s v="400 - 499"/>
    <s v="1.2 - 1.39"/>
    <n v="1.32"/>
    <n v="0.51096671999999987"/>
    <n v="1.32"/>
    <n v="560.02857069974573"/>
    <n v="23.392341591798871"/>
  </r>
  <r>
    <x v="3"/>
    <s v="Q2"/>
    <s v="AMOLED"/>
    <s v="RGB OLED"/>
    <x v="2"/>
    <s v="Rigid"/>
    <s v="Huawei"/>
    <x v="13"/>
    <s v="Young/T-REX/Verge"/>
    <n v="1.3"/>
    <n v="360"/>
    <n v="360"/>
    <n v="0.39"/>
    <s v="300 - 399"/>
    <s v="1.2 - 1.39"/>
    <n v="0.50700000000000001"/>
    <n v="0.21261247799999999"/>
    <n v="0.50700000000000001"/>
    <n v="198.55558415718255"/>
    <n v="6.1751928987767046"/>
  </r>
  <r>
    <x v="3"/>
    <s v="Q2"/>
    <s v="AMOLED"/>
    <s v="RGB OLED"/>
    <x v="2"/>
    <s v="Rigid"/>
    <s v="Huawei"/>
    <x v="4"/>
    <s v="B5"/>
    <n v="1.1299999999999999"/>
    <n v="160"/>
    <n v="300"/>
    <n v="0.41"/>
    <s v="300 - 399"/>
    <s v="1 - 1.19"/>
    <n v="0.46329999999999993"/>
    <n v="0.14024635417577846"/>
    <n v="0.46329999999999988"/>
    <n v="139.4"/>
    <n v="4.4418054184183298"/>
  </r>
  <r>
    <x v="3"/>
    <s v="Q2"/>
    <s v="AMOLED"/>
    <s v="RGB OLED"/>
    <x v="4"/>
    <s v="Rigid"/>
    <s v="Huawei"/>
    <x v="4"/>
    <s v="B5"/>
    <n v="1.1299999999999999"/>
    <n v="160"/>
    <n v="300"/>
    <n v="0.5"/>
    <s v="300 - 399"/>
    <s v="1 - 1.19"/>
    <n v="0.56499999999999995"/>
    <n v="0.17103213923875424"/>
    <n v="0.56499999999999995"/>
    <n v="170"/>
    <n v="5.4168358761199151"/>
  </r>
  <r>
    <x v="3"/>
    <s v="Q2"/>
    <s v="AMOLED"/>
    <s v="RGB OLED"/>
    <x v="5"/>
    <s v="Rigid"/>
    <s v="Huawei"/>
    <x v="4"/>
    <s v="B5"/>
    <n v="1.1299999999999999"/>
    <n v="160"/>
    <n v="300"/>
    <n v="0.71"/>
    <s v="300 - 399"/>
    <s v="1 - 1.19"/>
    <n v="0.8022999999999999"/>
    <n v="0.24286563771903102"/>
    <n v="0.80229999999999979"/>
    <n v="241.39999999999998"/>
    <n v="7.6919069440902792"/>
  </r>
  <r>
    <x v="3"/>
    <s v="Q2"/>
    <s v="AMOLED"/>
    <s v="RGB OLED"/>
    <x v="2"/>
    <s v="Rigid"/>
    <s v="Huawei"/>
    <x v="4"/>
    <s v="Watch 2/2 Pro/Honor Watch Dream/Magic"/>
    <n v="1.2"/>
    <n v="390"/>
    <n v="390"/>
    <n v="0.21"/>
    <s v="400 - 499"/>
    <s v="1.2 - 1.39"/>
    <n v="0.252"/>
    <n v="9.7548191999999978E-2"/>
    <n v="0.252"/>
    <n v="115.82409075835649"/>
    <n v="2.9750929350381683"/>
  </r>
  <r>
    <x v="3"/>
    <s v="Q2"/>
    <s v="AMOLED"/>
    <s v="RGB OLED"/>
    <x v="2"/>
    <s v="Rigid"/>
    <s v="Huawei/Honor"/>
    <x v="10"/>
    <s v="4 Pro/Honor 5"/>
    <n v="0.95"/>
    <n v="120"/>
    <n v="240"/>
    <n v="0.25"/>
    <s v="200 - 299"/>
    <s v="0.8 - 0.99"/>
    <n v="0.23749999999999999"/>
    <n v="5.8225690000000004E-2"/>
    <n v="0.23750000000000002"/>
    <n v="67.082039324993687"/>
    <n v="2.5000780966707299"/>
  </r>
  <r>
    <x v="3"/>
    <s v="Q2"/>
    <s v="AMOLED"/>
    <s v="RGB OLED"/>
    <x v="3"/>
    <s v="Rigid"/>
    <s v="Huawei/Honor"/>
    <x v="10"/>
    <s v="4 Pro/Honor 5"/>
    <n v="0.95"/>
    <n v="120"/>
    <n v="240"/>
    <n v="0.46"/>
    <s v="200 - 299"/>
    <s v="0.8 - 0.99"/>
    <n v="0.437"/>
    <n v="0.1071352696"/>
    <n v="0.43700000000000006"/>
    <n v="123.43095235798839"/>
    <n v="4.6001436978741435"/>
  </r>
  <r>
    <x v="3"/>
    <s v="Q2"/>
    <s v="AMOLED"/>
    <s v="RGB OLED"/>
    <x v="4"/>
    <s v="Rigid"/>
    <s v="Huawei/Honor"/>
    <x v="10"/>
    <s v="4 Pro/Honor 5"/>
    <n v="0.95"/>
    <n v="120"/>
    <n v="240"/>
    <n v="0.71"/>
    <s v="200 - 299"/>
    <s v="0.8 - 0.99"/>
    <n v="0.67449999999999999"/>
    <n v="0.1653609596"/>
    <n v="0.67449999999999988"/>
    <n v="190.51299168298206"/>
    <n v="7.1002217945448729"/>
  </r>
  <r>
    <x v="3"/>
    <s v="Q2"/>
    <s v="AMOLED"/>
    <s v="RGB OLED"/>
    <x v="4"/>
    <s v="Rigid"/>
    <s v="Huawei/Honor"/>
    <x v="10"/>
    <s v="Watch GT (42mm)/Watch Magic"/>
    <n v="1.2"/>
    <n v="390"/>
    <n v="390"/>
    <n v="0.21"/>
    <s v="400 - 499"/>
    <s v="1.2 - 1.39"/>
    <n v="0.252"/>
    <n v="9.7548191999999978E-2"/>
    <n v="0.252"/>
    <n v="115.82409075835649"/>
    <n v="2.9750929350381683"/>
  </r>
  <r>
    <x v="3"/>
    <s v="Q2"/>
    <s v="AMOLED"/>
    <s v="RGB OLED"/>
    <x v="4"/>
    <s v="Rigid"/>
    <s v="Huawei/Honor"/>
    <x v="14"/>
    <s v="Watch GT2/2e/Magic Watch2"/>
    <n v="1.39"/>
    <n v="454"/>
    <n v="454"/>
    <n v="0.28999999999999998"/>
    <s v="400 - 499"/>
    <s v="1.2 - 1.39"/>
    <n v="0.40309999999999996"/>
    <n v="0.18074447721999998"/>
    <n v="0.40309999999999996"/>
    <n v="186.19535762204166"/>
    <n v="4.8334843202300775"/>
  </r>
  <r>
    <x v="3"/>
    <s v="Q2"/>
    <s v="AMOLED"/>
    <s v="RGB OLED"/>
    <x v="5"/>
    <s v="Rigid"/>
    <s v="Others"/>
    <x v="11"/>
    <s v="Versa 2/Others"/>
    <n v="1.4"/>
    <n v="400"/>
    <n v="400"/>
    <n v="0.6"/>
    <s v="400 - 499"/>
    <s v="1.4 - 1.59"/>
    <n v="0.84"/>
    <n v="0.37935407999999987"/>
    <n v="0.83999999999999986"/>
    <n v="339.41125496954282"/>
    <n v="9.500296767348777"/>
  </r>
  <r>
    <x v="3"/>
    <s v="Q2"/>
    <s v="AMOLED"/>
    <s v="RGB OLED"/>
    <x v="6"/>
    <s v="Rigid"/>
    <s v="Others"/>
    <x v="15"/>
    <s v="Jeep"/>
    <n v="1.3"/>
    <n v="360"/>
    <n v="360"/>
    <n v="7.3000000000000001E-3"/>
    <s v="300 - 399"/>
    <s v="1.2 - 1.39"/>
    <n v="9.4900000000000002E-3"/>
    <n v="3.9796694599999989E-3"/>
    <n v="9.4900000000000002E-3"/>
    <n v="3.7165532419164942"/>
    <n v="0.11558694400274346"/>
  </r>
  <r>
    <x v="3"/>
    <s v="Q2"/>
    <s v="AMOLED"/>
    <s v="RGB OLED"/>
    <x v="5"/>
    <s v="Rigid"/>
    <s v="Others"/>
    <x v="7"/>
    <s v="EXPLORIST/Others"/>
    <n v="1.4"/>
    <n v="454"/>
    <n v="454"/>
    <n v="0.33"/>
    <s v="400 - 499"/>
    <s v="1.4 - 1.59"/>
    <n v="0.46199999999999997"/>
    <n v="0.20864474399999997"/>
    <n v="0.46199999999999997"/>
    <n v="211.87747591473709"/>
    <n v="5.5001718126756058"/>
  </r>
  <r>
    <x v="3"/>
    <s v="Q2"/>
    <s v="AMOLED"/>
    <s v="RGB OLED"/>
    <x v="5"/>
    <s v="Rigid"/>
    <s v="Others"/>
    <x v="7"/>
    <s v="Spot/Emporio Armani/Michael Kors/Misfit Vapor 2"/>
    <n v="1.2"/>
    <n v="390"/>
    <n v="390"/>
    <n v="0.65"/>
    <s v="400 - 499"/>
    <s v="1.2 - 1.39"/>
    <n v="0.78"/>
    <n v="0.30193487999999991"/>
    <n v="0.77999999999999992"/>
    <n v="358.50313806157965"/>
    <n v="9.2086209894038547"/>
  </r>
  <r>
    <x v="3"/>
    <s v="Q2"/>
    <s v="AMOLED"/>
    <s v="RGB OLED"/>
    <x v="2"/>
    <s v="Rigid"/>
    <s v="Others"/>
    <x v="5"/>
    <s v="Q Series"/>
    <n v="1.3"/>
    <n v="240"/>
    <n v="240"/>
    <n v="0.81"/>
    <s v="200 - 299"/>
    <s v="1.2 - 1.39"/>
    <n v="1.0530000000000002"/>
    <n v="0.44157976199999999"/>
    <n v="1.0529999999999999"/>
    <n v="274.9231165253297"/>
    <n v="11.475358463718651"/>
  </r>
  <r>
    <x v="3"/>
    <s v="Q2"/>
    <s v="AMOLED"/>
    <s v="RGB OLED"/>
    <x v="2"/>
    <s v="Rigid"/>
    <s v="Others"/>
    <x v="5"/>
    <s v="Z5A/Z6"/>
    <n v="1.41"/>
    <n v="320"/>
    <n v="360"/>
    <n v="1.1000000000000001"/>
    <s v="300 - 399"/>
    <s v="1.4 - 1.59"/>
    <n v="1.5509999999999999"/>
    <n v="0.70058823174620655"/>
    <n v="1.5509999999999999"/>
    <n v="529.830161466861"/>
    <n v="16.50051543802682"/>
  </r>
  <r>
    <x v="3"/>
    <s v="Q2"/>
    <s v="AMOLED"/>
    <s v="RGB OLED"/>
    <x v="4"/>
    <s v="Rigid"/>
    <s v="Others"/>
    <x v="1"/>
    <s v="(BBK, 360 and Others)"/>
    <n v="1.4"/>
    <n v="480"/>
    <n v="480"/>
    <n v="0.4"/>
    <s v="400 - 499"/>
    <s v="1.4 - 1.59"/>
    <n v="0.55999999999999994"/>
    <n v="0.25290271999999997"/>
    <n v="0.55999999999999994"/>
    <n v="271.52900397563428"/>
    <n v="6.6668749244552803"/>
  </r>
  <r>
    <x v="3"/>
    <s v="Q2"/>
    <s v="AMOLED"/>
    <s v="RGB OLED"/>
    <x v="3"/>
    <s v="Rigid"/>
    <s v="Others"/>
    <x v="1"/>
    <s v="White Box"/>
    <n v="1.45"/>
    <n v="400"/>
    <n v="400"/>
    <n v="7.0000000000000007E-2"/>
    <s v="300 - 399"/>
    <s v="1.4 - 1.59"/>
    <n v="0.10150000000000001"/>
    <n v="4.7475711500000004E-2"/>
    <n v="0.10150000000000001"/>
    <n v="39.597979746446669"/>
    <n v="1.166703111779674"/>
  </r>
  <r>
    <x v="3"/>
    <s v="Q2"/>
    <s v="AMOLED"/>
    <s v="RGB OLED"/>
    <x v="3"/>
    <s v="Rigid"/>
    <s v="Others"/>
    <x v="1"/>
    <s v="White Box"/>
    <n v="1.2"/>
    <n v="390"/>
    <n v="390"/>
    <n v="0.09"/>
    <s v="400 - 499"/>
    <s v="1.2 - 1.39"/>
    <n v="0.108"/>
    <n v="4.1806367999999983E-2"/>
    <n v="0.10799999999999998"/>
    <n v="49.638896039295638"/>
    <n v="1.2750398293020722"/>
  </r>
  <r>
    <x v="3"/>
    <s v="Q2"/>
    <s v="AMOLED"/>
    <s v="RGB OLED"/>
    <x v="2"/>
    <s v="Rigid"/>
    <s v="Others"/>
    <x v="1"/>
    <s v="White Box"/>
    <n v="0.95"/>
    <n v="120"/>
    <n v="180"/>
    <n v="0.28999999999999998"/>
    <s v="200 - 299"/>
    <s v="0.8 - 0.99"/>
    <n v="0.27549999999999997"/>
    <n v="7.7932846615384604E-2"/>
    <n v="0.27549999999999997"/>
    <n v="62.736592193073406"/>
    <n v="2.9000905921380467"/>
  </r>
  <r>
    <x v="3"/>
    <s v="Q2"/>
    <s v="AMOLED"/>
    <s v="RGB OLED"/>
    <x v="2"/>
    <s v="Rigid"/>
    <s v="Others"/>
    <x v="1"/>
    <s v="White Box"/>
    <n v="1.4"/>
    <n v="400"/>
    <n v="400"/>
    <n v="0.3"/>
    <s v="400 - 499"/>
    <s v="1.4 - 1.59"/>
    <n v="0.42"/>
    <n v="0.18967703999999994"/>
    <n v="0.41999999999999993"/>
    <n v="169.70562748477141"/>
    <n v="4.7501483836743885"/>
  </r>
  <r>
    <x v="3"/>
    <s v="Q2"/>
    <s v="AMOLED"/>
    <s v="RGB OLED"/>
    <x v="2"/>
    <s v="Rigid"/>
    <s v="Others"/>
    <x v="1"/>
    <s v="White Box"/>
    <n v="1.2"/>
    <n v="390"/>
    <n v="390"/>
    <n v="0.31"/>
    <s v="400 - 499"/>
    <s v="1.2 - 1.39"/>
    <n v="0.372"/>
    <n v="0.14399971199999995"/>
    <n v="0.37199999999999994"/>
    <n v="170.9784196909072"/>
    <n v="4.3918038564849153"/>
  </r>
  <r>
    <x v="3"/>
    <s v="Q2"/>
    <s v="AMOLED"/>
    <s v="RGB OLED"/>
    <x v="2"/>
    <s v="Rigid"/>
    <s v="Others"/>
    <x v="6"/>
    <s v="Pro 2020/Pro 2/S2/E2"/>
    <n v="1.41"/>
    <n v="400"/>
    <n v="400"/>
    <n v="0.13"/>
    <s v="400 - 499"/>
    <s v="1.4 - 1.59"/>
    <n v="0.18329999999999999"/>
    <n v="8.3371768739999963E-2"/>
    <n v="0.18329999999999999"/>
    <n v="73.539105243400954"/>
    <n v="2.0583976329255682"/>
  </r>
  <r>
    <x v="3"/>
    <s v="Q2"/>
    <s v="AMOLED"/>
    <s v="RGB OLED"/>
    <x v="4"/>
    <s v="Rigid"/>
    <s v="Samsung"/>
    <x v="2"/>
    <s v="Galaxy Watch Active"/>
    <n v="1.1060000000000001"/>
    <n v="360"/>
    <n v="360"/>
    <n v="0.09"/>
    <s v="400 - 499"/>
    <s v="1 - 1.19"/>
    <n v="9.9540000000000003E-2"/>
    <n v="3.5513232199200002E-2"/>
    <n v="9.9540000000000017E-2"/>
    <n v="45.820519420888282"/>
    <n v="1.2000374864019505"/>
  </r>
  <r>
    <x v="3"/>
    <s v="Q2"/>
    <s v="AMOLED"/>
    <s v="RGB OLED"/>
    <x v="7"/>
    <s v="Rigid"/>
    <s v="Xiaomi"/>
    <x v="16"/>
    <s v="Band 4"/>
    <n v="0.95"/>
    <n v="120"/>
    <n v="240"/>
    <n v="0.22"/>
    <s v="200 - 299"/>
    <s v="0.8 - 0.99"/>
    <n v="0.20899999999999999"/>
    <n v="5.1238607199999994E-2"/>
    <n v="0.20900000000000002"/>
    <n v="59.032194605994448"/>
    <n v="2.2000687250702424"/>
  </r>
  <r>
    <x v="3"/>
    <s v="Q2"/>
    <s v="AMOLED"/>
    <s v="RGB OLED"/>
    <x v="4"/>
    <s v="Rigid"/>
    <s v="Xiaomi"/>
    <x v="16"/>
    <s v="Band 4"/>
    <n v="0.95"/>
    <n v="120"/>
    <n v="240"/>
    <n v="0.56999999999999995"/>
    <s v="200 - 299"/>
    <s v="0.8 - 0.99"/>
    <n v="0.54149999999999998"/>
    <n v="0.13275457319999998"/>
    <n v="0.54149999999999998"/>
    <n v="152.94704966098558"/>
    <n v="5.7001780604092636"/>
  </r>
  <r>
    <x v="3"/>
    <s v="Q3"/>
    <s v="AMOLED"/>
    <s v="RGB OLED"/>
    <x v="1"/>
    <s v="Flexible"/>
    <s v="Apple"/>
    <x v="0"/>
    <m/>
    <n v="1.5"/>
    <n v="312"/>
    <n v="390"/>
    <n v="1.6"/>
    <s v="300 - 399"/>
    <s v="1.4 - 1.59"/>
    <n v="2.4000000000000004"/>
    <n v="1.1329639024390241"/>
    <n v="2.4"/>
    <n v="799.10990483161959"/>
    <n v="40.421966270628438"/>
  </r>
  <r>
    <x v="3"/>
    <s v="Q3"/>
    <s v="AMOLED"/>
    <s v="RGB OLED"/>
    <x v="0"/>
    <s v="Flexible"/>
    <s v="Apple"/>
    <x v="0"/>
    <m/>
    <n v="1.57"/>
    <n v="324"/>
    <n v="394"/>
    <n v="7.5"/>
    <s v="300 - 399"/>
    <s v="1.4 - 1.59"/>
    <n v="11.775"/>
    <n v="5.8511591742090303"/>
    <n v="11.775"/>
    <n v="3825.8234407771615"/>
    <n v="303.16474702971323"/>
  </r>
  <r>
    <x v="3"/>
    <s v="Q3"/>
    <s v="AMOLED"/>
    <s v="RGB OLED"/>
    <x v="3"/>
    <s v="Flexible"/>
    <s v="Others"/>
    <x v="12"/>
    <s v="Alpha"/>
    <n v="4.01"/>
    <n v="192"/>
    <n v="960"/>
    <n v="0.11"/>
    <s v="200 - 299"/>
    <s v="2.00+"/>
    <n v="0.44109999999999999"/>
    <n v="0.21945502014615376"/>
    <n v="0.44109999999999994"/>
    <n v="107.69129212707962"/>
    <n v="4.4464162897691271"/>
  </r>
  <r>
    <x v="3"/>
    <s v="Q3"/>
    <s v="AMOLED"/>
    <s v="RGB OLED"/>
    <x v="1"/>
    <s v="Flexible"/>
    <s v="Samsung"/>
    <x v="2"/>
    <m/>
    <n v="1.2"/>
    <n v="360"/>
    <n v="360"/>
    <n v="0.5"/>
    <s v="400 - 499"/>
    <s v="1.2 - 1.39"/>
    <n v="0.6"/>
    <n v="0.23225759999999995"/>
    <n v="0.6"/>
    <n v="254.55844122715712"/>
    <n v="10.52655371630949"/>
  </r>
  <r>
    <x v="3"/>
    <s v="Q3"/>
    <s v="AMOLED"/>
    <s v="RGB OLED"/>
    <x v="1"/>
    <s v="Flexible"/>
    <s v="Samsung"/>
    <x v="2"/>
    <m/>
    <n v="1.4"/>
    <n v="360"/>
    <n v="360"/>
    <n v="1.5"/>
    <s v="300 - 399"/>
    <s v="1.4 - 1.59"/>
    <n v="2.0999999999999996"/>
    <n v="0.94838519999999982"/>
    <n v="2.0999999999999996"/>
    <n v="763.67532368147135"/>
    <n v="37.895593378714153"/>
  </r>
  <r>
    <x v="3"/>
    <s v="Q3"/>
    <s v="AMOLED"/>
    <s v="RGB OLED"/>
    <x v="2"/>
    <s v="Flexible"/>
    <s v="Xiaomi"/>
    <x v="16"/>
    <s v="XMWT01"/>
    <n v="1.78"/>
    <n v="368"/>
    <n v="448"/>
    <n v="0.51"/>
    <s v="300 - 399"/>
    <s v="1.6 - 1.79"/>
    <n v="0.90780000000000005"/>
    <n v="0.51132703473523233"/>
    <n v="0.90780000000000005"/>
    <n v="295.68038961013292"/>
    <n v="10.737084790635679"/>
  </r>
  <r>
    <x v="3"/>
    <s v="Q3"/>
    <s v="AMOLED"/>
    <s v="RGB OLED"/>
    <x v="2"/>
    <s v="Rigid"/>
    <s v="Huawei"/>
    <x v="13"/>
    <s v="GTR (42mm)"/>
    <n v="1.2"/>
    <n v="390"/>
    <n v="390"/>
    <n v="0.71"/>
    <s v="400 - 499"/>
    <s v="1.2 - 1.39"/>
    <n v="0.85199999999999998"/>
    <n v="0.32980579199999988"/>
    <n v="0.85199999999999987"/>
    <n v="391.59573542111002"/>
    <n v="9.7568881160037453"/>
  </r>
  <r>
    <x v="3"/>
    <s v="Q3"/>
    <s v="AMOLED"/>
    <s v="RGB OLED"/>
    <x v="2"/>
    <s v="Rigid"/>
    <s v="Huawei"/>
    <x v="13"/>
    <s v="GTR (47mm)/Nexo-Marve"/>
    <n v="1.39"/>
    <n v="454"/>
    <n v="454"/>
    <n v="0.53"/>
    <s v="400 - 499"/>
    <s v="1.2 - 1.39"/>
    <n v="0.73670000000000002"/>
    <n v="0.33032611354000002"/>
    <n v="0.73670000000000002"/>
    <n v="340.28806737821412"/>
    <n v="8.5686009966561496"/>
  </r>
  <r>
    <x v="3"/>
    <s v="Q3"/>
    <s v="AMOLED"/>
    <s v="RGB OLED"/>
    <x v="2"/>
    <s v="Rigid"/>
    <s v="Huawei"/>
    <x v="13"/>
    <s v="Young/T-REX/Verge"/>
    <n v="1.3"/>
    <n v="360"/>
    <n v="360"/>
    <n v="0.22"/>
    <s v="300 - 399"/>
    <s v="1.2 - 1.39"/>
    <n v="0.28600000000000003"/>
    <n v="0.11993524399999998"/>
    <n v="0.28599999999999998"/>
    <n v="112.00571413994913"/>
    <n v="3.3789388835870482"/>
  </r>
  <r>
    <x v="3"/>
    <s v="Q3"/>
    <s v="AMOLED"/>
    <s v="RGB OLED"/>
    <x v="4"/>
    <s v="Rigid"/>
    <s v="Huawei"/>
    <x v="4"/>
    <s v="Kids 3 Pro"/>
    <n v="1.4"/>
    <n v="320"/>
    <n v="320"/>
    <n v="0.16"/>
    <s v="300 - 399"/>
    <s v="1.4 - 1.59"/>
    <n v="0.22399999999999998"/>
    <n v="0.10116108799999998"/>
    <n v="0.224"/>
    <n v="72.407734393502466"/>
    <n v="2.3280727236197838"/>
  </r>
  <r>
    <x v="3"/>
    <s v="Q3"/>
    <s v="AMOLED"/>
    <s v="RGB OLED"/>
    <x v="2"/>
    <s v="Rigid"/>
    <s v="Huawei"/>
    <x v="4"/>
    <s v="Watch 2/2 Pro/Honor Watch Dream/Magic"/>
    <n v="1.2"/>
    <n v="390"/>
    <n v="390"/>
    <n v="0.18"/>
    <s v="400 - 499"/>
    <s v="1.2 - 1.39"/>
    <n v="0.216"/>
    <n v="8.3612735999999965E-2"/>
    <n v="0.21599999999999997"/>
    <n v="99.277792078591276"/>
    <n v="2.4735772688460202"/>
  </r>
  <r>
    <x v="3"/>
    <s v="Q3"/>
    <s v="AMOLED"/>
    <s v="RGB OLED"/>
    <x v="2"/>
    <s v="Rigid"/>
    <s v="Huawei/Honor"/>
    <x v="10"/>
    <s v="4 Pro/Honor 5"/>
    <n v="0.95"/>
    <n v="120"/>
    <n v="240"/>
    <n v="0.56000000000000005"/>
    <s v="200 - 299"/>
    <s v="0.8 - 0.99"/>
    <n v="0.53200000000000003"/>
    <n v="0.13042554560000003"/>
    <n v="0.53200000000000003"/>
    <n v="150.26376808798588"/>
    <n v="5.4321696884461623"/>
  </r>
  <r>
    <x v="3"/>
    <s v="Q3"/>
    <s v="AMOLED"/>
    <s v="RGB OLED"/>
    <x v="3"/>
    <s v="Rigid"/>
    <s v="Huawei/Honor"/>
    <x v="10"/>
    <s v="4 Pro/Honor 5"/>
    <n v="0.95"/>
    <n v="120"/>
    <n v="240"/>
    <n v="0.67"/>
    <s v="200 - 299"/>
    <s v="0.8 - 0.99"/>
    <n v="0.63649999999999995"/>
    <n v="0.1560448492"/>
    <n v="0.63650000000000007"/>
    <n v="179.7798653909831"/>
    <n v="6.4992030201052291"/>
  </r>
  <r>
    <x v="3"/>
    <s v="Q3"/>
    <s v="AMOLED"/>
    <s v="RGB OLED"/>
    <x v="4"/>
    <s v="Rigid"/>
    <s v="Huawei/Honor"/>
    <x v="10"/>
    <s v="4 Pro/Honor 5"/>
    <n v="0.95"/>
    <n v="120"/>
    <n v="240"/>
    <n v="0.98"/>
    <s v="200 - 299"/>
    <s v="0.8 - 0.99"/>
    <n v="0.93099999999999994"/>
    <n v="0.2282447048"/>
    <n v="0.93099999999999994"/>
    <n v="262.96159415397523"/>
    <n v="9.5062969547807832"/>
  </r>
  <r>
    <x v="3"/>
    <s v="Q3"/>
    <s v="AMOLED"/>
    <s v="RGB OLED"/>
    <x v="4"/>
    <s v="Rigid"/>
    <s v="Huawei/Honor"/>
    <x v="10"/>
    <s v="Watch GT (42mm)/Watch Magic"/>
    <n v="1.2"/>
    <n v="390"/>
    <n v="390"/>
    <n v="0.5"/>
    <s v="400 - 499"/>
    <s v="1.2 - 1.39"/>
    <n v="0.6"/>
    <n v="0.23225759999999995"/>
    <n v="0.6"/>
    <n v="275.77164466275354"/>
    <n v="6.8710479690167228"/>
  </r>
  <r>
    <x v="3"/>
    <s v="Q3"/>
    <s v="AMOLED"/>
    <s v="RGB OLED"/>
    <x v="5"/>
    <s v="Rigid"/>
    <s v="Others"/>
    <x v="11"/>
    <s v="Versa 2/Others"/>
    <n v="1.4"/>
    <n v="400"/>
    <n v="400"/>
    <n v="0.7"/>
    <s v="400 - 499"/>
    <s v="1.4 - 1.59"/>
    <n v="0.97999999999999987"/>
    <n v="0.44257975999999993"/>
    <n v="0.97999999999999987"/>
    <n v="395.97979746446663"/>
    <n v="10.751169175049698"/>
  </r>
  <r>
    <x v="3"/>
    <s v="Q3"/>
    <s v="AMOLED"/>
    <s v="RGB OLED"/>
    <x v="6"/>
    <s v="Rigid"/>
    <s v="Others"/>
    <x v="15"/>
    <s v="Jeep"/>
    <n v="1.3"/>
    <n v="360"/>
    <n v="360"/>
    <n v="5.0000000000000001E-3"/>
    <s v="300 - 399"/>
    <s v="1.2 - 1.39"/>
    <n v="6.5000000000000006E-3"/>
    <n v="2.7258009999999995E-3"/>
    <n v="6.5000000000000006E-3"/>
    <n v="2.5455844122715714"/>
    <n v="7.6794065536069281E-2"/>
  </r>
  <r>
    <x v="3"/>
    <s v="Q3"/>
    <s v="AMOLED"/>
    <s v="RGB OLED"/>
    <x v="5"/>
    <s v="Rigid"/>
    <s v="Others"/>
    <x v="7"/>
    <s v="EXPLORIST/Others"/>
    <n v="1.4"/>
    <n v="454"/>
    <n v="454"/>
    <n v="0.43"/>
    <s v="400 - 499"/>
    <s v="1.4 - 1.59"/>
    <n v="0.60199999999999998"/>
    <n v="0.27187042399999994"/>
    <n v="0.60199999999999998"/>
    <n v="276.08277164647558"/>
    <n v="6.9518838274757426"/>
  </r>
  <r>
    <x v="3"/>
    <s v="Q3"/>
    <s v="AMOLED"/>
    <s v="RGB OLED"/>
    <x v="5"/>
    <s v="Rigid"/>
    <s v="Others"/>
    <x v="7"/>
    <s v="Gen 5 Carlyle"/>
    <n v="1.28"/>
    <n v="390"/>
    <n v="390"/>
    <n v="0.42"/>
    <s v="400 - 499"/>
    <s v="1.2 - 1.39"/>
    <n v="0.53759999999999997"/>
    <n v="0.22197633024000002"/>
    <n v="0.53759999999999997"/>
    <n v="231.64818151671298"/>
    <n v="6.1111908995019322"/>
  </r>
  <r>
    <x v="3"/>
    <s v="Q3"/>
    <s v="AMOLED"/>
    <s v="RGB OLED"/>
    <x v="5"/>
    <s v="Rigid"/>
    <s v="Others"/>
    <x v="7"/>
    <s v="Spot/Emporio Armani/Michael Kors/Misfit Vapor 2"/>
    <n v="1.2"/>
    <n v="390"/>
    <n v="390"/>
    <n v="0.81"/>
    <s v="400 - 499"/>
    <s v="1.2 - 1.39"/>
    <n v="0.97199999999999998"/>
    <n v="0.3762573119999999"/>
    <n v="0.97200000000000009"/>
    <n v="446.75006435366078"/>
    <n v="11.131097709807092"/>
  </r>
  <r>
    <x v="3"/>
    <s v="Q3"/>
    <s v="AMOLED"/>
    <s v="RGB OLED"/>
    <x v="5"/>
    <s v="Rigid"/>
    <s v="Others"/>
    <x v="8"/>
    <s v="Venu"/>
    <n v="1.2"/>
    <n v="390"/>
    <n v="390"/>
    <n v="0.59"/>
    <s v="400 - 499"/>
    <s v="1.2 - 1.39"/>
    <n v="0.70799999999999996"/>
    <n v="0.27406396799999994"/>
    <n v="0.70799999999999985"/>
    <n v="325.41054070204916"/>
    <n v="8.1078366034397327"/>
  </r>
  <r>
    <x v="3"/>
    <s v="Q3"/>
    <s v="AMOLED"/>
    <s v="RGB OLED"/>
    <x v="2"/>
    <s v="Rigid"/>
    <s v="Others"/>
    <x v="5"/>
    <s v="Q Series"/>
    <n v="1.3"/>
    <n v="240"/>
    <n v="240"/>
    <n v="1.55"/>
    <s v="200 - 299"/>
    <s v="1.2 - 1.39"/>
    <n v="2.0150000000000001"/>
    <n v="0.84499830999999992"/>
    <n v="2.0150000000000001"/>
    <n v="526.0874452027914"/>
    <n v="21.300248703951841"/>
  </r>
  <r>
    <x v="3"/>
    <s v="Q3"/>
    <s v="AMOLED"/>
    <s v="RGB OLED"/>
    <x v="2"/>
    <s v="Rigid"/>
    <s v="Others"/>
    <x v="5"/>
    <s v="Z5A/Z6"/>
    <n v="1.41"/>
    <n v="320"/>
    <n v="360"/>
    <n v="1.38"/>
    <s v="300 - 399"/>
    <s v="1.4 - 1.59"/>
    <n v="1.9457999999999998"/>
    <n v="0.87891978164524087"/>
    <n v="1.9457999999999998"/>
    <n v="664.69602074933459"/>
    <n v="20.079627241220635"/>
  </r>
  <r>
    <x v="3"/>
    <s v="Q3"/>
    <s v="AMOLED"/>
    <s v="RGB OLED"/>
    <x v="4"/>
    <s v="Rigid"/>
    <s v="Others"/>
    <x v="1"/>
    <s v="(BBK, 360 and Others)"/>
    <n v="1.4"/>
    <n v="480"/>
    <n v="480"/>
    <n v="0.5"/>
    <s v="400 - 499"/>
    <s v="1.4 - 1.59"/>
    <n v="0.7"/>
    <n v="0.31612839999999992"/>
    <n v="0.7"/>
    <n v="339.41125496954282"/>
    <n v="8.0835858459020269"/>
  </r>
  <r>
    <x v="3"/>
    <s v="Q3"/>
    <s v="AMOLED"/>
    <s v="RGB OLED"/>
    <x v="3"/>
    <s v="Rigid"/>
    <s v="Others"/>
    <x v="1"/>
    <s v="White Box"/>
    <n v="1.45"/>
    <n v="400"/>
    <n v="400"/>
    <n v="0.1"/>
    <s v="300 - 399"/>
    <s v="1.4 - 1.59"/>
    <n v="0.14499999999999999"/>
    <n v="6.7822444999999995E-2"/>
    <n v="0.14499999999999999"/>
    <n v="56.568542494923804"/>
    <n v="1.6167171691804054"/>
  </r>
  <r>
    <x v="3"/>
    <s v="Q3"/>
    <s v="AMOLED"/>
    <s v="RGB OLED"/>
    <x v="3"/>
    <s v="Rigid"/>
    <s v="Others"/>
    <x v="1"/>
    <s v="White Box"/>
    <n v="1.2"/>
    <n v="390"/>
    <n v="390"/>
    <n v="0.16"/>
    <s v="400 - 499"/>
    <s v="1.2 - 1.39"/>
    <n v="0.192"/>
    <n v="7.432243199999998E-2"/>
    <n v="0.19199999999999998"/>
    <n v="88.246926292081142"/>
    <n v="2.1987353500853515"/>
  </r>
  <r>
    <x v="3"/>
    <s v="Q3"/>
    <s v="AMOLED"/>
    <s v="RGB OLED"/>
    <x v="2"/>
    <s v="Rigid"/>
    <s v="Others"/>
    <x v="1"/>
    <s v="White Box"/>
    <n v="1.4"/>
    <n v="400"/>
    <n v="400"/>
    <n v="0.28000000000000003"/>
    <s v="400 - 499"/>
    <s v="1.4 - 1.59"/>
    <n v="0.39200000000000002"/>
    <n v="0.17703190399999999"/>
    <n v="0.39200000000000002"/>
    <n v="158.39191898578667"/>
    <n v="4.3004676700198798"/>
  </r>
  <r>
    <x v="3"/>
    <s v="Q3"/>
    <s v="AMOLED"/>
    <s v="RGB OLED"/>
    <x v="2"/>
    <s v="Rigid"/>
    <s v="Others"/>
    <x v="1"/>
    <s v="White Box"/>
    <n v="1.2"/>
    <n v="390"/>
    <n v="390"/>
    <n v="0.35"/>
    <s v="400 - 499"/>
    <s v="1.2 - 1.39"/>
    <n v="0.42"/>
    <n v="0.16258031999999994"/>
    <n v="0.41999999999999993"/>
    <n v="193.04015126392747"/>
    <n v="4.8097335783117057"/>
  </r>
  <r>
    <x v="3"/>
    <s v="Q3"/>
    <s v="AMOLED"/>
    <s v="RGB OLED"/>
    <x v="2"/>
    <s v="Rigid"/>
    <s v="Others"/>
    <x v="1"/>
    <s v="White Box"/>
    <n v="0.95"/>
    <n v="120"/>
    <n v="180"/>
    <n v="0.5"/>
    <s v="200 - 299"/>
    <s v="0.8 - 0.99"/>
    <n v="0.47499999999999998"/>
    <n v="0.13436697692307692"/>
    <n v="0.47500000000000003"/>
    <n v="108.16653826391968"/>
    <n v="4.8501515075412156"/>
  </r>
  <r>
    <x v="3"/>
    <s v="Q3"/>
    <s v="AMOLED"/>
    <s v="RGB OLED"/>
    <x v="7"/>
    <s v="Rigid"/>
    <s v="Others"/>
    <x v="1"/>
    <s v="White Box"/>
    <n v="0.95"/>
    <n v="120"/>
    <n v="240"/>
    <n v="2.1"/>
    <s v="200 - 299"/>
    <s v="0.8 - 0.99"/>
    <n v="1.9949999999999999"/>
    <n v="0.48909579600000003"/>
    <n v="1.9950000000000001"/>
    <n v="563.48913032994699"/>
    <n v="20.370636331673108"/>
  </r>
  <r>
    <x v="3"/>
    <s v="Q3"/>
    <s v="AMOLED"/>
    <s v="RGB OLED"/>
    <x v="2"/>
    <s v="Rigid"/>
    <s v="Others"/>
    <x v="6"/>
    <s v="Pro 2020/Pro 2/S2/E2"/>
    <n v="1.41"/>
    <n v="400"/>
    <n v="400"/>
    <n v="0.155"/>
    <s v="400 - 499"/>
    <s v="1.4 - 1.59"/>
    <n v="0.21854999999999999"/>
    <n v="9.9404801189999961E-2"/>
    <n v="0.21854999999999997"/>
    <n v="87.681240867131891"/>
    <n v="2.3806160316181475"/>
  </r>
  <r>
    <x v="3"/>
    <s v="Q3"/>
    <s v="AMOLED"/>
    <s v="RGB OLED"/>
    <x v="6"/>
    <s v="Rigid"/>
    <s v="Others"/>
    <x v="17"/>
    <s v="C2"/>
    <n v="1.3"/>
    <n v="360"/>
    <n v="360"/>
    <n v="0.01"/>
    <s v="300 - 399"/>
    <s v="1.2 - 1.39"/>
    <n v="1.3000000000000001E-2"/>
    <n v="5.451601999999999E-3"/>
    <n v="1.3000000000000001E-2"/>
    <n v="5.0911688245431428"/>
    <n v="0.15358813107213856"/>
  </r>
  <r>
    <x v="3"/>
    <s v="Q3"/>
    <s v="AMOLED"/>
    <s v="RGB OLED"/>
    <x v="4"/>
    <s v="Rigid"/>
    <s v="Samsung"/>
    <x v="2"/>
    <s v="Galaxy Watch Active"/>
    <n v="1.1060000000000001"/>
    <n v="360"/>
    <n v="360"/>
    <n v="0.55000000000000004"/>
    <s v="400 - 499"/>
    <s v="1 - 1.19"/>
    <n v="0.60830000000000006"/>
    <n v="0.21702530788400004"/>
    <n v="0.60830000000000006"/>
    <n v="280.01428534987286"/>
    <n v="7.1135555443937841"/>
  </r>
  <r>
    <x v="3"/>
    <s v="Q3"/>
    <s v="AMOLED"/>
    <s v="RGB OLED"/>
    <x v="6"/>
    <s v="Rigid"/>
    <s v="Xiaomi"/>
    <x v="16"/>
    <s v="Band 4"/>
    <n v="0.95"/>
    <n v="120"/>
    <n v="240"/>
    <n v="2E-3"/>
    <s v="200 - 299"/>
    <s v="0.8 - 0.99"/>
    <n v="1.9E-3"/>
    <n v="4.6580552000000005E-4"/>
    <n v="1.9E-3"/>
    <n v="0.53665631459994956"/>
    <n v="1.9400606030164864E-2"/>
  </r>
  <r>
    <x v="3"/>
    <s v="Q3"/>
    <s v="AMOLED"/>
    <s v="RGB OLED"/>
    <x v="4"/>
    <s v="Rigid"/>
    <s v="Xiaomi"/>
    <x v="16"/>
    <s v="Band 4"/>
    <n v="0.95"/>
    <n v="120"/>
    <n v="240"/>
    <n v="1.1200000000000001"/>
    <s v="200 - 299"/>
    <s v="0.8 - 0.99"/>
    <n v="1.0640000000000001"/>
    <n v="0.26085109120000005"/>
    <n v="1.0640000000000001"/>
    <n v="300.52753617597176"/>
    <n v="10.864339376892325"/>
  </r>
  <r>
    <x v="3"/>
    <s v="Q3"/>
    <s v="AMOLED"/>
    <s v="RGB OLED"/>
    <x v="7"/>
    <s v="Rigid"/>
    <s v="Xiaomi"/>
    <x v="16"/>
    <s v="Band 4"/>
    <n v="0.95"/>
    <n v="120"/>
    <n v="240"/>
    <n v="2.5"/>
    <s v="200 - 299"/>
    <s v="0.8 - 0.99"/>
    <n v="2.375"/>
    <n v="0.58225689999999997"/>
    <n v="2.375"/>
    <n v="670.82039324993684"/>
    <n v="24.250757537706079"/>
  </r>
  <r>
    <x v="3"/>
    <s v="Q4"/>
    <s v="AMOLED"/>
    <s v="RGB OLED"/>
    <x v="8"/>
    <s v="Flexible"/>
    <s v="Apple"/>
    <x v="0"/>
    <m/>
    <n v="1.78"/>
    <n v="368"/>
    <n v="448"/>
    <n v="0.03"/>
    <s v="300 - 399"/>
    <s v="1.6 - 1.79"/>
    <n v="5.3399999999999996E-2"/>
    <n v="3.0078060866778368E-2"/>
    <n v="5.3399999999999996E-2"/>
    <n v="17.392964094713701"/>
    <n v="1.2005323982376643"/>
  </r>
  <r>
    <x v="3"/>
    <s v="Q4"/>
    <s v="AMOLED"/>
    <s v="RGB OLED"/>
    <x v="0"/>
    <s v="Flexible"/>
    <s v="Apple"/>
    <x v="0"/>
    <m/>
    <n v="1.5"/>
    <n v="312"/>
    <n v="390"/>
    <n v="2"/>
    <s v="300 - 399"/>
    <s v="1.4 - 1.59"/>
    <n v="3"/>
    <n v="1.4162048780487801"/>
    <n v="2.9999999999999996"/>
    <n v="998.88738103952437"/>
    <n v="50.02218325990269"/>
  </r>
  <r>
    <x v="3"/>
    <s v="Q4"/>
    <s v="AMOLED"/>
    <s v="RGB OLED"/>
    <x v="0"/>
    <s v="Flexible"/>
    <s v="Apple"/>
    <x v="0"/>
    <m/>
    <n v="1.57"/>
    <n v="324"/>
    <n v="394"/>
    <n v="3.1"/>
    <s v="300 - 399"/>
    <s v="1.4 - 1.59"/>
    <n v="4.867"/>
    <n v="2.4184791253397324"/>
    <n v="4.8670000000000009"/>
    <n v="1581.3403555212269"/>
    <n v="124.05501448455867"/>
  </r>
  <r>
    <x v="3"/>
    <s v="Q4"/>
    <s v="AMOLED"/>
    <s v="RGB OLED"/>
    <x v="1"/>
    <s v="Flexible"/>
    <s v="Apple"/>
    <x v="0"/>
    <m/>
    <n v="1.5"/>
    <n v="312"/>
    <n v="390"/>
    <n v="3.1"/>
    <s v="300 - 399"/>
    <s v="1.4 - 1.59"/>
    <n v="4.6500000000000004"/>
    <n v="2.1951175609756093"/>
    <n v="4.6499999999999995"/>
    <n v="1548.2754406112629"/>
    <n v="77.534384052849177"/>
  </r>
  <r>
    <x v="3"/>
    <s v="Q4"/>
    <s v="AMOLED"/>
    <s v="RGB OLED"/>
    <x v="1"/>
    <s v="Flexible"/>
    <s v="Samsung"/>
    <x v="2"/>
    <m/>
    <n v="1.2"/>
    <n v="360"/>
    <n v="360"/>
    <n v="0.9"/>
    <s v="400 - 499"/>
    <s v="1.2 - 1.39"/>
    <n v="1.08"/>
    <n v="0.41806367999999994"/>
    <n v="1.08"/>
    <n v="458.2051942088828"/>
    <n v="18.75831872246351"/>
  </r>
  <r>
    <x v="3"/>
    <s v="Q4"/>
    <s v="AMOLED"/>
    <s v="RGB OLED"/>
    <x v="1"/>
    <s v="Flexible"/>
    <s v="Samsung"/>
    <x v="2"/>
    <m/>
    <n v="1.4"/>
    <n v="360"/>
    <n v="360"/>
    <n v="2.2989999999999999"/>
    <s v="300 - 399"/>
    <s v="1.4 - 1.59"/>
    <n v="3.2185999999999999"/>
    <n v="1.4535583831999999"/>
    <n v="3.2185999999999999"/>
    <n v="1170.4597127624684"/>
    <n v="57.500499657258139"/>
  </r>
  <r>
    <x v="3"/>
    <s v="Q4"/>
    <s v="AMOLED"/>
    <s v="RGB OLED"/>
    <x v="2"/>
    <s v="Flexible"/>
    <s v="Xiaomi"/>
    <x v="16"/>
    <s v="XMWT01"/>
    <n v="1.78"/>
    <n v="368"/>
    <n v="448"/>
    <n v="0.62"/>
    <s v="300 - 399"/>
    <s v="1.6 - 1.79"/>
    <n v="1.1035999999999999"/>
    <n v="0.62161325791341959"/>
    <n v="1.1035999999999999"/>
    <n v="359.45459129074982"/>
    <n v="12.922397342141529"/>
  </r>
  <r>
    <x v="3"/>
    <s v="Q4"/>
    <s v="AMOLED"/>
    <s v="RGB OLED"/>
    <x v="2"/>
    <s v="Rigid"/>
    <s v="Huawei"/>
    <x v="13"/>
    <s v="GTR (42mm)"/>
    <n v="1.2"/>
    <n v="390"/>
    <n v="390"/>
    <n v="0.83"/>
    <s v="400 - 499"/>
    <s v="1.2 - 1.39"/>
    <n v="0.99599999999999989"/>
    <n v="0.38554761599999987"/>
    <n v="0.996"/>
    <n v="457.78093014017088"/>
    <n v="11.063761439710726"/>
  </r>
  <r>
    <x v="3"/>
    <s v="Q4"/>
    <s v="AMOLED"/>
    <s v="RGB OLED"/>
    <x v="2"/>
    <s v="Rigid"/>
    <s v="Huawei"/>
    <x v="13"/>
    <s v="GTR (47mm)/Nexo-Marve"/>
    <n v="1.39"/>
    <n v="454"/>
    <n v="454"/>
    <n v="0.75"/>
    <s v="400 - 499"/>
    <s v="1.2 - 1.39"/>
    <n v="1.0425"/>
    <n v="0.46744261349999999"/>
    <n v="1.0425"/>
    <n v="481.53971798803883"/>
    <n v="11.761617405787447"/>
  </r>
  <r>
    <x v="3"/>
    <s v="Q4"/>
    <s v="AMOLED"/>
    <s v="RGB OLED"/>
    <x v="6"/>
    <s v="Rigid"/>
    <s v="Huawei"/>
    <x v="13"/>
    <s v="T-REX"/>
    <n v="1.3"/>
    <n v="360"/>
    <n v="360"/>
    <n v="2E-3"/>
    <s v="300 - 399"/>
    <s v="1.2 - 1.39"/>
    <n v="2.6000000000000003E-3"/>
    <n v="1.0903204E-3"/>
    <n v="2.5999999999999994E-3"/>
    <n v="1.0182337649086286"/>
    <n v="2.9796097427994876E-2"/>
  </r>
  <r>
    <x v="3"/>
    <s v="Q4"/>
    <s v="AMOLED"/>
    <s v="RGB OLED"/>
    <x v="2"/>
    <s v="Rigid"/>
    <s v="Huawei"/>
    <x v="13"/>
    <s v="Young/T-REX/Verge"/>
    <n v="1.3"/>
    <n v="360"/>
    <n v="360"/>
    <n v="0.48"/>
    <s v="300 - 399"/>
    <s v="1.2 - 1.39"/>
    <n v="0.624"/>
    <n v="0.26167689599999994"/>
    <n v="0.62399999999999989"/>
    <n v="244.37610357807083"/>
    <n v="7.1510633827187702"/>
  </r>
  <r>
    <x v="3"/>
    <s v="Q4"/>
    <s v="AMOLED"/>
    <s v="RGB OLED"/>
    <x v="4"/>
    <s v="Rigid"/>
    <s v="Huawei"/>
    <x v="4"/>
    <s v="Kids 3 Pro"/>
    <n v="1.4"/>
    <n v="320"/>
    <n v="320"/>
    <n v="0.83"/>
    <s v="300 - 399"/>
    <s v="1.4 - 1.59"/>
    <n v="1.1619999999999999"/>
    <n v="0.52477314399999986"/>
    <n v="1.1619999999999999"/>
    <n v="375.61512216629404"/>
    <n v="11.7145709361643"/>
  </r>
  <r>
    <x v="3"/>
    <s v="Q4"/>
    <s v="AMOLED"/>
    <s v="RGB OLED"/>
    <x v="6"/>
    <s v="Rigid"/>
    <s v="Huawei"/>
    <x v="4"/>
    <s v="Watch 2/2 Pro/Honor Watch Dream/Magic"/>
    <n v="1.19"/>
    <n v="390"/>
    <n v="390"/>
    <n v="1E-3"/>
    <s v="400 - 499"/>
    <s v="1 - 1.19"/>
    <n v="1.1899999999999999E-3"/>
    <n v="4.5680553799999987E-4"/>
    <n v="1.1899999999999999E-3"/>
    <n v="0.55154328932550711"/>
    <n v="1.1761617405787446E-2"/>
  </r>
  <r>
    <x v="3"/>
    <s v="Q4"/>
    <s v="AMOLED"/>
    <s v="RGB OLED"/>
    <x v="2"/>
    <s v="Rigid"/>
    <s v="Huawei"/>
    <x v="4"/>
    <s v="Watch 2/2 Pro/Honor Watch Dream/Magic"/>
    <n v="1.2"/>
    <n v="390"/>
    <n v="390"/>
    <n v="0.22"/>
    <s v="400 - 499"/>
    <s v="1.2 - 1.39"/>
    <n v="0.26400000000000001"/>
    <n v="0.10219334399999996"/>
    <n v="0.26400000000000001"/>
    <n v="121.33952365161156"/>
    <n v="2.9325632731763371"/>
  </r>
  <r>
    <x v="3"/>
    <s v="Q4"/>
    <s v="AMOLED"/>
    <s v="RGB OLED"/>
    <x v="2"/>
    <s v="Rigid"/>
    <s v="Huawei"/>
    <x v="4"/>
    <s v="Watch GT2/2e/Magic Watch2"/>
    <n v="1.39"/>
    <n v="454"/>
    <n v="454"/>
    <n v="0.36"/>
    <s v="400 - 499"/>
    <s v="1.2 - 1.39"/>
    <n v="0.50039999999999996"/>
    <n v="0.22437245447999998"/>
    <n v="0.50039999999999996"/>
    <n v="231.13906463425863"/>
    <n v="5.6455763547779751"/>
  </r>
  <r>
    <x v="3"/>
    <s v="Q4"/>
    <s v="AMOLED"/>
    <s v="RGB OLED"/>
    <x v="2"/>
    <s v="Rigid"/>
    <s v="Huawei/Honor"/>
    <x v="10"/>
    <s v="4 Pro/Honor 5"/>
    <n v="0.95"/>
    <n v="120"/>
    <n v="240"/>
    <n v="0.6"/>
    <s v="200 - 299"/>
    <s v="0.8 - 0.99"/>
    <n v="0.56999999999999995"/>
    <n v="0.13974165600000002"/>
    <n v="0.56999999999999995"/>
    <n v="160.99689437998484"/>
    <n v="5.6455763547779751"/>
  </r>
  <r>
    <x v="3"/>
    <s v="Q4"/>
    <s v="AMOLED"/>
    <s v="RGB OLED"/>
    <x v="3"/>
    <s v="Rigid"/>
    <s v="Huawei/Honor"/>
    <x v="10"/>
    <s v="4 Pro/Honor 5"/>
    <n v="0.95"/>
    <n v="120"/>
    <n v="240"/>
    <n v="1.03"/>
    <s v="200 - 299"/>
    <s v="0.8 - 0.99"/>
    <n v="0.97849999999999993"/>
    <n v="0.2398898428"/>
    <n v="0.97850000000000004"/>
    <n v="276.37800201897397"/>
    <n v="9.6915727423688569"/>
  </r>
  <r>
    <x v="3"/>
    <s v="Q4"/>
    <s v="AMOLED"/>
    <s v="RGB OLED"/>
    <x v="4"/>
    <s v="Rigid"/>
    <s v="Huawei/Honor"/>
    <x v="10"/>
    <s v="4 Pro/Honor 5"/>
    <n v="0.95"/>
    <n v="120"/>
    <n v="240"/>
    <n v="1.65"/>
    <s v="200 - 299"/>
    <s v="0.8 - 0.99"/>
    <n v="1.5674999999999999"/>
    <n v="0.38428955399999998"/>
    <n v="1.5674999999999999"/>
    <n v="442.74145954495833"/>
    <n v="15.52533497563943"/>
  </r>
  <r>
    <x v="3"/>
    <s v="Q4"/>
    <s v="AMOLED"/>
    <s v="RGB OLED"/>
    <x v="4"/>
    <s v="Rigid"/>
    <s v="Huawei/Honor"/>
    <x v="10"/>
    <s v="Watch GT (42mm)/Watch Magic"/>
    <n v="1.2"/>
    <n v="390"/>
    <n v="390"/>
    <n v="0.54500000000000004"/>
    <s v="400 - 499"/>
    <s v="1.2 - 1.39"/>
    <n v="0.65400000000000003"/>
    <n v="0.25316078399999997"/>
    <n v="0.65400000000000003"/>
    <n v="300.59109268240138"/>
    <n v="7.2647590176413814"/>
  </r>
  <r>
    <x v="3"/>
    <s v="Q4"/>
    <s v="AMOLED"/>
    <s v="RGB OLED"/>
    <x v="4"/>
    <s v="Rigid"/>
    <s v="Huawei/Honor"/>
    <x v="14"/>
    <s v="Watch GT2/2e/Magic Watch2"/>
    <n v="1.39"/>
    <n v="454"/>
    <n v="454"/>
    <n v="0.72"/>
    <s v="400 - 499"/>
    <s v="1.2 - 1.39"/>
    <n v="1.0007999999999999"/>
    <n v="0.44874490895999997"/>
    <n v="1.0007999999999999"/>
    <n v="462.27812926851726"/>
    <n v="11.29115270955595"/>
  </r>
  <r>
    <x v="3"/>
    <s v="Q4"/>
    <s v="AMOLED"/>
    <s v="RGB OLED"/>
    <x v="5"/>
    <s v="Rigid"/>
    <s v="Others"/>
    <x v="11"/>
    <s v="Versa 2/Others"/>
    <n v="1.4"/>
    <n v="400"/>
    <n v="400"/>
    <n v="0.4"/>
    <s v="400 - 499"/>
    <s v="1.4 - 1.59"/>
    <n v="0.55999999999999994"/>
    <n v="0.25290271999999997"/>
    <n v="0.55999999999999994"/>
    <n v="226.27416997969522"/>
    <n v="5.9592194855989753"/>
  </r>
  <r>
    <x v="3"/>
    <s v="Q4"/>
    <s v="AMOLED"/>
    <s v="RGB OLED"/>
    <x v="6"/>
    <s v="Rigid"/>
    <s v="Others"/>
    <x v="15"/>
    <s v="Jeep"/>
    <n v="1.3"/>
    <n v="360"/>
    <n v="360"/>
    <n v="3.0000000000000001E-3"/>
    <s v="300 - 399"/>
    <s v="1.2 - 1.39"/>
    <n v="3.9000000000000003E-3"/>
    <n v="1.6354805999999997E-3"/>
    <n v="3.8999999999999998E-3"/>
    <n v="1.5273506473629428"/>
    <n v="4.4694146141992318E-2"/>
  </r>
  <r>
    <x v="3"/>
    <s v="Q4"/>
    <s v="AMOLED"/>
    <s v="RGB OLED"/>
    <x v="5"/>
    <s v="Rigid"/>
    <s v="Others"/>
    <x v="7"/>
    <s v="EXPLORIST/Others"/>
    <n v="1.4"/>
    <n v="454"/>
    <n v="454"/>
    <n v="0.28000000000000003"/>
    <s v="400 - 499"/>
    <s v="1.4 - 1.59"/>
    <n v="0.39200000000000002"/>
    <n v="0.17703190399999999"/>
    <n v="0.39200000000000002"/>
    <n v="179.77482804886785"/>
    <n v="4.3910038314939808"/>
  </r>
  <r>
    <x v="3"/>
    <s v="Q4"/>
    <s v="AMOLED"/>
    <s v="RGB OLED"/>
    <x v="5"/>
    <s v="Rigid"/>
    <s v="Others"/>
    <x v="7"/>
    <s v="Gen 5 Carlyle"/>
    <n v="1.28"/>
    <n v="390"/>
    <n v="390"/>
    <n v="0.26"/>
    <s v="400 - 499"/>
    <s v="1.2 - 1.39"/>
    <n v="0.33280000000000004"/>
    <n v="0.13741391872000003"/>
    <n v="0.33280000000000004"/>
    <n v="143.40125522463185"/>
    <n v="3.6696246306056843"/>
  </r>
  <r>
    <x v="3"/>
    <s v="Q4"/>
    <s v="AMOLED"/>
    <s v="RGB OLED"/>
    <x v="5"/>
    <s v="Rigid"/>
    <s v="Others"/>
    <x v="7"/>
    <s v="Spot/Emporio Armani/Michael Kors/Misfit Vapor 2"/>
    <n v="1.2"/>
    <n v="390"/>
    <n v="390"/>
    <n v="0.52"/>
    <s v="400 - 499"/>
    <s v="1.2 - 1.39"/>
    <n v="0.624"/>
    <n v="0.24154790399999992"/>
    <n v="0.624"/>
    <n v="286.80251044926371"/>
    <n v="6.9315131911440702"/>
  </r>
  <r>
    <x v="3"/>
    <s v="Q4"/>
    <s v="AMOLED"/>
    <s v="RGB OLED"/>
    <x v="5"/>
    <s v="Rigid"/>
    <s v="Others"/>
    <x v="8"/>
    <s v="Venu"/>
    <n v="1.2"/>
    <n v="390"/>
    <n v="390"/>
    <n v="0.31"/>
    <s v="400 - 499"/>
    <s v="1.2 - 1.39"/>
    <n v="0.372"/>
    <n v="0.14399971199999995"/>
    <n v="0.37199999999999994"/>
    <n v="170.9784196909072"/>
    <n v="4.1322482485666567"/>
  </r>
  <r>
    <x v="3"/>
    <s v="Q4"/>
    <s v="AMOLED"/>
    <s v="RGB OLED"/>
    <x v="2"/>
    <s v="Rigid"/>
    <s v="Others"/>
    <x v="5"/>
    <s v="Z5A/Z6"/>
    <n v="1.41"/>
    <n v="320"/>
    <n v="360"/>
    <n v="1.61"/>
    <s v="300 - 399"/>
    <s v="1.4 - 1.59"/>
    <n v="2.2701000000000002"/>
    <n v="1.0254064119194479"/>
    <n v="2.2700999999999998"/>
    <n v="775.47869087422384"/>
    <n v="22.723444827981353"/>
  </r>
  <r>
    <x v="3"/>
    <s v="Q4"/>
    <s v="AMOLED"/>
    <s v="RGB OLED"/>
    <x v="4"/>
    <s v="Rigid"/>
    <s v="Others"/>
    <x v="1"/>
    <s v="(BBK, 360 and Others)"/>
    <n v="1.4"/>
    <n v="480"/>
    <n v="480"/>
    <n v="0.54"/>
    <s v="400 - 499"/>
    <s v="1.4 - 1.59"/>
    <n v="0.75600000000000001"/>
    <n v="0.34141867199999998"/>
    <n v="0.75599999999999989"/>
    <n v="366.56415536710625"/>
    <n v="8.4683645321669641"/>
  </r>
  <r>
    <x v="3"/>
    <s v="Q4"/>
    <s v="AMOLED"/>
    <s v="RGB OLED"/>
    <x v="5"/>
    <s v="Rigid"/>
    <s v="Others"/>
    <x v="1"/>
    <s v="OEM"/>
    <n v="1.39"/>
    <n v="400"/>
    <n v="400"/>
    <n v="0.05"/>
    <s v="400 - 499"/>
    <s v="1.2 - 1.39"/>
    <n v="6.9499999999999992E-2"/>
    <n v="3.1162840899999999E-2"/>
    <n v="6.9499999999999992E-2"/>
    <n v="28.284271247461902"/>
    <n v="0.74490243569987191"/>
  </r>
  <r>
    <x v="3"/>
    <s v="Q4"/>
    <s v="AMOLED"/>
    <s v="RGB OLED"/>
    <x v="3"/>
    <s v="Rigid"/>
    <s v="Others"/>
    <x v="1"/>
    <s v="White Box"/>
    <n v="1.45"/>
    <n v="400"/>
    <n v="400"/>
    <n v="0.08"/>
    <s v="300 - 399"/>
    <s v="1.4 - 1.59"/>
    <n v="0.11599999999999999"/>
    <n v="5.4257955999999996E-2"/>
    <n v="0.11600000000000001"/>
    <n v="45.254833995939045"/>
    <n v="1.2545725232839946"/>
  </r>
  <r>
    <x v="3"/>
    <s v="Q4"/>
    <s v="AMOLED"/>
    <s v="RGB OLED"/>
    <x v="3"/>
    <s v="Rigid"/>
    <s v="Others"/>
    <x v="1"/>
    <s v="White Box"/>
    <n v="1.2"/>
    <n v="390"/>
    <n v="390"/>
    <n v="0.115"/>
    <s v="400 - 499"/>
    <s v="1.2 - 1.39"/>
    <n v="0.13800000000000001"/>
    <n v="5.3419247999999989E-2"/>
    <n v="0.13800000000000001"/>
    <n v="63.427478272433319"/>
    <n v="1.5329308018876309"/>
  </r>
  <r>
    <x v="3"/>
    <s v="Q4"/>
    <s v="AMOLED"/>
    <s v="RGB OLED"/>
    <x v="2"/>
    <s v="Rigid"/>
    <s v="Others"/>
    <x v="1"/>
    <s v="White Box"/>
    <n v="1.4"/>
    <n v="400"/>
    <n v="400"/>
    <n v="0.22"/>
    <s v="400 - 499"/>
    <s v="1.4 - 1.59"/>
    <n v="0.308"/>
    <n v="0.13909649599999999"/>
    <n v="0.308"/>
    <n v="124.45079348883237"/>
    <n v="3.2775707170794366"/>
  </r>
  <r>
    <x v="3"/>
    <s v="Q4"/>
    <s v="AMOLED"/>
    <s v="RGB OLED"/>
    <x v="2"/>
    <s v="Rigid"/>
    <s v="Others"/>
    <x v="1"/>
    <s v="White Box"/>
    <n v="1.2"/>
    <n v="390"/>
    <n v="390"/>
    <n v="0.26"/>
    <s v="400 - 499"/>
    <s v="1.2 - 1.39"/>
    <n v="0.312"/>
    <n v="0.12077395199999996"/>
    <n v="0.312"/>
    <n v="143.40125522463185"/>
    <n v="3.4657565955720351"/>
  </r>
  <r>
    <x v="3"/>
    <s v="Q4"/>
    <s v="AMOLED"/>
    <s v="RGB OLED"/>
    <x v="2"/>
    <s v="Rigid"/>
    <s v="Others"/>
    <x v="1"/>
    <s v="White Box"/>
    <n v="0.95"/>
    <n v="120"/>
    <n v="180"/>
    <n v="0.55000000000000004"/>
    <s v="200 - 299"/>
    <s v="0.8 - 0.99"/>
    <n v="0.52249999999999996"/>
    <n v="0.14780367461538463"/>
    <n v="0.52250000000000008"/>
    <n v="118.98319209031165"/>
    <n v="5.1751116585464771"/>
  </r>
  <r>
    <x v="3"/>
    <s v="Q4"/>
    <s v="AMOLED"/>
    <s v="RGB OLED"/>
    <x v="7"/>
    <s v="Rigid"/>
    <s v="Others"/>
    <x v="1"/>
    <s v="White Box"/>
    <n v="0.95"/>
    <n v="120"/>
    <n v="240"/>
    <n v="1.9"/>
    <s v="200 - 299"/>
    <s v="0.8 - 0.99"/>
    <n v="1.8049999999999999"/>
    <n v="0.44251524399999997"/>
    <n v="1.8049999999999999"/>
    <n v="509.823498869952"/>
    <n v="17.877658456796919"/>
  </r>
  <r>
    <x v="3"/>
    <s v="Q4"/>
    <s v="AMOLED"/>
    <s v="RGB OLED"/>
    <x v="5"/>
    <s v="Rigid"/>
    <s v="Others"/>
    <x v="1"/>
    <m/>
    <n v="1.39"/>
    <n v="480"/>
    <n v="236"/>
    <n v="0.06"/>
    <s v="300 - 399"/>
    <s v="1.2 - 1.39"/>
    <n v="8.3399999999999988E-2"/>
    <n v="2.9613499948146074E-2"/>
    <n v="8.3399999999999988E-2"/>
    <n v="32.092765539915689"/>
    <n v="0.89388292283984627"/>
  </r>
  <r>
    <x v="3"/>
    <s v="Q4"/>
    <s v="AMOLED"/>
    <s v="RGB OLED"/>
    <x v="2"/>
    <s v="Rigid"/>
    <s v="Others"/>
    <x v="6"/>
    <s v="Pro 2020/Pro 2/S2/E2"/>
    <n v="1.41"/>
    <n v="400"/>
    <n v="400"/>
    <n v="0.05"/>
    <s v="400 - 499"/>
    <s v="1.4 - 1.59"/>
    <n v="7.0499999999999993E-2"/>
    <n v="3.2066064899999989E-2"/>
    <n v="7.0499999999999993E-2"/>
    <n v="28.284271247461902"/>
    <n v="0.74490243569987191"/>
  </r>
  <r>
    <x v="3"/>
    <s v="Q4"/>
    <s v="AMOLED"/>
    <s v="RGB OLED"/>
    <x v="4"/>
    <s v="Rigid"/>
    <s v="Samsung"/>
    <x v="2"/>
    <s v="Galaxy Watch Active"/>
    <n v="1.1060000000000001"/>
    <n v="360"/>
    <n v="360"/>
    <n v="0.5"/>
    <s v="400 - 499"/>
    <s v="1 - 1.19"/>
    <n v="0.55300000000000005"/>
    <n v="0.19729573444000001"/>
    <n v="0.55300000000000005"/>
    <n v="254.55844122715712"/>
    <n v="6.2728626164199728"/>
  </r>
  <r>
    <x v="3"/>
    <s v="Q4"/>
    <s v="AMOLED"/>
    <s v="RGB OLED"/>
    <x v="6"/>
    <s v="Rigid"/>
    <s v="Xiaomi"/>
    <x v="16"/>
    <s v="Band 4"/>
    <n v="0.95"/>
    <n v="120"/>
    <n v="240"/>
    <n v="0.125"/>
    <s v="200 - 299"/>
    <s v="0.8 - 0.99"/>
    <n v="0.11874999999999999"/>
    <n v="2.9112845000000002E-2"/>
    <n v="0.11875000000000001"/>
    <n v="33.541019662496844"/>
    <n v="1.1761617405787448"/>
  </r>
  <r>
    <x v="3"/>
    <s v="Q4"/>
    <s v="AMOLED"/>
    <s v="RGB OLED"/>
    <x v="4"/>
    <s v="Rigid"/>
    <s v="Xiaomi"/>
    <x v="16"/>
    <s v="Band 4"/>
    <n v="0.95"/>
    <n v="120"/>
    <n v="240"/>
    <n v="1.89"/>
    <s v="200 - 299"/>
    <s v="0.8 - 0.99"/>
    <n v="1.7954999999999999"/>
    <n v="0.4401862164"/>
    <n v="1.7955000000000001"/>
    <n v="507.14021729695224"/>
    <n v="17.78356551755062"/>
  </r>
  <r>
    <x v="3"/>
    <s v="Q4"/>
    <s v="AMOLED"/>
    <s v="RGB OLED"/>
    <x v="7"/>
    <s v="Rigid"/>
    <s v="Xiaomi"/>
    <x v="16"/>
    <s v="Band 4"/>
    <n v="0.95"/>
    <n v="120"/>
    <n v="240"/>
    <n v="2.89"/>
    <s v="200 - 299"/>
    <s v="0.8 - 0.99"/>
    <n v="2.7454999999999998"/>
    <n v="0.67308897639999998"/>
    <n v="2.7454999999999998"/>
    <n v="775.46837459692711"/>
    <n v="27.19285944218058"/>
  </r>
  <r>
    <x v="3"/>
    <s v="Q4"/>
    <s v="AMOLED"/>
    <s v="RGB OLED"/>
    <x v="7"/>
    <s v="Rigid"/>
    <s v="Xiaomi"/>
    <x v="16"/>
    <s v="Color"/>
    <n v="1.39"/>
    <n v="454"/>
    <n v="454"/>
    <n v="0.23"/>
    <s v="400 - 499"/>
    <s v="1.2 - 1.39"/>
    <n v="0.31969999999999998"/>
    <n v="0.14334906813999998"/>
    <n v="0.31969999999999998"/>
    <n v="147.67218018299857"/>
    <n v="3.6068960044414844"/>
  </r>
  <r>
    <x v="3"/>
    <s v="Q4"/>
    <s v="AMOLED"/>
    <s v="RGB OLED"/>
    <x v="4"/>
    <s v="Rigid"/>
    <s v="Xiaomi"/>
    <x v="16"/>
    <s v="Color"/>
    <n v="0.95"/>
    <n v="454"/>
    <n v="454"/>
    <n v="0.35"/>
    <s v="600 - 699"/>
    <s v="0.8 - 0.99"/>
    <n v="0.33249999999999996"/>
    <n v="0.10189495749999999"/>
    <n v="0.33249999999999996"/>
    <n v="224.71853506108476"/>
    <n v="5.4887547893674755"/>
  </r>
  <r>
    <x v="3"/>
    <s v="Q4"/>
    <s v="AMOLED"/>
    <s v="RGB OLED"/>
    <x v="2"/>
    <s v="Rigid"/>
    <s v="Xiaomi"/>
    <x v="16"/>
    <s v="Color/Mi Watch Revolve Active"/>
    <n v="1.39"/>
    <n v="454"/>
    <n v="454"/>
    <n v="0.2"/>
    <s v="400 - 499"/>
    <s v="1.2 - 1.39"/>
    <n v="0.27799999999999997"/>
    <n v="0.1246513636"/>
    <n v="0.27799999999999997"/>
    <n v="128.41059146347703"/>
    <n v="3.1364313082099864"/>
  </r>
  <r>
    <x v="4"/>
    <s v="Q1"/>
    <s v="AMOLED"/>
    <s v="RGB OLED"/>
    <x v="8"/>
    <s v="Flexible"/>
    <s v="Apple"/>
    <x v="0"/>
    <m/>
    <n v="1.78"/>
    <n v="368"/>
    <n v="448"/>
    <n v="0.45"/>
    <s v="300 - 399"/>
    <s v="1.6 - 1.79"/>
    <n v="0.80100000000000005"/>
    <n v="0.45117091300167556"/>
    <n v="0.80099999999999993"/>
    <n v="260.89446142070551"/>
    <n v="17.647826254093669"/>
  </r>
  <r>
    <x v="4"/>
    <s v="Q1"/>
    <s v="AMOLED"/>
    <s v="RGB OLED"/>
    <x v="0"/>
    <s v="Flexible"/>
    <s v="Apple"/>
    <x v="0"/>
    <m/>
    <n v="1.5"/>
    <n v="312"/>
    <n v="390"/>
    <n v="1.6"/>
    <s v="300 - 399"/>
    <s v="1.4 - 1.59"/>
    <n v="2.4000000000000004"/>
    <n v="1.1329639024390241"/>
    <n v="2.4"/>
    <n v="799.10990483161959"/>
    <n v="39.217391675763707"/>
  </r>
  <r>
    <x v="4"/>
    <s v="Q1"/>
    <s v="AMOLED"/>
    <s v="RGB OLED"/>
    <x v="1"/>
    <s v="Flexible"/>
    <s v="Apple"/>
    <x v="0"/>
    <m/>
    <n v="1.5"/>
    <n v="312"/>
    <n v="390"/>
    <n v="2.1"/>
    <s v="300 - 399"/>
    <s v="1.4 - 1.59"/>
    <n v="3.1500000000000004"/>
    <n v="1.4870151219512191"/>
    <n v="3.15"/>
    <n v="1048.8317500915007"/>
    <n v="51.472826574439871"/>
  </r>
  <r>
    <x v="4"/>
    <s v="Q1"/>
    <s v="AMOLED"/>
    <s v="RGB OLED"/>
    <x v="0"/>
    <s v="Flexible"/>
    <s v="Apple"/>
    <x v="0"/>
    <m/>
    <n v="1.57"/>
    <n v="324"/>
    <n v="394"/>
    <n v="2.2000000000000002"/>
    <s v="300 - 399"/>
    <s v="1.4 - 1.59"/>
    <n v="3.4540000000000006"/>
    <n v="1.7163400244346489"/>
    <n v="3.4540000000000002"/>
    <n v="1122.2415426279674"/>
    <n v="86.278261686680167"/>
  </r>
  <r>
    <x v="4"/>
    <s v="Q1"/>
    <s v="AMOLED"/>
    <s v="RGB OLED"/>
    <x v="3"/>
    <s v="Flexible"/>
    <s v="Oppo"/>
    <x v="18"/>
    <s v="Watch &amp; Watch 2"/>
    <n v="1.91"/>
    <n v="402"/>
    <n v="476"/>
    <n v="2.5000000000000001E-2"/>
    <s v="300 - 399"/>
    <s v="1.8 - 1.99"/>
    <n v="4.7750000000000001E-2"/>
    <n v="2.9005077252884742E-2"/>
    <n v="4.7750000000000001E-2"/>
    <n v="15.576023240866073"/>
    <n v="0.51064312077817331"/>
  </r>
  <r>
    <x v="4"/>
    <s v="Q1"/>
    <s v="AMOLED"/>
    <s v="RGB OLED"/>
    <x v="1"/>
    <s v="Flexible"/>
    <s v="Samsung"/>
    <x v="2"/>
    <m/>
    <n v="1.2"/>
    <n v="360"/>
    <n v="360"/>
    <n v="0.3"/>
    <s v="400 - 499"/>
    <s v="1.2 - 1.39"/>
    <n v="0.36"/>
    <n v="0.13935455999999996"/>
    <n v="0.35999999999999993"/>
    <n v="152.73506473629428"/>
    <n v="6.1277174493380793"/>
  </r>
  <r>
    <x v="4"/>
    <s v="Q1"/>
    <s v="AMOLED"/>
    <s v="RGB OLED"/>
    <x v="1"/>
    <s v="Flexible"/>
    <s v="Samsung"/>
    <x v="2"/>
    <m/>
    <n v="1.4"/>
    <n v="360"/>
    <n v="360"/>
    <n v="0.92500000000000004"/>
    <s v="300 - 399"/>
    <s v="1.4 - 1.59"/>
    <n v="1.2949999999999999"/>
    <n v="0.58483753999999988"/>
    <n v="1.2949999999999999"/>
    <n v="470.9331162702407"/>
    <n v="22.672554562550893"/>
  </r>
  <r>
    <x v="4"/>
    <s v="Q1"/>
    <s v="AMOLED"/>
    <s v="RGB OLED"/>
    <x v="3"/>
    <s v="Flexible"/>
    <s v="Xiaomi"/>
    <x v="16"/>
    <s v="Amazfit X"/>
    <n v="2.0699999999999998"/>
    <n v="604"/>
    <n v="302"/>
    <n v="6.0000000000000001E-3"/>
    <s v="300 - 399"/>
    <s v="2.00+"/>
    <n v="1.2419999999999999E-2"/>
    <n v="6.6346706015999995E-3"/>
    <n v="1.2419999999999999E-2"/>
    <n v="4.0517551752296193"/>
    <n v="0.23530435005458225"/>
  </r>
  <r>
    <x v="4"/>
    <s v="Q1"/>
    <s v="AMOLED"/>
    <s v="RGB OLED"/>
    <x v="2"/>
    <s v="Rigid"/>
    <s v="Huawei"/>
    <x v="13"/>
    <s v="GTR (42mm)"/>
    <n v="1.2"/>
    <n v="390"/>
    <n v="390"/>
    <n v="0.35"/>
    <s v="400 - 499"/>
    <s v="1.2 - 1.39"/>
    <n v="0.42"/>
    <n v="0.16258031999999994"/>
    <n v="0.41999999999999993"/>
    <n v="193.04015126392747"/>
    <n v="4.5254783238334833"/>
  </r>
  <r>
    <x v="4"/>
    <s v="Q1"/>
    <s v="AMOLED"/>
    <s v="RGB OLED"/>
    <x v="2"/>
    <s v="Rigid"/>
    <s v="Huawei"/>
    <x v="13"/>
    <s v="GTR (47mm)/Nexo-Marve"/>
    <n v="1.39"/>
    <n v="454"/>
    <n v="454"/>
    <n v="0.21"/>
    <s v="400 - 499"/>
    <s v="1.2 - 1.39"/>
    <n v="0.29189999999999999"/>
    <n v="0.13088393177999999"/>
    <n v="0.29189999999999999"/>
    <n v="134.83112103665087"/>
    <n v="3.1944552874118708"/>
  </r>
  <r>
    <x v="4"/>
    <s v="Q1"/>
    <s v="AMOLED"/>
    <s v="RGB OLED"/>
    <x v="6"/>
    <s v="Rigid"/>
    <s v="Huawei"/>
    <x v="13"/>
    <s v="T-REX"/>
    <n v="1.3"/>
    <n v="360"/>
    <n v="360"/>
    <n v="3.5999999999999997E-2"/>
    <s v="300 - 399"/>
    <s v="1.2 - 1.39"/>
    <n v="4.6800000000000001E-2"/>
    <n v="1.9625767199999995E-2"/>
    <n v="4.6799999999999994E-2"/>
    <n v="18.328207768355313"/>
    <n v="0.52023986109279052"/>
  </r>
  <r>
    <x v="4"/>
    <s v="Q1"/>
    <s v="AMOLED"/>
    <s v="RGB OLED"/>
    <x v="2"/>
    <s v="Rigid"/>
    <s v="Huawei"/>
    <x v="13"/>
    <s v="Young/T-REX/Verge"/>
    <n v="1.3"/>
    <n v="360"/>
    <n v="360"/>
    <n v="0.28999999999999998"/>
    <s v="300 - 399"/>
    <s v="1.2 - 1.39"/>
    <n v="0.377"/>
    <n v="0.15809645799999997"/>
    <n v="0.37699999999999995"/>
    <n v="147.64389591175112"/>
    <n v="4.1908211032474787"/>
  </r>
  <r>
    <x v="4"/>
    <s v="Q1"/>
    <s v="AMOLED"/>
    <s v="RGB OLED"/>
    <x v="4"/>
    <s v="Rigid"/>
    <s v="Huawei"/>
    <x v="4"/>
    <s v="Kids 3 Pro"/>
    <n v="1.4"/>
    <n v="320"/>
    <n v="320"/>
    <n v="0.125"/>
    <s v="300 - 399"/>
    <s v="1.4 - 1.59"/>
    <n v="0.17499999999999999"/>
    <n v="7.903209999999998E-2"/>
    <n v="0.17499999999999999"/>
    <n v="56.568542494923804"/>
    <n v="1.711315332542074"/>
  </r>
  <r>
    <x v="4"/>
    <s v="Q1"/>
    <s v="AMOLED"/>
    <s v="RGB OLED"/>
    <x v="2"/>
    <s v="Rigid"/>
    <s v="Huawei"/>
    <x v="4"/>
    <s v="Watch"/>
    <n v="1.4"/>
    <n v="400"/>
    <n v="400"/>
    <n v="0.13"/>
    <s v="400 - 499"/>
    <s v="1.4 - 1.59"/>
    <n v="0.182"/>
    <n v="8.2193383999999994E-2"/>
    <n v="0.182"/>
    <n v="73.539105243400954"/>
    <n v="1.878643942835077"/>
  </r>
  <r>
    <x v="4"/>
    <s v="Q1"/>
    <s v="AMOLED"/>
    <s v="RGB OLED"/>
    <x v="6"/>
    <s v="Rigid"/>
    <s v="Huawei"/>
    <x v="4"/>
    <s v="Watch 2/2 Pro/Honor Watch Dream/Magic"/>
    <n v="1.19"/>
    <n v="390"/>
    <n v="390"/>
    <n v="2.5999999999999999E-2"/>
    <s v="400 - 499"/>
    <s v="1 - 1.19"/>
    <n v="3.0939999999999999E-2"/>
    <n v="1.1876943987999995E-2"/>
    <n v="3.0939999999999995E-2"/>
    <n v="14.340125522463184"/>
    <n v="0.29662799097395937"/>
  </r>
  <r>
    <x v="4"/>
    <s v="Q1"/>
    <s v="AMOLED"/>
    <s v="RGB OLED"/>
    <x v="2"/>
    <s v="Rigid"/>
    <s v="Huawei"/>
    <x v="4"/>
    <s v="Watch 2/2 Pro/Honor Watch Dream/Magic"/>
    <n v="1.2"/>
    <n v="390"/>
    <n v="390"/>
    <n v="0.09"/>
    <s v="400 - 499"/>
    <s v="1.2 - 1.39"/>
    <n v="0.108"/>
    <n v="4.1806367999999983E-2"/>
    <n v="0.10799999999999998"/>
    <n v="49.638896039295638"/>
    <n v="1.16369442612861"/>
  </r>
  <r>
    <x v="4"/>
    <s v="Q1"/>
    <s v="AMOLED"/>
    <s v="RGB OLED"/>
    <x v="5"/>
    <s v="Rigid"/>
    <s v="Huawei"/>
    <x v="4"/>
    <s v="Watch 2/2 Pro/Honor Watch Dream/Magic"/>
    <n v="1.2"/>
    <n v="390"/>
    <n v="390"/>
    <n v="0.28000000000000003"/>
    <s v="400 - 499"/>
    <s v="1.2 - 1.39"/>
    <n v="0.33600000000000002"/>
    <n v="0.13006425599999996"/>
    <n v="0.33600000000000002"/>
    <n v="154.43212101114199"/>
    <n v="3.6203826590667871"/>
  </r>
  <r>
    <x v="4"/>
    <s v="Q1"/>
    <s v="AMOLED"/>
    <s v="RGB OLED"/>
    <x v="2"/>
    <s v="Rigid"/>
    <s v="Huawei/Honor"/>
    <x v="10"/>
    <s v="4 Pro/Honor 5"/>
    <n v="0.95"/>
    <n v="120"/>
    <n v="240"/>
    <n v="0.21"/>
    <s v="200 - 299"/>
    <s v="0.8 - 0.99"/>
    <n v="0.19949999999999998"/>
    <n v="4.8909579600000003E-2"/>
    <n v="0.19949999999999998"/>
    <n v="56.348913032994695"/>
    <n v="1.9166731724471224"/>
  </r>
  <r>
    <x v="4"/>
    <s v="Q1"/>
    <s v="AMOLED"/>
    <s v="RGB OLED"/>
    <x v="3"/>
    <s v="Rigid"/>
    <s v="Huawei/Honor"/>
    <x v="10"/>
    <s v="4 Pro/Honor 5"/>
    <n v="0.95"/>
    <n v="120"/>
    <n v="240"/>
    <n v="0.57999999999999996"/>
    <s v="200 - 299"/>
    <s v="0.8 - 0.99"/>
    <n v="0.55099999999999993"/>
    <n v="0.13508360080000001"/>
    <n v="0.55099999999999993"/>
    <n v="155.63033123398534"/>
    <n v="4.7136687619968143"/>
  </r>
  <r>
    <x v="4"/>
    <s v="Q1"/>
    <s v="AMOLED"/>
    <s v="RGB OLED"/>
    <x v="4"/>
    <s v="Rigid"/>
    <s v="Huawei/Honor"/>
    <x v="10"/>
    <s v="4 Pro/Honor 5"/>
    <n v="0.95"/>
    <n v="120"/>
    <n v="240"/>
    <n v="1.41"/>
    <s v="200 - 299"/>
    <s v="0.8 - 0.99"/>
    <n v="1.3394999999999999"/>
    <n v="0.32839289159999996"/>
    <n v="1.3395000000000001"/>
    <n v="378.34270179296436"/>
    <n v="12.869091300716393"/>
  </r>
  <r>
    <x v="4"/>
    <s v="Q1"/>
    <s v="AMOLED"/>
    <s v="RGB OLED"/>
    <x v="4"/>
    <s v="Rigid"/>
    <s v="Huawei/Honor"/>
    <x v="10"/>
    <s v="Watch"/>
    <n v="1.4"/>
    <n v="400"/>
    <n v="400"/>
    <n v="0.14000000000000001"/>
    <s v="400 - 499"/>
    <s v="1.4 - 1.59"/>
    <n v="0.19600000000000001"/>
    <n v="8.8515951999999995E-2"/>
    <n v="0.19600000000000001"/>
    <n v="79.195959492893337"/>
    <n v="2.0231550153608522"/>
  </r>
  <r>
    <x v="4"/>
    <s v="Q1"/>
    <s v="AMOLED"/>
    <s v="RGB OLED"/>
    <x v="4"/>
    <s v="Rigid"/>
    <s v="Huawei/Honor"/>
    <x v="10"/>
    <s v="Watch GT (42mm)/Watch Magic"/>
    <n v="1.2"/>
    <n v="390"/>
    <n v="390"/>
    <n v="0.26"/>
    <s v="400 - 499"/>
    <s v="1.2 - 1.39"/>
    <n v="0.312"/>
    <n v="0.12077395199999996"/>
    <n v="0.312"/>
    <n v="143.40125522463185"/>
    <n v="3.3617838977048735"/>
  </r>
  <r>
    <x v="4"/>
    <s v="Q1"/>
    <s v="AMOLED"/>
    <s v="RGB OLED"/>
    <x v="4"/>
    <s v="Rigid"/>
    <s v="Huawei/Honor"/>
    <x v="14"/>
    <s v="Watch GT2/2e/Magic Watch2"/>
    <n v="1.39"/>
    <n v="454"/>
    <n v="454"/>
    <n v="0.42499999999999999"/>
    <s v="400 - 499"/>
    <s v="1.2 - 1.39"/>
    <n v="0.59075"/>
    <n v="0.26488414765000001"/>
    <n v="0.59075"/>
    <n v="272.87250685988869"/>
    <n v="6.4649690340478339"/>
  </r>
  <r>
    <x v="4"/>
    <s v="Q1"/>
    <s v="AMOLED"/>
    <s v="RGB OLED"/>
    <x v="5"/>
    <s v="Rigid"/>
    <s v="Others"/>
    <x v="7"/>
    <s v="EXPLORIST/Others"/>
    <n v="1.4"/>
    <n v="454"/>
    <n v="454"/>
    <n v="0.22"/>
    <s v="400 - 499"/>
    <s v="1.4 - 1.59"/>
    <n v="0.308"/>
    <n v="0.13909649599999999"/>
    <n v="0.308"/>
    <n v="141.25165060982474"/>
    <n v="3.3465722058600549"/>
  </r>
  <r>
    <x v="4"/>
    <s v="Q1"/>
    <s v="AMOLED"/>
    <s v="RGB OLED"/>
    <x v="5"/>
    <s v="Rigid"/>
    <s v="Others"/>
    <x v="7"/>
    <s v="Gen 5 Carlyle"/>
    <n v="1.28"/>
    <n v="390"/>
    <n v="390"/>
    <n v="0.2"/>
    <s v="400 - 499"/>
    <s v="1.2 - 1.39"/>
    <n v="0.25600000000000001"/>
    <n v="0.10570301440000002"/>
    <n v="0.25600000000000006"/>
    <n v="110.30865786510142"/>
    <n v="2.7381045320673185"/>
  </r>
  <r>
    <x v="4"/>
    <s v="Q1"/>
    <s v="AMOLED"/>
    <s v="RGB OLED"/>
    <x v="5"/>
    <s v="Rigid"/>
    <s v="Others"/>
    <x v="7"/>
    <s v="Spot/Emporio Armani/Michael Kors/Misfit Vapor 2"/>
    <n v="1.2"/>
    <n v="390"/>
    <n v="390"/>
    <n v="0.11"/>
    <s v="400 - 499"/>
    <s v="1.2 - 1.39"/>
    <n v="0.13200000000000001"/>
    <n v="5.1096671999999982E-2"/>
    <n v="0.13200000000000001"/>
    <n v="60.669761825805779"/>
    <n v="1.4222931874905234"/>
  </r>
  <r>
    <x v="4"/>
    <s v="Q1"/>
    <s v="AMOLED"/>
    <s v="RGB OLED"/>
    <x v="5"/>
    <s v="Rigid"/>
    <s v="Others"/>
    <x v="8"/>
    <s v="Venu"/>
    <n v="1.2"/>
    <n v="390"/>
    <n v="390"/>
    <n v="8.5000000000000006E-2"/>
    <s v="400 - 499"/>
    <s v="1.2 - 1.39"/>
    <n v="0.10200000000000001"/>
    <n v="3.9483791999999997E-2"/>
    <n v="0.10199999999999999"/>
    <n v="46.881179592668104"/>
    <n v="1.0990447357881319"/>
  </r>
  <r>
    <x v="4"/>
    <s v="Q1"/>
    <s v="AMOLED"/>
    <s v="RGB OLED"/>
    <x v="2"/>
    <s v="Rigid"/>
    <s v="Others"/>
    <x v="5"/>
    <s v="Z5A/Z6"/>
    <n v="1.41"/>
    <n v="320"/>
    <n v="360"/>
    <n v="0.89"/>
    <s v="300 - 399"/>
    <s v="1.4 - 1.59"/>
    <n v="1.2548999999999999"/>
    <n v="0.5668395693219308"/>
    <n v="1.2548999999999999"/>
    <n v="428.68076700500569"/>
    <n v="12.184565167699567"/>
  </r>
  <r>
    <x v="4"/>
    <s v="Q1"/>
    <s v="AMOLED"/>
    <s v="RGB OLED"/>
    <x v="4"/>
    <s v="Rigid"/>
    <s v="Others"/>
    <x v="1"/>
    <s v="(BBK, 360 and Others)"/>
    <n v="1.4"/>
    <n v="480"/>
    <n v="480"/>
    <n v="0.155"/>
    <s v="400 - 499"/>
    <s v="1.4 - 1.59"/>
    <n v="0.217"/>
    <n v="9.7999803999999982E-2"/>
    <n v="0.21699999999999997"/>
    <n v="105.21748904055828"/>
    <n v="2.3578122359468572"/>
  </r>
  <r>
    <x v="4"/>
    <s v="Q1"/>
    <s v="AMOLED"/>
    <s v="RGB OLED"/>
    <x v="5"/>
    <s v="Rigid"/>
    <s v="Others"/>
    <x v="1"/>
    <s v="OEM"/>
    <n v="1.4"/>
    <n v="400"/>
    <n v="400"/>
    <n v="0.31"/>
    <s v="400 - 499"/>
    <s v="1.4 - 1.59"/>
    <n v="0.434"/>
    <n v="0.19599960799999996"/>
    <n v="0.43399999999999994"/>
    <n v="175.36248173426378"/>
    <n v="4.4798432482990291"/>
  </r>
  <r>
    <x v="4"/>
    <s v="Q1"/>
    <s v="AMOLED"/>
    <s v="RGB OLED"/>
    <x v="5"/>
    <s v="Rigid"/>
    <s v="Others"/>
    <x v="1"/>
    <s v="OEM"/>
    <n v="1.2"/>
    <n v="390"/>
    <n v="390"/>
    <n v="0.45"/>
    <s v="400 - 499"/>
    <s v="1.2 - 1.39"/>
    <n v="0.54"/>
    <n v="0.20903183999999997"/>
    <n v="0.54"/>
    <n v="248.1944801964782"/>
    <n v="5.8184721306430509"/>
  </r>
  <r>
    <x v="4"/>
    <s v="Q1"/>
    <s v="AMOLED"/>
    <s v="RGB OLED"/>
    <x v="3"/>
    <s v="Rigid"/>
    <s v="Others"/>
    <x v="1"/>
    <s v="White Box"/>
    <n v="1.45"/>
    <n v="400"/>
    <n v="400"/>
    <n v="2.1000000000000001E-2"/>
    <s v="300 - 399"/>
    <s v="1.4 - 1.59"/>
    <n v="3.0450000000000001E-2"/>
    <n v="1.424271345E-2"/>
    <n v="3.0450000000000005E-2"/>
    <n v="11.879393923934"/>
    <n v="0.31944552874118709"/>
  </r>
  <r>
    <x v="4"/>
    <s v="Q1"/>
    <s v="AMOLED"/>
    <s v="RGB OLED"/>
    <x v="3"/>
    <s v="Rigid"/>
    <s v="Others"/>
    <x v="1"/>
    <s v="White Box"/>
    <n v="1.2"/>
    <n v="390"/>
    <n v="390"/>
    <n v="0.05"/>
    <s v="400 - 499"/>
    <s v="1.2 - 1.39"/>
    <n v="0.06"/>
    <n v="2.3225759999999995E-2"/>
    <n v="6.0000000000000005E-2"/>
    <n v="27.577164466275356"/>
    <n v="0.64649690340478339"/>
  </r>
  <r>
    <x v="4"/>
    <s v="Q1"/>
    <s v="AMOLED"/>
    <s v="RGB OLED"/>
    <x v="2"/>
    <s v="Rigid"/>
    <s v="Others"/>
    <x v="1"/>
    <s v="White Box"/>
    <n v="1.2"/>
    <n v="390"/>
    <n v="390"/>
    <n v="0.11"/>
    <s v="400 - 499"/>
    <s v="1.2 - 1.39"/>
    <n v="0.13200000000000001"/>
    <n v="5.1096671999999982E-2"/>
    <n v="0.13200000000000001"/>
    <n v="60.669761825805779"/>
    <n v="1.4222931874905234"/>
  </r>
  <r>
    <x v="4"/>
    <s v="Q1"/>
    <s v="AMOLED"/>
    <s v="RGB OLED"/>
    <x v="2"/>
    <s v="Rigid"/>
    <s v="Others"/>
    <x v="1"/>
    <s v="White Box"/>
    <n v="1.4"/>
    <n v="400"/>
    <n v="400"/>
    <n v="0.13"/>
    <s v="400 - 499"/>
    <s v="1.4 - 1.59"/>
    <n v="0.182"/>
    <n v="8.2193383999999994E-2"/>
    <n v="0.182"/>
    <n v="73.539105243400954"/>
    <n v="1.878643942835077"/>
  </r>
  <r>
    <x v="4"/>
    <s v="Q1"/>
    <s v="AMOLED"/>
    <s v="RGB OLED"/>
    <x v="2"/>
    <s v="Rigid"/>
    <s v="Others"/>
    <x v="1"/>
    <s v="White Box"/>
    <n v="0.95"/>
    <n v="120"/>
    <n v="180"/>
    <n v="0.19"/>
    <s v="200 - 299"/>
    <s v="0.8 - 0.99"/>
    <n v="0.18049999999999999"/>
    <n v="5.1059451230769229E-2"/>
    <n v="0.18049999999999999"/>
    <n v="41.103284540289479"/>
    <n v="1.7341328703093013"/>
  </r>
  <r>
    <x v="4"/>
    <s v="Q1"/>
    <s v="AMOLED"/>
    <s v="RGB OLED"/>
    <x v="7"/>
    <s v="Rigid"/>
    <s v="Others"/>
    <x v="1"/>
    <s v="White Box"/>
    <n v="0.95"/>
    <n v="120"/>
    <n v="240"/>
    <n v="1.76"/>
    <s v="200 - 299"/>
    <s v="0.8 - 0.99"/>
    <n v="1.6719999999999999"/>
    <n v="0.40990885759999995"/>
    <n v="1.6720000000000002"/>
    <n v="472.25755684795558"/>
    <n v="16.063546588128265"/>
  </r>
  <r>
    <x v="4"/>
    <s v="Q1"/>
    <s v="AMOLED"/>
    <s v="RGB OLED"/>
    <x v="6"/>
    <s v="Rigid"/>
    <s v="Others"/>
    <x v="3"/>
    <s v="Quartz"/>
    <n v="1.4"/>
    <n v="300"/>
    <n v="300"/>
    <n v="0.04"/>
    <s v="300 - 399"/>
    <s v="1.4 - 1.59"/>
    <n v="5.5999999999999994E-2"/>
    <n v="2.5290271999999996E-2"/>
    <n v="5.6000000000000001E-2"/>
    <n v="16.970562748477143"/>
    <n v="0.54762090641346373"/>
  </r>
  <r>
    <x v="4"/>
    <s v="Q1"/>
    <s v="AMOLED"/>
    <s v="RGB OLED"/>
    <x v="6"/>
    <s v="Rigid"/>
    <s v="Xiaomi"/>
    <x v="16"/>
    <s v="Band 4"/>
    <n v="0.95"/>
    <n v="120"/>
    <n v="240"/>
    <n v="0.26"/>
    <s v="200 - 299"/>
    <s v="0.8 - 0.99"/>
    <n v="0.247"/>
    <n v="6.0554717600000002E-2"/>
    <n v="0.247"/>
    <n v="69.765320897993433"/>
    <n v="2.1130239277916756"/>
  </r>
  <r>
    <x v="4"/>
    <s v="Q1"/>
    <s v="AMOLED"/>
    <s v="RGB OLED"/>
    <x v="4"/>
    <s v="Rigid"/>
    <s v="Xiaomi"/>
    <x v="16"/>
    <s v="Band 4"/>
    <n v="0.95"/>
    <n v="120"/>
    <n v="240"/>
    <n v="1.49"/>
    <s v="200 - 299"/>
    <s v="0.8 - 0.99"/>
    <n v="1.4155"/>
    <n v="0.3470251124"/>
    <n v="1.4155"/>
    <n v="399.80895437696239"/>
    <n v="12.109252509267678"/>
  </r>
  <r>
    <x v="4"/>
    <s v="Q1"/>
    <s v="AMOLED"/>
    <s v="RGB OLED"/>
    <x v="7"/>
    <s v="Rigid"/>
    <s v="Xiaomi"/>
    <x v="16"/>
    <s v="Band 4"/>
    <n v="0.95"/>
    <n v="120"/>
    <n v="240"/>
    <n v="2.25"/>
    <s v="200 - 299"/>
    <s v="0.8 - 0.99"/>
    <n v="2.1374999999999997"/>
    <n v="0.52403120999999997"/>
    <n v="2.1375000000000002"/>
    <n v="603.73835392494323"/>
    <n v="20.535783990504886"/>
  </r>
  <r>
    <x v="4"/>
    <s v="Q1"/>
    <s v="AMOLED"/>
    <s v="RGB OLED"/>
    <x v="4"/>
    <s v="Rigid"/>
    <s v="Xiaomi"/>
    <x v="16"/>
    <s v="Color"/>
    <n v="0.95"/>
    <n v="454"/>
    <n v="454"/>
    <n v="0.53"/>
    <s v="600 - 699"/>
    <s v="0.8 - 0.99"/>
    <n v="0.50349999999999995"/>
    <n v="0.15429807849999999"/>
    <n v="0.50350000000000006"/>
    <n v="340.28806737821412"/>
    <n v="8.0621966777537697"/>
  </r>
  <r>
    <x v="4"/>
    <s v="Q1"/>
    <s v="AMOLED"/>
    <s v="RGB OLED"/>
    <x v="7"/>
    <s v="Rigid"/>
    <s v="Xiaomi"/>
    <x v="16"/>
    <s v="Color"/>
    <n v="1.39"/>
    <n v="454"/>
    <n v="454"/>
    <n v="0.71"/>
    <s v="400 - 499"/>
    <s v="1.2 - 1.39"/>
    <n v="0.98689999999999989"/>
    <n v="0.44251234077999996"/>
    <n v="0.9869"/>
    <n v="455.85759969534342"/>
    <n v="10.800301209821086"/>
  </r>
  <r>
    <x v="4"/>
    <s v="Q1"/>
    <s v="AMOLED"/>
    <s v="RGB OLED"/>
    <x v="2"/>
    <s v="Rigid"/>
    <s v="Xiaomi"/>
    <x v="16"/>
    <s v="Color/Mi Watch Revolve Active"/>
    <n v="1.39"/>
    <n v="454"/>
    <n v="454"/>
    <n v="0.68"/>
    <s v="400 - 499"/>
    <s v="1.2 - 1.39"/>
    <n v="0.94520000000000004"/>
    <n v="0.42381463623999999"/>
    <n v="0.94520000000000004"/>
    <n v="436.59601097582191"/>
    <n v="10.343950454476534"/>
  </r>
  <r>
    <x v="4"/>
    <s v="Q2"/>
    <s v="AMOLED"/>
    <s v="RGB OLED"/>
    <x v="8"/>
    <s v="Flexible"/>
    <s v="Apple"/>
    <x v="0"/>
    <m/>
    <n v="1.78"/>
    <n v="368"/>
    <n v="448"/>
    <n v="0.75"/>
    <s v="300 - 399"/>
    <s v="1.6 - 1.79"/>
    <n v="1.335"/>
    <n v="0.75195152166945922"/>
    <n v="1.335"/>
    <n v="434.8241023678425"/>
    <n v="28.824782881686325"/>
  </r>
  <r>
    <x v="4"/>
    <s v="Q2"/>
    <s v="AMOLED"/>
    <s v="RGB OLED"/>
    <x v="0"/>
    <s v="Flexible"/>
    <s v="Apple"/>
    <x v="0"/>
    <m/>
    <n v="1.57"/>
    <n v="324"/>
    <n v="394"/>
    <n v="1.3"/>
    <s v="300 - 399"/>
    <s v="1.4 - 1.59"/>
    <n v="2.0410000000000004"/>
    <n v="1.0142009235295653"/>
    <n v="2.0409999999999999"/>
    <n v="663.14272973470804"/>
    <n v="49.962956994922962"/>
  </r>
  <r>
    <x v="4"/>
    <s v="Q2"/>
    <s v="AMOLED"/>
    <s v="RGB OLED"/>
    <x v="1"/>
    <s v="Flexible"/>
    <s v="Apple"/>
    <x v="0"/>
    <m/>
    <n v="1.5"/>
    <n v="312"/>
    <n v="390"/>
    <n v="2.6190000000000002"/>
    <s v="300 - 399"/>
    <s v="1.4 - 1.59"/>
    <n v="3.9285000000000005"/>
    <n v="1.8545202878048777"/>
    <n v="3.9284999999999997"/>
    <n v="1308.0430254712574"/>
    <n v="62.91008863928041"/>
  </r>
  <r>
    <x v="4"/>
    <s v="Q2"/>
    <s v="AMOLED"/>
    <s v="RGB OLED"/>
    <x v="0"/>
    <s v="Flexible"/>
    <s v="Apple"/>
    <x v="0"/>
    <m/>
    <n v="1.5"/>
    <n v="312"/>
    <n v="390"/>
    <n v="2.8"/>
    <s v="300 - 399"/>
    <s v="1.4 - 1.59"/>
    <n v="4.1999999999999993"/>
    <n v="1.982686829268292"/>
    <n v="4.1999999999999993"/>
    <n v="1398.4423334553339"/>
    <n v="67.257826723934755"/>
  </r>
  <r>
    <x v="4"/>
    <s v="Q2"/>
    <s v="AMOLED"/>
    <s v="RGB OLED"/>
    <x v="3"/>
    <s v="Flexible"/>
    <s v="Oppo"/>
    <x v="18"/>
    <s v="Watch &amp; Watch 2"/>
    <n v="1.91"/>
    <n v="402"/>
    <n v="476"/>
    <n v="0.1"/>
    <s v="300 - 399"/>
    <s v="1.8 - 1.99"/>
    <n v="0.191"/>
    <n v="0.11602030901153897"/>
    <n v="0.191"/>
    <n v="62.304092963464292"/>
    <n v="2.0017210334504392"/>
  </r>
  <r>
    <x v="4"/>
    <s v="Q2"/>
    <s v="AMOLED"/>
    <s v="RGB OLED"/>
    <x v="3"/>
    <s v="Flexible"/>
    <s v="Others"/>
    <x v="12"/>
    <s v="Alpha"/>
    <n v="4.01"/>
    <n v="192"/>
    <n v="960"/>
    <n v="1.4999999999999999E-2"/>
    <s v="200 - 299"/>
    <s v="2.00+"/>
    <n v="6.0149999999999995E-2"/>
    <n v="2.9925684565384601E-2"/>
    <n v="6.0149999999999988E-2"/>
    <n v="14.68517619914722"/>
    <n v="0.57649565763372645"/>
  </r>
  <r>
    <x v="4"/>
    <s v="Q2"/>
    <s v="AMOLED"/>
    <s v="RGB OLED"/>
    <x v="1"/>
    <s v="Flexible"/>
    <s v="Samsung"/>
    <x v="2"/>
    <m/>
    <n v="1.2"/>
    <n v="360"/>
    <n v="360"/>
    <n v="0.32500000000000001"/>
    <s v="400 - 499"/>
    <s v="1.2 - 1.39"/>
    <n v="0.39"/>
    <n v="0.15096743999999995"/>
    <n v="0.38999999999999996"/>
    <n v="165.46298679765212"/>
    <n v="6.5055933587139272"/>
  </r>
  <r>
    <x v="4"/>
    <s v="Q2"/>
    <s v="AMOLED"/>
    <s v="RGB OLED"/>
    <x v="1"/>
    <s v="Flexible"/>
    <s v="Samsung"/>
    <x v="2"/>
    <m/>
    <n v="1.4"/>
    <n v="360"/>
    <n v="360"/>
    <n v="0.82"/>
    <s v="300 - 399"/>
    <s v="1.4 - 1.59"/>
    <n v="1.1479999999999999"/>
    <n v="0.51845057599999989"/>
    <n v="1.1479999999999999"/>
    <n v="417.47584361253763"/>
    <n v="19.696934969152323"/>
  </r>
  <r>
    <x v="4"/>
    <s v="Q2"/>
    <s v="AMOLED"/>
    <s v="RGB OLED"/>
    <x v="2"/>
    <s v="Rigid"/>
    <s v="Huawei"/>
    <x v="13"/>
    <s v="GTR (42mm)"/>
    <n v="1.2"/>
    <n v="390"/>
    <n v="390"/>
    <n v="0.19"/>
    <s v="400 - 499"/>
    <s v="1.2 - 1.39"/>
    <n v="0.22799999999999998"/>
    <n v="8.8257887999999979E-2"/>
    <n v="0.22800000000000001"/>
    <n v="104.79322497184634"/>
    <n v="2.3829875859500316"/>
  </r>
  <r>
    <x v="4"/>
    <s v="Q2"/>
    <s v="AMOLED"/>
    <s v="RGB OLED"/>
    <x v="2"/>
    <s v="Rigid"/>
    <s v="Huawei"/>
    <x v="13"/>
    <s v="GTR (47mm)/Nexo-Marve"/>
    <n v="1.39"/>
    <n v="454"/>
    <n v="454"/>
    <n v="0.17599999999999999"/>
    <s v="400 - 499"/>
    <s v="1.2 - 1.39"/>
    <n v="0.24463999999999997"/>
    <n v="0.10969319996799999"/>
    <n v="0.24463999999999997"/>
    <n v="113.00132048785977"/>
    <n v="2.5969400317474025"/>
  </r>
  <r>
    <x v="4"/>
    <s v="Q2"/>
    <s v="AMOLED"/>
    <s v="RGB OLED"/>
    <x v="6"/>
    <s v="Rigid"/>
    <s v="Huawei"/>
    <x v="13"/>
    <s v="T-REX"/>
    <n v="1.3"/>
    <n v="360"/>
    <n v="360"/>
    <n v="0.02"/>
    <s v="300 - 399"/>
    <s v="1.2 - 1.39"/>
    <n v="2.6000000000000002E-2"/>
    <n v="1.0903203999999998E-2"/>
    <n v="2.6000000000000002E-2"/>
    <n v="10.182337649086286"/>
    <n v="0.28035148070000376"/>
  </r>
  <r>
    <x v="4"/>
    <s v="Q2"/>
    <s v="AMOLED"/>
    <s v="RGB OLED"/>
    <x v="2"/>
    <s v="Rigid"/>
    <s v="Huawei"/>
    <x v="13"/>
    <s v="Young/T-REX/Verge"/>
    <n v="1.3"/>
    <n v="360"/>
    <n v="360"/>
    <n v="0.11"/>
    <s v="300 - 399"/>
    <s v="1.2 - 1.39"/>
    <n v="0.14300000000000002"/>
    <n v="5.9967621999999991E-2"/>
    <n v="0.14299999999999999"/>
    <n v="56.002857069974567"/>
    <n v="1.5419331438500208"/>
  </r>
  <r>
    <x v="4"/>
    <s v="Q2"/>
    <s v="AMOLED"/>
    <s v="RGB OLED"/>
    <x v="2"/>
    <s v="Rigid"/>
    <s v="Huawei"/>
    <x v="4"/>
    <s v="B5"/>
    <n v="1.1299999999999999"/>
    <n v="160"/>
    <n v="300"/>
    <n v="3.3000000000000002E-2"/>
    <s v="300 - 399"/>
    <s v="1 - 1.19"/>
    <n v="3.7289999999999997E-2"/>
    <n v="1.1288121189757779E-2"/>
    <n v="3.7289999999999997E-2"/>
    <n v="11.22"/>
    <n v="0.31650206636921474"/>
  </r>
  <r>
    <x v="4"/>
    <s v="Q2"/>
    <s v="AMOLED"/>
    <s v="RGB OLED"/>
    <x v="4"/>
    <s v="Rigid"/>
    <s v="Huawei"/>
    <x v="4"/>
    <s v="B5"/>
    <n v="1.1299999999999999"/>
    <n v="160"/>
    <n v="300"/>
    <n v="0.22"/>
    <s v="300 - 399"/>
    <s v="1 - 1.19"/>
    <n v="0.24859999999999999"/>
    <n v="7.5254141265051866E-2"/>
    <n v="0.24859999999999996"/>
    <n v="74.8"/>
    <n v="2.1100137757947648"/>
  </r>
  <r>
    <x v="4"/>
    <s v="Q2"/>
    <s v="AMOLED"/>
    <s v="RGB OLED"/>
    <x v="4"/>
    <s v="Rigid"/>
    <s v="Huawei"/>
    <x v="4"/>
    <s v="Kids 3 Pro"/>
    <n v="1.4"/>
    <n v="320"/>
    <n v="320"/>
    <n v="0.09"/>
    <s v="300 - 399"/>
    <s v="1.4 - 1.59"/>
    <n v="0.126"/>
    <n v="5.6903111999999985E-2"/>
    <n v="0.12599999999999997"/>
    <n v="40.729350596345135"/>
    <n v="1.1951826282473845"/>
  </r>
  <r>
    <x v="4"/>
    <s v="Q2"/>
    <s v="AMOLED"/>
    <s v="RGB OLED"/>
    <x v="4"/>
    <s v="Rigid"/>
    <s v="Huawei"/>
    <x v="4"/>
    <s v="Kids Watch 4X"/>
    <n v="1.41"/>
    <n v="320"/>
    <n v="360"/>
    <n v="9.5000000000000001E-2"/>
    <s v="300 - 399"/>
    <s v="1.4 - 1.59"/>
    <n v="0.13394999999999999"/>
    <n v="6.0505347287172384E-2"/>
    <n v="0.13394999999999999"/>
    <n v="45.758059399410719"/>
    <n v="1.261581663150017"/>
  </r>
  <r>
    <x v="4"/>
    <s v="Q2"/>
    <s v="AMOLED"/>
    <s v="RGB OLED"/>
    <x v="2"/>
    <s v="Rigid"/>
    <s v="Huawei"/>
    <x v="4"/>
    <s v="Watch"/>
    <n v="1.4"/>
    <n v="400"/>
    <n v="400"/>
    <n v="0.09"/>
    <s v="400 - 499"/>
    <s v="1.4 - 1.59"/>
    <n v="0.126"/>
    <n v="5.6903111999999985E-2"/>
    <n v="0.12599999999999997"/>
    <n v="50.911688245431421"/>
    <n v="1.261581663150017"/>
  </r>
  <r>
    <x v="4"/>
    <s v="Q2"/>
    <s v="AMOLED"/>
    <s v="RGB OLED"/>
    <x v="6"/>
    <s v="Rigid"/>
    <s v="Huawei"/>
    <x v="4"/>
    <s v="Watch 2/2 Pro/Honor Watch Dream/Magic"/>
    <n v="1.19"/>
    <n v="390"/>
    <n v="390"/>
    <n v="0.09"/>
    <s v="400 - 499"/>
    <s v="1 - 1.19"/>
    <n v="0.10709999999999999"/>
    <n v="4.111249841999999E-2"/>
    <n v="0.10709999999999997"/>
    <n v="49.638896039295638"/>
    <n v="0.99598552353948655"/>
  </r>
  <r>
    <x v="4"/>
    <s v="Q2"/>
    <s v="AMOLED"/>
    <s v="RGB OLED"/>
    <x v="2"/>
    <s v="Rigid"/>
    <s v="Huawei"/>
    <x v="4"/>
    <s v="Watch 2/2 Pro/Honor Watch Dream/Magic"/>
    <n v="1.2"/>
    <n v="390"/>
    <n v="390"/>
    <n v="0.11"/>
    <s v="400 - 499"/>
    <s v="1.2 - 1.39"/>
    <n v="0.13200000000000001"/>
    <n v="5.1096671999999982E-2"/>
    <n v="0.13200000000000001"/>
    <n v="60.669761825805779"/>
    <n v="1.3796243918658078"/>
  </r>
  <r>
    <x v="4"/>
    <s v="Q2"/>
    <s v="AMOLED"/>
    <s v="RGB OLED"/>
    <x v="2"/>
    <s v="Rigid"/>
    <s v="Huawei/Honor"/>
    <x v="10"/>
    <s v="4 Pro/Honor 5"/>
    <n v="0.95"/>
    <n v="120"/>
    <n v="240"/>
    <n v="0.77"/>
    <s v="200 - 299"/>
    <s v="0.8 - 0.99"/>
    <n v="0.73149999999999993"/>
    <n v="0.1793351252"/>
    <n v="0.73149999999999993"/>
    <n v="206.61268112098057"/>
    <n v="6.8169675833369325"/>
  </r>
  <r>
    <x v="4"/>
    <s v="Q2"/>
    <s v="AMOLED"/>
    <s v="RGB OLED"/>
    <x v="3"/>
    <s v="Rigid"/>
    <s v="Huawei/Honor"/>
    <x v="10"/>
    <s v="4 Pro/Honor 5"/>
    <n v="0.95"/>
    <n v="120"/>
    <n v="240"/>
    <n v="0.93"/>
    <s v="200 - 299"/>
    <s v="0.8 - 0.99"/>
    <n v="0.88349999999999995"/>
    <n v="0.21659956680000003"/>
    <n v="0.88350000000000006"/>
    <n v="249.54518628897654"/>
    <n v="7.3313803279264249"/>
  </r>
  <r>
    <x v="4"/>
    <s v="Q2"/>
    <s v="AMOLED"/>
    <s v="RGB OLED"/>
    <x v="4"/>
    <s v="Rigid"/>
    <s v="Huawei/Honor"/>
    <x v="10"/>
    <s v="4 Pro/Honor 5"/>
    <n v="0.95"/>
    <n v="120"/>
    <n v="240"/>
    <n v="1.45"/>
    <s v="200 - 299"/>
    <s v="0.8 - 0.99"/>
    <n v="1.3774999999999999"/>
    <n v="0.33770900199999998"/>
    <n v="1.3774999999999999"/>
    <n v="389.07582808496335"/>
    <n v="12.837146747842276"/>
  </r>
  <r>
    <x v="4"/>
    <s v="Q2"/>
    <s v="AMOLED"/>
    <s v="RGB OLED"/>
    <x v="6"/>
    <s v="Rigid"/>
    <s v="Huawei/Honor"/>
    <x v="10"/>
    <s v="Watch Fit/Watch ES"/>
    <n v="1.64"/>
    <n v="280"/>
    <n v="456"/>
    <n v="5.0000000000000001E-3"/>
    <s v="300 - 399"/>
    <s v="1.6 - 1.79"/>
    <n v="8.199999999999999E-3"/>
    <n v="3.8687623606615991E-3"/>
    <n v="8.199999999999999E-3"/>
    <n v="2.6755186413105032"/>
    <n v="6.6399034902632478E-2"/>
  </r>
  <r>
    <x v="4"/>
    <s v="Q2"/>
    <s v="AMOLED"/>
    <s v="RGB OLED"/>
    <x v="4"/>
    <s v="Rigid"/>
    <s v="Huawei/Honor"/>
    <x v="10"/>
    <s v="Watch GT (42mm)/Watch Magic"/>
    <n v="1.2"/>
    <n v="390"/>
    <n v="390"/>
    <n v="0.39500000000000002"/>
    <s v="400 - 499"/>
    <s v="1.2 - 1.39"/>
    <n v="0.47399999999999998"/>
    <n v="0.18348350399999996"/>
    <n v="0.47400000000000003"/>
    <n v="217.85959928357531"/>
    <n v="4.9541057707908553"/>
  </r>
  <r>
    <x v="4"/>
    <s v="Q2"/>
    <s v="AMOLED"/>
    <s v="RGB OLED"/>
    <x v="4"/>
    <s v="Rigid"/>
    <s v="Huawei/Honor"/>
    <x v="14"/>
    <s v="Watch GT2/2e/Magic Watch2"/>
    <n v="1.39"/>
    <n v="454"/>
    <n v="454"/>
    <n v="0.39500000000000002"/>
    <s v="400 - 499"/>
    <s v="1.2 - 1.39"/>
    <n v="0.54905000000000004"/>
    <n v="0.24618644310999999"/>
    <n v="0.54905000000000004"/>
    <n v="253.61091814036712"/>
    <n v="5.8283597303421821"/>
  </r>
  <r>
    <x v="4"/>
    <s v="Q2"/>
    <s v="AMOLED"/>
    <s v="RGB OLED"/>
    <x v="2"/>
    <s v="Rigid"/>
    <s v="Oppo"/>
    <x v="18"/>
    <s v="Watch 41mm"/>
    <n v="1.6"/>
    <n v="320"/>
    <n v="320"/>
    <n v="2.5000000000000001E-2"/>
    <s v="200 - 299"/>
    <s v="1.6 - 1.79"/>
    <n v="4.0000000000000008E-2"/>
    <n v="2.0645120000000003E-2"/>
    <n v="0.04"/>
    <n v="11.313708498984761"/>
    <n v="0.40577187996053177"/>
  </r>
  <r>
    <x v="4"/>
    <s v="Q2"/>
    <s v="AMOLED"/>
    <s v="RGB OLED"/>
    <x v="5"/>
    <s v="Rigid"/>
    <s v="Others"/>
    <x v="11"/>
    <s v="Versa 2/Others"/>
    <n v="1.4"/>
    <n v="400"/>
    <n v="400"/>
    <n v="0.11899999999999999"/>
    <s v="400 - 499"/>
    <s v="1.4 - 1.59"/>
    <n v="0.16659999999999997"/>
    <n v="7.5238559199999985E-2"/>
    <n v="0.1666"/>
    <n v="67.316565568959319"/>
    <n v="1.6680913101650225"/>
  </r>
  <r>
    <x v="4"/>
    <s v="Q2"/>
    <s v="AMOLED"/>
    <s v="RGB OLED"/>
    <x v="5"/>
    <s v="Rigid"/>
    <s v="Others"/>
    <x v="7"/>
    <s v="EXPLORIST/Others"/>
    <n v="1.4"/>
    <n v="454"/>
    <n v="454"/>
    <n v="0.12"/>
    <s v="400 - 499"/>
    <s v="1.4 - 1.59"/>
    <n v="0.16799999999999998"/>
    <n v="7.587081599999998E-2"/>
    <n v="0.16799999999999998"/>
    <n v="77.046354878086206"/>
    <n v="1.7706409307368653"/>
  </r>
  <r>
    <x v="4"/>
    <s v="Q2"/>
    <s v="AMOLED"/>
    <s v="RGB OLED"/>
    <x v="5"/>
    <s v="Rigid"/>
    <s v="Others"/>
    <x v="7"/>
    <s v="Gen 5 Carlyle"/>
    <n v="1.28"/>
    <n v="390"/>
    <n v="390"/>
    <n v="0.153"/>
    <s v="400 - 499"/>
    <s v="1.2 - 1.39"/>
    <n v="0.19584000000000001"/>
    <n v="8.0862806016000002E-2"/>
    <n v="0.19584000000000001"/>
    <n v="84.386123266802585"/>
    <n v="2.0318104680205535"/>
  </r>
  <r>
    <x v="4"/>
    <s v="Q2"/>
    <s v="AMOLED"/>
    <s v="RGB OLED"/>
    <x v="5"/>
    <s v="Rigid"/>
    <s v="Others"/>
    <x v="7"/>
    <s v="Spot/Emporio Armani/Michael Kors/Misfit Vapor 2"/>
    <n v="1.2"/>
    <n v="390"/>
    <n v="390"/>
    <n v="0.105"/>
    <s v="400 - 499"/>
    <s v="1.2 - 1.39"/>
    <n v="0.126"/>
    <n v="4.8774095999999989E-2"/>
    <n v="0.126"/>
    <n v="57.912045379178245"/>
    <n v="1.3169141922355438"/>
  </r>
  <r>
    <x v="4"/>
    <s v="Q2"/>
    <s v="AMOLED"/>
    <s v="RGB OLED"/>
    <x v="5"/>
    <s v="Rigid"/>
    <s v="Others"/>
    <x v="8"/>
    <s v="Venu"/>
    <n v="1.2"/>
    <n v="390"/>
    <n v="390"/>
    <n v="9.0999999999999998E-2"/>
    <s v="400 - 499"/>
    <s v="1.2 - 1.39"/>
    <n v="0.10919999999999999"/>
    <n v="4.2270883199999984E-2"/>
    <n v="0.10919999999999999"/>
    <n v="50.190439328621146"/>
    <n v="1.1413256332708046"/>
  </r>
  <r>
    <x v="4"/>
    <s v="Q2"/>
    <s v="AMOLED"/>
    <s v="RGB OLED"/>
    <x v="2"/>
    <s v="Rigid"/>
    <s v="Others"/>
    <x v="5"/>
    <s v="Z5A/Z6"/>
    <n v="1.41"/>
    <n v="320"/>
    <n v="360"/>
    <n v="1.0900000000000001"/>
    <s v="300 - 399"/>
    <s v="1.4 - 1.59"/>
    <n v="1.5368999999999999"/>
    <n v="0.69421924782124111"/>
    <n v="1.5368999999999999"/>
    <n v="525.01352363534409"/>
    <n v="14.47498960877388"/>
  </r>
  <r>
    <x v="4"/>
    <s v="Q2"/>
    <s v="AMOLED"/>
    <s v="RGB OLED"/>
    <x v="2"/>
    <s v="Rigid"/>
    <s v="Others"/>
    <x v="19"/>
    <s v="Z6 Pro"/>
    <n v="1.6"/>
    <n v="320"/>
    <n v="360"/>
    <n v="7.0000000000000007E-2"/>
    <s v="300 - 399"/>
    <s v="1.6 - 1.79"/>
    <n v="0.11200000000000002"/>
    <n v="5.7407671613793107E-2"/>
    <n v="0.11200000000000002"/>
    <n v="33.716464820618427"/>
    <n v="1.1361612638894889"/>
  </r>
  <r>
    <x v="4"/>
    <s v="Q2"/>
    <s v="AMOLED"/>
    <s v="RGB OLED"/>
    <x v="4"/>
    <s v="Rigid"/>
    <s v="Others"/>
    <x v="1"/>
    <s v="(BBK, 360 and Others)"/>
    <n v="1.4"/>
    <n v="480"/>
    <n v="480"/>
    <n v="0.35"/>
    <s v="400 - 499"/>
    <s v="1.4 - 1.59"/>
    <n v="0.48999999999999994"/>
    <n v="0.22128987999999997"/>
    <n v="0.48999999999999994"/>
    <n v="237.58787847867995"/>
    <n v="5.1643693813158569"/>
  </r>
  <r>
    <x v="4"/>
    <s v="Q2"/>
    <s v="AMOLED"/>
    <s v="RGB OLED"/>
    <x v="5"/>
    <s v="Rigid"/>
    <s v="Others"/>
    <x v="1"/>
    <s v="OEM"/>
    <n v="1.4"/>
    <n v="400"/>
    <n v="400"/>
    <n v="0.13900000000000001"/>
    <s v="400 - 499"/>
    <s v="1.4 - 1.59"/>
    <n v="0.1946"/>
    <n v="8.7883695199999987E-2"/>
    <n v="0.1946"/>
    <n v="78.6302740679441"/>
    <n v="1.9484427908650264"/>
  </r>
  <r>
    <x v="4"/>
    <s v="Q2"/>
    <s v="AMOLED"/>
    <s v="RGB OLED"/>
    <x v="5"/>
    <s v="Rigid"/>
    <s v="Others"/>
    <x v="1"/>
    <s v="OEM"/>
    <n v="1.2"/>
    <n v="390"/>
    <n v="390"/>
    <n v="0.26300000000000001"/>
    <s v="400 - 499"/>
    <s v="1.2 - 1.39"/>
    <n v="0.31559999999999999"/>
    <n v="0.12216749759999998"/>
    <n v="0.31559999999999999"/>
    <n v="145.05588509260838"/>
    <n v="3.2985565005518862"/>
  </r>
  <r>
    <x v="4"/>
    <s v="Q2"/>
    <s v="AMOLED"/>
    <s v="RGB OLED"/>
    <x v="3"/>
    <s v="Rigid"/>
    <s v="Others"/>
    <x v="1"/>
    <s v="White Box"/>
    <n v="1.45"/>
    <n v="400"/>
    <n v="400"/>
    <n v="2.5000000000000001E-2"/>
    <s v="300 - 399"/>
    <s v="1.4 - 1.59"/>
    <n v="3.6249999999999998E-2"/>
    <n v="1.6955611249999999E-2"/>
    <n v="3.6249999999999998E-2"/>
    <n v="14.142135623730951"/>
    <n v="0.36888352723684698"/>
  </r>
  <r>
    <x v="4"/>
    <s v="Q2"/>
    <s v="AMOLED"/>
    <s v="RGB OLED"/>
    <x v="2"/>
    <s v="Rigid"/>
    <s v="Others"/>
    <x v="1"/>
    <s v="White Box"/>
    <n v="0.95"/>
    <n v="120"/>
    <n v="180"/>
    <n v="5.5E-2"/>
    <s v="200 - 299"/>
    <s v="0.8 - 0.99"/>
    <n v="5.2249999999999998E-2"/>
    <n v="1.4780367461538461E-2"/>
    <n v="5.2250000000000005E-2"/>
    <n v="11.898319209031165"/>
    <n v="0.48692625595263805"/>
  </r>
  <r>
    <x v="4"/>
    <s v="Q2"/>
    <s v="AMOLED"/>
    <s v="RGB OLED"/>
    <x v="3"/>
    <s v="Rigid"/>
    <s v="Others"/>
    <x v="1"/>
    <s v="White Box"/>
    <n v="1.2"/>
    <n v="390"/>
    <n v="390"/>
    <n v="6.5000000000000002E-2"/>
    <s v="400 - 499"/>
    <s v="1.2 - 1.39"/>
    <n v="7.8E-2"/>
    <n v="3.0193487999999991E-2"/>
    <n v="7.8E-2"/>
    <n v="35.850313806157963"/>
    <n v="0.81523259519343194"/>
  </r>
  <r>
    <x v="4"/>
    <s v="Q2"/>
    <s v="AMOLED"/>
    <s v="RGB OLED"/>
    <x v="2"/>
    <s v="Rigid"/>
    <s v="Others"/>
    <x v="1"/>
    <s v="White Box"/>
    <n v="1.2"/>
    <n v="390"/>
    <n v="390"/>
    <n v="7.0000000000000007E-2"/>
    <s v="400 - 499"/>
    <s v="1.2 - 1.39"/>
    <n v="8.4000000000000005E-2"/>
    <n v="3.251606399999999E-2"/>
    <n v="8.4000000000000005E-2"/>
    <n v="38.608030252785497"/>
    <n v="0.87794279482369597"/>
  </r>
  <r>
    <x v="4"/>
    <s v="Q2"/>
    <s v="AMOLED"/>
    <s v="RGB OLED"/>
    <x v="2"/>
    <s v="Rigid"/>
    <s v="Others"/>
    <x v="1"/>
    <s v="White Box"/>
    <n v="1.4"/>
    <n v="400"/>
    <n v="400"/>
    <n v="7.3999999999999996E-2"/>
    <s v="400 - 499"/>
    <s v="1.4 - 1.59"/>
    <n v="0.10359999999999998"/>
    <n v="4.6787003199999989E-2"/>
    <n v="0.10359999999999998"/>
    <n v="41.860721446243616"/>
    <n v="1.037300478590014"/>
  </r>
  <r>
    <x v="4"/>
    <s v="Q2"/>
    <s v="AMOLED"/>
    <s v="RGB OLED"/>
    <x v="7"/>
    <s v="Rigid"/>
    <s v="Others"/>
    <x v="1"/>
    <s v="White Box"/>
    <n v="0.95"/>
    <n v="120"/>
    <n v="240"/>
    <n v="1.31"/>
    <s v="200 - 299"/>
    <s v="0.8 - 0.99"/>
    <n v="1.2444999999999999"/>
    <n v="0.30510261560000002"/>
    <n v="1.2444999999999999"/>
    <n v="351.50988606296693"/>
    <n v="11.59769809632647"/>
  </r>
  <r>
    <x v="4"/>
    <s v="Q2"/>
    <s v="AMOLED"/>
    <s v="RGB OLED"/>
    <x v="6"/>
    <s v="Rigid"/>
    <s v="Others"/>
    <x v="17"/>
    <s v="C2"/>
    <n v="1.3"/>
    <n v="360"/>
    <n v="360"/>
    <n v="0.01"/>
    <s v="300 - 399"/>
    <s v="1.2 - 1.39"/>
    <n v="1.3000000000000001E-2"/>
    <n v="5.451601999999999E-3"/>
    <n v="1.3000000000000001E-2"/>
    <n v="5.0911688245431428"/>
    <n v="0.14017574035000188"/>
  </r>
  <r>
    <x v="4"/>
    <s v="Q2"/>
    <s v="AMOLED"/>
    <s v="RGB OLED"/>
    <x v="6"/>
    <s v="Rigid"/>
    <s v="Others"/>
    <x v="3"/>
    <s v="Quartz"/>
    <n v="1.4"/>
    <n v="300"/>
    <n v="300"/>
    <n v="8.5000000000000006E-2"/>
    <s v="300 - 399"/>
    <s v="1.4 - 1.59"/>
    <n v="0.11899999999999999"/>
    <n v="5.3741827999999991E-2"/>
    <n v="0.11899999999999999"/>
    <n v="36.062445840513931"/>
    <n v="1.1287835933447521"/>
  </r>
  <r>
    <x v="4"/>
    <s v="Q2"/>
    <s v="AMOLED"/>
    <s v="RGB OLED"/>
    <x v="4"/>
    <s v="Rigid"/>
    <s v="Samsung"/>
    <x v="2"/>
    <s v="Galaxy Watch Active"/>
    <n v="1.1060000000000001"/>
    <n v="360"/>
    <n v="360"/>
    <n v="0.215"/>
    <s v="400 - 499"/>
    <s v="1 - 1.19"/>
    <n v="0.23779000000000003"/>
    <n v="8.4837165809200005E-2"/>
    <n v="0.23779"/>
    <n v="109.46012972767755"/>
    <n v="2.5379186673895071"/>
  </r>
  <r>
    <x v="4"/>
    <s v="Q2"/>
    <s v="AMOLED"/>
    <s v="RGB OLED"/>
    <x v="6"/>
    <s v="Rigid"/>
    <s v="Xiaomi"/>
    <x v="16"/>
    <s v="Band 4"/>
    <n v="0.95"/>
    <n v="120"/>
    <n v="240"/>
    <n v="0.78"/>
    <s v="200 - 299"/>
    <s v="0.8 - 0.99"/>
    <n v="0.74099999999999999"/>
    <n v="0.18166415280000001"/>
    <n v="0.7410000000000001"/>
    <n v="209.2959626939803"/>
    <n v="6.1488996298737755"/>
  </r>
  <r>
    <x v="4"/>
    <s v="Q2"/>
    <s v="AMOLED"/>
    <s v="RGB OLED"/>
    <x v="4"/>
    <s v="Rigid"/>
    <s v="Xiaomi"/>
    <x v="16"/>
    <s v="Band 4"/>
    <n v="0.95"/>
    <n v="120"/>
    <n v="240"/>
    <n v="1.395"/>
    <s v="200 - 299"/>
    <s v="0.8 - 0.99"/>
    <n v="1.32525"/>
    <n v="0.32489935019999999"/>
    <n v="1.32525"/>
    <n v="374.31777943346475"/>
    <n v="10.997070491889637"/>
  </r>
  <r>
    <x v="4"/>
    <s v="Q2"/>
    <s v="AMOLED"/>
    <s v="RGB OLED"/>
    <x v="7"/>
    <s v="Rigid"/>
    <s v="Xiaomi"/>
    <x v="16"/>
    <s v="Band 4"/>
    <n v="0.95"/>
    <n v="120"/>
    <n v="240"/>
    <n v="1.675"/>
    <s v="200 - 299"/>
    <s v="0.8 - 0.99"/>
    <n v="1.5912500000000001"/>
    <n v="0.39011212299999998"/>
    <n v="1.5912500000000001"/>
    <n v="449.4496634774577"/>
    <n v="14.829117794921249"/>
  </r>
  <r>
    <x v="4"/>
    <s v="Q2"/>
    <s v="AMOLED"/>
    <s v="RGB OLED"/>
    <x v="6"/>
    <s v="Rigid"/>
    <s v="Xiaomi"/>
    <x v="16"/>
    <s v="Band 5"/>
    <n v="1.1000000000000001"/>
    <n v="126"/>
    <n v="294"/>
    <n v="0.04"/>
    <s v="200 - 299"/>
    <s v="1 - 1.19"/>
    <n v="4.4000000000000004E-2"/>
    <n v="1.1305872827586208E-2"/>
    <n v="4.4000000000000011E-2"/>
    <n v="12.794498817851366"/>
    <n v="0.22465199999999999"/>
  </r>
  <r>
    <x v="4"/>
    <s v="Q2"/>
    <s v="AMOLED"/>
    <s v="RGB OLED"/>
    <x v="4"/>
    <s v="Rigid"/>
    <s v="Xiaomi"/>
    <x v="16"/>
    <s v="Band 5"/>
    <n v="1.1000000000000001"/>
    <n v="126"/>
    <n v="294"/>
    <n v="0.41499999999999998"/>
    <s v="200 - 299"/>
    <s v="1 - 1.19"/>
    <n v="0.45650000000000002"/>
    <n v="0.11729843058620691"/>
    <n v="0.45650000000000002"/>
    <n v="132.74292523520791"/>
    <n v="2.7333144999999996"/>
  </r>
  <r>
    <x v="4"/>
    <s v="Q2"/>
    <s v="AMOLED"/>
    <s v="RGB OLED"/>
    <x v="7"/>
    <s v="Rigid"/>
    <s v="Xiaomi"/>
    <x v="16"/>
    <s v="Band 5"/>
    <n v="1.1000000000000001"/>
    <n v="126"/>
    <n v="294"/>
    <n v="1.79"/>
    <s v="200 - 299"/>
    <s v="1 - 1.19"/>
    <n v="1.9690000000000003"/>
    <n v="0.50593780903448282"/>
    <n v="1.9690000000000003"/>
    <n v="572.55382209884863"/>
    <n v="17.167839357602862"/>
  </r>
  <r>
    <x v="4"/>
    <s v="Q2"/>
    <s v="AMOLED"/>
    <s v="RGB OLED"/>
    <x v="7"/>
    <s v="Rigid"/>
    <s v="Xiaomi"/>
    <x v="16"/>
    <s v="Color"/>
    <n v="1.39"/>
    <n v="454"/>
    <n v="454"/>
    <n v="7.4999999999999997E-2"/>
    <s v="400 - 499"/>
    <s v="1.2 - 1.39"/>
    <n v="0.10425"/>
    <n v="4.6744261349999996E-2"/>
    <n v="0.10425"/>
    <n v="48.15397179880388"/>
    <n v="1.1066505817105408"/>
  </r>
  <r>
    <x v="4"/>
    <s v="Q2"/>
    <s v="AMOLED"/>
    <s v="RGB OLED"/>
    <x v="4"/>
    <s v="Rigid"/>
    <s v="Xiaomi"/>
    <x v="16"/>
    <s v="Color"/>
    <n v="0.95"/>
    <n v="454"/>
    <n v="454"/>
    <n v="0.85"/>
    <s v="600 - 699"/>
    <s v="0.8 - 0.99"/>
    <n v="0.8075"/>
    <n v="0.24745918249999996"/>
    <n v="0.80749999999999988"/>
    <n v="545.74501371977738"/>
    <n v="12.542039926052796"/>
  </r>
  <r>
    <x v="4"/>
    <s v="Q2"/>
    <s v="AMOLED"/>
    <s v="RGB OLED"/>
    <x v="2"/>
    <s v="Rigid"/>
    <s v="Xiaomi"/>
    <x v="16"/>
    <s v="Color/Mi Watch Revolve Active"/>
    <n v="1.39"/>
    <n v="454"/>
    <n v="454"/>
    <n v="0.7"/>
    <s v="400 - 499"/>
    <s v="1.2 - 1.39"/>
    <n v="0.97299999999999986"/>
    <n v="0.43627977259999995"/>
    <n v="0.97299999999999998"/>
    <n v="449.43707012216953"/>
    <n v="10.328738762631714"/>
  </r>
  <r>
    <x v="4"/>
    <s v="Q3"/>
    <s v="AMOLED"/>
    <s v="RGB OLED"/>
    <x v="8"/>
    <s v="Flexible"/>
    <s v="Apple"/>
    <x v="0"/>
    <m/>
    <n v="1.78"/>
    <n v="368"/>
    <n v="448"/>
    <n v="1.2"/>
    <s v="300 - 399"/>
    <s v="1.6 - 1.79"/>
    <n v="2.1360000000000001"/>
    <n v="1.2031224346711347"/>
    <n v="2.1360000000000001"/>
    <n v="695.71856378854795"/>
    <n v="45.197259558484156"/>
  </r>
  <r>
    <x v="4"/>
    <s v="Q3"/>
    <s v="AMOLED"/>
    <s v="RGB OLED"/>
    <x v="1"/>
    <s v="Flexible"/>
    <s v="Apple"/>
    <x v="0"/>
    <m/>
    <n v="1.5"/>
    <n v="312"/>
    <n v="390"/>
    <n v="2.448"/>
    <s v="300 - 399"/>
    <s v="1.4 - 1.59"/>
    <n v="3.6719999999999997"/>
    <n v="1.7334347707317068"/>
    <n v="3.6719999999999997"/>
    <n v="1222.6381543923778"/>
    <n v="57.626505937067307"/>
  </r>
  <r>
    <x v="4"/>
    <s v="Q3"/>
    <s v="AMOLED"/>
    <s v="RGB OLED"/>
    <x v="0"/>
    <s v="Flexible"/>
    <s v="Apple"/>
    <x v="0"/>
    <m/>
    <n v="1.57"/>
    <n v="324"/>
    <n v="394"/>
    <n v="4.24"/>
    <s v="300 - 399"/>
    <s v="1.4 - 1.59"/>
    <n v="6.6568000000000005"/>
    <n v="3.3078553198195051"/>
    <n v="6.6568000000000005"/>
    <n v="2162.8655185193556"/>
    <n v="159.69698377331068"/>
  </r>
  <r>
    <x v="4"/>
    <s v="Q3"/>
    <s v="AMOLED"/>
    <s v="RGB OLED"/>
    <x v="0"/>
    <s v="Flexible"/>
    <s v="Apple"/>
    <x v="0"/>
    <m/>
    <n v="1.78"/>
    <n v="368"/>
    <n v="448"/>
    <n v="5.15"/>
    <s v="300 - 399"/>
    <s v="1.6 - 1.79"/>
    <n v="9.1670000000000016"/>
    <n v="5.1634004487969545"/>
    <n v="9.1670000000000016"/>
    <n v="2985.7921695925188"/>
    <n v="193.97157227182785"/>
  </r>
  <r>
    <x v="4"/>
    <s v="Q3"/>
    <s v="AMOLED"/>
    <s v="RGB OLED"/>
    <x v="4"/>
    <s v="Flexible"/>
    <s v="Huawei"/>
    <x v="4"/>
    <s v="B6"/>
    <n v="1.53"/>
    <n v="188"/>
    <n v="460"/>
    <n v="0.01"/>
    <s v="300 - 399"/>
    <s v="1.4 - 1.59"/>
    <n v="1.5300000000000001E-2"/>
    <n v="5.2889260806142299E-3"/>
    <n v="1.5300000000000001E-2"/>
    <n v="4.9693460334333732"/>
    <n v="0.19616866127814303"/>
  </r>
  <r>
    <x v="4"/>
    <s v="Q3"/>
    <s v="AMOLED"/>
    <s v="RGB OLED"/>
    <x v="3"/>
    <s v="Flexible"/>
    <s v="Oppo"/>
    <x v="18"/>
    <s v="Watch &amp; Watch 2"/>
    <n v="1.91"/>
    <n v="402"/>
    <n v="476"/>
    <n v="0.02"/>
    <s v="300 - 399"/>
    <s v="1.8 - 1.99"/>
    <n v="3.8199999999999998E-2"/>
    <n v="2.3204061802307791E-2"/>
    <n v="3.8199999999999998E-2"/>
    <n v="12.460818592692858"/>
    <n v="0.39233732255628606"/>
  </r>
  <r>
    <x v="4"/>
    <s v="Q3"/>
    <s v="AMOLED"/>
    <s v="RGB OLED"/>
    <x v="1"/>
    <s v="Flexible"/>
    <s v="Samsung"/>
    <x v="2"/>
    <m/>
    <n v="1.4"/>
    <n v="360"/>
    <n v="360"/>
    <n v="2.65"/>
    <s v="300 - 399"/>
    <s v="1.4 - 1.59"/>
    <n v="3.7099999999999995"/>
    <n v="1.6754805199999996"/>
    <n v="3.7099999999999995"/>
    <n v="1349.1597385039327"/>
    <n v="62.38163428644949"/>
  </r>
  <r>
    <x v="4"/>
    <s v="Q3"/>
    <s v="AMOLED"/>
    <s v="RGB OLED"/>
    <x v="2"/>
    <s v="Flexible"/>
    <s v="Xiaomi"/>
    <x v="16"/>
    <s v="XMWT01"/>
    <n v="1.78"/>
    <n v="368"/>
    <n v="448"/>
    <n v="0.11"/>
    <s v="300 - 399"/>
    <s v="1.6 - 1.79"/>
    <n v="0.1958"/>
    <n v="0.11028622317818736"/>
    <n v="0.19579999999999997"/>
    <n v="63.774201680616898"/>
    <n v="2.1578552740595733"/>
  </r>
  <r>
    <x v="4"/>
    <s v="Q3"/>
    <s v="AMOLED"/>
    <s v="RGB OLED"/>
    <x v="2"/>
    <s v="Rigid"/>
    <s v="Honor"/>
    <x v="20"/>
    <n v="6"/>
    <n v="1.474"/>
    <n v="194"/>
    <n v="368"/>
    <n v="0.1"/>
    <s v="200 - 299"/>
    <s v="1.4 - 1.59"/>
    <n v="0.1474"/>
    <n v="5.7824947815462102E-2"/>
    <n v="0.1474"/>
    <n v="41.600480766452691"/>
    <n v="1.1807961706851475"/>
  </r>
  <r>
    <x v="4"/>
    <s v="Q3"/>
    <s v="AMOLED"/>
    <s v="RGB OLED"/>
    <x v="6"/>
    <s v="Rigid"/>
    <s v="Honor"/>
    <x v="20"/>
    <n v="6"/>
    <n v="1.474"/>
    <n v="194"/>
    <n v="368"/>
    <n v="0.16"/>
    <s v="200 - 299"/>
    <s v="1.4 - 1.59"/>
    <n v="0.23583999999999999"/>
    <n v="9.2519916504739355E-2"/>
    <n v="0.23584000000000002"/>
    <n v="66.560769226324297"/>
    <n v="1.889273873096236"/>
  </r>
  <r>
    <x v="4"/>
    <s v="Q3"/>
    <s v="AMOLED"/>
    <s v="RGB OLED"/>
    <x v="4"/>
    <s v="Rigid"/>
    <s v="Honor"/>
    <x v="20"/>
    <n v="6"/>
    <n v="1.474"/>
    <n v="194"/>
    <n v="368"/>
    <n v="0.31"/>
    <s v="200 - 299"/>
    <s v="1.4 - 1.59"/>
    <n v="0.45694000000000001"/>
    <n v="0.17925733822793249"/>
    <n v="0.45694000000000001"/>
    <n v="128.96149037600333"/>
    <n v="3.9172309057640762"/>
  </r>
  <r>
    <x v="4"/>
    <s v="Q3"/>
    <s v="AMOLED"/>
    <s v="RGB OLED"/>
    <x v="2"/>
    <s v="Rigid"/>
    <s v="Huawei"/>
    <x v="13"/>
    <s v="GTR (42mm)"/>
    <n v="1.2"/>
    <n v="390"/>
    <n v="390"/>
    <n v="0.11"/>
    <s v="400 - 499"/>
    <s v="1.2 - 1.39"/>
    <n v="0.13200000000000001"/>
    <n v="5.1096671999999982E-2"/>
    <n v="0.13200000000000001"/>
    <n v="60.669761825805779"/>
    <n v="1.3382356601098335"/>
  </r>
  <r>
    <x v="4"/>
    <s v="Q3"/>
    <s v="AMOLED"/>
    <s v="RGB OLED"/>
    <x v="2"/>
    <s v="Rigid"/>
    <s v="Huawei"/>
    <x v="13"/>
    <s v="GTR (47mm)/Nexo-Marve"/>
    <n v="1.39"/>
    <n v="454"/>
    <n v="454"/>
    <n v="0.13500000000000001"/>
    <s v="400 - 499"/>
    <s v="1.2 - 1.39"/>
    <n v="0.18765000000000001"/>
    <n v="8.4139670429999994E-2"/>
    <n v="0.18765000000000001"/>
    <n v="86.67714923784699"/>
    <n v="1.9322119156666044"/>
  </r>
  <r>
    <x v="4"/>
    <s v="Q3"/>
    <s v="AMOLED"/>
    <s v="RGB OLED"/>
    <x v="2"/>
    <s v="Rigid"/>
    <s v="Huawei"/>
    <x v="13"/>
    <s v="GTS/ GTS 2"/>
    <n v="1.65"/>
    <n v="348"/>
    <n v="442"/>
    <n v="7.4999999999999997E-2"/>
    <s v="300 - 399"/>
    <s v="1.6 - 1.79"/>
    <n v="0.12374999999999999"/>
    <n v="6.4027758165817683E-2"/>
    <n v="0.12375"/>
    <n v="42.19161646583359"/>
    <n v="0.96610595783330244"/>
  </r>
  <r>
    <x v="4"/>
    <s v="Q3"/>
    <s v="AMOLED"/>
    <s v="RGB OLED"/>
    <x v="2"/>
    <s v="Rigid"/>
    <s v="Huawei"/>
    <x v="13"/>
    <s v="Young/T-REX/Verge"/>
    <n v="1.3"/>
    <n v="360"/>
    <n v="360"/>
    <n v="0.17"/>
    <s v="300 - 399"/>
    <s v="1.2 - 1.39"/>
    <n v="0.22100000000000003"/>
    <n v="9.2677233999999997E-2"/>
    <n v="0.221"/>
    <n v="86.549870017233431"/>
    <n v="2.3114979583715312"/>
  </r>
  <r>
    <x v="4"/>
    <s v="Q3"/>
    <s v="AMOLED"/>
    <s v="RGB OLED"/>
    <x v="5"/>
    <s v="Rigid"/>
    <s v="Huawei"/>
    <x v="4"/>
    <s v="B5"/>
    <n v="1.1299999999999999"/>
    <n v="160"/>
    <n v="300"/>
    <n v="0.12"/>
    <s v="300 - 399"/>
    <s v="1 - 1.19"/>
    <n v="0.13559999999999997"/>
    <n v="4.104771341730102E-2"/>
    <n v="0.13559999999999997"/>
    <n v="40.799999999999997"/>
    <n v="1.1163891068295937"/>
  </r>
  <r>
    <x v="4"/>
    <s v="Q3"/>
    <s v="AMOLED"/>
    <s v="RGB OLED"/>
    <x v="2"/>
    <s v="Rigid"/>
    <s v="Huawei"/>
    <x v="4"/>
    <s v="B5"/>
    <n v="1.1299999999999999"/>
    <n v="160"/>
    <n v="300"/>
    <n v="0.67"/>
    <s v="300 - 399"/>
    <s v="1 - 1.19"/>
    <n v="0.7571"/>
    <n v="0.22918306657993071"/>
    <n v="0.7571"/>
    <n v="227.8"/>
    <n v="6.2331725131318985"/>
  </r>
  <r>
    <x v="4"/>
    <s v="Q3"/>
    <s v="AMOLED"/>
    <s v="RGB OLED"/>
    <x v="4"/>
    <s v="Rigid"/>
    <s v="Huawei"/>
    <x v="4"/>
    <s v="B5"/>
    <n v="1.1299999999999999"/>
    <n v="160"/>
    <n v="300"/>
    <n v="1.17"/>
    <s v="300 - 399"/>
    <s v="1 - 1.19"/>
    <n v="1.3220999999999998"/>
    <n v="0.40021520581868492"/>
    <n v="1.3220999999999996"/>
    <n v="397.79999999999995"/>
    <n v="10.884793791588537"/>
  </r>
  <r>
    <x v="4"/>
    <s v="Q3"/>
    <s v="AMOLED"/>
    <s v="RGB OLED"/>
    <x v="4"/>
    <s v="Rigid"/>
    <s v="Huawei"/>
    <x v="4"/>
    <s v="Kids 3 Pro"/>
    <n v="1.4"/>
    <n v="320"/>
    <n v="320"/>
    <n v="0.08"/>
    <s v="300 - 399"/>
    <s v="1.4 - 1.59"/>
    <n v="0.11199999999999999"/>
    <n v="5.0580543999999991E-2"/>
    <n v="0.112"/>
    <n v="36.203867196751233"/>
    <n v="1.0305130216888561"/>
  </r>
  <r>
    <x v="4"/>
    <s v="Q3"/>
    <s v="AMOLED"/>
    <s v="RGB OLED"/>
    <x v="5"/>
    <s v="Rigid"/>
    <s v="Huawei"/>
    <x v="4"/>
    <s v="Kids 4X"/>
    <n v="1.41"/>
    <n v="320"/>
    <n v="360"/>
    <n v="0.1"/>
    <s v="300 - 399"/>
    <s v="1.4 - 1.59"/>
    <n v="0.14099999999999999"/>
    <n v="6.3689839249655142E-2"/>
    <n v="0.14099999999999999"/>
    <n v="48.166378315169183"/>
    <n v="1.2881412771110701"/>
  </r>
  <r>
    <x v="4"/>
    <s v="Q3"/>
    <s v="AMOLED"/>
    <s v="RGB OLED"/>
    <x v="4"/>
    <s v="Rigid"/>
    <s v="Huawei"/>
    <x v="4"/>
    <s v="Kids Watch 4X"/>
    <n v="1.41"/>
    <n v="320"/>
    <n v="360"/>
    <n v="0.39"/>
    <s v="300 - 399"/>
    <s v="1.4 - 1.59"/>
    <n v="0.54989999999999994"/>
    <n v="0.24839037307365508"/>
    <n v="0.54989999999999994"/>
    <n v="187.84887542915982"/>
    <n v="5.0237509807331735"/>
  </r>
  <r>
    <x v="4"/>
    <s v="Q3"/>
    <s v="AMOLED"/>
    <s v="RGB OLED"/>
    <x v="2"/>
    <s v="Rigid"/>
    <s v="Huawei"/>
    <x v="4"/>
    <s v="Watch 2/2 Pro/Honor Watch Dream/Magic"/>
    <n v="1.2"/>
    <n v="390"/>
    <n v="390"/>
    <n v="0.15"/>
    <s v="400 - 499"/>
    <s v="1.2 - 1.39"/>
    <n v="0.18"/>
    <n v="6.967727999999998E-2"/>
    <n v="0.17999999999999997"/>
    <n v="82.731493398826061"/>
    <n v="1.8248668092406819"/>
  </r>
  <r>
    <x v="4"/>
    <s v="Q3"/>
    <s v="AMOLED"/>
    <s v="RGB OLED"/>
    <x v="6"/>
    <s v="Rigid"/>
    <s v="Huawei"/>
    <x v="4"/>
    <s v="Watch 3"/>
    <n v="1.43"/>
    <n v="466"/>
    <n v="466"/>
    <n v="3.0000000000000001E-3"/>
    <s v="400 - 499"/>
    <s v="1.4 - 1.59"/>
    <n v="4.2899999999999995E-3"/>
    <n v="1.9789315259999994E-3"/>
    <n v="4.2900000000000004E-3"/>
    <n v="1.9770705601975869"/>
    <n v="5.4790498475866541E-2"/>
  </r>
  <r>
    <x v="4"/>
    <s v="Q3"/>
    <s v="AMOLED"/>
    <s v="RGB OLED"/>
    <x v="5"/>
    <s v="Rigid"/>
    <s v="Huawei"/>
    <x v="4"/>
    <s v="Watch Fit/Watch ES"/>
    <n v="1.64"/>
    <n v="280"/>
    <n v="456"/>
    <n v="0.5"/>
    <s v="300 - 399"/>
    <s v="1.6 - 1.79"/>
    <n v="0.82"/>
    <n v="0.3868762360661599"/>
    <n v="0.81999999999999984"/>
    <n v="267.55186413105031"/>
    <n v="9.131749745977757"/>
  </r>
  <r>
    <x v="4"/>
    <s v="Q3"/>
    <s v="AMOLED"/>
    <s v="RGB OLED"/>
    <x v="2"/>
    <s v="Rigid"/>
    <s v="Huawei"/>
    <x v="4"/>
    <s v="Watch GT2/2e/Magic Watch2"/>
    <n v="1.39"/>
    <n v="454"/>
    <n v="454"/>
    <n v="5.5E-2"/>
    <s v="400 - 499"/>
    <s v="1.2 - 1.39"/>
    <n v="7.644999999999999E-2"/>
    <n v="3.427912499E-2"/>
    <n v="7.6450000000000004E-2"/>
    <n v="35.312912652456184"/>
    <n v="0.78719744712343143"/>
  </r>
  <r>
    <x v="4"/>
    <s v="Q3"/>
    <s v="AMOLED"/>
    <s v="RGB OLED"/>
    <x v="5"/>
    <s v="Rigid"/>
    <s v="Huawei"/>
    <x v="4"/>
    <m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9.1317497459777575E-2"/>
  </r>
  <r>
    <x v="4"/>
    <s v="Q3"/>
    <s v="AMOLED"/>
    <s v="RGB OLED"/>
    <x v="3"/>
    <s v="Rigid"/>
    <s v="Huawei/Honor"/>
    <x v="10"/>
    <s v="4 Pro/Honor 5"/>
    <n v="0.95"/>
    <n v="120"/>
    <n v="240"/>
    <n v="0.36"/>
    <s v="200 - 299"/>
    <s v="0.8 - 0.99"/>
    <n v="0.34199999999999997"/>
    <n v="8.3844993600000001E-2"/>
    <n v="0.34200000000000003"/>
    <n v="96.598136627990911"/>
    <n v="2.7528150650665668"/>
  </r>
  <r>
    <x v="4"/>
    <s v="Q3"/>
    <s v="AMOLED"/>
    <s v="RGB OLED"/>
    <x v="2"/>
    <s v="Rigid"/>
    <s v="Huawei/Honor"/>
    <x v="10"/>
    <s v="4 Pro/Honor 5"/>
    <n v="0.95"/>
    <n v="120"/>
    <n v="240"/>
    <n v="0.9"/>
    <s v="200 - 299"/>
    <s v="0.8 - 0.99"/>
    <n v="0.85499999999999998"/>
    <n v="0.20961248399999999"/>
    <n v="0.85499999999999998"/>
    <n v="241.49534156997728"/>
    <n v="7.7288476626664186"/>
  </r>
  <r>
    <x v="4"/>
    <s v="Q3"/>
    <s v="AMOLED"/>
    <s v="RGB OLED"/>
    <x v="4"/>
    <s v="Rigid"/>
    <s v="Huawei/Honor"/>
    <x v="10"/>
    <s v="4 Pro/Honor 5"/>
    <n v="0.95"/>
    <n v="120"/>
    <n v="240"/>
    <n v="1.63"/>
    <s v="200 - 299"/>
    <s v="0.8 - 0.99"/>
    <n v="1.5484999999999998"/>
    <n v="0.37963149879999997"/>
    <n v="1.5485"/>
    <n v="437.37489639895881"/>
    <n v="13.99780187794029"/>
  </r>
  <r>
    <x v="4"/>
    <s v="Q3"/>
    <s v="AMOLED"/>
    <s v="RGB OLED"/>
    <x v="2"/>
    <s v="Rigid"/>
    <s v="Huawei/Honor"/>
    <x v="10"/>
    <s v="Watch Fit/Watch ES"/>
    <n v="1.64"/>
    <n v="280"/>
    <n v="456"/>
    <n v="0.15"/>
    <s v="300 - 399"/>
    <s v="1.6 - 1.79"/>
    <n v="0.24599999999999997"/>
    <n v="0.11606287081984795"/>
    <n v="0.24599999999999994"/>
    <n v="80.265559239315095"/>
    <n v="1.9322119156666049"/>
  </r>
  <r>
    <x v="4"/>
    <s v="Q3"/>
    <s v="AMOLED"/>
    <s v="RGB OLED"/>
    <x v="6"/>
    <s v="Rigid"/>
    <s v="Huawei/Honor"/>
    <x v="10"/>
    <s v="Watch Fit/Watch ES"/>
    <n v="1.64"/>
    <n v="280"/>
    <n v="456"/>
    <n v="0.51200000000000001"/>
    <s v="300 - 399"/>
    <s v="1.6 - 1.79"/>
    <n v="0.83967999999999998"/>
    <n v="0.39616126573174776"/>
    <n v="0.83967999999999987"/>
    <n v="273.97310887019552"/>
    <n v="6.5952833388086782"/>
  </r>
  <r>
    <x v="4"/>
    <s v="Q3"/>
    <s v="AMOLED"/>
    <s v="RGB OLED"/>
    <x v="4"/>
    <s v="Rigid"/>
    <s v="Huawei/Honor"/>
    <x v="10"/>
    <s v="Watch GT (42mm)/Watch Magic"/>
    <n v="1.2"/>
    <n v="390"/>
    <n v="390"/>
    <n v="0.215"/>
    <s v="400 - 499"/>
    <s v="1.2 - 1.39"/>
    <n v="0.25800000000000001"/>
    <n v="9.9870767999999971E-2"/>
    <n v="0.25800000000000001"/>
    <n v="118.58180720498402"/>
    <n v="2.6156424265783107"/>
  </r>
  <r>
    <x v="4"/>
    <s v="Q3"/>
    <s v="AMOLED"/>
    <s v="RGB OLED"/>
    <x v="4"/>
    <s v="Rigid"/>
    <s v="Huawei/Honor"/>
    <x v="14"/>
    <s v="Watch GT2/2e/Magic Watch2"/>
    <n v="1.39"/>
    <n v="454"/>
    <n v="454"/>
    <n v="0.45"/>
    <s v="400 - 499"/>
    <s v="1.2 - 1.39"/>
    <n v="0.62549999999999994"/>
    <n v="0.28046556810000001"/>
    <n v="0.62549999999999994"/>
    <n v="288.92383079282331"/>
    <n v="6.4407063855553481"/>
  </r>
  <r>
    <x v="4"/>
    <s v="Q3"/>
    <s v="AMOLED"/>
    <s v="RGB OLED"/>
    <x v="2"/>
    <s v="Rigid"/>
    <s v="Oppo"/>
    <x v="18"/>
    <s v="Watch 41mm"/>
    <n v="1.6"/>
    <n v="320"/>
    <n v="320"/>
    <n v="0.04"/>
    <s v="200 - 299"/>
    <s v="1.6 - 1.79"/>
    <n v="6.4000000000000001E-2"/>
    <n v="3.3032192000000002E-2"/>
    <n v="6.4000000000000015E-2"/>
    <n v="18.101933598375616"/>
    <n v="0.62975795769874521"/>
  </r>
  <r>
    <x v="4"/>
    <s v="Q3"/>
    <s v="AMOLED"/>
    <s v="RGB OLED"/>
    <x v="5"/>
    <s v="Rigid"/>
    <s v="Others"/>
    <x v="11"/>
    <s v="Versa 2/Others"/>
    <n v="1.4"/>
    <n v="400"/>
    <n v="400"/>
    <n v="0.15"/>
    <s v="400 - 499"/>
    <s v="1.4 - 1.59"/>
    <n v="0.21"/>
    <n v="9.4838519999999968E-2"/>
    <n v="0.20999999999999996"/>
    <n v="84.852813742385706"/>
    <n v="2.0395570220925272"/>
  </r>
  <r>
    <x v="4"/>
    <s v="Q3"/>
    <s v="AMOLED"/>
    <s v="RGB OLED"/>
    <x v="5"/>
    <s v="Rigid"/>
    <s v="Others"/>
    <x v="11"/>
    <s v="Versa 3"/>
    <n v="1.58"/>
    <n v="400"/>
    <n v="400"/>
    <n v="0.18"/>
    <s v="300 - 399"/>
    <s v="1.4 - 1.59"/>
    <n v="0.28439999999999999"/>
    <n v="0.14495196815999997"/>
    <n v="0.28439999999999999"/>
    <n v="101.82337649086284"/>
    <n v="3.5743152275634369"/>
  </r>
  <r>
    <x v="4"/>
    <s v="Q3"/>
    <s v="AMOLED"/>
    <s v="RGB OLED"/>
    <x v="5"/>
    <s v="Rigid"/>
    <s v="Others"/>
    <x v="7"/>
    <s v="Gen 5 Carlyle"/>
    <n v="1.28"/>
    <n v="390"/>
    <n v="390"/>
    <n v="0.18"/>
    <s v="400 - 499"/>
    <s v="1.2 - 1.39"/>
    <n v="0.23039999999999999"/>
    <n v="9.5132712960000004E-2"/>
    <n v="0.23039999999999999"/>
    <n v="99.277792078591276"/>
    <n v="2.3186542987999257"/>
  </r>
  <r>
    <x v="4"/>
    <s v="Q3"/>
    <s v="AMOLED"/>
    <s v="RGB OLED"/>
    <x v="5"/>
    <s v="Rigid"/>
    <s v="Others"/>
    <x v="7"/>
    <s v="Spot/Emporio Armani/Michael Kors/Misfit Vapor 2"/>
    <n v="1.2"/>
    <n v="390"/>
    <n v="390"/>
    <n v="0.15"/>
    <s v="400 - 499"/>
    <s v="1.2 - 1.39"/>
    <n v="0.18"/>
    <n v="6.967727999999998E-2"/>
    <n v="0.17999999999999997"/>
    <n v="82.731493398826061"/>
    <n v="1.8248668092406819"/>
  </r>
  <r>
    <x v="4"/>
    <s v="Q3"/>
    <s v="AMOLED"/>
    <s v="RGB OLED"/>
    <x v="5"/>
    <s v="Rigid"/>
    <s v="Others"/>
    <x v="8"/>
    <s v="Venu"/>
    <n v="1.2"/>
    <n v="390"/>
    <n v="390"/>
    <n v="0.05"/>
    <s v="400 - 499"/>
    <s v="1.2 - 1.39"/>
    <n v="0.06"/>
    <n v="2.3225759999999995E-2"/>
    <n v="6.0000000000000005E-2"/>
    <n v="27.577164466275356"/>
    <n v="0.60828893641356074"/>
  </r>
  <r>
    <x v="4"/>
    <s v="Q3"/>
    <s v="AMOLED"/>
    <s v="RGB OLED"/>
    <x v="2"/>
    <s v="Rigid"/>
    <s v="Others"/>
    <x v="5"/>
    <s v="Z5A/Z6"/>
    <n v="1.41"/>
    <n v="320"/>
    <n v="360"/>
    <n v="1.35"/>
    <s v="300 - 399"/>
    <s v="1.4 - 1.59"/>
    <n v="1.9035"/>
    <n v="0.85981282987034446"/>
    <n v="1.9034999999999997"/>
    <n v="650.24610725478396"/>
    <n v="17.389907240999445"/>
  </r>
  <r>
    <x v="4"/>
    <s v="Q3"/>
    <s v="AMOLED"/>
    <s v="RGB OLED"/>
    <x v="2"/>
    <s v="Rigid"/>
    <s v="Others"/>
    <x v="19"/>
    <s v="Z6 Pro"/>
    <n v="1.6"/>
    <n v="320"/>
    <n v="360"/>
    <n v="7.0000000000000007E-2"/>
    <s v="300 - 399"/>
    <s v="1.6 - 1.79"/>
    <n v="0.11200000000000002"/>
    <n v="5.7407671613793107E-2"/>
    <n v="0.11200000000000002"/>
    <n v="33.716464820618427"/>
    <n v="1.1020764259728042"/>
  </r>
  <r>
    <x v="4"/>
    <s v="Q3"/>
    <s v="AMOLED"/>
    <s v="RGB OLED"/>
    <x v="4"/>
    <s v="Rigid"/>
    <s v="Others"/>
    <x v="1"/>
    <s v="(BBK, 360 and Others)"/>
    <n v="1.4"/>
    <n v="480"/>
    <n v="480"/>
    <n v="0.37"/>
    <s v="400 - 499"/>
    <s v="1.4 - 1.59"/>
    <n v="0.51800000000000002"/>
    <n v="0.23393501599999997"/>
    <n v="0.5179999999999999"/>
    <n v="251.1643286774617"/>
    <n v="5.2956919170121743"/>
  </r>
  <r>
    <x v="4"/>
    <s v="Q3"/>
    <s v="AMOLED"/>
    <s v="RGB OLED"/>
    <x v="5"/>
    <s v="Rigid"/>
    <s v="Others"/>
    <x v="1"/>
    <s v="OEM"/>
    <n v="1.2"/>
    <n v="390"/>
    <n v="390"/>
    <n v="0.41"/>
    <s v="400 - 499"/>
    <s v="1.2 - 1.39"/>
    <n v="0.49199999999999994"/>
    <n v="0.19045123199999994"/>
    <n v="0.49199999999999999"/>
    <n v="226.1327486234579"/>
    <n v="4.9879692785911969"/>
  </r>
  <r>
    <x v="4"/>
    <s v="Q3"/>
    <s v="AMOLED"/>
    <s v="RGB OLED"/>
    <x v="3"/>
    <s v="Rigid"/>
    <s v="Others"/>
    <x v="1"/>
    <s v="White Box"/>
    <n v="1.45"/>
    <n v="400"/>
    <n v="400"/>
    <n v="0.02"/>
    <s v="300 - 399"/>
    <s v="1.4 - 1.59"/>
    <n v="2.8999999999999998E-2"/>
    <n v="1.3564488999999999E-2"/>
    <n v="2.9000000000000001E-2"/>
    <n v="11.313708498984761"/>
    <n v="0.28625361713579323"/>
  </r>
  <r>
    <x v="4"/>
    <s v="Q3"/>
    <s v="AMOLED"/>
    <s v="RGB OLED"/>
    <x v="7"/>
    <s v="Rigid"/>
    <s v="Others"/>
    <x v="1"/>
    <s v="White Box"/>
    <n v="1.39"/>
    <n v="454"/>
    <n v="454"/>
    <n v="0.05"/>
    <s v="400 - 499"/>
    <s v="1.2 - 1.39"/>
    <n v="6.9499999999999992E-2"/>
    <n v="3.1162840899999999E-2"/>
    <n v="6.9499999999999992E-2"/>
    <n v="32.102647865869258"/>
    <n v="0.71563404283948318"/>
  </r>
  <r>
    <x v="4"/>
    <s v="Q3"/>
    <s v="AMOLED"/>
    <s v="RGB OLED"/>
    <x v="3"/>
    <s v="Rigid"/>
    <s v="Others"/>
    <x v="1"/>
    <s v="White Box"/>
    <n v="1.2"/>
    <n v="390"/>
    <n v="390"/>
    <n v="7.9000000000000001E-2"/>
    <s v="400 - 499"/>
    <s v="1.2 - 1.39"/>
    <n v="9.4799999999999995E-2"/>
    <n v="3.6696700799999989E-2"/>
    <n v="9.4799999999999995E-2"/>
    <n v="43.571919856715063"/>
    <n v="0.9610965195334259"/>
  </r>
  <r>
    <x v="4"/>
    <s v="Q3"/>
    <s v="AMOLED"/>
    <s v="RGB OLED"/>
    <x v="2"/>
    <s v="Rigid"/>
    <s v="Others"/>
    <x v="1"/>
    <s v="White Box"/>
    <n v="1.4"/>
    <n v="400"/>
    <n v="400"/>
    <n v="0.11"/>
    <s v="400 - 499"/>
    <s v="1.4 - 1.59"/>
    <n v="0.154"/>
    <n v="6.9548247999999993E-2"/>
    <n v="0.154"/>
    <n v="62.225396744416187"/>
    <n v="1.4956751495345202"/>
  </r>
  <r>
    <x v="4"/>
    <s v="Q3"/>
    <s v="AMOLED"/>
    <s v="RGB OLED"/>
    <x v="2"/>
    <s v="Rigid"/>
    <s v="Others"/>
    <x v="1"/>
    <s v="White Box"/>
    <n v="1.2"/>
    <n v="390"/>
    <n v="390"/>
    <n v="0.15"/>
    <s v="400 - 499"/>
    <s v="1.2 - 1.39"/>
    <n v="0.18"/>
    <n v="6.967727999999998E-2"/>
    <n v="0.17999999999999997"/>
    <n v="82.731493398826061"/>
    <n v="1.8248668092406819"/>
  </r>
  <r>
    <x v="4"/>
    <s v="Q3"/>
    <s v="AMOLED"/>
    <s v="RGB OLED"/>
    <x v="2"/>
    <s v="Rigid"/>
    <s v="Others"/>
    <x v="1"/>
    <s v="White Box"/>
    <n v="0.95"/>
    <n v="120"/>
    <n v="180"/>
    <n v="0.2"/>
    <s v="200 - 299"/>
    <s v="0.8 - 0.99"/>
    <n v="0.19"/>
    <n v="5.3746790769230772E-2"/>
    <n v="0.19000000000000003"/>
    <n v="43.266615305567875"/>
    <n v="1.7175217028147598"/>
  </r>
  <r>
    <x v="4"/>
    <s v="Q3"/>
    <s v="AMOLED"/>
    <s v="RGB OLED"/>
    <x v="7"/>
    <s v="Rigid"/>
    <s v="Others"/>
    <x v="1"/>
    <s v="White Box"/>
    <n v="0.95"/>
    <n v="120"/>
    <n v="240"/>
    <n v="1.5"/>
    <s v="200 - 299"/>
    <s v="0.8 - 0.99"/>
    <n v="1.4249999999999998"/>
    <n v="0.34935414000000004"/>
    <n v="1.425"/>
    <n v="402.49223594996215"/>
    <n v="12.881412771110696"/>
  </r>
  <r>
    <x v="4"/>
    <s v="Q3"/>
    <s v="AMOLED"/>
    <s v="RGB OLED"/>
    <x v="2"/>
    <s v="Rigid"/>
    <s v="Others"/>
    <x v="6"/>
    <s v="Pro 3"/>
    <n v="1.39"/>
    <n v="454"/>
    <n v="454"/>
    <n v="7.4999999999999997E-2"/>
    <s v="400 - 499"/>
    <s v="1.2 - 1.39"/>
    <n v="0.10425"/>
    <n v="4.6744261349999996E-2"/>
    <n v="0.10425"/>
    <n v="48.15397179880388"/>
    <n v="1.0734510642592245"/>
  </r>
  <r>
    <x v="4"/>
    <s v="Q3"/>
    <s v="AMOLED"/>
    <s v="RGB OLED"/>
    <x v="6"/>
    <s v="Rigid"/>
    <s v="Others"/>
    <x v="3"/>
    <s v="Quartz"/>
    <n v="1.4"/>
    <n v="300"/>
    <n v="300"/>
    <n v="0.128"/>
    <s v="300 - 399"/>
    <s v="1.4 - 1.59"/>
    <n v="0.1792"/>
    <n v="8.0928870399999991E-2"/>
    <n v="0.17919999999999997"/>
    <n v="54.305800795126856"/>
    <n v="1.6488208347021696"/>
  </r>
  <r>
    <x v="4"/>
    <s v="Q3"/>
    <s v="AMOLED"/>
    <s v="RGB OLED"/>
    <x v="4"/>
    <s v="Rigid"/>
    <s v="Xiaomi"/>
    <x v="16"/>
    <s v="Band 4"/>
    <n v="0.95"/>
    <n v="120"/>
    <n v="240"/>
    <n v="0.76"/>
    <s v="200 - 299"/>
    <s v="0.8 - 0.99"/>
    <n v="0.72199999999999998"/>
    <n v="0.1770060976"/>
    <n v="0.72199999999999998"/>
    <n v="203.92939954798081"/>
    <n v="5.8114984706960859"/>
  </r>
  <r>
    <x v="4"/>
    <s v="Q3"/>
    <s v="AMOLED"/>
    <s v="RGB OLED"/>
    <x v="7"/>
    <s v="Rigid"/>
    <s v="Xiaomi"/>
    <x v="16"/>
    <s v="Band 4"/>
    <n v="0.95"/>
    <n v="120"/>
    <n v="240"/>
    <n v="1.1000000000000001"/>
    <s v="200 - 299"/>
    <s v="0.8 - 0.99"/>
    <n v="1.0449999999999999"/>
    <n v="0.25619303599999999"/>
    <n v="1.0450000000000002"/>
    <n v="295.16097302997224"/>
    <n v="9.4463693654811784"/>
  </r>
  <r>
    <x v="4"/>
    <s v="Q3"/>
    <s v="AMOLED"/>
    <s v="RGB OLED"/>
    <x v="6"/>
    <s v="Rigid"/>
    <s v="Xiaomi"/>
    <x v="16"/>
    <s v="Band 4"/>
    <n v="0.95"/>
    <n v="120"/>
    <n v="240"/>
    <n v="2.7250000000000001"/>
    <s v="200 - 299"/>
    <s v="0.8 - 0.99"/>
    <n v="2.5887500000000001"/>
    <n v="0.63466002100000007"/>
    <n v="2.5887500000000001"/>
    <n v="731.1942286424312"/>
    <n v="20.8372807008511"/>
  </r>
  <r>
    <x v="4"/>
    <s v="Q3"/>
    <s v="AMOLED"/>
    <s v="RGB OLED"/>
    <x v="6"/>
    <s v="Rigid"/>
    <s v="Xiaomi"/>
    <x v="16"/>
    <s v="Band 5"/>
    <n v="1.1000000000000001"/>
    <n v="126"/>
    <n v="294"/>
    <n v="1.2350000000000001"/>
    <s v="200 - 299"/>
    <s v="1 - 1.19"/>
    <n v="1.3585000000000003"/>
    <n v="0.34906882355172419"/>
    <n v="1.3585000000000003"/>
    <n v="395.03015100116096"/>
    <n v="6.7280465850000004"/>
  </r>
  <r>
    <x v="4"/>
    <s v="Q3"/>
    <s v="AMOLED"/>
    <s v="RGB OLED"/>
    <x v="4"/>
    <s v="Rigid"/>
    <s v="Xiaomi"/>
    <x v="16"/>
    <s v="Band 5"/>
    <n v="1.1000000000000001"/>
    <n v="126"/>
    <n v="294"/>
    <n v="2.12"/>
    <s v="200 - 299"/>
    <s v="1 - 1.19"/>
    <n v="2.3320000000000003"/>
    <n v="0.59921125986206913"/>
    <n v="2.3320000000000003"/>
    <n v="678.1084373461224"/>
    <n v="13.54406732"/>
  </r>
  <r>
    <x v="4"/>
    <s v="Q3"/>
    <s v="AMOLED"/>
    <s v="RGB OLED"/>
    <x v="7"/>
    <s v="Rigid"/>
    <s v="Xiaomi"/>
    <x v="16"/>
    <s v="Band 5"/>
    <n v="1.1000000000000001"/>
    <n v="126"/>
    <n v="294"/>
    <n v="2.2000000000000002"/>
    <s v="200 - 299"/>
    <s v="1 - 1.19"/>
    <n v="2.4200000000000004"/>
    <n v="0.62182300551724157"/>
    <n v="2.4200000000000004"/>
    <n v="703.69743498182515"/>
    <n v="20.467133625209218"/>
  </r>
  <r>
    <x v="4"/>
    <s v="Q3"/>
    <s v="AMOLED"/>
    <s v="RGB OLED"/>
    <x v="4"/>
    <s v="Rigid"/>
    <s v="Xiaomi"/>
    <x v="16"/>
    <s v="Color"/>
    <n v="0.95"/>
    <n v="454"/>
    <n v="454"/>
    <n v="0.36499999999999999"/>
    <s v="600 - 699"/>
    <s v="0.8 - 0.99"/>
    <n v="0.34675"/>
    <n v="0.10626188424999999"/>
    <n v="0.34675"/>
    <n v="234.34932942084555"/>
    <n v="5.2241285127282264"/>
  </r>
  <r>
    <x v="4"/>
    <s v="Q3"/>
    <s v="AMOLED"/>
    <s v="RGB OLED"/>
    <x v="2"/>
    <s v="Rigid"/>
    <s v="Xiaomi"/>
    <x v="16"/>
    <s v="Color/Mi Watch Revolve Active"/>
    <n v="1.39"/>
    <n v="454"/>
    <n v="454"/>
    <n v="0.9"/>
    <s v="400 - 499"/>
    <s v="1.2 - 1.39"/>
    <n v="1.2509999999999999"/>
    <n v="0.56093113620000001"/>
    <n v="1.2509999999999999"/>
    <n v="577.84766158564662"/>
    <n v="12.881412771110696"/>
  </r>
  <r>
    <x v="4"/>
    <s v="Q4"/>
    <s v="AMOLED"/>
    <s v="RGB OLED"/>
    <x v="8"/>
    <s v="Flexible"/>
    <s v="Apple"/>
    <x v="0"/>
    <m/>
    <n v="1.78"/>
    <n v="368"/>
    <n v="448"/>
    <n v="1.35"/>
    <s v="300 - 399"/>
    <s v="1.6 - 1.79"/>
    <n v="2.403"/>
    <n v="1.3535127390050268"/>
    <n v="2.403"/>
    <n v="782.68338426211653"/>
    <n v="49.829978663228779"/>
  </r>
  <r>
    <x v="4"/>
    <s v="Q4"/>
    <s v="AMOLED"/>
    <s v="RGB OLED"/>
    <x v="1"/>
    <s v="Flexible"/>
    <s v="Apple"/>
    <x v="0"/>
    <m/>
    <n v="1.5"/>
    <n v="312"/>
    <n v="390"/>
    <n v="2.9"/>
    <s v="300 - 399"/>
    <s v="1.4 - 1.59"/>
    <n v="4.3499999999999996"/>
    <n v="2.0534970731707314"/>
    <n v="4.3499999999999996"/>
    <n v="1448.3867025073102"/>
    <n v="66.901360242297912"/>
  </r>
  <r>
    <x v="4"/>
    <s v="Q4"/>
    <s v="AMOLED"/>
    <s v="RGB OLED"/>
    <x v="0"/>
    <s v="Flexible"/>
    <s v="Apple"/>
    <x v="0"/>
    <m/>
    <n v="1.78"/>
    <n v="368"/>
    <n v="448"/>
    <n v="4.7"/>
    <s v="300 - 399"/>
    <s v="1.6 - 1.79"/>
    <n v="8.3659999999999997"/>
    <n v="4.7122295357952781"/>
    <n v="8.3659999999999997"/>
    <n v="2724.8977081718131"/>
    <n v="173.48214793864835"/>
  </r>
  <r>
    <x v="4"/>
    <s v="Q4"/>
    <s v="AMOLED"/>
    <s v="RGB OLED"/>
    <x v="0"/>
    <s v="Flexible"/>
    <s v="Apple"/>
    <x v="0"/>
    <m/>
    <n v="1.57"/>
    <n v="324"/>
    <n v="394"/>
    <n v="5.6"/>
    <s v="300 - 399"/>
    <s v="1.4 - 1.59"/>
    <n v="8.7919999999999998"/>
    <n v="4.3688655167427424"/>
    <n v="8.7919999999999998"/>
    <n v="2856.6148357802804"/>
    <n v="206.70213371413416"/>
  </r>
  <r>
    <x v="4"/>
    <s v="Q4"/>
    <s v="AMOLED"/>
    <s v="RGB OLED"/>
    <x v="4"/>
    <s v="Flexible"/>
    <s v="Huawei"/>
    <x v="4"/>
    <s v="B6"/>
    <n v="1.53"/>
    <n v="188"/>
    <n v="460"/>
    <n v="0.9"/>
    <s v="300 - 399"/>
    <s v="1.4 - 1.59"/>
    <n v="1.377"/>
    <n v="0.47600334725528071"/>
    <n v="1.377"/>
    <n v="447.24114300900357"/>
    <n v="17.302075924732215"/>
  </r>
  <r>
    <x v="4"/>
    <s v="Q4"/>
    <s v="AMOLED"/>
    <s v="RGB OLED"/>
    <x v="3"/>
    <s v="Flexible"/>
    <s v="Oppo"/>
    <x v="18"/>
    <s v="Watch &amp; Watch 2"/>
    <n v="1.91"/>
    <n v="402"/>
    <n v="476"/>
    <n v="1.4999999999999999E-2"/>
    <s v="300 - 399"/>
    <s v="1.8 - 1.99"/>
    <n v="2.8649999999999998E-2"/>
    <n v="1.7403046351730844E-2"/>
    <n v="2.8649999999999995E-2"/>
    <n v="9.3456139445196431"/>
    <n v="0.28836793207887018"/>
  </r>
  <r>
    <x v="4"/>
    <s v="Q4"/>
    <s v="AMOLED"/>
    <s v="RGB OLED"/>
    <x v="1"/>
    <s v="Flexible"/>
    <s v="Samsung"/>
    <x v="2"/>
    <m/>
    <n v="1.4"/>
    <n v="360"/>
    <n v="360"/>
    <n v="2.7"/>
    <s v="300 - 399"/>
    <s v="1.4 - 1.59"/>
    <n v="3.78"/>
    <n v="1.7070933599999998"/>
    <n v="3.78"/>
    <n v="1374.6155826266486"/>
    <n v="62.28747332903599"/>
  </r>
  <r>
    <x v="4"/>
    <s v="Q4"/>
    <s v="AMOLED"/>
    <s v="RGB OLED"/>
    <x v="2"/>
    <s v="Rigid"/>
    <s v="Honor"/>
    <x v="20"/>
    <n v="6"/>
    <n v="1.474"/>
    <n v="194"/>
    <n v="368"/>
    <n v="0.67"/>
    <s v="200 - 299"/>
    <s v="1.4 - 1.59"/>
    <n v="0.98758000000000001"/>
    <n v="0.3874271503635961"/>
    <n v="0.98758000000000001"/>
    <n v="278.72322113523302"/>
    <n v="7.6739943132827735"/>
  </r>
  <r>
    <x v="4"/>
    <s v="Q4"/>
    <s v="AMOLED"/>
    <s v="RGB OLED"/>
    <x v="6"/>
    <s v="Rigid"/>
    <s v="Honor"/>
    <x v="20"/>
    <n v="6"/>
    <n v="1.474"/>
    <n v="194"/>
    <n v="368"/>
    <n v="0.68"/>
    <s v="200 - 299"/>
    <s v="1.4 - 1.59"/>
    <n v="1.0023200000000001"/>
    <n v="0.39320964514514228"/>
    <n v="1.0023200000000001"/>
    <n v="282.88326921187831"/>
    <n v="7.7885315418392329"/>
  </r>
  <r>
    <x v="4"/>
    <s v="Q4"/>
    <s v="AMOLED"/>
    <s v="RGB OLED"/>
    <x v="4"/>
    <s v="Rigid"/>
    <s v="Honor"/>
    <x v="20"/>
    <n v="6"/>
    <n v="1.474"/>
    <n v="194"/>
    <n v="368"/>
    <n v="1.35"/>
    <s v="200 - 299"/>
    <s v="1.4 - 1.59"/>
    <n v="1.9899"/>
    <n v="0.78063679550873832"/>
    <n v="1.9899000000000002"/>
    <n v="561.60649034711128"/>
    <n v="16.547141519671154"/>
  </r>
  <r>
    <x v="4"/>
    <s v="Q4"/>
    <s v="AMOLED"/>
    <s v="RGB OLED"/>
    <x v="2"/>
    <s v="Rigid"/>
    <s v="Huawei"/>
    <x v="13"/>
    <s v="GTR (42mm)"/>
    <n v="1.2"/>
    <n v="390"/>
    <n v="390"/>
    <n v="7.0000000000000007E-2"/>
    <s v="400 - 499"/>
    <s v="1.2 - 1.39"/>
    <n v="8.4000000000000005E-2"/>
    <n v="3.251606399999999E-2"/>
    <n v="8.4000000000000005E-2"/>
    <n v="38.608030252785497"/>
    <n v="0.82605637564961554"/>
  </r>
  <r>
    <x v="4"/>
    <s v="Q4"/>
    <s v="AMOLED"/>
    <s v="RGB OLED"/>
    <x v="2"/>
    <s v="Rigid"/>
    <s v="Huawei"/>
    <x v="13"/>
    <s v="GTR (47mm)/Nexo-Marve"/>
    <n v="1.39"/>
    <n v="454"/>
    <n v="454"/>
    <n v="0.09"/>
    <s v="400 - 499"/>
    <s v="1.2 - 1.39"/>
    <n v="0.12509999999999999"/>
    <n v="5.6093113619999996E-2"/>
    <n v="0.12509999999999999"/>
    <n v="57.784766158564658"/>
    <n v="1.2494970387977373"/>
  </r>
  <r>
    <x v="4"/>
    <s v="Q4"/>
    <s v="AMOLED"/>
    <s v="RGB OLED"/>
    <x v="2"/>
    <s v="Rigid"/>
    <s v="Huawei"/>
    <x v="13"/>
    <s v="GTS/ GTS 2"/>
    <n v="1.65"/>
    <n v="348"/>
    <n v="442"/>
    <n v="0.105"/>
    <s v="300 - 399"/>
    <s v="1.6 - 1.79"/>
    <n v="0.17324999999999999"/>
    <n v="8.9638861432144765E-2"/>
    <n v="0.17324999999999996"/>
    <n v="59.068263052167026"/>
    <n v="1.3119718907376248"/>
  </r>
  <r>
    <x v="4"/>
    <s v="Q4"/>
    <s v="AMOLED"/>
    <s v="RGB OLED"/>
    <x v="2"/>
    <s v="Rigid"/>
    <s v="Huawei"/>
    <x v="13"/>
    <s v="Young/T-REX/Verge"/>
    <n v="1.3"/>
    <n v="360"/>
    <n v="360"/>
    <n v="0.09"/>
    <s v="300 - 399"/>
    <s v="1.2 - 1.39"/>
    <n v="0.11699999999999999"/>
    <n v="4.9064417999999992E-2"/>
    <n v="0.11699999999999999"/>
    <n v="45.820519420888282"/>
    <n v="1.1870221868578508"/>
  </r>
  <r>
    <x v="4"/>
    <s v="Q4"/>
    <s v="AMOLED"/>
    <s v="RGB OLED"/>
    <x v="6"/>
    <s v="Rigid"/>
    <s v="Huawei"/>
    <x v="4"/>
    <n v="6"/>
    <n v="1.474"/>
    <n v="194"/>
    <n v="368"/>
    <n v="5.0000000000000001E-3"/>
    <s v="200 - 299"/>
    <s v="1.4 - 1.59"/>
    <n v="7.3699999999999998E-3"/>
    <n v="2.8912473907731048E-3"/>
    <n v="7.3700000000000007E-3"/>
    <n v="2.0800240383226343"/>
    <n v="5.726861427822965E-2"/>
  </r>
  <r>
    <x v="4"/>
    <s v="Q4"/>
    <s v="AMOLED"/>
    <s v="RGB OLED"/>
    <x v="2"/>
    <s v="Rigid"/>
    <s v="Huawei"/>
    <x v="4"/>
    <s v="B5"/>
    <n v="1.1299999999999999"/>
    <n v="160"/>
    <n v="300"/>
    <n v="0.09"/>
    <s v="300 - 399"/>
    <s v="1 - 1.19"/>
    <n v="0.10169999999999998"/>
    <n v="3.0785785062975763E-2"/>
    <n v="0.10169999999999998"/>
    <n v="30.599999999999998"/>
    <n v="0.81217307521852933"/>
  </r>
  <r>
    <x v="4"/>
    <s v="Q4"/>
    <s v="AMOLED"/>
    <s v="RGB OLED"/>
    <x v="4"/>
    <s v="Rigid"/>
    <s v="Huawei"/>
    <x v="4"/>
    <s v="B5"/>
    <n v="1.1299999999999999"/>
    <n v="160"/>
    <n v="300"/>
    <n v="0.11"/>
    <s v="300 - 399"/>
    <s v="1 - 1.19"/>
    <n v="0.12429999999999999"/>
    <n v="3.7627070632525933E-2"/>
    <n v="0.12429999999999998"/>
    <n v="37.4"/>
    <n v="0.99265598082264705"/>
  </r>
  <r>
    <x v="4"/>
    <s v="Q4"/>
    <s v="AMOLED"/>
    <s v="RGB OLED"/>
    <x v="4"/>
    <s v="Rigid"/>
    <s v="Huawei"/>
    <x v="4"/>
    <s v="Kids 3 Pro"/>
    <n v="1.4"/>
    <n v="320"/>
    <n v="320"/>
    <n v="7.0000000000000007E-2"/>
    <s v="300 - 399"/>
    <s v="1.4 - 1.59"/>
    <n v="9.8000000000000004E-2"/>
    <n v="4.4257975999999997E-2"/>
    <n v="9.8000000000000004E-2"/>
    <n v="31.678383797157334"/>
    <n v="0.87464792715841655"/>
  </r>
  <r>
    <x v="4"/>
    <s v="Q4"/>
    <s v="AMOLED"/>
    <s v="RGB OLED"/>
    <x v="4"/>
    <s v="Rigid"/>
    <s v="Huawei"/>
    <x v="4"/>
    <s v="Kids Watch 4X"/>
    <n v="1.41"/>
    <n v="320"/>
    <n v="360"/>
    <n v="0.36"/>
    <s v="300 - 399"/>
    <s v="1.4 - 1.59"/>
    <n v="0.50759999999999994"/>
    <n v="0.22928342129875851"/>
    <n v="0.50759999999999994"/>
    <n v="173.39896193460905"/>
    <n v="4.498189339671856"/>
  </r>
  <r>
    <x v="4"/>
    <s v="Q4"/>
    <s v="AMOLED"/>
    <s v="RGB OLED"/>
    <x v="6"/>
    <s v="Rigid"/>
    <s v="Huawei"/>
    <x v="4"/>
    <s v="Watch 2/2 Pro/Honor Watch Dream/Magic"/>
    <n v="1.19"/>
    <n v="390"/>
    <n v="390"/>
    <n v="3.5000000000000003E-2"/>
    <s v="400 - 499"/>
    <s v="1 - 1.19"/>
    <n v="4.165E-2"/>
    <n v="1.5988193829999997E-2"/>
    <n v="4.165E-2"/>
    <n v="19.304015126392748"/>
    <n v="0.3644366363160067"/>
  </r>
  <r>
    <x v="4"/>
    <s v="Q4"/>
    <s v="AMOLED"/>
    <s v="RGB OLED"/>
    <x v="2"/>
    <s v="Rigid"/>
    <s v="Huawei"/>
    <x v="4"/>
    <s v="Watch 2/2 Pro/Honor Watch Dream/Magic"/>
    <n v="1.2"/>
    <n v="390"/>
    <n v="390"/>
    <n v="0.11"/>
    <s v="400 - 499"/>
    <s v="1.2 - 1.39"/>
    <n v="0.13200000000000001"/>
    <n v="5.1096671999999982E-2"/>
    <n v="0.13200000000000001"/>
    <n v="60.669761825805779"/>
    <n v="1.2980885903065384"/>
  </r>
  <r>
    <x v="4"/>
    <s v="Q4"/>
    <s v="AMOLED"/>
    <s v="RGB OLED"/>
    <x v="6"/>
    <s v="Rigid"/>
    <s v="Huawei"/>
    <x v="4"/>
    <s v="Watch 3"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8.8577972535984234E-2"/>
  </r>
  <r>
    <x v="4"/>
    <s v="Q4"/>
    <s v="AMOLED"/>
    <s v="RGB OLED"/>
    <x v="5"/>
    <s v="Rigid"/>
    <s v="Huawei"/>
    <x v="4"/>
    <s v="Watch Fit/Watch ES"/>
    <n v="1.64"/>
    <n v="280"/>
    <n v="456"/>
    <n v="0.8"/>
    <s v="300 - 399"/>
    <s v="1.6 - 1.79"/>
    <n v="1.3120000000000001"/>
    <n v="0.61900197770585585"/>
    <n v="1.3119999999999998"/>
    <n v="428.08298260968053"/>
    <n v="14.172475605757478"/>
  </r>
  <r>
    <x v="4"/>
    <s v="Q4"/>
    <s v="AMOLED"/>
    <s v="RGB OLED"/>
    <x v="5"/>
    <s v="Rigid"/>
    <s v="Huawei"/>
    <x v="4"/>
    <s v="Watch GT2/2e"/>
    <n v="1.39"/>
    <n v="454"/>
    <n v="454"/>
    <n v="0.06"/>
    <s v="400 - 499"/>
    <s v="1.2 - 1.39"/>
    <n v="8.3399999999999988E-2"/>
    <n v="3.739540907999999E-2"/>
    <n v="8.3399999999999988E-2"/>
    <n v="38.523177439043103"/>
    <n v="0.83299802586515825"/>
  </r>
  <r>
    <x v="4"/>
    <s v="Q4"/>
    <s v="AMOLED"/>
    <s v="RGB OLED"/>
    <x v="5"/>
    <s v="Rigid"/>
    <s v="Huawei"/>
    <x v="4"/>
    <m/>
    <n v="1.43"/>
    <n v="466"/>
    <n v="466"/>
    <n v="0.01"/>
    <s v="400 - 499"/>
    <s v="1.4 - 1.59"/>
    <n v="1.43E-2"/>
    <n v="6.5964384199999979E-3"/>
    <n v="1.43E-2"/>
    <n v="6.5902352006586229"/>
    <n v="0.17715594507196847"/>
  </r>
  <r>
    <x v="4"/>
    <s v="Q4"/>
    <s v="AMOLED"/>
    <s v="RGB OLED"/>
    <x v="2"/>
    <s v="Rigid"/>
    <s v="Huawei/Honor"/>
    <x v="10"/>
    <s v="4 Pro/Honor 5"/>
    <n v="0.95"/>
    <n v="120"/>
    <n v="240"/>
    <n v="0.8"/>
    <s v="200 - 299"/>
    <s v="0.8 - 0.99"/>
    <n v="0.76"/>
    <n v="0.18632220800000002"/>
    <n v="0.76000000000000012"/>
    <n v="214.66252583997982"/>
    <n v="6.6639842069212678"/>
  </r>
  <r>
    <x v="4"/>
    <s v="Q4"/>
    <s v="AMOLED"/>
    <s v="RGB OLED"/>
    <x v="4"/>
    <s v="Rigid"/>
    <s v="Huawei/Honor"/>
    <x v="10"/>
    <s v="4 Pro/Honor 5"/>
    <n v="0.95"/>
    <n v="120"/>
    <n v="240"/>
    <n v="1.25"/>
    <s v="200 - 299"/>
    <s v="0.8 - 0.99"/>
    <n v="1.1875"/>
    <n v="0.29112844999999998"/>
    <n v="1.1875"/>
    <n v="335.41019662496842"/>
    <n v="10.412475323314482"/>
  </r>
  <r>
    <x v="4"/>
    <s v="Q4"/>
    <s v="AMOLED"/>
    <s v="RGB OLED"/>
    <x v="3"/>
    <s v="Rigid"/>
    <s v="Huawei/Honor"/>
    <x v="10"/>
    <s v="4 Pro/Honor 5"/>
    <n v="0.95"/>
    <n v="120"/>
    <n v="240"/>
    <n v="1.55"/>
    <s v="200 - 299"/>
    <s v="0.8 - 0.99"/>
    <n v="1.4724999999999999"/>
    <n v="0.36099927799999998"/>
    <n v="1.4724999999999999"/>
    <n v="415.9086438149609"/>
    <n v="11.496826250909955"/>
  </r>
  <r>
    <x v="4"/>
    <s v="Q4"/>
    <s v="AMOLED"/>
    <s v="RGB OLED"/>
    <x v="6"/>
    <s v="Rigid"/>
    <s v="Huawei/Honor"/>
    <x v="10"/>
    <s v="Watch Fit/Watch ES"/>
    <n v="1.64"/>
    <n v="280"/>
    <n v="456"/>
    <n v="0.08"/>
    <s v="300 - 399"/>
    <s v="1.6 - 1.79"/>
    <n v="0.13119999999999998"/>
    <n v="6.1900197770585585E-2"/>
    <n v="0.13119999999999998"/>
    <n v="42.808298260968051"/>
    <n v="0.99959763103819033"/>
  </r>
  <r>
    <x v="4"/>
    <s v="Q4"/>
    <s v="AMOLED"/>
    <s v="RGB OLED"/>
    <x v="2"/>
    <s v="Rigid"/>
    <s v="Huawei/Honor"/>
    <x v="10"/>
    <s v="Watch Fit/Watch ES"/>
    <n v="1.64"/>
    <n v="280"/>
    <n v="456"/>
    <n v="0.65"/>
    <s v="300 - 399"/>
    <s v="1.6 - 1.79"/>
    <n v="1.0660000000000001"/>
    <n v="0.50293910688600785"/>
    <n v="1.0659999999999998"/>
    <n v="347.81742337036542"/>
    <n v="8.1217307521852966"/>
  </r>
  <r>
    <x v="4"/>
    <s v="Q4"/>
    <s v="AMOLED"/>
    <s v="RGB OLED"/>
    <x v="4"/>
    <s v="Rigid"/>
    <s v="Huawei/Honor"/>
    <x v="10"/>
    <s v="Watch GT (42mm)/Watch Magic"/>
    <n v="1.2"/>
    <n v="390"/>
    <n v="390"/>
    <n v="0.16500000000000001"/>
    <s v="400 - 499"/>
    <s v="1.2 - 1.39"/>
    <n v="0.19800000000000001"/>
    <n v="7.6645007999999987E-2"/>
    <n v="0.19799999999999998"/>
    <n v="91.004642738708668"/>
    <n v="1.9471328854598078"/>
  </r>
  <r>
    <x v="4"/>
    <s v="Q4"/>
    <s v="AMOLED"/>
    <s v="RGB OLED"/>
    <x v="4"/>
    <s v="Rigid"/>
    <s v="Huawei/Honor"/>
    <x v="14"/>
    <s v="Watch GT2/2e/Magic Watch2"/>
    <n v="1.39"/>
    <n v="454"/>
    <n v="454"/>
    <n v="0.25"/>
    <s v="400 - 499"/>
    <s v="1.2 - 1.39"/>
    <n v="0.34749999999999998"/>
    <n v="0.1558142045"/>
    <n v="0.34749999999999998"/>
    <n v="160.51323932934628"/>
    <n v="3.4708251077714927"/>
  </r>
  <r>
    <x v="4"/>
    <s v="Q4"/>
    <s v="AMOLED"/>
    <s v="RGB OLED"/>
    <x v="2"/>
    <s v="Rigid"/>
    <s v="Oppo"/>
    <x v="18"/>
    <s v="Watch 41mm"/>
    <n v="1.6"/>
    <n v="320"/>
    <n v="320"/>
    <n v="0.06"/>
    <s v="200 - 299"/>
    <s v="1.6 - 1.79"/>
    <n v="9.6000000000000002E-2"/>
    <n v="4.9548288000000003E-2"/>
    <n v="9.6000000000000016E-2"/>
    <n v="27.152900397563425"/>
    <n v="0.91629782845167429"/>
  </r>
  <r>
    <x v="4"/>
    <s v="Q4"/>
    <s v="AMOLED"/>
    <s v="RGB OLED"/>
    <x v="5"/>
    <s v="Rigid"/>
    <s v="Others"/>
    <x v="11"/>
    <s v="Versa 2/Others"/>
    <n v="1.4"/>
    <n v="400"/>
    <n v="400"/>
    <n v="0.09"/>
    <s v="400 - 499"/>
    <s v="1.4 - 1.59"/>
    <n v="0.126"/>
    <n v="5.6903111999999985E-2"/>
    <n v="0.12599999999999997"/>
    <n v="50.911688245431421"/>
    <n v="1.1870221868578508"/>
  </r>
  <r>
    <x v="4"/>
    <s v="Q4"/>
    <s v="AMOLED"/>
    <s v="RGB OLED"/>
    <x v="5"/>
    <s v="Rigid"/>
    <s v="Others"/>
    <x v="11"/>
    <s v="Versa 3"/>
    <n v="1.58"/>
    <n v="400"/>
    <n v="400"/>
    <n v="0.6"/>
    <s v="300 - 399"/>
    <s v="1.4 - 1.59"/>
    <n v="0.94799999999999995"/>
    <n v="0.48317322719999994"/>
    <n v="0.94799999999999995"/>
    <n v="339.41125496954282"/>
    <n v="11.616524489581169"/>
  </r>
  <r>
    <x v="4"/>
    <s v="Q4"/>
    <s v="AMOLED"/>
    <s v="RGB OLED"/>
    <x v="5"/>
    <s v="Rigid"/>
    <s v="Others"/>
    <x v="7"/>
    <s v="Gen 5 Carlyle"/>
    <n v="1.28"/>
    <n v="390"/>
    <n v="390"/>
    <n v="0.18"/>
    <s v="400 - 499"/>
    <s v="1.2 - 1.39"/>
    <n v="0.23039999999999999"/>
    <n v="9.5132712960000004E-2"/>
    <n v="0.23039999999999999"/>
    <n v="99.277792078591276"/>
    <n v="2.249094669835928"/>
  </r>
  <r>
    <x v="4"/>
    <s v="Q4"/>
    <s v="AMOLED"/>
    <s v="RGB OLED"/>
    <x v="5"/>
    <s v="Rigid"/>
    <s v="Others"/>
    <x v="7"/>
    <s v="Spot/Emporio Armani/Michael Kors/Misfit Vapor 2"/>
    <n v="1.2"/>
    <n v="390"/>
    <n v="390"/>
    <n v="0.13"/>
    <s v="400 - 499"/>
    <s v="1.2 - 1.39"/>
    <n v="0.156"/>
    <n v="6.0386975999999981E-2"/>
    <n v="0.156"/>
    <n v="71.700627612315927"/>
    <n v="1.5341046976350001"/>
  </r>
  <r>
    <x v="4"/>
    <s v="Q4"/>
    <s v="AMOLED"/>
    <s v="RGB OLED"/>
    <x v="2"/>
    <s v="Rigid"/>
    <s v="Others"/>
    <x v="5"/>
    <s v="Z5A/Z6"/>
    <n v="1.41"/>
    <n v="320"/>
    <n v="360"/>
    <n v="0.5"/>
    <s v="300 - 399"/>
    <s v="1.4 - 1.59"/>
    <n v="0.70499999999999996"/>
    <n v="0.31844919624827572"/>
    <n v="0.70499999999999985"/>
    <n v="240.8318915758459"/>
    <n v="6.2474851939886893"/>
  </r>
  <r>
    <x v="4"/>
    <s v="Q4"/>
    <s v="AMOLED"/>
    <s v="RGB OLED"/>
    <x v="2"/>
    <s v="Rigid"/>
    <s v="Others"/>
    <x v="19"/>
    <s v="Z6 Pro"/>
    <n v="1.6"/>
    <n v="320"/>
    <n v="360"/>
    <n v="9.5000000000000001E-2"/>
    <s v="300 - 399"/>
    <s v="1.6 - 1.79"/>
    <n v="0.15200000000000002"/>
    <n v="7.7910411475862057E-2"/>
    <n v="0.15200000000000002"/>
    <n v="45.758059399410719"/>
    <n v="1.4508048950484844"/>
  </r>
  <r>
    <x v="4"/>
    <s v="Q4"/>
    <s v="AMOLED"/>
    <s v="RGB OLED"/>
    <x v="4"/>
    <s v="Rigid"/>
    <s v="Others"/>
    <x v="1"/>
    <s v="(BBK, 360 and Others)"/>
    <n v="1.4"/>
    <n v="480"/>
    <n v="480"/>
    <n v="0.32"/>
    <s v="400 - 499"/>
    <s v="1.4 - 1.59"/>
    <n v="0.44799999999999995"/>
    <n v="0.20232217599999996"/>
    <n v="0.44800000000000001"/>
    <n v="217.22320318050743"/>
    <n v="4.4426561379475107"/>
  </r>
  <r>
    <x v="4"/>
    <s v="Q4"/>
    <s v="AMOLED"/>
    <s v="RGB OLED"/>
    <x v="5"/>
    <s v="Rigid"/>
    <s v="Others"/>
    <x v="1"/>
    <s v="OEM"/>
    <n v="1.39"/>
    <n v="400"/>
    <n v="400"/>
    <n v="0.05"/>
    <s v="400 - 499"/>
    <s v="1.2 - 1.39"/>
    <n v="6.9499999999999992E-2"/>
    <n v="3.1162840899999999E-2"/>
    <n v="6.9499999999999992E-2"/>
    <n v="28.284271247461902"/>
    <n v="0.65945677047658391"/>
  </r>
  <r>
    <x v="4"/>
    <s v="Q4"/>
    <s v="AMOLED"/>
    <s v="RGB OLED"/>
    <x v="5"/>
    <s v="Rigid"/>
    <s v="Others"/>
    <x v="1"/>
    <s v="OEM"/>
    <n v="1.2"/>
    <n v="390"/>
    <n v="390"/>
    <n v="0.3"/>
    <s v="400 - 499"/>
    <s v="1.2 - 1.39"/>
    <n v="0.36"/>
    <n v="0.13935455999999996"/>
    <n v="0.35999999999999993"/>
    <n v="165.46298679765212"/>
    <n v="3.5402416099269232"/>
  </r>
  <r>
    <x v="4"/>
    <s v="Q4"/>
    <s v="AMOLED"/>
    <s v="RGB OLED"/>
    <x v="3"/>
    <s v="Rigid"/>
    <s v="Others"/>
    <x v="1"/>
    <s v="White Box"/>
    <n v="1.45"/>
    <n v="400"/>
    <n v="400"/>
    <n v="0.03"/>
    <s v="300 - 399"/>
    <s v="1.4 - 1.59"/>
    <n v="4.3499999999999997E-2"/>
    <n v="2.0346733499999995E-2"/>
    <n v="4.3500000000000004E-2"/>
    <n v="16.970562748477139"/>
    <n v="0.41649901293257913"/>
  </r>
  <r>
    <x v="4"/>
    <s v="Q4"/>
    <s v="AMOLED"/>
    <s v="RGB OLED"/>
    <x v="7"/>
    <s v="Rigid"/>
    <s v="Others"/>
    <x v="1"/>
    <s v="White Box"/>
    <n v="1.39"/>
    <n v="454"/>
    <n v="454"/>
    <n v="7.0000000000000007E-2"/>
    <s v="400 - 499"/>
    <s v="1.2 - 1.39"/>
    <n v="9.7299999999999998E-2"/>
    <n v="4.3627977259999999E-2"/>
    <n v="9.7300000000000011E-2"/>
    <n v="44.943707012216962"/>
    <n v="0.97183103017601802"/>
  </r>
  <r>
    <x v="4"/>
    <s v="Q4"/>
    <s v="AMOLED"/>
    <s v="RGB OLED"/>
    <x v="2"/>
    <s v="Rigid"/>
    <s v="Others"/>
    <x v="1"/>
    <s v="White Box"/>
    <n v="0.95"/>
    <n v="120"/>
    <n v="180"/>
    <n v="0.09"/>
    <s v="200 - 299"/>
    <s v="0.8 - 0.99"/>
    <n v="8.5499999999999993E-2"/>
    <n v="2.4186055846153846E-2"/>
    <n v="8.5500000000000007E-2"/>
    <n v="19.469976887505542"/>
    <n v="0.74969822327864255"/>
  </r>
  <r>
    <x v="4"/>
    <s v="Q4"/>
    <s v="AMOLED"/>
    <s v="RGB OLED"/>
    <x v="2"/>
    <s v="Rigid"/>
    <s v="Others"/>
    <x v="1"/>
    <s v="White Box"/>
    <n v="1.4"/>
    <n v="400"/>
    <n v="400"/>
    <n v="0.09"/>
    <s v="400 - 499"/>
    <s v="1.4 - 1.59"/>
    <n v="0.126"/>
    <n v="5.6903111999999985E-2"/>
    <n v="0.12599999999999997"/>
    <n v="50.911688245431421"/>
    <n v="1.1870221868578508"/>
  </r>
  <r>
    <x v="4"/>
    <s v="Q4"/>
    <s v="AMOLED"/>
    <s v="RGB OLED"/>
    <x v="2"/>
    <s v="Rigid"/>
    <s v="Others"/>
    <x v="1"/>
    <s v="White Box"/>
    <n v="1.2"/>
    <n v="390"/>
    <n v="390"/>
    <n v="0.09"/>
    <s v="400 - 499"/>
    <s v="1.2 - 1.39"/>
    <n v="0.108"/>
    <n v="4.1806367999999983E-2"/>
    <n v="0.10799999999999998"/>
    <n v="49.638896039295638"/>
    <n v="1.062072482978077"/>
  </r>
  <r>
    <x v="4"/>
    <s v="Q4"/>
    <s v="AMOLED"/>
    <s v="RGB OLED"/>
    <x v="3"/>
    <s v="Rigid"/>
    <s v="Others"/>
    <x v="1"/>
    <s v="White Box"/>
    <n v="1.2"/>
    <n v="390"/>
    <n v="390"/>
    <n v="0.13"/>
    <s v="400 - 499"/>
    <s v="1.2 - 1.39"/>
    <n v="0.156"/>
    <n v="6.0386975999999981E-2"/>
    <n v="0.156"/>
    <n v="71.700627612315927"/>
    <n v="1.5341046976350001"/>
  </r>
  <r>
    <x v="4"/>
    <s v="Q4"/>
    <s v="AMOLED"/>
    <s v="RGB OLED"/>
    <x v="7"/>
    <s v="Rigid"/>
    <s v="Others"/>
    <x v="1"/>
    <s v="White Box"/>
    <n v="0.95"/>
    <n v="120"/>
    <n v="240"/>
    <n v="1.1000000000000001"/>
    <s v="200 - 299"/>
    <s v="0.8 - 0.99"/>
    <n v="1.0449999999999999"/>
    <n v="0.25619303599999999"/>
    <n v="1.0450000000000002"/>
    <n v="295.16097302997224"/>
    <n v="9.1629782845167433"/>
  </r>
  <r>
    <x v="4"/>
    <s v="Q4"/>
    <s v="AMOLED"/>
    <s v="RGB OLED"/>
    <x v="7"/>
    <s v="Rigid"/>
    <s v="Others"/>
    <x v="1"/>
    <s v="White box"/>
    <n v="1.1000000000000001"/>
    <n v="126"/>
    <n v="294"/>
    <n v="1.5"/>
    <s v="200 - 299"/>
    <s v="1 - 1.19"/>
    <n v="1.6500000000000001"/>
    <n v="0.42397023103448284"/>
    <n v="1.6500000000000001"/>
    <n v="479.79370566942623"/>
    <n v="9.2955745049999994"/>
  </r>
  <r>
    <x v="4"/>
    <s v="Q4"/>
    <s v="AMOLED"/>
    <s v="RGB OLED"/>
    <x v="2"/>
    <s v="Rigid"/>
    <s v="Others"/>
    <x v="6"/>
    <s v="Pro 3"/>
    <n v="1.39"/>
    <n v="454"/>
    <n v="454"/>
    <n v="0.05"/>
    <s v="400 - 499"/>
    <s v="1.2 - 1.39"/>
    <n v="6.9499999999999992E-2"/>
    <n v="3.1162840899999999E-2"/>
    <n v="6.9499999999999992E-2"/>
    <n v="32.102647865869258"/>
    <n v="0.6941650215542986"/>
  </r>
  <r>
    <x v="4"/>
    <s v="Q4"/>
    <s v="AMOLED"/>
    <s v="RGB OLED"/>
    <x v="6"/>
    <s v="Rigid"/>
    <s v="Others"/>
    <x v="3"/>
    <s v="Quartz"/>
    <n v="1.4"/>
    <n v="300"/>
    <n v="300"/>
    <n v="0.105"/>
    <s v="300 - 399"/>
    <s v="1.4 - 1.59"/>
    <n v="0.14699999999999999"/>
    <n v="6.6386963999999993E-2"/>
    <n v="0.14699999999999999"/>
    <n v="44.547727214752491"/>
    <n v="1.3119718907376248"/>
  </r>
  <r>
    <x v="4"/>
    <s v="Q4"/>
    <s v="AMOLED"/>
    <s v="RGB OLED"/>
    <x v="7"/>
    <s v="Rigid"/>
    <s v="Samsung"/>
    <x v="2"/>
    <s v="Galaxy Fit2"/>
    <n v="1.1000000000000001"/>
    <n v="126"/>
    <n v="294"/>
    <n v="0.11"/>
    <s v="200 - 299"/>
    <s v="1 - 1.19"/>
    <n v="0.12100000000000001"/>
    <n v="3.1091150275862074E-2"/>
    <n v="0.12100000000000002"/>
    <n v="35.184871749091258"/>
    <n v="0.68167546369999987"/>
  </r>
  <r>
    <x v="4"/>
    <s v="Q4"/>
    <s v="AMOLED"/>
    <s v="RGB OLED"/>
    <x v="4"/>
    <s v="Rigid"/>
    <s v="Xiaomi"/>
    <x v="16"/>
    <s v="Band 4"/>
    <n v="0.95"/>
    <n v="120"/>
    <n v="240"/>
    <n v="0.1"/>
    <s v="200 - 299"/>
    <s v="0.8 - 0.99"/>
    <n v="9.5000000000000001E-2"/>
    <n v="2.3290276000000002E-2"/>
    <n v="9.5000000000000015E-2"/>
    <n v="26.832815729997478"/>
    <n v="0.74173072586515831"/>
  </r>
  <r>
    <x v="4"/>
    <s v="Q4"/>
    <s v="AMOLED"/>
    <s v="RGB OLED"/>
    <x v="7"/>
    <s v="Rigid"/>
    <s v="Xiaomi"/>
    <x v="16"/>
    <s v="Band 4"/>
    <n v="0.95"/>
    <n v="120"/>
    <n v="240"/>
    <n v="0.7"/>
    <s v="200 - 299"/>
    <s v="0.8 - 0.99"/>
    <n v="0.66499999999999992"/>
    <n v="0.16303193199999999"/>
    <n v="0.66499999999999992"/>
    <n v="187.8297101099823"/>
    <n v="5.830986181056109"/>
  </r>
  <r>
    <x v="4"/>
    <s v="Q4"/>
    <s v="AMOLED"/>
    <s v="RGB OLED"/>
    <x v="6"/>
    <s v="Rigid"/>
    <s v="Xiaomi"/>
    <x v="16"/>
    <s v="Band 4"/>
    <n v="0.95"/>
    <n v="120"/>
    <n v="240"/>
    <n v="1.6"/>
    <s v="200 - 299"/>
    <s v="0.8 - 0.99"/>
    <n v="1.52"/>
    <n v="0.37264441600000003"/>
    <n v="1.5200000000000002"/>
    <n v="429.32505167995964"/>
    <n v="11.867691613842533"/>
  </r>
  <r>
    <x v="4"/>
    <s v="Q4"/>
    <s v="AMOLED"/>
    <s v="RGB OLED"/>
    <x v="6"/>
    <s v="Rigid"/>
    <s v="Xiaomi"/>
    <x v="16"/>
    <s v="Band 5"/>
    <n v="1.1000000000000001"/>
    <n v="126"/>
    <n v="294"/>
    <n v="0.315"/>
    <s v="200 - 299"/>
    <s v="1 - 1.19"/>
    <n v="0.34650000000000003"/>
    <n v="8.9033748517241398E-2"/>
    <n v="0.34650000000000003"/>
    <n v="100.75667819057951"/>
    <n v="1.6645786510499998"/>
  </r>
  <r>
    <x v="4"/>
    <s v="Q4"/>
    <s v="AMOLED"/>
    <s v="RGB OLED"/>
    <x v="7"/>
    <s v="Rigid"/>
    <s v="Xiaomi"/>
    <x v="16"/>
    <s v="Band 5"/>
    <n v="1.1000000000000001"/>
    <n v="126"/>
    <n v="294"/>
    <n v="1.29"/>
    <s v="200 - 299"/>
    <s v="1 - 1.19"/>
    <n v="1.4190000000000003"/>
    <n v="0.36461439868965523"/>
    <n v="1.419"/>
    <n v="412.62258687570653"/>
    <n v="11.641147411465589"/>
  </r>
  <r>
    <x v="4"/>
    <s v="Q4"/>
    <s v="AMOLED"/>
    <s v="RGB OLED"/>
    <x v="4"/>
    <s v="Rigid"/>
    <s v="Xiaomi"/>
    <x v="16"/>
    <s v="Band 5"/>
    <n v="1.1000000000000001"/>
    <n v="126"/>
    <n v="294"/>
    <n v="2.2999999999999998"/>
    <s v="200 - 299"/>
    <s v="1 - 1.19"/>
    <n v="2.5299999999999998"/>
    <n v="0.65008768758620694"/>
    <n v="2.5300000000000002"/>
    <n v="735.68368202645343"/>
    <n v="14.253214240999997"/>
  </r>
  <r>
    <x v="4"/>
    <s v="Q4"/>
    <s v="AMOLED"/>
    <s v="RGB OLED"/>
    <x v="6"/>
    <s v="Rigid"/>
    <s v="Xiaomi"/>
    <x v="16"/>
    <s v="Band 6"/>
    <n v="1.5640000000000001"/>
    <n v="194"/>
    <n v="368"/>
    <n v="2E-3"/>
    <s v="200 - 299"/>
    <s v="1.4 - 1.59"/>
    <n v="3.1280000000000001E-3"/>
    <n v="1.3020383485766915E-3"/>
    <n v="3.1280000000000001E-3"/>
    <n v="0.83200961532905382"/>
    <n v="1.9436620603520357E-2"/>
  </r>
  <r>
    <x v="4"/>
    <s v="Q4"/>
    <s v="AMOLED"/>
    <s v="RGB OLED"/>
    <x v="4"/>
    <s v="Rigid"/>
    <s v="Xiaomi"/>
    <x v="16"/>
    <s v="Color"/>
    <n v="0.95"/>
    <n v="454"/>
    <n v="454"/>
    <n v="0.34"/>
    <s v="600 - 699"/>
    <s v="0.8 - 0.99"/>
    <n v="0.32300000000000001"/>
    <n v="9.8983672999999994E-2"/>
    <n v="0.32300000000000001"/>
    <n v="218.29800548791096"/>
    <n v="4.72032214656923"/>
  </r>
  <r>
    <x v="4"/>
    <s v="Q4"/>
    <s v="AMOLED"/>
    <s v="RGB OLED"/>
    <x v="2"/>
    <s v="Rigid"/>
    <s v="Xiaomi"/>
    <x v="16"/>
    <s v="Color/Mi Watch Revolve Active"/>
    <n v="1.39"/>
    <n v="454"/>
    <n v="454"/>
    <n v="1.1000000000000001"/>
    <s v="400 - 499"/>
    <s v="1.2 - 1.39"/>
    <n v="1.5289999999999999"/>
    <n v="0.68558249980000008"/>
    <n v="1.5289999999999999"/>
    <n v="706.25825304912371"/>
    <n v="15.271630474194568"/>
  </r>
  <r>
    <x v="5"/>
    <s v="Q1"/>
    <s v="AMOLED"/>
    <s v="RGB OLED"/>
    <x v="0"/>
    <s v="Flexible"/>
    <s v="Apple"/>
    <x v="0"/>
    <m/>
    <n v="1.72"/>
    <n v="396"/>
    <n v="484"/>
    <n v="0.05"/>
    <s v="300 - 399"/>
    <s v="1.6 - 1.79"/>
    <n v="8.6000000000000007E-2"/>
    <n v="4.6771161647524741E-2"/>
    <n v="8.5999999999999993E-2"/>
    <n v="31.26787488781417"/>
    <n v="1.8086436699986743"/>
  </r>
  <r>
    <x v="5"/>
    <s v="Q1"/>
    <s v="AMOLED"/>
    <s v="RGB OLED"/>
    <x v="0"/>
    <s v="Flexible"/>
    <s v="Apple"/>
    <x v="0"/>
    <m/>
    <n v="1.9"/>
    <n v="396"/>
    <n v="484"/>
    <n v="0.05"/>
    <s v="300 - 399"/>
    <s v="1.8 - 1.99"/>
    <n v="9.5000000000000001E-2"/>
    <n v="5.707270603960396E-2"/>
    <n v="9.5000000000000015E-2"/>
    <n v="31.26787488781417"/>
    <n v="1.9825453547294569"/>
  </r>
  <r>
    <x v="5"/>
    <s v="Q1"/>
    <s v="AMOLED"/>
    <s v="RGB OLED"/>
    <x v="8"/>
    <s v="Flexible"/>
    <s v="Apple"/>
    <x v="0"/>
    <m/>
    <n v="1.78"/>
    <n v="368"/>
    <n v="448"/>
    <n v="1.2"/>
    <s v="300 - 399"/>
    <s v="1.6 - 1.79"/>
    <n v="2.1360000000000001"/>
    <n v="1.2031224346711347"/>
    <n v="2.1360000000000001"/>
    <n v="695.71856378854795"/>
    <n v="43.407448079968177"/>
  </r>
  <r>
    <x v="5"/>
    <s v="Q1"/>
    <s v="AMOLED"/>
    <s v="RGB OLED"/>
    <x v="1"/>
    <s v="Flexible"/>
    <s v="Apple"/>
    <x v="0"/>
    <m/>
    <n v="1.5"/>
    <n v="312"/>
    <n v="390"/>
    <n v="1.6"/>
    <s v="300 - 399"/>
    <s v="1.4 - 1.59"/>
    <n v="2.4000000000000004"/>
    <n v="1.1329639024390241"/>
    <n v="2.4"/>
    <n v="799.10990483161959"/>
    <n v="36.17287339997349"/>
  </r>
  <r>
    <x v="5"/>
    <s v="Q1"/>
    <s v="AMOLED"/>
    <s v="RGB OLED"/>
    <x v="0"/>
    <s v="Flexible"/>
    <s v="Apple"/>
    <x v="0"/>
    <m/>
    <n v="1.78"/>
    <n v="368"/>
    <n v="448"/>
    <n v="2.2000000000000002"/>
    <s v="300 - 399"/>
    <s v="1.6 - 1.79"/>
    <n v="3.9160000000000004"/>
    <n v="2.205724463563747"/>
    <n v="3.9159999999999999"/>
    <n v="1275.4840336123382"/>
    <n v="79.580321479941674"/>
  </r>
  <r>
    <x v="5"/>
    <s v="Q1"/>
    <s v="AMOLED"/>
    <s v="RGB OLED"/>
    <x v="0"/>
    <s v="Flexible"/>
    <s v="Apple"/>
    <x v="0"/>
    <m/>
    <n v="1.57"/>
    <n v="324"/>
    <n v="394"/>
    <n v="3.7"/>
    <s v="300 - 399"/>
    <s v="1.4 - 1.59"/>
    <n v="5.8090000000000002"/>
    <n v="2.8865718592764553"/>
    <n v="5.8090000000000002"/>
    <n v="1887.4062307833999"/>
    <n v="133.83963157990189"/>
  </r>
  <r>
    <x v="5"/>
    <s v="Q1"/>
    <s v="AMOLED"/>
    <s v="RGB OLED"/>
    <x v="6"/>
    <s v="Flexible"/>
    <s v="Huawei"/>
    <x v="4"/>
    <s v="B6"/>
    <n v="1.53"/>
    <n v="188"/>
    <n v="460"/>
    <n v="0.05"/>
    <s v="300 - 399"/>
    <s v="1.4 - 1.59"/>
    <n v="7.6500000000000012E-2"/>
    <n v="2.644463040307115E-2"/>
    <n v="7.6500000000000012E-2"/>
    <n v="24.846730167166868"/>
    <n v="0.9041373666017567"/>
  </r>
  <r>
    <x v="5"/>
    <s v="Q1"/>
    <s v="AMOLED"/>
    <s v="RGB OLED"/>
    <x v="4"/>
    <s v="Flexible"/>
    <s v="Huawei"/>
    <x v="4"/>
    <s v="B6"/>
    <n v="1.53"/>
    <n v="188"/>
    <n v="460"/>
    <n v="2.46"/>
    <s v="300 - 399"/>
    <s v="1.4 - 1.59"/>
    <n v="3.7637999999999998"/>
    <n v="1.3010758158311004"/>
    <n v="3.7638000000000003"/>
    <n v="1222.4591242246097"/>
    <n v="46.346494043716021"/>
  </r>
  <r>
    <x v="5"/>
    <s v="Q1"/>
    <s v="AMOLED"/>
    <s v="RGB OLED"/>
    <x v="1"/>
    <s v="Flexible"/>
    <s v="Samsung"/>
    <x v="2"/>
    <m/>
    <n v="1.36"/>
    <n v="360"/>
    <n v="360"/>
    <n v="0.17794299999999999"/>
    <s v="300 - 399"/>
    <s v="1.2 - 1.39"/>
    <n v="0.24200247999999999"/>
    <n v="0.10616861759782401"/>
    <n v="0.24200248000000002"/>
    <n v="90.593785414568032"/>
    <n v="4.0229435071321769"/>
  </r>
  <r>
    <x v="5"/>
    <s v="Q1"/>
    <s v="AMOLED"/>
    <s v="RGB OLED"/>
    <x v="1"/>
    <s v="Flexible"/>
    <s v="Samsung"/>
    <x v="2"/>
    <m/>
    <n v="1.2"/>
    <n v="360"/>
    <n v="360"/>
    <n v="0.92205700000000002"/>
    <s v="400 - 499"/>
    <s v="1.2 - 1.39"/>
    <n v="1.1064684"/>
    <n v="0.42830949176639987"/>
    <n v="1.1064684"/>
    <n v="469.43478528517761"/>
    <n v="17.371589129457991"/>
  </r>
  <r>
    <x v="5"/>
    <s v="Q1"/>
    <s v="AMOLED"/>
    <s v="RGB OLED"/>
    <x v="4"/>
    <s v="Rigid"/>
    <s v="Honor"/>
    <x v="20"/>
    <n v="6"/>
    <n v="1.474"/>
    <n v="194"/>
    <n v="368"/>
    <n v="0.21"/>
    <s v="200 - 299"/>
    <s v="1.4 - 1.59"/>
    <n v="0.30953999999999998"/>
    <n v="0.12143239041247039"/>
    <n v="0.30954000000000004"/>
    <n v="87.361009609550635"/>
    <n v="2.5482597940293572"/>
  </r>
  <r>
    <x v="5"/>
    <s v="Q1"/>
    <s v="AMOLED"/>
    <s v="RGB OLED"/>
    <x v="2"/>
    <s v="Rigid"/>
    <s v="Honor"/>
    <x v="20"/>
    <n v="6"/>
    <n v="1.474"/>
    <n v="194"/>
    <n v="368"/>
    <n v="0.21099999999999999"/>
    <s v="200 - 299"/>
    <s v="1.4 - 1.59"/>
    <n v="0.31101400000000001"/>
    <n v="0.12201063989062502"/>
    <n v="0.31101400000000001"/>
    <n v="87.77701441721517"/>
    <n v="2.3925681673158783"/>
  </r>
  <r>
    <x v="5"/>
    <s v="Q1"/>
    <s v="AMOLED"/>
    <s v="RGB OLED"/>
    <x v="6"/>
    <s v="Rigid"/>
    <s v="Honor"/>
    <x v="20"/>
    <n v="6"/>
    <n v="1.474"/>
    <n v="194"/>
    <n v="368"/>
    <n v="0.24"/>
    <s v="200 - 299"/>
    <s v="1.4 - 1.59"/>
    <n v="0.35375999999999996"/>
    <n v="0.13877987475710904"/>
    <n v="0.35375999999999996"/>
    <n v="99.841153839486452"/>
    <n v="2.721404550501473"/>
  </r>
  <r>
    <x v="5"/>
    <s v="Q1"/>
    <s v="AMOLED"/>
    <s v="RGB OLED"/>
    <x v="2"/>
    <s v="Rigid"/>
    <s v="Huawei"/>
    <x v="13"/>
    <s v="GTR (42mm)"/>
    <n v="1.2"/>
    <n v="390"/>
    <n v="390"/>
    <n v="0.03"/>
    <s v="400 - 499"/>
    <s v="1.2 - 1.39"/>
    <n v="3.5999999999999997E-2"/>
    <n v="1.3935455999999997E-2"/>
    <n v="3.5999999999999997E-2"/>
    <n v="16.546298679765211"/>
    <n v="0.34694367777283847"/>
  </r>
  <r>
    <x v="5"/>
    <s v="Q1"/>
    <s v="AMOLED"/>
    <s v="RGB OLED"/>
    <x v="2"/>
    <s v="Rigid"/>
    <s v="Huawei"/>
    <x v="13"/>
    <s v="GTR (47mm)/Nexo-Marve"/>
    <n v="1.39"/>
    <n v="454"/>
    <n v="454"/>
    <n v="7.4999999999999997E-2"/>
    <s v="400 - 499"/>
    <s v="1.2 - 1.39"/>
    <n v="0.10425"/>
    <n v="4.6744261349999996E-2"/>
    <n v="0.10425"/>
    <n v="48.15397179880388"/>
    <n v="1.0308350570081333"/>
  </r>
  <r>
    <x v="5"/>
    <s v="Q1"/>
    <s v="AMOLED"/>
    <s v="RGB OLED"/>
    <x v="2"/>
    <s v="Rigid"/>
    <s v="Huawei"/>
    <x v="13"/>
    <s v="GTS 2 Mini"/>
    <n v="1.55"/>
    <n v="354"/>
    <n v="306"/>
    <n v="0.105"/>
    <s v="300 - 399"/>
    <s v="1.4 - 1.59"/>
    <n v="0.16275000000000001"/>
    <n v="8.0518541691959877E-2"/>
    <n v="0.16275000000000001"/>
    <n v="49.131922413030004"/>
    <n v="1.4431690798113868"/>
  </r>
  <r>
    <x v="5"/>
    <s v="Q1"/>
    <s v="AMOLED"/>
    <s v="RGB OLED"/>
    <x v="2"/>
    <s v="Rigid"/>
    <s v="Huawei"/>
    <x v="13"/>
    <s v="GTS/ GTS 2"/>
    <n v="1.65"/>
    <n v="348"/>
    <n v="442"/>
    <n v="0.11"/>
    <s v="300 - 399"/>
    <s v="1.6 - 1.79"/>
    <n v="0.18149999999999999"/>
    <n v="9.3907378643199299E-2"/>
    <n v="0.18150000000000002"/>
    <n v="61.881037483222599"/>
    <n v="1.3607022752507365"/>
  </r>
  <r>
    <x v="5"/>
    <s v="Q1"/>
    <s v="AMOLED"/>
    <s v="RGB OLED"/>
    <x v="6"/>
    <s v="Rigid"/>
    <s v="Huawei"/>
    <x v="13"/>
    <s v="GTS3"/>
    <n v="1.746"/>
    <n v="448"/>
    <n v="368"/>
    <n v="5.0000000000000001E-3"/>
    <s v="300 - 399"/>
    <s v="1.6 - 1.79"/>
    <n v="8.7299999999999999E-3"/>
    <n v="4.8233309031555224E-3"/>
    <n v="8.7299999999999999E-3"/>
    <n v="2.89882734911895"/>
    <n v="8.1998243171101562E-2"/>
  </r>
  <r>
    <x v="5"/>
    <s v="Q1"/>
    <s v="AMOLED"/>
    <s v="RGB OLED"/>
    <x v="2"/>
    <s v="Rigid"/>
    <s v="Huawei"/>
    <x v="13"/>
    <s v="Young/T-REX/Verge"/>
    <n v="1.3"/>
    <n v="360"/>
    <n v="360"/>
    <n v="7.4999999999999997E-2"/>
    <s v="300 - 399"/>
    <s v="1.2 - 1.39"/>
    <n v="9.7500000000000003E-2"/>
    <n v="4.0887014999999992E-2"/>
    <n v="9.7499999999999989E-2"/>
    <n v="38.183766184073569"/>
    <n v="0.97929330415772697"/>
  </r>
  <r>
    <x v="5"/>
    <s v="Q1"/>
    <s v="AMOLED"/>
    <s v="RGB OLED"/>
    <x v="4"/>
    <s v="Rigid"/>
    <s v="Huawei"/>
    <x v="4"/>
    <n v="6"/>
    <n v="1.474"/>
    <n v="194"/>
    <n v="368"/>
    <n v="0.48"/>
    <s v="200 - 299"/>
    <s v="1.4 - 1.59"/>
    <n v="0.70751999999999993"/>
    <n v="0.27755974951421808"/>
    <n v="0.70751999999999993"/>
    <n v="199.6823076789729"/>
    <n v="5.442809101002946"/>
  </r>
  <r>
    <x v="5"/>
    <s v="Q1"/>
    <s v="AMOLED"/>
    <s v="RGB OLED"/>
    <x v="6"/>
    <s v="Rigid"/>
    <s v="Huawei"/>
    <x v="4"/>
    <n v="6"/>
    <n v="1.47"/>
    <n v="194"/>
    <n v="368"/>
    <n v="0.57999999999999996"/>
    <s v="200 - 299"/>
    <s v="1.4 - 1.59"/>
    <n v="0.85259999999999991"/>
    <n v="0.33356689743878321"/>
    <n v="0.8525999999999998"/>
    <n v="241.28278844542558"/>
    <n v="6.5767276637118925"/>
  </r>
  <r>
    <x v="5"/>
    <s v="Q1"/>
    <s v="AMOLED"/>
    <s v="RGB OLED"/>
    <x v="4"/>
    <s v="Rigid"/>
    <s v="Huawei"/>
    <x v="4"/>
    <s v="Kids Watch 4X"/>
    <n v="1.41"/>
    <n v="320"/>
    <n v="360"/>
    <n v="0.23"/>
    <s v="300 - 399"/>
    <s v="1.4 - 1.59"/>
    <n v="0.32429999999999998"/>
    <n v="0.14648663027420686"/>
    <n v="0.32429999999999998"/>
    <n v="110.78267012488912"/>
    <n v="2.8451047573424493"/>
  </r>
  <r>
    <x v="5"/>
    <s v="Q1"/>
    <s v="AMOLED"/>
    <s v="RGB OLED"/>
    <x v="2"/>
    <s v="Rigid"/>
    <s v="Huawei"/>
    <x v="4"/>
    <s v="Watch 2/2 Pro/Honor Watch Dream/Magic"/>
    <n v="1.2"/>
    <n v="390"/>
    <n v="390"/>
    <n v="3.5000000000000003E-2"/>
    <s v="400 - 499"/>
    <s v="1.2 - 1.39"/>
    <n v="4.2000000000000003E-2"/>
    <n v="1.6258031999999995E-2"/>
    <n v="4.2000000000000003E-2"/>
    <n v="19.304015126392748"/>
    <n v="0.48105635993712897"/>
  </r>
  <r>
    <x v="5"/>
    <s v="Q1"/>
    <s v="AMOLED"/>
    <s v="RGB OLED"/>
    <x v="6"/>
    <s v="Rigid"/>
    <s v="Huawei"/>
    <x v="4"/>
    <s v="Watch 3"/>
    <n v="1.43"/>
    <n v="466"/>
    <n v="466"/>
    <n v="0.15"/>
    <s v="400 - 499"/>
    <s v="1.4 - 1.59"/>
    <n v="0.2145"/>
    <n v="9.8946576299999978E-2"/>
    <n v="0.21449999999999997"/>
    <n v="98.853528009879341"/>
    <n v="2.6307657843187315"/>
  </r>
  <r>
    <x v="5"/>
    <s v="Q1"/>
    <s v="AMOLED"/>
    <s v="RGB OLED"/>
    <x v="5"/>
    <s v="Rigid"/>
    <s v="Huawei"/>
    <x v="4"/>
    <s v="Watch GT2/2e"/>
    <n v="1.39"/>
    <n v="454"/>
    <n v="454"/>
    <n v="0.2"/>
    <s v="400 - 499"/>
    <s v="1.2 - 1.39"/>
    <n v="0.27799999999999997"/>
    <n v="0.1246513636"/>
    <n v="0.27799999999999997"/>
    <n v="128.41059146347703"/>
    <n v="2.7488934853550226"/>
  </r>
  <r>
    <x v="5"/>
    <s v="Q1"/>
    <s v="AMOLED"/>
    <s v="RGB OLED"/>
    <x v="2"/>
    <s v="Rigid"/>
    <s v="Huawei"/>
    <x v="4"/>
    <s v="Watch GT2/2e/Magic Watch2"/>
    <n v="1.39"/>
    <n v="454"/>
    <n v="454"/>
    <n v="7.4999999999999997E-2"/>
    <s v="400 - 499"/>
    <s v="1.2 - 1.39"/>
    <n v="0.10425"/>
    <n v="4.6744261349999996E-2"/>
    <n v="0.10425"/>
    <n v="48.15397179880388"/>
    <n v="1.0308350570081333"/>
  </r>
  <r>
    <x v="5"/>
    <s v="Q1"/>
    <s v="AMOLED"/>
    <s v="RGB OLED"/>
    <x v="3"/>
    <s v="Rigid"/>
    <s v="Huawei/Honor"/>
    <x v="10"/>
    <s v="4 Pro/Honor 5"/>
    <n v="0.95"/>
    <n v="120"/>
    <n v="240"/>
    <n v="0.42"/>
    <s v="200 - 299"/>
    <s v="0.8 - 0.99"/>
    <n v="0.39899999999999997"/>
    <n v="9.7819159200000005E-2"/>
    <n v="0.39899999999999997"/>
    <n v="112.69782606598939"/>
    <n v="3.0841163581473281"/>
  </r>
  <r>
    <x v="5"/>
    <s v="Q1"/>
    <s v="AMOLED"/>
    <s v="RGB OLED"/>
    <x v="2"/>
    <s v="Rigid"/>
    <s v="Huawei/Honor"/>
    <x v="10"/>
    <s v="Watch Fit/Watch ES"/>
    <n v="1.64"/>
    <n v="280"/>
    <n v="456"/>
    <n v="0.43"/>
    <s v="300 - 399"/>
    <s v="1.6 - 1.79"/>
    <n v="0.70519999999999994"/>
    <n v="0.33271356301689753"/>
    <n v="0.70519999999999983"/>
    <n v="230.09460315270326"/>
    <n v="5.9101209935132974"/>
  </r>
  <r>
    <x v="5"/>
    <s v="Q1"/>
    <s v="AMOLED"/>
    <s v="RGB OLED"/>
    <x v="6"/>
    <s v="Rigid"/>
    <s v="Huawei/Honor"/>
    <x v="10"/>
    <s v="Watch Fit/Watch ES"/>
    <n v="1.64"/>
    <n v="280"/>
    <n v="456"/>
    <n v="0.67"/>
    <s v="300 - 399"/>
    <s v="1.6 - 1.79"/>
    <n v="1.0988"/>
    <n v="0.51841415632865429"/>
    <n v="1.0988"/>
    <n v="358.51949793560743"/>
    <n v="8.2879138583453962"/>
  </r>
  <r>
    <x v="5"/>
    <s v="Q1"/>
    <s v="AMOLED"/>
    <s v="RGB OLED"/>
    <x v="4"/>
    <s v="Rigid"/>
    <s v="Huawei/Honor"/>
    <x v="10"/>
    <s v="Watch GT (42mm)/Watch Magic"/>
    <n v="1.2"/>
    <n v="390"/>
    <n v="390"/>
    <n v="0.125"/>
    <s v="400 - 499"/>
    <s v="1.2 - 1.39"/>
    <n v="0.15"/>
    <n v="5.8064399999999988E-2"/>
    <n v="0.15"/>
    <n v="68.942911165688386"/>
    <n v="1.4455986573868269"/>
  </r>
  <r>
    <x v="5"/>
    <s v="Q1"/>
    <s v="AMOLED"/>
    <s v="RGB OLED"/>
    <x v="4"/>
    <s v="Rigid"/>
    <s v="Huawei/Honor"/>
    <x v="14"/>
    <s v="Watch GT2/2e/Magic Watch2"/>
    <n v="1.39"/>
    <n v="454"/>
    <n v="454"/>
    <n v="0.17799999999999999"/>
    <s v="400 - 499"/>
    <s v="1.2 - 1.39"/>
    <n v="0.24741999999999997"/>
    <n v="0.11093971360399998"/>
    <n v="0.24742"/>
    <n v="114.28542640249455"/>
    <n v="2.4465152019659699"/>
  </r>
  <r>
    <x v="5"/>
    <s v="Q1"/>
    <s v="AMOLED"/>
    <s v="RGB OLED"/>
    <x v="2"/>
    <s v="Rigid"/>
    <s v="Oppo"/>
    <x v="18"/>
    <s v="Watch 41mm"/>
    <n v="1.6"/>
    <n v="320"/>
    <n v="320"/>
    <n v="3.5000000000000003E-2"/>
    <s v="200 - 299"/>
    <s v="1.6 - 1.79"/>
    <n v="5.6000000000000008E-2"/>
    <n v="2.8903168000000003E-2"/>
    <n v="5.6000000000000008E-2"/>
    <n v="15.839191898578667"/>
    <n v="0.48105635993712897"/>
  </r>
  <r>
    <x v="5"/>
    <s v="Q1"/>
    <s v="AMOLED"/>
    <s v="RGB OLED"/>
    <x v="7"/>
    <s v="Rigid"/>
    <s v="Others"/>
    <x v="11"/>
    <s v="Luxe"/>
    <n v="0.95"/>
    <n v="120"/>
    <n v="240"/>
    <n v="0.35"/>
    <s v="200 - 299"/>
    <s v="0.8 - 0.99"/>
    <n v="0.33249999999999996"/>
    <n v="8.1515965999999995E-2"/>
    <n v="0.33249999999999996"/>
    <n v="93.91485505499115"/>
    <n v="2.8863381596227735"/>
  </r>
  <r>
    <x v="5"/>
    <s v="Q1"/>
    <s v="AMOLED"/>
    <s v="RGB OLED"/>
    <x v="5"/>
    <s v="Rigid"/>
    <s v="Others"/>
    <x v="11"/>
    <s v="Versa 2"/>
    <n v="1.4"/>
    <n v="300"/>
    <n v="300"/>
    <n v="0.43"/>
    <s v="300 - 399"/>
    <s v="1.4 - 1.59"/>
    <n v="0.60199999999999998"/>
    <n v="0.27187042399999994"/>
    <n v="0.60199999999999998"/>
    <n v="182.43354954612926"/>
    <n v="5.3191088941619702"/>
  </r>
  <r>
    <x v="5"/>
    <s v="Q1"/>
    <s v="AMOLED"/>
    <s v="RGB OLED"/>
    <x v="5"/>
    <s v="Rigid"/>
    <s v="Others"/>
    <x v="11"/>
    <s v="Versa 3"/>
    <n v="1.58"/>
    <n v="400"/>
    <n v="400"/>
    <n v="0.48"/>
    <s v="300 - 399"/>
    <s v="1.4 - 1.59"/>
    <n v="0.75839999999999996"/>
    <n v="0.38653858175999994"/>
    <n v="0.75839999999999996"/>
    <n v="271.52900397563423"/>
    <n v="9.0144230039149882"/>
  </r>
  <r>
    <x v="5"/>
    <s v="Q1"/>
    <s v="AMOLED"/>
    <s v="RGB OLED"/>
    <x v="5"/>
    <s v="Rigid"/>
    <s v="Others"/>
    <x v="7"/>
    <s v="Gen 5 Carlyle"/>
    <n v="1.28"/>
    <n v="390"/>
    <n v="390"/>
    <n v="0.05"/>
    <s v="400 - 499"/>
    <s v="1.2 - 1.39"/>
    <n v="6.4000000000000001E-2"/>
    <n v="2.6425753600000004E-2"/>
    <n v="6.4000000000000015E-2"/>
    <n v="27.577164466275356"/>
    <n v="0.61850103420488034"/>
  </r>
  <r>
    <x v="5"/>
    <s v="Q1"/>
    <s v="AMOLED"/>
    <s v="RGB OLED"/>
    <x v="5"/>
    <s v="Rigid"/>
    <s v="Others"/>
    <x v="7"/>
    <s v="Spot/Emporio Armani/Michael Kors/Misfit Vapor 2"/>
    <n v="1.2"/>
    <n v="390"/>
    <n v="390"/>
    <n v="0.12"/>
    <s v="400 - 499"/>
    <s v="1.2 - 1.39"/>
    <n v="0.14399999999999999"/>
    <n v="5.5741823999999988E-2"/>
    <n v="0.14399999999999999"/>
    <n v="66.185194719060846"/>
    <n v="1.3877747110913539"/>
  </r>
  <r>
    <x v="5"/>
    <s v="Q1"/>
    <s v="AMOLED"/>
    <s v="RGB OLED"/>
    <x v="5"/>
    <s v="Rigid"/>
    <s v="Others"/>
    <x v="8"/>
    <s v="Venu 2S"/>
    <n v="1.1000000000000001"/>
    <n v="360"/>
    <n v="360"/>
    <n v="0.2"/>
    <s v="400 - 499"/>
    <s v="1 - 1.19"/>
    <n v="0.22000000000000003"/>
    <n v="7.8064360000000027E-2"/>
    <n v="0.22000000000000006"/>
    <n v="101.82337649086286"/>
    <n v="2.3365594625517696"/>
  </r>
  <r>
    <x v="5"/>
    <s v="Q1"/>
    <s v="AMOLED"/>
    <s v="RGB OLED"/>
    <x v="5"/>
    <s v="Rigid"/>
    <s v="Others"/>
    <x v="8"/>
    <s v="vívosmart 4"/>
    <n v="0.82"/>
    <n v="128"/>
    <n v="48"/>
    <n v="0.05"/>
    <s v=" &lt; 200"/>
    <s v="0.8 - 0.99"/>
    <n v="4.1000000000000002E-2"/>
    <n v="7.1310506958904077E-3"/>
    <n v="4.0999999999999995E-2"/>
    <n v="6.8352029962540248"/>
    <n v="0.55073506395488014"/>
  </r>
  <r>
    <x v="5"/>
    <s v="Q1"/>
    <s v="AMOLED"/>
    <s v="RGB OLED"/>
    <x v="2"/>
    <s v="Rigid"/>
    <s v="Others"/>
    <x v="5"/>
    <s v="Z5A/Z6"/>
    <n v="1.41"/>
    <n v="320"/>
    <n v="360"/>
    <n v="0.31"/>
    <s v="300 - 399"/>
    <s v="1.4 - 1.59"/>
    <n v="0.43709999999999999"/>
    <n v="0.19743850167393096"/>
    <n v="0.43709999999999993"/>
    <n v="149.31577277702445"/>
    <n v="3.8347064120702576"/>
  </r>
  <r>
    <x v="5"/>
    <s v="Q1"/>
    <s v="AMOLED"/>
    <s v="RGB OLED"/>
    <x v="7"/>
    <s v="Rigid"/>
    <s v="Others"/>
    <x v="5"/>
    <s v="Z6 Pro"/>
    <n v="1.58"/>
    <n v="320"/>
    <n v="360"/>
    <n v="3.5000000000000003E-2"/>
    <s v="300 - 399"/>
    <s v="1.4 - 1.59"/>
    <n v="5.5300000000000009E-2"/>
    <n v="2.7990724886068966E-2"/>
    <n v="5.5300000000000002E-2"/>
    <n v="16.858232410309213"/>
    <n v="0.48105635993712897"/>
  </r>
  <r>
    <x v="5"/>
    <s v="Q1"/>
    <s v="AMOLED"/>
    <s v="RGB OLED"/>
    <x v="2"/>
    <s v="Rigid"/>
    <s v="Others"/>
    <x v="19"/>
    <s v="Z6 Pro"/>
    <n v="1.6"/>
    <n v="320"/>
    <n v="360"/>
    <n v="0.65"/>
    <s v="300 - 399"/>
    <s v="1.6 - 1.79"/>
    <n v="1.04"/>
    <n v="0.53307123641379306"/>
    <n v="1.04"/>
    <n v="313.0814590485997"/>
    <n v="9.827294210144208"/>
  </r>
  <r>
    <x v="5"/>
    <s v="Q1"/>
    <s v="AMOLED"/>
    <s v="RGB OLED"/>
    <x v="4"/>
    <s v="Rigid"/>
    <s v="Others"/>
    <x v="1"/>
    <s v="(BBK, 360 and Others)"/>
    <n v="1.4"/>
    <n v="240"/>
    <n v="240"/>
    <n v="0.14499999999999999"/>
    <s v="200 - 299"/>
    <s v="1.4 - 1.59"/>
    <n v="0.20299999999999999"/>
    <n v="9.1677235999999981E-2"/>
    <n v="0.20299999999999999"/>
    <n v="49.214631970583703"/>
    <n v="1.9929477768823911"/>
  </r>
  <r>
    <x v="5"/>
    <s v="Q1"/>
    <s v="AMOLED"/>
    <s v="RGB OLED"/>
    <x v="5"/>
    <s v="Rigid"/>
    <s v="Others"/>
    <x v="1"/>
    <s v="OEM (GIS)"/>
    <n v="1.4"/>
    <n v="300"/>
    <n v="300"/>
    <n v="0.2"/>
    <s v="300 - 399"/>
    <s v="1.4 - 1.59"/>
    <n v="0.27999999999999997"/>
    <n v="0.12645135999999998"/>
    <n v="0.27999999999999997"/>
    <n v="84.852813742385706"/>
    <n v="2.4740041368195214"/>
  </r>
  <r>
    <x v="5"/>
    <s v="Q1"/>
    <s v="AMOLED"/>
    <s v="RGB OLED"/>
    <x v="5"/>
    <s v="Rigid"/>
    <s v="Others"/>
    <x v="1"/>
    <s v="OEM (Pegatron)"/>
    <n v="1.58"/>
    <n v="336"/>
    <n v="336"/>
    <n v="0.18"/>
    <s v="300 - 399"/>
    <s v="1.4 - 1.59"/>
    <n v="0.28439999999999999"/>
    <n v="0.14495196815999997"/>
    <n v="0.28439999999999999"/>
    <n v="85.531636252324773"/>
    <n v="2.47400413681952"/>
  </r>
  <r>
    <x v="5"/>
    <s v="Q1"/>
    <s v="AMOLED"/>
    <s v="RGB OLED"/>
    <x v="3"/>
    <s v="Rigid"/>
    <s v="Others"/>
    <x v="1"/>
    <s v="White Box"/>
    <n v="1.45"/>
    <n v="400"/>
    <n v="400"/>
    <n v="0.01"/>
    <s v="300 - 399"/>
    <s v="1.4 - 1.59"/>
    <n v="1.4499999999999999E-2"/>
    <n v="6.7822444999999995E-3"/>
    <n v="1.4500000000000001E-2"/>
    <n v="5.6568542494923806"/>
    <n v="0.13744467426775112"/>
  </r>
  <r>
    <x v="5"/>
    <s v="Q1"/>
    <s v="AMOLED"/>
    <s v="RGB OLED"/>
    <x v="3"/>
    <s v="Rigid"/>
    <s v="Others"/>
    <x v="1"/>
    <s v="White Box"/>
    <n v="1.2"/>
    <n v="390"/>
    <n v="390"/>
    <n v="3.5000000000000003E-2"/>
    <s v="400 - 499"/>
    <s v="1.2 - 1.39"/>
    <n v="4.2000000000000003E-2"/>
    <n v="1.6258031999999995E-2"/>
    <n v="4.2000000000000003E-2"/>
    <n v="19.304015126392748"/>
    <n v="0.40476762406831157"/>
  </r>
  <r>
    <x v="5"/>
    <s v="Q1"/>
    <s v="AMOLED"/>
    <s v="RGB OLED"/>
    <x v="2"/>
    <s v="Rigid"/>
    <s v="Others"/>
    <x v="1"/>
    <s v="White Box"/>
    <n v="1.4"/>
    <n v="400"/>
    <n v="400"/>
    <n v="7.0000000000000007E-2"/>
    <s v="400 - 499"/>
    <s v="1.4 - 1.59"/>
    <n v="9.8000000000000004E-2"/>
    <n v="4.4257975999999997E-2"/>
    <n v="9.8000000000000004E-2"/>
    <n v="39.597979746446669"/>
    <n v="0.9140070838805453"/>
  </r>
  <r>
    <x v="5"/>
    <s v="Q1"/>
    <s v="AMOLED"/>
    <s v="RGB OLED"/>
    <x v="7"/>
    <s v="Rigid"/>
    <s v="Others"/>
    <x v="1"/>
    <s v="White Box"/>
    <n v="1.39"/>
    <n v="454"/>
    <n v="454"/>
    <n v="0.21"/>
    <s v="400 - 499"/>
    <s v="1.2 - 1.39"/>
    <n v="0.29189999999999999"/>
    <n v="0.13088393177999999"/>
    <n v="0.29189999999999999"/>
    <n v="134.83112103665087"/>
    <n v="2.8863381596227735"/>
  </r>
  <r>
    <x v="5"/>
    <s v="Q1"/>
    <s v="AMOLED"/>
    <s v="RGB OLED"/>
    <x v="2"/>
    <s v="Rigid"/>
    <s v="Others"/>
    <x v="1"/>
    <s v="White Box"/>
    <n v="0.95"/>
    <n v="120"/>
    <n v="180"/>
    <n v="0.48"/>
    <s v="200 - 299"/>
    <s v="0.8 - 0.99"/>
    <n v="0.45599999999999996"/>
    <n v="0.12899229784615382"/>
    <n v="0.45600000000000002"/>
    <n v="103.83987673336289"/>
    <n v="3.9584066189112326"/>
  </r>
  <r>
    <x v="5"/>
    <s v="Q1"/>
    <s v="AMOLED"/>
    <s v="RGB OLED"/>
    <x v="7"/>
    <s v="Rigid"/>
    <s v="Others"/>
    <x v="1"/>
    <s v="White Box"/>
    <n v="0.95"/>
    <n v="120"/>
    <n v="240"/>
    <n v="0.95"/>
    <s v="200 - 299"/>
    <s v="0.8 - 0.99"/>
    <n v="0.90249999999999997"/>
    <n v="0.22125762199999999"/>
    <n v="0.90249999999999997"/>
    <n v="254.911749434976"/>
    <n v="7.834346433261814"/>
  </r>
  <r>
    <x v="5"/>
    <s v="Q1"/>
    <s v="AMOLED"/>
    <s v="RGB OLED"/>
    <x v="7"/>
    <s v="Rigid"/>
    <s v="Others"/>
    <x v="1"/>
    <s v="White box"/>
    <n v="1.1000000000000001"/>
    <n v="126"/>
    <n v="294"/>
    <n v="1.3"/>
    <s v="200 - 299"/>
    <s v="1 - 1.19"/>
    <n v="1.4300000000000002"/>
    <n v="0.36744086689655175"/>
    <n v="1.4300000000000002"/>
    <n v="415.8212115801694"/>
    <n v="7.9756029252899996"/>
  </r>
  <r>
    <x v="5"/>
    <s v="Q1"/>
    <s v="AMOLED"/>
    <s v="RGB OLED"/>
    <x v="2"/>
    <s v="Rigid"/>
    <s v="Others"/>
    <x v="6"/>
    <s v="Pro 2020/Pro 2/S2/E2"/>
    <n v="1.41"/>
    <n v="400"/>
    <n v="400"/>
    <n v="0.02"/>
    <s v="400 - 499"/>
    <s v="1.4 - 1.59"/>
    <n v="2.8199999999999999E-2"/>
    <n v="1.2826425959999995E-2"/>
    <n v="2.8199999999999999E-2"/>
    <n v="11.313708498984761"/>
    <n v="0.27488934853550223"/>
  </r>
  <r>
    <x v="5"/>
    <s v="Q1"/>
    <s v="AMOLED"/>
    <s v="RGB OLED"/>
    <x v="2"/>
    <s v="Rigid"/>
    <s v="Others"/>
    <x v="6"/>
    <s v="Pro 3"/>
    <n v="1.39"/>
    <n v="454"/>
    <n v="454"/>
    <n v="4.4999999999999998E-2"/>
    <s v="400 - 499"/>
    <s v="1.2 - 1.39"/>
    <n v="6.2549999999999994E-2"/>
    <n v="2.8046556809999998E-2"/>
    <n v="6.2549999999999994E-2"/>
    <n v="28.892383079282329"/>
    <n v="0.61850103420488001"/>
  </r>
  <r>
    <x v="5"/>
    <s v="Q1"/>
    <s v="AMOLED"/>
    <s v="RGB OLED"/>
    <x v="6"/>
    <s v="Rigid"/>
    <s v="Others"/>
    <x v="17"/>
    <s v="C2"/>
    <n v="1.3"/>
    <n v="360"/>
    <n v="360"/>
    <n v="1.4999999999999999E-2"/>
    <s v="300 - 399"/>
    <s v="1.2 - 1.39"/>
    <n v="1.95E-2"/>
    <n v="8.177402999999998E-3"/>
    <n v="1.9499999999999997E-2"/>
    <n v="7.6367532368147133"/>
    <n v="0.19585866083154541"/>
  </r>
  <r>
    <x v="5"/>
    <s v="Q1"/>
    <s v="AMOLED"/>
    <s v="RGB OLED"/>
    <x v="6"/>
    <s v="Rigid"/>
    <s v="Others"/>
    <x v="3"/>
    <s v="Quartz"/>
    <n v="1.4"/>
    <n v="300"/>
    <n v="300"/>
    <n v="0.1"/>
    <s v="300 - 399"/>
    <s v="1.4 - 1.59"/>
    <n v="0.13999999999999999"/>
    <n v="6.3225679999999992E-2"/>
    <n v="0.13999999999999999"/>
    <n v="42.426406871192853"/>
    <n v="1.2370020684097607"/>
  </r>
  <r>
    <x v="5"/>
    <s v="Q1"/>
    <s v="AMOLED"/>
    <s v="RGB OLED"/>
    <x v="2"/>
    <s v="Rigid"/>
    <s v="Samsung"/>
    <x v="2"/>
    <s v="Galaxy Fit2"/>
    <n v="1.1000000000000001"/>
    <n v="126"/>
    <n v="294"/>
    <n v="0.19500000000000001"/>
    <s v="200 - 299"/>
    <s v="1 - 1.19"/>
    <n v="0.21450000000000002"/>
    <n v="5.511613003448277E-2"/>
    <n v="0.21450000000000002"/>
    <n v="62.373181737025405"/>
    <n v="1.1963404387934999"/>
  </r>
  <r>
    <x v="5"/>
    <s v="Q1"/>
    <s v="AMOLED"/>
    <s v="RGB OLED"/>
    <x v="7"/>
    <s v="Rigid"/>
    <s v="Samsung"/>
    <x v="2"/>
    <s v="Galaxy Fit2"/>
    <n v="1.1000000000000001"/>
    <n v="126"/>
    <n v="294"/>
    <n v="0.22500000000000001"/>
    <s v="200 - 299"/>
    <s v="1 - 1.19"/>
    <n v="0.24750000000000003"/>
    <n v="6.3595534655172425E-2"/>
    <n v="0.24750000000000003"/>
    <n v="71.969055850413937"/>
    <n v="1.3803928139924999"/>
  </r>
  <r>
    <x v="5"/>
    <s v="Q1"/>
    <s v="AMOLED"/>
    <s v="RGB OLED"/>
    <x v="1"/>
    <s v="Rigid"/>
    <s v="Samsung"/>
    <x v="2"/>
    <m/>
    <n v="1.33"/>
    <n v="360"/>
    <n v="360"/>
    <n v="0.02"/>
    <s v="300 - 399"/>
    <s v="1.2 - 1.39"/>
    <n v="2.6600000000000002E-2"/>
    <n v="1.1412235239999997E-2"/>
    <n v="2.6599999999999999E-2"/>
    <n v="10.182337649086286"/>
    <n v="0.26114488110872719"/>
  </r>
  <r>
    <x v="5"/>
    <s v="Q1"/>
    <s v="AMOLED"/>
    <s v="RGB OLED"/>
    <x v="6"/>
    <s v="Rigid"/>
    <s v="Xiaomi"/>
    <x v="16"/>
    <s v="Band 4"/>
    <n v="0.95"/>
    <n v="120"/>
    <n v="240"/>
    <n v="0.25"/>
    <s v="200 - 299"/>
    <s v="0.8 - 0.99"/>
    <n v="0.23749999999999999"/>
    <n v="5.8225690000000004E-2"/>
    <n v="0.23750000000000002"/>
    <n v="67.082039324993687"/>
    <n v="1.8357835465162669"/>
  </r>
  <r>
    <x v="5"/>
    <s v="Q1"/>
    <s v="AMOLED"/>
    <s v="RGB OLED"/>
    <x v="6"/>
    <s v="Rigid"/>
    <s v="Xiaomi"/>
    <x v="16"/>
    <s v="Band 5"/>
    <n v="1.1000000000000001"/>
    <n v="126"/>
    <n v="294"/>
    <n v="0.26"/>
    <s v="200 - 299"/>
    <s v="1 - 1.19"/>
    <n v="0.28600000000000003"/>
    <n v="7.3488173379310351E-2"/>
    <n v="0.28600000000000003"/>
    <n v="83.164242316033878"/>
    <n v="1.360198554858"/>
  </r>
  <r>
    <x v="5"/>
    <s v="Q1"/>
    <s v="AMOLED"/>
    <s v="RGB OLED"/>
    <x v="7"/>
    <s v="Rigid"/>
    <s v="Xiaomi"/>
    <x v="16"/>
    <s v="Band 5"/>
    <n v="1.1000000000000001"/>
    <n v="126"/>
    <n v="294"/>
    <n v="0.51"/>
    <s v="200 - 299"/>
    <s v="1 - 1.19"/>
    <n v="0.56100000000000005"/>
    <n v="0.14414987855172415"/>
    <n v="0.56100000000000005"/>
    <n v="163.12985992760491"/>
    <n v="4.5562909519759494"/>
  </r>
  <r>
    <x v="5"/>
    <s v="Q1"/>
    <s v="AMOLED"/>
    <s v="RGB OLED"/>
    <x v="4"/>
    <s v="Rigid"/>
    <s v="Xiaomi"/>
    <x v="16"/>
    <s v="Band 5"/>
    <n v="1.1000000000000001"/>
    <n v="126"/>
    <n v="294"/>
    <n v="1.5"/>
    <s v="200 - 299"/>
    <s v="1 - 1.19"/>
    <n v="1.6500000000000001"/>
    <n v="0.42397023103448284"/>
    <n v="1.6500000000000001"/>
    <n v="479.79370566942623"/>
    <n v="9.2026187599499991"/>
  </r>
  <r>
    <x v="5"/>
    <s v="Q1"/>
    <s v="AMOLED"/>
    <s v="RGB OLED"/>
    <x v="4"/>
    <s v="Rigid"/>
    <s v="Xiaomi"/>
    <x v="16"/>
    <s v="Band 6"/>
    <n v="1.5640000000000001"/>
    <n v="394"/>
    <n v="324"/>
    <n v="0.21"/>
    <s v="300 - 399"/>
    <s v="1.4 - 1.59"/>
    <n v="0.32844000000000001"/>
    <n v="0.16258262705955143"/>
    <n v="0.32844000000000001"/>
    <n v="107.12305634176052"/>
    <n v="2.8863381596227735"/>
  </r>
  <r>
    <x v="5"/>
    <s v="Q1"/>
    <s v="AMOLED"/>
    <s v="RGB OLED"/>
    <x v="6"/>
    <s v="Rigid"/>
    <s v="Xiaomi"/>
    <x v="16"/>
    <s v="Band 6"/>
    <n v="1.5640000000000001"/>
    <n v="394"/>
    <n v="324"/>
    <n v="0.39"/>
    <s v="300 - 399"/>
    <s v="1.4 - 1.59"/>
    <n v="0.60996000000000006"/>
    <n v="0.30193916453916686"/>
    <n v="0.60996000000000006"/>
    <n v="198.94281892041241"/>
    <n v="3.7522396075096047"/>
  </r>
  <r>
    <x v="5"/>
    <s v="Q1"/>
    <s v="AMOLED"/>
    <s v="RGB OLED"/>
    <x v="3"/>
    <s v="Rigid"/>
    <s v="Xiaomi"/>
    <x v="16"/>
    <s v="Band 6"/>
    <n v="1.5640000000000001"/>
    <n v="394"/>
    <n v="324"/>
    <n v="0.87"/>
    <s v="300 - 399"/>
    <s v="1.4 - 1.59"/>
    <n v="1.3606800000000001"/>
    <n v="0.67355659781814159"/>
    <n v="1.3606800000000001"/>
    <n v="443.79551913015075"/>
    <n v="11.957686661294346"/>
  </r>
  <r>
    <x v="5"/>
    <s v="Q1"/>
    <s v="AMOLED"/>
    <s v="RGB OLED"/>
    <x v="4"/>
    <s v="Rigid"/>
    <s v="Xiaomi"/>
    <x v="16"/>
    <s v="Color"/>
    <n v="0.95"/>
    <n v="454"/>
    <n v="454"/>
    <n v="8.5000000000000006E-2"/>
    <s v="600 - 699"/>
    <s v="0.8 - 0.99"/>
    <n v="8.0750000000000002E-2"/>
    <n v="2.4745918249999999E-2"/>
    <n v="8.0750000000000002E-2"/>
    <n v="54.574501371977739"/>
    <n v="1.1682797312758846"/>
  </r>
  <r>
    <x v="5"/>
    <s v="Q2"/>
    <s v="AMOLED"/>
    <s v="RGB OLED"/>
    <x v="0"/>
    <s v="Flexible"/>
    <s v="Apple"/>
    <x v="0"/>
    <m/>
    <n v="1.72"/>
    <n v="396"/>
    <n v="484"/>
    <n v="0.05"/>
    <s v="300 - 399"/>
    <s v="1.6 - 1.79"/>
    <n v="8.6000000000000007E-2"/>
    <n v="4.6771161647524741E-2"/>
    <n v="8.5999999999999993E-2"/>
    <n v="31.26787488781417"/>
    <n v="1.7724707965987005"/>
  </r>
  <r>
    <x v="5"/>
    <s v="Q2"/>
    <s v="AMOLED"/>
    <s v="RGB OLED"/>
    <x v="0"/>
    <s v="Flexible"/>
    <s v="Apple"/>
    <x v="0"/>
    <m/>
    <n v="1.9"/>
    <n v="396"/>
    <n v="484"/>
    <n v="0.05"/>
    <s v="300 - 399"/>
    <s v="1.8 - 1.99"/>
    <n v="9.5000000000000001E-2"/>
    <n v="5.707270603960396E-2"/>
    <n v="9.5000000000000015E-2"/>
    <n v="31.26787488781417"/>
    <n v="1.9428944476348677"/>
  </r>
  <r>
    <x v="5"/>
    <s v="Q2"/>
    <s v="AMOLED"/>
    <s v="RGB OLED"/>
    <x v="1"/>
    <s v="Flexible"/>
    <s v="Apple"/>
    <x v="0"/>
    <m/>
    <n v="1.5"/>
    <n v="312"/>
    <n v="390"/>
    <n v="0.9"/>
    <s v="300 - 399"/>
    <s v="1.4 - 1.59"/>
    <n v="1.35"/>
    <n v="0.63729219512195112"/>
    <n v="1.35"/>
    <n v="449.49932146778599"/>
    <n v="19.940296461735389"/>
  </r>
  <r>
    <x v="5"/>
    <s v="Q2"/>
    <s v="AMOLED"/>
    <s v="RGB OLED"/>
    <x v="8"/>
    <s v="Flexible"/>
    <s v="Apple"/>
    <x v="0"/>
    <m/>
    <n v="1.78"/>
    <n v="368"/>
    <n v="448"/>
    <n v="1.2"/>
    <s v="300 - 399"/>
    <s v="1.6 - 1.79"/>
    <n v="2.1360000000000001"/>
    <n v="1.2031224346711347"/>
    <n v="2.1360000000000001"/>
    <n v="695.71856378854795"/>
    <n v="42.53929911836881"/>
  </r>
  <r>
    <x v="5"/>
    <s v="Q2"/>
    <s v="AMOLED"/>
    <s v="RGB OLED"/>
    <x v="0"/>
    <s v="Flexible"/>
    <s v="Apple"/>
    <x v="0"/>
    <m/>
    <n v="1.78"/>
    <n v="368"/>
    <n v="448"/>
    <n v="1.4"/>
    <s v="300 - 399"/>
    <s v="1.6 - 1.79"/>
    <n v="2.492"/>
    <n v="1.403642840449657"/>
    <n v="2.4919999999999995"/>
    <n v="811.67165775330591"/>
    <n v="49.62918230476361"/>
  </r>
  <r>
    <x v="5"/>
    <s v="Q2"/>
    <s v="AMOLED"/>
    <s v="RGB OLED"/>
    <x v="0"/>
    <s v="Flexible"/>
    <s v="Apple"/>
    <x v="0"/>
    <m/>
    <n v="1.57"/>
    <n v="324"/>
    <n v="394"/>
    <n v="3.85"/>
    <s v="300 - 399"/>
    <s v="1.4 - 1.59"/>
    <n v="6.0445000000000002"/>
    <n v="3.0035950427606353"/>
    <n v="6.0445000000000011"/>
    <n v="1963.9226995989429"/>
    <n v="136.48025133809995"/>
  </r>
  <r>
    <x v="5"/>
    <s v="Q2"/>
    <s v="AMOLED"/>
    <s v="RGB OLED"/>
    <x v="6"/>
    <s v="Flexible"/>
    <s v="Huawei"/>
    <x v="4"/>
    <s v="B6"/>
    <n v="1.53"/>
    <n v="188"/>
    <n v="460"/>
    <n v="0.14499999999999999"/>
    <s v="300 - 399"/>
    <s v="1.4 - 1.59"/>
    <n v="0.22184999999999999"/>
    <n v="7.6689428168906323E-2"/>
    <n v="0.22185000000000002"/>
    <n v="72.055517484783906"/>
    <n v="2.5433384122507414"/>
  </r>
  <r>
    <x v="5"/>
    <s v="Q2"/>
    <s v="AMOLED"/>
    <s v="RGB OLED"/>
    <x v="4"/>
    <s v="Flexible"/>
    <s v="Huawei"/>
    <x v="4"/>
    <s v="B6"/>
    <n v="1.53"/>
    <n v="188"/>
    <n v="460"/>
    <n v="1.82"/>
    <s v="300 - 399"/>
    <s v="1.4 - 1.59"/>
    <n v="2.7846000000000002"/>
    <n v="0.96258454667178983"/>
    <n v="2.7846000000000002"/>
    <n v="904.42097808487392"/>
    <n v="33.603092185517035"/>
  </r>
  <r>
    <x v="5"/>
    <s v="Q2"/>
    <s v="AMOLED"/>
    <s v="RGB OLED"/>
    <x v="1"/>
    <s v="Flexible"/>
    <s v="Samsung"/>
    <x v="2"/>
    <m/>
    <n v="1.36"/>
    <n v="360"/>
    <n v="360"/>
    <n v="0.81821100000000002"/>
    <s v="300 - 399"/>
    <s v="1.2 - 1.39"/>
    <n v="1.1127669600000001"/>
    <n v="0.48818065770124808"/>
    <n v="1.1127669600000003"/>
    <n v="416.56503350982689"/>
    <n v="18.128188786947749"/>
  </r>
  <r>
    <x v="5"/>
    <s v="Q2"/>
    <s v="AMOLED"/>
    <s v="RGB OLED"/>
    <x v="1"/>
    <s v="Flexible"/>
    <s v="Samsung"/>
    <x v="2"/>
    <m/>
    <n v="1.2"/>
    <n v="360"/>
    <n v="360"/>
    <n v="0.88178900000000004"/>
    <s v="400 - 499"/>
    <s v="1.2 - 1.39"/>
    <n v="1.0581468000000001"/>
    <n v="0.40960439369279994"/>
    <n v="1.0581468000000001"/>
    <n v="448.93366666250733"/>
    <n v="16.280679700645539"/>
  </r>
  <r>
    <x v="5"/>
    <s v="Q2"/>
    <s v="AMOLED"/>
    <s v="RGB OLED"/>
    <x v="2"/>
    <s v="Flexible"/>
    <s v="Xiaomi"/>
    <x v="16"/>
    <s v="XMWT01"/>
    <n v="1.78"/>
    <n v="368"/>
    <n v="448"/>
    <n v="2.1999999999999999E-2"/>
    <s v="300 - 399"/>
    <s v="1.6 - 1.79"/>
    <n v="3.916E-2"/>
    <n v="2.205724463563747E-2"/>
    <n v="3.916E-2"/>
    <n v="12.75484033612338"/>
    <n v="0.29935450055516188"/>
  </r>
  <r>
    <x v="5"/>
    <s v="Q2"/>
    <s v="AMOLED"/>
    <s v="RGB OLED"/>
    <x v="2"/>
    <s v="Rigid"/>
    <s v="Honor"/>
    <x v="20"/>
    <n v="6"/>
    <n v="1.474"/>
    <n v="194"/>
    <n v="368"/>
    <n v="0.11"/>
    <s v="200 - 299"/>
    <s v="1.4 - 1.59"/>
    <n v="0.16214000000000001"/>
    <n v="6.3607442597008304E-2"/>
    <n v="0.16213999999999998"/>
    <n v="45.760528843097958"/>
    <n v="1.2348373147900433"/>
  </r>
  <r>
    <x v="5"/>
    <s v="Q2"/>
    <s v="AMOLED"/>
    <s v="RGB OLED"/>
    <x v="4"/>
    <s v="Rigid"/>
    <s v="Honor"/>
    <x v="20"/>
    <n v="6"/>
    <n v="1.474"/>
    <n v="194"/>
    <n v="368"/>
    <n v="0.22"/>
    <s v="200 - 299"/>
    <s v="1.4 - 1.59"/>
    <n v="0.32428000000000001"/>
    <n v="0.12721488519401661"/>
    <n v="0.32427999999999996"/>
    <n v="91.521057686195917"/>
    <n v="2.6429094435218765"/>
  </r>
  <r>
    <x v="5"/>
    <s v="Q2"/>
    <s v="AMOLED"/>
    <s v="RGB OLED"/>
    <x v="6"/>
    <s v="Rigid"/>
    <s v="Honor"/>
    <x v="20"/>
    <n v="6"/>
    <n v="1.474"/>
    <n v="194"/>
    <n v="368"/>
    <n v="0.24"/>
    <s v="200 - 299"/>
    <s v="1.4 - 1.59"/>
    <n v="0.35375999999999996"/>
    <n v="0.13877987475710904"/>
    <n v="0.35375999999999996"/>
    <n v="99.841153839486452"/>
    <n v="2.6941905049964583"/>
  </r>
  <r>
    <x v="5"/>
    <s v="Q2"/>
    <s v="AMOLED"/>
    <s v="RGB OLED"/>
    <x v="2"/>
    <s v="Rigid"/>
    <s v="Huawei"/>
    <x v="13"/>
    <s v="GTR (47mm)/Nexo-Marve"/>
    <n v="1.39"/>
    <n v="454"/>
    <n v="454"/>
    <n v="0.05"/>
    <s v="400 - 499"/>
    <s v="1.2 - 1.39"/>
    <n v="6.9499999999999992E-2"/>
    <n v="3.1162840899999999E-2"/>
    <n v="6.9499999999999992E-2"/>
    <n v="32.102647865869258"/>
    <n v="0.68035113762536803"/>
  </r>
  <r>
    <x v="5"/>
    <s v="Q2"/>
    <s v="AMOLED"/>
    <s v="RGB OLED"/>
    <x v="2"/>
    <s v="Rigid"/>
    <s v="Huawei"/>
    <x v="13"/>
    <s v="GTS 2 Mini"/>
    <n v="1.55"/>
    <n v="354"/>
    <n v="306"/>
    <n v="0.11"/>
    <s v="300 - 399"/>
    <s v="1.4 - 1.59"/>
    <n v="0.17050000000000001"/>
    <n v="8.4352757963005592E-2"/>
    <n v="0.17049999999999998"/>
    <n v="51.471537766031432"/>
    <n v="1.4967725027758096"/>
  </r>
  <r>
    <x v="5"/>
    <s v="Q2"/>
    <s v="AMOLED"/>
    <s v="RGB OLED"/>
    <x v="2"/>
    <s v="Rigid"/>
    <s v="Huawei"/>
    <x v="13"/>
    <s v="GTS/ GTS 2"/>
    <n v="1.65"/>
    <n v="348"/>
    <n v="442"/>
    <n v="0.13"/>
    <s v="300 - 399"/>
    <s v="1.6 - 1.79"/>
    <n v="0.2145"/>
    <n v="0.11098144748741734"/>
    <n v="0.2145"/>
    <n v="73.13213520744489"/>
    <n v="1.5920216620433618"/>
  </r>
  <r>
    <x v="5"/>
    <s v="Q2"/>
    <s v="AMOLED"/>
    <s v="RGB OLED"/>
    <x v="6"/>
    <s v="Rigid"/>
    <s v="Huawei"/>
    <x v="13"/>
    <s v="GTS3"/>
    <n v="1.746"/>
    <n v="448"/>
    <n v="368"/>
    <n v="0.01"/>
    <s v="300 - 399"/>
    <s v="1.6 - 1.79"/>
    <n v="1.746E-2"/>
    <n v="9.6466618063110448E-3"/>
    <n v="1.746E-2"/>
    <n v="5.7976546982379"/>
    <n v="0.1623565214787811"/>
  </r>
  <r>
    <x v="5"/>
    <s v="Q2"/>
    <s v="AMOLED"/>
    <s v="RGB OLED"/>
    <x v="2"/>
    <s v="Rigid"/>
    <s v="Huawei"/>
    <x v="13"/>
    <s v="Young/T-REX/Verge"/>
    <n v="1.3"/>
    <n v="360"/>
    <n v="360"/>
    <n v="0.17499999999999999"/>
    <s v="300 - 399"/>
    <s v="1.2 - 1.39"/>
    <n v="0.22749999999999998"/>
    <n v="9.5403034999999969E-2"/>
    <n v="0.22749999999999998"/>
    <n v="89.095454429504983"/>
    <n v="2.2621675326043493"/>
  </r>
  <r>
    <x v="5"/>
    <s v="Q2"/>
    <s v="AMOLED"/>
    <s v="RGB OLED"/>
    <x v="4"/>
    <s v="Rigid"/>
    <s v="Huawei"/>
    <x v="4"/>
    <n v="6"/>
    <n v="1.474"/>
    <n v="194"/>
    <n v="368"/>
    <n v="0.82"/>
    <s v="200 - 299"/>
    <s v="1.4 - 1.59"/>
    <n v="1.20868"/>
    <n v="0.47416457208678919"/>
    <n v="1.20868"/>
    <n v="341.123942284912"/>
    <n v="9.2051508920712326"/>
  </r>
  <r>
    <x v="5"/>
    <s v="Q2"/>
    <s v="AMOLED"/>
    <s v="RGB OLED"/>
    <x v="6"/>
    <s v="Rigid"/>
    <s v="Huawei"/>
    <x v="4"/>
    <n v="6"/>
    <n v="1.47"/>
    <n v="194"/>
    <n v="368"/>
    <n v="1.02"/>
    <s v="200 - 299"/>
    <s v="1.4 - 1.59"/>
    <n v="1.4994000000000001"/>
    <n v="0.58661764721992915"/>
    <n v="1.4993999999999998"/>
    <n v="424.32490381781741"/>
    <n v="11.450309646234949"/>
  </r>
  <r>
    <x v="5"/>
    <s v="Q2"/>
    <s v="AMOLED"/>
    <s v="RGB OLED"/>
    <x v="2"/>
    <s v="Rigid"/>
    <s v="Huawei"/>
    <x v="4"/>
    <s v="6&amp;7"/>
    <n v="1.47"/>
    <n v="194"/>
    <n v="368"/>
    <n v="0.86"/>
    <s v="200 - 299"/>
    <s v="1.4 - 1.59"/>
    <n v="1.2642"/>
    <n v="0.49459919275405789"/>
    <n v="1.2641999999999998"/>
    <n v="357.76413459149313"/>
    <n v="11.70203956715633"/>
  </r>
  <r>
    <x v="5"/>
    <s v="Q2"/>
    <s v="AMOLED"/>
    <s v="RGB OLED"/>
    <x v="4"/>
    <s v="Rigid"/>
    <s v="Huawei"/>
    <x v="4"/>
    <s v="Kids Watch 4X"/>
    <n v="1.41"/>
    <n v="320"/>
    <n v="360"/>
    <n v="0.155"/>
    <s v="300 - 399"/>
    <s v="1.4 - 1.59"/>
    <n v="0.21854999999999999"/>
    <n v="9.8719250836965478E-2"/>
    <n v="0.21854999999999997"/>
    <n v="74.657886388512225"/>
    <n v="1.8981796739747776"/>
  </r>
  <r>
    <x v="5"/>
    <s v="Q2"/>
    <s v="AMOLED"/>
    <s v="RGB OLED"/>
    <x v="6"/>
    <s v="Rigid"/>
    <s v="Huawei"/>
    <x v="4"/>
    <s v="Watch 2/2 Pro/Honor Watch Dream/Magic"/>
    <n v="1.19"/>
    <n v="390"/>
    <n v="390"/>
    <n v="0.2"/>
    <s v="400 - 499"/>
    <s v="1 - 1.19"/>
    <n v="0.23799999999999999"/>
    <n v="9.1361107599999963E-2"/>
    <n v="0.23799999999999999"/>
    <n v="110.30865786510142"/>
    <n v="2.0000282601022445"/>
  </r>
  <r>
    <x v="5"/>
    <s v="Q2"/>
    <s v="AMOLED"/>
    <s v="RGB OLED"/>
    <x v="6"/>
    <s v="Rigid"/>
    <s v="Huawei"/>
    <x v="4"/>
    <s v="Watch 3"/>
    <n v="1.43"/>
    <n v="466"/>
    <n v="466"/>
    <n v="0.78"/>
    <s v="400 - 499"/>
    <s v="1.4 - 1.59"/>
    <n v="1.1153999999999999"/>
    <n v="0.51452219675999988"/>
    <n v="1.1153999999999999"/>
    <n v="514.03834565137254"/>
    <n v="13.54318225767283"/>
  </r>
  <r>
    <x v="5"/>
    <s v="Q2"/>
    <s v="AMOLED"/>
    <s v="RGB OLED"/>
    <x v="2"/>
    <s v="Rigid"/>
    <s v="Huawei/Honor"/>
    <x v="10"/>
    <s v="Watch Fit/Watch ES"/>
    <n v="1.64"/>
    <n v="280"/>
    <n v="456"/>
    <n v="0.31"/>
    <s v="300 - 399"/>
    <s v="1.6 - 1.79"/>
    <n v="0.50839999999999996"/>
    <n v="0.23986326636101912"/>
    <n v="0.50839999999999996"/>
    <n v="165.8821557612512"/>
    <n v="4.218177053277282"/>
  </r>
  <r>
    <x v="5"/>
    <s v="Q2"/>
    <s v="AMOLED"/>
    <s v="RGB OLED"/>
    <x v="6"/>
    <s v="Rigid"/>
    <s v="Huawei/Honor"/>
    <x v="10"/>
    <s v="Watch Fit/Watch ES"/>
    <n v="1.64"/>
    <n v="280"/>
    <n v="456"/>
    <n v="0.63"/>
    <s v="300 - 399"/>
    <s v="1.6 - 1.79"/>
    <n v="1.0331999999999999"/>
    <n v="0.48746405744336146"/>
    <n v="1.0331999999999999"/>
    <n v="337.1153488051234"/>
    <n v="7.7151819006716771"/>
  </r>
  <r>
    <x v="5"/>
    <s v="Q2"/>
    <s v="AMOLED"/>
    <s v="RGB OLED"/>
    <x v="4"/>
    <s v="Rigid"/>
    <s v="Huawei/Honor"/>
    <x v="10"/>
    <s v="Watch GT (42mm)/Watch Magic"/>
    <n v="1.2"/>
    <n v="390"/>
    <n v="390"/>
    <n v="0.12"/>
    <s v="400 - 499"/>
    <s v="1.2 - 1.39"/>
    <n v="0.14399999999999999"/>
    <n v="5.5741823999999988E-2"/>
    <n v="0.14399999999999999"/>
    <n v="66.185194719060846"/>
    <n v="1.3600192168695266"/>
  </r>
  <r>
    <x v="5"/>
    <s v="Q2"/>
    <s v="AMOLED"/>
    <s v="RGB OLED"/>
    <x v="4"/>
    <s v="Rigid"/>
    <s v="Huawei/Honor"/>
    <x v="14"/>
    <s v="Watch GT2/2e/Magic Watch2"/>
    <n v="1.39"/>
    <n v="454"/>
    <n v="454"/>
    <n v="0.11"/>
    <s v="400 - 499"/>
    <s v="1.2 - 1.39"/>
    <n v="0.15289999999999998"/>
    <n v="6.8558249979999999E-2"/>
    <n v="0.15290000000000001"/>
    <n v="70.625825304912368"/>
    <n v="1.4967725027758096"/>
  </r>
  <r>
    <x v="5"/>
    <s v="Q2"/>
    <s v="AMOLED"/>
    <s v="RGB OLED"/>
    <x v="2"/>
    <s v="Rigid"/>
    <s v="Oppo"/>
    <x v="18"/>
    <s v="Watch 41mm"/>
    <n v="1.6"/>
    <n v="320"/>
    <n v="320"/>
    <n v="0.02"/>
    <s v="200 - 299"/>
    <s v="1.6 - 1.79"/>
    <n v="3.2000000000000001E-2"/>
    <n v="1.6516096000000001E-2"/>
    <n v="3.2000000000000008E-2"/>
    <n v="9.0509667991878082"/>
    <n v="0.27214045505014722"/>
  </r>
  <r>
    <x v="5"/>
    <s v="Q2"/>
    <s v="AMOLED"/>
    <s v="RGB OLED"/>
    <x v="3"/>
    <s v="Rigid"/>
    <s v="Others"/>
    <x v="11"/>
    <s v="Charge 5"/>
    <n v="1.04"/>
    <n v="184"/>
    <n v="276"/>
    <n v="0.40500000000000003"/>
    <s v="300 - 399"/>
    <s v="1 - 1.19"/>
    <n v="0.42120000000000002"/>
    <n v="0.13043586816000002"/>
    <n v="0.42120000000000002"/>
    <n v="134.34284052378825"/>
    <n v="5.5108442147654815"/>
  </r>
  <r>
    <x v="5"/>
    <s v="Q2"/>
    <s v="AMOLED"/>
    <s v="RGB OLED"/>
    <x v="7"/>
    <s v="Rigid"/>
    <s v="Others"/>
    <x v="11"/>
    <s v="Luxe"/>
    <n v="0.95"/>
    <n v="120"/>
    <n v="240"/>
    <n v="0.42"/>
    <s v="200 - 299"/>
    <s v="0.8 - 0.99"/>
    <n v="0.39899999999999997"/>
    <n v="9.7819159200000005E-2"/>
    <n v="0.39899999999999997"/>
    <n v="112.69782606598939"/>
    <n v="3.4289697336318548"/>
  </r>
  <r>
    <x v="5"/>
    <s v="Q2"/>
    <s v="AMOLED"/>
    <s v="RGB OLED"/>
    <x v="5"/>
    <s v="Rigid"/>
    <s v="Others"/>
    <x v="11"/>
    <s v="Versa 2"/>
    <n v="1.4"/>
    <n v="300"/>
    <n v="300"/>
    <n v="0.26"/>
    <s v="300 - 399"/>
    <s v="1.4 - 1.59"/>
    <n v="0.36399999999999999"/>
    <n v="0.16438676799999999"/>
    <n v="0.36399999999999999"/>
    <n v="110.30865786510142"/>
    <n v="3.1840433240867236"/>
  </r>
  <r>
    <x v="5"/>
    <s v="Q2"/>
    <s v="AMOLED"/>
    <s v="RGB OLED"/>
    <x v="5"/>
    <s v="Rigid"/>
    <s v="Others"/>
    <x v="11"/>
    <s v="Versa 3"/>
    <n v="1.58"/>
    <n v="400"/>
    <n v="400"/>
    <n v="0.31"/>
    <s v="300 - 399"/>
    <s v="1.4 - 1.59"/>
    <n v="0.48980000000000001"/>
    <n v="0.24963950071999996"/>
    <n v="0.48979999999999996"/>
    <n v="175.36248173426378"/>
    <n v="5.6471604109942435"/>
  </r>
  <r>
    <x v="5"/>
    <s v="Q2"/>
    <s v="AMOLED"/>
    <s v="RGB OLED"/>
    <x v="5"/>
    <s v="Rigid"/>
    <s v="Others"/>
    <x v="7"/>
    <s v="Gen 5 Carlyle"/>
    <n v="1.28"/>
    <n v="390"/>
    <n v="390"/>
    <n v="0.21"/>
    <s v="400 - 499"/>
    <s v="1.2 - 1.39"/>
    <n v="0.26879999999999998"/>
    <n v="0.11098816512000001"/>
    <n v="0.26879999999999998"/>
    <n v="115.82409075835649"/>
    <n v="2.5717273002238921"/>
  </r>
  <r>
    <x v="5"/>
    <s v="Q2"/>
    <s v="AMOLED"/>
    <s v="RGB OLED"/>
    <x v="5"/>
    <s v="Rigid"/>
    <s v="Others"/>
    <x v="7"/>
    <s v="Spot/Emporio Armani/Michael Kors/Misfit Vapor 2"/>
    <n v="1.2"/>
    <n v="390"/>
    <n v="390"/>
    <n v="0.16"/>
    <s v="400 - 499"/>
    <s v="1.2 - 1.39"/>
    <n v="0.192"/>
    <n v="7.432243199999998E-2"/>
    <n v="0.19199999999999998"/>
    <n v="88.246926292081142"/>
    <n v="1.8133589558260357"/>
  </r>
  <r>
    <x v="5"/>
    <s v="Q2"/>
    <s v="AMOLED"/>
    <s v="RGB OLED"/>
    <x v="5"/>
    <s v="Rigid"/>
    <s v="Others"/>
    <x v="8"/>
    <s v="Venu 2"/>
    <n v="1.28"/>
    <n v="416"/>
    <n v="416"/>
    <n v="0.28999999999999998"/>
    <s v="400 - 499"/>
    <s v="1.2 - 1.39"/>
    <n v="0.37119999999999997"/>
    <n v="0.15326937088000001"/>
    <n v="0.37119999999999997"/>
    <n v="170.61072416469017"/>
    <n v="3.5514329384044223"/>
  </r>
  <r>
    <x v="5"/>
    <s v="Q2"/>
    <s v="AMOLED"/>
    <s v="RGB OLED"/>
    <x v="5"/>
    <s v="Rigid"/>
    <s v="Others"/>
    <x v="8"/>
    <s v="Venu 2S"/>
    <n v="1.1000000000000001"/>
    <n v="360"/>
    <n v="360"/>
    <n v="0.18"/>
    <s v="400 - 499"/>
    <s v="1 - 1.19"/>
    <n v="0.19800000000000001"/>
    <n v="7.0257923999999999E-2"/>
    <n v="0.19800000000000004"/>
    <n v="91.641038841776563"/>
    <n v="2.0818744811336267"/>
  </r>
  <r>
    <x v="5"/>
    <s v="Q2"/>
    <s v="AMOLED"/>
    <s v="RGB OLED"/>
    <x v="5"/>
    <s v="Rigid"/>
    <s v="Others"/>
    <x v="8"/>
    <s v="vívosmart 4"/>
    <n v="0.82"/>
    <n v="128"/>
    <n v="48"/>
    <n v="0.11"/>
    <s v=" &lt; 200"/>
    <s v="0.8 - 0.99"/>
    <n v="9.0199999999999989E-2"/>
    <n v="1.5688311530958895E-2"/>
    <n v="9.0199999999999989E-2"/>
    <n v="15.037446591758853"/>
    <n v="1.1995009692937288"/>
  </r>
  <r>
    <x v="5"/>
    <s v="Q2"/>
    <s v="AMOLED"/>
    <s v="RGB OLED"/>
    <x v="2"/>
    <s v="Rigid"/>
    <s v="Others"/>
    <x v="5"/>
    <s v="Z5A/Z6"/>
    <n v="1.41"/>
    <n v="320"/>
    <n v="360"/>
    <n v="0.4"/>
    <s v="300 - 399"/>
    <s v="1.4 - 1.59"/>
    <n v="0.56399999999999995"/>
    <n v="0.25475935699862057"/>
    <n v="0.56399999999999995"/>
    <n v="192.66551326067673"/>
    <n v="4.8985281909026526"/>
  </r>
  <r>
    <x v="5"/>
    <s v="Q2"/>
    <s v="AMOLED"/>
    <s v="RGB OLED"/>
    <x v="7"/>
    <s v="Rigid"/>
    <s v="Others"/>
    <x v="5"/>
    <s v="Z6 Pro"/>
    <n v="1.58"/>
    <n v="320"/>
    <n v="360"/>
    <n v="1.05"/>
    <s v="300 - 399"/>
    <s v="1.4 - 1.59"/>
    <n v="1.6590000000000003"/>
    <n v="0.83972174658206888"/>
    <n v="1.659"/>
    <n v="505.74697230927643"/>
    <n v="14.287373890132729"/>
  </r>
  <r>
    <x v="5"/>
    <s v="Q2"/>
    <s v="AMOLED"/>
    <s v="RGB OLED"/>
    <x v="2"/>
    <s v="Rigid"/>
    <s v="Others"/>
    <x v="19"/>
    <s v="Z6 Pro"/>
    <n v="1.6"/>
    <n v="320"/>
    <n v="360"/>
    <n v="0.33"/>
    <s v="300 - 399"/>
    <s v="1.6 - 1.79"/>
    <n v="0.52800000000000002"/>
    <n v="0.27063616617931036"/>
    <n v="0.52800000000000002"/>
    <n v="158.94904844005831"/>
    <n v="4.9393492591601733"/>
  </r>
  <r>
    <x v="5"/>
    <s v="Q2"/>
    <s v="AMOLED"/>
    <s v="RGB OLED"/>
    <x v="4"/>
    <s v="Rigid"/>
    <s v="Others"/>
    <x v="1"/>
    <s v="(BBK, 360 and Others)"/>
    <n v="1.4"/>
    <n v="240"/>
    <n v="240"/>
    <n v="0.27"/>
    <s v="200 - 299"/>
    <s v="1.4 - 1.59"/>
    <n v="0.378"/>
    <n v="0.17070933599999999"/>
    <n v="0.37799999999999995"/>
    <n v="91.641038841776563"/>
    <n v="3.6738961431769876"/>
  </r>
  <r>
    <x v="5"/>
    <s v="Q2"/>
    <s v="AMOLED"/>
    <s v="RGB OLED"/>
    <x v="5"/>
    <s v="Rigid"/>
    <s v="Others"/>
    <x v="1"/>
    <s v="OEM (GIS)"/>
    <n v="1.4"/>
    <n v="300"/>
    <n v="300"/>
    <n v="0.28999999999999998"/>
    <s v="300 - 399"/>
    <s v="1.4 - 1.59"/>
    <n v="0.40599999999999997"/>
    <n v="0.18335447199999996"/>
    <n v="0.40599999999999997"/>
    <n v="123.03657992645927"/>
    <n v="3.5514329384044223"/>
  </r>
  <r>
    <x v="5"/>
    <s v="Q2"/>
    <s v="AMOLED"/>
    <s v="RGB OLED"/>
    <x v="5"/>
    <s v="Rigid"/>
    <s v="Others"/>
    <x v="1"/>
    <s v="OEM (Pegatron)"/>
    <n v="1.58"/>
    <n v="336"/>
    <n v="336"/>
    <n v="0.21"/>
    <s v="300 - 399"/>
    <s v="1.4 - 1.59"/>
    <n v="0.33179999999999998"/>
    <n v="0.16911062951999997"/>
    <n v="0.33179999999999998"/>
    <n v="99.786908961045583"/>
    <n v="2.8574747780265457"/>
  </r>
  <r>
    <x v="5"/>
    <s v="Q2"/>
    <s v="AMOLED"/>
    <s v="RGB OLED"/>
    <x v="2"/>
    <s v="Rigid"/>
    <s v="Others"/>
    <x v="1"/>
    <s v="White Box"/>
    <n v="1.2"/>
    <n v="390"/>
    <n v="390"/>
    <n v="0.05"/>
    <s v="400 - 499"/>
    <s v="1.2 - 1.39"/>
    <n v="0.06"/>
    <n v="2.3225759999999995E-2"/>
    <n v="6.0000000000000005E-2"/>
    <n v="27.577164466275356"/>
    <n v="0.56667467369563618"/>
  </r>
  <r>
    <x v="5"/>
    <s v="Q2"/>
    <s v="AMOLED"/>
    <s v="RGB OLED"/>
    <x v="2"/>
    <s v="Rigid"/>
    <s v="Others"/>
    <x v="1"/>
    <s v="White Box"/>
    <n v="1.4"/>
    <n v="400"/>
    <n v="400"/>
    <n v="0.1"/>
    <s v="400 - 499"/>
    <s v="1.4 - 1.59"/>
    <n v="0.13999999999999999"/>
    <n v="6.3225679999999992E-2"/>
    <n v="0.13999999999999999"/>
    <n v="56.568542494923804"/>
    <n v="1.2926671614881997"/>
  </r>
  <r>
    <x v="5"/>
    <s v="Q2"/>
    <s v="AMOLED"/>
    <s v="RGB OLED"/>
    <x v="7"/>
    <s v="Rigid"/>
    <s v="Others"/>
    <x v="1"/>
    <s v="White Box"/>
    <n v="1.39"/>
    <n v="454"/>
    <n v="454"/>
    <n v="0.3"/>
    <s v="400 - 499"/>
    <s v="1.2 - 1.39"/>
    <n v="0.41699999999999998"/>
    <n v="0.18697704539999999"/>
    <n v="0.41699999999999998"/>
    <n v="192.61588719521552"/>
    <n v="4.0821068257522075"/>
  </r>
  <r>
    <x v="5"/>
    <s v="Q2"/>
    <s v="AMOLED"/>
    <s v="RGB OLED"/>
    <x v="2"/>
    <s v="Rigid"/>
    <s v="Others"/>
    <x v="1"/>
    <s v="White Box"/>
    <n v="0.95"/>
    <n v="120"/>
    <n v="180"/>
    <n v="0.68"/>
    <s v="200 - 299"/>
    <s v="0.8 - 0.99"/>
    <n v="0.64600000000000002"/>
    <n v="0.18273908861538463"/>
    <n v="0.64600000000000002"/>
    <n v="147.10649203893078"/>
    <n v="5.551665283023004"/>
  </r>
  <r>
    <x v="5"/>
    <s v="Q2"/>
    <s v="AMOLED"/>
    <s v="RGB OLED"/>
    <x v="7"/>
    <s v="Rigid"/>
    <s v="Others"/>
    <x v="1"/>
    <s v="White Box"/>
    <n v="0.95"/>
    <n v="120"/>
    <n v="240"/>
    <n v="1"/>
    <s v="200 - 299"/>
    <s v="0.8 - 0.99"/>
    <n v="0.95"/>
    <n v="0.23290276000000001"/>
    <n v="0.95000000000000007"/>
    <n v="268.32815729997475"/>
    <n v="8.1642136515044168"/>
  </r>
  <r>
    <x v="5"/>
    <s v="Q2"/>
    <s v="AMOLED"/>
    <s v="RGB OLED"/>
    <x v="7"/>
    <s v="Rigid"/>
    <s v="Others"/>
    <x v="1"/>
    <s v="White box"/>
    <n v="1.1000000000000001"/>
    <n v="126"/>
    <n v="294"/>
    <n v="1.35"/>
    <s v="200 - 299"/>
    <s v="1 - 1.19"/>
    <n v="1.4850000000000003"/>
    <n v="0.38157320793103455"/>
    <n v="1.4850000000000001"/>
    <n v="431.8143351024836"/>
    <n v="8.199533315115449"/>
  </r>
  <r>
    <x v="5"/>
    <s v="Q2"/>
    <s v="AMOLED"/>
    <s v="RGB OLED"/>
    <x v="2"/>
    <s v="Rigid"/>
    <s v="Others"/>
    <x v="6"/>
    <s v="Pro 3"/>
    <n v="1.39"/>
    <n v="454"/>
    <n v="454"/>
    <n v="1.4999999999999999E-2"/>
    <s v="400 - 499"/>
    <s v="1.2 - 1.39"/>
    <n v="2.0849999999999997E-2"/>
    <n v="9.3488522699999976E-3"/>
    <n v="2.0849999999999997E-2"/>
    <n v="9.6307943597607757"/>
    <n v="0.2041053412876104"/>
  </r>
  <r>
    <x v="5"/>
    <s v="Q2"/>
    <s v="AMOLED"/>
    <s v="RGB OLED"/>
    <x v="6"/>
    <s v="Rigid"/>
    <s v="Others"/>
    <x v="3"/>
    <s v="Quartz"/>
    <n v="1.4"/>
    <n v="300"/>
    <n v="300"/>
    <n v="8.5000000000000006E-2"/>
    <s v="300 - 399"/>
    <s v="1.4 - 1.59"/>
    <n v="0.11899999999999999"/>
    <n v="5.3741827999999991E-2"/>
    <n v="0.11899999999999999"/>
    <n v="36.062445840513931"/>
    <n v="1.0409372405668136"/>
  </r>
  <r>
    <x v="5"/>
    <s v="Q2"/>
    <s v="AMOLED"/>
    <s v="RGB OLED"/>
    <x v="7"/>
    <s v="Rigid"/>
    <s v="Samsung"/>
    <x v="2"/>
    <s v="Galaxy Fit2"/>
    <n v="1.1000000000000001"/>
    <n v="126"/>
    <n v="294"/>
    <n v="0.18"/>
    <s v="200 - 299"/>
    <s v="1 - 1.19"/>
    <n v="0.19800000000000001"/>
    <n v="5.0876427724137932E-2"/>
    <n v="0.19800000000000004"/>
    <n v="57.575244680331139"/>
    <n v="1.0932711086820599"/>
  </r>
  <r>
    <x v="5"/>
    <s v="Q2"/>
    <s v="AMOLED"/>
    <s v="RGB OLED"/>
    <x v="2"/>
    <s v="Rigid"/>
    <s v="Samsung"/>
    <x v="2"/>
    <s v="Galaxy Fit2"/>
    <n v="1.1000000000000001"/>
    <n v="126"/>
    <n v="294"/>
    <n v="0.2"/>
    <s v="200 - 299"/>
    <s v="1 - 1.19"/>
    <n v="0.22000000000000003"/>
    <n v="5.6529364137931047E-2"/>
    <n v="0.22000000000000006"/>
    <n v="63.972494089256827"/>
    <n v="1.2147456763133999"/>
  </r>
  <r>
    <x v="5"/>
    <s v="Q2"/>
    <s v="AMOLED"/>
    <s v="RGB OLED"/>
    <x v="7"/>
    <s v="Rigid"/>
    <s v="Xiaomi"/>
    <x v="16"/>
    <s v="Band 5"/>
    <n v="1.1000000000000001"/>
    <n v="126"/>
    <n v="294"/>
    <n v="0.16"/>
    <s v="200 - 299"/>
    <s v="1 - 1.19"/>
    <n v="0.17600000000000002"/>
    <n v="4.5223491310344831E-2"/>
    <n v="0.17600000000000005"/>
    <n v="51.177995271405464"/>
    <n v="1.4151303662607655"/>
  </r>
  <r>
    <x v="5"/>
    <s v="Q2"/>
    <s v="AMOLED"/>
    <s v="RGB OLED"/>
    <x v="6"/>
    <s v="Rigid"/>
    <s v="Xiaomi"/>
    <x v="16"/>
    <s v="Band 5"/>
    <n v="1.1000000000000001"/>
    <n v="126"/>
    <n v="294"/>
    <n v="0.81"/>
    <s v="200 - 299"/>
    <s v="1 - 1.19"/>
    <n v="0.89100000000000013"/>
    <n v="0.22894392475862074"/>
    <n v="0.89100000000000013"/>
    <n v="259.08860106149018"/>
    <n v="4.19516623515627"/>
  </r>
  <r>
    <x v="5"/>
    <s v="Q2"/>
    <s v="AMOLED"/>
    <s v="RGB OLED"/>
    <x v="4"/>
    <s v="Rigid"/>
    <s v="Xiaomi"/>
    <x v="16"/>
    <s v="Band 6"/>
    <n v="1.5640000000000001"/>
    <n v="394"/>
    <n v="324"/>
    <n v="0.97"/>
    <s v="300 - 399"/>
    <s v="1.4 - 1.59"/>
    <n v="1.51708"/>
    <n v="0.75097689641792797"/>
    <n v="1.51708"/>
    <n v="494.80649834051286"/>
    <n v="13.198812069932139"/>
  </r>
  <r>
    <x v="5"/>
    <s v="Q2"/>
    <s v="AMOLED"/>
    <s v="RGB OLED"/>
    <x v="6"/>
    <s v="Rigid"/>
    <s v="Xiaomi"/>
    <x v="16"/>
    <s v="Band 6"/>
    <n v="1.5640000000000001"/>
    <n v="394"/>
    <n v="324"/>
    <n v="2.36"/>
    <s v="300 - 399"/>
    <s v="1.4 - 1.59"/>
    <n v="3.6910400000000001"/>
    <n v="1.8271190469549585"/>
    <n v="3.6910400000000001"/>
    <n v="1203.8591093645468"/>
    <n v="22.478801587142151"/>
  </r>
  <r>
    <x v="5"/>
    <s v="Q2"/>
    <s v="AMOLED"/>
    <s v="RGB OLED"/>
    <x v="3"/>
    <s v="Rigid"/>
    <s v="Xiaomi"/>
    <x v="16"/>
    <s v="Band 6"/>
    <n v="1.5640000000000001"/>
    <n v="394"/>
    <n v="324"/>
    <n v="3.05"/>
    <s v="300 - 399"/>
    <s v="1.4 - 1.59"/>
    <n v="4.7702"/>
    <n v="2.3613191072934847"/>
    <n v="4.7702"/>
    <n v="1555.8348659160456"/>
    <n v="41.501419395147444"/>
  </r>
  <r>
    <x v="5"/>
    <s v="Q2"/>
    <s v="AMOLED"/>
    <s v="RGB OLED"/>
    <x v="2"/>
    <s v="Rigid"/>
    <s v="Xiaomi"/>
    <x v="16"/>
    <s v="Color/Mi Watch Revolve Active"/>
    <n v="1.39"/>
    <n v="454"/>
    <n v="454"/>
    <n v="0.53"/>
    <s v="400 - 499"/>
    <s v="1.2 - 1.39"/>
    <n v="0.73670000000000002"/>
    <n v="0.33032611354000002"/>
    <n v="0.73670000000000002"/>
    <n v="340.28806737821412"/>
    <n v="7.2117220588289008"/>
  </r>
  <r>
    <x v="5"/>
    <s v="Q3"/>
    <s v="AMOLED"/>
    <s v="RGB OLED"/>
    <x v="0"/>
    <s v="Flexible"/>
    <s v="Apple"/>
    <x v="0"/>
    <m/>
    <n v="1.78"/>
    <n v="368"/>
    <n v="448"/>
    <n v="0.76"/>
    <s v="300 - 399"/>
    <s v="1.6 - 1.79"/>
    <n v="1.3528"/>
    <n v="0.76197754195838541"/>
    <n v="1.3528"/>
    <n v="440.62175706608042"/>
    <n v="26.402724986134238"/>
  </r>
  <r>
    <x v="5"/>
    <s v="Q3"/>
    <s v="AMOLED"/>
    <s v="RGB OLED"/>
    <x v="1"/>
    <s v="Flexible"/>
    <s v="Apple"/>
    <x v="0"/>
    <m/>
    <n v="1.5"/>
    <n v="312"/>
    <n v="390"/>
    <n v="0.94599999999999995"/>
    <s v="300 - 399"/>
    <s v="1.4 - 1.59"/>
    <n v="1.419"/>
    <n v="0.66986490731707293"/>
    <n v="1.4189999999999998"/>
    <n v="472.47373123169501"/>
    <n v="20.540277826384049"/>
  </r>
  <r>
    <x v="5"/>
    <s v="Q3"/>
    <s v="AMOLED"/>
    <s v="RGB OLED"/>
    <x v="0"/>
    <s v="Flexible"/>
    <s v="Apple"/>
    <x v="0"/>
    <m/>
    <n v="1.72"/>
    <n v="396"/>
    <n v="484"/>
    <n v="1.23"/>
    <s v="300 - 399"/>
    <s v="1.6 - 1.79"/>
    <n v="2.1156000000000001"/>
    <n v="1.1505705765291085"/>
    <n v="2.1156000000000001"/>
    <n v="769.18972224022855"/>
    <n v="42.730725964401465"/>
  </r>
  <r>
    <x v="5"/>
    <s v="Q3"/>
    <s v="AMOLED"/>
    <s v="RGB OLED"/>
    <x v="0"/>
    <s v="Flexible"/>
    <s v="Apple"/>
    <x v="0"/>
    <m/>
    <n v="1.9"/>
    <n v="396"/>
    <n v="484"/>
    <n v="1.64"/>
    <s v="300 - 399"/>
    <s v="1.8 - 1.99"/>
    <n v="3.1159999999999997"/>
    <n v="1.8719847580990094"/>
    <n v="3.1159999999999997"/>
    <n v="1025.5862963203047"/>
    <n v="62.45239912477517"/>
  </r>
  <r>
    <x v="5"/>
    <s v="Q3"/>
    <s v="AMOLED"/>
    <s v="RGB OLED"/>
    <x v="8"/>
    <s v="Flexible"/>
    <s v="Apple"/>
    <x v="0"/>
    <m/>
    <n v="1.78"/>
    <n v="368"/>
    <n v="448"/>
    <n v="2.1"/>
    <s v="300 - 399"/>
    <s v="1.6 - 1.79"/>
    <n v="3.7380000000000004"/>
    <n v="2.105464260674486"/>
    <n v="3.738"/>
    <n v="1217.507486629959"/>
    <n v="72.9548979880025"/>
  </r>
  <r>
    <x v="5"/>
    <s v="Q3"/>
    <s v="AMOLED"/>
    <s v="RGB OLED"/>
    <x v="0"/>
    <s v="Flexible"/>
    <s v="Apple"/>
    <x v="0"/>
    <m/>
    <n v="1.57"/>
    <n v="324"/>
    <n v="394"/>
    <n v="2.2400000000000002"/>
    <s v="300 - 399"/>
    <s v="1.4 - 1.59"/>
    <n v="3.5168000000000004"/>
    <n v="1.7475462066970973"/>
    <n v="3.5168000000000004"/>
    <n v="1142.6459343121123"/>
    <n v="77.818557853869336"/>
  </r>
  <r>
    <x v="5"/>
    <s v="Q3"/>
    <s v="AMOLED"/>
    <s v="RGB OLED"/>
    <x v="4"/>
    <s v="Flexible"/>
    <s v="Huawei"/>
    <x v="4"/>
    <s v="B6"/>
    <n v="1.53"/>
    <n v="188"/>
    <n v="460"/>
    <n v="0.71499999999999997"/>
    <s v="300 - 399"/>
    <s v="1.4 - 1.59"/>
    <n v="1.09395"/>
    <n v="0.37815821476391737"/>
    <n v="1.09395"/>
    <n v="355.30824139048616"/>
    <n v="12.937190491424056"/>
  </r>
  <r>
    <x v="5"/>
    <s v="Q3"/>
    <s v="AMOLED"/>
    <s v="RGB OLED"/>
    <x v="3"/>
    <s v="Flexible"/>
    <s v="Oppo"/>
    <x v="18"/>
    <s v="Watch &amp; Watch 2"/>
    <n v="1.91"/>
    <n v="402"/>
    <n v="476"/>
    <n v="0.31900000000000001"/>
    <s v="300 - 399"/>
    <s v="1.8 - 1.99"/>
    <n v="0.60929"/>
    <n v="0.37010478574680927"/>
    <n v="0.60929"/>
    <n v="198.75005655345109"/>
    <n v="5.7719772961738096"/>
  </r>
  <r>
    <x v="5"/>
    <s v="Q3"/>
    <s v="AMOLED"/>
    <s v="RGB OLED"/>
    <x v="1"/>
    <s v="Flexible"/>
    <s v="Samsung"/>
    <x v="2"/>
    <m/>
    <n v="1.36"/>
    <n v="360"/>
    <n v="360"/>
    <n v="1.6405650000000001"/>
    <s v="300 - 399"/>
    <s v="1.2 - 1.39"/>
    <n v="2.2311684000000001"/>
    <n v="0.97883321136192014"/>
    <n v="2.2311684000000005"/>
    <n v="835.23933826366203"/>
    <n v="35.621206017168866"/>
  </r>
  <r>
    <x v="5"/>
    <s v="Q3"/>
    <s v="AMOLED"/>
    <s v="RGB OLED"/>
    <x v="1"/>
    <s v="Flexible"/>
    <s v="Samsung"/>
    <x v="2"/>
    <m/>
    <n v="1.2"/>
    <n v="360"/>
    <n v="360"/>
    <n v="1.6889350000000001"/>
    <s v="400 - 499"/>
    <s v="1.2 - 1.39"/>
    <n v="2.0267219999999999"/>
    <n v="0.78453597931199992"/>
    <n v="2.0267219999999999"/>
    <n v="859.86532186797729"/>
    <n v="30.559543807878729"/>
  </r>
  <r>
    <x v="5"/>
    <s v="Q3"/>
    <s v="AMOLED"/>
    <s v="RGB OLED"/>
    <x v="2"/>
    <s v="Rigid"/>
    <s v="Honor"/>
    <x v="20"/>
    <n v="6"/>
    <n v="1.474"/>
    <n v="194"/>
    <n v="368"/>
    <n v="6.5000000000000002E-2"/>
    <s v="200 - 299"/>
    <s v="1.4 - 1.59"/>
    <n v="9.5810000000000006E-2"/>
    <n v="3.7586216080050361E-2"/>
    <n v="9.5810000000000006E-2"/>
    <n v="27.040312498194247"/>
    <n v="0.72237982915217536"/>
  </r>
  <r>
    <x v="5"/>
    <s v="Q3"/>
    <s v="AMOLED"/>
    <s v="RGB OLED"/>
    <x v="6"/>
    <s v="Rigid"/>
    <s v="Honor"/>
    <x v="20"/>
    <n v="6"/>
    <n v="1.474"/>
    <n v="194"/>
    <n v="368"/>
    <n v="0.13"/>
    <s v="200 - 299"/>
    <s v="1.4 - 1.59"/>
    <n v="0.19162000000000001"/>
    <n v="7.5172432160100722E-2"/>
    <n v="0.19162000000000001"/>
    <n v="54.080624996388494"/>
    <n v="1.4447596583043507"/>
  </r>
  <r>
    <x v="5"/>
    <s v="Q3"/>
    <s v="AMOLED"/>
    <s v="RGB OLED"/>
    <x v="4"/>
    <s v="Rigid"/>
    <s v="Honor"/>
    <x v="20"/>
    <n v="6"/>
    <n v="1.474"/>
    <n v="194"/>
    <n v="368"/>
    <n v="0.315"/>
    <s v="200 - 299"/>
    <s v="1.4 - 1.59"/>
    <n v="0.46431"/>
    <n v="0.18214858561870562"/>
    <n v="0.46431"/>
    <n v="131.04151441432597"/>
    <n v="3.7463241361922601"/>
  </r>
  <r>
    <x v="5"/>
    <s v="Q3"/>
    <s v="AMOLED"/>
    <s v="RGB OLED"/>
    <x v="6"/>
    <s v="Rigid"/>
    <s v="Honor"/>
    <x v="20"/>
    <s v="Watch GS3"/>
    <n v="1.43"/>
    <n v="466"/>
    <n v="466"/>
    <n v="0.02"/>
    <s v="400 - 499"/>
    <s v="1.4 - 1.59"/>
    <n v="2.86E-2"/>
    <n v="1.3192876839999996E-2"/>
    <n v="2.86E-2"/>
    <n v="13.180470401317246"/>
    <n v="0.26941905049964571"/>
  </r>
  <r>
    <x v="5"/>
    <s v="Q3"/>
    <s v="AMOLED"/>
    <s v="RGB OLED"/>
    <x v="2"/>
    <s v="Rigid"/>
    <s v="Huawei"/>
    <x v="13"/>
    <s v="GTR (47mm)/Nexo-Marve"/>
    <n v="1.39"/>
    <n v="454"/>
    <n v="454"/>
    <n v="7.0000000000000007E-2"/>
    <s v="400 - 499"/>
    <s v="1.2 - 1.39"/>
    <n v="9.7299999999999998E-2"/>
    <n v="4.3627977259999999E-2"/>
    <n v="9.7300000000000011E-2"/>
    <n v="44.943707012216962"/>
    <n v="0.94296667674876011"/>
  </r>
  <r>
    <x v="5"/>
    <s v="Q3"/>
    <s v="AMOLED"/>
    <s v="RGB OLED"/>
    <x v="2"/>
    <s v="Rigid"/>
    <s v="Huawei"/>
    <x v="13"/>
    <s v="GTR3 Pro"/>
    <n v="1.45"/>
    <n v="480"/>
    <n v="480"/>
    <n v="6.5000000000000002E-2"/>
    <s v="400 - 499"/>
    <s v="1.4 - 1.59"/>
    <n v="9.425E-2"/>
    <n v="4.408458925E-2"/>
    <n v="9.425E-2"/>
    <n v="44.123463146040571"/>
    <n v="0.87561191412384864"/>
  </r>
  <r>
    <x v="5"/>
    <s v="Q3"/>
    <s v="AMOLED"/>
    <s v="RGB OLED"/>
    <x v="2"/>
    <s v="Rigid"/>
    <s v="Huawei"/>
    <x v="13"/>
    <s v="GTS 2 Mini"/>
    <n v="1.55"/>
    <n v="354"/>
    <n v="306"/>
    <n v="0.09"/>
    <s v="300 - 399"/>
    <s v="1.4 - 1.59"/>
    <n v="0.13949999999999999"/>
    <n v="6.901589287882276E-2"/>
    <n v="0.13949999999999999"/>
    <n v="42.113076354025715"/>
    <n v="1.2123857272484058"/>
  </r>
  <r>
    <x v="5"/>
    <s v="Q3"/>
    <s v="AMOLED"/>
    <s v="RGB OLED"/>
    <x v="2"/>
    <s v="Rigid"/>
    <s v="Huawei"/>
    <x v="13"/>
    <s v="GTS/ GTS 2"/>
    <n v="1.65"/>
    <n v="348"/>
    <n v="442"/>
    <n v="9.5000000000000001E-2"/>
    <s v="300 - 399"/>
    <s v="1.6 - 1.79"/>
    <n v="0.15675"/>
    <n v="8.1101827010035751E-2"/>
    <n v="0.15675"/>
    <n v="53.442714190055881"/>
    <n v="1.151766440885986"/>
  </r>
  <r>
    <x v="5"/>
    <s v="Q3"/>
    <s v="AMOLED"/>
    <s v="RGB OLED"/>
    <x v="6"/>
    <s v="Rigid"/>
    <s v="Huawei"/>
    <x v="13"/>
    <s v="GTS3"/>
    <n v="1.746"/>
    <n v="448"/>
    <n v="368"/>
    <n v="0.12"/>
    <s v="300 - 399"/>
    <s v="1.6 - 1.79"/>
    <n v="0.20951999999999998"/>
    <n v="0.11575994167573253"/>
    <n v="0.20952000000000001"/>
    <n v="69.571856378854804"/>
    <n v="1.9287954751679193"/>
  </r>
  <r>
    <x v="5"/>
    <s v="Q3"/>
    <s v="AMOLED"/>
    <s v="RGB OLED"/>
    <x v="2"/>
    <s v="Rigid"/>
    <s v="Huawei"/>
    <x v="13"/>
    <s v="Young/T-REX/Verge"/>
    <n v="1.3"/>
    <n v="360"/>
    <n v="360"/>
    <n v="0.05"/>
    <s v="300 - 399"/>
    <s v="1.2 - 1.39"/>
    <n v="6.5000000000000002E-2"/>
    <n v="2.7258009999999999E-2"/>
    <n v="6.5000000000000002E-2"/>
    <n v="25.455844122715714"/>
    <n v="0.63987024493665889"/>
  </r>
  <r>
    <x v="5"/>
    <s v="Q3"/>
    <s v="AMOLED"/>
    <s v="RGB OLED"/>
    <x v="6"/>
    <s v="Rigid"/>
    <s v="Huawei"/>
    <x v="4"/>
    <n v="6"/>
    <n v="1.47"/>
    <n v="194"/>
    <n v="368"/>
    <n v="1.04"/>
    <s v="200 - 299"/>
    <s v="1.4 - 1.59"/>
    <n v="1.5287999999999999"/>
    <n v="0.59811995402816309"/>
    <n v="1.5287999999999999"/>
    <n v="432.64499997110795"/>
    <n v="11.558077266434806"/>
  </r>
  <r>
    <x v="5"/>
    <s v="Q3"/>
    <s v="AMOLED"/>
    <s v="RGB OLED"/>
    <x v="4"/>
    <s v="Rigid"/>
    <s v="Huawei"/>
    <x v="4"/>
    <n v="6"/>
    <n v="1.474"/>
    <n v="194"/>
    <n v="368"/>
    <n v="1.59"/>
    <s v="200 - 299"/>
    <s v="1.4 - 1.59"/>
    <n v="2.3436600000000003"/>
    <n v="0.91941667026584739"/>
    <n v="2.3436600000000003"/>
    <n v="661.44764418659781"/>
    <n v="17.670521974645521"/>
  </r>
  <r>
    <x v="5"/>
    <s v="Q3"/>
    <s v="AMOLED"/>
    <s v="RGB OLED"/>
    <x v="2"/>
    <s v="Rigid"/>
    <s v="Huawei"/>
    <x v="4"/>
    <s v="6&amp;7"/>
    <n v="1.47"/>
    <n v="194"/>
    <n v="368"/>
    <n v="0.91"/>
    <s v="200 - 299"/>
    <s v="1.4 - 1.59"/>
    <n v="1.3377000000000001"/>
    <n v="0.52335495977464264"/>
    <n v="1.3376999999999999"/>
    <n v="378.5643749747195"/>
    <n v="12.258566797733881"/>
  </r>
  <r>
    <x v="5"/>
    <s v="Q3"/>
    <s v="AMOLED"/>
    <s v="RGB OLED"/>
    <x v="6"/>
    <s v="Rigid"/>
    <s v="Huawei"/>
    <x v="4"/>
    <s v="Watch 2/2 Pro/Honor Watch Dream/Magic"/>
    <n v="1.19"/>
    <n v="390"/>
    <n v="390"/>
    <n v="0.6"/>
    <s v="400 - 499"/>
    <s v="1 - 1.19"/>
    <n v="0.71399999999999997"/>
    <n v="0.27408332279999992"/>
    <n v="0.71399999999999986"/>
    <n v="330.92597359530424"/>
    <n v="5.8800830847005985"/>
  </r>
  <r>
    <x v="5"/>
    <s v="Q3"/>
    <s v="AMOLED"/>
    <s v="RGB OLED"/>
    <x v="6"/>
    <s v="Rigid"/>
    <s v="Huawei"/>
    <x v="4"/>
    <s v="Watch 3"/>
    <n v="1.43"/>
    <n v="466"/>
    <n v="466"/>
    <n v="0.45"/>
    <s v="400 - 499"/>
    <s v="1.4 - 1.59"/>
    <n v="0.64349999999999996"/>
    <n v="0.29683972889999993"/>
    <n v="0.64349999999999996"/>
    <n v="296.56058402963805"/>
    <n v="7.7352406356323664"/>
  </r>
  <r>
    <x v="5"/>
    <s v="Q3"/>
    <s v="AMOLED"/>
    <s v="RGB OLED"/>
    <x v="2"/>
    <s v="Rigid"/>
    <s v="Huawei"/>
    <x v="4"/>
    <s v="Watch GT2/2e/Magic Watch2"/>
    <n v="1.39"/>
    <n v="454"/>
    <n v="454"/>
    <n v="0.05"/>
    <s v="400 - 499"/>
    <s v="1.2 - 1.39"/>
    <n v="6.9499999999999992E-2"/>
    <n v="3.1162840899999999E-2"/>
    <n v="6.9499999999999992E-2"/>
    <n v="32.102647865869258"/>
    <n v="0.67354762624911435"/>
  </r>
  <r>
    <x v="5"/>
    <s v="Q3"/>
    <s v="AMOLED"/>
    <s v="RGB OLED"/>
    <x v="2"/>
    <s v="Rigid"/>
    <s v="Huawei/Honor"/>
    <x v="10"/>
    <s v="Watch Fit/Watch ES"/>
    <n v="1.64"/>
    <n v="280"/>
    <n v="456"/>
    <n v="0.23"/>
    <s v="300 - 399"/>
    <s v="1.6 - 1.79"/>
    <n v="0.37719999999999998"/>
    <n v="0.17796306859043354"/>
    <n v="0.37719999999999998"/>
    <n v="123.07385750028315"/>
    <n v="3.098319080745926"/>
  </r>
  <r>
    <x v="5"/>
    <s v="Q3"/>
    <s v="AMOLED"/>
    <s v="RGB OLED"/>
    <x v="6"/>
    <s v="Rigid"/>
    <s v="Huawei/Honor"/>
    <x v="10"/>
    <s v="Watch Fit/Watch ES"/>
    <n v="1.64"/>
    <n v="280"/>
    <n v="456"/>
    <n v="0.24099999999999999"/>
    <s v="300 - 399"/>
    <s v="1.6 - 1.79"/>
    <n v="0.39523999999999998"/>
    <n v="0.18647434578388905"/>
    <n v="0.39523999999999992"/>
    <n v="128.95999851116625"/>
    <n v="2.9218496026686589"/>
  </r>
  <r>
    <x v="5"/>
    <s v="Q3"/>
    <s v="AMOLED"/>
    <s v="RGB OLED"/>
    <x v="4"/>
    <s v="Rigid"/>
    <s v="Huawei/Honor"/>
    <x v="14"/>
    <s v="Watch GT2/2e/Magic Watch2"/>
    <n v="1.39"/>
    <n v="454"/>
    <n v="454"/>
    <n v="0.09"/>
    <s v="400 - 499"/>
    <s v="1.2 - 1.39"/>
    <n v="0.12509999999999999"/>
    <n v="5.6093113619999996E-2"/>
    <n v="0.12509999999999999"/>
    <n v="57.784766158564658"/>
    <n v="1.2123857272484058"/>
  </r>
  <r>
    <x v="5"/>
    <s v="Q3"/>
    <s v="AMOLED"/>
    <s v="RGB OLED"/>
    <x v="2"/>
    <s v="Rigid"/>
    <s v="Oppo"/>
    <x v="18"/>
    <s v="Watch 41mm"/>
    <n v="1.6"/>
    <n v="320"/>
    <n v="320"/>
    <n v="4.4999999999999998E-2"/>
    <s v="200 - 299"/>
    <s v="1.6 - 1.79"/>
    <n v="7.1999999999999995E-2"/>
    <n v="3.7161215999999997E-2"/>
    <n v="7.2000000000000008E-2"/>
    <n v="20.364675298172568"/>
    <n v="0.60619286362420288"/>
  </r>
  <r>
    <x v="5"/>
    <s v="Q3"/>
    <s v="AMOLED"/>
    <s v="RGB OLED"/>
    <x v="7"/>
    <s v="Rigid"/>
    <s v="Others"/>
    <x v="11"/>
    <s v="Charge 5"/>
    <n v="1.04"/>
    <n v="184"/>
    <n v="276"/>
    <n v="0.35"/>
    <s v="300 - 399"/>
    <s v="1 - 1.19"/>
    <n v="0.36399999999999999"/>
    <n v="0.1127223552"/>
    <n v="0.36399999999999999"/>
    <n v="116.09875106994045"/>
    <n v="4.7148333837437999"/>
  </r>
  <r>
    <x v="5"/>
    <s v="Q3"/>
    <s v="AMOLED"/>
    <s v="RGB OLED"/>
    <x v="3"/>
    <s v="Rigid"/>
    <s v="Others"/>
    <x v="11"/>
    <s v="Charge 5"/>
    <n v="1.04"/>
    <n v="184"/>
    <n v="276"/>
    <n v="0.53"/>
    <s v="300 - 399"/>
    <s v="1 - 1.19"/>
    <n v="0.55120000000000002"/>
    <n v="0.17069385215999999"/>
    <n v="0.55120000000000013"/>
    <n v="175.80668019162414"/>
    <n v="7.1396048382406114"/>
  </r>
  <r>
    <x v="5"/>
    <s v="Q3"/>
    <s v="AMOLED"/>
    <s v="RGB OLED"/>
    <x v="7"/>
    <s v="Rigid"/>
    <s v="Others"/>
    <x v="11"/>
    <s v="Luxe"/>
    <n v="0.95"/>
    <n v="120"/>
    <n v="240"/>
    <n v="0.68"/>
    <s v="200 - 299"/>
    <s v="0.8 - 0.99"/>
    <n v="0.64600000000000002"/>
    <n v="0.15837387680000001"/>
    <n v="0.64600000000000002"/>
    <n v="182.46314696398284"/>
    <n v="5.4961486301927733"/>
  </r>
  <r>
    <x v="5"/>
    <s v="Q3"/>
    <s v="AMOLED"/>
    <s v="RGB OLED"/>
    <x v="5"/>
    <s v="Rigid"/>
    <s v="Others"/>
    <x v="11"/>
    <s v="Versa 2"/>
    <n v="1.4"/>
    <n v="300"/>
    <n v="300"/>
    <n v="0.68"/>
    <s v="300 - 399"/>
    <s v="1.4 - 1.59"/>
    <n v="0.95199999999999996"/>
    <n v="0.42993462399999993"/>
    <n v="0.95199999999999996"/>
    <n v="288.49956672411145"/>
    <n v="8.2442229452891631"/>
  </r>
  <r>
    <x v="5"/>
    <s v="Q3"/>
    <s v="AMOLED"/>
    <s v="RGB OLED"/>
    <x v="5"/>
    <s v="Rigid"/>
    <s v="Others"/>
    <x v="11"/>
    <s v="Versa 3"/>
    <n v="1.58"/>
    <n v="400"/>
    <n v="400"/>
    <n v="0.51"/>
    <s v="300 - 399"/>
    <s v="1.4 - 1.59"/>
    <n v="0.80580000000000007"/>
    <n v="0.41069724311999994"/>
    <n v="0.80580000000000007"/>
    <n v="288.49956672411139"/>
    <n v="9.0117750171575874"/>
  </r>
  <r>
    <x v="5"/>
    <s v="Q3"/>
    <s v="AMOLED"/>
    <s v="RGB OLED"/>
    <x v="5"/>
    <s v="Rigid"/>
    <s v="Others"/>
    <x v="7"/>
    <s v="Gen 5 Carlyle"/>
    <n v="1.28"/>
    <n v="390"/>
    <n v="390"/>
    <n v="0.22"/>
    <s v="400 - 499"/>
    <s v="1.2 - 1.39"/>
    <n v="0.28160000000000002"/>
    <n v="0.11627331584000002"/>
    <n v="0.28160000000000002"/>
    <n v="121.33952365161156"/>
    <n v="2.6672485999464937"/>
  </r>
  <r>
    <x v="5"/>
    <s v="Q3"/>
    <s v="AMOLED"/>
    <s v="RGB OLED"/>
    <x v="5"/>
    <s v="Rigid"/>
    <s v="Others"/>
    <x v="7"/>
    <s v="Spot/Emporio Armani/Michael Kors/Misfit Vapor 2"/>
    <n v="1.2"/>
    <n v="390"/>
    <n v="390"/>
    <n v="0.15"/>
    <s v="400 - 499"/>
    <s v="1.2 - 1.39"/>
    <n v="0.18"/>
    <n v="6.967727999999998E-2"/>
    <n v="0.17999999999999997"/>
    <n v="82.731493398826061"/>
    <n v="1.6660235406651702"/>
  </r>
  <r>
    <x v="5"/>
    <s v="Q3"/>
    <s v="AMOLED"/>
    <s v="RGB OLED"/>
    <x v="5"/>
    <s v="Rigid"/>
    <s v="Others"/>
    <x v="8"/>
    <s v="Venu 2"/>
    <n v="1.28"/>
    <n v="416"/>
    <n v="416"/>
    <n v="0.23"/>
    <s v="400 - 499"/>
    <s v="1.2 - 1.39"/>
    <n v="0.2944"/>
    <n v="0.12155846656000001"/>
    <n v="0.29440000000000005"/>
    <n v="135.31195364785773"/>
    <n v="2.7884871726713345"/>
  </r>
  <r>
    <x v="5"/>
    <s v="Q3"/>
    <s v="AMOLED"/>
    <s v="RGB OLED"/>
    <x v="5"/>
    <s v="Rigid"/>
    <s v="Others"/>
    <x v="8"/>
    <s v="Venu 2S"/>
    <n v="1.1000000000000001"/>
    <n v="360"/>
    <n v="360"/>
    <n v="0.09"/>
    <s v="400 - 499"/>
    <s v="1 - 1.19"/>
    <n v="9.9000000000000005E-2"/>
    <n v="3.5128962E-2"/>
    <n v="9.9000000000000019E-2"/>
    <n v="45.820519420888282"/>
    <n v="1.0305278681611452"/>
  </r>
  <r>
    <x v="5"/>
    <s v="Q3"/>
    <s v="AMOLED"/>
    <s v="RGB OLED"/>
    <x v="5"/>
    <s v="Rigid"/>
    <s v="Others"/>
    <x v="8"/>
    <s v="vívosmart 4"/>
    <n v="0.82"/>
    <n v="128"/>
    <n v="48"/>
    <n v="0.03"/>
    <s v=" &lt; 200"/>
    <s v="0.8 - 0.99"/>
    <n v="2.4599999999999997E-2"/>
    <n v="4.2786304175342444E-3"/>
    <n v="2.4599999999999993E-2"/>
    <n v="4.1011217977524144"/>
    <n v="0.32386526170930674"/>
  </r>
  <r>
    <x v="5"/>
    <s v="Q3"/>
    <s v="AMOLED"/>
    <s v="RGB OLED"/>
    <x v="2"/>
    <s v="Rigid"/>
    <s v="Others"/>
    <x v="5"/>
    <s v="Z5A/Z6"/>
    <n v="1.41"/>
    <n v="320"/>
    <n v="360"/>
    <n v="0.55000000000000004"/>
    <s v="300 - 399"/>
    <s v="1.4 - 1.59"/>
    <n v="0.77549999999999997"/>
    <n v="0.35029411587310327"/>
    <n v="0.77549999999999997"/>
    <n v="264.9150807334305"/>
    <n v="6.6681214998662348"/>
  </r>
  <r>
    <x v="5"/>
    <s v="Q3"/>
    <s v="AMOLED"/>
    <s v="RGB OLED"/>
    <x v="7"/>
    <s v="Rigid"/>
    <s v="Others"/>
    <x v="5"/>
    <s v="Z6 Pro"/>
    <n v="1.58"/>
    <n v="320"/>
    <n v="360"/>
    <n v="1.1299999999999999"/>
    <s v="300 - 399"/>
    <s v="1.4 - 1.59"/>
    <n v="1.7853999999999999"/>
    <n v="0.90370054632165497"/>
    <n v="1.7853999999999997"/>
    <n v="544.28007496141174"/>
    <n v="15.222176353229981"/>
  </r>
  <r>
    <x v="5"/>
    <s v="Q3"/>
    <s v="AMOLED"/>
    <s v="RGB OLED"/>
    <x v="2"/>
    <s v="Rigid"/>
    <s v="Others"/>
    <x v="19"/>
    <s v="Z6 Pro"/>
    <n v="1.6"/>
    <n v="320"/>
    <n v="360"/>
    <n v="0.21"/>
    <s v="300 - 399"/>
    <s v="1.6 - 1.79"/>
    <n v="0.33600000000000002"/>
    <n v="0.17222301484137931"/>
    <n v="0.33600000000000002"/>
    <n v="101.14939446185528"/>
    <n v="3.1117900332709088"/>
  </r>
  <r>
    <x v="5"/>
    <s v="Q3"/>
    <s v="AMOLED"/>
    <s v="RGB OLED"/>
    <x v="5"/>
    <s v="Rigid"/>
    <s v="Others"/>
    <x v="1"/>
    <s v="OEM (GIS)"/>
    <n v="1.4"/>
    <n v="300"/>
    <n v="300"/>
    <n v="0.105"/>
    <s v="300 - 399"/>
    <s v="1.4 - 1.59"/>
    <n v="0.14699999999999999"/>
    <n v="6.6386963999999993E-2"/>
    <n v="0.14699999999999999"/>
    <n v="44.547727214752491"/>
    <n v="1.2730050136108266"/>
  </r>
  <r>
    <x v="5"/>
    <s v="Q3"/>
    <s v="AMOLED"/>
    <s v="RGB OLED"/>
    <x v="2"/>
    <s v="Rigid"/>
    <s v="Others"/>
    <x v="1"/>
    <s v="White Box"/>
    <n v="1.4"/>
    <n v="400"/>
    <n v="400"/>
    <n v="6.5000000000000002E-2"/>
    <s v="400 - 499"/>
    <s v="1.4 - 1.59"/>
    <n v="9.0999999999999998E-2"/>
    <n v="4.1096691999999997E-2"/>
    <n v="9.0999999999999998E-2"/>
    <n v="36.769552621700477"/>
    <n v="0.83183131841765656"/>
  </r>
  <r>
    <x v="5"/>
    <s v="Q3"/>
    <s v="AMOLED"/>
    <s v="RGB OLED"/>
    <x v="2"/>
    <s v="Rigid"/>
    <s v="Others"/>
    <x v="1"/>
    <s v="White Box"/>
    <n v="1.1000000000000001"/>
    <n v="126"/>
    <n v="294"/>
    <n v="0.22"/>
    <s v="200 - 299"/>
    <s v="1 - 1.19"/>
    <n v="0.24200000000000002"/>
    <n v="6.2182300551724148E-2"/>
    <n v="0.24200000000000005"/>
    <n v="70.369743498182515"/>
    <n v="1.2962686083682102"/>
  </r>
  <r>
    <x v="5"/>
    <s v="Q3"/>
    <s v="AMOLED"/>
    <s v="RGB OLED"/>
    <x v="7"/>
    <s v="Rigid"/>
    <s v="Others"/>
    <x v="1"/>
    <s v="White Box"/>
    <n v="1.39"/>
    <n v="454"/>
    <n v="454"/>
    <n v="0.3"/>
    <s v="400 - 499"/>
    <s v="1.2 - 1.39"/>
    <n v="0.41699999999999998"/>
    <n v="0.18697704539999999"/>
    <n v="0.41699999999999998"/>
    <n v="192.61588719521552"/>
    <n v="4.0412857574946859"/>
  </r>
  <r>
    <x v="5"/>
    <s v="Q3"/>
    <s v="AMOLED"/>
    <s v="RGB OLED"/>
    <x v="2"/>
    <s v="Rigid"/>
    <s v="Others"/>
    <x v="1"/>
    <s v="White Box"/>
    <n v="0.95"/>
    <n v="120"/>
    <n v="180"/>
    <n v="0.45"/>
    <s v="200 - 299"/>
    <s v="0.8 - 0.99"/>
    <n v="0.42749999999999999"/>
    <n v="0.12093027923076922"/>
    <n v="0.42749999999999999"/>
    <n v="97.349884437527706"/>
    <n v="3.6371571817452173"/>
  </r>
  <r>
    <x v="5"/>
    <s v="Q3"/>
    <s v="AMOLED"/>
    <s v="RGB OLED"/>
    <x v="7"/>
    <s v="Rigid"/>
    <s v="Others"/>
    <x v="1"/>
    <s v="White Box"/>
    <n v="0.95"/>
    <n v="120"/>
    <n v="240"/>
    <n v="0.9"/>
    <s v="200 - 299"/>
    <s v="0.8 - 0.99"/>
    <n v="0.85499999999999998"/>
    <n v="0.20961248399999999"/>
    <n v="0.85499999999999998"/>
    <n v="241.49534156997728"/>
    <n v="7.2743143634904346"/>
  </r>
  <r>
    <x v="5"/>
    <s v="Q3"/>
    <s v="AMOLED"/>
    <s v="RGB OLED"/>
    <x v="7"/>
    <s v="Rigid"/>
    <s v="Others"/>
    <x v="1"/>
    <s v="White box"/>
    <n v="1.1000000000000001"/>
    <n v="126"/>
    <n v="294"/>
    <n v="1.05"/>
    <s v="200 - 299"/>
    <s v="1 - 1.19"/>
    <n v="1.1550000000000002"/>
    <n v="0.29677916172413799"/>
    <n v="1.1550000000000002"/>
    <n v="335.85559396859833"/>
    <n v="6.3136406526388962"/>
  </r>
  <r>
    <x v="5"/>
    <s v="Q3"/>
    <s v="AMOLED"/>
    <s v="RGB OLED"/>
    <x v="6"/>
    <s v="Rigid"/>
    <s v="Others"/>
    <x v="3"/>
    <s v="Quartz"/>
    <n v="1.4"/>
    <n v="300"/>
    <n v="300"/>
    <n v="0.03"/>
    <s v="300 - 399"/>
    <s v="1.4 - 1.59"/>
    <n v="4.1999999999999996E-2"/>
    <n v="1.8967703999999995E-2"/>
    <n v="4.1999999999999996E-2"/>
    <n v="12.727922061357855"/>
    <n v="0.36371571817452186"/>
  </r>
  <r>
    <x v="5"/>
    <s v="Q3"/>
    <s v="AMOLED"/>
    <s v="RGB OLED"/>
    <x v="7"/>
    <s v="Rigid"/>
    <s v="Samsung"/>
    <x v="2"/>
    <s v="Galaxy Fit2"/>
    <n v="1.1000000000000001"/>
    <n v="126"/>
    <n v="294"/>
    <n v="0.22"/>
    <s v="200 - 299"/>
    <s v="1 - 1.19"/>
    <n v="0.24200000000000002"/>
    <n v="6.2182300551724148E-2"/>
    <n v="0.24200000000000005"/>
    <n v="70.369743498182515"/>
    <n v="1.3228580415052924"/>
  </r>
  <r>
    <x v="5"/>
    <s v="Q3"/>
    <s v="AMOLED"/>
    <s v="RGB OLED"/>
    <x v="2"/>
    <s v="Rigid"/>
    <s v="Samsung"/>
    <x v="2"/>
    <s v="Galaxy Fit2"/>
    <n v="1.1000000000000001"/>
    <n v="126"/>
    <n v="294"/>
    <n v="0.26"/>
    <s v="200 - 299"/>
    <s v="1 - 1.19"/>
    <n v="0.28600000000000003"/>
    <n v="7.3488173379310351E-2"/>
    <n v="0.28600000000000003"/>
    <n v="83.164242316033878"/>
    <n v="1.5633776854153456"/>
  </r>
  <r>
    <x v="5"/>
    <s v="Q3"/>
    <s v="AMOLED"/>
    <s v="RGB OLED"/>
    <x v="6"/>
    <s v="Rigid"/>
    <s v="Xiaomi"/>
    <x v="16"/>
    <s v="Band 5"/>
    <n v="1.1000000000000001"/>
    <n v="126"/>
    <n v="294"/>
    <n v="0.38"/>
    <s v="200 - 299"/>
    <s v="1 - 1.19"/>
    <n v="0.41800000000000004"/>
    <n v="0.10740579186206899"/>
    <n v="0.41800000000000004"/>
    <n v="121.54773876958797"/>
    <n v="1.9484216514392454"/>
  </r>
  <r>
    <x v="5"/>
    <s v="Q3"/>
    <s v="AMOLED"/>
    <s v="RGB OLED"/>
    <x v="4"/>
    <s v="Rigid"/>
    <s v="Xiaomi"/>
    <x v="16"/>
    <s v="Band 6"/>
    <n v="1.5640000000000001"/>
    <n v="394"/>
    <n v="324"/>
    <n v="1.63"/>
    <s v="300 - 399"/>
    <s v="1.4 - 1.59"/>
    <n v="2.5493199999999998"/>
    <n v="1.2619508671765178"/>
    <n v="2.5493199999999998"/>
    <n v="831.47896112890305"/>
    <n v="21.957652615721123"/>
  </r>
  <r>
    <x v="5"/>
    <s v="Q3"/>
    <s v="AMOLED"/>
    <s v="RGB OLED"/>
    <x v="6"/>
    <s v="Rigid"/>
    <s v="Xiaomi"/>
    <x v="16"/>
    <s v="Band 6"/>
    <n v="1.5640000000000001"/>
    <n v="394"/>
    <n v="324"/>
    <n v="2.19"/>
    <s v="300 - 399"/>
    <s v="1.4 - 1.59"/>
    <n v="3.42516"/>
    <n v="1.6955045393353219"/>
    <n v="3.4251600000000004"/>
    <n v="1117.1404447069312"/>
    <n v="20.650970220797838"/>
  </r>
  <r>
    <x v="5"/>
    <s v="Q3"/>
    <s v="AMOLED"/>
    <s v="RGB OLED"/>
    <x v="3"/>
    <s v="Rigid"/>
    <s v="Xiaomi"/>
    <x v="16"/>
    <s v="Band 6"/>
    <n v="1.5640000000000001"/>
    <n v="394"/>
    <n v="324"/>
    <n v="3.15"/>
    <s v="300 - 399"/>
    <s v="1.4 - 1.59"/>
    <n v="4.9265999999999996"/>
    <n v="2.438739405893271"/>
    <n v="4.9265999999999996"/>
    <n v="1606.8458451264078"/>
    <n v="42.433500453694201"/>
  </r>
  <r>
    <x v="5"/>
    <s v="Q3"/>
    <s v="AMOLED"/>
    <s v="RGB OLED"/>
    <x v="4"/>
    <s v="Rigid"/>
    <s v="Xiaomi"/>
    <x v="16"/>
    <s v="Color"/>
    <n v="0.95"/>
    <n v="454"/>
    <n v="454"/>
    <n v="9.5000000000000001E-2"/>
    <s v="600 - 699"/>
    <s v="0.8 - 0.99"/>
    <n v="9.0249999999999997E-2"/>
    <n v="2.7657202749999998E-2"/>
    <n v="9.0249999999999997E-2"/>
    <n v="60.995030945151584"/>
    <n v="1.2797404898733171"/>
  </r>
  <r>
    <x v="5"/>
    <s v="Q3"/>
    <s v="AMOLED"/>
    <s v="RGB OLED"/>
    <x v="2"/>
    <s v="Rigid"/>
    <s v="Xiaomi"/>
    <x v="16"/>
    <s v="Color/Mi Watch Revolve Active"/>
    <n v="1.39"/>
    <n v="454"/>
    <n v="454"/>
    <n v="0.31"/>
    <s v="400 - 499"/>
    <s v="1.2 - 1.39"/>
    <n v="0.43089999999999995"/>
    <n v="0.19320961357999999"/>
    <n v="0.43089999999999995"/>
    <n v="199.03641676838939"/>
    <n v="4.1759952827445082"/>
  </r>
  <r>
    <x v="5"/>
    <s v="Q3"/>
    <s v="AMOLED"/>
    <s v="RGB OLED"/>
    <x v="3"/>
    <s v="Rigid"/>
    <s v="Xiaomi"/>
    <x v="16"/>
    <s v="Color2"/>
    <n v="1.43"/>
    <n v="454"/>
    <n v="454"/>
    <n v="7.4999999999999997E-2"/>
    <s v="400 - 499"/>
    <s v="1.4 - 1.59"/>
    <n v="0.10725"/>
    <n v="4.9473288149999989E-2"/>
    <n v="0.10724999999999998"/>
    <n v="48.15397179880388"/>
    <n v="1.0103214393736715"/>
  </r>
  <r>
    <x v="5"/>
    <s v="Q3"/>
    <s v="AMOLED"/>
    <s v="RGB OLED"/>
    <x v="7"/>
    <s v="Rigid"/>
    <s v="Xiaomi"/>
    <x v="16"/>
    <s v="Color2"/>
    <n v="1.43"/>
    <n v="454"/>
    <n v="454"/>
    <n v="0.22"/>
    <s v="400 - 499"/>
    <s v="1.4 - 1.59"/>
    <n v="0.31459999999999999"/>
    <n v="0.14512164523999996"/>
    <n v="0.31459999999999999"/>
    <n v="141.25165060982474"/>
    <n v="2.9636095554961028"/>
  </r>
  <r>
    <x v="5"/>
    <s v="Q3"/>
    <s v="AMOLED"/>
    <s v="RGB OLED"/>
    <x v="2"/>
    <s v="Rigid"/>
    <s v="Xiaomi"/>
    <x v="16"/>
    <s v="Redmi Watch2"/>
    <n v="1.6"/>
    <n v="320"/>
    <n v="360"/>
    <n v="5.5E-2"/>
    <s v="300 - 399"/>
    <s v="1.6 - 1.79"/>
    <n v="8.8000000000000009E-2"/>
    <n v="4.5106027696551719E-2"/>
    <n v="8.7999999999999995E-2"/>
    <n v="26.491508073343049"/>
    <n v="0.74090238887402571"/>
  </r>
  <r>
    <x v="5"/>
    <s v="Q4"/>
    <s v="AMOLED"/>
    <s v="RGB OLED"/>
    <x v="0"/>
    <s v="Flexible"/>
    <s v="Apple"/>
    <x v="0"/>
    <m/>
    <n v="1.78"/>
    <n v="368"/>
    <n v="448"/>
    <n v="3.3000000000000002E-2"/>
    <s v="300 - 399"/>
    <s v="1.6 - 1.79"/>
    <n v="5.8740000000000001E-2"/>
    <n v="3.3085866953456208E-2"/>
    <n v="5.8740000000000001E-2"/>
    <n v="19.132260504185069"/>
    <n v="1.1235054290152384"/>
  </r>
  <r>
    <x v="5"/>
    <s v="Q4"/>
    <s v="AMOLED"/>
    <s v="RGB OLED"/>
    <x v="1"/>
    <s v="Flexible"/>
    <s v="Apple"/>
    <x v="0"/>
    <m/>
    <n v="1.5"/>
    <n v="312"/>
    <n v="390"/>
    <n v="1.214"/>
    <s v="300 - 399"/>
    <s v="1.4 - 1.59"/>
    <n v="1.821"/>
    <n v="0.85963636097560947"/>
    <n v="1.8209999999999997"/>
    <n v="606.32464029099128"/>
    <n v="25.83211346258523"/>
  </r>
  <r>
    <x v="5"/>
    <s v="Q4"/>
    <s v="AMOLED"/>
    <s v="RGB OLED"/>
    <x v="8"/>
    <s v="Flexible"/>
    <s v="Apple"/>
    <x v="0"/>
    <m/>
    <n v="1.78"/>
    <n v="368"/>
    <n v="448"/>
    <n v="2.7"/>
    <s v="300 - 399"/>
    <s v="1.6 - 1.79"/>
    <n v="4.806"/>
    <n v="2.7070254780100536"/>
    <n v="4.806"/>
    <n v="1565.3667685242331"/>
    <n v="91.923171464883154"/>
  </r>
  <r>
    <x v="5"/>
    <s v="Q4"/>
    <s v="AMOLED"/>
    <s v="RGB OLED"/>
    <x v="0"/>
    <s v="Flexible"/>
    <s v="Apple"/>
    <x v="0"/>
    <m/>
    <n v="1.57"/>
    <n v="324"/>
    <n v="394"/>
    <n v="3.6850000000000001"/>
    <s v="300 - 399"/>
    <s v="1.4 - 1.59"/>
    <n v="5.78545"/>
    <n v="2.8748695409280369"/>
    <n v="5.7854500000000009"/>
    <n v="1879.7545839018453"/>
    <n v="125.45810624003497"/>
  </r>
  <r>
    <x v="5"/>
    <s v="Q4"/>
    <s v="AMOLED"/>
    <s v="RGB OLED"/>
    <x v="0"/>
    <s v="Flexible"/>
    <s v="Apple"/>
    <x v="0"/>
    <m/>
    <n v="1.72"/>
    <n v="396"/>
    <n v="484"/>
    <n v="6.16"/>
    <s v="300 - 399"/>
    <s v="1.6 - 1.79"/>
    <n v="10.5952"/>
    <n v="5.7622071149750482"/>
    <n v="10.595199999999998"/>
    <n v="3852.2021861787057"/>
    <n v="209.72101341617784"/>
  </r>
  <r>
    <x v="5"/>
    <s v="Q4"/>
    <s v="AMOLED"/>
    <s v="RGB OLED"/>
    <x v="0"/>
    <s v="Flexible"/>
    <s v="Apple"/>
    <x v="0"/>
    <m/>
    <n v="1.9"/>
    <n v="396"/>
    <n v="484"/>
    <n v="7.7850000000000001"/>
    <s v="300 - 399"/>
    <s v="1.8 - 1.99"/>
    <n v="14.791499999999999"/>
    <n v="8.886220330366335"/>
    <n v="14.791500000000001"/>
    <n v="4868.4081200326664"/>
    <n v="290.52932234307764"/>
  </r>
  <r>
    <x v="5"/>
    <s v="Q4"/>
    <s v="AMOLED"/>
    <s v="RGB OLED"/>
    <x v="4"/>
    <s v="Flexible"/>
    <s v="Huawei"/>
    <x v="4"/>
    <s v="B6"/>
    <n v="1.53"/>
    <n v="188"/>
    <n v="460"/>
    <n v="0.2"/>
    <s v="300 - 399"/>
    <s v="1.4 - 1.59"/>
    <n v="0.30600000000000005"/>
    <n v="0.1057785216122846"/>
    <n v="0.30600000000000005"/>
    <n v="99.386920668667472"/>
    <n v="3.5464186521945664"/>
  </r>
  <r>
    <x v="5"/>
    <s v="Q4"/>
    <s v="AMOLED"/>
    <s v="RGB OLED"/>
    <x v="3"/>
    <s v="Flexible"/>
    <s v="Oppo"/>
    <x v="18"/>
    <s v="Watch &amp; Watch 2"/>
    <n v="1.91"/>
    <n v="402"/>
    <n v="476"/>
    <n v="0.09"/>
    <s v="300 - 399"/>
    <s v="1.8 - 1.99"/>
    <n v="0.1719"/>
    <n v="0.10441827811038507"/>
    <n v="0.1719"/>
    <n v="56.073683667117862"/>
    <n v="1.5958883934875547"/>
  </r>
  <r>
    <x v="5"/>
    <s v="Q4"/>
    <s v="AMOLED"/>
    <s v="RGB OLED"/>
    <x v="2"/>
    <s v="Flexible"/>
    <s v="Others"/>
    <x v="21"/>
    <s v="Meizu Watch"/>
    <n v="1.78"/>
    <n v="368"/>
    <n v="448"/>
    <n v="1.4999999999999999E-2"/>
    <s v="300 - 399"/>
    <s v="1.6 - 1.79"/>
    <n v="2.6699999999999998E-2"/>
    <n v="1.5039030433389184E-2"/>
    <n v="2.6699999999999998E-2"/>
    <n v="8.6964820473568505"/>
    <n v="0.20004364499598692"/>
  </r>
  <r>
    <x v="5"/>
    <s v="Q4"/>
    <s v="AMOLED"/>
    <s v="RGB OLED"/>
    <x v="1"/>
    <s v="Flexible"/>
    <s v="Samsung"/>
    <x v="2"/>
    <m/>
    <n v="1.36"/>
    <n v="360"/>
    <n v="360"/>
    <n v="1.925713"/>
    <s v="300 - 399"/>
    <s v="1.2 - 1.39"/>
    <n v="2.6189696800000002"/>
    <n v="1.1489650455491842"/>
    <n v="2.6189696800000006"/>
    <n v="980.41299906174481"/>
    <n v="40.976307011841349"/>
  </r>
  <r>
    <x v="5"/>
    <s v="Q4"/>
    <s v="AMOLED"/>
    <s v="RGB OLED"/>
    <x v="1"/>
    <s v="Flexible"/>
    <s v="Samsung"/>
    <x v="2"/>
    <m/>
    <n v="1.2"/>
    <n v="360"/>
    <n v="360"/>
    <n v="2.6947869999999998"/>
    <s v="400 - 499"/>
    <s v="1.2 - 1.39"/>
    <n v="3.2337443999999995"/>
    <n v="1.2517695222623995"/>
    <n v="3.2337444"/>
    <n v="1371.9615563184141"/>
    <n v="47.784214402457188"/>
  </r>
  <r>
    <x v="5"/>
    <s v="Q4"/>
    <s v="AMOLED"/>
    <s v="RGB OLED"/>
    <x v="2"/>
    <s v="Rigid"/>
    <s v="Honor"/>
    <x v="20"/>
    <n v="6"/>
    <n v="1.474"/>
    <n v="194"/>
    <n v="368"/>
    <n v="0.05"/>
    <s v="200 - 299"/>
    <s v="1.4 - 1.59"/>
    <n v="7.3700000000000002E-2"/>
    <n v="2.8912473907731051E-2"/>
    <n v="7.3700000000000002E-2"/>
    <n v="20.800240383226345"/>
    <n v="0.55012002373896429"/>
  </r>
  <r>
    <x v="5"/>
    <s v="Q4"/>
    <s v="AMOLED"/>
    <s v="RGB OLED"/>
    <x v="6"/>
    <s v="Rigid"/>
    <s v="Honor"/>
    <x v="20"/>
    <n v="6"/>
    <n v="1.474"/>
    <n v="194"/>
    <n v="368"/>
    <n v="0.15"/>
    <s v="200 - 299"/>
    <s v="1.4 - 1.59"/>
    <n v="0.22109999999999999"/>
    <n v="8.6737421723193153E-2"/>
    <n v="0.22109999999999999"/>
    <n v="62.400721149679029"/>
    <n v="1.6503600712168929"/>
  </r>
  <r>
    <x v="5"/>
    <s v="Q4"/>
    <s v="AMOLED"/>
    <s v="RGB OLED"/>
    <x v="4"/>
    <s v="Rigid"/>
    <s v="Honor"/>
    <x v="20"/>
    <n v="6"/>
    <n v="1.474"/>
    <n v="194"/>
    <n v="368"/>
    <n v="0.22500000000000001"/>
    <s v="200 - 299"/>
    <s v="1.4 - 1.59"/>
    <n v="0.33165"/>
    <n v="0.13010613258478973"/>
    <n v="0.33165"/>
    <n v="93.601081724518551"/>
    <n v="2.6491863534502413"/>
  </r>
  <r>
    <x v="5"/>
    <s v="Q4"/>
    <s v="AMOLED"/>
    <s v="RGB OLED"/>
    <x v="4"/>
    <s v="Rigid"/>
    <s v="Honor"/>
    <x v="20"/>
    <s v="Watch GS3"/>
    <n v="1.43"/>
    <n v="466"/>
    <n v="466"/>
    <n v="0.12"/>
    <s v="400 - 499"/>
    <s v="1.4 - 1.59"/>
    <n v="0.17159999999999997"/>
    <n v="7.9157261039999982E-2"/>
    <n v="0.17159999999999997"/>
    <n v="79.082822407903464"/>
    <n v="1.6003491599678954"/>
  </r>
  <r>
    <x v="5"/>
    <s v="Q4"/>
    <s v="AMOLED"/>
    <s v="RGB OLED"/>
    <x v="6"/>
    <s v="Rigid"/>
    <s v="Honor"/>
    <x v="20"/>
    <s v="Watch GS3"/>
    <n v="1.43"/>
    <n v="466"/>
    <n v="466"/>
    <n v="0.26"/>
    <s v="400 - 499"/>
    <s v="1.4 - 1.59"/>
    <n v="0.37180000000000002"/>
    <n v="0.17150739891999997"/>
    <n v="0.37179999999999996"/>
    <n v="171.34611521712421"/>
    <n v="3.4674231799304405"/>
  </r>
  <r>
    <x v="5"/>
    <s v="Q4"/>
    <s v="AMOLED"/>
    <s v="RGB OLED"/>
    <x v="2"/>
    <s v="Rigid"/>
    <s v="Huawei"/>
    <x v="13"/>
    <s v="GTR (47mm)/Nexo-Marve"/>
    <n v="1.39"/>
    <n v="454"/>
    <n v="454"/>
    <n v="0.08"/>
    <s v="400 - 499"/>
    <s v="1.2 - 1.39"/>
    <n v="0.11119999999999999"/>
    <n v="4.9860545439999994E-2"/>
    <n v="0.11120000000000001"/>
    <n v="51.364236585390813"/>
    <n v="1.0668994399785969"/>
  </r>
  <r>
    <x v="5"/>
    <s v="Q4"/>
    <s v="AMOLED"/>
    <s v="RGB OLED"/>
    <x v="2"/>
    <s v="Rigid"/>
    <s v="Huawei"/>
    <x v="13"/>
    <s v="GTR3 Pro"/>
    <n v="1.45"/>
    <n v="480"/>
    <n v="480"/>
    <n v="0.11"/>
    <s v="400 - 499"/>
    <s v="1.4 - 1.59"/>
    <n v="0.1595"/>
    <n v="7.4604689499999988E-2"/>
    <n v="0.15949999999999998"/>
    <n v="74.670476093299428"/>
    <n v="1.4669867299705708"/>
  </r>
  <r>
    <x v="5"/>
    <s v="Q4"/>
    <s v="AMOLED"/>
    <s v="RGB OLED"/>
    <x v="2"/>
    <s v="Rigid"/>
    <s v="Huawei"/>
    <x v="13"/>
    <s v="GTS 2 Mini"/>
    <n v="1.55"/>
    <n v="354"/>
    <n v="306"/>
    <n v="4.4999999999999998E-2"/>
    <s v="300 - 399"/>
    <s v="1.4 - 1.59"/>
    <n v="6.9749999999999993E-2"/>
    <n v="3.450794643941138E-2"/>
    <n v="6.9749999999999993E-2"/>
    <n v="21.056538177012857"/>
    <n v="0.60013093498796077"/>
  </r>
  <r>
    <x v="5"/>
    <s v="Q4"/>
    <s v="AMOLED"/>
    <s v="RGB OLED"/>
    <x v="2"/>
    <s v="Rigid"/>
    <s v="Huawei"/>
    <x v="13"/>
    <s v="GTS/ GTS 2"/>
    <n v="1.65"/>
    <n v="348"/>
    <n v="442"/>
    <n v="0.11"/>
    <s v="300 - 399"/>
    <s v="1.6 - 1.79"/>
    <n v="0.18149999999999999"/>
    <n v="9.3907378643199299E-2"/>
    <n v="0.18150000000000002"/>
    <n v="61.881037483222599"/>
    <n v="1.3202880569735145"/>
  </r>
  <r>
    <x v="5"/>
    <s v="Q4"/>
    <s v="AMOLED"/>
    <s v="RGB OLED"/>
    <x v="6"/>
    <s v="Rigid"/>
    <s v="Huawei"/>
    <x v="13"/>
    <s v="GTS3"/>
    <n v="1.746"/>
    <n v="448"/>
    <n v="368"/>
    <n v="0.18"/>
    <s v="300 - 399"/>
    <s v="1.6 - 1.79"/>
    <n v="0.31428"/>
    <n v="0.17363991251359881"/>
    <n v="0.31428"/>
    <n v="104.3577845682822"/>
    <n v="2.8642612806243601"/>
  </r>
  <r>
    <x v="5"/>
    <s v="Q4"/>
    <s v="AMOLED"/>
    <s v="RGB OLED"/>
    <x v="4"/>
    <s v="Rigid"/>
    <s v="Huawei"/>
    <x v="13"/>
    <s v="GTS3"/>
    <n v="1.746"/>
    <n v="390"/>
    <n v="450"/>
    <n v="0.21"/>
    <s v="300 - 399"/>
    <s v="1.6 - 1.79"/>
    <n v="0.36665999999999999"/>
    <n v="0.20441539303510659"/>
    <n v="0.36665999999999999"/>
    <n v="125.05142942005901"/>
    <n v="3.3416381607284205"/>
  </r>
  <r>
    <x v="5"/>
    <s v="Q4"/>
    <s v="AMOLED"/>
    <s v="RGB OLED"/>
    <x v="6"/>
    <s v="Rigid"/>
    <s v="Huawei"/>
    <x v="13"/>
    <s v="T-REX"/>
    <n v="1.3"/>
    <n v="360"/>
    <n v="360"/>
    <n v="6.5000000000000002E-2"/>
    <s v="300 - 399"/>
    <s v="1.2 - 1.39"/>
    <n v="8.4500000000000006E-2"/>
    <n v="3.5435412999999999E-2"/>
    <n v="8.4499999999999992E-2"/>
    <n v="33.09259735953043"/>
    <n v="0.82351300523348003"/>
  </r>
  <r>
    <x v="5"/>
    <s v="Q4"/>
    <s v="AMOLED"/>
    <s v="RGB OLED"/>
    <x v="2"/>
    <s v="Rigid"/>
    <s v="Huawei"/>
    <x v="13"/>
    <s v="Young/T-REX/Verge"/>
    <n v="1.3"/>
    <n v="360"/>
    <n v="360"/>
    <n v="0.125"/>
    <s v="300 - 399"/>
    <s v="1.2 - 1.39"/>
    <n v="0.16250000000000001"/>
    <n v="6.8145024999999984E-2"/>
    <n v="0.16249999999999998"/>
    <n v="63.63961030678928"/>
    <n v="1.5836788562182307"/>
  </r>
  <r>
    <x v="5"/>
    <s v="Q4"/>
    <s v="AMOLED"/>
    <s v="RGB OLED"/>
    <x v="6"/>
    <s v="Rigid"/>
    <s v="Huawei"/>
    <x v="4"/>
    <n v="6"/>
    <n v="1.47"/>
    <n v="194"/>
    <n v="368"/>
    <n v="0.85"/>
    <s v="200 - 299"/>
    <s v="1.4 - 1.59"/>
    <n v="1.2495000000000001"/>
    <n v="0.48884803934994092"/>
    <n v="1.2494999999999998"/>
    <n v="353.60408651484784"/>
    <n v="9.352040403562393"/>
  </r>
  <r>
    <x v="5"/>
    <s v="Q4"/>
    <s v="AMOLED"/>
    <s v="RGB OLED"/>
    <x v="4"/>
    <s v="Rigid"/>
    <s v="Huawei"/>
    <x v="4"/>
    <n v="6"/>
    <n v="1.474"/>
    <n v="194"/>
    <n v="368"/>
    <n v="1.575"/>
    <s v="200 - 299"/>
    <s v="1.4 - 1.59"/>
    <n v="2.3215499999999998"/>
    <n v="0.91074292809352797"/>
    <n v="2.3215499999999998"/>
    <n v="655.20757207162978"/>
    <n v="17.328780747777376"/>
  </r>
  <r>
    <x v="5"/>
    <s v="Q4"/>
    <s v="AMOLED"/>
    <s v="RGB OLED"/>
    <x v="2"/>
    <s v="Rigid"/>
    <s v="Huawei"/>
    <x v="4"/>
    <s v="6&amp;7"/>
    <n v="1.47"/>
    <n v="194"/>
    <n v="368"/>
    <n v="0.95"/>
    <s v="200 - 299"/>
    <s v="1.4 - 1.59"/>
    <n v="1.3964999999999999"/>
    <n v="0.54635957339111041"/>
    <n v="1.3964999999999999"/>
    <n v="395.20456728130051"/>
    <n v="12.669430849745838"/>
  </r>
  <r>
    <x v="5"/>
    <s v="Q4"/>
    <s v="AMOLED"/>
    <s v="RGB OLED"/>
    <x v="6"/>
    <s v="Rigid"/>
    <s v="Huawei"/>
    <x v="4"/>
    <s v="GT3 42mm"/>
    <n v="1.32"/>
    <n v="466"/>
    <n v="466"/>
    <n v="0.45"/>
    <s v="400 - 499"/>
    <s v="1.2 - 1.39"/>
    <n v="0.59400000000000008"/>
    <n v="0.25292852639999996"/>
    <n v="0.59400000000000008"/>
    <n v="296.56058402963805"/>
    <n v="5.4011784148916506"/>
  </r>
  <r>
    <x v="5"/>
    <s v="Q4"/>
    <s v="AMOLED"/>
    <s v="RGB OLED"/>
    <x v="4"/>
    <s v="Rigid"/>
    <s v="Huawei"/>
    <x v="4"/>
    <s v="GT3 42mm"/>
    <n v="1.32"/>
    <n v="466"/>
    <n v="466"/>
    <n v="0.48"/>
    <s v="400 - 499"/>
    <s v="1.2 - 1.39"/>
    <n v="0.63360000000000005"/>
    <n v="0.26979042815999993"/>
    <n v="0.63359999999999994"/>
    <n v="316.33128963161386"/>
    <n v="5.761256975884427"/>
  </r>
  <r>
    <x v="5"/>
    <s v="Q4"/>
    <s v="AMOLED"/>
    <s v="RGB OLED"/>
    <x v="6"/>
    <s v="Rigid"/>
    <s v="Huawei"/>
    <x v="4"/>
    <s v="Watch 2/2 Pro/Honor Watch Dream/Magic"/>
    <n v="1.19"/>
    <n v="390"/>
    <n v="390"/>
    <n v="0.17499999999999999"/>
    <s v="400 - 499"/>
    <s v="1 - 1.19"/>
    <n v="0.20824999999999999"/>
    <n v="7.9940969149999971E-2"/>
    <n v="0.20824999999999999"/>
    <n v="96.520075631963735"/>
    <n v="1.6807237483769208"/>
  </r>
  <r>
    <x v="5"/>
    <s v="Q4"/>
    <s v="AMOLED"/>
    <s v="RGB OLED"/>
    <x v="6"/>
    <s v="Rigid"/>
    <s v="Huawei"/>
    <x v="4"/>
    <s v="Watch 3"/>
    <n v="1.43"/>
    <n v="466"/>
    <n v="466"/>
    <n v="1.0049999999999999"/>
    <s v="400 - 499"/>
    <s v="1.4 - 1.59"/>
    <n v="1.4371499999999997"/>
    <n v="0.66294206120999977"/>
    <n v="1.4371499999999999"/>
    <n v="662.31863766619153"/>
    <n v="17.102617045383163"/>
  </r>
  <r>
    <x v="5"/>
    <s v="Q4"/>
    <s v="AMOLED"/>
    <s v="RGB OLED"/>
    <x v="4"/>
    <s v="Rigid"/>
    <s v="Huawei"/>
    <x v="4"/>
    <s v="Watch3/3 pro/runner/ GT3 46mm"/>
    <n v="1.43"/>
    <n v="466"/>
    <n v="466"/>
    <n v="0.57999999999999996"/>
    <s v="400 - 499"/>
    <s v="1.4 - 1.59"/>
    <n v="0.82939999999999992"/>
    <n v="0.38259342835999993"/>
    <n v="0.8293999999999998"/>
    <n v="382.23364163820008"/>
    <n v="7.7350209398448273"/>
  </r>
  <r>
    <x v="5"/>
    <s v="Q4"/>
    <s v="AMOLED"/>
    <s v="RGB OLED"/>
    <x v="6"/>
    <s v="Rigid"/>
    <s v="Huawei/Honor"/>
    <x v="10"/>
    <s v="Watch Fit/Watch ES"/>
    <n v="1.64"/>
    <n v="280"/>
    <n v="456"/>
    <n v="0.27"/>
    <s v="300 - 399"/>
    <s v="1.6 - 1.79"/>
    <n v="0.44280000000000003"/>
    <n v="0.20891316747572636"/>
    <n v="0.44279999999999997"/>
    <n v="144.47800663076717"/>
    <n v="3.2407070489349903"/>
  </r>
  <r>
    <x v="5"/>
    <s v="Q4"/>
    <s v="AMOLED"/>
    <s v="RGB OLED"/>
    <x v="2"/>
    <s v="Rigid"/>
    <s v="Huawei/Honor"/>
    <x v="10"/>
    <s v="Watch Fit/Watch ES"/>
    <n v="1.64"/>
    <n v="280"/>
    <n v="456"/>
    <n v="0.28000000000000003"/>
    <s v="300 - 399"/>
    <s v="1.6 - 1.79"/>
    <n v="0.4592"/>
    <n v="0.21665069219704955"/>
    <n v="0.4592"/>
    <n v="149.82904391338818"/>
    <n v="3.7341480399250897"/>
  </r>
  <r>
    <x v="5"/>
    <s v="Q4"/>
    <s v="AMOLED"/>
    <s v="RGB OLED"/>
    <x v="2"/>
    <s v="Rigid"/>
    <s v="Oppo"/>
    <x v="18"/>
    <s v="Watch 41mm"/>
    <n v="1.6"/>
    <n v="320"/>
    <n v="320"/>
    <n v="0.02"/>
    <s v="200 - 299"/>
    <s v="1.6 - 1.79"/>
    <n v="3.2000000000000001E-2"/>
    <n v="1.6516096000000001E-2"/>
    <n v="3.2000000000000008E-2"/>
    <n v="9.0509667991878082"/>
    <n v="0.26672485999464923"/>
  </r>
  <r>
    <x v="5"/>
    <s v="Q4"/>
    <s v="AMOLED"/>
    <s v="RGB OLED"/>
    <x v="7"/>
    <s v="Rigid"/>
    <s v="Others"/>
    <x v="11"/>
    <s v="Charge 5"/>
    <n v="1.04"/>
    <n v="184"/>
    <n v="276"/>
    <n v="0.26"/>
    <s v="300 - 399"/>
    <s v="1 - 1.19"/>
    <n v="0.27040000000000003"/>
    <n v="8.3736606719999995E-2"/>
    <n v="0.27040000000000003"/>
    <n v="86.244786509098631"/>
    <n v="3.4674231799304405"/>
  </r>
  <r>
    <x v="5"/>
    <s v="Q4"/>
    <s v="AMOLED"/>
    <s v="RGB OLED"/>
    <x v="3"/>
    <s v="Rigid"/>
    <s v="Others"/>
    <x v="11"/>
    <s v="Charge 5"/>
    <n v="1.04"/>
    <n v="184"/>
    <n v="276"/>
    <n v="0.4"/>
    <s v="300 - 399"/>
    <s v="1 - 1.19"/>
    <n v="0.41600000000000004"/>
    <n v="0.12882554879999999"/>
    <n v="0.41600000000000009"/>
    <n v="132.6842869370748"/>
    <n v="5.3344971998929855"/>
  </r>
  <r>
    <x v="5"/>
    <s v="Q4"/>
    <s v="AMOLED"/>
    <s v="RGB OLED"/>
    <x v="5"/>
    <s v="Rigid"/>
    <s v="Others"/>
    <x v="11"/>
    <s v="Inspire3"/>
    <n v="0.74"/>
    <n v="128"/>
    <n v="48"/>
    <n v="0.02"/>
    <s v=" &lt; 200"/>
    <s v=" &lt; 0.8"/>
    <n v="1.4800000000000001E-2"/>
    <n v="2.3230002147945203E-3"/>
    <n v="1.4800000000000001E-2"/>
    <n v="2.7340811985016096"/>
    <n v="0.16003491599678957"/>
  </r>
  <r>
    <x v="5"/>
    <s v="Q4"/>
    <s v="AMOLED"/>
    <s v="RGB OLED"/>
    <x v="7"/>
    <s v="Rigid"/>
    <s v="Others"/>
    <x v="11"/>
    <s v="Luxe"/>
    <n v="0.95"/>
    <n v="120"/>
    <n v="240"/>
    <n v="0.41"/>
    <s v="200 - 299"/>
    <s v="0.8 - 0.99"/>
    <n v="0.38949999999999996"/>
    <n v="9.54901316E-2"/>
    <n v="0.38949999999999996"/>
    <n v="110.01454449298964"/>
    <n v="3.2807157779341858"/>
  </r>
  <r>
    <x v="5"/>
    <s v="Q4"/>
    <s v="AMOLED"/>
    <s v="RGB OLED"/>
    <x v="5"/>
    <s v="Rigid"/>
    <s v="Others"/>
    <x v="11"/>
    <s v="Versa 2"/>
    <n v="1.4"/>
    <n v="300"/>
    <n v="300"/>
    <n v="0.1"/>
    <s v="300 - 399"/>
    <s v="1.4 - 1.59"/>
    <n v="0.13999999999999999"/>
    <n v="6.3225679999999992E-2"/>
    <n v="0.13999999999999999"/>
    <n v="42.426406871192853"/>
    <n v="1.2002618699759224"/>
  </r>
  <r>
    <x v="5"/>
    <s v="Q4"/>
    <s v="AMOLED"/>
    <s v="RGB OLED"/>
    <x v="5"/>
    <s v="Rigid"/>
    <s v="Others"/>
    <x v="11"/>
    <s v="Versa 3"/>
    <n v="1.58"/>
    <n v="400"/>
    <n v="400"/>
    <n v="0.3"/>
    <s v="300 - 399"/>
    <s v="1.4 - 1.59"/>
    <n v="0.47399999999999998"/>
    <n v="0.24158661359999997"/>
    <n v="0.47399999999999998"/>
    <n v="169.70562748477141"/>
    <n v="5.1420128039075639"/>
  </r>
  <r>
    <x v="5"/>
    <s v="Q4"/>
    <s v="AMOLED"/>
    <s v="RGB OLED"/>
    <x v="5"/>
    <s v="Rigid"/>
    <s v="Others"/>
    <x v="7"/>
    <s v="Gen 5 Carlyle"/>
    <n v="1.28"/>
    <n v="390"/>
    <n v="390"/>
    <n v="0.16"/>
    <s v="400 - 499"/>
    <s v="1.2 - 1.39"/>
    <n v="0.20480000000000001"/>
    <n v="8.4562411520000005E-2"/>
    <n v="0.20480000000000004"/>
    <n v="88.246926292081142"/>
    <n v="1.9204189919614758"/>
  </r>
  <r>
    <x v="5"/>
    <s v="Q4"/>
    <s v="AMOLED"/>
    <s v="RGB OLED"/>
    <x v="5"/>
    <s v="Rigid"/>
    <s v="Others"/>
    <x v="7"/>
    <s v="Spot/Emporio Armani/Michael Kors/Misfit Vapor 2"/>
    <n v="1.2"/>
    <n v="390"/>
    <n v="390"/>
    <n v="7.0000000000000007E-2"/>
    <s v="400 - 499"/>
    <s v="1.2 - 1.39"/>
    <n v="8.4000000000000005E-2"/>
    <n v="3.251606399999999E-2"/>
    <n v="8.4000000000000005E-2"/>
    <n v="38.608030252785497"/>
    <n v="0.76192809926420468"/>
  </r>
  <r>
    <x v="5"/>
    <s v="Q4"/>
    <s v="AMOLED"/>
    <s v="RGB OLED"/>
    <x v="5"/>
    <s v="Rigid"/>
    <s v="Others"/>
    <x v="8"/>
    <s v="Venu 2"/>
    <n v="1.28"/>
    <n v="416"/>
    <n v="416"/>
    <n v="0.2"/>
    <s v="400 - 499"/>
    <s v="1.2 - 1.39"/>
    <n v="0.25600000000000001"/>
    <n v="0.10570301440000002"/>
    <n v="0.25600000000000006"/>
    <n v="117.6625683894415"/>
    <n v="2.4005237399518449"/>
  </r>
  <r>
    <x v="5"/>
    <s v="Q4"/>
    <s v="AMOLED"/>
    <s v="RGB OLED"/>
    <x v="5"/>
    <s v="Rigid"/>
    <s v="Others"/>
    <x v="8"/>
    <s v="Venu 2S"/>
    <n v="1.1000000000000001"/>
    <n v="360"/>
    <n v="360"/>
    <n v="0.1"/>
    <s v="400 - 499"/>
    <s v="1 - 1.19"/>
    <n v="0.11000000000000001"/>
    <n v="3.9032180000000014E-2"/>
    <n v="0.11000000000000003"/>
    <n v="50.911688245431428"/>
    <n v="1.1335806549772598"/>
  </r>
  <r>
    <x v="5"/>
    <s v="Q4"/>
    <s v="AMOLED"/>
    <s v="RGB OLED"/>
    <x v="5"/>
    <s v="Rigid"/>
    <s v="Others"/>
    <x v="8"/>
    <s v="vívosmart 4"/>
    <n v="0.82"/>
    <n v="128"/>
    <n v="48"/>
    <n v="0.05"/>
    <s v=" &lt; 200"/>
    <s v="0.8 - 0.99"/>
    <n v="4.1000000000000002E-2"/>
    <n v="7.1310506958904077E-3"/>
    <n v="4.0999999999999995E-2"/>
    <n v="6.8352029962540248"/>
    <n v="0.53437768182035617"/>
  </r>
  <r>
    <x v="5"/>
    <s v="Q4"/>
    <s v="AMOLED"/>
    <s v="RGB OLED"/>
    <x v="2"/>
    <s v="Rigid"/>
    <s v="Others"/>
    <x v="5"/>
    <s v="Z5A/Z6"/>
    <n v="1.41"/>
    <n v="320"/>
    <n v="360"/>
    <n v="0.31"/>
    <s v="300 - 399"/>
    <s v="1.4 - 1.59"/>
    <n v="0.43709999999999999"/>
    <n v="0.19743850167393096"/>
    <n v="0.43709999999999993"/>
    <n v="149.31577277702445"/>
    <n v="3.7208117969253589"/>
  </r>
  <r>
    <x v="5"/>
    <s v="Q4"/>
    <s v="AMOLED"/>
    <s v="RGB OLED"/>
    <x v="7"/>
    <s v="Rigid"/>
    <s v="Others"/>
    <x v="5"/>
    <s v="Z6 Pro"/>
    <n v="1.58"/>
    <n v="320"/>
    <n v="360"/>
    <n v="0.98"/>
    <s v="300 - 399"/>
    <s v="1.4 - 1.59"/>
    <n v="1.5484"/>
    <n v="0.78374029680993096"/>
    <n v="1.5483999999999998"/>
    <n v="472.03050748865797"/>
    <n v="13.069518139737813"/>
  </r>
  <r>
    <x v="5"/>
    <s v="Q4"/>
    <s v="AMOLED"/>
    <s v="RGB OLED"/>
    <x v="2"/>
    <s v="Rigid"/>
    <s v="Others"/>
    <x v="19"/>
    <s v="Z6 Pro"/>
    <n v="1.6"/>
    <n v="320"/>
    <n v="360"/>
    <n v="0.25"/>
    <s v="300 - 399"/>
    <s v="1.6 - 1.79"/>
    <n v="0.4"/>
    <n v="0.20502739862068964"/>
    <n v="0.4"/>
    <n v="120.41594578792295"/>
    <n v="3.6674668249264286"/>
  </r>
  <r>
    <x v="5"/>
    <s v="Q4"/>
    <s v="AMOLED"/>
    <s v="RGB OLED"/>
    <x v="4"/>
    <s v="Rigid"/>
    <s v="Others"/>
    <x v="1"/>
    <s v="(BBK, 360 and Others)"/>
    <n v="1.4"/>
    <n v="240"/>
    <n v="240"/>
    <n v="0.27800000000000002"/>
    <s v="200 - 299"/>
    <s v="1.4 - 1.59"/>
    <n v="0.38919999999999999"/>
    <n v="0.17576739039999997"/>
    <n v="0.38919999999999999"/>
    <n v="94.356328881532917"/>
    <n v="3.707475553925625"/>
  </r>
  <r>
    <x v="5"/>
    <s v="Q4"/>
    <s v="AMOLED"/>
    <s v="RGB OLED"/>
    <x v="5"/>
    <s v="Rigid"/>
    <s v="Others"/>
    <x v="1"/>
    <s v="OEM (GIS)"/>
    <n v="1.4"/>
    <n v="300"/>
    <n v="300"/>
    <n v="0.1"/>
    <s v="300 - 399"/>
    <s v="1.4 - 1.59"/>
    <n v="0.13999999999999999"/>
    <n v="6.3225679999999992E-2"/>
    <n v="0.13999999999999999"/>
    <n v="42.426406871192853"/>
    <n v="1.2002618699759224"/>
  </r>
  <r>
    <x v="5"/>
    <s v="Q4"/>
    <s v="AMOLED"/>
    <s v="RGB OLED"/>
    <x v="3"/>
    <s v="Rigid"/>
    <s v="Others"/>
    <x v="1"/>
    <s v="White Box"/>
    <n v="1.2"/>
    <n v="390"/>
    <n v="390"/>
    <n v="0.05"/>
    <s v="400 - 499"/>
    <s v="1.2 - 1.39"/>
    <n v="0.06"/>
    <n v="2.3225759999999995E-2"/>
    <n v="6.0000000000000005E-2"/>
    <n v="27.577164466275356"/>
    <n v="0.54423435661728903"/>
  </r>
  <r>
    <x v="5"/>
    <s v="Q4"/>
    <s v="AMOLED"/>
    <s v="RGB OLED"/>
    <x v="2"/>
    <s v="Rigid"/>
    <s v="Others"/>
    <x v="1"/>
    <s v="White Box"/>
    <n v="1.4"/>
    <n v="400"/>
    <n v="400"/>
    <n v="0.11"/>
    <s v="400 - 499"/>
    <s v="1.4 - 1.59"/>
    <n v="0.154"/>
    <n v="6.9548247999999993E-2"/>
    <n v="0.154"/>
    <n v="62.225396744416187"/>
    <n v="1.393637393472043"/>
  </r>
  <r>
    <x v="5"/>
    <s v="Q4"/>
    <s v="AMOLED"/>
    <s v="RGB OLED"/>
    <x v="2"/>
    <s v="Rigid"/>
    <s v="Others"/>
    <x v="1"/>
    <s v="White Box"/>
    <n v="0.95"/>
    <n v="120"/>
    <n v="180"/>
    <n v="0.3"/>
    <s v="200 - 299"/>
    <s v="0.8 - 0.99"/>
    <n v="0.28499999999999998"/>
    <n v="8.0620186153846154E-2"/>
    <n v="0.28499999999999998"/>
    <n v="64.899922958351809"/>
    <n v="2.4005237399518431"/>
  </r>
  <r>
    <x v="5"/>
    <s v="Q4"/>
    <s v="AMOLED"/>
    <s v="RGB OLED"/>
    <x v="7"/>
    <s v="Rigid"/>
    <s v="Others"/>
    <x v="1"/>
    <s v="White Box"/>
    <n v="1.39"/>
    <n v="454"/>
    <n v="454"/>
    <n v="0.35"/>
    <s v="400 - 499"/>
    <s v="1.2 - 1.39"/>
    <n v="0.48649999999999993"/>
    <n v="0.21813988629999997"/>
    <n v="0.48649999999999999"/>
    <n v="224.71853506108476"/>
    <n v="4.6676850499063613"/>
  </r>
  <r>
    <x v="5"/>
    <s v="Q4"/>
    <s v="AMOLED"/>
    <s v="RGB OLED"/>
    <x v="2"/>
    <s v="Rigid"/>
    <s v="Others"/>
    <x v="1"/>
    <s v="White Box"/>
    <n v="1.1000000000000001"/>
    <n v="126"/>
    <n v="294"/>
    <n v="0.5"/>
    <s v="200 - 299"/>
    <s v="1 - 1.19"/>
    <n v="0.55000000000000004"/>
    <n v="0.14132341034482759"/>
    <n v="0.55000000000000004"/>
    <n v="159.93123522314207"/>
    <n v="2.8871437186382862"/>
  </r>
  <r>
    <x v="5"/>
    <s v="Q4"/>
    <s v="AMOLED"/>
    <s v="RGB OLED"/>
    <x v="7"/>
    <s v="Rigid"/>
    <s v="Others"/>
    <x v="1"/>
    <s v="White Box"/>
    <n v="0.95"/>
    <n v="120"/>
    <n v="240"/>
    <n v="0.9"/>
    <s v="200 - 299"/>
    <s v="0.8 - 0.99"/>
    <n v="0.85499999999999998"/>
    <n v="0.20961248399999999"/>
    <n v="0.85499999999999998"/>
    <n v="241.49534156997728"/>
    <n v="7.2015712198555306"/>
  </r>
  <r>
    <x v="5"/>
    <s v="Q4"/>
    <s v="AMOLED"/>
    <s v="RGB OLED"/>
    <x v="7"/>
    <s v="Rigid"/>
    <s v="Others"/>
    <x v="1"/>
    <s v="White box"/>
    <n v="1.1000000000000001"/>
    <n v="126"/>
    <n v="294"/>
    <n v="0.9"/>
    <s v="200 - 299"/>
    <s v="1 - 1.19"/>
    <n v="0.9900000000000001"/>
    <n v="0.2543821386206897"/>
    <n v="0.9900000000000001"/>
    <n v="287.87622340165575"/>
    <n v="5.357575068096434"/>
  </r>
  <r>
    <x v="5"/>
    <s v="Q4"/>
    <s v="AMOLED"/>
    <s v="RGB OLED"/>
    <x v="6"/>
    <s v="Rigid"/>
    <s v="Others"/>
    <x v="3"/>
    <s v="Quartz"/>
    <n v="1.4"/>
    <n v="300"/>
    <n v="300"/>
    <n v="0.13"/>
    <s v="300 - 399"/>
    <s v="1.4 - 1.59"/>
    <n v="0.182"/>
    <n v="8.2193383999999994E-2"/>
    <n v="0.182"/>
    <n v="55.154328932550712"/>
    <n v="1.560340430968699"/>
  </r>
  <r>
    <x v="5"/>
    <s v="Q4"/>
    <s v="AMOLED"/>
    <s v="RGB OLED"/>
    <x v="7"/>
    <s v="Rigid"/>
    <s v="Samsung"/>
    <x v="2"/>
    <s v="Galaxy Fit2"/>
    <n v="1.1000000000000001"/>
    <n v="126"/>
    <n v="294"/>
    <n v="0.19"/>
    <s v="200 - 299"/>
    <s v="1 - 1.19"/>
    <n v="0.20900000000000002"/>
    <n v="5.3702895931034493E-2"/>
    <n v="0.20900000000000002"/>
    <n v="60.773869384793983"/>
    <n v="1.1310436254870249"/>
  </r>
  <r>
    <x v="5"/>
    <s v="Q4"/>
    <s v="AMOLED"/>
    <s v="RGB OLED"/>
    <x v="2"/>
    <s v="Rigid"/>
    <s v="Samsung"/>
    <x v="2"/>
    <s v="Galaxy Fit2"/>
    <n v="1.1000000000000001"/>
    <n v="126"/>
    <n v="294"/>
    <n v="0.2"/>
    <s v="200 - 299"/>
    <s v="1 - 1.19"/>
    <n v="0.22000000000000003"/>
    <n v="5.6529364137931047E-2"/>
    <n v="0.22000000000000006"/>
    <n v="63.972494089256827"/>
    <n v="1.1905722373547631"/>
  </r>
  <r>
    <x v="5"/>
    <s v="Q4"/>
    <s v="AMOLED"/>
    <s v="RGB OLED"/>
    <x v="3"/>
    <s v="Rigid"/>
    <s v="Vivo"/>
    <x v="22"/>
    <s v="Watch 2"/>
    <n v="1.43"/>
    <n v="466"/>
    <n v="466"/>
    <n v="0.09"/>
    <s v="400 - 499"/>
    <s v="1.4 - 1.59"/>
    <n v="0.12869999999999998"/>
    <n v="5.9367945779999987E-2"/>
    <n v="0.12869999999999998"/>
    <n v="59.312116805927602"/>
    <n v="1.2002618699759215"/>
  </r>
  <r>
    <x v="5"/>
    <s v="Q4"/>
    <s v="AMOLED"/>
    <s v="RGB OLED"/>
    <x v="6"/>
    <s v="Rigid"/>
    <s v="Xiaomi"/>
    <x v="16"/>
    <s v="Band 5"/>
    <n v="1.1000000000000001"/>
    <n v="126"/>
    <n v="294"/>
    <n v="0.1"/>
    <s v="200 - 299"/>
    <s v="1 - 1.19"/>
    <n v="0.11000000000000001"/>
    <n v="2.8264682068965524E-2"/>
    <n v="0.11000000000000003"/>
    <n v="31.986247044628414"/>
    <n v="0.50761511445390861"/>
  </r>
  <r>
    <x v="5"/>
    <s v="Q4"/>
    <s v="AMOLED"/>
    <s v="RGB OLED"/>
    <x v="4"/>
    <s v="Rigid"/>
    <s v="Xiaomi"/>
    <x v="16"/>
    <s v="Band 6"/>
    <n v="1.5640000000000001"/>
    <n v="394"/>
    <n v="324"/>
    <n v="0.88"/>
    <s v="300 - 399"/>
    <s v="1.4 - 1.59"/>
    <n v="1.37632"/>
    <n v="0.68129862767812022"/>
    <n v="1.3763200000000002"/>
    <n v="448.89661705118698"/>
    <n v="11.735893839764566"/>
  </r>
  <r>
    <x v="5"/>
    <s v="Q4"/>
    <s v="AMOLED"/>
    <s v="RGB OLED"/>
    <x v="6"/>
    <s v="Rigid"/>
    <s v="Xiaomi"/>
    <x v="16"/>
    <s v="Band 6"/>
    <n v="1.5640000000000001"/>
    <n v="394"/>
    <n v="324"/>
    <n v="1.45"/>
    <s v="300 - 399"/>
    <s v="1.4 - 1.59"/>
    <n v="2.2677999999999998"/>
    <n v="1.1225943296969025"/>
    <n v="2.2678000000000003"/>
    <n v="739.65919855025118"/>
    <n v="13.536286644728447"/>
  </r>
  <r>
    <x v="5"/>
    <s v="Q4"/>
    <s v="AMOLED"/>
    <s v="RGB OLED"/>
    <x v="3"/>
    <s v="Rigid"/>
    <s v="Xiaomi"/>
    <x v="16"/>
    <s v="Band 6"/>
    <n v="1.5640000000000001"/>
    <n v="394"/>
    <n v="324"/>
    <n v="1.82"/>
    <s v="300 - 399"/>
    <s v="1.4 - 1.59"/>
    <n v="2.8464800000000001"/>
    <n v="1.4090494345161122"/>
    <n v="2.8464800000000006"/>
    <n v="928.39982162859121"/>
    <n v="24.271962259513082"/>
  </r>
  <r>
    <x v="5"/>
    <s v="Q4"/>
    <s v="AMOLED"/>
    <s v="RGB OLED"/>
    <x v="2"/>
    <s v="Rigid"/>
    <s v="Xiaomi"/>
    <x v="16"/>
    <s v="Color/Mi Watch Revolve Active"/>
    <n v="1.39"/>
    <n v="454"/>
    <n v="454"/>
    <n v="0.2"/>
    <s v="400 - 499"/>
    <s v="1.2 - 1.39"/>
    <n v="0.27799999999999997"/>
    <n v="0.1246513636"/>
    <n v="0.27799999999999997"/>
    <n v="128.41059146347703"/>
    <n v="2.6672485999464928"/>
  </r>
  <r>
    <x v="5"/>
    <s v="Q4"/>
    <s v="AMOLED"/>
    <s v="RGB OLED"/>
    <x v="7"/>
    <s v="Rigid"/>
    <s v="Xiaomi"/>
    <x v="16"/>
    <s v="Color2"/>
    <n v="1.43"/>
    <n v="454"/>
    <n v="454"/>
    <n v="0.26"/>
    <s v="400 - 499"/>
    <s v="1.4 - 1.59"/>
    <n v="0.37180000000000002"/>
    <n v="0.17150739891999997"/>
    <n v="0.37179999999999996"/>
    <n v="166.93376890252014"/>
    <n v="3.4674231799304405"/>
  </r>
  <r>
    <x v="5"/>
    <s v="Q4"/>
    <s v="AMOLED"/>
    <s v="RGB OLED"/>
    <x v="3"/>
    <s v="Rigid"/>
    <s v="Xiaomi"/>
    <x v="16"/>
    <s v="Color2"/>
    <n v="1.43"/>
    <n v="454"/>
    <n v="454"/>
    <n v="0.31"/>
    <s v="400 - 499"/>
    <s v="1.4 - 1.59"/>
    <n v="0.44329999999999997"/>
    <n v="0.20448959101999994"/>
    <n v="0.44329999999999992"/>
    <n v="199.03641676838939"/>
    <n v="4.1342353299170638"/>
  </r>
  <r>
    <x v="5"/>
    <s v="Q4"/>
    <s v="AMOLED"/>
    <s v="RGB OLED"/>
    <x v="2"/>
    <s v="Rigid"/>
    <s v="Xiaomi"/>
    <x v="16"/>
    <s v="Redmi Watch2"/>
    <n v="1.6"/>
    <n v="320"/>
    <n v="360"/>
    <n v="0.45"/>
    <s v="300 - 399"/>
    <s v="1.6 - 1.79"/>
    <n v="0.72000000000000008"/>
    <n v="0.3690493175172414"/>
    <n v="0.72000000000000008"/>
    <n v="216.7487024182613"/>
    <n v="6.001309349879608"/>
  </r>
  <r>
    <x v="5"/>
    <s v="Q4"/>
    <s v="AMOLED"/>
    <s v="RGB OLED"/>
    <x v="6"/>
    <s v="Rigid"/>
    <s v="Xiaomi"/>
    <x v="16"/>
    <s v="Watch S1"/>
    <n v="1.43"/>
    <n v="466"/>
    <n v="466"/>
    <n v="3.5000000000000003E-2"/>
    <s v="400 - 499"/>
    <s v="1.4 - 1.59"/>
    <n v="5.0050000000000004E-2"/>
    <n v="2.3087534469999997E-2"/>
    <n v="5.0049999999999997E-2"/>
    <n v="23.065823202305182"/>
    <n v="0.46676850499063621"/>
  </r>
  <r>
    <x v="5"/>
    <s v="Q4"/>
    <s v="AMOLED"/>
    <s v="RGB OLED"/>
    <x v="4"/>
    <s v="Rigid"/>
    <s v="Xiaomi"/>
    <x v="16"/>
    <s v="Watch S1"/>
    <n v="1.43"/>
    <n v="466"/>
    <n v="466"/>
    <n v="9.5000000000000001E-2"/>
    <s v="400 - 499"/>
    <s v="1.4 - 1.59"/>
    <n v="0.13585"/>
    <n v="6.2666164989999981E-2"/>
    <n v="0.13585"/>
    <n v="62.607234406256914"/>
    <n v="1.266943084974584"/>
  </r>
  <r>
    <x v="5"/>
    <s v="Q4"/>
    <s v="AMOLED"/>
    <s v="RGB OLED"/>
    <x v="6"/>
    <s v="Rigid"/>
    <s v="Xiaomi"/>
    <x v="16"/>
    <m/>
    <n v="1.47"/>
    <n v="194"/>
    <n v="368"/>
    <n v="0.09"/>
    <s v="200 - 299"/>
    <s v="1.4 - 1.59"/>
    <n v="0.1323"/>
    <n v="5.1760380637052572E-2"/>
    <n v="0.1323"/>
    <n v="37.440432689807416"/>
    <n v="0.99021604273013564"/>
  </r>
  <r>
    <x v="6"/>
    <s v="Q1"/>
    <s v="AMOLED"/>
    <s v="RGB OLED"/>
    <x v="0"/>
    <s v="Flexible"/>
    <s v="Apple"/>
    <x v="0"/>
    <m/>
    <n v="1.78"/>
    <n v="368"/>
    <n v="448"/>
    <n v="0.1"/>
    <s v="300 - 399"/>
    <s v="1.6 - 1.79"/>
    <n v="0.17800000000000002"/>
    <n v="0.10026020288926124"/>
    <n v="0.17799999999999999"/>
    <n v="57.976546982379006"/>
    <n v="3.3194478584541138"/>
  </r>
  <r>
    <x v="6"/>
    <s v="Q1"/>
    <s v="AMOLED"/>
    <s v="RGB OLED"/>
    <x v="1"/>
    <s v="Flexible"/>
    <s v="Apple"/>
    <x v="0"/>
    <m/>
    <n v="1.5"/>
    <n v="312"/>
    <n v="390"/>
    <n v="0.34499999999999997"/>
    <s v="300 - 399"/>
    <s v="1.4 - 1.59"/>
    <n v="0.51749999999999996"/>
    <n v="0.24429534146341453"/>
    <n v="0.51749999999999996"/>
    <n v="172.30807322931793"/>
    <n v="7.1942648778419001"/>
  </r>
  <r>
    <x v="6"/>
    <s v="Q1"/>
    <s v="AMOLED"/>
    <s v="RGB OLED"/>
    <x v="8"/>
    <s v="Flexible"/>
    <s v="Apple"/>
    <x v="0"/>
    <m/>
    <n v="1.78"/>
    <n v="368"/>
    <n v="448"/>
    <n v="1.8"/>
    <s v="300 - 399"/>
    <s v="1.6 - 1.79"/>
    <n v="3.2040000000000002"/>
    <n v="1.8046836520067022"/>
    <n v="3.2039999999999997"/>
    <n v="1043.577845682822"/>
    <n v="60.056472023723664"/>
  </r>
  <r>
    <x v="6"/>
    <s v="Q1"/>
    <s v="AMOLED"/>
    <s v="RGB OLED"/>
    <x v="0"/>
    <s v="Flexible"/>
    <s v="Apple"/>
    <x v="0"/>
    <m/>
    <n v="1.57"/>
    <n v="324"/>
    <n v="394"/>
    <n v="1.9"/>
    <s v="300 - 399"/>
    <s v="1.4 - 1.59"/>
    <n v="2.9830000000000001"/>
    <n v="1.4822936574662877"/>
    <n v="2.9830000000000001"/>
    <n v="969.20860499688092"/>
    <n v="63.069509310628156"/>
  </r>
  <r>
    <x v="6"/>
    <s v="Q1"/>
    <s v="AMOLED"/>
    <s v="RGB OLED"/>
    <x v="0"/>
    <s v="Flexible"/>
    <s v="Apple"/>
    <x v="0"/>
    <m/>
    <n v="1.72"/>
    <n v="396"/>
    <n v="484"/>
    <n v="2.42"/>
    <s v="300 - 399"/>
    <s v="1.6 - 1.79"/>
    <n v="4.1623999999999999"/>
    <n v="2.2637242237401973"/>
    <n v="4.1623999999999999"/>
    <n v="1513.3651445702058"/>
    <n v="80.330638174589552"/>
  </r>
  <r>
    <x v="6"/>
    <s v="Q1"/>
    <s v="AMOLED"/>
    <s v="RGB OLED"/>
    <x v="0"/>
    <s v="Flexible"/>
    <s v="Apple"/>
    <x v="0"/>
    <m/>
    <n v="1.9"/>
    <n v="396"/>
    <n v="484"/>
    <n v="3.4"/>
    <s v="300 - 399"/>
    <s v="1.8 - 1.99"/>
    <n v="6.46"/>
    <n v="3.8809440106930686"/>
    <n v="6.4599999999999991"/>
    <n v="2126.2154923713633"/>
    <n v="123.71287136381531"/>
  </r>
  <r>
    <x v="6"/>
    <s v="Q1"/>
    <s v="AMOLED"/>
    <s v="RGB OLED"/>
    <x v="1"/>
    <s v="Flexible"/>
    <s v="Samsung"/>
    <x v="2"/>
    <m/>
    <n v="1.36"/>
    <n v="360"/>
    <n v="360"/>
    <n v="0.74"/>
    <s v="300 - 399"/>
    <s v="1.2 - 1.39"/>
    <n v="1.0064"/>
    <n v="0.44151653632000004"/>
    <n v="1.0064000000000002"/>
    <n v="376.74649301619252"/>
    <n v="15.431176839429003"/>
  </r>
  <r>
    <x v="6"/>
    <s v="Q1"/>
    <s v="AMOLED"/>
    <s v="RGB OLED"/>
    <x v="1"/>
    <s v="Flexible"/>
    <s v="Samsung"/>
    <x v="2"/>
    <m/>
    <n v="1.2"/>
    <n v="360"/>
    <n v="360"/>
    <n v="2.13"/>
    <s v="400 - 499"/>
    <s v="1.2 - 1.39"/>
    <n v="2.5559999999999996"/>
    <n v="0.98941737599999968"/>
    <n v="2.556"/>
    <n v="1084.4189596276892"/>
    <n v="37.013971472954687"/>
  </r>
  <r>
    <x v="6"/>
    <s v="Q1"/>
    <s v="AMOLED"/>
    <s v="RGB OLED"/>
    <x v="4"/>
    <s v="Rigid"/>
    <s v="Honor"/>
    <x v="20"/>
    <s v="Watch GS3"/>
    <n v="1.43"/>
    <n v="466"/>
    <n v="466"/>
    <n v="0.255"/>
    <s v="400 - 499"/>
    <s v="1.4 - 1.59"/>
    <n v="0.36464999999999997"/>
    <n v="0.16820917970999996"/>
    <n v="0.36465000000000003"/>
    <n v="168.05099761679489"/>
    <n v="3.3667345452824602"/>
  </r>
  <r>
    <x v="6"/>
    <s v="Q1"/>
    <s v="AMOLED"/>
    <s v="RGB OLED"/>
    <x v="2"/>
    <s v="Rigid"/>
    <s v="Huawei"/>
    <x v="13"/>
    <s v="GTR (47mm)/Nexo-Marve"/>
    <n v="1.39"/>
    <n v="454"/>
    <n v="454"/>
    <n v="5.5E-2"/>
    <s v="400 - 499"/>
    <s v="1.2 - 1.39"/>
    <n v="7.644999999999999E-2"/>
    <n v="3.427912499E-2"/>
    <n v="7.6450000000000004E-2"/>
    <n v="35.312912652456184"/>
    <n v="0.72615843133543256"/>
  </r>
  <r>
    <x v="6"/>
    <s v="Q1"/>
    <s v="AMOLED"/>
    <s v="RGB OLED"/>
    <x v="2"/>
    <s v="Rigid"/>
    <s v="Huawei"/>
    <x v="13"/>
    <s v="GTR3 Pro"/>
    <n v="1.45"/>
    <n v="480"/>
    <n v="480"/>
    <n v="7.4999999999999997E-2"/>
    <s v="400 - 499"/>
    <s v="1.4 - 1.59"/>
    <n v="0.10875"/>
    <n v="5.0866833749999993E-2"/>
    <n v="0.10875"/>
    <n v="50.911688245431421"/>
    <n v="0.9902160427301353"/>
  </r>
  <r>
    <x v="6"/>
    <s v="Q1"/>
    <s v="AMOLED"/>
    <s v="RGB OLED"/>
    <x v="2"/>
    <s v="Rigid"/>
    <s v="Huawei"/>
    <x v="13"/>
    <s v="GTS 2 Mini"/>
    <n v="1.55"/>
    <n v="354"/>
    <n v="306"/>
    <n v="0.03"/>
    <s v="300 - 399"/>
    <s v="1.4 - 1.59"/>
    <n v="4.65E-2"/>
    <n v="2.3005297626274249E-2"/>
    <n v="4.6499999999999993E-2"/>
    <n v="14.037692118008573"/>
    <n v="0.39608641709205411"/>
  </r>
  <r>
    <x v="6"/>
    <s v="Q1"/>
    <s v="AMOLED"/>
    <s v="RGB OLED"/>
    <x v="2"/>
    <s v="Rigid"/>
    <s v="Huawei"/>
    <x v="13"/>
    <s v="GTS/ GTS 2"/>
    <n v="1.65"/>
    <n v="348"/>
    <n v="442"/>
    <n v="0.05"/>
    <s v="300 - 399"/>
    <s v="1.6 - 1.79"/>
    <n v="8.2500000000000004E-2"/>
    <n v="4.2685172110545129E-2"/>
    <n v="8.2500000000000004E-2"/>
    <n v="28.127744310555727"/>
    <n v="0.59412962563808158"/>
  </r>
  <r>
    <x v="6"/>
    <s v="Q1"/>
    <s v="AMOLED"/>
    <s v="RGB OLED"/>
    <x v="6"/>
    <s v="Rigid"/>
    <s v="Huawei"/>
    <x v="13"/>
    <s v="GTS3"/>
    <n v="1.746"/>
    <n v="448"/>
    <n v="368"/>
    <n v="0.15"/>
    <s v="300 - 399"/>
    <s v="1.6 - 1.79"/>
    <n v="0.26189999999999997"/>
    <n v="0.14469992709466567"/>
    <n v="0.26189999999999997"/>
    <n v="86.964820473568494"/>
    <n v="2.363015556515097"/>
  </r>
  <r>
    <x v="6"/>
    <s v="Q1"/>
    <s v="AMOLED"/>
    <s v="RGB OLED"/>
    <x v="4"/>
    <s v="Rigid"/>
    <s v="Huawei"/>
    <x v="13"/>
    <s v="GTS3"/>
    <n v="1.746"/>
    <n v="390"/>
    <n v="450"/>
    <n v="0.21"/>
    <s v="300 - 399"/>
    <s v="1.6 - 1.79"/>
    <n v="0.36665999999999999"/>
    <n v="0.20441539303510659"/>
    <n v="0.36665999999999999"/>
    <n v="125.05142942005901"/>
    <n v="3.3082217791211361"/>
  </r>
  <r>
    <x v="6"/>
    <s v="Q1"/>
    <s v="AMOLED"/>
    <s v="RGB OLED"/>
    <x v="6"/>
    <s v="Rigid"/>
    <s v="Huawei"/>
    <x v="13"/>
    <s v="T-REX"/>
    <n v="1.3"/>
    <n v="360"/>
    <n v="360"/>
    <n v="0.04"/>
    <s v="300 - 399"/>
    <s v="1.2 - 1.39"/>
    <n v="5.2000000000000005E-2"/>
    <n v="2.1806407999999996E-2"/>
    <n v="5.2000000000000005E-2"/>
    <n v="20.364675298172571"/>
    <n v="0.50170946164993546"/>
  </r>
  <r>
    <x v="6"/>
    <s v="Q1"/>
    <s v="AMOLED"/>
    <s v="RGB OLED"/>
    <x v="2"/>
    <s v="Rigid"/>
    <s v="Huawei"/>
    <x v="13"/>
    <s v="Young/T-REX/Verge"/>
    <n v="1.3"/>
    <n v="360"/>
    <n v="360"/>
    <n v="7.4999999999999997E-2"/>
    <s v="300 - 399"/>
    <s v="1.2 - 1.39"/>
    <n v="9.7500000000000003E-2"/>
    <n v="4.0887014999999992E-2"/>
    <n v="9.7499999999999989E-2"/>
    <n v="38.183766184073569"/>
    <n v="0.94070524059362892"/>
  </r>
  <r>
    <x v="6"/>
    <s v="Q1"/>
    <s v="AMOLED"/>
    <s v="RGB OLED"/>
    <x v="6"/>
    <s v="Rigid"/>
    <s v="Huawei"/>
    <x v="4"/>
    <n v="6"/>
    <n v="1.47"/>
    <n v="194"/>
    <n v="368"/>
    <n v="0.39"/>
    <s v="200 - 299"/>
    <s v="1.4 - 1.59"/>
    <n v="0.57330000000000003"/>
    <n v="0.22429498276056115"/>
    <n v="0.57329999999999992"/>
    <n v="162.2418749891655"/>
    <n v="4.2480268233122827"/>
  </r>
  <r>
    <x v="6"/>
    <s v="Q1"/>
    <s v="AMOLED"/>
    <s v="RGB OLED"/>
    <x v="4"/>
    <s v="Rigid"/>
    <s v="Huawei"/>
    <x v="4"/>
    <n v="6"/>
    <n v="1.474"/>
    <n v="194"/>
    <n v="368"/>
    <n v="1.05"/>
    <s v="200 - 299"/>
    <s v="1.4 - 1.59"/>
    <n v="1.5477000000000001"/>
    <n v="0.60716195206235202"/>
    <n v="1.5477000000000001"/>
    <n v="436.80504804775325"/>
    <n v="11.436995293533068"/>
  </r>
  <r>
    <x v="6"/>
    <s v="Q1"/>
    <s v="AMOLED"/>
    <s v="RGB OLED"/>
    <x v="2"/>
    <s v="Rigid"/>
    <s v="Huawei"/>
    <x v="4"/>
    <s v="6&amp;7"/>
    <n v="1.47"/>
    <n v="194"/>
    <n v="368"/>
    <n v="1.05"/>
    <s v="200 - 299"/>
    <s v="1.4 - 1.59"/>
    <n v="1.5435000000000001"/>
    <n v="0.60387110743228001"/>
    <n v="1.5434999999999999"/>
    <n v="436.80504804775325"/>
    <n v="13.863024598221894"/>
  </r>
  <r>
    <x v="6"/>
    <s v="Q1"/>
    <s v="AMOLED"/>
    <s v="RGB OLED"/>
    <x v="6"/>
    <s v="Rigid"/>
    <s v="Huawei"/>
    <x v="4"/>
    <s v="GT3 42mm"/>
    <n v="1.32"/>
    <n v="466"/>
    <n v="466"/>
    <n v="0.4"/>
    <s v="400 - 499"/>
    <s v="1.2 - 1.39"/>
    <n v="0.52800000000000002"/>
    <n v="0.22482535679999999"/>
    <n v="0.52800000000000002"/>
    <n v="263.60940802634491"/>
    <n v="4.7530370051046527"/>
  </r>
  <r>
    <x v="6"/>
    <s v="Q1"/>
    <s v="AMOLED"/>
    <s v="RGB OLED"/>
    <x v="4"/>
    <s v="Rigid"/>
    <s v="Huawei"/>
    <x v="4"/>
    <s v="GT3 42mm"/>
    <n v="1.32"/>
    <n v="466"/>
    <n v="466"/>
    <n v="0.53"/>
    <s v="400 - 499"/>
    <s v="1.2 - 1.39"/>
    <n v="0.69960000000000011"/>
    <n v="0.29789359775999996"/>
    <n v="0.6996"/>
    <n v="349.282465634907"/>
    <n v="6.297774031763665"/>
  </r>
  <r>
    <x v="6"/>
    <s v="Q1"/>
    <s v="AMOLED"/>
    <s v="RGB OLED"/>
    <x v="6"/>
    <s v="Rigid"/>
    <s v="Huawei"/>
    <x v="4"/>
    <s v="Kids Watch 4X"/>
    <n v="1.41"/>
    <n v="320"/>
    <n v="360"/>
    <n v="0.04"/>
    <s v="300 - 399"/>
    <s v="1.4 - 1.59"/>
    <n v="5.6399999999999999E-2"/>
    <n v="2.5475935699862055E-2"/>
    <n v="5.6399999999999999E-2"/>
    <n v="19.266551326067674"/>
    <n v="0.47530370051046528"/>
  </r>
  <r>
    <x v="6"/>
    <s v="Q1"/>
    <s v="AMOLED"/>
    <s v="RGB OLED"/>
    <x v="6"/>
    <s v="Rigid"/>
    <s v="Huawei"/>
    <x v="4"/>
    <s v="Watch 2/2 Pro/Honor Watch Dream/Magic"/>
    <n v="1.19"/>
    <n v="390"/>
    <n v="390"/>
    <n v="3.5000000000000003E-2"/>
    <s v="400 - 499"/>
    <s v="1 - 1.19"/>
    <n v="4.165E-2"/>
    <n v="1.5988193829999997E-2"/>
    <n v="4.165E-2"/>
    <n v="19.304015126392748"/>
    <n v="0.33278330217863039"/>
  </r>
  <r>
    <x v="6"/>
    <s v="Q1"/>
    <s v="AMOLED"/>
    <s v="RGB OLED"/>
    <x v="6"/>
    <s v="Rigid"/>
    <s v="Huawei"/>
    <x v="4"/>
    <s v="Watch 3"/>
    <n v="1.43"/>
    <n v="466"/>
    <n v="466"/>
    <n v="0.83"/>
    <s v="400 - 499"/>
    <s v="1.4 - 1.59"/>
    <n v="1.1868999999999998"/>
    <n v="0.54750438885999986"/>
    <n v="1.1868999999999998"/>
    <n v="546.98952165466562"/>
    <n v="13.983303906658055"/>
  </r>
  <r>
    <x v="6"/>
    <s v="Q1"/>
    <s v="AMOLED"/>
    <s v="RGB OLED"/>
    <x v="6"/>
    <s v="Rigid"/>
    <s v="Huawei"/>
    <x v="4"/>
    <s v="Watch Fit2"/>
    <n v="1.74"/>
    <n v="466"/>
    <n v="466"/>
    <n v="0.03"/>
    <s v="300 - 399"/>
    <s v="1.6 - 1.79"/>
    <n v="5.2199999999999996E-2"/>
    <n v="2.9299296239999998E-2"/>
    <n v="5.2200000000000003E-2"/>
    <n v="19.770705601975866"/>
    <n v="0.47260311130301941"/>
  </r>
  <r>
    <x v="6"/>
    <s v="Q1"/>
    <s v="AMOLED"/>
    <s v="RGB OLED"/>
    <x v="3"/>
    <s v="Rigid"/>
    <s v="Huawei"/>
    <x v="4"/>
    <s v="Watch GT3 Pro"/>
    <n v="1.43"/>
    <n v="466"/>
    <n v="466"/>
    <n v="0.15"/>
    <s v="400 - 499"/>
    <s v="1.4 - 1.59"/>
    <n v="0.2145"/>
    <n v="9.8946576299999978E-2"/>
    <n v="0.21449999999999997"/>
    <n v="98.853528009879341"/>
    <n v="1.9412317398720638"/>
  </r>
  <r>
    <x v="6"/>
    <s v="Q1"/>
    <s v="AMOLED"/>
    <s v="RGB OLED"/>
    <x v="2"/>
    <s v="Rigid"/>
    <s v="Huawei"/>
    <x v="4"/>
    <s v="Watch3/3 pro/runner/ GT3 46mm"/>
    <n v="1.43"/>
    <n v="466"/>
    <n v="466"/>
    <n v="0.39"/>
    <s v="400 - 499"/>
    <s v="1.4 - 1.59"/>
    <n v="0.55769999999999997"/>
    <n v="0.25726109837999994"/>
    <n v="0.55769999999999997"/>
    <n v="257.01917282568627"/>
    <n v="5.1491234221967037"/>
  </r>
  <r>
    <x v="6"/>
    <s v="Q1"/>
    <s v="AMOLED"/>
    <s v="RGB OLED"/>
    <x v="4"/>
    <s v="Rigid"/>
    <s v="Huawei"/>
    <x v="4"/>
    <s v="Watch3/3 pro/runner/ GT3 46mm"/>
    <n v="1.43"/>
    <n v="466"/>
    <n v="466"/>
    <n v="0.9"/>
    <s v="400 - 499"/>
    <s v="1.4 - 1.59"/>
    <n v="1.2869999999999999"/>
    <n v="0.59367945779999987"/>
    <n v="1.2869999999999999"/>
    <n v="593.1211680592761"/>
    <n v="11.882592512761624"/>
  </r>
  <r>
    <x v="6"/>
    <s v="Q1"/>
    <s v="AMOLED"/>
    <s v="RGB OLED"/>
    <x v="6"/>
    <s v="Rigid"/>
    <s v="Huawei/Honor"/>
    <x v="10"/>
    <s v="Watch Fit/Watch ES"/>
    <n v="1.64"/>
    <n v="280"/>
    <n v="456"/>
    <n v="3.5000000000000003E-2"/>
    <s v="300 - 399"/>
    <s v="1.6 - 1.79"/>
    <n v="5.74E-2"/>
    <n v="2.7081336524631194E-2"/>
    <n v="5.74E-2"/>
    <n v="18.728630489173522"/>
    <n v="0.41589073794665715"/>
  </r>
  <r>
    <x v="6"/>
    <s v="Q1"/>
    <s v="AMOLED"/>
    <s v="RGB OLED"/>
    <x v="2"/>
    <s v="Rigid"/>
    <s v="Huawei/Honor"/>
    <x v="10"/>
    <s v="Watch Fit/Watch ES"/>
    <n v="1.64"/>
    <n v="280"/>
    <n v="456"/>
    <n v="0.21"/>
    <s v="300 - 399"/>
    <s v="1.6 - 1.79"/>
    <n v="0.34439999999999998"/>
    <n v="0.16248801914778715"/>
    <n v="0.34439999999999993"/>
    <n v="112.37178293504113"/>
    <n v="2.7726049196443787"/>
  </r>
  <r>
    <x v="6"/>
    <s v="Q1"/>
    <s v="AMOLED"/>
    <s v="RGB OLED"/>
    <x v="3"/>
    <s v="Rigid"/>
    <s v="Others"/>
    <x v="11"/>
    <s v="Charge 5"/>
    <n v="1.04"/>
    <n v="184"/>
    <n v="276"/>
    <n v="0.105"/>
    <s v="300 - 399"/>
    <s v="1 - 1.19"/>
    <n v="0.10920000000000001"/>
    <n v="3.381670656E-2"/>
    <n v="0.10920000000000001"/>
    <n v="34.829625320982139"/>
    <n v="1.3863024598221894"/>
  </r>
  <r>
    <x v="6"/>
    <s v="Q1"/>
    <s v="AMOLED"/>
    <s v="RGB OLED"/>
    <x v="7"/>
    <s v="Rigid"/>
    <s v="Others"/>
    <x v="11"/>
    <s v="Charge 5"/>
    <n v="1.04"/>
    <n v="184"/>
    <n v="276"/>
    <n v="0.22"/>
    <s v="300 - 399"/>
    <s v="1 - 1.19"/>
    <n v="0.2288"/>
    <n v="7.0854051840000001E-2"/>
    <n v="0.2288"/>
    <n v="72.97635781539114"/>
    <n v="2.9046337253417303"/>
  </r>
  <r>
    <x v="6"/>
    <s v="Q1"/>
    <s v="AMOLED"/>
    <s v="RGB OLED"/>
    <x v="5"/>
    <s v="Rigid"/>
    <s v="Others"/>
    <x v="11"/>
    <s v="Inspire3"/>
    <n v="0.74"/>
    <n v="128"/>
    <n v="48"/>
    <n v="1E-3"/>
    <s v=" &lt; 200"/>
    <s v=" &lt; 0.8"/>
    <n v="7.3999999999999999E-4"/>
    <n v="1.1615001073972602E-4"/>
    <n v="7.400000000000001E-4"/>
    <n v="0.1367040599250805"/>
    <n v="7.9217283418410826E-3"/>
  </r>
  <r>
    <x v="6"/>
    <s v="Q1"/>
    <s v="AMOLED"/>
    <s v="RGB OLED"/>
    <x v="7"/>
    <s v="Rigid"/>
    <s v="Others"/>
    <x v="11"/>
    <s v="Luxe"/>
    <n v="0.95"/>
    <n v="120"/>
    <n v="240"/>
    <n v="0.31"/>
    <s v="200 - 299"/>
    <s v="0.8 - 0.99"/>
    <n v="0.29449999999999998"/>
    <n v="7.2199855600000001E-2"/>
    <n v="0.29449999999999998"/>
    <n v="83.181728762992165"/>
    <n v="2.4557357859707358"/>
  </r>
  <r>
    <x v="6"/>
    <s v="Q1"/>
    <s v="AMOLED"/>
    <s v="RGB OLED"/>
    <x v="5"/>
    <s v="Rigid"/>
    <s v="Others"/>
    <x v="11"/>
    <s v="Versa 2"/>
    <n v="1.4"/>
    <n v="300"/>
    <n v="300"/>
    <n v="0.1"/>
    <s v="300 - 399"/>
    <s v="1.4 - 1.59"/>
    <n v="0.13999999999999999"/>
    <n v="6.3225679999999992E-2"/>
    <n v="0.13999999999999999"/>
    <n v="42.426406871192853"/>
    <n v="1.1882592512761632"/>
  </r>
  <r>
    <x v="6"/>
    <s v="Q1"/>
    <s v="AMOLED"/>
    <s v="RGB OLED"/>
    <x v="5"/>
    <s v="Rigid"/>
    <s v="Others"/>
    <x v="11"/>
    <s v="Versa 3"/>
    <n v="1.58"/>
    <n v="400"/>
    <n v="400"/>
    <n v="0.3"/>
    <s v="300 - 399"/>
    <s v="1.4 - 1.59"/>
    <n v="0.47399999999999998"/>
    <n v="0.24158661359999997"/>
    <n v="0.47399999999999998"/>
    <n v="169.70562748477141"/>
    <n v="4.9877524197903371"/>
  </r>
  <r>
    <x v="6"/>
    <s v="Q1"/>
    <s v="AMOLED"/>
    <s v="RGB OLED"/>
    <x v="5"/>
    <s v="Rigid"/>
    <s v="Others"/>
    <x v="7"/>
    <s v="Gen 5 Carlyle"/>
    <n v="1.28"/>
    <n v="390"/>
    <n v="390"/>
    <n v="0.2"/>
    <s v="400 - 499"/>
    <s v="1.2 - 1.39"/>
    <n v="0.25600000000000001"/>
    <n v="0.10570301440000002"/>
    <n v="0.25600000000000006"/>
    <n v="110.30865786510142"/>
    <n v="2.3765185025523263"/>
  </r>
  <r>
    <x v="6"/>
    <s v="Q1"/>
    <s v="AMOLED"/>
    <s v="RGB OLED"/>
    <x v="5"/>
    <s v="Rigid"/>
    <s v="Others"/>
    <x v="7"/>
    <s v="Spot/Emporio Armani/Michael Kors/Misfit Vapor 2"/>
    <n v="1.2"/>
    <n v="390"/>
    <n v="390"/>
    <n v="0.05"/>
    <s v="400 - 499"/>
    <s v="1.2 - 1.39"/>
    <n v="0.06"/>
    <n v="2.3225759999999995E-2"/>
    <n v="6.0000000000000005E-2"/>
    <n v="27.577164466275356"/>
    <n v="0.53879201305111613"/>
  </r>
  <r>
    <x v="6"/>
    <s v="Q1"/>
    <s v="AMOLED"/>
    <s v="RGB OLED"/>
    <x v="5"/>
    <s v="Rigid"/>
    <s v="Others"/>
    <x v="8"/>
    <s v="Venu 2"/>
    <n v="1.28"/>
    <n v="416"/>
    <n v="416"/>
    <n v="0.2"/>
    <s v="400 - 499"/>
    <s v="1.2 - 1.39"/>
    <n v="0.25600000000000001"/>
    <n v="0.10570301440000002"/>
    <n v="0.25600000000000006"/>
    <n v="117.6625683894415"/>
    <n v="2.3765185025523263"/>
  </r>
  <r>
    <x v="6"/>
    <s v="Q1"/>
    <s v="AMOLED"/>
    <s v="RGB OLED"/>
    <x v="5"/>
    <s v="Rigid"/>
    <s v="Others"/>
    <x v="8"/>
    <s v="Venu 2S"/>
    <n v="1.1000000000000001"/>
    <n v="360"/>
    <n v="360"/>
    <n v="0.15"/>
    <s v="400 - 499"/>
    <s v="1 - 1.19"/>
    <n v="0.16500000000000001"/>
    <n v="5.8548269999999999E-2"/>
    <n v="0.16500000000000001"/>
    <n v="76.367532368147138"/>
    <n v="1.6833672726412305"/>
  </r>
  <r>
    <x v="6"/>
    <s v="Q1"/>
    <s v="AMOLED"/>
    <s v="RGB OLED"/>
    <x v="5"/>
    <s v="Rigid"/>
    <s v="Others"/>
    <x v="8"/>
    <s v="vívosmart 4"/>
    <n v="0.82"/>
    <n v="128"/>
    <n v="48"/>
    <n v="5.0000000000000001E-3"/>
    <s v=" &lt; 200"/>
    <s v="0.8 - 0.99"/>
    <n v="4.0999999999999995E-3"/>
    <n v="7.131050695890407E-4"/>
    <n v="4.0999999999999995E-3"/>
    <n v="0.68352029962540239"/>
    <n v="5.290339050021526E-2"/>
  </r>
  <r>
    <x v="6"/>
    <s v="Q1"/>
    <s v="AMOLED"/>
    <s v="RGB OLED"/>
    <x v="2"/>
    <s v="Rigid"/>
    <s v="Others"/>
    <x v="5"/>
    <s v="Z5A/Z6"/>
    <n v="1.41"/>
    <n v="320"/>
    <n v="360"/>
    <n v="0.28000000000000003"/>
    <s v="300 - 399"/>
    <s v="1.4 - 1.59"/>
    <n v="0.39480000000000004"/>
    <n v="0.17833154989903444"/>
    <n v="0.39479999999999993"/>
    <n v="134.86585928247371"/>
    <n v="3.3271259035732572"/>
  </r>
  <r>
    <x v="6"/>
    <s v="Q1"/>
    <s v="AMOLED"/>
    <s v="RGB OLED"/>
    <x v="7"/>
    <s v="Rigid"/>
    <s v="Others"/>
    <x v="5"/>
    <s v="Z6 Pro"/>
    <n v="1.58"/>
    <n v="320"/>
    <n v="360"/>
    <n v="0.95"/>
    <s v="300 - 399"/>
    <s v="1.4 - 1.59"/>
    <n v="1.5009999999999999"/>
    <n v="0.75974824690758613"/>
    <n v="1.5010000000000001"/>
    <n v="457.58059399410718"/>
    <n v="12.542736541248381"/>
  </r>
  <r>
    <x v="6"/>
    <s v="Q1"/>
    <s v="AMOLED"/>
    <s v="RGB OLED"/>
    <x v="2"/>
    <s v="Rigid"/>
    <s v="Others"/>
    <x v="19"/>
    <s v="Z6 Pro"/>
    <n v="1.6"/>
    <n v="320"/>
    <n v="360"/>
    <n v="0.23"/>
    <s v="300 - 399"/>
    <s v="1.6 - 1.79"/>
    <n v="0.36800000000000005"/>
    <n v="0.18862520673103447"/>
    <n v="0.36800000000000005"/>
    <n v="110.78267012488912"/>
    <n v="3.3403287841429909"/>
  </r>
  <r>
    <x v="6"/>
    <s v="Q1"/>
    <s v="AMOLED"/>
    <s v="RGB OLED"/>
    <x v="5"/>
    <s v="Rigid"/>
    <s v="Others"/>
    <x v="1"/>
    <s v="OEM"/>
    <n v="1.39"/>
    <n v="454"/>
    <n v="454"/>
    <n v="1.6E-2"/>
    <s v="400 - 499"/>
    <s v="1.2 - 1.39"/>
    <n v="2.2239999999999999E-2"/>
    <n v="9.9721090879999995E-3"/>
    <n v="2.2239999999999999E-2"/>
    <n v="10.272847317078162"/>
    <n v="0.2112460891157622"/>
  </r>
  <r>
    <x v="6"/>
    <s v="Q1"/>
    <s v="AMOLED"/>
    <s v="RGB OLED"/>
    <x v="5"/>
    <s v="Rigid"/>
    <s v="Others"/>
    <x v="1"/>
    <s v="OEM"/>
    <n v="1.41"/>
    <n v="320"/>
    <n v="360"/>
    <n v="0.3"/>
    <s v="300 - 399"/>
    <s v="1.4 - 1.59"/>
    <n v="0.42299999999999999"/>
    <n v="0.19106951774896541"/>
    <n v="0.42299999999999993"/>
    <n v="144.49913494550754"/>
    <n v="3.3327271256331428"/>
  </r>
  <r>
    <x v="6"/>
    <s v="Q1"/>
    <s v="AMOLED"/>
    <s v="RGB OLED"/>
    <x v="2"/>
    <s v="Rigid"/>
    <s v="Others"/>
    <x v="1"/>
    <s v="White Box"/>
    <n v="0.95"/>
    <n v="120"/>
    <n v="180"/>
    <n v="0.3"/>
    <s v="200 - 299"/>
    <s v="0.8 - 0.99"/>
    <n v="0.28499999999999998"/>
    <n v="8.0620186153846154E-2"/>
    <n v="0.28499999999999998"/>
    <n v="64.899922958351809"/>
    <n v="2.376518502552325"/>
  </r>
  <r>
    <x v="6"/>
    <s v="Q1"/>
    <s v="AMOLED"/>
    <s v="RGB OLED"/>
    <x v="2"/>
    <s v="Rigid"/>
    <s v="Others"/>
    <x v="1"/>
    <s v="White Box"/>
    <n v="1.1000000000000001"/>
    <n v="126"/>
    <n v="294"/>
    <n v="0.3"/>
    <s v="200 - 299"/>
    <s v="1 - 1.19"/>
    <n v="0.33"/>
    <n v="8.4794046206896567E-2"/>
    <n v="0.33"/>
    <n v="95.958741133885241"/>
    <n v="1.7149633688711421"/>
  </r>
  <r>
    <x v="6"/>
    <s v="Q1"/>
    <s v="AMOLED"/>
    <s v="RGB OLED"/>
    <x v="7"/>
    <s v="Rigid"/>
    <s v="Others"/>
    <x v="1"/>
    <s v="White Box"/>
    <n v="1.39"/>
    <n v="454"/>
    <n v="454"/>
    <n v="0.3"/>
    <s v="400 - 499"/>
    <s v="1.2 - 1.39"/>
    <n v="0.41699999999999998"/>
    <n v="0.18697704539999999"/>
    <n v="0.41699999999999998"/>
    <n v="192.61588719521552"/>
    <n v="3.9608641709205412"/>
  </r>
  <r>
    <x v="6"/>
    <s v="Q1"/>
    <s v="AMOLED"/>
    <s v="RGB OLED"/>
    <x v="7"/>
    <s v="Rigid"/>
    <s v="Others"/>
    <x v="1"/>
    <s v="White Box"/>
    <n v="0.95"/>
    <n v="120"/>
    <n v="240"/>
    <n v="0.65"/>
    <s v="200 - 299"/>
    <s v="0.8 - 0.99"/>
    <n v="0.61749999999999994"/>
    <n v="0.15138679400000002"/>
    <n v="0.61750000000000005"/>
    <n v="174.41330224498358"/>
    <n v="5.1491234221967046"/>
  </r>
  <r>
    <x v="6"/>
    <s v="Q1"/>
    <s v="AMOLED"/>
    <s v="RGB OLED"/>
    <x v="7"/>
    <s v="Rigid"/>
    <s v="Others"/>
    <x v="1"/>
    <s v="White box"/>
    <n v="1.1000000000000001"/>
    <n v="126"/>
    <n v="294"/>
    <n v="0.65"/>
    <s v="200 - 299"/>
    <s v="1 - 1.19"/>
    <n v="0.71500000000000008"/>
    <n v="0.18372043344827588"/>
    <n v="0.71500000000000008"/>
    <n v="207.9106057900847"/>
    <n v="3.8306661736889502"/>
  </r>
  <r>
    <x v="6"/>
    <s v="Q1"/>
    <s v="AMOLED"/>
    <s v="RGB OLED"/>
    <x v="6"/>
    <s v="Rigid"/>
    <s v="Others"/>
    <x v="3"/>
    <s v="Quartz"/>
    <n v="1.4"/>
    <n v="300"/>
    <n v="300"/>
    <n v="0.14000000000000001"/>
    <s v="300 - 399"/>
    <s v="1.4 - 1.59"/>
    <n v="0.19600000000000001"/>
    <n v="8.8515951999999995E-2"/>
    <n v="0.19600000000000001"/>
    <n v="59.396969619670003"/>
    <n v="1.6635629517866286"/>
  </r>
  <r>
    <x v="6"/>
    <s v="Q1"/>
    <s v="AMOLED"/>
    <s v="RGB OLED"/>
    <x v="2"/>
    <s v="Rigid"/>
    <s v="Samsung"/>
    <x v="2"/>
    <s v="Galaxy Fit2"/>
    <n v="1.1000000000000001"/>
    <n v="126"/>
    <n v="294"/>
    <n v="0.16"/>
    <s v="200 - 299"/>
    <s v="1 - 1.19"/>
    <n v="0.17600000000000002"/>
    <n v="4.5223491310344831E-2"/>
    <n v="0.17600000000000005"/>
    <n v="51.177995271405464"/>
    <n v="0.94293321198497237"/>
  </r>
  <r>
    <x v="6"/>
    <s v="Q1"/>
    <s v="AMOLED"/>
    <s v="RGB OLED"/>
    <x v="7"/>
    <s v="Rigid"/>
    <s v="Samsung"/>
    <x v="2"/>
    <s v="Galaxy Fit2"/>
    <n v="1.1000000000000001"/>
    <n v="126"/>
    <n v="294"/>
    <n v="0.16"/>
    <s v="200 - 299"/>
    <s v="1 - 1.19"/>
    <n v="0.17600000000000002"/>
    <n v="4.5223491310344831E-2"/>
    <n v="0.17600000000000005"/>
    <n v="51.177995271405464"/>
    <n v="0.94293321198497237"/>
  </r>
  <r>
    <x v="6"/>
    <s v="Q1"/>
    <s v="AMOLED"/>
    <s v="RGB OLED"/>
    <x v="1"/>
    <s v="Rigid"/>
    <s v="Samsung"/>
    <x v="2"/>
    <m/>
    <n v="1.19"/>
    <n v="360"/>
    <n v="360"/>
    <n v="5.0000000000000001E-3"/>
    <s v="400 - 499"/>
    <s v="1 - 1.19"/>
    <n v="5.9499999999999996E-3"/>
    <n v="2.2840276899999995E-3"/>
    <n v="5.9499999999999996E-3"/>
    <n v="2.5455844122715714"/>
    <n v="4.7060264954553788E-2"/>
  </r>
  <r>
    <x v="6"/>
    <s v="Q1"/>
    <s v="AMOLED"/>
    <s v="RGB OLED"/>
    <x v="1"/>
    <s v="Rigid"/>
    <s v="Samsung"/>
    <x v="2"/>
    <m/>
    <n v="1.33"/>
    <n v="360"/>
    <n v="360"/>
    <n v="1.4999999999999999E-2"/>
    <s v="300 - 399"/>
    <s v="1.2 - 1.39"/>
    <n v="1.9949999999999999E-2"/>
    <n v="8.5591764299999974E-3"/>
    <n v="1.9949999999999999E-2"/>
    <n v="7.6367532368147133"/>
    <n v="0.18065379261125658"/>
  </r>
  <r>
    <x v="6"/>
    <s v="Q1"/>
    <s v="AMOLED"/>
    <s v="RGB OLED"/>
    <x v="3"/>
    <s v="Rigid"/>
    <s v="Vivo"/>
    <x v="22"/>
    <s v="Watch 2"/>
    <n v="1.43"/>
    <n v="466"/>
    <n v="466"/>
    <n v="0.20499999999999999"/>
    <s v="400 - 499"/>
    <s v="1.4 - 1.59"/>
    <n v="0.29314999999999997"/>
    <n v="0.13522698760999996"/>
    <n v="0.29314999999999997"/>
    <n v="135.09982161350175"/>
    <n v="2.7065905167957029"/>
  </r>
  <r>
    <x v="6"/>
    <s v="Q1"/>
    <s v="AMOLED"/>
    <s v="RGB OLED"/>
    <x v="6"/>
    <s v="Rigid"/>
    <s v="Xiaomi"/>
    <x v="16"/>
    <s v="Band 5"/>
    <n v="1.1000000000000001"/>
    <n v="126"/>
    <n v="294"/>
    <n v="0.05"/>
    <s v="200 - 299"/>
    <s v="1 - 1.19"/>
    <n v="5.5000000000000007E-2"/>
    <n v="1.4132341034482762E-2"/>
    <n v="5.5000000000000014E-2"/>
    <n v="15.993123522314207"/>
    <n v="0.25126948165468477"/>
  </r>
  <r>
    <x v="6"/>
    <s v="Q1"/>
    <s v="AMOLED"/>
    <s v="RGB OLED"/>
    <x v="3"/>
    <s v="Rigid"/>
    <s v="Xiaomi"/>
    <x v="16"/>
    <s v="Band 6"/>
    <n v="1.5640000000000001"/>
    <n v="394"/>
    <n v="324"/>
    <n v="0.43"/>
    <s v="300 - 399"/>
    <s v="1.4 - 1.59"/>
    <n v="0.67252000000000001"/>
    <n v="0.33290728397908148"/>
    <n v="0.67252000000000001"/>
    <n v="219.34721060455726"/>
    <n v="5.677238644986109"/>
  </r>
  <r>
    <x v="6"/>
    <s v="Q1"/>
    <s v="AMOLED"/>
    <s v="RGB OLED"/>
    <x v="6"/>
    <s v="Rigid"/>
    <s v="Xiaomi"/>
    <x v="16"/>
    <s v="Band 6"/>
    <n v="1.5640000000000001"/>
    <n v="394"/>
    <n v="324"/>
    <n v="0.51"/>
    <s v="300 - 399"/>
    <s v="1.4 - 1.59"/>
    <n v="0.79764000000000002"/>
    <n v="0.39484352285891056"/>
    <n v="0.79764000000000002"/>
    <n v="260.155993972847"/>
    <n v="4.7134283633954439"/>
  </r>
  <r>
    <x v="6"/>
    <s v="Q1"/>
    <s v="AMOLED"/>
    <s v="RGB OLED"/>
    <x v="6"/>
    <s v="Rigid"/>
    <s v="Xiaomi"/>
    <x v="16"/>
    <s v="Band 7"/>
    <n v="1.6160000000000001"/>
    <n v="192"/>
    <n v="490"/>
    <n v="0.35"/>
    <s v="300 - 399"/>
    <s v="1.6 - 1.79"/>
    <n v="0.56559999999999999"/>
    <n v="0.20030517809920018"/>
    <n v="0.56559999999999999"/>
    <n v="184.19579256866859"/>
    <n v="3.2347057395851082"/>
  </r>
  <r>
    <x v="6"/>
    <s v="Q1"/>
    <s v="AMOLED"/>
    <s v="RGB OLED"/>
    <x v="3"/>
    <s v="Rigid"/>
    <s v="Xiaomi"/>
    <x v="16"/>
    <s v="Band 7"/>
    <n v="1.6160000000000001"/>
    <n v="192"/>
    <n v="490"/>
    <n v="0.85"/>
    <s v="300 - 399"/>
    <s v="1.6 - 1.79"/>
    <n v="1.3736000000000002"/>
    <n v="0.48645543252662893"/>
    <n v="1.3736000000000002"/>
    <n v="447.33263909533804"/>
    <n v="10.100203635847386"/>
  </r>
  <r>
    <x v="6"/>
    <s v="Q1"/>
    <s v="AMOLED"/>
    <s v="RGB OLED"/>
    <x v="7"/>
    <s v="Rigid"/>
    <s v="Xiaomi"/>
    <x v="16"/>
    <s v="Color2"/>
    <n v="1.43"/>
    <n v="454"/>
    <n v="454"/>
    <n v="0.13"/>
    <s v="400 - 499"/>
    <s v="1.4 - 1.59"/>
    <n v="0.18590000000000001"/>
    <n v="8.5753699459999985E-2"/>
    <n v="0.18589999999999998"/>
    <n v="83.466884451260071"/>
    <n v="1.716374474065568"/>
  </r>
  <r>
    <x v="6"/>
    <s v="Q1"/>
    <s v="AMOLED"/>
    <s v="RGB OLED"/>
    <x v="3"/>
    <s v="Rigid"/>
    <s v="Xiaomi"/>
    <x v="16"/>
    <s v="Color2"/>
    <n v="1.43"/>
    <n v="454"/>
    <n v="454"/>
    <n v="0.185"/>
    <s v="400 - 499"/>
    <s v="1.4 - 1.59"/>
    <n v="0.26455000000000001"/>
    <n v="0.12203411076999997"/>
    <n v="0.26455000000000001"/>
    <n v="118.77979710371625"/>
    <n v="2.4425329054010003"/>
  </r>
  <r>
    <x v="6"/>
    <s v="Q1"/>
    <s v="AMOLED"/>
    <s v="RGB OLED"/>
    <x v="2"/>
    <s v="Rigid"/>
    <s v="Xiaomi"/>
    <x v="16"/>
    <s v="Redmi Watch2"/>
    <n v="1.6"/>
    <n v="320"/>
    <n v="360"/>
    <n v="0.22"/>
    <s v="300 - 399"/>
    <s v="1.6 - 1.79"/>
    <n v="0.35200000000000004"/>
    <n v="0.18042411078620688"/>
    <n v="0.35199999999999998"/>
    <n v="105.96603229337219"/>
    <n v="2.9046337253417303"/>
  </r>
  <r>
    <x v="6"/>
    <s v="Q1"/>
    <s v="AMOLED"/>
    <s v="RGB OLED"/>
    <x v="3"/>
    <s v="Rigid"/>
    <s v="Xiaomi"/>
    <x v="16"/>
    <s v="Watch S1"/>
    <n v="1.43"/>
    <n v="466"/>
    <n v="466"/>
    <n v="6.5000000000000002E-2"/>
    <s v="400 - 499"/>
    <s v="1.4 - 1.59"/>
    <n v="9.2950000000000005E-2"/>
    <n v="4.2876849729999993E-2"/>
    <n v="9.2949999999999991E-2"/>
    <n v="42.836528804281052"/>
    <n v="0.85818723703278399"/>
  </r>
  <r>
    <x v="6"/>
    <s v="Q1"/>
    <s v="AMOLED"/>
    <s v="RGB OLED"/>
    <x v="6"/>
    <s v="Rigid"/>
    <s v="Xiaomi"/>
    <x v="16"/>
    <s v="Watch S1"/>
    <n v="1.43"/>
    <n v="466"/>
    <n v="466"/>
    <n v="0.13500000000000001"/>
    <s v="400 - 499"/>
    <s v="1.4 - 1.59"/>
    <n v="0.19305"/>
    <n v="8.905191866999998E-2"/>
    <n v="0.19305"/>
    <n v="88.96817520889141"/>
    <n v="1.7823888769142437"/>
  </r>
  <r>
    <x v="6"/>
    <s v="Q1"/>
    <s v="AMOLED"/>
    <s v="RGB OLED"/>
    <x v="4"/>
    <s v="Rigid"/>
    <s v="Xiaomi"/>
    <x v="16"/>
    <s v="Watch S1"/>
    <n v="1.43"/>
    <n v="466"/>
    <n v="466"/>
    <n v="0.2"/>
    <s v="400 - 499"/>
    <s v="1.4 - 1.59"/>
    <n v="0.28599999999999998"/>
    <n v="0.13192876839999998"/>
    <n v="0.28599999999999998"/>
    <n v="131.80470401317245"/>
    <n v="2.6405761139470276"/>
  </r>
  <r>
    <x v="6"/>
    <s v="Q1"/>
    <s v="AMOLED"/>
    <s v="RGB OLED"/>
    <x v="6"/>
    <s v="Rigid"/>
    <s v="Xiaomi"/>
    <x v="16"/>
    <m/>
    <n v="1.47"/>
    <n v="194"/>
    <n v="368"/>
    <n v="0.1"/>
    <s v="200 - 299"/>
    <s v="1.4 - 1.59"/>
    <n v="0.14699999999999999"/>
    <n v="5.7511534041169529E-2"/>
    <n v="0.14699999999999999"/>
    <n v="41.600480766452691"/>
    <n v="1.0892376470031493"/>
  </r>
  <r>
    <x v="6"/>
    <s v="Q2"/>
    <s v="AMOLED"/>
    <s v="RGB OLED"/>
    <x v="0"/>
    <s v="Flexible"/>
    <s v="Apple"/>
    <x v="0"/>
    <m/>
    <n v="1.99"/>
    <n v="410"/>
    <n v="502"/>
    <n v="0.05"/>
    <s v="300 - 399"/>
    <s v="1.8 - 1.99"/>
    <n v="9.9500000000000005E-2"/>
    <n v="6.2585589548673659E-2"/>
    <n v="9.9500000000000019E-2"/>
    <n v="32.407715130814147"/>
    <n v="1.9026270065446127"/>
  </r>
  <r>
    <x v="6"/>
    <s v="Q2"/>
    <s v="AMOLED"/>
    <s v="RGB OLED"/>
    <x v="1"/>
    <s v="Flexible"/>
    <s v="Apple"/>
    <x v="0"/>
    <m/>
    <n v="1.5"/>
    <n v="312"/>
    <n v="390"/>
    <n v="0.464339"/>
    <s v="300 - 399"/>
    <s v="1.4 - 1.59"/>
    <n v="0.69650849999999997"/>
    <n v="0.32879957843414626"/>
    <n v="0.69650849999999986"/>
    <n v="231.91118381225584"/>
    <n v="9.4891774026956099"/>
  </r>
  <r>
    <x v="6"/>
    <s v="Q2"/>
    <s v="AMOLED"/>
    <s v="RGB OLED"/>
    <x v="8"/>
    <s v="Flexible"/>
    <s v="Apple"/>
    <x v="0"/>
    <m/>
    <n v="1.78"/>
    <n v="368"/>
    <n v="448"/>
    <n v="1.5"/>
    <s v="300 - 399"/>
    <s v="1.6 - 1.79"/>
    <n v="2.67"/>
    <n v="1.5039030433389184"/>
    <n v="2.67"/>
    <n v="869.648204735685"/>
    <n v="49.046118819374314"/>
  </r>
  <r>
    <x v="6"/>
    <s v="Q2"/>
    <s v="AMOLED"/>
    <s v="RGB OLED"/>
    <x v="0"/>
    <s v="Flexible"/>
    <s v="Apple"/>
    <x v="0"/>
    <m/>
    <n v="1.72"/>
    <n v="396"/>
    <n v="484"/>
    <n v="1.55"/>
    <s v="300 - 399"/>
    <s v="1.6 - 1.79"/>
    <n v="2.6659999999999999"/>
    <n v="1.4499060110732671"/>
    <n v="2.6659999999999999"/>
    <n v="969.30412152223926"/>
    <n v="50.165155760887799"/>
  </r>
  <r>
    <x v="6"/>
    <s v="Q2"/>
    <s v="AMOLED"/>
    <s v="RGB OLED"/>
    <x v="0"/>
    <s v="Flexible"/>
    <s v="Apple"/>
    <x v="0"/>
    <m/>
    <n v="1.57"/>
    <n v="324"/>
    <n v="394"/>
    <n v="2.5"/>
    <s v="300 - 399"/>
    <s v="1.4 - 1.59"/>
    <n v="3.9250000000000003"/>
    <n v="1.95038639140301"/>
    <n v="3.9249999999999998"/>
    <n v="1275.2744802590539"/>
    <n v="80.91154154981902"/>
  </r>
  <r>
    <x v="6"/>
    <s v="Q2"/>
    <s v="AMOLED"/>
    <s v="RGB OLED"/>
    <x v="0"/>
    <s v="Flexible"/>
    <s v="Apple"/>
    <x v="0"/>
    <m/>
    <n v="1.9"/>
    <n v="396"/>
    <n v="484"/>
    <n v="2.5499999999999998"/>
    <s v="300 - 399"/>
    <s v="1.8 - 1.99"/>
    <n v="4.8449999999999998"/>
    <n v="2.9107080080198013"/>
    <n v="4.8449999999999998"/>
    <n v="1594.6616192785225"/>
    <n v="90.465037184789935"/>
  </r>
  <r>
    <x v="6"/>
    <s v="Q2"/>
    <s v="AMOLED"/>
    <s v="RGB OLED"/>
    <x v="1"/>
    <s v="Flexible"/>
    <s v="Samsung"/>
    <x v="2"/>
    <m/>
    <n v="1.36"/>
    <n v="360"/>
    <n v="360"/>
    <n v="0.90428299999999995"/>
    <s v="300 - 399"/>
    <s v="1.2 - 1.39"/>
    <n v="1.22982488"/>
    <n v="0.53953499731494403"/>
    <n v="1.22982488"/>
    <n v="460.38574181643463"/>
    <n v="18.479821443475121"/>
  </r>
  <r>
    <x v="6"/>
    <s v="Q2"/>
    <s v="AMOLED"/>
    <s v="RGB OLED"/>
    <x v="1"/>
    <s v="Flexible"/>
    <s v="Samsung"/>
    <x v="2"/>
    <m/>
    <n v="1.2"/>
    <n v="360"/>
    <n v="360"/>
    <n v="1.280478"/>
    <s v="400 - 499"/>
    <s v="1.2 - 1.39"/>
    <n v="1.5365735999999999"/>
    <n v="0.59480149426559992"/>
    <n v="1.5365735999999999"/>
    <n v="651.91296741133544"/>
    <n v="21.80641532416486"/>
  </r>
  <r>
    <x v="6"/>
    <s v="Q2"/>
    <s v="AMOLED"/>
    <s v="RGB OLED"/>
    <x v="6"/>
    <s v="Rigid"/>
    <s v="Honor"/>
    <x v="20"/>
    <s v="Watch GS3"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6.5354258820188943E-2"/>
  </r>
  <r>
    <x v="6"/>
    <s v="Q2"/>
    <s v="AMOLED"/>
    <s v="RGB OLED"/>
    <x v="4"/>
    <s v="Rigid"/>
    <s v="Honor"/>
    <x v="20"/>
    <s v="Watch GS3"/>
    <n v="1.43"/>
    <n v="466"/>
    <n v="466"/>
    <n v="0.22500000000000001"/>
    <s v="400 - 499"/>
    <s v="1.4 - 1.59"/>
    <n v="0.32174999999999998"/>
    <n v="0.14841986444999997"/>
    <n v="0.32174999999999998"/>
    <n v="148.28029201481903"/>
    <n v="2.9409416469085023"/>
  </r>
  <r>
    <x v="6"/>
    <s v="Q2"/>
    <s v="AMOLED"/>
    <s v="RGB OLED"/>
    <x v="2"/>
    <s v="Rigid"/>
    <s v="Huawei"/>
    <x v="13"/>
    <s v="GTR (47mm)/Nexo-Marve"/>
    <n v="1.39"/>
    <n v="454"/>
    <n v="454"/>
    <n v="0.03"/>
    <s v="400 - 499"/>
    <s v="1.2 - 1.39"/>
    <n v="4.1699999999999994E-2"/>
    <n v="1.8697704539999995E-2"/>
    <n v="4.1699999999999994E-2"/>
    <n v="19.261588719521551"/>
    <n v="0.3921255529211336"/>
  </r>
  <r>
    <x v="6"/>
    <s v="Q2"/>
    <s v="AMOLED"/>
    <s v="RGB OLED"/>
    <x v="2"/>
    <s v="Rigid"/>
    <s v="Huawei"/>
    <x v="13"/>
    <s v="GTR3 Pro"/>
    <n v="1.45"/>
    <n v="480"/>
    <n v="480"/>
    <n v="6.5000000000000002E-2"/>
    <s v="400 - 499"/>
    <s v="1.4 - 1.59"/>
    <n v="9.425E-2"/>
    <n v="4.408458925E-2"/>
    <n v="9.425E-2"/>
    <n v="44.123463146040571"/>
    <n v="0.84960536466245618"/>
  </r>
  <r>
    <x v="6"/>
    <s v="Q2"/>
    <s v="AMOLED"/>
    <s v="RGB OLED"/>
    <x v="6"/>
    <s v="Rigid"/>
    <s v="Huawei"/>
    <x v="13"/>
    <s v="GTS 4Mini"/>
    <n v="1.651"/>
    <n v="336"/>
    <n v="384"/>
    <n v="0.13"/>
    <s v="300 - 399"/>
    <s v="1.6 - 1.79"/>
    <n v="0.21463000000000002"/>
    <n v="0.113295983969954"/>
    <n v="0.21463000000000002"/>
    <n v="66.332109871464212"/>
    <n v="1.6992107293249124"/>
  </r>
  <r>
    <x v="6"/>
    <s v="Q2"/>
    <s v="AMOLED"/>
    <s v="RGB OLED"/>
    <x v="2"/>
    <s v="Rigid"/>
    <s v="Huawei"/>
    <x v="13"/>
    <s v="GTS/ GTS 2"/>
    <n v="1.65"/>
    <n v="348"/>
    <n v="442"/>
    <n v="3.5000000000000003E-2"/>
    <s v="300 - 399"/>
    <s v="1.6 - 1.79"/>
    <n v="5.7750000000000003E-2"/>
    <n v="2.9879620477381592E-2"/>
    <n v="5.7750000000000003E-2"/>
    <n v="19.689421017389012"/>
    <n v="0.41173183056719054"/>
  </r>
  <r>
    <x v="6"/>
    <s v="Q2"/>
    <s v="AMOLED"/>
    <s v="RGB OLED"/>
    <x v="6"/>
    <s v="Rigid"/>
    <s v="Huawei"/>
    <x v="13"/>
    <s v="GTS3"/>
    <n v="1.746"/>
    <n v="448"/>
    <n v="368"/>
    <n v="5.0000000000000001E-3"/>
    <s v="300 - 399"/>
    <s v="1.6 - 1.79"/>
    <n v="8.7299999999999999E-3"/>
    <n v="4.8233309031555224E-3"/>
    <n v="8.7299999999999999E-3"/>
    <n v="2.89882734911895"/>
    <n v="7.7979513364998213E-2"/>
  </r>
  <r>
    <x v="6"/>
    <s v="Q2"/>
    <s v="AMOLED"/>
    <s v="RGB OLED"/>
    <x v="4"/>
    <s v="Rigid"/>
    <s v="Huawei"/>
    <x v="13"/>
    <s v="GTS3"/>
    <n v="1.746"/>
    <n v="390"/>
    <n v="450"/>
    <n v="0.16500000000000001"/>
    <s v="300 - 399"/>
    <s v="1.6 - 1.79"/>
    <n v="0.28809000000000001"/>
    <n v="0.16061209452758374"/>
    <n v="0.28809000000000001"/>
    <n v="98.254694544332082"/>
    <n v="2.5733239410449413"/>
  </r>
  <r>
    <x v="6"/>
    <s v="Q2"/>
    <s v="AMOLED"/>
    <s v="RGB OLED"/>
    <x v="6"/>
    <s v="Rigid"/>
    <s v="Huawei"/>
    <x v="13"/>
    <s v="GTS4"/>
    <n v="1.744"/>
    <n v="390"/>
    <n v="450"/>
    <n v="0.03"/>
    <s v="300 - 399"/>
    <s v="1.6 - 1.79"/>
    <n v="5.2319999999999998E-2"/>
    <n v="2.9135336522071058E-2"/>
    <n v="5.2319999999999998E-2"/>
    <n v="17.864489917151285"/>
    <n v="0.46787708018998925"/>
  </r>
  <r>
    <x v="6"/>
    <s v="Q2"/>
    <s v="AMOLED"/>
    <s v="RGB OLED"/>
    <x v="6"/>
    <s v="Rigid"/>
    <s v="Huawei"/>
    <x v="13"/>
    <s v="T-REX"/>
    <n v="1.3"/>
    <n v="360"/>
    <n v="360"/>
    <n v="0.03"/>
    <s v="300 - 399"/>
    <s v="1.2 - 1.39"/>
    <n v="3.9E-2"/>
    <n v="1.6354805999999996E-2"/>
    <n v="3.8999999999999993E-2"/>
    <n v="15.273506473629427"/>
    <n v="0.37251927527507706"/>
  </r>
  <r>
    <x v="6"/>
    <s v="Q2"/>
    <s v="AMOLED"/>
    <s v="RGB OLED"/>
    <x v="4"/>
    <s v="Rigid"/>
    <s v="Huawei"/>
    <x v="4"/>
    <n v="6"/>
    <n v="1.474"/>
    <n v="194"/>
    <n v="368"/>
    <n v="0.91500000000000004"/>
    <s v="200 - 299"/>
    <s v="1.4 - 1.59"/>
    <n v="1.3487100000000001"/>
    <n v="0.52909827251147812"/>
    <n v="1.3487099999999999"/>
    <n v="380.64439901304212"/>
    <n v="9.866859225378029"/>
  </r>
  <r>
    <x v="6"/>
    <s v="Q2"/>
    <s v="AMOLED"/>
    <s v="RGB OLED"/>
    <x v="6"/>
    <s v="Rigid"/>
    <s v="Huawei"/>
    <x v="4"/>
    <n v="6"/>
    <n v="1.47"/>
    <n v="194"/>
    <n v="368"/>
    <n v="1.1100000000000001"/>
    <s v="200 - 299"/>
    <s v="1.4 - 1.59"/>
    <n v="1.6317000000000002"/>
    <n v="0.63837802785698183"/>
    <n v="1.6316999999999999"/>
    <n v="461.76533650762485"/>
    <n v="11.969632502917609"/>
  </r>
  <r>
    <x v="6"/>
    <s v="Q2"/>
    <s v="AMOLED"/>
    <s v="RGB OLED"/>
    <x v="2"/>
    <s v="Rigid"/>
    <s v="Huawei"/>
    <x v="4"/>
    <s v="6&amp;7"/>
    <n v="1.47"/>
    <n v="194"/>
    <n v="368"/>
    <n v="0.55000000000000004"/>
    <s v="200 - 299"/>
    <s v="1.4 - 1.59"/>
    <n v="0.8085"/>
    <n v="0.3163134372264324"/>
    <n v="0.8085"/>
    <n v="228.80264421548981"/>
    <n v="7.1889684702207832"/>
  </r>
  <r>
    <x v="6"/>
    <s v="Q2"/>
    <s v="AMOLED"/>
    <s v="RGB OLED"/>
    <x v="6"/>
    <s v="Rigid"/>
    <s v="Huawei"/>
    <x v="4"/>
    <s v="GT3 42mm"/>
    <n v="1.32"/>
    <n v="466"/>
    <n v="466"/>
    <n v="0.25"/>
    <s v="400 - 499"/>
    <s v="1.2 - 1.39"/>
    <n v="0.33"/>
    <n v="0.14051584799999997"/>
    <n v="0.33"/>
    <n v="164.75588001646557"/>
    <n v="2.9409416469085037"/>
  </r>
  <r>
    <x v="6"/>
    <s v="Q2"/>
    <s v="AMOLED"/>
    <s v="RGB OLED"/>
    <x v="4"/>
    <s v="Rigid"/>
    <s v="Huawei"/>
    <x v="4"/>
    <s v="GT3 42mm"/>
    <n v="1.32"/>
    <n v="466"/>
    <n v="466"/>
    <n v="0.57999999999999996"/>
    <s v="400 - 499"/>
    <s v="1.2 - 1.39"/>
    <n v="0.76559999999999995"/>
    <n v="0.32599676735999994"/>
    <n v="0.76560000000000006"/>
    <n v="382.23364163820008"/>
    <n v="6.8229846208277278"/>
  </r>
  <r>
    <x v="6"/>
    <s v="Q2"/>
    <s v="AMOLED"/>
    <s v="RGB OLED"/>
    <x v="6"/>
    <s v="Rigid"/>
    <s v="Huawei"/>
    <x v="4"/>
    <s v="Kids Watch 4X"/>
    <n v="1.41"/>
    <n v="320"/>
    <n v="360"/>
    <n v="1.4999999999999999E-2"/>
    <s v="300 - 399"/>
    <s v="1.4 - 1.59"/>
    <n v="2.1149999999999999E-2"/>
    <n v="9.5534758874482699E-3"/>
    <n v="2.1149999999999995E-2"/>
    <n v="7.2249567472753764"/>
    <n v="0.17645649881451023"/>
  </r>
  <r>
    <x v="6"/>
    <s v="Q2"/>
    <s v="AMOLED"/>
    <s v="RGB OLED"/>
    <x v="4"/>
    <s v="Rigid"/>
    <s v="Huawei"/>
    <x v="4"/>
    <s v="Kids Watch 4X"/>
    <n v="1.41"/>
    <n v="320"/>
    <n v="360"/>
    <n v="5.5E-2"/>
    <s v="300 - 399"/>
    <s v="1.4 - 1.59"/>
    <n v="7.7549999999999994E-2"/>
    <n v="3.5029411587310329E-2"/>
    <n v="7.7549999999999994E-2"/>
    <n v="26.491508073343049"/>
    <n v="0.64700716231987077"/>
  </r>
  <r>
    <x v="6"/>
    <s v="Q2"/>
    <s v="AMOLED"/>
    <s v="RGB OLED"/>
    <x v="6"/>
    <s v="Rigid"/>
    <s v="Huawei"/>
    <x v="4"/>
    <s v="Watch 3"/>
    <n v="1.43"/>
    <n v="466"/>
    <n v="466"/>
    <n v="0.17499999999999999"/>
    <s v="400 - 499"/>
    <s v="1.4 - 1.59"/>
    <n v="0.25024999999999997"/>
    <n v="0.11543767234999995"/>
    <n v="0.25024999999999997"/>
    <n v="115.32911601152588"/>
    <n v="2.9188040985885637"/>
  </r>
  <r>
    <x v="6"/>
    <s v="Q2"/>
    <s v="AMOLED"/>
    <s v="RGB OLED"/>
    <x v="6"/>
    <s v="Rigid"/>
    <s v="Huawei"/>
    <x v="4"/>
    <s v="Watch Fit2"/>
    <n v="1.74"/>
    <n v="466"/>
    <n v="466"/>
    <n v="0.36499999999999999"/>
    <s v="300 - 399"/>
    <s v="1.6 - 1.79"/>
    <n v="0.6351"/>
    <n v="0.35647477091999996"/>
    <n v="0.63509999999999989"/>
    <n v="240.54358482403973"/>
    <n v="5.6925044756448697"/>
  </r>
  <r>
    <x v="6"/>
    <s v="Q2"/>
    <s v="AMOLED"/>
    <s v="RGB OLED"/>
    <x v="2"/>
    <s v="Rigid"/>
    <s v="Huawei"/>
    <x v="4"/>
    <s v="Watch Fit2"/>
    <n v="1.74"/>
    <n v="336"/>
    <n v="580"/>
    <n v="0.41"/>
    <s v="300 - 399"/>
    <s v="1.6 - 1.79"/>
    <n v="0.71339999999999992"/>
    <n v="0.34736375856346996"/>
    <n v="0.71339999999999992"/>
    <n v="274.82113746944572"/>
    <n v="6.394320095929853"/>
  </r>
  <r>
    <x v="6"/>
    <s v="Q2"/>
    <s v="AMOLED"/>
    <s v="RGB OLED"/>
    <x v="3"/>
    <s v="Rigid"/>
    <s v="Huawei"/>
    <x v="4"/>
    <s v="Watch GT3 Pro"/>
    <n v="1.43"/>
    <n v="466"/>
    <n v="466"/>
    <n v="0.315"/>
    <s v="400 - 499"/>
    <s v="1.4 - 1.59"/>
    <n v="0.45044999999999996"/>
    <n v="0.20778781022999995"/>
    <n v="0.45044999999999996"/>
    <n v="207.59240882074661"/>
    <n v="3.995054920656707"/>
  </r>
  <r>
    <x v="6"/>
    <s v="Q2"/>
    <s v="AMOLED"/>
    <s v="RGB OLED"/>
    <x v="2"/>
    <s v="Rigid"/>
    <s v="Huawei"/>
    <x v="4"/>
    <s v="Watch3/3 pro/runner/ GT3 46mm"/>
    <n v="1.43"/>
    <n v="466"/>
    <n v="466"/>
    <n v="0.30499999999999999"/>
    <s v="400 - 499"/>
    <s v="1.4 - 1.59"/>
    <n v="0.43614999999999998"/>
    <n v="0.20119137180999994"/>
    <n v="0.43614999999999998"/>
    <n v="201.002173620088"/>
    <n v="3.986609788031525"/>
  </r>
  <r>
    <x v="6"/>
    <s v="Q2"/>
    <s v="AMOLED"/>
    <s v="RGB OLED"/>
    <x v="4"/>
    <s v="Rigid"/>
    <s v="Huawei"/>
    <x v="4"/>
    <s v="Watch3/3 pro/runner/ GT3 46mm"/>
    <n v="1.43"/>
    <n v="466"/>
    <n v="466"/>
    <n v="0.91"/>
    <s v="400 - 499"/>
    <s v="1.4 - 1.59"/>
    <n v="1.3012999999999999"/>
    <n v="0.60027589621999977"/>
    <n v="1.3012999999999999"/>
    <n v="599.71140325993474"/>
    <n v="11.894475105274386"/>
  </r>
  <r>
    <x v="6"/>
    <s v="Q2"/>
    <s v="AMOLED"/>
    <s v="RGB OLED"/>
    <x v="6"/>
    <s v="Rigid"/>
    <s v="Huawei"/>
    <x v="4"/>
    <m/>
    <n v="1.32"/>
    <n v="466"/>
    <n v="466"/>
    <n v="5.0000000000000001E-3"/>
    <s v="400 - 499"/>
    <s v="1.2 - 1.39"/>
    <n v="6.6000000000000008E-3"/>
    <n v="2.8103169599999998E-3"/>
    <n v="6.6E-3"/>
    <n v="3.2951176003293114"/>
    <n v="5.8818832938170078E-2"/>
  </r>
  <r>
    <x v="6"/>
    <s v="Q2"/>
    <s v="AMOLED"/>
    <s v="RGB OLED"/>
    <x v="2"/>
    <s v="Rigid"/>
    <s v="Huawei/Honor"/>
    <x v="10"/>
    <s v="Watch Fit/Watch ES"/>
    <n v="1.64"/>
    <n v="280"/>
    <n v="456"/>
    <n v="0.11"/>
    <s v="300 - 399"/>
    <s v="1.6 - 1.79"/>
    <n v="0.18039999999999998"/>
    <n v="8.5112771934555173E-2"/>
    <n v="0.18039999999999998"/>
    <n v="58.861410108831066"/>
    <n v="1.4377936940441567"/>
  </r>
  <r>
    <x v="6"/>
    <s v="Q2"/>
    <s v="AMOLED"/>
    <s v="RGB OLED"/>
    <x v="7"/>
    <s v="Rigid"/>
    <s v="Others"/>
    <x v="11"/>
    <s v="Charge 5"/>
    <n v="1.04"/>
    <n v="184"/>
    <n v="276"/>
    <n v="0.11"/>
    <s v="300 - 399"/>
    <s v="1 - 1.19"/>
    <n v="0.1144"/>
    <n v="3.5427025920000001E-2"/>
    <n v="0.1144"/>
    <n v="36.48817890769557"/>
    <n v="1.4377936940441567"/>
  </r>
  <r>
    <x v="6"/>
    <s v="Q2"/>
    <s v="AMOLED"/>
    <s v="RGB OLED"/>
    <x v="7"/>
    <s v="Rigid"/>
    <s v="Others"/>
    <x v="11"/>
    <s v="Luxe"/>
    <n v="0.95"/>
    <n v="120"/>
    <n v="240"/>
    <n v="0.13"/>
    <s v="200 - 299"/>
    <s v="0.8 - 0.99"/>
    <n v="0.1235"/>
    <n v="3.0277358800000001E-2"/>
    <n v="0.1235"/>
    <n v="34.882660448996717"/>
    <n v="1.0195264375949473"/>
  </r>
  <r>
    <x v="6"/>
    <s v="Q2"/>
    <s v="AMOLED"/>
    <s v="RGB OLED"/>
    <x v="5"/>
    <s v="Rigid"/>
    <s v="Others"/>
    <x v="11"/>
    <s v="Versa 3"/>
    <n v="1.58"/>
    <n v="400"/>
    <n v="400"/>
    <n v="0.16"/>
    <s v="300 - 399"/>
    <s v="1.4 - 1.59"/>
    <n v="0.25280000000000002"/>
    <n v="0.12884619391999999"/>
    <n v="0.25280000000000002"/>
    <n v="90.509667991878089"/>
    <n v="2.5803305851715344"/>
  </r>
  <r>
    <x v="6"/>
    <s v="Q2"/>
    <s v="AMOLED"/>
    <s v="RGB OLED"/>
    <x v="5"/>
    <s v="Rigid"/>
    <s v="Others"/>
    <x v="7"/>
    <s v="Gen 5 Carlyle"/>
    <n v="1.28"/>
    <n v="390"/>
    <n v="390"/>
    <n v="0.06"/>
    <s v="400 - 499"/>
    <s v="1.2 - 1.39"/>
    <n v="7.6799999999999993E-2"/>
    <n v="3.1710904320000004E-2"/>
    <n v="7.6800000000000007E-2"/>
    <n v="33.092597359530423"/>
    <n v="0.70582599525804091"/>
  </r>
  <r>
    <x v="6"/>
    <s v="Q2"/>
    <s v="AMOLED"/>
    <s v="RGB OLED"/>
    <x v="5"/>
    <s v="Rigid"/>
    <s v="Others"/>
    <x v="7"/>
    <s v="Spot/Emporio Armani/Michael Kors/Misfit Vapor 2"/>
    <n v="1.2"/>
    <n v="390"/>
    <n v="390"/>
    <n v="0.09"/>
    <s v="400 - 499"/>
    <s v="1.2 - 1.39"/>
    <n v="0.108"/>
    <n v="4.1806367999999983E-2"/>
    <n v="0.10799999999999998"/>
    <n v="49.638896039295638"/>
    <n v="0.96012736725708892"/>
  </r>
  <r>
    <x v="6"/>
    <s v="Q2"/>
    <s v="AMOLED"/>
    <s v="RGB OLED"/>
    <x v="5"/>
    <s v="Rigid"/>
    <s v="Others"/>
    <x v="8"/>
    <s v="Venu 2"/>
    <n v="1.28"/>
    <n v="416"/>
    <n v="416"/>
    <n v="0.38"/>
    <s v="400 - 499"/>
    <s v="1.2 - 1.39"/>
    <n v="0.4864"/>
    <n v="0.20083572736000002"/>
    <n v="0.48640000000000005"/>
    <n v="223.55887993993886"/>
    <n v="4.4702313033009258"/>
  </r>
  <r>
    <x v="6"/>
    <s v="Q2"/>
    <s v="AMOLED"/>
    <s v="RGB OLED"/>
    <x v="5"/>
    <s v="Rigid"/>
    <s v="Others"/>
    <x v="8"/>
    <s v="Venu 2S"/>
    <n v="1.1000000000000001"/>
    <n v="360"/>
    <n v="360"/>
    <n v="0.16"/>
    <s v="400 - 499"/>
    <s v="1 - 1.19"/>
    <n v="0.17600000000000002"/>
    <n v="6.2451488000000013E-2"/>
    <n v="0.17600000000000005"/>
    <n v="81.458701192690285"/>
    <n v="1.7776358399091396"/>
  </r>
  <r>
    <x v="6"/>
    <s v="Q2"/>
    <s v="AMOLED"/>
    <s v="RGB OLED"/>
    <x v="6"/>
    <s v="Rigid"/>
    <s v="Others"/>
    <x v="8"/>
    <m/>
    <n v="1.41"/>
    <n v="400"/>
    <n v="400"/>
    <n v="0.12"/>
    <s v="400 - 499"/>
    <s v="1.4 - 1.59"/>
    <n v="0.16919999999999999"/>
    <n v="7.6958555759999964E-2"/>
    <n v="0.16919999999999996"/>
    <n v="67.882250993908556"/>
    <n v="1.5685022116845344"/>
  </r>
  <r>
    <x v="6"/>
    <s v="Q2"/>
    <s v="AMOLED"/>
    <s v="RGB OLED"/>
    <x v="7"/>
    <s v="Rigid"/>
    <s v="Others"/>
    <x v="5"/>
    <s v="Z6 Pro"/>
    <n v="1.58"/>
    <n v="320"/>
    <n v="360"/>
    <n v="0.38"/>
    <s v="300 - 399"/>
    <s v="1.4 - 1.59"/>
    <n v="0.60040000000000004"/>
    <n v="0.30389929876303445"/>
    <n v="0.60040000000000004"/>
    <n v="183.03223759764288"/>
    <n v="4.9669236703343591"/>
  </r>
  <r>
    <x v="6"/>
    <s v="Q2"/>
    <s v="AMOLED"/>
    <s v="RGB OLED"/>
    <x v="6"/>
    <s v="Rigid"/>
    <s v="Others"/>
    <x v="5"/>
    <s v="Z8"/>
    <n v="1.6"/>
    <n v="400"/>
    <n v="400"/>
    <n v="2E-3"/>
    <s v="300 - 399"/>
    <s v="1.6 - 1.79"/>
    <n v="3.2000000000000002E-3"/>
    <n v="1.6516096000000001E-3"/>
    <n v="3.2000000000000006E-3"/>
    <n v="1.131370849898476"/>
    <n v="2.6141703528075575E-2"/>
  </r>
  <r>
    <x v="6"/>
    <s v="Q2"/>
    <s v="AMOLED"/>
    <s v="RGB OLED"/>
    <x v="7"/>
    <s v="Rigid"/>
    <s v="Others"/>
    <x v="5"/>
    <s v="Z8"/>
    <n v="1.6"/>
    <n v="320"/>
    <n v="360"/>
    <n v="0.42"/>
    <s v="300 - 399"/>
    <s v="1.6 - 1.79"/>
    <n v="0.67200000000000004"/>
    <n v="0.34444602968275861"/>
    <n v="0.67200000000000004"/>
    <n v="202.29878892371056"/>
    <n v="5.48975774089587"/>
  </r>
  <r>
    <x v="6"/>
    <s v="Q2"/>
    <s v="AMOLED"/>
    <s v="RGB OLED"/>
    <x v="2"/>
    <s v="Rigid"/>
    <s v="Others"/>
    <x v="19"/>
    <s v="Z6 Pro"/>
    <n v="1.6"/>
    <n v="320"/>
    <n v="360"/>
    <n v="9.5000000000000001E-2"/>
    <s v="300 - 399"/>
    <s v="1.6 - 1.79"/>
    <n v="0.15200000000000002"/>
    <n v="7.7910411475862057E-2"/>
    <n v="0.15200000000000002"/>
    <n v="45.758059399410719"/>
    <n v="1.3659040093419492"/>
  </r>
  <r>
    <x v="6"/>
    <s v="Q2"/>
    <s v="AMOLED"/>
    <s v="RGB OLED"/>
    <x v="4"/>
    <s v="Rigid"/>
    <s v="Others"/>
    <x v="1"/>
    <s v="(BBK, 360 and Others)"/>
    <n v="1.4"/>
    <n v="240"/>
    <n v="240"/>
    <n v="0.11"/>
    <s v="200 - 299"/>
    <s v="1.4 - 1.59"/>
    <n v="0.154"/>
    <n v="6.9548247999999993E-2"/>
    <n v="0.154"/>
    <n v="37.335238046649714"/>
    <n v="1.4377936940441567"/>
  </r>
  <r>
    <x v="6"/>
    <s v="Q2"/>
    <s v="AMOLED"/>
    <s v="RGB OLED"/>
    <x v="5"/>
    <s v="Rigid"/>
    <s v="Others"/>
    <x v="1"/>
    <s v="OEM"/>
    <n v="1.39"/>
    <n v="454"/>
    <n v="454"/>
    <n v="1.0999999999999999E-2"/>
    <s v="400 - 499"/>
    <s v="1.2 - 1.39"/>
    <n v="1.5289999999999998E-2"/>
    <n v="6.8558249979999994E-3"/>
    <n v="1.5289999999999998E-2"/>
    <n v="7.0625825304912357"/>
    <n v="0.14377936940441566"/>
  </r>
  <r>
    <x v="6"/>
    <s v="Q2"/>
    <s v="AMOLED"/>
    <s v="RGB OLED"/>
    <x v="5"/>
    <s v="Rigid"/>
    <s v="Others"/>
    <x v="1"/>
    <s v="OEM"/>
    <n v="1.41"/>
    <n v="320"/>
    <n v="360"/>
    <n v="0.02"/>
    <s v="300 - 399"/>
    <s v="1.4 - 1.59"/>
    <n v="2.8199999999999999E-2"/>
    <n v="1.2737967849931028E-2"/>
    <n v="2.8199999999999999E-2"/>
    <n v="9.633275663033837"/>
    <n v="0.21995999029178745"/>
  </r>
  <r>
    <x v="6"/>
    <s v="Q2"/>
    <s v="AMOLED"/>
    <s v="RGB OLED"/>
    <x v="6"/>
    <s v="Rigid"/>
    <s v="Others"/>
    <x v="1"/>
    <s v="white box"/>
    <n v="1.32"/>
    <n v="466"/>
    <n v="466"/>
    <n v="2E-3"/>
    <s v="400 - 499"/>
    <s v="1.2 - 1.39"/>
    <n v="2.64E-3"/>
    <n v="1.1241267839999997E-3"/>
    <n v="2.6400000000000004E-3"/>
    <n v="1.3180470401317246"/>
    <n v="2.3527533175268029E-2"/>
  </r>
  <r>
    <x v="6"/>
    <s v="Q2"/>
    <s v="AMOLED"/>
    <s v="RGB OLED"/>
    <x v="6"/>
    <s v="Rigid"/>
    <s v="Others"/>
    <x v="1"/>
    <s v="white box"/>
    <n v="1.19"/>
    <n v="390"/>
    <n v="390"/>
    <n v="0.01"/>
    <s v="400 - 499"/>
    <s v="1 - 1.19"/>
    <n v="1.1899999999999999E-2"/>
    <n v="4.568055379999999E-3"/>
    <n v="1.1899999999999999E-2"/>
    <n v="5.5154328932550714"/>
    <n v="0.106680818584121"/>
  </r>
  <r>
    <x v="6"/>
    <s v="Q2"/>
    <s v="AMOLED"/>
    <s v="RGB OLED"/>
    <x v="6"/>
    <s v="Rigid"/>
    <s v="Others"/>
    <x v="1"/>
    <s v="white box"/>
    <n v="2"/>
    <n v="400"/>
    <n v="400"/>
    <n v="2.1000000000000001E-2"/>
    <s v="200 - 299"/>
    <s v="2.00+"/>
    <n v="4.2000000000000003E-2"/>
    <n v="2.7096720000000001E-2"/>
    <n v="4.2000000000000003E-2"/>
    <n v="11.879393923934"/>
    <n v="0.37645282314137074"/>
  </r>
  <r>
    <x v="6"/>
    <s v="Q2"/>
    <s v="AMOLED"/>
    <s v="RGB OLED"/>
    <x v="6"/>
    <s v="Rigid"/>
    <s v="Others"/>
    <x v="1"/>
    <s v="white box"/>
    <n v="1.3"/>
    <n v="466"/>
    <n v="466"/>
    <n v="0.11"/>
    <s v="500 - 599"/>
    <s v="1.2 - 1.39"/>
    <n v="0.14300000000000002"/>
    <n v="5.9967621999999991E-2"/>
    <n v="0.14299999999999999"/>
    <n v="72.492587207244853"/>
    <n v="1.2940143246397415"/>
  </r>
  <r>
    <x v="6"/>
    <s v="Q2"/>
    <s v="AMOLED"/>
    <s v="RGB OLED"/>
    <x v="2"/>
    <s v="Rigid"/>
    <s v="Others"/>
    <x v="1"/>
    <s v="White Box"/>
    <n v="1.1000000000000001"/>
    <n v="126"/>
    <n v="294"/>
    <n v="0.13"/>
    <s v="200 - 299"/>
    <s v="1 - 1.19"/>
    <n v="0.14300000000000002"/>
    <n v="3.6744086689655175E-2"/>
    <n v="0.14300000000000002"/>
    <n v="41.582121158016939"/>
    <n v="0.73571928524571995"/>
  </r>
  <r>
    <x v="6"/>
    <s v="Q2"/>
    <s v="AMOLED"/>
    <s v="RGB OLED"/>
    <x v="6"/>
    <s v="Rigid"/>
    <s v="Others"/>
    <x v="1"/>
    <s v="white box"/>
    <n v="1.43"/>
    <n v="466"/>
    <n v="466"/>
    <n v="0.13"/>
    <s v="400 - 499"/>
    <s v="1.4 - 1.59"/>
    <n v="0.18590000000000001"/>
    <n v="8.5753699459999985E-2"/>
    <n v="0.18589999999999998"/>
    <n v="85.673057608562104"/>
    <n v="1.6992107293249124"/>
  </r>
  <r>
    <x v="6"/>
    <s v="Q2"/>
    <s v="AMOLED"/>
    <s v="RGB OLED"/>
    <x v="6"/>
    <s v="Rigid"/>
    <s v="Others"/>
    <x v="1"/>
    <s v="white box"/>
    <n v="1.744"/>
    <n v="400"/>
    <n v="400"/>
    <n v="0.24"/>
    <s v="300 - 399"/>
    <s v="1.6 - 1.79"/>
    <n v="0.41855999999999999"/>
    <n v="0.23547328389119995"/>
    <n v="0.41855999999999999"/>
    <n v="135.76450198781711"/>
    <n v="3.743016641519914"/>
  </r>
  <r>
    <x v="6"/>
    <s v="Q2"/>
    <s v="AMOLED"/>
    <s v="RGB OLED"/>
    <x v="6"/>
    <s v="Rigid"/>
    <s v="Others"/>
    <x v="1"/>
    <s v="white box"/>
    <n v="1.19"/>
    <n v="390"/>
    <n v="390"/>
    <n v="0.26"/>
    <s v="400 - 499"/>
    <s v="1 - 1.19"/>
    <n v="0.30940000000000001"/>
    <n v="0.11876943987999997"/>
    <n v="0.30940000000000001"/>
    <n v="143.40125522463185"/>
    <n v="2.7737012831871461"/>
  </r>
  <r>
    <x v="6"/>
    <s v="Q2"/>
    <s v="AMOLED"/>
    <s v="RGB OLED"/>
    <x v="7"/>
    <s v="Rigid"/>
    <s v="Others"/>
    <x v="1"/>
    <s v="White Box"/>
    <n v="1.39"/>
    <n v="454"/>
    <n v="454"/>
    <n v="0.28000000000000003"/>
    <s v="400 - 499"/>
    <s v="1.2 - 1.39"/>
    <n v="0.38919999999999999"/>
    <n v="0.17451190904"/>
    <n v="0.38920000000000005"/>
    <n v="179.77482804886785"/>
    <n v="3.6598384939305806"/>
  </r>
  <r>
    <x v="6"/>
    <s v="Q2"/>
    <s v="AMOLED"/>
    <s v="RGB OLED"/>
    <x v="2"/>
    <s v="Rigid"/>
    <s v="Others"/>
    <x v="1"/>
    <s v="White Box"/>
    <n v="1.4"/>
    <n v="400"/>
    <n v="400"/>
    <n v="0.35"/>
    <s v="400 - 499"/>
    <s v="1.4 - 1.59"/>
    <n v="0.48999999999999994"/>
    <n v="0.22128987999999997"/>
    <n v="0.48999999999999994"/>
    <n v="197.98989873223331"/>
    <n v="4.346058211542565"/>
  </r>
  <r>
    <x v="6"/>
    <s v="Q2"/>
    <s v="AMOLED"/>
    <s v="RGB OLED"/>
    <x v="7"/>
    <s v="Rigid"/>
    <s v="Others"/>
    <x v="1"/>
    <s v="White Box"/>
    <n v="0.95"/>
    <n v="120"/>
    <n v="240"/>
    <n v="0.43"/>
    <s v="200 - 299"/>
    <s v="0.8 - 0.99"/>
    <n v="0.40849999999999997"/>
    <n v="0.10014818680000001"/>
    <n v="0.40850000000000003"/>
    <n v="115.38110763898914"/>
    <n v="3.3722797551217489"/>
  </r>
  <r>
    <x v="6"/>
    <s v="Q2"/>
    <s v="AMOLED"/>
    <s v="RGB OLED"/>
    <x v="7"/>
    <s v="Rigid"/>
    <s v="Others"/>
    <x v="1"/>
    <s v="White box"/>
    <n v="1.1000000000000001"/>
    <n v="126"/>
    <n v="294"/>
    <n v="0.45"/>
    <s v="200 - 299"/>
    <s v="1 - 1.19"/>
    <n v="0.49500000000000005"/>
    <n v="0.12719106931034485"/>
    <n v="0.49500000000000005"/>
    <n v="143.93811170082787"/>
    <n v="2.6254796621206573"/>
  </r>
  <r>
    <x v="6"/>
    <s v="Q2"/>
    <s v="AMOLED"/>
    <s v="RGB OLED"/>
    <x v="6"/>
    <s v="Rigid"/>
    <s v="Others"/>
    <x v="1"/>
    <s v="White box (ODM)"/>
    <n v="1.43"/>
    <n v="400"/>
    <n v="400"/>
    <n v="0.16"/>
    <s v="300 - 399"/>
    <s v="1.4 - 1.59"/>
    <n v="0.2288"/>
    <n v="0.10554301471999997"/>
    <n v="0.2288"/>
    <n v="90.509667991878089"/>
    <n v="2.0913362822460462"/>
  </r>
  <r>
    <x v="6"/>
    <s v="Q2"/>
    <s v="AMOLED"/>
    <s v="RGB OLED"/>
    <x v="6"/>
    <s v="Rigid"/>
    <s v="Others"/>
    <x v="3"/>
    <s v="Quartz"/>
    <n v="1.4"/>
    <n v="300"/>
    <n v="300"/>
    <n v="0.16"/>
    <s v="300 - 399"/>
    <s v="1.4 - 1.59"/>
    <n v="0.22399999999999998"/>
    <n v="0.10116108799999998"/>
    <n v="0.224"/>
    <n v="67.882250993908571"/>
    <n v="1.8822026540214425"/>
  </r>
  <r>
    <x v="6"/>
    <s v="Q2"/>
    <s v="AMOLED"/>
    <s v="RGB OLED"/>
    <x v="7"/>
    <s v="Rigid"/>
    <s v="Samsung"/>
    <x v="2"/>
    <s v="Galaxy Fit2"/>
    <n v="1.1000000000000001"/>
    <n v="126"/>
    <n v="294"/>
    <n v="0.11"/>
    <s v="200 - 299"/>
    <s v="1 - 1.19"/>
    <n v="0.12100000000000001"/>
    <n v="3.1091150275862074E-2"/>
    <n v="0.12100000000000002"/>
    <n v="35.184871749091258"/>
    <n v="0.64178391740727181"/>
  </r>
  <r>
    <x v="6"/>
    <s v="Q2"/>
    <s v="AMOLED"/>
    <s v="RGB OLED"/>
    <x v="1"/>
    <s v="Rigid"/>
    <s v="Samsung"/>
    <x v="2"/>
    <m/>
    <n v="1.19"/>
    <n v="360"/>
    <n v="360"/>
    <n v="9.2149999999999992E-3"/>
    <s v="400 - 499"/>
    <s v="1 - 1.19"/>
    <n v="1.0965849999999999E-2"/>
    <n v="4.2094630326699979E-3"/>
    <n v="1.0965849999999997E-2"/>
    <n v="4.6915120718165051"/>
    <n v="8.4997426945017759E-2"/>
  </r>
  <r>
    <x v="6"/>
    <s v="Q2"/>
    <s v="AMOLED"/>
    <s v="RGB OLED"/>
    <x v="1"/>
    <s v="Rigid"/>
    <s v="Samsung"/>
    <x v="2"/>
    <m/>
    <n v="1.33"/>
    <n v="360"/>
    <n v="360"/>
    <n v="1.9885E-2"/>
    <s v="300 - 399"/>
    <s v="1.2 - 1.39"/>
    <n v="2.644705E-2"/>
    <n v="1.1346614887369997E-2"/>
    <n v="2.6447049999999996E-2"/>
    <n v="10.123789207604039"/>
    <n v="0.2346969768502227"/>
  </r>
  <r>
    <x v="6"/>
    <s v="Q2"/>
    <s v="AMOLED"/>
    <s v="RGB OLED"/>
    <x v="3"/>
    <s v="Rigid"/>
    <s v="Vivo"/>
    <x v="22"/>
    <s v="Watch 2"/>
    <n v="1.43"/>
    <n v="466"/>
    <n v="466"/>
    <n v="0.05"/>
    <s v="400 - 499"/>
    <s v="1.4 - 1.59"/>
    <n v="7.1499999999999994E-2"/>
    <n v="3.2982192099999995E-2"/>
    <n v="7.1499999999999994E-2"/>
    <n v="32.951176003293114"/>
    <n v="0.65354258820188937"/>
  </r>
  <r>
    <x v="6"/>
    <s v="Q2"/>
    <s v="AMOLED"/>
    <s v="RGB OLED"/>
    <x v="6"/>
    <s v="Rigid"/>
    <s v="Xiaomi"/>
    <x v="16"/>
    <s v="Band 6"/>
    <n v="1.5640000000000001"/>
    <n v="394"/>
    <n v="324"/>
    <n v="0.18"/>
    <s v="300 - 399"/>
    <s v="1.4 - 1.59"/>
    <n v="0.28151999999999999"/>
    <n v="0.13935653747961549"/>
    <n v="0.28151999999999999"/>
    <n v="91.819762578651876"/>
    <n v="1.6469273222687608"/>
  </r>
  <r>
    <x v="6"/>
    <s v="Q2"/>
    <s v="AMOLED"/>
    <s v="RGB OLED"/>
    <x v="6"/>
    <s v="Rigid"/>
    <s v="Xiaomi"/>
    <x v="16"/>
    <s v="Band 7"/>
    <n v="1.6160000000000001"/>
    <n v="192"/>
    <n v="490"/>
    <n v="0.51"/>
    <s v="300 - 399"/>
    <s v="1.6 - 1.79"/>
    <n v="0.82416000000000011"/>
    <n v="0.29187325951597737"/>
    <n v="0.82416"/>
    <n v="268.39958345720282"/>
    <n v="4.6662940797614887"/>
  </r>
  <r>
    <x v="6"/>
    <s v="Q2"/>
    <s v="AMOLED"/>
    <s v="RGB OLED"/>
    <x v="3"/>
    <s v="Rigid"/>
    <s v="Xiaomi"/>
    <x v="16"/>
    <s v="Band 7"/>
    <n v="1.6160000000000001"/>
    <n v="192"/>
    <n v="490"/>
    <n v="2.15"/>
    <s v="300 - 399"/>
    <s v="1.6 - 1.79"/>
    <n v="3.4744000000000002"/>
    <n v="1.2304460940379438"/>
    <n v="3.4744000000000002"/>
    <n v="1131.4884400646786"/>
    <n v="25.292098163413129"/>
  </r>
  <r>
    <x v="6"/>
    <s v="Q2"/>
    <s v="AMOLED"/>
    <s v="RGB OLED"/>
    <x v="6"/>
    <s v="Rigid"/>
    <s v="Xiaomi"/>
    <x v="16"/>
    <s v="Band 7 Pro"/>
    <n v="1.64"/>
    <n v="456"/>
    <n v="280"/>
    <n v="0.35"/>
    <s v="300 - 399"/>
    <s v="1.6 - 1.79"/>
    <n v="0.57399999999999995"/>
    <n v="0.27081336524631189"/>
    <n v="0.57399999999999984"/>
    <n v="187.2863048917352"/>
    <n v="3.2023586821892569"/>
  </r>
  <r>
    <x v="6"/>
    <s v="Q2"/>
    <s v="AMOLED"/>
    <s v="RGB OLED"/>
    <x v="7"/>
    <s v="Rigid"/>
    <s v="Xiaomi"/>
    <x v="16"/>
    <s v="Color2"/>
    <n v="1.43"/>
    <n v="454"/>
    <n v="454"/>
    <n v="0.06"/>
    <s v="400 - 499"/>
    <s v="1.4 - 1.59"/>
    <n v="8.5799999999999987E-2"/>
    <n v="3.9578630519999991E-2"/>
    <n v="8.5799999999999987E-2"/>
    <n v="38.523177439043103"/>
    <n v="0.7842511058422672"/>
  </r>
  <r>
    <x v="6"/>
    <s v="Q2"/>
    <s v="AMOLED"/>
    <s v="RGB OLED"/>
    <x v="2"/>
    <s v="Rigid"/>
    <s v="Xiaomi"/>
    <x v="16"/>
    <s v="Redmi Watch2"/>
    <n v="1.6"/>
    <n v="320"/>
    <n v="360"/>
    <n v="0.13"/>
    <s v="300 - 399"/>
    <s v="1.6 - 1.79"/>
    <n v="0.20800000000000002"/>
    <n v="0.10661424728275862"/>
    <n v="0.20800000000000002"/>
    <n v="62.616291809719939"/>
    <n v="1.6992107293249124"/>
  </r>
  <r>
    <x v="6"/>
    <s v="Q2"/>
    <s v="AMOLED"/>
    <s v="RGB OLED"/>
    <x v="6"/>
    <s v="Rigid"/>
    <s v="Xiaomi"/>
    <x v="16"/>
    <s v="Watch S1"/>
    <n v="1.43"/>
    <n v="466"/>
    <n v="466"/>
    <n v="5.5E-2"/>
    <s v="400 - 499"/>
    <s v="1.4 - 1.59"/>
    <n v="7.8649999999999998E-2"/>
    <n v="3.6280411309999989E-2"/>
    <n v="7.8649999999999998E-2"/>
    <n v="36.246293603622426"/>
    <n v="0.71889684702207834"/>
  </r>
  <r>
    <x v="6"/>
    <s v="Q2"/>
    <s v="AMOLED"/>
    <s v="RGB OLED"/>
    <x v="4"/>
    <s v="Rigid"/>
    <s v="Xiaomi"/>
    <x v="16"/>
    <s v="Watch S1"/>
    <n v="1.43"/>
    <n v="466"/>
    <n v="466"/>
    <n v="0.105"/>
    <s v="400 - 499"/>
    <s v="1.4 - 1.59"/>
    <n v="0.15014999999999998"/>
    <n v="6.9262603409999984E-2"/>
    <n v="0.15014999999999998"/>
    <n v="69.197469606915533"/>
    <n v="1.3724394352239675"/>
  </r>
  <r>
    <x v="6"/>
    <s v="Q2"/>
    <s v="AMOLED"/>
    <s v="RGB OLED"/>
    <x v="3"/>
    <s v="Rigid"/>
    <s v="Xiaomi"/>
    <x v="16"/>
    <s v="Watch S1"/>
    <n v="1.43"/>
    <n v="466"/>
    <n v="466"/>
    <n v="0.13500000000000001"/>
    <s v="400 - 499"/>
    <s v="1.4 - 1.59"/>
    <n v="0.19305"/>
    <n v="8.905191866999998E-2"/>
    <n v="0.19305"/>
    <n v="88.96817520889141"/>
    <n v="1.7645649881451013"/>
  </r>
  <r>
    <x v="6"/>
    <s v="Q2"/>
    <s v="AMOLED"/>
    <s v="RGB OLED"/>
    <x v="6"/>
    <s v="Rigid"/>
    <s v="Xiaomi"/>
    <x v="16"/>
    <m/>
    <n v="1.47"/>
    <n v="194"/>
    <n v="368"/>
    <n v="0.14000000000000001"/>
    <s v="200 - 299"/>
    <s v="1.4 - 1.59"/>
    <n v="0.20580000000000001"/>
    <n v="8.051614765763733E-2"/>
    <n v="0.20580000000000001"/>
    <n v="58.240673073033769"/>
    <n v="1.5096833787463653"/>
  </r>
  <r>
    <x v="6"/>
    <s v="Q3"/>
    <s v="AMOLED"/>
    <s v="RGB OLED"/>
    <x v="1"/>
    <s v="Flexible"/>
    <s v="Apple"/>
    <x v="0"/>
    <m/>
    <n v="1.5"/>
    <n v="312"/>
    <n v="390"/>
    <n v="1.0185E-2"/>
    <s v="300 - 399"/>
    <s v="1.4 - 1.59"/>
    <n v="1.5277499999999999E-2"/>
    <n v="7.2120233414634128E-3"/>
    <n v="1.5277499999999998E-2"/>
    <n v="5.0868339879437778"/>
    <n v="0.20397667740492548"/>
  </r>
  <r>
    <x v="6"/>
    <s v="Q3"/>
    <s v="AMOLED"/>
    <s v="RGB OLED"/>
    <x v="0"/>
    <s v="Flexible"/>
    <s v="Apple"/>
    <x v="0"/>
    <m/>
    <n v="1.78"/>
    <n v="368"/>
    <n v="448"/>
    <n v="0.2"/>
    <s v="300 - 399"/>
    <s v="1.6 - 1.79"/>
    <n v="0.35600000000000004"/>
    <n v="0.20052040577852248"/>
    <n v="0.35599999999999998"/>
    <n v="115.95309396475801"/>
    <n v="6.3111002408858843"/>
  </r>
  <r>
    <x v="6"/>
    <s v="Q3"/>
    <s v="AMOLED"/>
    <s v="RGB OLED"/>
    <x v="0"/>
    <s v="Flexible"/>
    <s v="Apple"/>
    <x v="0"/>
    <m/>
    <n v="1.99"/>
    <n v="410"/>
    <n v="502"/>
    <n v="1.8"/>
    <s v="300 - 399"/>
    <s v="1.8 - 1.99"/>
    <n v="3.5819999999999999"/>
    <n v="2.2530812237522517"/>
    <n v="3.5820000000000003"/>
    <n v="1166.6777447093091"/>
    <n v="66.782207929715895"/>
  </r>
  <r>
    <x v="6"/>
    <s v="Q3"/>
    <s v="AMOLED"/>
    <s v="RGB OLED"/>
    <x v="8"/>
    <s v="Flexible"/>
    <s v="Apple"/>
    <x v="0"/>
    <m/>
    <n v="1.78"/>
    <n v="368"/>
    <n v="448"/>
    <n v="1.8"/>
    <s v="300 - 399"/>
    <s v="1.6 - 1.79"/>
    <n v="3.2040000000000002"/>
    <n v="1.8046836520067022"/>
    <n v="3.2039999999999997"/>
    <n v="1043.577845682822"/>
    <n v="57.678235731584202"/>
  </r>
  <r>
    <x v="6"/>
    <s v="Q3"/>
    <s v="AMOLED"/>
    <s v="RGB OLED"/>
    <x v="0"/>
    <s v="Flexible"/>
    <s v="Apple"/>
    <x v="0"/>
    <m/>
    <n v="1.57"/>
    <n v="324"/>
    <n v="394"/>
    <n v="3.7"/>
    <s v="300 - 399"/>
    <s v="1.4 - 1.59"/>
    <n v="5.8090000000000002"/>
    <n v="2.8865718592764553"/>
    <n v="5.8090000000000002"/>
    <n v="1887.4062307833999"/>
    <n v="116.75535445638886"/>
  </r>
  <r>
    <x v="6"/>
    <s v="Q3"/>
    <s v="AMOLED"/>
    <s v="RGB OLED"/>
    <x v="0"/>
    <s v="Flexible"/>
    <s v="Apple"/>
    <x v="0"/>
    <m/>
    <n v="1.72"/>
    <n v="396"/>
    <n v="484"/>
    <n v="4.3"/>
    <s v="300 - 399"/>
    <s v="1.6 - 1.79"/>
    <n v="7.3959999999999999"/>
    <n v="4.0223199016871281"/>
    <n v="7.395999999999999"/>
    <n v="2689.0372403520182"/>
    <n v="135.68865517904649"/>
  </r>
  <r>
    <x v="6"/>
    <s v="Q3"/>
    <s v="AMOLED"/>
    <s v="RGB OLED"/>
    <x v="0"/>
    <s v="Flexible"/>
    <s v="Apple"/>
    <x v="0"/>
    <m/>
    <n v="1.9"/>
    <n v="396"/>
    <n v="484"/>
    <n v="5.8"/>
    <s v="300 - 399"/>
    <s v="1.8 - 1.99"/>
    <n v="11.02"/>
    <n v="6.6204339005940582"/>
    <n v="11.02"/>
    <n v="3627.0734869864432"/>
    <n v="200.61952363921063"/>
  </r>
  <r>
    <x v="6"/>
    <s v="Q3"/>
    <s v="AMOLED"/>
    <s v="RGB OLED"/>
    <x v="4"/>
    <s v="Flexible"/>
    <s v="Huawei"/>
    <x v="4"/>
    <s v="B6"/>
    <n v="1.53"/>
    <n v="188"/>
    <n v="460"/>
    <n v="0.13"/>
    <s v="300 - 399"/>
    <s v="1.4 - 1.59"/>
    <n v="0.19890000000000002"/>
    <n v="6.8756039047984982E-2"/>
    <n v="0.19890000000000002"/>
    <n v="64.601498434633854"/>
    <n v="2.1696095616626003"/>
  </r>
  <r>
    <x v="6"/>
    <s v="Q3"/>
    <s v="AMOLED"/>
    <s v="RGB OLED"/>
    <x v="3"/>
    <s v="Flexible"/>
    <s v="Oppo"/>
    <x v="18"/>
    <s v="Watch2 42mm/Watch3"/>
    <n v="1.75"/>
    <n v="372"/>
    <n v="430"/>
    <n v="0.13500000000000001"/>
    <s v="300 - 399"/>
    <s v="1.6 - 1.79"/>
    <n v="0.23625000000000002"/>
    <n v="0.13197889368635624"/>
    <n v="0.23625000000000002"/>
    <n v="76.758393026430667"/>
    <n v="4.3258676798688152"/>
  </r>
  <r>
    <x v="6"/>
    <s v="Q3"/>
    <s v="AMOLED"/>
    <s v="RGB OLED"/>
    <x v="4"/>
    <s v="Flexible"/>
    <s v="Oppo"/>
    <x v="18"/>
    <s v="Watch3 Pro"/>
    <n v="1.91"/>
    <n v="378"/>
    <n v="496"/>
    <n v="0.155"/>
    <s v="300 - 399"/>
    <s v="1.8 - 1.99"/>
    <n v="0.29604999999999998"/>
    <n v="0.17587390199281416"/>
    <n v="0.29604999999999998"/>
    <n v="96.660863331546949"/>
    <n v="4.966736965775306"/>
  </r>
  <r>
    <x v="6"/>
    <s v="Q3"/>
    <s v="AMOLED"/>
    <s v="RGB OLED"/>
    <x v="4"/>
    <s v="Flexible"/>
    <s v="Others"/>
    <x v="23"/>
    <s v="Pixel Watch"/>
    <n v="1.2"/>
    <n v="450"/>
    <n v="450"/>
    <n v="0.17499999999999999"/>
    <s v="500 - 599"/>
    <s v="1.2 - 1.39"/>
    <n v="0.21"/>
    <n v="8.1290159999999972E-2"/>
    <n v="0.20999999999999996"/>
    <n v="111.36931803688124"/>
    <n v="2.9206282560842691"/>
  </r>
  <r>
    <x v="6"/>
    <s v="Q3"/>
    <s v="AMOLED"/>
    <s v="RGB OLED"/>
    <x v="1"/>
    <s v="Flexible"/>
    <s v="Samsung"/>
    <x v="2"/>
    <m/>
    <n v="1.2"/>
    <n v="360"/>
    <n v="360"/>
    <n v="2.2254710000000002"/>
    <s v="400 - 499"/>
    <s v="1.2 - 1.39"/>
    <n v="2.6705652"/>
    <n v="1.0337651066591997"/>
    <n v="2.6705652"/>
    <n v="1133.0248575124854"/>
    <n v="37.141562775406378"/>
  </r>
  <r>
    <x v="6"/>
    <s v="Q3"/>
    <s v="AMOLED"/>
    <s v="RGB OLED"/>
    <x v="1"/>
    <s v="Flexible"/>
    <s v="Samsung"/>
    <x v="2"/>
    <m/>
    <n v="1.36"/>
    <n v="360"/>
    <n v="360"/>
    <n v="2.3934310000000001"/>
    <s v="300 - 399"/>
    <s v="1.2 - 1.39"/>
    <n v="3.2550661600000002"/>
    <n v="1.4280261689742082"/>
    <n v="3.2550661600000006"/>
    <n v="1218.5361290895119"/>
    <n v="47.933637994889366"/>
  </r>
  <r>
    <x v="6"/>
    <s v="Q3"/>
    <s v="AMOLED"/>
    <s v="RGB OLED"/>
    <x v="6"/>
    <s v="Rigid"/>
    <s v="Honor"/>
    <x v="20"/>
    <s v="Watch GS3"/>
    <n v="1.43"/>
    <n v="466"/>
    <n v="466"/>
    <n v="0.14499999999999999"/>
    <s v="400 - 499"/>
    <s v="1.4 - 1.59"/>
    <n v="0.20734999999999998"/>
    <n v="9.5648357089999983E-2"/>
    <n v="0.20734999999999995"/>
    <n v="95.558410409550021"/>
    <n v="1.8763207707276242"/>
  </r>
  <r>
    <x v="6"/>
    <s v="Q3"/>
    <s v="AMOLED"/>
    <s v="RGB OLED"/>
    <x v="6"/>
    <s v="Rigid"/>
    <s v="Huawei"/>
    <x v="13"/>
    <s v="Band 7"/>
    <n v="1.47"/>
    <n v="466"/>
    <n v="466"/>
    <n v="0.14000000000000001"/>
    <s v="400 - 499"/>
    <s v="1.4 - 1.59"/>
    <n v="0.20580000000000001"/>
    <n v="9.7588837079999977E-2"/>
    <n v="0.20580000000000001"/>
    <n v="92.263292809220729"/>
    <n v="1.8116200544956373"/>
  </r>
  <r>
    <x v="6"/>
    <s v="Q3"/>
    <s v="AMOLED"/>
    <s v="RGB OLED"/>
    <x v="2"/>
    <s v="Rigid"/>
    <s v="Huawei"/>
    <x v="13"/>
    <s v="GTR (47mm)/Nexo-Marve"/>
    <n v="1.39"/>
    <n v="454"/>
    <n v="454"/>
    <n v="6.5000000000000002E-2"/>
    <s v="400 - 499"/>
    <s v="1.2 - 1.39"/>
    <n v="9.035E-2"/>
    <n v="4.0511693170000002E-2"/>
    <n v="9.0350000000000014E-2"/>
    <n v="41.733442225630036"/>
    <n v="0.84110931101583153"/>
  </r>
  <r>
    <x v="6"/>
    <s v="Q3"/>
    <s v="AMOLED"/>
    <s v="RGB OLED"/>
    <x v="2"/>
    <s v="Rigid"/>
    <s v="Huawei"/>
    <x v="13"/>
    <s v="GTR 4"/>
    <n v="1.43"/>
    <n v="466"/>
    <n v="466"/>
    <n v="5.5E-2"/>
    <s v="400 - 499"/>
    <s v="1.4 - 1.59"/>
    <n v="7.8649999999999998E-2"/>
    <n v="3.6280411309999989E-2"/>
    <n v="7.8649999999999998E-2"/>
    <n v="36.246293603622426"/>
    <n v="0.64053709069667208"/>
  </r>
  <r>
    <x v="6"/>
    <s v="Q3"/>
    <s v="AMOLED"/>
    <s v="RGB OLED"/>
    <x v="2"/>
    <s v="Rigid"/>
    <s v="Huawei"/>
    <x v="13"/>
    <s v="GTR3 Pro"/>
    <n v="1.45"/>
    <n v="480"/>
    <n v="480"/>
    <n v="0.1"/>
    <s v="400 - 499"/>
    <s v="1.4 - 1.59"/>
    <n v="0.14499999999999999"/>
    <n v="6.7822444999999995E-2"/>
    <n v="0.14499999999999999"/>
    <n v="67.882250993908571"/>
    <n v="1.2940143246397409"/>
  </r>
  <r>
    <x v="6"/>
    <s v="Q3"/>
    <s v="AMOLED"/>
    <s v="RGB OLED"/>
    <x v="6"/>
    <s v="Rigid"/>
    <s v="Huawei"/>
    <x v="13"/>
    <s v="GTR4"/>
    <n v="1.43"/>
    <n v="466"/>
    <n v="466"/>
    <n v="8.5000000000000006E-2"/>
    <s v="400 - 499"/>
    <s v="1.4 - 1.59"/>
    <n v="0.12155000000000001"/>
    <n v="5.6069726569999992E-2"/>
    <n v="0.12155000000000001"/>
    <n v="56.016999205598296"/>
    <n v="1.0999121759437798"/>
  </r>
  <r>
    <x v="6"/>
    <s v="Q3"/>
    <s v="AMOLED"/>
    <s v="RGB OLED"/>
    <x v="2"/>
    <s v="Rigid"/>
    <s v="Huawei"/>
    <x v="13"/>
    <s v="GTS 4 Mini"/>
    <n v="1.65"/>
    <n v="336"/>
    <n v="384"/>
    <n v="0.12"/>
    <s v="300 - 399"/>
    <s v="1.6 - 1.79"/>
    <n v="0.19799999999999998"/>
    <n v="0.10445425869026546"/>
    <n v="0.19799999999999998"/>
    <n v="61.229639881351581"/>
    <n v="1.3975354706109209"/>
  </r>
  <r>
    <x v="6"/>
    <s v="Q3"/>
    <s v="AMOLED"/>
    <s v="RGB OLED"/>
    <x v="4"/>
    <s v="Rigid"/>
    <s v="Huawei"/>
    <x v="13"/>
    <s v="GTS 4Mini"/>
    <n v="1.651"/>
    <n v="336"/>
    <n v="384"/>
    <n v="0.11"/>
    <s v="300 - 399"/>
    <s v="1.6 - 1.79"/>
    <n v="0.18160999999999999"/>
    <n v="9.5865832589961078E-2"/>
    <n v="0.18160999999999999"/>
    <n v="56.12716989123895"/>
    <n v="1.8871042234329556"/>
  </r>
  <r>
    <x v="6"/>
    <s v="Q3"/>
    <s v="AMOLED"/>
    <s v="RGB OLED"/>
    <x v="6"/>
    <s v="Rigid"/>
    <s v="Huawei"/>
    <x v="13"/>
    <s v="GTS 4Mini"/>
    <n v="1.651"/>
    <n v="336"/>
    <n v="384"/>
    <n v="0.15"/>
    <s v="300 - 399"/>
    <s v="1.6 - 1.79"/>
    <n v="0.24764999999999998"/>
    <n v="0.1307261353499469"/>
    <n v="0.24765000000000001"/>
    <n v="76.537049851689474"/>
    <n v="1.9410214869596112"/>
  </r>
  <r>
    <x v="6"/>
    <s v="Q3"/>
    <s v="AMOLED"/>
    <s v="RGB OLED"/>
    <x v="2"/>
    <s v="Rigid"/>
    <s v="Huawei"/>
    <x v="13"/>
    <s v="GTS/ GTS 2"/>
    <n v="1.65"/>
    <n v="348"/>
    <n v="442"/>
    <n v="0.04"/>
    <s v="300 - 399"/>
    <s v="1.6 - 1.79"/>
    <n v="6.6000000000000003E-2"/>
    <n v="3.4148137688436109E-2"/>
    <n v="6.6000000000000003E-2"/>
    <n v="22.502195448444581"/>
    <n v="0.46584515687030698"/>
  </r>
  <r>
    <x v="6"/>
    <s v="Q3"/>
    <s v="AMOLED"/>
    <s v="RGB OLED"/>
    <x v="4"/>
    <s v="Rigid"/>
    <s v="Huawei"/>
    <x v="13"/>
    <s v="GTS4"/>
    <n v="1.744"/>
    <n v="390"/>
    <n v="450"/>
    <n v="0.13500000000000001"/>
    <s v="300 - 399"/>
    <s v="1.6 - 1.79"/>
    <n v="0.23544000000000001"/>
    <n v="0.13110901434931979"/>
    <n v="0.23544000000000001"/>
    <n v="80.390204627180793"/>
    <n v="2.7633990048721238"/>
  </r>
  <r>
    <x v="6"/>
    <s v="Q3"/>
    <s v="AMOLED"/>
    <s v="RGB OLED"/>
    <x v="6"/>
    <s v="Rigid"/>
    <s v="Huawei"/>
    <x v="13"/>
    <s v="GTS4"/>
    <n v="1.744"/>
    <n v="390"/>
    <n v="450"/>
    <n v="0.27500000000000002"/>
    <s v="300 - 399"/>
    <s v="1.6 - 1.79"/>
    <n v="0.47960000000000003"/>
    <n v="0.26707391811898468"/>
    <n v="0.47960000000000003"/>
    <n v="163.75782424055348"/>
    <n v="4.245984502724153"/>
  </r>
  <r>
    <x v="6"/>
    <s v="Q3"/>
    <s v="AMOLED"/>
    <s v="RGB OLED"/>
    <x v="4"/>
    <s v="Rigid"/>
    <s v="Huawei"/>
    <x v="4"/>
    <n v="6"/>
    <n v="1.474"/>
    <n v="194"/>
    <n v="368"/>
    <n v="0.7"/>
    <s v="200 - 299"/>
    <s v="1.4 - 1.59"/>
    <n v="1.0317999999999998"/>
    <n v="0.40477463470823466"/>
    <n v="1.0318000000000001"/>
    <n v="291.20336536516879"/>
    <n v="7.4729327247945063"/>
  </r>
  <r>
    <x v="6"/>
    <s v="Q3"/>
    <s v="AMOLED"/>
    <s v="RGB OLED"/>
    <x v="6"/>
    <s v="Rigid"/>
    <s v="Huawei"/>
    <x v="4"/>
    <n v="6"/>
    <n v="1.47"/>
    <n v="194"/>
    <n v="368"/>
    <n v="0.79"/>
    <s v="200 - 299"/>
    <s v="1.4 - 1.59"/>
    <n v="1.1613"/>
    <n v="0.45434111892523926"/>
    <n v="1.1613"/>
    <n v="328.64379805497623"/>
    <n v="8.4337383608395147"/>
  </r>
  <r>
    <x v="6"/>
    <s v="Q3"/>
    <s v="AMOLED"/>
    <s v="RGB OLED"/>
    <x v="2"/>
    <s v="Rigid"/>
    <s v="Huawei"/>
    <x v="4"/>
    <s v="6&amp;7"/>
    <n v="1.47"/>
    <n v="194"/>
    <n v="368"/>
    <n v="0.9"/>
    <s v="200 - 299"/>
    <s v="1.4 - 1.59"/>
    <n v="1.323"/>
    <n v="0.51760380637052572"/>
    <n v="1.323"/>
    <n v="374.4043268980742"/>
    <n v="11.646128921757668"/>
  </r>
  <r>
    <x v="6"/>
    <s v="Q3"/>
    <s v="AMOLED"/>
    <s v="RGB OLED"/>
    <x v="6"/>
    <s v="Rigid"/>
    <s v="Huawei"/>
    <x v="4"/>
    <s v="GT3 42mm"/>
    <n v="1.32"/>
    <n v="466"/>
    <n v="466"/>
    <n v="0.17499999999999999"/>
    <s v="400 - 499"/>
    <s v="1.2 - 1.39"/>
    <n v="0.23099999999999998"/>
    <n v="9.8361093599999977E-2"/>
    <n v="0.23099999999999998"/>
    <n v="115.32911601152588"/>
    <n v="2.038072561307593"/>
  </r>
  <r>
    <x v="6"/>
    <s v="Q3"/>
    <s v="AMOLED"/>
    <s v="RGB OLED"/>
    <x v="4"/>
    <s v="Rigid"/>
    <s v="Huawei"/>
    <x v="4"/>
    <s v="GT3 42mm"/>
    <n v="1.32"/>
    <n v="466"/>
    <n v="466"/>
    <n v="0.45"/>
    <s v="400 - 499"/>
    <s v="1.2 - 1.39"/>
    <n v="0.59400000000000008"/>
    <n v="0.25292852639999996"/>
    <n v="0.59400000000000008"/>
    <n v="296.56058402963805"/>
    <n v="5.2407580147909529"/>
  </r>
  <r>
    <x v="6"/>
    <s v="Q3"/>
    <s v="AMOLED"/>
    <s v="RGB OLED"/>
    <x v="6"/>
    <s v="Rigid"/>
    <s v="Huawei"/>
    <x v="4"/>
    <s v="Kids Watch 4X"/>
    <n v="1.41"/>
    <n v="320"/>
    <n v="360"/>
    <n v="4.4999999999999998E-2"/>
    <s v="300 - 399"/>
    <s v="1.4 - 1.59"/>
    <n v="6.3449999999999993E-2"/>
    <n v="2.8660427662344813E-2"/>
    <n v="6.3449999999999993E-2"/>
    <n v="21.674870241826131"/>
    <n v="0.52407580147909527"/>
  </r>
  <r>
    <x v="6"/>
    <s v="Q3"/>
    <s v="AMOLED"/>
    <s v="RGB OLED"/>
    <x v="4"/>
    <s v="Rigid"/>
    <s v="Huawei"/>
    <x v="4"/>
    <s v="Kids Watch 4X"/>
    <n v="1.41"/>
    <n v="320"/>
    <n v="360"/>
    <n v="6.5000000000000002E-2"/>
    <s v="300 - 399"/>
    <s v="1.4 - 1.59"/>
    <n v="9.1649999999999995E-2"/>
    <n v="4.1398395512275844E-2"/>
    <n v="9.1649999999999995E-2"/>
    <n v="31.30814590485997"/>
    <n v="0.75699837991424879"/>
  </r>
  <r>
    <x v="6"/>
    <s v="Q3"/>
    <s v="AMOLED"/>
    <s v="RGB OLED"/>
    <x v="6"/>
    <s v="Rigid"/>
    <s v="Huawei"/>
    <x v="4"/>
    <s v="Watch 3"/>
    <n v="1.43"/>
    <n v="466"/>
    <n v="466"/>
    <n v="0.185"/>
    <s v="400 - 499"/>
    <s v="1.4 - 1.59"/>
    <n v="0.26455000000000001"/>
    <n v="0.12203411076999997"/>
    <n v="0.26455000000000001"/>
    <n v="121.91935121218452"/>
    <n v="3.0547369751799738"/>
  </r>
  <r>
    <x v="6"/>
    <s v="Q3"/>
    <s v="AMOLED"/>
    <s v="RGB OLED"/>
    <x v="6"/>
    <s v="Rigid"/>
    <s v="Huawei"/>
    <x v="4"/>
    <s v="Watch Fit2"/>
    <n v="1.74"/>
    <n v="466"/>
    <n v="466"/>
    <n v="0.24"/>
    <s v="300 - 399"/>
    <s v="1.6 - 1.79"/>
    <n v="0.41759999999999997"/>
    <n v="0.23439436991999998"/>
    <n v="0.41760000000000003"/>
    <n v="158.16564481580693"/>
    <n v="3.7055864751047149"/>
  </r>
  <r>
    <x v="6"/>
    <s v="Q3"/>
    <s v="AMOLED"/>
    <s v="RGB OLED"/>
    <x v="2"/>
    <s v="Rigid"/>
    <s v="Huawei"/>
    <x v="4"/>
    <s v="Watch Fit2"/>
    <n v="1.74"/>
    <n v="336"/>
    <n v="580"/>
    <n v="0.53"/>
    <s v="300 - 399"/>
    <s v="1.6 - 1.79"/>
    <n v="0.92220000000000002"/>
    <n v="0.44903120009424169"/>
    <n v="0.92220000000000002"/>
    <n v="355.25659233855185"/>
    <n v="8.1831701325229123"/>
  </r>
  <r>
    <x v="6"/>
    <s v="Q3"/>
    <s v="AMOLED"/>
    <s v="RGB OLED"/>
    <x v="3"/>
    <s v="Rigid"/>
    <s v="Huawei"/>
    <x v="4"/>
    <s v="Watch GT3 Pro"/>
    <n v="1.43"/>
    <n v="466"/>
    <n v="466"/>
    <n v="0.17499999999999999"/>
    <s v="400 - 499"/>
    <s v="1.4 - 1.59"/>
    <n v="0.25024999999999997"/>
    <n v="0.11543767234999995"/>
    <n v="0.25024999999999997"/>
    <n v="115.32911601152588"/>
    <n v="2.1750854568019848"/>
  </r>
  <r>
    <x v="6"/>
    <s v="Q3"/>
    <s v="AMOLED"/>
    <s v="RGB OLED"/>
    <x v="2"/>
    <s v="Rigid"/>
    <s v="Huawei"/>
    <x v="4"/>
    <s v="Watch3/3 pro/runner/ GT3 46mm"/>
    <n v="1.43"/>
    <n v="466"/>
    <n v="466"/>
    <n v="0.61"/>
    <s v="400 - 499"/>
    <s v="1.4 - 1.59"/>
    <n v="0.87229999999999996"/>
    <n v="0.40238274361999987"/>
    <n v="0.87229999999999996"/>
    <n v="402.004347240176"/>
    <n v="7.8934873803024193"/>
  </r>
  <r>
    <x v="6"/>
    <s v="Q3"/>
    <s v="AMOLED"/>
    <s v="RGB OLED"/>
    <x v="4"/>
    <s v="Rigid"/>
    <s v="Huawei"/>
    <x v="4"/>
    <s v="Watch3/3 pro/runner/ GT3 46mm"/>
    <n v="1.43"/>
    <n v="466"/>
    <n v="466"/>
    <n v="0.68500000000000005"/>
    <s v="400 - 499"/>
    <s v="1.4 - 1.59"/>
    <n v="0.97955000000000003"/>
    <n v="0.45185603176999989"/>
    <n v="0.97955000000000003"/>
    <n v="451.43111124511569"/>
    <n v="8.8639981237822258"/>
  </r>
  <r>
    <x v="6"/>
    <s v="Q3"/>
    <s v="AMOLED"/>
    <s v="RGB OLED"/>
    <x v="6"/>
    <s v="Rigid"/>
    <s v="Huawei"/>
    <x v="4"/>
    <m/>
    <n v="1.43"/>
    <n v="466"/>
    <n v="466"/>
    <n v="0.14000000000000001"/>
    <s v="400 - 499"/>
    <s v="1.4 - 1.59"/>
    <n v="0.20020000000000002"/>
    <n v="9.2350137879999988E-2"/>
    <n v="0.20019999999999999"/>
    <n v="92.263292809220729"/>
    <n v="2.3116928460821429"/>
  </r>
  <r>
    <x v="6"/>
    <s v="Q3"/>
    <s v="AMOLED"/>
    <s v="RGB OLED"/>
    <x v="6"/>
    <s v="Rigid"/>
    <s v="Huawei"/>
    <x v="4"/>
    <m/>
    <n v="1.32"/>
    <n v="466"/>
    <n v="466"/>
    <n v="0.15"/>
    <s v="400 - 499"/>
    <s v="1.2 - 1.39"/>
    <n v="0.19800000000000001"/>
    <n v="8.4309508799999988E-2"/>
    <n v="0.19799999999999998"/>
    <n v="98.853528009879341"/>
    <n v="1.746919338263651"/>
  </r>
  <r>
    <x v="6"/>
    <s v="Q3"/>
    <s v="AMOLED"/>
    <s v="RGB OLED"/>
    <x v="2"/>
    <s v="Rigid"/>
    <s v="Huawei/Honor"/>
    <x v="10"/>
    <s v="Watch Fit/Watch ES"/>
    <n v="1.64"/>
    <n v="280"/>
    <n v="456"/>
    <n v="0.27"/>
    <s v="300 - 399"/>
    <s v="1.6 - 1.79"/>
    <n v="0.44280000000000003"/>
    <n v="0.20891316747572636"/>
    <n v="0.44279999999999997"/>
    <n v="144.47800663076717"/>
    <n v="3.4938386765273006"/>
  </r>
  <r>
    <x v="6"/>
    <s v="Q3"/>
    <s v="AMOLED"/>
    <s v="RGB OLED"/>
    <x v="4"/>
    <s v="Rigid"/>
    <s v="Oppo"/>
    <x v="18"/>
    <s v="Band2"/>
    <n v="1.57"/>
    <n v="256"/>
    <n v="402"/>
    <n v="0.46"/>
    <s v="300 - 399"/>
    <s v="1.4 - 1.59"/>
    <n v="0.72220000000000006"/>
    <n v="0.33143393011453587"/>
    <n v="0.72220000000000018"/>
    <n v="219.23235162721764"/>
    <n v="5.9524658933428078"/>
  </r>
  <r>
    <x v="6"/>
    <s v="Q3"/>
    <s v="AMOLED"/>
    <s v="RGB OLED"/>
    <x v="7"/>
    <s v="Rigid"/>
    <s v="Others"/>
    <x v="11"/>
    <s v="Charge 5"/>
    <n v="1.04"/>
    <n v="184"/>
    <n v="276"/>
    <n v="0.185"/>
    <s v="300 - 399"/>
    <s v="1 - 1.19"/>
    <n v="0.19240000000000002"/>
    <n v="5.9581816320000001E-2"/>
    <n v="0.19240000000000002"/>
    <n v="61.366482708397101"/>
    <n v="2.3939265005835204"/>
  </r>
  <r>
    <x v="6"/>
    <s v="Q3"/>
    <s v="AMOLED"/>
    <s v="RGB OLED"/>
    <x v="7"/>
    <s v="Rigid"/>
    <s v="Others"/>
    <x v="11"/>
    <s v="Luxe"/>
    <n v="0.95"/>
    <n v="120"/>
    <n v="240"/>
    <n v="0.11"/>
    <s v="200 - 299"/>
    <s v="0.8 - 0.99"/>
    <n v="0.1045"/>
    <n v="2.5619303599999997E-2"/>
    <n v="0.10450000000000001"/>
    <n v="29.516097302997224"/>
    <n v="0.854049454262229"/>
  </r>
  <r>
    <x v="6"/>
    <s v="Q3"/>
    <s v="AMOLED"/>
    <s v="RGB OLED"/>
    <x v="5"/>
    <s v="Rigid"/>
    <s v="Others"/>
    <x v="11"/>
    <s v="Versa 3"/>
    <n v="1.58"/>
    <n v="400"/>
    <n v="400"/>
    <n v="0.76"/>
    <s v="300 - 399"/>
    <s v="1.4 - 1.59"/>
    <n v="1.2008000000000001"/>
    <n v="0.61201942111999996"/>
    <n v="1.2008000000000001"/>
    <n v="429.9209229614209"/>
    <n v="11.888873171177845"/>
  </r>
  <r>
    <x v="6"/>
    <s v="Q3"/>
    <s v="AMOLED"/>
    <s v="RGB OLED"/>
    <x v="5"/>
    <s v="Rigid"/>
    <s v="Others"/>
    <x v="7"/>
    <s v="Gen 5 Carlyle"/>
    <n v="1.28"/>
    <n v="390"/>
    <n v="390"/>
    <n v="0.16"/>
    <s v="400 - 499"/>
    <s v="1.2 - 1.39"/>
    <n v="0.20480000000000001"/>
    <n v="8.4562411520000005E-2"/>
    <n v="0.20480000000000004"/>
    <n v="88.246926292081142"/>
    <n v="1.8633806274812279"/>
  </r>
  <r>
    <x v="6"/>
    <s v="Q3"/>
    <s v="AMOLED"/>
    <s v="RGB OLED"/>
    <x v="5"/>
    <s v="Rigid"/>
    <s v="Others"/>
    <x v="7"/>
    <s v="Spot/Emporio Armani/Michael Kors/Misfit Vapor 2"/>
    <n v="1.2"/>
    <n v="390"/>
    <n v="390"/>
    <n v="0.05"/>
    <s v="400 - 499"/>
    <s v="1.2 - 1.39"/>
    <n v="0.06"/>
    <n v="2.3225759999999995E-2"/>
    <n v="6.0000000000000005E-2"/>
    <n v="27.577164466275356"/>
    <n v="0.528070051991399"/>
  </r>
  <r>
    <x v="6"/>
    <s v="Q3"/>
    <s v="AMOLED"/>
    <s v="RGB OLED"/>
    <x v="5"/>
    <s v="Rigid"/>
    <s v="Others"/>
    <x v="8"/>
    <s v="Venu 2"/>
    <n v="1.28"/>
    <n v="416"/>
    <n v="416"/>
    <n v="0.18"/>
    <s v="400 - 499"/>
    <s v="1.2 - 1.39"/>
    <n v="0.23039999999999999"/>
    <n v="9.5132712960000004E-2"/>
    <n v="0.23039999999999999"/>
    <n v="105.89631155049734"/>
    <n v="2.0963032059163811"/>
  </r>
  <r>
    <x v="6"/>
    <s v="Q3"/>
    <s v="AMOLED"/>
    <s v="RGB OLED"/>
    <x v="5"/>
    <s v="Rigid"/>
    <s v="Others"/>
    <x v="8"/>
    <s v="Venu 2S"/>
    <n v="1.1000000000000001"/>
    <n v="360"/>
    <n v="360"/>
    <n v="0.03"/>
    <s v="400 - 499"/>
    <s v="1 - 1.19"/>
    <n v="3.3000000000000002E-2"/>
    <n v="1.1709654E-2"/>
    <n v="3.3000000000000002E-2"/>
    <n v="15.273506473629427"/>
    <n v="0.32997365278313401"/>
  </r>
  <r>
    <x v="6"/>
    <s v="Q3"/>
    <s v="AMOLED"/>
    <s v="RGB OLED"/>
    <x v="6"/>
    <s v="Rigid"/>
    <s v="Others"/>
    <x v="8"/>
    <m/>
    <n v="1.41"/>
    <n v="400"/>
    <n v="400"/>
    <n v="0.28000000000000003"/>
    <s v="400 - 499"/>
    <s v="1.4 - 1.59"/>
    <n v="0.39480000000000004"/>
    <n v="0.17956996343999995"/>
    <n v="0.39479999999999993"/>
    <n v="158.39191898578667"/>
    <n v="3.6232401089912747"/>
  </r>
  <r>
    <x v="6"/>
    <s v="Q3"/>
    <s v="AMOLED"/>
    <s v="RGB OLED"/>
    <x v="7"/>
    <s v="Rigid"/>
    <s v="Others"/>
    <x v="5"/>
    <s v="Z6 Pro"/>
    <n v="1.58"/>
    <n v="320"/>
    <n v="360"/>
    <n v="0.12"/>
    <s v="300 - 399"/>
    <s v="1.4 - 1.59"/>
    <n v="0.18959999999999999"/>
    <n v="9.5968199609379301E-2"/>
    <n v="0.18959999999999999"/>
    <n v="57.799653978203011"/>
    <n v="1.552817189567689"/>
  </r>
  <r>
    <x v="6"/>
    <s v="Q3"/>
    <s v="AMOLED"/>
    <s v="RGB OLED"/>
    <x v="6"/>
    <s v="Rigid"/>
    <s v="Others"/>
    <x v="5"/>
    <s v="Z8"/>
    <n v="1.6"/>
    <n v="400"/>
    <n v="400"/>
    <n v="0.16"/>
    <s v="300 - 399"/>
    <s v="1.6 - 1.79"/>
    <n v="0.25600000000000001"/>
    <n v="0.13212876800000001"/>
    <n v="0.25600000000000006"/>
    <n v="90.509667991878089"/>
    <n v="2.0704229194235855"/>
  </r>
  <r>
    <x v="6"/>
    <s v="Q3"/>
    <s v="AMOLED"/>
    <s v="RGB OLED"/>
    <x v="7"/>
    <s v="Rigid"/>
    <s v="Others"/>
    <x v="5"/>
    <s v="Z8"/>
    <n v="1.6"/>
    <n v="320"/>
    <n v="360"/>
    <n v="0.83499999999999996"/>
    <s v="300 - 399"/>
    <s v="1.6 - 1.79"/>
    <n v="1.3360000000000001"/>
    <n v="0.68479151139310346"/>
    <n v="1.3359999999999999"/>
    <n v="402.18925893166266"/>
    <n v="10.805019610741835"/>
  </r>
  <r>
    <x v="6"/>
    <s v="Q3"/>
    <s v="AMOLED"/>
    <s v="RGB OLED"/>
    <x v="2"/>
    <s v="Rigid"/>
    <s v="Others"/>
    <x v="19"/>
    <s v="Z6 Pro"/>
    <n v="1.6"/>
    <n v="320"/>
    <n v="360"/>
    <n v="0.17499999999999999"/>
    <s v="300 - 399"/>
    <s v="1.6 - 1.79"/>
    <n v="0.27999999999999997"/>
    <n v="0.14351917903448272"/>
    <n v="0.27999999999999997"/>
    <n v="84.291162051546067"/>
    <n v="2.4909775749315015"/>
  </r>
  <r>
    <x v="6"/>
    <s v="Q3"/>
    <s v="AMOLED"/>
    <s v="RGB OLED"/>
    <x v="4"/>
    <s v="Rigid"/>
    <s v="Others"/>
    <x v="1"/>
    <s v="(BBK, 360 and Others)"/>
    <n v="1.4"/>
    <n v="240"/>
    <n v="240"/>
    <n v="0.09"/>
    <s v="200 - 299"/>
    <s v="1.4 - 1.59"/>
    <n v="0.126"/>
    <n v="5.6903111999999985E-2"/>
    <n v="0.12599999999999997"/>
    <n v="30.547012947258853"/>
    <n v="1.1646128921757668"/>
  </r>
  <r>
    <x v="6"/>
    <s v="Q3"/>
    <s v="AMOLED"/>
    <s v="RGB OLED"/>
    <x v="5"/>
    <s v="Rigid"/>
    <s v="Others"/>
    <x v="1"/>
    <s v="OEM"/>
    <n v="1.39"/>
    <n v="454"/>
    <n v="454"/>
    <n v="0.01"/>
    <s v="400 - 499"/>
    <s v="1.2 - 1.39"/>
    <n v="1.3899999999999999E-2"/>
    <n v="6.2325681799999992E-3"/>
    <n v="1.3900000000000001E-2"/>
    <n v="6.4205295731738516"/>
    <n v="0.12940143246397409"/>
  </r>
  <r>
    <x v="6"/>
    <s v="Q3"/>
    <s v="AMOLED"/>
    <s v="RGB OLED"/>
    <x v="5"/>
    <s v="Rigid"/>
    <s v="Others"/>
    <x v="1"/>
    <s v="OEM"/>
    <n v="1.41"/>
    <n v="320"/>
    <n v="360"/>
    <n v="0.05"/>
    <s v="300 - 399"/>
    <s v="1.4 - 1.59"/>
    <n v="7.0499999999999993E-2"/>
    <n v="3.1844919624827571E-2"/>
    <n v="7.0499999999999993E-2"/>
    <n v="24.083189157584592"/>
    <n v="0.54440097597217396"/>
  </r>
  <r>
    <x v="6"/>
    <s v="Q3"/>
    <s v="AMOLED"/>
    <s v="RGB OLED"/>
    <x v="6"/>
    <s v="Rigid"/>
    <s v="Others"/>
    <x v="1"/>
    <s v="white box"/>
    <n v="1.43"/>
    <n v="466"/>
    <n v="466"/>
    <n v="0.01"/>
    <s v="400 - 499"/>
    <s v="1.4 - 1.59"/>
    <n v="1.43E-2"/>
    <n v="6.5964384199999979E-3"/>
    <n v="1.43E-2"/>
    <n v="6.5902352006586229"/>
    <n v="0.12940143246397409"/>
  </r>
  <r>
    <x v="6"/>
    <s v="Q3"/>
    <s v="AMOLED"/>
    <s v="RGB OLED"/>
    <x v="6"/>
    <s v="Rigid"/>
    <s v="Others"/>
    <x v="1"/>
    <s v="white box"/>
    <n v="1.3"/>
    <n v="466"/>
    <n v="466"/>
    <n v="6.5000000000000002E-2"/>
    <s v="500 - 599"/>
    <s v="1.2 - 1.39"/>
    <n v="8.4500000000000006E-2"/>
    <n v="3.5435412999999999E-2"/>
    <n v="8.4499999999999992E-2"/>
    <n v="42.836528804281052"/>
    <n v="0.75699837991424879"/>
  </r>
  <r>
    <x v="6"/>
    <s v="Q3"/>
    <s v="AMOLED"/>
    <s v="RGB OLED"/>
    <x v="2"/>
    <s v="Rigid"/>
    <s v="Others"/>
    <x v="1"/>
    <s v="White Box"/>
    <n v="1.1000000000000001"/>
    <n v="126"/>
    <n v="294"/>
    <n v="0.18"/>
    <s v="200 - 299"/>
    <s v="1 - 1.19"/>
    <n v="0.19800000000000001"/>
    <n v="5.0876427724137932E-2"/>
    <n v="0.19800000000000004"/>
    <n v="57.575244680331139"/>
    <n v="1.0085013586983638"/>
  </r>
  <r>
    <x v="6"/>
    <s v="Q3"/>
    <s v="AMOLED"/>
    <s v="RGB OLED"/>
    <x v="2"/>
    <s v="Rigid"/>
    <s v="Others"/>
    <x v="1"/>
    <s v="White Box"/>
    <n v="0.95"/>
    <n v="120"/>
    <n v="180"/>
    <n v="0.2"/>
    <s v="200 - 299"/>
    <s v="0.8 - 0.99"/>
    <n v="0.19"/>
    <n v="5.3746790769230772E-2"/>
    <n v="0.19000000000000003"/>
    <n v="43.266615305567875"/>
    <n v="1.5528171895676892"/>
  </r>
  <r>
    <x v="6"/>
    <s v="Q3"/>
    <s v="AMOLED"/>
    <s v="RGB OLED"/>
    <x v="7"/>
    <s v="Rigid"/>
    <s v="Others"/>
    <x v="1"/>
    <s v="White Box"/>
    <n v="1.39"/>
    <n v="454"/>
    <n v="454"/>
    <n v="0.22"/>
    <s v="400 - 499"/>
    <s v="1.2 - 1.39"/>
    <n v="0.30579999999999996"/>
    <n v="0.13711649996"/>
    <n v="0.30580000000000002"/>
    <n v="141.25165060982474"/>
    <n v="2.8468315142074299"/>
  </r>
  <r>
    <x v="6"/>
    <s v="Q3"/>
    <s v="AMOLED"/>
    <s v="RGB OLED"/>
    <x v="7"/>
    <s v="Rigid"/>
    <s v="Others"/>
    <x v="1"/>
    <s v="White Box"/>
    <n v="0.95"/>
    <n v="120"/>
    <n v="240"/>
    <n v="0.3"/>
    <s v="200 - 299"/>
    <s v="0.8 - 0.99"/>
    <n v="0.28499999999999998"/>
    <n v="6.987082800000001E-2"/>
    <n v="0.28499999999999998"/>
    <n v="80.498447189992419"/>
    <n v="2.3292257843515336"/>
  </r>
  <r>
    <x v="6"/>
    <s v="Q3"/>
    <s v="AMOLED"/>
    <s v="RGB OLED"/>
    <x v="2"/>
    <s v="Rigid"/>
    <s v="Others"/>
    <x v="1"/>
    <s v="White Box"/>
    <n v="1.4"/>
    <n v="400"/>
    <n v="400"/>
    <n v="0.5"/>
    <s v="400 - 499"/>
    <s v="1.4 - 1.59"/>
    <n v="0.7"/>
    <n v="0.31612839999999992"/>
    <n v="0.7"/>
    <n v="282.84271247461902"/>
    <n v="6.1465680420387709"/>
  </r>
  <r>
    <x v="6"/>
    <s v="Q3"/>
    <s v="AMOLED"/>
    <s v="RGB OLED"/>
    <x v="7"/>
    <s v="Rigid"/>
    <s v="Others"/>
    <x v="1"/>
    <s v="White box"/>
    <n v="1.1000000000000001"/>
    <n v="126"/>
    <n v="294"/>
    <n v="0.51500000000000001"/>
    <s v="200 - 299"/>
    <s v="1 - 1.19"/>
    <n v="0.56650000000000011"/>
    <n v="0.14556311265517244"/>
    <n v="0.56650000000000011"/>
    <n v="164.72917227983635"/>
    <n v="2.9746684571827045"/>
  </r>
  <r>
    <x v="6"/>
    <s v="Q3"/>
    <s v="AMOLED"/>
    <s v="RGB OLED"/>
    <x v="6"/>
    <s v="Rigid"/>
    <s v="Others"/>
    <x v="1"/>
    <s v="white box"/>
    <n v="1.744"/>
    <n v="400"/>
    <n v="400"/>
    <n v="0.63"/>
    <s v="300 - 399"/>
    <s v="1.6 - 1.79"/>
    <n v="1.0987199999999999"/>
    <n v="0.61811737021439994"/>
    <n v="1.0987199999999999"/>
    <n v="356.38181771801999"/>
    <n v="9.727164497149877"/>
  </r>
  <r>
    <x v="6"/>
    <s v="Q3"/>
    <s v="AMOLED"/>
    <s v="RGB OLED"/>
    <x v="6"/>
    <s v="Rigid"/>
    <s v="Others"/>
    <x v="3"/>
    <s v="Quartz"/>
    <n v="1.4"/>
    <n v="300"/>
    <n v="300"/>
    <n v="0.13500000000000001"/>
    <s v="300 - 399"/>
    <s v="1.4 - 1.59"/>
    <n v="0.189"/>
    <n v="8.5354667999999995E-2"/>
    <n v="0.18899999999999997"/>
    <n v="57.275649276110357"/>
    <n v="1.5722274044372861"/>
  </r>
  <r>
    <x v="6"/>
    <s v="Q3"/>
    <s v="AMOLED"/>
    <s v="RGB OLED"/>
    <x v="7"/>
    <s v="Rigid"/>
    <s v="Samsung"/>
    <x v="2"/>
    <s v="Galaxy Fit2"/>
    <n v="1.1000000000000001"/>
    <n v="126"/>
    <n v="294"/>
    <n v="3.5000000000000003E-2"/>
    <s v="200 - 299"/>
    <s v="1 - 1.19"/>
    <n v="3.8500000000000006E-2"/>
    <n v="9.8926387241379341E-3"/>
    <n v="3.8500000000000006E-2"/>
    <n v="11.195186465619946"/>
    <n v="0.20216193398329063"/>
  </r>
  <r>
    <x v="6"/>
    <s v="Q3"/>
    <s v="AMOLED"/>
    <s v="RGB OLED"/>
    <x v="6"/>
    <s v="Rigid"/>
    <s v="Xiaomi"/>
    <x v="16"/>
    <s v="Band 5"/>
    <n v="1.1000000000000001"/>
    <n v="126"/>
    <n v="294"/>
    <n v="3.5000000000000003E-2"/>
    <s v="200 - 299"/>
    <s v="1 - 1.19"/>
    <n v="3.8500000000000006E-2"/>
    <n v="9.8926387241379341E-3"/>
    <n v="3.8500000000000006E-2"/>
    <n v="11.195186465619946"/>
    <n v="0.1723884532788296"/>
  </r>
  <r>
    <x v="6"/>
    <s v="Q3"/>
    <s v="AMOLED"/>
    <s v="RGB OLED"/>
    <x v="4"/>
    <s v="Rigid"/>
    <s v="Xiaomi"/>
    <x v="16"/>
    <s v="Band 7"/>
    <n v="1.6160000000000001"/>
    <n v="192"/>
    <n v="490"/>
    <n v="0.43"/>
    <s v="300 - 399"/>
    <s v="1.6 - 1.79"/>
    <n v="0.69488000000000005"/>
    <n v="0.2460892188075888"/>
    <n v="0.69488000000000005"/>
    <n v="226.29768801293571"/>
    <n v="5.5642615959508852"/>
  </r>
  <r>
    <x v="6"/>
    <s v="Q3"/>
    <s v="AMOLED"/>
    <s v="RGB OLED"/>
    <x v="6"/>
    <s v="Rigid"/>
    <s v="Xiaomi"/>
    <x v="16"/>
    <s v="Band 7"/>
    <n v="1.6160000000000001"/>
    <n v="192"/>
    <n v="490"/>
    <n v="0.84"/>
    <s v="300 - 399"/>
    <s v="1.6 - 1.79"/>
    <n v="1.35744"/>
    <n v="0.48073242743808037"/>
    <n v="1.35744"/>
    <n v="442.06990216480466"/>
    <n v="7.6088042288816737"/>
  </r>
  <r>
    <x v="6"/>
    <s v="Q3"/>
    <s v="AMOLED"/>
    <s v="RGB OLED"/>
    <x v="3"/>
    <s v="Rigid"/>
    <s v="Xiaomi"/>
    <x v="16"/>
    <s v="Band 7"/>
    <n v="1.6160000000000001"/>
    <n v="192"/>
    <n v="490"/>
    <n v="1.31"/>
    <s v="300 - 399"/>
    <s v="1.6 - 1.79"/>
    <n v="2.1169600000000002"/>
    <n v="0.7497136665998636"/>
    <n v="2.1169600000000002"/>
    <n v="689.41853789987397"/>
    <n v="15.256428887502553"/>
  </r>
  <r>
    <x v="6"/>
    <s v="Q3"/>
    <s v="AMOLED"/>
    <s v="RGB OLED"/>
    <x v="6"/>
    <s v="Rigid"/>
    <s v="Xiaomi"/>
    <x v="16"/>
    <s v="Band 7 Pro"/>
    <n v="1.64"/>
    <n v="456"/>
    <n v="280"/>
    <n v="0.43"/>
    <s v="300 - 399"/>
    <s v="1.6 - 1.79"/>
    <n v="0.70519999999999994"/>
    <n v="0.33271356301689753"/>
    <n v="0.70519999999999983"/>
    <n v="230.09460315270326"/>
    <n v="3.8949831171656188"/>
  </r>
  <r>
    <x v="6"/>
    <s v="Q3"/>
    <s v="AMOLED"/>
    <s v="RGB OLED"/>
    <x v="7"/>
    <s v="Rigid"/>
    <s v="Xiaomi"/>
    <x v="16"/>
    <s v="Color2"/>
    <n v="1.43"/>
    <n v="454"/>
    <n v="454"/>
    <n v="7.4999999999999997E-2"/>
    <s v="400 - 499"/>
    <s v="1.4 - 1.59"/>
    <n v="0.10725"/>
    <n v="4.9473288149999989E-2"/>
    <n v="0.10724999999999998"/>
    <n v="48.15397179880388"/>
    <n v="0.97051074347980559"/>
  </r>
  <r>
    <x v="6"/>
    <s v="Q3"/>
    <s v="AMOLED"/>
    <s v="RGB OLED"/>
    <x v="2"/>
    <s v="Rigid"/>
    <s v="Xiaomi"/>
    <x v="16"/>
    <s v="Redmi Watch2"/>
    <n v="1.6"/>
    <n v="320"/>
    <n v="360"/>
    <n v="0.155"/>
    <s v="300 - 399"/>
    <s v="1.6 - 1.79"/>
    <n v="0.248"/>
    <n v="0.12711698714482758"/>
    <n v="0.248"/>
    <n v="74.657886388512225"/>
    <n v="2.0057222031915982"/>
  </r>
  <r>
    <x v="6"/>
    <s v="Q3"/>
    <s v="AMOLED"/>
    <s v="RGB OLED"/>
    <x v="6"/>
    <s v="Rigid"/>
    <s v="Xiaomi"/>
    <x v="16"/>
    <s v="Watch S1"/>
    <n v="1.43"/>
    <n v="466"/>
    <n v="466"/>
    <n v="0.13500000000000001"/>
    <s v="400 - 499"/>
    <s v="1.4 - 1.59"/>
    <n v="0.19305"/>
    <n v="8.905191866999998E-2"/>
    <n v="0.19305"/>
    <n v="88.96817520889141"/>
    <n v="1.7469193382636503"/>
  </r>
  <r>
    <x v="6"/>
    <s v="Q3"/>
    <s v="AMOLED"/>
    <s v="RGB OLED"/>
    <x v="3"/>
    <s v="Rigid"/>
    <s v="Xiaomi"/>
    <x v="16"/>
    <s v="Watch S1 Pro"/>
    <n v="1.47"/>
    <n v="480"/>
    <n v="480"/>
    <n v="0.27"/>
    <s v="400 - 499"/>
    <s v="1.4 - 1.59"/>
    <n v="0.39690000000000003"/>
    <n v="0.18820704293999996"/>
    <n v="0.39689999999999998"/>
    <n v="183.28207768355313"/>
    <n v="3.4938386765273006"/>
  </r>
  <r>
    <x v="6"/>
    <s v="Q3"/>
    <s v="AMOLED"/>
    <s v="RGB OLED"/>
    <x v="6"/>
    <s v="Rigid"/>
    <s v="Xiaomi"/>
    <x v="16"/>
    <m/>
    <n v="1.32"/>
    <n v="466"/>
    <n v="466"/>
    <n v="6.5000000000000002E-2"/>
    <s v="400 - 499"/>
    <s v="1.2 - 1.39"/>
    <n v="8.5800000000000001E-2"/>
    <n v="3.6534120480000001E-2"/>
    <n v="8.5800000000000015E-2"/>
    <n v="42.836528804281052"/>
    <n v="0.84110931101583153"/>
  </r>
  <r>
    <x v="6"/>
    <s v="Q3"/>
    <s v="AMOLED"/>
    <s v="RGB OLED"/>
    <x v="6"/>
    <s v="Rigid"/>
    <s v="Xiaomi"/>
    <x v="16"/>
    <m/>
    <n v="1.47"/>
    <n v="194"/>
    <n v="368"/>
    <n v="0.17"/>
    <s v="200 - 299"/>
    <s v="1.4 - 1.59"/>
    <n v="0.24990000000000001"/>
    <n v="9.7769607869988187E-2"/>
    <n v="0.24989999999999998"/>
    <n v="70.720817302969579"/>
    <n v="1.8148550903072376"/>
  </r>
  <r>
    <x v="6"/>
    <s v="Q4"/>
    <s v="AMOLED"/>
    <s v="RGB OLED"/>
    <x v="0"/>
    <s v="Flexible"/>
    <s v="Apple"/>
    <x v="0"/>
    <m/>
    <n v="1.78"/>
    <n v="368"/>
    <n v="448"/>
    <n v="0.15"/>
    <s v="300 - 399"/>
    <s v="1.6 - 1.79"/>
    <n v="0.26700000000000002"/>
    <n v="0.15039030433389183"/>
    <n v="0.26700000000000002"/>
    <n v="86.964820473568494"/>
    <n v="4.6149920511478024"/>
  </r>
  <r>
    <x v="6"/>
    <s v="Q4"/>
    <s v="AMOLED"/>
    <s v="RGB OLED"/>
    <x v="8"/>
    <s v="Flexible"/>
    <s v="Apple"/>
    <x v="0"/>
    <m/>
    <n v="1.78"/>
    <n v="368"/>
    <n v="448"/>
    <n v="2.1"/>
    <s v="300 - 399"/>
    <s v="1.6 - 1.79"/>
    <n v="3.7380000000000004"/>
    <n v="2.105464260674486"/>
    <n v="3.738"/>
    <n v="1217.507486629959"/>
    <n v="65.945449519777938"/>
  </r>
  <r>
    <x v="6"/>
    <s v="Q4"/>
    <s v="AMOLED"/>
    <s v="RGB OLED"/>
    <x v="0"/>
    <s v="Flexible"/>
    <s v="Apple"/>
    <x v="0"/>
    <m/>
    <n v="1.57"/>
    <n v="324"/>
    <n v="394"/>
    <n v="2.6"/>
    <s v="300 - 399"/>
    <s v="1.4 - 1.59"/>
    <n v="4.0820000000000007"/>
    <n v="2.0284018470591305"/>
    <n v="4.0819999999999999"/>
    <n v="1326.2854594694161"/>
    <n v="79.993195553228574"/>
  </r>
  <r>
    <x v="6"/>
    <s v="Q4"/>
    <s v="AMOLED"/>
    <s v="RGB OLED"/>
    <x v="0"/>
    <s v="Flexible"/>
    <s v="Apple"/>
    <x v="0"/>
    <m/>
    <n v="1.99"/>
    <n v="410"/>
    <n v="502"/>
    <n v="2.65"/>
    <s v="300 - 399"/>
    <s v="1.8 - 1.99"/>
    <n v="5.2734999999999994"/>
    <n v="3.3170362460797036"/>
    <n v="5.2735000000000003"/>
    <n v="1717.6089019331496"/>
    <n v="95.860294299113036"/>
  </r>
  <r>
    <x v="6"/>
    <s v="Q4"/>
    <s v="AMOLED"/>
    <s v="RGB OLED"/>
    <x v="0"/>
    <s v="Flexible"/>
    <s v="Apple"/>
    <x v="0"/>
    <m/>
    <n v="1.72"/>
    <n v="396"/>
    <n v="484"/>
    <n v="2.85"/>
    <s v="300 - 399"/>
    <s v="1.6 - 1.79"/>
    <n v="4.9020000000000001"/>
    <n v="2.6659562139089101"/>
    <n v="4.9020000000000001"/>
    <n v="1782.2688686054075"/>
    <n v="87.68484897180825"/>
  </r>
  <r>
    <x v="6"/>
    <s v="Q4"/>
    <s v="AMOLED"/>
    <s v="RGB OLED"/>
    <x v="0"/>
    <s v="Flexible"/>
    <s v="Apple"/>
    <x v="0"/>
    <m/>
    <n v="1.9"/>
    <n v="396"/>
    <n v="484"/>
    <n v="3.75"/>
    <s v="300 - 399"/>
    <s v="1.8 - 1.99"/>
    <n v="7.125"/>
    <n v="4.2804529529702968"/>
    <n v="7.125"/>
    <n v="2345.0906165860624"/>
    <n v="126.46812643204551"/>
  </r>
  <r>
    <x v="6"/>
    <s v="Q4"/>
    <s v="AMOLED"/>
    <s v="RGB OLED"/>
    <x v="4"/>
    <s v="Flexible"/>
    <s v="Huawei"/>
    <x v="4"/>
    <s v="B6"/>
    <n v="1.53"/>
    <n v="188"/>
    <n v="460"/>
    <n v="0.2"/>
    <s v="300 - 399"/>
    <s v="1.4 - 1.59"/>
    <n v="0.30600000000000005"/>
    <n v="0.1057785216122846"/>
    <n v="0.30600000000000005"/>
    <n v="99.386920668667472"/>
    <n v="3.2711036468143817"/>
  </r>
  <r>
    <x v="6"/>
    <s v="Q4"/>
    <s v="AMOLED"/>
    <s v="RGB OLED"/>
    <x v="3"/>
    <s v="Flexible"/>
    <s v="Oppo"/>
    <x v="18"/>
    <s v="Watch2 42mm/Watch3"/>
    <n v="1.75"/>
    <n v="372"/>
    <n v="430"/>
    <n v="0.03"/>
    <s v="300 - 399"/>
    <s v="1.6 - 1.79"/>
    <n v="5.2499999999999998E-2"/>
    <n v="2.9328643041412493E-2"/>
    <n v="5.2499999999999998E-2"/>
    <n v="17.057420672540147"/>
    <n v="0.94207785028254187"/>
  </r>
  <r>
    <x v="6"/>
    <s v="Q4"/>
    <s v="AMOLED"/>
    <s v="RGB OLED"/>
    <x v="4"/>
    <s v="Flexible"/>
    <s v="Oppo"/>
    <x v="18"/>
    <s v="Watch3 Pro"/>
    <n v="1.91"/>
    <n v="378"/>
    <n v="496"/>
    <n v="9.2999999999999999E-2"/>
    <s v="300 - 399"/>
    <s v="1.8 - 1.99"/>
    <n v="0.17762999999999998"/>
    <n v="0.10552434119568849"/>
    <n v="0.17762999999999998"/>
    <n v="57.996517998928169"/>
    <n v="2.9204413358758798"/>
  </r>
  <r>
    <x v="6"/>
    <s v="Q4"/>
    <s v="AMOLED"/>
    <s v="RGB OLED"/>
    <x v="4"/>
    <s v="Flexible"/>
    <s v="Others"/>
    <x v="23"/>
    <s v="Pixel Watch"/>
    <n v="1.2"/>
    <n v="450"/>
    <n v="450"/>
    <n v="0.34499999999999997"/>
    <s v="500 - 599"/>
    <s v="1.2 - 1.39"/>
    <n v="0.41399999999999998"/>
    <n v="0.16025774399999995"/>
    <n v="0.41399999999999992"/>
    <n v="219.55665555842299"/>
    <n v="5.6426537907548084"/>
  </r>
  <r>
    <x v="6"/>
    <s v="Q4"/>
    <s v="AMOLED"/>
    <s v="RGB OLED"/>
    <x v="1"/>
    <s v="Flexible"/>
    <s v="Samsung"/>
    <x v="2"/>
    <m/>
    <n v="1.36"/>
    <n v="360"/>
    <n v="360"/>
    <n v="0.96781799999999996"/>
    <s v="300 - 399"/>
    <s v="1.2 - 1.39"/>
    <n v="1.31623248"/>
    <n v="0.57744277182182402"/>
    <n v="1.3162324800000003"/>
    <n v="492.73248294316949"/>
    <n v="18.994997935515617"/>
  </r>
  <r>
    <x v="6"/>
    <s v="Q4"/>
    <s v="AMOLED"/>
    <s v="RGB OLED"/>
    <x v="1"/>
    <s v="Flexible"/>
    <s v="Samsung"/>
    <x v="2"/>
    <m/>
    <n v="1.2"/>
    <n v="360"/>
    <n v="360"/>
    <n v="0.98988500000000001"/>
    <s v="400 - 499"/>
    <s v="1.2 - 1.39"/>
    <n v="1.187862"/>
    <n v="0.45981662875199986"/>
    <n v="1.187862"/>
    <n v="503.96716518828885"/>
    <n v="16.190082167134271"/>
  </r>
  <r>
    <x v="6"/>
    <s v="Q4"/>
    <s v="AMOLED"/>
    <s v="RGB OLED"/>
    <x v="6"/>
    <s v="Rigid"/>
    <s v="Honor"/>
    <x v="20"/>
    <s v="Watch GS3"/>
    <n v="1.43"/>
    <n v="466"/>
    <n v="466"/>
    <n v="0.06"/>
    <s v="400 - 499"/>
    <s v="1.4 - 1.59"/>
    <n v="8.5799999999999987E-2"/>
    <n v="3.9578630519999991E-2"/>
    <n v="8.5799999999999987E-2"/>
    <n v="39.541411203951732"/>
    <n v="0.7686445088360061"/>
  </r>
  <r>
    <x v="6"/>
    <s v="Q4"/>
    <s v="AMOLED"/>
    <s v="RGB OLED"/>
    <x v="6"/>
    <s v="Rigid"/>
    <s v="Honor"/>
    <x v="20"/>
    <m/>
    <n v="1.744"/>
    <n v="390"/>
    <n v="450"/>
    <n v="5.0000000000000001E-3"/>
    <s v="300 - 399"/>
    <s v="1.6 - 1.79"/>
    <n v="8.7200000000000003E-3"/>
    <n v="4.8558894203451766E-3"/>
    <n v="8.7200000000000003E-3"/>
    <n v="2.9774149861918811"/>
    <n v="5.2844309982475447E-2"/>
  </r>
  <r>
    <x v="6"/>
    <s v="Q4"/>
    <s v="AMOLED"/>
    <s v="RGB OLED"/>
    <x v="6"/>
    <s v="Rigid"/>
    <s v="Huawei"/>
    <x v="13"/>
    <s v="Band 7"/>
    <n v="1.47"/>
    <n v="466"/>
    <n v="466"/>
    <n v="0.03"/>
    <s v="400 - 499"/>
    <s v="1.4 - 1.59"/>
    <n v="4.41E-2"/>
    <n v="2.0911893659999993E-2"/>
    <n v="4.4099999999999993E-2"/>
    <n v="19.770705601975866"/>
    <n v="0.38432225441800305"/>
  </r>
  <r>
    <x v="6"/>
    <s v="Q4"/>
    <s v="AMOLED"/>
    <s v="RGB OLED"/>
    <x v="6"/>
    <s v="Rigid"/>
    <s v="Huawei"/>
    <x v="13"/>
    <s v="Falcon"/>
    <n v="1.28"/>
    <n v="416"/>
    <n v="416"/>
    <n v="0.03"/>
    <s v="400 - 499"/>
    <s v="1.2 - 1.39"/>
    <n v="3.8399999999999997E-2"/>
    <n v="1.5855452160000002E-2"/>
    <n v="3.8400000000000004E-2"/>
    <n v="17.649385258416224"/>
    <n v="0.38432225441800305"/>
  </r>
  <r>
    <x v="6"/>
    <s v="Q4"/>
    <s v="AMOLED"/>
    <s v="RGB OLED"/>
    <x v="2"/>
    <s v="Rigid"/>
    <s v="Huawei"/>
    <x v="13"/>
    <s v="GTR (47mm)/Nexo-Marve"/>
    <n v="1.39"/>
    <n v="454"/>
    <n v="454"/>
    <n v="1.4999999999999999E-2"/>
    <s v="400 - 499"/>
    <s v="1.2 - 1.39"/>
    <n v="2.0849999999999997E-2"/>
    <n v="9.3488522699999976E-3"/>
    <n v="2.0849999999999997E-2"/>
    <n v="9.6307943597607757"/>
    <n v="0.19216112720900153"/>
  </r>
  <r>
    <x v="6"/>
    <s v="Q4"/>
    <s v="AMOLED"/>
    <s v="RGB OLED"/>
    <x v="2"/>
    <s v="Rigid"/>
    <s v="Huawei"/>
    <x v="13"/>
    <s v="GTR 4"/>
    <n v="1.43"/>
    <n v="466"/>
    <n v="466"/>
    <n v="0.13500000000000001"/>
    <s v="400 - 499"/>
    <s v="1.4 - 1.59"/>
    <n v="0.19305"/>
    <n v="8.905191866999998E-2"/>
    <n v="0.19305"/>
    <n v="88.96817520889141"/>
    <n v="1.5565051303929132"/>
  </r>
  <r>
    <x v="6"/>
    <s v="Q4"/>
    <s v="AMOLED"/>
    <s v="RGB OLED"/>
    <x v="2"/>
    <s v="Rigid"/>
    <s v="Huawei"/>
    <x v="13"/>
    <s v="GTR3 Pro"/>
    <n v="1.45"/>
    <n v="480"/>
    <n v="480"/>
    <n v="0.03"/>
    <s v="400 - 499"/>
    <s v="1.4 - 1.59"/>
    <n v="4.3499999999999997E-2"/>
    <n v="2.0346733499999995E-2"/>
    <n v="4.3500000000000004E-2"/>
    <n v="20.364675298172568"/>
    <n v="0.38432225441800305"/>
  </r>
  <r>
    <x v="6"/>
    <s v="Q4"/>
    <s v="AMOLED"/>
    <s v="RGB OLED"/>
    <x v="6"/>
    <s v="Rigid"/>
    <s v="Huawei"/>
    <x v="13"/>
    <s v="GTR4"/>
    <n v="1.43"/>
    <n v="466"/>
    <n v="466"/>
    <n v="0.06"/>
    <s v="400 - 499"/>
    <s v="1.4 - 1.59"/>
    <n v="8.5799999999999987E-2"/>
    <n v="3.9578630519999991E-2"/>
    <n v="8.5799999999999987E-2"/>
    <n v="39.541411203951732"/>
    <n v="0.7686445088360061"/>
  </r>
  <r>
    <x v="6"/>
    <s v="Q4"/>
    <s v="AMOLED"/>
    <s v="RGB OLED"/>
    <x v="6"/>
    <s v="Rigid"/>
    <s v="Huawei"/>
    <x v="13"/>
    <s v="GTS 4Mini"/>
    <n v="1.651"/>
    <n v="336"/>
    <n v="384"/>
    <n v="0.1"/>
    <s v="300 - 399"/>
    <s v="1.6 - 1.79"/>
    <n v="0.16510000000000002"/>
    <n v="8.7150756899964626E-2"/>
    <n v="0.16510000000000002"/>
    <n v="51.024699901126326"/>
    <n v="1.2810741813933435"/>
  </r>
  <r>
    <x v="6"/>
    <s v="Q4"/>
    <s v="AMOLED"/>
    <s v="RGB OLED"/>
    <x v="4"/>
    <s v="Rigid"/>
    <s v="Huawei"/>
    <x v="13"/>
    <s v="GTS 4Mini"/>
    <n v="1.651"/>
    <n v="336"/>
    <n v="384"/>
    <n v="0.17499999999999999"/>
    <s v="300 - 399"/>
    <s v="1.6 - 1.79"/>
    <n v="0.28892499999999999"/>
    <n v="0.15251382457493803"/>
    <n v="0.28892499999999999"/>
    <n v="89.293224826971056"/>
    <n v="2.9721891519069046"/>
  </r>
  <r>
    <x v="6"/>
    <s v="Q4"/>
    <s v="AMOLED"/>
    <s v="RGB OLED"/>
    <x v="6"/>
    <s v="Rigid"/>
    <s v="Huawei"/>
    <x v="13"/>
    <s v="GTS4"/>
    <n v="1.744"/>
    <n v="390"/>
    <n v="450"/>
    <n v="3.5000000000000003E-2"/>
    <s v="300 - 399"/>
    <s v="1.6 - 1.79"/>
    <n v="6.1040000000000004E-2"/>
    <n v="3.3991225942416235E-2"/>
    <n v="6.1040000000000004E-2"/>
    <n v="20.84190490334317"/>
    <n v="0.5349940473432433"/>
  </r>
  <r>
    <x v="6"/>
    <s v="Q4"/>
    <s v="AMOLED"/>
    <s v="RGB OLED"/>
    <x v="4"/>
    <s v="Rigid"/>
    <s v="Huawei"/>
    <x v="13"/>
    <s v="GTS4"/>
    <n v="1.744"/>
    <n v="390"/>
    <n v="450"/>
    <n v="0.23499999999999999"/>
    <s v="300 - 399"/>
    <s v="1.6 - 1.79"/>
    <n v="0.40983999999999998"/>
    <n v="0.22822680275622326"/>
    <n v="0.40983999999999998"/>
    <n v="139.93850435101842"/>
    <n v="4.7622576183962924"/>
  </r>
  <r>
    <x v="6"/>
    <s v="Q4"/>
    <s v="AMOLED"/>
    <s v="RGB OLED"/>
    <x v="6"/>
    <s v="Rigid"/>
    <s v="Huawei"/>
    <x v="4"/>
    <n v="6"/>
    <n v="1.47"/>
    <n v="194"/>
    <n v="368"/>
    <n v="0.23"/>
    <s v="200 - 299"/>
    <s v="1.4 - 1.59"/>
    <n v="0.33810000000000001"/>
    <n v="0.13227652829468992"/>
    <n v="0.33809999999999996"/>
    <n v="95.681105762841185"/>
    <n v="2.4308382591938704"/>
  </r>
  <r>
    <x v="6"/>
    <s v="Q4"/>
    <s v="AMOLED"/>
    <s v="RGB OLED"/>
    <x v="4"/>
    <s v="Rigid"/>
    <s v="Huawei"/>
    <x v="4"/>
    <n v="6"/>
    <n v="1.474"/>
    <n v="194"/>
    <n v="368"/>
    <n v="0.6"/>
    <s v="200 - 299"/>
    <s v="1.4 - 1.59"/>
    <n v="0.88439999999999996"/>
    <n v="0.34694968689277261"/>
    <n v="0.88439999999999996"/>
    <n v="249.60288459871612"/>
    <n v="6.3413171978970535"/>
  </r>
  <r>
    <x v="6"/>
    <s v="Q4"/>
    <s v="AMOLED"/>
    <s v="RGB OLED"/>
    <x v="2"/>
    <s v="Rigid"/>
    <s v="Huawei"/>
    <x v="4"/>
    <s v="6&amp;7"/>
    <n v="1.47"/>
    <n v="194"/>
    <n v="368"/>
    <n v="0.87"/>
    <s v="200 - 299"/>
    <s v="1.4 - 1.59"/>
    <n v="1.2788999999999999"/>
    <n v="0.50035034615817486"/>
    <n v="1.2788999999999997"/>
    <n v="361.92418266813837"/>
    <n v="11.145345378122087"/>
  </r>
  <r>
    <x v="6"/>
    <s v="Q4"/>
    <s v="AMOLED"/>
    <s v="RGB OLED"/>
    <x v="6"/>
    <s v="Rigid"/>
    <s v="Huawei"/>
    <x v="4"/>
    <s v="GT3 42mm"/>
    <n v="1.32"/>
    <n v="466"/>
    <n v="466"/>
    <n v="7.4999999999999997E-2"/>
    <s v="400 - 499"/>
    <s v="1.2 - 1.39"/>
    <n v="9.9000000000000005E-2"/>
    <n v="4.2154754399999994E-2"/>
    <n v="9.8999999999999991E-2"/>
    <n v="49.42676400493967"/>
    <n v="0.86472507244050723"/>
  </r>
  <r>
    <x v="6"/>
    <s v="Q4"/>
    <s v="AMOLED"/>
    <s v="RGB OLED"/>
    <x v="4"/>
    <s v="Rigid"/>
    <s v="Huawei"/>
    <x v="4"/>
    <s v="GT3 42mm"/>
    <n v="1.32"/>
    <n v="466"/>
    <n v="466"/>
    <n v="0.375"/>
    <s v="400 - 499"/>
    <s v="1.2 - 1.39"/>
    <n v="0.495"/>
    <n v="0.21077377199999994"/>
    <n v="0.49500000000000005"/>
    <n v="247.13382002469837"/>
    <n v="4.3236253622025362"/>
  </r>
  <r>
    <x v="6"/>
    <s v="Q4"/>
    <s v="AMOLED"/>
    <s v="RGB OLED"/>
    <x v="6"/>
    <s v="Rigid"/>
    <s v="Huawei"/>
    <x v="4"/>
    <s v="Kids Watch 4X"/>
    <n v="1.41"/>
    <n v="320"/>
    <n v="360"/>
    <n v="3.5000000000000003E-2"/>
    <s v="300 - 399"/>
    <s v="1.4 - 1.59"/>
    <n v="4.9350000000000005E-2"/>
    <n v="2.2291443737379305E-2"/>
    <n v="4.9349999999999991E-2"/>
    <n v="16.858232410309213"/>
    <n v="0.4035383671389034"/>
  </r>
  <r>
    <x v="6"/>
    <s v="Q4"/>
    <s v="AMOLED"/>
    <s v="RGB OLED"/>
    <x v="6"/>
    <s v="Rigid"/>
    <s v="Huawei"/>
    <x v="4"/>
    <s v="Watch Fit2"/>
    <n v="1.74"/>
    <n v="466"/>
    <n v="466"/>
    <n v="3.2000000000000001E-2"/>
    <s v="300 - 399"/>
    <s v="1.6 - 1.79"/>
    <n v="5.568E-2"/>
    <n v="3.1252582655999998E-2"/>
    <n v="5.568E-2"/>
    <n v="21.088752642107593"/>
    <n v="0.48913741471382238"/>
  </r>
  <r>
    <x v="6"/>
    <s v="Q4"/>
    <s v="AMOLED"/>
    <s v="RGB OLED"/>
    <x v="2"/>
    <s v="Rigid"/>
    <s v="Huawei"/>
    <x v="4"/>
    <s v="Watch Fit2"/>
    <n v="1.74"/>
    <n v="336"/>
    <n v="580"/>
    <n v="0.57499999999999996"/>
    <s v="300 - 399"/>
    <s v="1.6 - 1.79"/>
    <n v="1.0004999999999999"/>
    <n v="0.48715649066828098"/>
    <n v="1.0004999999999999"/>
    <n v="385.41988791446653"/>
    <n v="8.7891879206389945"/>
  </r>
  <r>
    <x v="6"/>
    <s v="Q4"/>
    <s v="AMOLED"/>
    <s v="RGB OLED"/>
    <x v="3"/>
    <s v="Rigid"/>
    <s v="Huawei"/>
    <x v="4"/>
    <s v="Watch GT3 Pro"/>
    <n v="1.43"/>
    <n v="466"/>
    <n v="466"/>
    <n v="0.13"/>
    <s v="400 - 499"/>
    <s v="1.4 - 1.59"/>
    <n v="0.18590000000000001"/>
    <n v="8.5753699459999985E-2"/>
    <n v="0.18589999999999998"/>
    <n v="85.673057608562104"/>
    <n v="1.5834622125518452"/>
  </r>
  <r>
    <x v="6"/>
    <s v="Q4"/>
    <s v="AMOLED"/>
    <s v="RGB OLED"/>
    <x v="2"/>
    <s v="Rigid"/>
    <s v="Huawei"/>
    <x v="4"/>
    <s v="Watch3/3 pro/runner/ GT3 46mm"/>
    <n v="1.43"/>
    <n v="466"/>
    <n v="466"/>
    <n v="0.59"/>
    <s v="400 - 499"/>
    <s v="1.4 - 1.59"/>
    <n v="0.84369999999999989"/>
    <n v="0.38918986677999989"/>
    <n v="0.84369999999999989"/>
    <n v="388.82387683885872"/>
    <n v="7.5583376702207259"/>
  </r>
  <r>
    <x v="6"/>
    <s v="Q4"/>
    <s v="AMOLED"/>
    <s v="RGB OLED"/>
    <x v="4"/>
    <s v="Rigid"/>
    <s v="Huawei"/>
    <x v="4"/>
    <s v="Watch3/3 pro/runner/ GT3 46mm"/>
    <n v="1.43"/>
    <n v="466"/>
    <n v="466"/>
    <n v="0.63"/>
    <s v="400 - 499"/>
    <s v="1.4 - 1.59"/>
    <n v="0.90089999999999992"/>
    <n v="0.41557562045999991"/>
    <n v="0.90089999999999992"/>
    <n v="415.18481764149323"/>
    <n v="8.0707673427780637"/>
  </r>
  <r>
    <x v="6"/>
    <s v="Q4"/>
    <s v="AMOLED"/>
    <s v="RGB OLED"/>
    <x v="6"/>
    <s v="Rigid"/>
    <s v="Huawei"/>
    <x v="4"/>
    <m/>
    <n v="1.43"/>
    <n v="466"/>
    <n v="466"/>
    <n v="0.17499999999999999"/>
    <s v="400 - 499"/>
    <s v="1.4 - 1.59"/>
    <n v="0.25024999999999997"/>
    <n v="0.11543767234999995"/>
    <n v="0.25024999999999997"/>
    <n v="115.32911601152588"/>
    <n v="2.8607198970266507"/>
  </r>
  <r>
    <x v="6"/>
    <s v="Q4"/>
    <s v="AMOLED"/>
    <s v="RGB OLED"/>
    <x v="6"/>
    <s v="Rigid"/>
    <s v="Huawei"/>
    <x v="4"/>
    <m/>
    <n v="1.32"/>
    <n v="466"/>
    <n v="466"/>
    <n v="0.19"/>
    <s v="400 - 499"/>
    <s v="1.2 - 1.39"/>
    <n v="0.25080000000000002"/>
    <n v="0.10679204447999999"/>
    <n v="0.25080000000000002"/>
    <n v="125.21446881251383"/>
    <n v="2.1906368501826186"/>
  </r>
  <r>
    <x v="6"/>
    <s v="Q4"/>
    <s v="AMOLED"/>
    <s v="RGB OLED"/>
    <x v="2"/>
    <s v="Rigid"/>
    <s v="Huawei/Honor"/>
    <x v="10"/>
    <s v="Watch Fit/Watch ES"/>
    <n v="1.64"/>
    <n v="280"/>
    <n v="456"/>
    <n v="0.14499999999999999"/>
    <s v="300 - 399"/>
    <s v="1.6 - 1.79"/>
    <n v="0.23779999999999996"/>
    <n v="0.11219410845918637"/>
    <n v="0.23779999999999993"/>
    <n v="77.590040598004578"/>
    <n v="1.8575575630203478"/>
  </r>
  <r>
    <x v="6"/>
    <s v="Q4"/>
    <s v="AMOLED"/>
    <s v="RGB OLED"/>
    <x v="4"/>
    <s v="Rigid"/>
    <s v="Oppo"/>
    <x v="18"/>
    <s v="Band2"/>
    <n v="1.57"/>
    <n v="256"/>
    <n v="402"/>
    <n v="0.32500000000000001"/>
    <s v="300 - 399"/>
    <s v="1.4 - 1.59"/>
    <n v="0.51025000000000009"/>
    <n v="0.23416527671135687"/>
    <n v="0.51024999999999998"/>
    <n v="154.89242234531682"/>
    <n v="4.1634910895283666"/>
  </r>
  <r>
    <x v="6"/>
    <s v="Q4"/>
    <s v="AMOLED"/>
    <s v="RGB OLED"/>
    <x v="7"/>
    <s v="Rigid"/>
    <s v="Others"/>
    <x v="11"/>
    <s v="Charge 5"/>
    <n v="1.04"/>
    <n v="184"/>
    <n v="276"/>
    <n v="5.5E-2"/>
    <s v="300 - 399"/>
    <s v="1 - 1.19"/>
    <n v="5.7200000000000001E-2"/>
    <n v="1.771351296E-2"/>
    <n v="5.7200000000000001E-2"/>
    <n v="18.244089453847785"/>
    <n v="0.70459079976633887"/>
  </r>
  <r>
    <x v="6"/>
    <s v="Q4"/>
    <s v="AMOLED"/>
    <s v="RGB OLED"/>
    <x v="5"/>
    <s v="Rigid"/>
    <s v="Others"/>
    <x v="11"/>
    <s v="Inspire3"/>
    <n v="0.74"/>
    <n v="128"/>
    <n v="48"/>
    <n v="0.13"/>
    <s v=" &lt; 200"/>
    <s v=" &lt; 0.8"/>
    <n v="9.6200000000000008E-2"/>
    <n v="1.5099501396164384E-2"/>
    <n v="9.6200000000000008E-2"/>
    <n v="17.771527790260464"/>
    <n v="0.99923786148680804"/>
  </r>
  <r>
    <x v="6"/>
    <s v="Q4"/>
    <s v="AMOLED"/>
    <s v="RGB OLED"/>
    <x v="7"/>
    <s v="Rigid"/>
    <s v="Others"/>
    <x v="11"/>
    <s v="Luxe"/>
    <n v="0.95"/>
    <n v="120"/>
    <n v="240"/>
    <n v="3.5000000000000003E-2"/>
    <s v="200 - 299"/>
    <s v="0.8 - 0.99"/>
    <n v="3.3250000000000002E-2"/>
    <n v="8.1515966000000016E-3"/>
    <n v="3.3250000000000002E-2"/>
    <n v="9.3914855054991175"/>
    <n v="0.26902557809260219"/>
  </r>
  <r>
    <x v="6"/>
    <s v="Q4"/>
    <s v="AMOLED"/>
    <s v="RGB OLED"/>
    <x v="5"/>
    <s v="Rigid"/>
    <s v="Others"/>
    <x v="11"/>
    <s v="Versa 3"/>
    <n v="1.58"/>
    <n v="400"/>
    <n v="400"/>
    <n v="0.18"/>
    <s v="300 - 399"/>
    <s v="1.4 - 1.59"/>
    <n v="0.28439999999999999"/>
    <n v="0.14495196815999997"/>
    <n v="0.28439999999999999"/>
    <n v="101.82337649086284"/>
    <n v="2.7313121785363834"/>
  </r>
  <r>
    <x v="6"/>
    <s v="Q4"/>
    <s v="AMOLED"/>
    <s v="RGB OLED"/>
    <x v="5"/>
    <s v="Rigid"/>
    <s v="Others"/>
    <x v="7"/>
    <s v="Gen 5 Carlyle"/>
    <n v="1.28"/>
    <n v="390"/>
    <n v="390"/>
    <n v="0.03"/>
    <s v="400 - 499"/>
    <s v="1.2 - 1.39"/>
    <n v="3.8399999999999997E-2"/>
    <n v="1.5855452160000002E-2"/>
    <n v="3.8400000000000004E-2"/>
    <n v="16.546298679765211"/>
    <n v="0.34589002897620291"/>
  </r>
  <r>
    <x v="6"/>
    <s v="Q4"/>
    <s v="AMOLED"/>
    <s v="RGB OLED"/>
    <x v="5"/>
    <s v="Rigid"/>
    <s v="Others"/>
    <x v="7"/>
    <s v="Spot/Emporio Armani/Michael Kors/Misfit Vapor 2"/>
    <n v="1.2"/>
    <n v="390"/>
    <n v="390"/>
    <n v="0.04"/>
    <s v="400 - 499"/>
    <s v="1.2 - 1.39"/>
    <n v="4.8000000000000001E-2"/>
    <n v="1.8580607999999995E-2"/>
    <n v="4.7999999999999994E-2"/>
    <n v="22.061731573020285"/>
    <n v="0.41823148117718795"/>
  </r>
  <r>
    <x v="6"/>
    <s v="Q4"/>
    <s v="AMOLED"/>
    <s v="RGB OLED"/>
    <x v="5"/>
    <s v="Rigid"/>
    <s v="Others"/>
    <x v="8"/>
    <s v="Venu 2"/>
    <n v="1.28"/>
    <n v="416"/>
    <n v="416"/>
    <n v="0.12"/>
    <s v="400 - 499"/>
    <s v="1.2 - 1.39"/>
    <n v="0.15359999999999999"/>
    <n v="6.3421808640000008E-2"/>
    <n v="0.15360000000000001"/>
    <n v="70.597541033664896"/>
    <n v="1.3835601159048116"/>
  </r>
  <r>
    <x v="6"/>
    <s v="Q4"/>
    <s v="AMOLED"/>
    <s v="RGB OLED"/>
    <x v="5"/>
    <s v="Rigid"/>
    <s v="Others"/>
    <x v="8"/>
    <s v="Venu 2S"/>
    <n v="1.1000000000000001"/>
    <n v="360"/>
    <n v="360"/>
    <n v="0.02"/>
    <s v="400 - 499"/>
    <s v="1 - 1.19"/>
    <n v="2.2000000000000002E-2"/>
    <n v="7.8064360000000017E-3"/>
    <n v="2.2000000000000006E-2"/>
    <n v="10.182337649086286"/>
    <n v="0.21778261083686842"/>
  </r>
  <r>
    <x v="6"/>
    <s v="Q4"/>
    <s v="AMOLED"/>
    <s v="RGB OLED"/>
    <x v="5"/>
    <s v="Rigid"/>
    <s v="Others"/>
    <x v="8"/>
    <s v="Venu Sq2"/>
    <n v="1.41"/>
    <n v="320"/>
    <n v="360"/>
    <n v="7.0000000000000007E-2"/>
    <s v="300 - 399"/>
    <s v="1.4 - 1.59"/>
    <n v="9.870000000000001E-2"/>
    <n v="4.4582887474758609E-2"/>
    <n v="9.8699999999999982E-2"/>
    <n v="33.716464820618427"/>
    <n v="0.8070767342778068"/>
  </r>
  <r>
    <x v="6"/>
    <s v="Q4"/>
    <s v="AMOLED"/>
    <s v="RGB OLED"/>
    <x v="6"/>
    <s v="Rigid"/>
    <s v="Others"/>
    <x v="8"/>
    <m/>
    <n v="1.41"/>
    <n v="400"/>
    <n v="400"/>
    <n v="0.11"/>
    <s v="400 - 499"/>
    <s v="1.4 - 1.59"/>
    <n v="0.15509999999999999"/>
    <n v="7.0545342779999964E-2"/>
    <n v="0.15509999999999999"/>
    <n v="62.225396744416187"/>
    <n v="1.4091815995326777"/>
  </r>
  <r>
    <x v="6"/>
    <s v="Q4"/>
    <s v="AMOLED"/>
    <s v="RGB OLED"/>
    <x v="7"/>
    <s v="Rigid"/>
    <s v="Others"/>
    <x v="5"/>
    <s v="Z6 Pro"/>
    <n v="1.58"/>
    <n v="320"/>
    <n v="360"/>
    <n v="7.4999999999999997E-2"/>
    <s v="300 - 399"/>
    <s v="1.4 - 1.59"/>
    <n v="0.11849999999999999"/>
    <n v="5.9980124755862063E-2"/>
    <n v="0.11849999999999999"/>
    <n v="36.124783736376884"/>
    <n v="0.96080563604500757"/>
  </r>
  <r>
    <x v="6"/>
    <s v="Q4"/>
    <s v="AMOLED"/>
    <s v="RGB OLED"/>
    <x v="6"/>
    <s v="Rigid"/>
    <s v="Others"/>
    <x v="5"/>
    <s v="Z8"/>
    <n v="1.6"/>
    <n v="400"/>
    <n v="400"/>
    <n v="0.12"/>
    <s v="300 - 399"/>
    <s v="1.6 - 1.79"/>
    <n v="0.192"/>
    <n v="9.9096576000000006E-2"/>
    <n v="0.19200000000000003"/>
    <n v="67.882250993908556"/>
    <n v="1.5372890176720122"/>
  </r>
  <r>
    <x v="6"/>
    <s v="Q4"/>
    <s v="AMOLED"/>
    <s v="RGB OLED"/>
    <x v="7"/>
    <s v="Rigid"/>
    <s v="Others"/>
    <x v="5"/>
    <s v="Z8"/>
    <n v="1.6"/>
    <n v="320"/>
    <n v="360"/>
    <n v="0.67"/>
    <s v="300 - 399"/>
    <s v="1.6 - 1.79"/>
    <n v="1.0720000000000001"/>
    <n v="0.54947342830344825"/>
    <n v="1.0720000000000003"/>
    <n v="322.71473471163353"/>
    <n v="8.5831970153354025"/>
  </r>
  <r>
    <x v="6"/>
    <s v="Q4"/>
    <s v="AMOLED"/>
    <s v="RGB OLED"/>
    <x v="2"/>
    <s v="Rigid"/>
    <s v="Others"/>
    <x v="19"/>
    <s v="Z6 Pro"/>
    <n v="1.6"/>
    <n v="320"/>
    <n v="360"/>
    <n v="0.105"/>
    <s v="300 - 399"/>
    <s v="1.6 - 1.79"/>
    <n v="0.16800000000000001"/>
    <n v="8.6111507420689654E-2"/>
    <n v="0.16800000000000001"/>
    <n v="50.57469723092764"/>
    <n v="1.479640679509312"/>
  </r>
  <r>
    <x v="6"/>
    <s v="Q4"/>
    <s v="AMOLED"/>
    <s v="RGB OLED"/>
    <x v="4"/>
    <s v="Rigid"/>
    <s v="Others"/>
    <x v="1"/>
    <s v="(BBK, 360 and Others)"/>
    <n v="1.4"/>
    <n v="240"/>
    <n v="240"/>
    <n v="6.5000000000000002E-2"/>
    <s v="200 - 299"/>
    <s v="1.4 - 1.59"/>
    <n v="9.0999999999999998E-2"/>
    <n v="4.1096691999999997E-2"/>
    <n v="9.0999999999999998E-2"/>
    <n v="22.061731573020285"/>
    <n v="0.83269821790567322"/>
  </r>
  <r>
    <x v="6"/>
    <s v="Q4"/>
    <s v="AMOLED"/>
    <s v="RGB OLED"/>
    <x v="5"/>
    <s v="Rigid"/>
    <s v="Others"/>
    <x v="1"/>
    <s v="OEM"/>
    <n v="1.39"/>
    <n v="454"/>
    <n v="454"/>
    <n v="0.02"/>
    <s v="400 - 499"/>
    <s v="1.2 - 1.39"/>
    <n v="2.7799999999999998E-2"/>
    <n v="1.2465136359999998E-2"/>
    <n v="2.7800000000000002E-2"/>
    <n v="12.841059146347703"/>
    <n v="0.2562148362786687"/>
  </r>
  <r>
    <x v="6"/>
    <s v="Q4"/>
    <s v="AMOLED"/>
    <s v="RGB OLED"/>
    <x v="5"/>
    <s v="Rigid"/>
    <s v="Others"/>
    <x v="1"/>
    <s v="OEM"/>
    <n v="1.41"/>
    <n v="320"/>
    <n v="360"/>
    <n v="0.13"/>
    <s v="300 - 399"/>
    <s v="1.4 - 1.59"/>
    <n v="0.18329999999999999"/>
    <n v="8.2796791024551689E-2"/>
    <n v="0.18329999999999999"/>
    <n v="62.616291809719939"/>
    <n v="1.4012881121523757"/>
  </r>
  <r>
    <x v="6"/>
    <s v="Q4"/>
    <s v="AMOLED"/>
    <s v="RGB OLED"/>
    <x v="6"/>
    <s v="Rigid"/>
    <s v="Others"/>
    <x v="1"/>
    <s v="white box"/>
    <n v="2"/>
    <n v="400"/>
    <n v="400"/>
    <n v="0.03"/>
    <s v="200 - 299"/>
    <s v="2.00+"/>
    <n v="0.06"/>
    <n v="3.8709599999999997E-2"/>
    <n v="0.06"/>
    <n v="16.970562748477139"/>
    <n v="0.52708773137265341"/>
  </r>
  <r>
    <x v="6"/>
    <s v="Q4"/>
    <s v="AMOLED"/>
    <s v="RGB OLED"/>
    <x v="6"/>
    <s v="Rigid"/>
    <s v="Others"/>
    <x v="1"/>
    <s v="white box"/>
    <n v="1.32"/>
    <n v="466"/>
    <n v="466"/>
    <n v="0.05"/>
    <s v="400 - 499"/>
    <s v="1.2 - 1.39"/>
    <n v="6.6000000000000003E-2"/>
    <n v="2.8103169599999998E-2"/>
    <n v="6.6000000000000003E-2"/>
    <n v="32.951176003293114"/>
    <n v="0.57648338162700485"/>
  </r>
  <r>
    <x v="6"/>
    <s v="Q4"/>
    <s v="AMOLED"/>
    <s v="RGB OLED"/>
    <x v="3"/>
    <s v="Rigid"/>
    <s v="Others"/>
    <x v="1"/>
    <s v="White Box"/>
    <n v="1.2"/>
    <n v="390"/>
    <n v="390"/>
    <n v="5.5E-2"/>
    <s v="400 - 499"/>
    <s v="1.2 - 1.39"/>
    <n v="6.6000000000000003E-2"/>
    <n v="2.5548335999999991E-2"/>
    <n v="6.6000000000000003E-2"/>
    <n v="30.334880912902889"/>
    <n v="0.57506828661863341"/>
  </r>
  <r>
    <x v="6"/>
    <s v="Q4"/>
    <s v="AMOLED"/>
    <s v="RGB OLED"/>
    <x v="6"/>
    <s v="Rigid"/>
    <s v="Others"/>
    <x v="1"/>
    <s v="white box"/>
    <n v="1.3"/>
    <n v="466"/>
    <n v="466"/>
    <n v="6.8000000000000005E-2"/>
    <s v="500 - 599"/>
    <s v="1.2 - 1.39"/>
    <n v="8.8400000000000006E-2"/>
    <n v="3.7070893599999995E-2"/>
    <n v="8.8399999999999992E-2"/>
    <n v="44.813599364478641"/>
    <n v="0.7840173990127266"/>
  </r>
  <r>
    <x v="6"/>
    <s v="Q4"/>
    <s v="AMOLED"/>
    <s v="RGB OLED"/>
    <x v="3"/>
    <s v="Rigid"/>
    <s v="Others"/>
    <x v="1"/>
    <s v="White Box"/>
    <n v="1.45"/>
    <n v="400"/>
    <n v="400"/>
    <n v="7.4999999999999997E-2"/>
    <s v="300 - 399"/>
    <s v="1.4 - 1.59"/>
    <n v="0.10875"/>
    <n v="5.0866833749999993E-2"/>
    <n v="0.10875"/>
    <n v="42.426406871192853"/>
    <n v="0.96080563604500757"/>
  </r>
  <r>
    <x v="6"/>
    <s v="Q4"/>
    <s v="AMOLED"/>
    <s v="RGB OLED"/>
    <x v="6"/>
    <s v="Rigid"/>
    <s v="Others"/>
    <x v="1"/>
    <s v="white box"/>
    <n v="1.43"/>
    <n v="466"/>
    <n v="466"/>
    <n v="0.08"/>
    <s v="400 - 499"/>
    <s v="1.4 - 1.59"/>
    <n v="0.1144"/>
    <n v="5.2771507359999983E-2"/>
    <n v="0.1144"/>
    <n v="52.721881605268983"/>
    <n v="1.0248593451146748"/>
  </r>
  <r>
    <x v="6"/>
    <s v="Q4"/>
    <s v="AMOLED"/>
    <s v="RGB OLED"/>
    <x v="2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5467574728410007"/>
  </r>
  <r>
    <x v="6"/>
    <s v="Q4"/>
    <s v="AMOLED"/>
    <s v="RGB OLED"/>
    <x v="7"/>
    <s v="Rigid"/>
    <s v="Others"/>
    <x v="1"/>
    <s v="White Box"/>
    <n v="1.39"/>
    <n v="454"/>
    <n v="454"/>
    <n v="0.13"/>
    <s v="400 - 499"/>
    <s v="1.2 - 1.39"/>
    <n v="0.1807"/>
    <n v="8.1023386340000003E-2"/>
    <n v="0.18070000000000003"/>
    <n v="83.466884451260071"/>
    <n v="1.6653964358113464"/>
  </r>
  <r>
    <x v="6"/>
    <s v="Q4"/>
    <s v="AMOLED"/>
    <s v="RGB OLED"/>
    <x v="7"/>
    <s v="Rigid"/>
    <s v="Others"/>
    <x v="1"/>
    <s v="White box"/>
    <n v="1.1000000000000001"/>
    <n v="126"/>
    <n v="294"/>
    <n v="0.33"/>
    <s v="200 - 299"/>
    <s v="1 - 1.19"/>
    <n v="0.36300000000000004"/>
    <n v="9.327345082758623E-2"/>
    <n v="0.36300000000000004"/>
    <n v="105.55461524727377"/>
    <n v="1.8870372523526011"/>
  </r>
  <r>
    <x v="6"/>
    <s v="Q4"/>
    <s v="AMOLED"/>
    <s v="RGB OLED"/>
    <x v="7"/>
    <s v="Rigid"/>
    <s v="Others"/>
    <x v="1"/>
    <s v="White Box"/>
    <n v="0.95"/>
    <n v="120"/>
    <n v="240"/>
    <n v="0.35"/>
    <s v="200 - 299"/>
    <s v="0.8 - 0.99"/>
    <n v="0.33249999999999996"/>
    <n v="8.1515965999999995E-2"/>
    <n v="0.33249999999999996"/>
    <n v="93.91485505499115"/>
    <n v="2.6902557809260212"/>
  </r>
  <r>
    <x v="6"/>
    <s v="Q4"/>
    <s v="AMOLED"/>
    <s v="RGB OLED"/>
    <x v="2"/>
    <s v="Rigid"/>
    <s v="Others"/>
    <x v="1"/>
    <s v="White Box"/>
    <n v="1.4"/>
    <n v="400"/>
    <n v="400"/>
    <n v="0.6"/>
    <s v="400 - 499"/>
    <s v="1.4 - 1.59"/>
    <n v="0.84"/>
    <n v="0.37935407999999987"/>
    <n v="0.83999999999999986"/>
    <n v="339.41125496954282"/>
    <n v="7.3021228339420592"/>
  </r>
  <r>
    <x v="6"/>
    <s v="Q4"/>
    <s v="AMOLED"/>
    <s v="RGB OLED"/>
    <x v="6"/>
    <s v="Rigid"/>
    <s v="Others"/>
    <x v="3"/>
    <s v="Quartz"/>
    <n v="1.4"/>
    <n v="300"/>
    <n v="300"/>
    <n v="9.5000000000000001E-2"/>
    <s v="300 - 399"/>
    <s v="1.4 - 1.59"/>
    <n v="0.13299999999999998"/>
    <n v="6.0064395999999985E-2"/>
    <n v="0.13300000000000001"/>
    <n v="40.305086527633208"/>
    <n v="1.0953184250913093"/>
  </r>
  <r>
    <x v="6"/>
    <s v="Q4"/>
    <s v="AMOLED"/>
    <s v="RGB OLED"/>
    <x v="6"/>
    <s v="Rigid"/>
    <s v="Xiaomi"/>
    <x v="16"/>
    <s v="Band 5"/>
    <n v="1.1000000000000001"/>
    <n v="126"/>
    <n v="294"/>
    <n v="3.5000000000000003E-2"/>
    <s v="200 - 299"/>
    <s v="1 - 1.19"/>
    <n v="3.8500000000000006E-2"/>
    <n v="9.8926387241379341E-3"/>
    <n v="3.8500000000000006E-2"/>
    <n v="11.195186465619946"/>
    <n v="0.1706645687460413"/>
  </r>
  <r>
    <x v="6"/>
    <s v="Q4"/>
    <s v="AMOLED"/>
    <s v="RGB OLED"/>
    <x v="7"/>
    <s v="Rigid"/>
    <s v="Xiaomi"/>
    <x v="16"/>
    <s v="Band 7"/>
    <n v="1.6160000000000001"/>
    <n v="192"/>
    <n v="490"/>
    <n v="0.09"/>
    <s v="300 - 399"/>
    <s v="1.6 - 1.79"/>
    <n v="0.14544000000000001"/>
    <n v="5.1507045796937184E-2"/>
    <n v="0.14543999999999999"/>
    <n v="47.3646323748005"/>
    <n v="0.74942839611510581"/>
  </r>
  <r>
    <x v="6"/>
    <s v="Q4"/>
    <s v="AMOLED"/>
    <s v="RGB OLED"/>
    <x v="6"/>
    <s v="Rigid"/>
    <s v="Xiaomi"/>
    <x v="16"/>
    <s v="Band 7"/>
    <n v="1.6160000000000001"/>
    <n v="192"/>
    <n v="490"/>
    <n v="0.26"/>
    <s v="300 - 399"/>
    <s v="1.6 - 1.79"/>
    <n v="0.42016000000000003"/>
    <n v="0.14879813230226299"/>
    <n v="0.42016000000000003"/>
    <n v="136.83116019386813"/>
    <n v="2.3315550101358844"/>
  </r>
  <r>
    <x v="6"/>
    <s v="Q4"/>
    <s v="AMOLED"/>
    <s v="RGB OLED"/>
    <x v="4"/>
    <s v="Rigid"/>
    <s v="Xiaomi"/>
    <x v="16"/>
    <s v="Band 7"/>
    <n v="1.6160000000000001"/>
    <n v="192"/>
    <n v="490"/>
    <n v="0.5"/>
    <s v="300 - 399"/>
    <s v="1.6 - 1.79"/>
    <n v="0.80800000000000005"/>
    <n v="0.28615025442742881"/>
    <n v="0.80800000000000005"/>
    <n v="263.13684652666944"/>
    <n v="6.4053709069667173"/>
  </r>
  <r>
    <x v="6"/>
    <s v="Q4"/>
    <s v="AMOLED"/>
    <s v="RGB OLED"/>
    <x v="3"/>
    <s v="Rigid"/>
    <s v="Xiaomi"/>
    <x v="16"/>
    <s v="Band 7"/>
    <n v="1.6160000000000001"/>
    <n v="192"/>
    <n v="490"/>
    <n v="1.1499999999999999"/>
    <s v="300 - 399"/>
    <s v="1.6 - 1.79"/>
    <n v="1.8584000000000001"/>
    <n v="0.6581455851830863"/>
    <n v="1.8584000000000001"/>
    <n v="605.21474701133968"/>
    <n v="13.25911777742111"/>
  </r>
  <r>
    <x v="6"/>
    <s v="Q4"/>
    <s v="AMOLED"/>
    <s v="RGB OLED"/>
    <x v="6"/>
    <s v="Rigid"/>
    <s v="Xiaomi"/>
    <x v="16"/>
    <s v="Band 7 Pro"/>
    <n v="1.64"/>
    <n v="456"/>
    <n v="280"/>
    <n v="0.28000000000000003"/>
    <s v="300 - 399"/>
    <s v="1.6 - 1.79"/>
    <n v="0.4592"/>
    <n v="0.21665069219704955"/>
    <n v="0.4592"/>
    <n v="149.82904391338818"/>
    <n v="2.5109053955309526"/>
  </r>
  <r>
    <x v="6"/>
    <s v="Q4"/>
    <s v="AMOLED"/>
    <s v="RGB OLED"/>
    <x v="7"/>
    <s v="Rigid"/>
    <s v="Xiaomi"/>
    <x v="16"/>
    <s v="Color2"/>
    <n v="1.43"/>
    <n v="454"/>
    <n v="454"/>
    <n v="0.03"/>
    <s v="400 - 499"/>
    <s v="1.4 - 1.59"/>
    <n v="4.2899999999999994E-2"/>
    <n v="1.9789315259999996E-2"/>
    <n v="4.2899999999999994E-2"/>
    <n v="19.261588719521551"/>
    <n v="0.38432225441800305"/>
  </r>
  <r>
    <x v="6"/>
    <s v="Q4"/>
    <s v="AMOLED"/>
    <s v="RGB OLED"/>
    <x v="2"/>
    <s v="Rigid"/>
    <s v="Xiaomi"/>
    <x v="16"/>
    <s v="Redmi Watch2"/>
    <n v="1.6"/>
    <n v="320"/>
    <n v="360"/>
    <n v="0.11"/>
    <s v="300 - 399"/>
    <s v="1.6 - 1.79"/>
    <n v="0.17600000000000002"/>
    <n v="9.0212055393103438E-2"/>
    <n v="0.17599999999999999"/>
    <n v="52.983016146686097"/>
    <n v="1.4091815995326777"/>
  </r>
  <r>
    <x v="6"/>
    <s v="Q4"/>
    <s v="AMOLED"/>
    <s v="RGB OLED"/>
    <x v="3"/>
    <s v="Rigid"/>
    <s v="Xiaomi"/>
    <x v="16"/>
    <s v="Watch S1"/>
    <n v="1.43"/>
    <n v="466"/>
    <n v="466"/>
    <n v="6.5000000000000002E-2"/>
    <s v="400 - 499"/>
    <s v="1.4 - 1.59"/>
    <n v="9.2950000000000005E-2"/>
    <n v="4.2876849729999993E-2"/>
    <n v="9.2949999999999991E-2"/>
    <n v="42.836528804281052"/>
    <n v="0.83269821790567322"/>
  </r>
  <r>
    <x v="6"/>
    <s v="Q4"/>
    <s v="AMOLED"/>
    <s v="RGB OLED"/>
    <x v="3"/>
    <s v="Rigid"/>
    <s v="Xiaomi"/>
    <x v="16"/>
    <s v="Watch S1 Pro"/>
    <n v="1.47"/>
    <n v="480"/>
    <n v="480"/>
    <n v="5.5E-2"/>
    <s v="400 - 499"/>
    <s v="1.4 - 1.59"/>
    <n v="8.0850000000000005E-2"/>
    <n v="3.8338471709999988E-2"/>
    <n v="8.0849999999999991E-2"/>
    <n v="37.335238046649714"/>
    <n v="0.70459079976633887"/>
  </r>
  <r>
    <x v="7"/>
    <s v="Q1"/>
    <s v="AMOLED"/>
    <s v="RGB OLED"/>
    <x v="0"/>
    <s v="Flexible"/>
    <s v="Apple"/>
    <x v="0"/>
    <m/>
    <n v="1.9"/>
    <n v="396"/>
    <n v="484"/>
    <n v="0.2"/>
    <s v="300 - 399"/>
    <s v="1.8 - 1.99"/>
    <n v="0.38"/>
    <n v="0.22829082415841584"/>
    <n v="0.38000000000000006"/>
    <n v="125.07149955125668"/>
    <n v="6.5763425744663664"/>
  </r>
  <r>
    <x v="7"/>
    <s v="Q1"/>
    <s v="AMOLED"/>
    <s v="RGB OLED"/>
    <x v="0"/>
    <s v="Flexible"/>
    <s v="Apple"/>
    <x v="0"/>
    <m/>
    <n v="1.99"/>
    <n v="410"/>
    <n v="502"/>
    <n v="0.4"/>
    <s v="300 - 399"/>
    <s v="1.8 - 1.99"/>
    <n v="0.79600000000000004"/>
    <n v="0.50068471638938927"/>
    <n v="0.79600000000000015"/>
    <n v="259.26172104651317"/>
    <n v="14.107741425152483"/>
  </r>
  <r>
    <x v="7"/>
    <s v="Q1"/>
    <s v="AMOLED"/>
    <s v="RGB OLED"/>
    <x v="0"/>
    <s v="Flexible"/>
    <s v="Apple"/>
    <x v="0"/>
    <m/>
    <n v="1.72"/>
    <n v="396"/>
    <n v="484"/>
    <n v="0.95"/>
    <s v="300 - 399"/>
    <s v="1.6 - 1.79"/>
    <n v="1.6339999999999999"/>
    <n v="0.88865207130297008"/>
    <n v="1.6339999999999997"/>
    <n v="594.08962286846918"/>
    <n v="28.497575915837679"/>
  </r>
  <r>
    <x v="7"/>
    <s v="Q1"/>
    <s v="AMOLED"/>
    <s v="RGB OLED"/>
    <x v="8"/>
    <s v="Flexible"/>
    <s v="Apple"/>
    <x v="0"/>
    <m/>
    <n v="1.78"/>
    <n v="368"/>
    <n v="448"/>
    <n v="1.5"/>
    <s v="300 - 399"/>
    <s v="1.6 - 1.79"/>
    <n v="2.67"/>
    <n v="1.5039030433389184"/>
    <n v="2.67"/>
    <n v="869.648204735685"/>
    <n v="46.161814663844552"/>
  </r>
  <r>
    <x v="7"/>
    <s v="Q1"/>
    <s v="AMOLED"/>
    <s v="RGB OLED"/>
    <x v="0"/>
    <s v="Flexible"/>
    <s v="Apple"/>
    <x v="0"/>
    <m/>
    <n v="1.57"/>
    <n v="324"/>
    <n v="394"/>
    <n v="1.6"/>
    <s v="300 - 399"/>
    <s v="1.4 - 1.59"/>
    <n v="2.5120000000000005"/>
    <n v="1.2482472904979265"/>
    <n v="2.512"/>
    <n v="816.17566736579454"/>
    <n v="47.99591733193715"/>
  </r>
  <r>
    <x v="7"/>
    <s v="Q1"/>
    <s v="AMOLED"/>
    <s v="RGB OLED"/>
    <x v="3"/>
    <s v="Flexible"/>
    <s v="Honor"/>
    <x v="20"/>
    <s v="Watch 4 Pro"/>
    <n v="1.5"/>
    <n v="464"/>
    <n v="464"/>
    <n v="0.11"/>
    <s v="400 - 499"/>
    <s v="1.4 - 1.59"/>
    <n v="0.16500000000000001"/>
    <n v="7.983854999999998E-2"/>
    <n v="0.16500000000000001"/>
    <n v="72.181460223522762"/>
    <n v="2.5936355175139614"/>
  </r>
  <r>
    <x v="7"/>
    <s v="Q1"/>
    <s v="AMOLED"/>
    <s v="RGB OLED"/>
    <x v="4"/>
    <s v="Flexible"/>
    <s v="Huawei"/>
    <x v="4"/>
    <s v="B6"/>
    <n v="1.53"/>
    <n v="188"/>
    <n v="460"/>
    <n v="0.35"/>
    <s v="300 - 399"/>
    <s v="1.4 - 1.59"/>
    <n v="0.53549999999999998"/>
    <n v="0.18511241282149801"/>
    <n v="0.53549999999999998"/>
    <n v="173.92711117016805"/>
    <n v="6.5188240019039689"/>
  </r>
  <r>
    <x v="7"/>
    <s v="Q1"/>
    <s v="AMOLED"/>
    <s v="RGB OLED"/>
    <x v="3"/>
    <s v="Flexible"/>
    <s v="Huawei"/>
    <x v="4"/>
    <s v="Watch 4"/>
    <n v="1.5"/>
    <n v="466"/>
    <n v="466"/>
    <n v="0.125"/>
    <s v="400 - 499"/>
    <s v="1.4 - 1.59"/>
    <n v="0.1875"/>
    <n v="9.0725624999999976E-2"/>
    <n v="0.18749999999999997"/>
    <n v="82.377940008232784"/>
    <n v="2.9561582546387988"/>
  </r>
  <r>
    <x v="7"/>
    <s v="Q1"/>
    <s v="AMOLED"/>
    <s v="RGB OLED"/>
    <x v="4"/>
    <s v="Flexible"/>
    <s v="Others"/>
    <x v="23"/>
    <s v="Pixel Watch"/>
    <n v="1.2"/>
    <n v="450"/>
    <n v="450"/>
    <n v="0.31"/>
    <s v="500 - 599"/>
    <s v="1.2 - 1.39"/>
    <n v="0.372"/>
    <n v="0.14399971199999995"/>
    <n v="0.37199999999999994"/>
    <n v="197.28279195104676"/>
    <n v="6.1055755968353402"/>
  </r>
  <r>
    <x v="7"/>
    <s v="Q1"/>
    <s v="AMOLED"/>
    <s v="RGB OLED"/>
    <x v="1"/>
    <s v="Flexible"/>
    <s v="Samsung"/>
    <x v="2"/>
    <m/>
    <n v="1.36"/>
    <n v="360"/>
    <n v="360"/>
    <n v="0.68691500000000005"/>
    <s v="300 - 399"/>
    <s v="1.2 - 1.39"/>
    <n v="0.93420440000000016"/>
    <n v="0.40984369127872011"/>
    <n v="0.93420440000000016"/>
    <n v="349.72002331110531"/>
    <n v="13.212184549922833"/>
  </r>
  <r>
    <x v="7"/>
    <s v="Q1"/>
    <s v="AMOLED"/>
    <s v="RGB OLED"/>
    <x v="1"/>
    <s v="Flexible"/>
    <s v="Samsung"/>
    <x v="2"/>
    <m/>
    <n v="1.2"/>
    <n v="360"/>
    <n v="360"/>
    <n v="0.78569999999999995"/>
    <s v="400 - 499"/>
    <s v="1.2 - 1.39"/>
    <n v="0.9428399999999999"/>
    <n v="0.36496959263999984"/>
    <n v="0.94283999999999979"/>
    <n v="400.01313454435467"/>
    <n v="12.593520062980092"/>
  </r>
  <r>
    <x v="7"/>
    <s v="Q1"/>
    <s v="AMOLED"/>
    <s v="RGB OLED"/>
    <x v="6"/>
    <s v="Rigid"/>
    <s v="Honor"/>
    <x v="20"/>
    <s v="Watch 4"/>
    <n v="1.744"/>
    <n v="390"/>
    <n v="450"/>
    <n v="5.0000000000000001E-3"/>
    <s v="300 - 399"/>
    <s v="1.6 - 1.79"/>
    <n v="8.7200000000000003E-3"/>
    <n v="4.8558894203451766E-3"/>
    <n v="8.7200000000000003E-3"/>
    <n v="2.9774149861918811"/>
    <n v="6.2944515041239865E-2"/>
  </r>
  <r>
    <x v="7"/>
    <s v="Q1"/>
    <s v="AMOLED"/>
    <s v="RGB OLED"/>
    <x v="6"/>
    <s v="Rigid"/>
    <s v="Huawei"/>
    <x v="13"/>
    <s v="Band 8"/>
    <n v="1.6160000000000001"/>
    <n v="192"/>
    <n v="490"/>
    <n v="0.3"/>
    <s v="300 - 399"/>
    <s v="1.6 - 1.79"/>
    <n v="0.48480000000000001"/>
    <n v="0.17169015265645729"/>
    <n v="0.48480000000000001"/>
    <n v="157.88210791600167"/>
    <n v="3.4243112868644086"/>
  </r>
  <r>
    <x v="7"/>
    <s v="Q1"/>
    <s v="AMOLED"/>
    <s v="RGB OLED"/>
    <x v="6"/>
    <s v="Rigid"/>
    <s v="Huawei"/>
    <x v="13"/>
    <s v="Falcon"/>
    <n v="1.28"/>
    <n v="416"/>
    <n v="416"/>
    <n v="4.4999999999999998E-2"/>
    <s v="400 - 499"/>
    <s v="1.2 - 1.39"/>
    <n v="5.7599999999999998E-2"/>
    <n v="2.3783178240000001E-2"/>
    <n v="5.7599999999999998E-2"/>
    <n v="26.474077887624336"/>
    <n v="0.5665006353711588"/>
  </r>
  <r>
    <x v="7"/>
    <s v="Q1"/>
    <s v="AMOLED"/>
    <s v="RGB OLED"/>
    <x v="2"/>
    <s v="Rigid"/>
    <s v="Huawei"/>
    <x v="13"/>
    <s v="GTR 4"/>
    <n v="1.43"/>
    <n v="466"/>
    <n v="466"/>
    <n v="0.06"/>
    <s v="400 - 499"/>
    <s v="1.4 - 1.59"/>
    <n v="8.5799999999999987E-2"/>
    <n v="3.9578630519999991E-2"/>
    <n v="8.5799999999999987E-2"/>
    <n v="39.541411203951732"/>
    <n v="0.79722000000000004"/>
  </r>
  <r>
    <x v="7"/>
    <s v="Q1"/>
    <s v="AMOLED"/>
    <s v="RGB OLED"/>
    <x v="6"/>
    <s v="Rigid"/>
    <s v="Huawei"/>
    <x v="13"/>
    <s v="GTR4"/>
    <n v="1.43"/>
    <n v="466"/>
    <n v="466"/>
    <n v="2.5000000000000001E-2"/>
    <s v="400 - 499"/>
    <s v="1.4 - 1.59"/>
    <n v="3.5749999999999997E-2"/>
    <n v="1.6491096049999997E-2"/>
    <n v="3.5749999999999997E-2"/>
    <n v="16.475588001646557"/>
    <n v="0.33217500000000005"/>
  </r>
  <r>
    <x v="7"/>
    <s v="Q1"/>
    <s v="AMOLED"/>
    <s v="RGB OLED"/>
    <x v="6"/>
    <s v="Rigid"/>
    <s v="Huawei"/>
    <x v="13"/>
    <s v="GTS 4Mini"/>
    <n v="1.651"/>
    <n v="336"/>
    <n v="384"/>
    <n v="6.2E-2"/>
    <s v="300 - 399"/>
    <s v="1.6 - 1.79"/>
    <n v="0.10236199999999999"/>
    <n v="5.4033469277978058E-2"/>
    <n v="0.10236200000000001"/>
    <n v="31.635313938698317"/>
    <n v="0.66837483265834929"/>
  </r>
  <r>
    <x v="7"/>
    <s v="Q1"/>
    <s v="AMOLED"/>
    <s v="RGB OLED"/>
    <x v="4"/>
    <s v="Rigid"/>
    <s v="Huawei"/>
    <x v="13"/>
    <s v="GTS 4Mini"/>
    <n v="1.651"/>
    <n v="336"/>
    <n v="384"/>
    <n v="0.13"/>
    <s v="300 - 399"/>
    <s v="1.6 - 1.79"/>
    <n v="0.21463000000000002"/>
    <n v="0.113295983969954"/>
    <n v="0.21463000000000002"/>
    <n v="66.332109871464212"/>
    <n v="1.9289574759945129"/>
  </r>
  <r>
    <x v="7"/>
    <s v="Q1"/>
    <s v="AMOLED"/>
    <s v="RGB OLED"/>
    <x v="6"/>
    <s v="Rigid"/>
    <s v="Huawei"/>
    <x v="13"/>
    <s v="GTS4"/>
    <n v="1.744"/>
    <n v="390"/>
    <n v="450"/>
    <n v="0.02"/>
    <s v="300 - 399"/>
    <s v="1.6 - 1.79"/>
    <n v="3.4880000000000001E-2"/>
    <n v="1.9423557681380706E-2"/>
    <n v="3.4880000000000001E-2"/>
    <n v="11.909659944767524"/>
    <n v="0.25177806016495946"/>
  </r>
  <r>
    <x v="7"/>
    <s v="Q1"/>
    <s v="AMOLED"/>
    <s v="RGB OLED"/>
    <x v="4"/>
    <s v="Rigid"/>
    <s v="Huawei"/>
    <x v="13"/>
    <s v="GTS4"/>
    <n v="1.744"/>
    <n v="390"/>
    <n v="450"/>
    <n v="0.12"/>
    <s v="300 - 399"/>
    <s v="1.6 - 1.79"/>
    <n v="0.20927999999999999"/>
    <n v="0.11654134608828423"/>
    <n v="0.20927999999999999"/>
    <n v="71.457959668605142"/>
    <n v="1.5106683609897567"/>
  </r>
  <r>
    <x v="7"/>
    <s v="Q1"/>
    <s v="AMOLED"/>
    <s v="RGB OLED"/>
    <x v="4"/>
    <s v="Rigid"/>
    <s v="Huawei"/>
    <x v="4"/>
    <n v="6"/>
    <n v="1.474"/>
    <n v="194"/>
    <n v="368"/>
    <n v="0.22"/>
    <s v="200 - 299"/>
    <s v="1.4 - 1.59"/>
    <n v="0.32428000000000001"/>
    <n v="0.12721488519401661"/>
    <n v="0.32427999999999996"/>
    <n v="91.521057686195917"/>
    <n v="2.3018981428366305"/>
  </r>
  <r>
    <x v="7"/>
    <s v="Q1"/>
    <s v="AMOLED"/>
    <s v="RGB OLED"/>
    <x v="2"/>
    <s v="Rigid"/>
    <s v="Huawei"/>
    <x v="4"/>
    <s v="6&amp;7"/>
    <n v="1.47"/>
    <n v="194"/>
    <n v="368"/>
    <n v="0.15"/>
    <s v="200 - 299"/>
    <s v="1.4 - 1.59"/>
    <n v="0.2205"/>
    <n v="8.6267301061754287E-2"/>
    <n v="0.22049999999999997"/>
    <n v="62.400721149679029"/>
    <n v="1.5694760064795206"/>
  </r>
  <r>
    <x v="7"/>
    <s v="Q1"/>
    <s v="AMOLED"/>
    <s v="RGB OLED"/>
    <x v="6"/>
    <s v="Rigid"/>
    <s v="Huawei"/>
    <x v="4"/>
    <s v="6/ 6 pro/Watch Fit Mini"/>
    <n v="1.47"/>
    <n v="194"/>
    <n v="368"/>
    <n v="0.54800000000000004"/>
    <s v="200 - 299"/>
    <s v="1.4 - 1.59"/>
    <n v="0.80556000000000005"/>
    <n v="0.31516320654560898"/>
    <n v="0.80555999999999994"/>
    <n v="227.97063460016074"/>
    <n v="5.7338190103385163"/>
  </r>
  <r>
    <x v="7"/>
    <s v="Q1"/>
    <s v="AMOLED"/>
    <s v="RGB OLED"/>
    <x v="4"/>
    <s v="Rigid"/>
    <s v="Huawei"/>
    <x v="4"/>
    <s v="GT3 42mm"/>
    <n v="1.32"/>
    <n v="466"/>
    <n v="466"/>
    <n v="0.16"/>
    <s v="400 - 499"/>
    <s v="1.2 - 1.39"/>
    <n v="0.21120000000000003"/>
    <n v="8.9930142719999995E-2"/>
    <n v="0.2112"/>
    <n v="105.44376321053797"/>
    <n v="1.9204189919614758"/>
  </r>
  <r>
    <x v="7"/>
    <s v="Q1"/>
    <s v="AMOLED"/>
    <s v="RGB OLED"/>
    <x v="6"/>
    <s v="Rigid"/>
    <s v="Huawei"/>
    <x v="4"/>
    <s v="Kids Watch 4X"/>
    <n v="1.41"/>
    <n v="320"/>
    <n v="360"/>
    <n v="8.5000000000000006E-2"/>
    <s v="300 - 399"/>
    <s v="1.4 - 1.59"/>
    <n v="0.11985"/>
    <n v="5.4136363362206869E-2"/>
    <n v="0.11984999999999998"/>
    <n v="40.941421567893805"/>
    <n v="0.97022153127824917"/>
  </r>
  <r>
    <x v="7"/>
    <s v="Q1"/>
    <s v="AMOLED"/>
    <s v="RGB OLED"/>
    <x v="4"/>
    <s v="Rigid"/>
    <s v="Huawei"/>
    <x v="4"/>
    <s v="Kids Watch 4X"/>
    <n v="1.41"/>
    <n v="320"/>
    <n v="360"/>
    <n v="0.09"/>
    <s v="300 - 399"/>
    <s v="1.4 - 1.59"/>
    <n v="0.12689999999999999"/>
    <n v="5.7320855324689626E-2"/>
    <n v="0.12689999999999999"/>
    <n v="43.349740483652262"/>
    <n v="1.0272933860593225"/>
  </r>
  <r>
    <x v="7"/>
    <s v="Q1"/>
    <s v="AMOLED"/>
    <s v="RGB OLED"/>
    <x v="6"/>
    <s v="Rigid"/>
    <s v="Huawei"/>
    <x v="4"/>
    <s v="Watch Fit2"/>
    <n v="1.74"/>
    <n v="466"/>
    <n v="466"/>
    <n v="0.185"/>
    <s v="300 - 399"/>
    <s v="1.6 - 1.79"/>
    <n v="0.32190000000000002"/>
    <n v="0.18067899347999999"/>
    <n v="0.32189999999999996"/>
    <n v="121.91935121218452"/>
    <n v="2.4580950000000001"/>
  </r>
  <r>
    <x v="7"/>
    <s v="Q1"/>
    <s v="AMOLED"/>
    <s v="RGB OLED"/>
    <x v="2"/>
    <s v="Rigid"/>
    <s v="Huawei"/>
    <x v="4"/>
    <s v="Watch Fit2"/>
    <n v="1.74"/>
    <n v="336"/>
    <n v="580"/>
    <n v="0.26"/>
    <s v="300 - 399"/>
    <s v="1.6 - 1.79"/>
    <n v="0.45240000000000002"/>
    <n v="0.22027945665000537"/>
    <n v="0.45240000000000002"/>
    <n v="174.27681888306316"/>
    <n v="3.3818199999999998"/>
  </r>
  <r>
    <x v="7"/>
    <s v="Q1"/>
    <s v="AMOLED"/>
    <s v="RGB OLED"/>
    <x v="6"/>
    <s v="Rigid"/>
    <s v="Huawei"/>
    <x v="4"/>
    <s v="Watch GT Cyber"/>
    <n v="1.32"/>
    <n v="466"/>
    <n v="466"/>
    <n v="0.18"/>
    <s v="400 - 499"/>
    <s v="1.2 - 1.39"/>
    <n v="0.23760000000000001"/>
    <n v="0.10117141055999998"/>
    <n v="0.23760000000000001"/>
    <n v="118.6242336118552"/>
    <n v="2.3916599999999999"/>
  </r>
  <r>
    <x v="7"/>
    <s v="Q1"/>
    <s v="AMOLED"/>
    <s v="RGB OLED"/>
    <x v="3"/>
    <s v="Rigid"/>
    <s v="Huawei"/>
    <x v="4"/>
    <s v="Watch GT3 Pro"/>
    <n v="1.43"/>
    <n v="466"/>
    <n v="466"/>
    <n v="0.23499999999999999"/>
    <s v="400 - 499"/>
    <s v="1.4 - 1.59"/>
    <n v="0.33604999999999996"/>
    <n v="0.15501630286999996"/>
    <n v="0.33604999999999996"/>
    <n v="154.87052721547764"/>
    <n v="3.1224449999999999"/>
  </r>
  <r>
    <x v="7"/>
    <s v="Q1"/>
    <s v="AMOLED"/>
    <s v="RGB OLED"/>
    <x v="4"/>
    <s v="Rigid"/>
    <s v="Huawei"/>
    <x v="4"/>
    <s v="Watch3/3 pro/runner/ GT3 46mm"/>
    <n v="1.43"/>
    <n v="466"/>
    <n v="466"/>
    <n v="0.22"/>
    <s v="400 - 499"/>
    <s v="1.4 - 1.59"/>
    <n v="0.31459999999999999"/>
    <n v="0.14512164523999996"/>
    <n v="0.31459999999999999"/>
    <n v="144.98517441448971"/>
    <n v="2.9231400000000001"/>
  </r>
  <r>
    <x v="7"/>
    <s v="Q1"/>
    <s v="AMOLED"/>
    <s v="RGB OLED"/>
    <x v="2"/>
    <s v="Rigid"/>
    <s v="Huawei"/>
    <x v="4"/>
    <s v="Watch3/3 pro/runner/ GT3 46mm"/>
    <n v="1.43"/>
    <n v="466"/>
    <n v="466"/>
    <n v="0.31"/>
    <s v="400 - 499"/>
    <s v="1.4 - 1.59"/>
    <n v="0.44329999999999997"/>
    <n v="0.20448959101999994"/>
    <n v="0.44329999999999992"/>
    <n v="204.29729122041729"/>
    <n v="4.11897"/>
  </r>
  <r>
    <x v="7"/>
    <s v="Q1"/>
    <s v="AMOLED"/>
    <s v="RGB OLED"/>
    <x v="6"/>
    <s v="Rigid"/>
    <s v="Huawei"/>
    <x v="4"/>
    <m/>
    <n v="1.43"/>
    <n v="466"/>
    <n v="466"/>
    <n v="0.28000000000000003"/>
    <s v="400 - 499"/>
    <s v="1.4 - 1.59"/>
    <n v="0.40040000000000003"/>
    <n v="0.18470027575999998"/>
    <n v="0.40039999999999998"/>
    <n v="184.52658561844146"/>
    <n v="3.7203600000000008"/>
  </r>
  <r>
    <x v="7"/>
    <s v="Q1"/>
    <s v="AMOLED"/>
    <s v="RGB OLED"/>
    <x v="2"/>
    <s v="Rigid"/>
    <s v="Huawei/Honor"/>
    <x v="10"/>
    <s v="Watch Fit/Watch ES"/>
    <n v="1.64"/>
    <n v="280"/>
    <n v="456"/>
    <n v="6.5000000000000002E-2"/>
    <s v="300 - 399"/>
    <s v="1.6 - 1.79"/>
    <n v="0.1066"/>
    <n v="5.0293910688600792E-2"/>
    <n v="0.10659999999999999"/>
    <n v="34.78174233703654"/>
    <n v="0.73708722775144586"/>
  </r>
  <r>
    <x v="7"/>
    <s v="Q1"/>
    <s v="AMOLED"/>
    <s v="RGB OLED"/>
    <x v="6"/>
    <s v="Rigid"/>
    <s v="Huawei/Honor"/>
    <x v="10"/>
    <s v="Watch Fit/Watch ES"/>
    <n v="1.64"/>
    <n v="280"/>
    <n v="456"/>
    <n v="9.4E-2"/>
    <s v="300 - 399"/>
    <s v="1.6 - 1.79"/>
    <n v="0.15415999999999999"/>
    <n v="7.2732732380438064E-2"/>
    <n v="0.15415999999999996"/>
    <n v="50.299750456637462"/>
    <n v="1.0659415293636294"/>
  </r>
  <r>
    <x v="7"/>
    <s v="Q1"/>
    <s v="AMOLED"/>
    <s v="RGB OLED"/>
    <x v="6"/>
    <s v="Rigid"/>
    <s v="Others"/>
    <x v="24"/>
    <s v="Maimao watch"/>
    <n v="1.32"/>
    <n v="466"/>
    <n v="466"/>
    <n v="1.2E-2"/>
    <s v="400 - 499"/>
    <s v="1.2 - 1.39"/>
    <n v="1.584E-2"/>
    <n v="6.7447607039999987E-3"/>
    <n v="1.584E-2"/>
    <n v="7.9082822407903475"/>
    <n v="0.159444"/>
  </r>
  <r>
    <x v="7"/>
    <s v="Q1"/>
    <s v="AMOLED"/>
    <s v="RGB OLED"/>
    <x v="7"/>
    <s v="Rigid"/>
    <s v="Others"/>
    <x v="11"/>
    <s v="Charge 5"/>
    <n v="1.04"/>
    <n v="184"/>
    <n v="276"/>
    <n v="0.1"/>
    <s v="300 - 399"/>
    <s v="1 - 1.19"/>
    <n v="0.10400000000000001"/>
    <n v="3.2206387199999999E-2"/>
    <n v="0.10400000000000002"/>
    <n v="33.1710717342687"/>
    <n v="0.82437123572661641"/>
  </r>
  <r>
    <x v="7"/>
    <s v="Q1"/>
    <s v="AMOLED"/>
    <s v="RGB OLED"/>
    <x v="5"/>
    <s v="Rigid"/>
    <s v="Others"/>
    <x v="11"/>
    <s v="Inspire3"/>
    <n v="0.74"/>
    <n v="128"/>
    <n v="48"/>
    <n v="0.03"/>
    <s v=" &lt; 200"/>
    <s v=" &lt; 0.8"/>
    <n v="2.2199999999999998E-2"/>
    <n v="3.48450032219178E-3"/>
    <n v="2.2199999999999998E-2"/>
    <n v="4.1011217977524144"/>
    <n v="0.18432098765432098"/>
  </r>
  <r>
    <x v="7"/>
    <s v="Q1"/>
    <s v="AMOLED"/>
    <s v="RGB OLED"/>
    <x v="5"/>
    <s v="Rigid"/>
    <s v="Others"/>
    <x v="11"/>
    <s v="Versa 3"/>
    <n v="1.58"/>
    <n v="400"/>
    <n v="400"/>
    <n v="0.02"/>
    <s v="300 - 399"/>
    <s v="1.4 - 1.59"/>
    <n v="3.1600000000000003E-2"/>
    <n v="1.6105774239999999E-2"/>
    <n v="3.1600000000000003E-2"/>
    <n v="11.313708498984761"/>
    <n v="0.24217277354712313"/>
  </r>
  <r>
    <x v="7"/>
    <s v="Q1"/>
    <s v="AMOLED"/>
    <s v="RGB OLED"/>
    <x v="5"/>
    <s v="Rigid"/>
    <s v="Others"/>
    <x v="8"/>
    <s v="Venu 2"/>
    <n v="1.28"/>
    <n v="416"/>
    <n v="416"/>
    <n v="0.09"/>
    <s v="400 - 499"/>
    <s v="1.2 - 1.39"/>
    <n v="0.1152"/>
    <n v="4.7566356480000002E-2"/>
    <n v="0.1152"/>
    <n v="52.948155775248672"/>
    <n v="1.0333889999999999"/>
  </r>
  <r>
    <x v="7"/>
    <s v="Q1"/>
    <s v="AMOLED"/>
    <s v="RGB OLED"/>
    <x v="5"/>
    <s v="Rigid"/>
    <s v="Others"/>
    <x v="8"/>
    <s v="Venu Sq2"/>
    <n v="1.41"/>
    <n v="320"/>
    <n v="360"/>
    <n v="0.04"/>
    <s v="300 - 399"/>
    <s v="1.4 - 1.59"/>
    <n v="5.6399999999999999E-2"/>
    <n v="2.5475935699862055E-2"/>
    <n v="5.6399999999999999E-2"/>
    <n v="19.266551326067674"/>
    <n v="0.4565748382485878"/>
  </r>
  <r>
    <x v="7"/>
    <s v="Q1"/>
    <s v="AMOLED"/>
    <s v="RGB OLED"/>
    <x v="6"/>
    <s v="Rigid"/>
    <s v="Others"/>
    <x v="8"/>
    <m/>
    <n v="1.21"/>
    <n v="390"/>
    <n v="390"/>
    <n v="1E-3"/>
    <s v="400 - 499"/>
    <s v="1.2 - 1.39"/>
    <n v="1.2099999999999999E-3"/>
    <n v="4.7228937799999993E-4"/>
    <n v="1.2099999999999999E-3"/>
    <n v="0.55154328932550711"/>
    <n v="1.1516E-2"/>
  </r>
  <r>
    <x v="7"/>
    <s v="Q1"/>
    <s v="AMOLED"/>
    <s v="RGB OLED"/>
    <x v="7"/>
    <s v="Rigid"/>
    <s v="Others"/>
    <x v="5"/>
    <s v="Z8"/>
    <n v="1.6"/>
    <n v="320"/>
    <n v="360"/>
    <n v="0.09"/>
    <s v="300 - 399"/>
    <s v="1.6 - 1.79"/>
    <n v="0.14399999999999999"/>
    <n v="7.3809863503448273E-2"/>
    <n v="0.14400000000000002"/>
    <n v="43.349740483652262"/>
    <n v="1.0272933860593225"/>
  </r>
  <r>
    <x v="7"/>
    <s v="Q1"/>
    <s v="AMOLED"/>
    <s v="RGB OLED"/>
    <x v="6"/>
    <s v="Rigid"/>
    <s v="Others"/>
    <x v="5"/>
    <s v="Z8"/>
    <n v="1.6"/>
    <n v="400"/>
    <n v="400"/>
    <n v="0.13"/>
    <s v="300 - 399"/>
    <s v="1.6 - 1.79"/>
    <n v="0.20800000000000002"/>
    <n v="0.107354624"/>
    <n v="0.20800000000000002"/>
    <n v="73.539105243400954"/>
    <n v="1.5741230280563003"/>
  </r>
  <r>
    <x v="7"/>
    <s v="Q1"/>
    <s v="AMOLED"/>
    <s v="RGB OLED"/>
    <x v="2"/>
    <s v="Rigid"/>
    <s v="Others"/>
    <x v="19"/>
    <s v="Z6 Pro/Z8"/>
    <n v="1.6"/>
    <n v="320"/>
    <n v="360"/>
    <n v="0.05"/>
    <s v="300 - 399"/>
    <s v="1.6 - 1.79"/>
    <n v="8.0000000000000016E-2"/>
    <n v="4.1005479724137928E-2"/>
    <n v="0.08"/>
    <n v="24.083189157584592"/>
    <n v="0.57071854781073472"/>
  </r>
  <r>
    <x v="7"/>
    <s v="Q1"/>
    <s v="AMOLED"/>
    <s v="RGB OLED"/>
    <x v="4"/>
    <s v="Rigid"/>
    <s v="Others"/>
    <x v="1"/>
    <s v="(BBK, 360 and Others)"/>
    <n v="1.4"/>
    <n v="240"/>
    <n v="240"/>
    <n v="0.84"/>
    <s v="200 - 299"/>
    <s v="1.4 - 1.59"/>
    <n v="1.1759999999999999"/>
    <n v="0.53109571199999994"/>
    <n v="1.1759999999999999"/>
    <n v="285.10545417441597"/>
    <n v="8.6525540396153531"/>
  </r>
  <r>
    <x v="7"/>
    <s v="Q1"/>
    <s v="AMOLED"/>
    <s v="RGB OLED"/>
    <x v="5"/>
    <s v="Rigid"/>
    <s v="Others"/>
    <x v="1"/>
    <s v="OEM"/>
    <n v="1.39"/>
    <n v="454"/>
    <n v="454"/>
    <n v="5.0000000000000001E-3"/>
    <s v="400 - 499"/>
    <s v="1.2 - 1.39"/>
    <n v="6.9499999999999996E-3"/>
    <n v="3.1162840899999996E-3"/>
    <n v="6.9500000000000004E-3"/>
    <n v="3.2102647865869258"/>
    <n v="6.5034999999999996E-2"/>
  </r>
  <r>
    <x v="7"/>
    <s v="Q1"/>
    <s v="AMOLED"/>
    <s v="RGB OLED"/>
    <x v="7"/>
    <s v="Rigid"/>
    <s v="Others"/>
    <x v="1"/>
    <s v="White box"/>
    <n v="1.1000000000000001"/>
    <n v="126"/>
    <n v="294"/>
    <n v="0.05"/>
    <s v="200 - 299"/>
    <s v="1 - 1.19"/>
    <n v="5.5000000000000007E-2"/>
    <n v="1.4132341034482762E-2"/>
    <n v="5.5000000000000014E-2"/>
    <n v="15.993123522314207"/>
    <n v="0.28591473520493954"/>
  </r>
  <r>
    <x v="7"/>
    <s v="Q1"/>
    <s v="AMOLED"/>
    <s v="RGB OLED"/>
    <x v="2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7182947040987908"/>
  </r>
  <r>
    <x v="7"/>
    <s v="Q1"/>
    <s v="AMOLED"/>
    <s v="RGB OLED"/>
    <x v="7"/>
    <s v="Rigid"/>
    <s v="Others"/>
    <x v="1"/>
    <s v="White Box"/>
    <n v="0.95"/>
    <n v="120"/>
    <n v="240"/>
    <n v="0.2"/>
    <s v="200 - 299"/>
    <s v="0.8 - 0.99"/>
    <n v="0.19"/>
    <n v="4.6580552000000004E-2"/>
    <n v="0.19000000000000003"/>
    <n v="53.665631459994955"/>
    <n v="1.5219161274952924"/>
  </r>
  <r>
    <x v="7"/>
    <s v="Q1"/>
    <s v="AMOLED"/>
    <s v="RGB OLED"/>
    <x v="7"/>
    <s v="Rigid"/>
    <s v="Others"/>
    <x v="1"/>
    <s v="White Box"/>
    <n v="1.39"/>
    <n v="454"/>
    <n v="454"/>
    <n v="0.28000000000000003"/>
    <s v="400 - 499"/>
    <s v="1.2 - 1.39"/>
    <n v="0.38919999999999999"/>
    <n v="0.17451190904"/>
    <n v="0.38920000000000005"/>
    <n v="179.77482804886785"/>
    <n v="3.6419600000000001"/>
  </r>
  <r>
    <x v="7"/>
    <s v="Q1"/>
    <s v="AMOLED"/>
    <s v="RGB OLED"/>
    <x v="2"/>
    <s v="Rigid"/>
    <s v="Others"/>
    <x v="1"/>
    <s v="White Box"/>
    <n v="1.4"/>
    <n v="400"/>
    <n v="400"/>
    <n v="0.7"/>
    <s v="400 - 499"/>
    <s v="1.4 - 1.59"/>
    <n v="0.97999999999999987"/>
    <n v="0.44257975999999993"/>
    <n v="0.97999999999999987"/>
    <n v="395.97979746446663"/>
    <n v="8.4760470741493084"/>
  </r>
  <r>
    <x v="7"/>
    <s v="Q1"/>
    <s v="AMOLED"/>
    <s v="RGB OLED"/>
    <x v="3"/>
    <s v="Rigid"/>
    <s v="Others"/>
    <x v="1"/>
    <s v="White Box"/>
    <n v="1.4"/>
    <n v="400"/>
    <n v="400"/>
    <n v="0.8"/>
    <s v="400 - 499"/>
    <s v="1.4 - 1.59"/>
    <n v="1.1199999999999999"/>
    <n v="0.50580543999999994"/>
    <n v="1.1199999999999999"/>
    <n v="452.54833995939043"/>
    <n v="9.6869109418849249"/>
  </r>
  <r>
    <x v="7"/>
    <s v="Q1"/>
    <s v="AMOLED"/>
    <s v="RGB OLED"/>
    <x v="6"/>
    <s v="Rigid"/>
    <s v="Others"/>
    <x v="1"/>
    <s v="White box (ODM)"/>
    <n v="1.43"/>
    <n v="400"/>
    <n v="400"/>
    <n v="5.5E-2"/>
    <s v="300 - 399"/>
    <s v="1.4 - 1.59"/>
    <n v="7.8649999999999998E-2"/>
    <n v="3.6280411309999989E-2"/>
    <n v="7.8649999999999998E-2"/>
    <n v="31.112698372208094"/>
    <n v="0.66597512725458863"/>
  </r>
  <r>
    <x v="7"/>
    <s v="Q1"/>
    <s v="AMOLED"/>
    <s v="RGB OLED"/>
    <x v="6"/>
    <s v="Rigid"/>
    <s v="Others"/>
    <x v="1"/>
    <s v="white box (ODM)"/>
    <n v="1.64"/>
    <n v="280"/>
    <n v="456"/>
    <n v="0.09"/>
    <s v="300 - 399"/>
    <s v="1.6 - 1.79"/>
    <n v="0.14759999999999998"/>
    <n v="6.9637722491908777E-2"/>
    <n v="0.14759999999999998"/>
    <n v="48.159335543589052"/>
    <n v="1.0205823153481557"/>
  </r>
  <r>
    <x v="7"/>
    <s v="Q1"/>
    <s v="AMOLED"/>
    <s v="RGB OLED"/>
    <x v="6"/>
    <s v="Rigid"/>
    <s v="Others"/>
    <x v="25"/>
    <s v="Watch"/>
    <n v="1.744"/>
    <n v="390"/>
    <n v="450"/>
    <n v="4.4999999999999998E-2"/>
    <s v="300 - 399"/>
    <s v="1.6 - 1.79"/>
    <n v="7.8479999999999994E-2"/>
    <n v="4.3703004783106583E-2"/>
    <n v="7.8479999999999994E-2"/>
    <n v="26.79673487572693"/>
    <n v="0.5665006353711588"/>
  </r>
  <r>
    <x v="7"/>
    <s v="Q1"/>
    <s v="AMOLED"/>
    <s v="RGB OLED"/>
    <x v="3"/>
    <s v="Rigid"/>
    <s v="Xiaomi"/>
    <x v="16"/>
    <s v="Band 7"/>
    <n v="1.6160000000000001"/>
    <n v="192"/>
    <n v="490"/>
    <n v="0.56000000000000005"/>
    <s v="300 - 399"/>
    <s v="1.6 - 1.79"/>
    <n v="0.9049600000000001"/>
    <n v="0.32048828495872034"/>
    <n v="0.9049600000000001"/>
    <n v="294.71326810986983"/>
    <n v="6.3920477354802294"/>
  </r>
  <r>
    <x v="7"/>
    <s v="Q1"/>
    <s v="AMOLED"/>
    <s v="RGB OLED"/>
    <x v="6"/>
    <s v="Rigid"/>
    <s v="Xiaomi"/>
    <x v="16"/>
    <s v="Band 7"/>
    <n v="1.6160000000000001"/>
    <n v="192"/>
    <n v="490"/>
    <n v="0.69"/>
    <s v="300 - 399"/>
    <s v="1.6 - 1.79"/>
    <n v="1.11504"/>
    <n v="0.39488735110985174"/>
    <n v="1.11504"/>
    <n v="363.12884820680381"/>
    <n v="7.8759159597881387"/>
  </r>
  <r>
    <x v="7"/>
    <s v="Q1"/>
    <s v="AMOLED"/>
    <s v="RGB OLED"/>
    <x v="4"/>
    <s v="Rigid"/>
    <s v="Xiaomi"/>
    <x v="16"/>
    <s v="Band 7/8"/>
    <n v="1.6160000000000001"/>
    <n v="192"/>
    <n v="490"/>
    <n v="0.28999999999999998"/>
    <s v="300 - 399"/>
    <s v="1.6 - 1.79"/>
    <n v="0.46864"/>
    <n v="0.1659671475679087"/>
    <n v="0.46863999999999995"/>
    <n v="152.61937098546827"/>
    <n v="3.3101675773022614"/>
  </r>
  <r>
    <x v="7"/>
    <s v="Q1"/>
    <s v="AMOLED"/>
    <s v="RGB OLED"/>
    <x v="2"/>
    <s v="Rigid"/>
    <s v="Xiaomi"/>
    <x v="16"/>
    <s v="Redmi Watch2"/>
    <n v="1.6"/>
    <n v="320"/>
    <n v="360"/>
    <n v="7.0000000000000007E-2"/>
    <s v="300 - 399"/>
    <s v="1.6 - 1.79"/>
    <n v="0.11200000000000002"/>
    <n v="5.7407671613793107E-2"/>
    <n v="0.11200000000000002"/>
    <n v="33.716464820618427"/>
    <n v="0.79900596693502868"/>
  </r>
  <r>
    <x v="7"/>
    <s v="Q1"/>
    <s v="AMOLED"/>
    <s v="RGB OLED"/>
    <x v="6"/>
    <s v="Rigid"/>
    <s v="Xiaomi"/>
    <x v="16"/>
    <s v="Watch S1"/>
    <n v="1.43"/>
    <n v="466"/>
    <n v="466"/>
    <n v="0.03"/>
    <s v="400 - 499"/>
    <s v="1.4 - 1.59"/>
    <n v="4.2899999999999994E-2"/>
    <n v="1.9789315259999996E-2"/>
    <n v="4.2899999999999994E-2"/>
    <n v="19.770705601975866"/>
    <n v="0.39861000000000002"/>
  </r>
  <r>
    <x v="7"/>
    <s v="Q2"/>
    <s v="AMOLED"/>
    <s v="RGB OLED"/>
    <x v="0"/>
    <s v="Flexible"/>
    <s v="Apple"/>
    <x v="0"/>
    <m/>
    <n v="1.99"/>
    <n v="410"/>
    <n v="502"/>
    <n v="0.4"/>
    <s v="300 - 399"/>
    <s v="1.8 - 1.99"/>
    <n v="0.79600000000000004"/>
    <n v="0.50068471638938927"/>
    <n v="0.79600000000000015"/>
    <n v="259.26172104651317"/>
    <n v="13.75504788952367"/>
  </r>
  <r>
    <x v="7"/>
    <s v="Q2"/>
    <s v="AMOLED"/>
    <s v="RGB OLED"/>
    <x v="0"/>
    <s v="Flexible"/>
    <s v="Apple"/>
    <x v="0"/>
    <m/>
    <n v="1.9"/>
    <n v="396"/>
    <n v="484"/>
    <n v="1.45"/>
    <s v="300 - 399"/>
    <s v="1.8 - 1.99"/>
    <n v="2.7549999999999999"/>
    <n v="1.6551084751485146"/>
    <n v="2.7549999999999999"/>
    <n v="906.7683717466108"/>
    <n v="46.486521573259125"/>
  </r>
  <r>
    <x v="7"/>
    <s v="Q2"/>
    <s v="AMOLED"/>
    <s v="RGB OLED"/>
    <x v="8"/>
    <s v="Flexible"/>
    <s v="Apple"/>
    <x v="0"/>
    <m/>
    <n v="1.78"/>
    <n v="368"/>
    <n v="448"/>
    <n v="1.5"/>
    <s v="300 - 399"/>
    <s v="1.6 - 1.79"/>
    <n v="2.67"/>
    <n v="1.5039030433389184"/>
    <n v="2.67"/>
    <n v="869.648204735685"/>
    <n v="45.238578370567666"/>
  </r>
  <r>
    <x v="7"/>
    <s v="Q2"/>
    <s v="AMOLED"/>
    <s v="RGB OLED"/>
    <x v="0"/>
    <s v="Flexible"/>
    <s v="Apple"/>
    <x v="0"/>
    <m/>
    <n v="1.72"/>
    <n v="396"/>
    <n v="484"/>
    <n v="1.75"/>
    <s v="300 - 399"/>
    <s v="1.6 - 1.79"/>
    <n v="3.01"/>
    <n v="1.6369906576633659"/>
    <n v="3.01"/>
    <n v="1094.3756210734959"/>
    <n v="51.183146217261097"/>
  </r>
  <r>
    <x v="7"/>
    <s v="Q2"/>
    <s v="AMOLED"/>
    <s v="RGB OLED"/>
    <x v="0"/>
    <s v="Flexible"/>
    <s v="Apple"/>
    <x v="0"/>
    <m/>
    <n v="1.57"/>
    <n v="324"/>
    <n v="394"/>
    <n v="2.6"/>
    <s v="300 - 399"/>
    <s v="1.4 - 1.59"/>
    <n v="4.0820000000000007"/>
    <n v="2.0284018470591305"/>
    <n v="4.0819999999999999"/>
    <n v="1326.2854594694161"/>
    <n v="76.043531522787916"/>
  </r>
  <r>
    <x v="7"/>
    <s v="Q2"/>
    <s v="AMOLED"/>
    <s v="RGB OLED"/>
    <x v="3"/>
    <s v="Flexible"/>
    <s v="Honor"/>
    <x v="20"/>
    <s v="Watch 4 Pro"/>
    <n v="1.5"/>
    <n v="464"/>
    <n v="464"/>
    <n v="0.19"/>
    <s v="400 - 499"/>
    <s v="1.4 - 1.59"/>
    <n v="0.28500000000000003"/>
    <n v="0.13790294999999997"/>
    <n v="0.28499999999999998"/>
    <n v="124.67706765881205"/>
    <n v="4.3903175760099966"/>
  </r>
  <r>
    <x v="7"/>
    <s v="Q2"/>
    <s v="AMOLED"/>
    <s v="RGB OLED"/>
    <x v="4"/>
    <s v="Flexible"/>
    <s v="Huawei"/>
    <x v="4"/>
    <s v="B6"/>
    <n v="1.53"/>
    <n v="188"/>
    <n v="460"/>
    <n v="0.27"/>
    <s v="300 - 399"/>
    <s v="1.4 - 1.59"/>
    <n v="0.41310000000000002"/>
    <n v="0.1428010041765842"/>
    <n v="0.41310000000000008"/>
    <n v="134.17234290270108"/>
    <n v="4.9282309454394007"/>
  </r>
  <r>
    <x v="7"/>
    <s v="Q2"/>
    <s v="AMOLED"/>
    <s v="RGB OLED"/>
    <x v="3"/>
    <s v="Flexible"/>
    <s v="Huawei"/>
    <x v="4"/>
    <s v="Watch 4"/>
    <n v="1.5"/>
    <n v="466"/>
    <n v="466"/>
    <n v="0.20599999999999999"/>
    <s v="400 - 499"/>
    <s v="1.4 - 1.59"/>
    <n v="0.309"/>
    <n v="0.14951582999999996"/>
    <n v="0.30899999999999994"/>
    <n v="135.75884513356763"/>
    <n v="4.7743138275718451"/>
  </r>
  <r>
    <x v="7"/>
    <s v="Q2"/>
    <s v="AMOLED"/>
    <s v="RGB OLED"/>
    <x v="4"/>
    <s v="Flexible"/>
    <s v="Huawei"/>
    <x v="4"/>
    <s v="Watch 4/Watch 4 Pro/Watch Ultimate Design"/>
    <n v="1.5"/>
    <n v="466"/>
    <n v="466"/>
    <n v="0.48"/>
    <s v="400 - 499"/>
    <s v="1.4 - 1.59"/>
    <n v="0.72"/>
    <n v="0.34838639999999993"/>
    <n v="0.71999999999999986"/>
    <n v="316.33128963161386"/>
    <n v="11.124614743856727"/>
  </r>
  <r>
    <x v="7"/>
    <s v="Q2"/>
    <s v="AMOLED"/>
    <s v="RGB OLED"/>
    <x v="4"/>
    <s v="Flexible"/>
    <s v="Others"/>
    <x v="23"/>
    <s v="Pixel Watch"/>
    <n v="1.2"/>
    <n v="450"/>
    <n v="450"/>
    <n v="0.27200000000000002"/>
    <s v="500 - 599"/>
    <s v="1.2 - 1.39"/>
    <n v="0.32640000000000002"/>
    <n v="0.12634813439999998"/>
    <n v="0.32639999999999997"/>
    <n v="173.09974003446686"/>
    <n v="5.2500071970723505"/>
  </r>
  <r>
    <x v="7"/>
    <s v="Q2"/>
    <s v="AMOLED"/>
    <s v="RGB OLED"/>
    <x v="1"/>
    <s v="Flexible"/>
    <s v="Others"/>
    <x v="23"/>
    <m/>
    <n v="1.2"/>
    <n v="360"/>
    <n v="360"/>
    <n v="5.4805E-2"/>
    <s v="400 - 499"/>
    <s v="1.2 - 1.39"/>
    <n v="6.5765999999999991E-2"/>
    <n v="2.5457755535999993E-2"/>
    <n v="6.5765999999999991E-2"/>
    <n v="27.902150742908692"/>
    <n v="0.87578435566158241"/>
  </r>
  <r>
    <x v="7"/>
    <s v="Q2"/>
    <s v="AMOLED"/>
    <s v="RGB OLED"/>
    <x v="4"/>
    <s v="Flexible"/>
    <s v="Samsung"/>
    <x v="2"/>
    <s v="Watch 5 series"/>
    <n v="1.36"/>
    <n v="450"/>
    <n v="450"/>
    <n v="7.1999999999999995E-2"/>
    <s v="400 - 499"/>
    <s v="1.2 - 1.39"/>
    <n v="9.7919999999999993E-2"/>
    <n v="4.2958365695999999E-2"/>
    <n v="9.7920000000000007E-2"/>
    <n v="45.820519420888274"/>
    <n v="1.3897077874603279"/>
  </r>
  <r>
    <x v="7"/>
    <s v="Q2"/>
    <s v="AMOLED"/>
    <s v="RGB OLED"/>
    <x v="4"/>
    <s v="Flexible"/>
    <s v="Samsung"/>
    <x v="2"/>
    <s v="Watch 6 series"/>
    <n v="1.5"/>
    <n v="480"/>
    <n v="480"/>
    <n v="0.83499999999999996"/>
    <s v="400 - 499"/>
    <s v="1.4 - 1.59"/>
    <n v="1.2524999999999999"/>
    <n v="0.60604717499999983"/>
    <n v="1.2524999999999999"/>
    <n v="566.81679579913646"/>
    <n v="19.757522386505624"/>
  </r>
  <r>
    <x v="7"/>
    <s v="Q2"/>
    <s v="AMOLED"/>
    <s v="RGB OLED"/>
    <x v="1"/>
    <s v="Flexible"/>
    <s v="Samsung"/>
    <x v="2"/>
    <m/>
    <n v="1.47"/>
    <n v="360"/>
    <n v="360"/>
    <n v="0.54320000000000002"/>
    <s v="300 - 399"/>
    <s v="1.4 - 1.59"/>
    <n v="0.79850399999999999"/>
    <n v="0.3786446878703999"/>
    <n v="0.79850399999999999"/>
    <n v="276.55229054918351"/>
    <n v="10.238998237871819"/>
  </r>
  <r>
    <x v="7"/>
    <s v="Q2"/>
    <s v="AMOLED"/>
    <s v="RGB OLED"/>
    <x v="1"/>
    <s v="Flexible"/>
    <s v="Samsung"/>
    <x v="2"/>
    <m/>
    <n v="1.36"/>
    <n v="360"/>
    <n v="360"/>
    <n v="0.57342499999999996"/>
    <s v="300 - 399"/>
    <s v="1.2 - 1.39"/>
    <n v="0.77985800000000005"/>
    <n v="0.34213056735040004"/>
    <n v="0.77985800000000005"/>
    <n v="291.94034832136515"/>
    <n v="10.808721584226156"/>
  </r>
  <r>
    <x v="7"/>
    <s v="Q2"/>
    <s v="AMOLED"/>
    <s v="RGB OLED"/>
    <x v="1"/>
    <s v="Flexible"/>
    <s v="Samsung"/>
    <x v="2"/>
    <m/>
    <n v="1.31"/>
    <n v="360"/>
    <n v="360"/>
    <n v="0.60624999999999996"/>
    <s v="300 - 399"/>
    <s v="1.2 - 1.39"/>
    <n v="0.79418749999999994"/>
    <n v="0.33560759491250003"/>
    <n v="0.79418749999999994"/>
    <n v="308.65210998792799"/>
    <n v="11.42745339048194"/>
  </r>
  <r>
    <x v="7"/>
    <s v="Q2"/>
    <s v="AMOLED"/>
    <s v="RGB OLED"/>
    <x v="1"/>
    <s v="Flexible"/>
    <s v="Samsung"/>
    <x v="2"/>
    <m/>
    <n v="1.2"/>
    <n v="360"/>
    <n v="360"/>
    <n v="0.62361299999999997"/>
    <s v="400 - 499"/>
    <s v="1.2 - 1.39"/>
    <n v="0.74833559999999999"/>
    <n v="0.2896777174175999"/>
    <n v="0.74833559999999999"/>
    <n v="317.49190641798225"/>
    <n v="9.9653409248642717"/>
  </r>
  <r>
    <x v="7"/>
    <s v="Q2"/>
    <s v="AMOLED"/>
    <s v="RGB OLED"/>
    <x v="6"/>
    <s v="Rigid"/>
    <s v="Honor"/>
    <x v="20"/>
    <s v="Watch 4"/>
    <n v="1.744"/>
    <n v="390"/>
    <n v="450"/>
    <n v="3.5000000000000003E-2"/>
    <s v="300 - 399"/>
    <s v="1.6 - 1.79"/>
    <n v="6.1040000000000004E-2"/>
    <n v="3.3991225942416235E-2"/>
    <n v="6.1040000000000004E-2"/>
    <n v="20.84190490334317"/>
    <n v="0.43620548923579233"/>
  </r>
  <r>
    <x v="7"/>
    <s v="Q2"/>
    <s v="AMOLED"/>
    <s v="RGB OLED"/>
    <x v="6"/>
    <s v="Rigid"/>
    <s v="Huawei"/>
    <x v="13"/>
    <s v="Band 7"/>
    <n v="1.47"/>
    <n v="466"/>
    <n v="466"/>
    <n v="2.5999999999999999E-2"/>
    <s v="400 - 499"/>
    <s v="1.4 - 1.59"/>
    <n v="3.8219999999999997E-2"/>
    <n v="1.8123641171999993E-2"/>
    <n v="3.821999999999999E-2"/>
    <n v="17.134611521712419"/>
    <n v="0.34546199999999999"/>
  </r>
  <r>
    <x v="7"/>
    <s v="Q2"/>
    <s v="AMOLED"/>
    <s v="RGB OLED"/>
    <x v="6"/>
    <s v="Rigid"/>
    <s v="Huawei"/>
    <x v="13"/>
    <s v="Band 8"/>
    <n v="1.6160000000000001"/>
    <n v="192"/>
    <n v="490"/>
    <n v="0.29499999999999998"/>
    <s v="300 - 399"/>
    <s v="1.6 - 1.79"/>
    <n v="0.47672000000000003"/>
    <n v="0.16882865011218301"/>
    <n v="0.47671999999999998"/>
    <n v="155.25073945073495"/>
    <n v="3.252556063343607"/>
  </r>
  <r>
    <x v="7"/>
    <s v="Q2"/>
    <s v="AMOLED"/>
    <s v="RGB OLED"/>
    <x v="6"/>
    <s v="Rigid"/>
    <s v="Huawei"/>
    <x v="13"/>
    <s v="Falcon"/>
    <n v="1.28"/>
    <n v="416"/>
    <n v="416"/>
    <n v="7.4999999999999997E-2"/>
    <s v="400 - 499"/>
    <s v="1.2 - 1.39"/>
    <n v="9.6000000000000002E-2"/>
    <n v="3.9638630400000006E-2"/>
    <n v="9.6000000000000016E-2"/>
    <n v="44.123463146040564"/>
    <n v="0.93472604836241202"/>
  </r>
  <r>
    <x v="7"/>
    <s v="Q2"/>
    <s v="AMOLED"/>
    <s v="RGB OLED"/>
    <x v="2"/>
    <s v="Rigid"/>
    <s v="Huawei"/>
    <x v="13"/>
    <s v="GTR 4"/>
    <n v="1.43"/>
    <n v="466"/>
    <n v="466"/>
    <n v="0.05"/>
    <s v="400 - 499"/>
    <s v="1.4 - 1.59"/>
    <n v="7.1499999999999994E-2"/>
    <n v="3.2982192099999995E-2"/>
    <n v="7.1499999999999994E-2"/>
    <n v="32.951176003293114"/>
    <n v="0.66435000000000011"/>
  </r>
  <r>
    <x v="7"/>
    <s v="Q2"/>
    <s v="AMOLED"/>
    <s v="RGB OLED"/>
    <x v="6"/>
    <s v="Rigid"/>
    <s v="Huawei"/>
    <x v="13"/>
    <s v="GTR4"/>
    <n v="1.43"/>
    <n v="466"/>
    <n v="466"/>
    <n v="0.04"/>
    <s v="400 - 499"/>
    <s v="1.4 - 1.59"/>
    <n v="5.7200000000000001E-2"/>
    <n v="2.6385753679999992E-2"/>
    <n v="5.7200000000000001E-2"/>
    <n v="26.360940802634492"/>
    <n v="0.53148000000000006"/>
  </r>
  <r>
    <x v="7"/>
    <s v="Q2"/>
    <s v="AMOLED"/>
    <s v="RGB OLED"/>
    <x v="6"/>
    <s v="Rigid"/>
    <s v="Huawei"/>
    <x v="13"/>
    <s v="GTS 4Mini"/>
    <n v="1.651"/>
    <n v="336"/>
    <n v="384"/>
    <n v="1.6E-2"/>
    <s v="300 - 399"/>
    <s v="1.6 - 1.79"/>
    <n v="2.6416000000000002E-2"/>
    <n v="1.3944121103994338E-2"/>
    <n v="2.6416000000000005E-2"/>
    <n v="8.163951984180212"/>
    <n v="0.173072"/>
  </r>
  <r>
    <x v="7"/>
    <s v="Q2"/>
    <s v="AMOLED"/>
    <s v="RGB OLED"/>
    <x v="4"/>
    <s v="Rigid"/>
    <s v="Huawei"/>
    <x v="13"/>
    <s v="GTS 4Mini"/>
    <n v="1.651"/>
    <n v="336"/>
    <n v="384"/>
    <n v="0.13500000000000001"/>
    <s v="300 - 399"/>
    <s v="1.6 - 1.79"/>
    <n v="0.22288500000000003"/>
    <n v="0.11765352181495223"/>
    <n v="0.22288500000000003"/>
    <n v="68.883344866520531"/>
    <n v="1.8028333333333333"/>
  </r>
  <r>
    <x v="7"/>
    <s v="Q2"/>
    <s v="AMOLED"/>
    <s v="RGB OLED"/>
    <x v="6"/>
    <s v="Rigid"/>
    <s v="Huawei"/>
    <x v="13"/>
    <s v="GTS4"/>
    <n v="1.744"/>
    <n v="390"/>
    <n v="450"/>
    <n v="0.08"/>
    <s v="300 - 399"/>
    <s v="1.6 - 1.79"/>
    <n v="0.13952000000000001"/>
    <n v="7.7694230725522825E-2"/>
    <n v="0.13952000000000001"/>
    <n v="47.638639779070097"/>
    <n v="0.99704111825323949"/>
  </r>
  <r>
    <x v="7"/>
    <s v="Q2"/>
    <s v="AMOLED"/>
    <s v="RGB OLED"/>
    <x v="4"/>
    <s v="Rigid"/>
    <s v="Huawei"/>
    <x v="13"/>
    <s v="GTS4"/>
    <n v="1.744"/>
    <n v="390"/>
    <n v="450"/>
    <n v="0.14099999999999999"/>
    <s v="300 - 399"/>
    <s v="1.6 - 1.79"/>
    <n v="0.24590399999999998"/>
    <n v="0.13693608165373397"/>
    <n v="0.24590399999999996"/>
    <n v="83.963102610611045"/>
    <n v="1.7572849709213345"/>
  </r>
  <r>
    <x v="7"/>
    <s v="Q2"/>
    <s v="AMOLED"/>
    <s v="RGB OLED"/>
    <x v="4"/>
    <s v="Rigid"/>
    <s v="Huawei"/>
    <x v="4"/>
    <n v="6"/>
    <n v="1.474"/>
    <n v="194"/>
    <n v="368"/>
    <n v="0.2"/>
    <s v="200 - 299"/>
    <s v="1.4 - 1.59"/>
    <n v="0.29480000000000001"/>
    <n v="0.1156498956309242"/>
    <n v="0.29480000000000001"/>
    <n v="83.200961532905382"/>
    <n v="1.9891412742382277"/>
  </r>
  <r>
    <x v="7"/>
    <s v="Q2"/>
    <s v="AMOLED"/>
    <s v="RGB OLED"/>
    <x v="2"/>
    <s v="Rigid"/>
    <s v="Huawei"/>
    <x v="4"/>
    <s v="6&amp;7"/>
    <n v="1.47"/>
    <n v="194"/>
    <n v="368"/>
    <n v="0.22"/>
    <s v="200 - 299"/>
    <s v="1.4 - 1.59"/>
    <n v="0.32340000000000002"/>
    <n v="0.12652537489057294"/>
    <n v="0.32339999999999997"/>
    <n v="91.521057686195917"/>
    <n v="2.1880554016620501"/>
  </r>
  <r>
    <x v="7"/>
    <s v="Q2"/>
    <s v="AMOLED"/>
    <s v="RGB OLED"/>
    <x v="6"/>
    <s v="Rigid"/>
    <s v="Huawei"/>
    <x v="4"/>
    <s v="6/ 6 pro/Watch Fit Mini"/>
    <n v="1.47"/>
    <n v="194"/>
    <n v="368"/>
    <n v="0.69099999999999995"/>
    <s v="200 - 299"/>
    <s v="1.4 - 1.59"/>
    <n v="1.0157699999999998"/>
    <n v="0.39740470022448138"/>
    <n v="1.0157699999999998"/>
    <n v="287.45932209618803"/>
    <n v="6.8724831024930753"/>
  </r>
  <r>
    <x v="7"/>
    <s v="Q2"/>
    <s v="AMOLED"/>
    <s v="RGB OLED"/>
    <x v="4"/>
    <s v="Rigid"/>
    <s v="Huawei"/>
    <x v="4"/>
    <s v="GT3 42mm"/>
    <n v="1.32"/>
    <n v="466"/>
    <n v="466"/>
    <n v="7.0000000000000007E-2"/>
    <s v="400 - 499"/>
    <s v="1.2 - 1.39"/>
    <n v="9.240000000000001E-2"/>
    <n v="3.9344437439999998E-2"/>
    <n v="9.240000000000001E-2"/>
    <n v="46.131646404610365"/>
    <n v="0.84018330898314564"/>
  </r>
  <r>
    <x v="7"/>
    <s v="Q2"/>
    <s v="AMOLED"/>
    <s v="RGB OLED"/>
    <x v="4"/>
    <s v="Rigid"/>
    <s v="Huawei"/>
    <x v="4"/>
    <s v="Kids Watch 4X"/>
    <n v="1.41"/>
    <n v="320"/>
    <n v="360"/>
    <n v="4.4999999999999998E-2"/>
    <s v="300 - 399"/>
    <s v="1.4 - 1.59"/>
    <n v="6.3449999999999993E-2"/>
    <n v="2.8660427662344813E-2"/>
    <n v="6.3449999999999993E-2"/>
    <n v="21.674870241826131"/>
    <n v="0.49505260920395366"/>
  </r>
  <r>
    <x v="7"/>
    <s v="Q2"/>
    <s v="AMOLED"/>
    <s v="RGB OLED"/>
    <x v="6"/>
    <s v="Rigid"/>
    <s v="Huawei"/>
    <x v="4"/>
    <s v="Kids Watch 4X"/>
    <n v="1.41"/>
    <n v="320"/>
    <n v="360"/>
    <n v="0.28999999999999998"/>
    <s v="300 - 399"/>
    <s v="1.4 - 1.59"/>
    <n v="0.40889999999999993"/>
    <n v="0.1847005338239999"/>
    <n v="0.40889999999999993"/>
    <n v="139.68249711399062"/>
    <n v="3.1903390370921461"/>
  </r>
  <r>
    <x v="7"/>
    <s v="Q2"/>
    <s v="AMOLED"/>
    <s v="RGB OLED"/>
    <x v="6"/>
    <s v="Rigid"/>
    <s v="Huawei"/>
    <x v="4"/>
    <s v="Watch Fit2"/>
    <n v="1.74"/>
    <n v="466"/>
    <n v="466"/>
    <n v="0.46500000000000002"/>
    <s v="300 - 399"/>
    <s v="1.6 - 1.79"/>
    <n v="0.80910000000000004"/>
    <n v="0.45413909172"/>
    <n v="0.80910000000000004"/>
    <n v="306.44593683062595"/>
    <n v="6.1784550000000005"/>
  </r>
  <r>
    <x v="7"/>
    <s v="Q2"/>
    <s v="AMOLED"/>
    <s v="RGB OLED"/>
    <x v="2"/>
    <s v="Rigid"/>
    <s v="Huawei"/>
    <x v="4"/>
    <s v="Watch Fit2"/>
    <n v="1.74"/>
    <n v="336"/>
    <n v="580"/>
    <n v="0.53"/>
    <s v="300 - 399"/>
    <s v="1.6 - 1.79"/>
    <n v="0.92220000000000002"/>
    <n v="0.44903120009424169"/>
    <n v="0.92220000000000002"/>
    <n v="355.25659233855185"/>
    <n v="6.8937100000000004"/>
  </r>
  <r>
    <x v="7"/>
    <s v="Q2"/>
    <s v="AMOLED"/>
    <s v="RGB OLED"/>
    <x v="6"/>
    <s v="Rigid"/>
    <s v="Huawei"/>
    <x v="4"/>
    <s v="Watch GT Cyber"/>
    <n v="1.32"/>
    <n v="466"/>
    <n v="466"/>
    <n v="0.54500000000000004"/>
    <s v="400 - 499"/>
    <s v="1.2 - 1.39"/>
    <n v="0.71940000000000004"/>
    <n v="0.30632454863999997"/>
    <n v="0.71940000000000015"/>
    <n v="359.16781843589496"/>
    <n v="7.2414150000000008"/>
  </r>
  <r>
    <x v="7"/>
    <s v="Q2"/>
    <s v="AMOLED"/>
    <s v="RGB OLED"/>
    <x v="3"/>
    <s v="Rigid"/>
    <s v="Huawei"/>
    <x v="4"/>
    <s v="Watch GT3 Pro"/>
    <n v="1.43"/>
    <n v="466"/>
    <n v="466"/>
    <n v="0.3"/>
    <s v="400 - 499"/>
    <s v="1.4 - 1.59"/>
    <n v="0.42899999999999999"/>
    <n v="0.19789315259999996"/>
    <n v="0.42899999999999994"/>
    <n v="197.70705601975868"/>
    <n v="3.9861"/>
  </r>
  <r>
    <x v="7"/>
    <s v="Q2"/>
    <s v="AMOLED"/>
    <s v="RGB OLED"/>
    <x v="4"/>
    <s v="Rigid"/>
    <s v="Huawei"/>
    <x v="4"/>
    <s v="Watch3/3 pro/runner/ GT3 46mm"/>
    <n v="1.43"/>
    <n v="466"/>
    <n v="466"/>
    <n v="0.13500000000000001"/>
    <s v="400 - 499"/>
    <s v="1.4 - 1.59"/>
    <n v="0.19305"/>
    <n v="8.905191866999998E-2"/>
    <n v="0.19305"/>
    <n v="88.96817520889141"/>
    <n v="1.7937450000000001"/>
  </r>
  <r>
    <x v="7"/>
    <s v="Q2"/>
    <s v="AMOLED"/>
    <s v="RGB OLED"/>
    <x v="2"/>
    <s v="Rigid"/>
    <s v="Huawei"/>
    <x v="4"/>
    <s v="Watch3/3 pro/runner/ GT3 46mm"/>
    <n v="1.43"/>
    <n v="466"/>
    <n v="466"/>
    <n v="0.43"/>
    <s v="400 - 499"/>
    <s v="1.4 - 1.59"/>
    <n v="0.6149"/>
    <n v="0.2836468520599999"/>
    <n v="0.61489999999999989"/>
    <n v="283.38011362832077"/>
    <n v="5.7134100000000005"/>
  </r>
  <r>
    <x v="7"/>
    <s v="Q2"/>
    <s v="AMOLED"/>
    <s v="RGB OLED"/>
    <x v="6"/>
    <s v="Rigid"/>
    <s v="Huawei"/>
    <x v="4"/>
    <m/>
    <n v="1.43"/>
    <n v="466"/>
    <n v="466"/>
    <n v="0.47"/>
    <s v="400 - 499"/>
    <s v="1.4 - 1.59"/>
    <n v="0.67209999999999992"/>
    <n v="0.31003260573999991"/>
    <n v="0.67209999999999992"/>
    <n v="309.74105443095527"/>
    <n v="6.2448899999999998"/>
  </r>
  <r>
    <x v="7"/>
    <s v="Q2"/>
    <s v="AMOLED"/>
    <s v="RGB OLED"/>
    <x v="2"/>
    <s v="Rigid"/>
    <s v="Huawei/Honor"/>
    <x v="10"/>
    <s v="Watch Fit/Watch ES"/>
    <n v="1.64"/>
    <n v="280"/>
    <n v="456"/>
    <n v="0.05"/>
    <s v="300 - 399"/>
    <s v="1.6 - 1.79"/>
    <n v="8.2000000000000003E-2"/>
    <n v="3.8687623606615991E-2"/>
    <n v="8.199999999999999E-2"/>
    <n v="26.755186413105033"/>
    <n v="0.56132027344148561"/>
  </r>
  <r>
    <x v="7"/>
    <s v="Q2"/>
    <s v="AMOLED"/>
    <s v="RGB OLED"/>
    <x v="6"/>
    <s v="Rigid"/>
    <s v="Huawei/Honor"/>
    <x v="10"/>
    <s v="Watch Fit/Watch ES"/>
    <n v="1.64"/>
    <n v="280"/>
    <n v="456"/>
    <n v="0.315"/>
    <s v="300 - 399"/>
    <s v="1.6 - 1.79"/>
    <n v="0.51659999999999995"/>
    <n v="0.24373202872168073"/>
    <n v="0.51659999999999995"/>
    <n v="168.5576744025617"/>
    <n v="3.5363177226813596"/>
  </r>
  <r>
    <x v="7"/>
    <s v="Q2"/>
    <s v="AMOLED"/>
    <s v="RGB OLED"/>
    <x v="6"/>
    <s v="Rigid"/>
    <s v="Oppo"/>
    <x v="18"/>
    <s v="Watch X"/>
    <n v="1.43"/>
    <n v="466"/>
    <n v="466"/>
    <n v="3.0000000000000001E-3"/>
    <s v="400 - 499"/>
    <s v="1.4 - 1.59"/>
    <n v="4.2899999999999995E-3"/>
    <n v="1.9789315259999994E-3"/>
    <n v="4.2900000000000004E-3"/>
    <n v="1.9770705601975869"/>
    <n v="3.9861000000000001E-2"/>
  </r>
  <r>
    <x v="7"/>
    <s v="Q2"/>
    <s v="AMOLED"/>
    <s v="RGB OLED"/>
    <x v="7"/>
    <s v="Rigid"/>
    <s v="Others"/>
    <x v="11"/>
    <s v="Charge 5"/>
    <n v="1.04"/>
    <n v="184"/>
    <n v="276"/>
    <n v="6.5000000000000002E-2"/>
    <s v="300 - 399"/>
    <s v="1 - 1.19"/>
    <n v="6.7600000000000007E-2"/>
    <n v="2.0934151679999999E-2"/>
    <n v="6.7600000000000007E-2"/>
    <n v="21.561196627274658"/>
    <n v="0.52175526295446939"/>
  </r>
  <r>
    <x v="7"/>
    <s v="Q2"/>
    <s v="AMOLED"/>
    <s v="RGB OLED"/>
    <x v="5"/>
    <s v="Rigid"/>
    <s v="Others"/>
    <x v="8"/>
    <s v="Venu 2"/>
    <n v="1.28"/>
    <n v="416"/>
    <n v="416"/>
    <n v="0.05"/>
    <s v="400 - 499"/>
    <s v="1.2 - 1.39"/>
    <n v="6.4000000000000001E-2"/>
    <n v="2.6425753600000004E-2"/>
    <n v="6.4000000000000015E-2"/>
    <n v="29.415642097360376"/>
    <n v="0.57410499999999998"/>
  </r>
  <r>
    <x v="7"/>
    <s v="Q2"/>
    <s v="AMOLED"/>
    <s v="RGB OLED"/>
    <x v="5"/>
    <s v="Rigid"/>
    <s v="Others"/>
    <x v="8"/>
    <s v="Venu Sq2"/>
    <n v="1.41"/>
    <n v="320"/>
    <n v="360"/>
    <n v="0.02"/>
    <s v="300 - 399"/>
    <s v="1.4 - 1.59"/>
    <n v="2.8199999999999999E-2"/>
    <n v="1.2737967849931028E-2"/>
    <n v="2.8199999999999999E-2"/>
    <n v="9.633275663033837"/>
    <n v="0.22002338186842388"/>
  </r>
  <r>
    <x v="7"/>
    <s v="Q2"/>
    <s v="AMOLED"/>
    <s v="RGB OLED"/>
    <x v="6"/>
    <s v="Rigid"/>
    <s v="Others"/>
    <x v="8"/>
    <m/>
    <n v="1.21"/>
    <n v="390"/>
    <n v="390"/>
    <n v="7.8E-2"/>
    <s v="400 - 499"/>
    <s v="1.2 - 1.39"/>
    <n v="9.4379999999999992E-2"/>
    <n v="3.6838571483999993E-2"/>
    <n v="9.4380000000000006E-2"/>
    <n v="43.020376567389555"/>
    <n v="0.89824800000000005"/>
  </r>
  <r>
    <x v="7"/>
    <s v="Q2"/>
    <s v="AMOLED"/>
    <s v="RGB OLED"/>
    <x v="7"/>
    <s v="Rigid"/>
    <s v="Others"/>
    <x v="5"/>
    <s v="Z8"/>
    <n v="1.6"/>
    <n v="320"/>
    <n v="360"/>
    <n v="0.1"/>
    <s v="300 - 399"/>
    <s v="1.6 - 1.79"/>
    <n v="0.16000000000000003"/>
    <n v="8.2010959448275855E-2"/>
    <n v="0.16"/>
    <n v="48.166378315169183"/>
    <n v="1.1001169093421195"/>
  </r>
  <r>
    <x v="7"/>
    <s v="Q2"/>
    <s v="AMOLED"/>
    <s v="RGB OLED"/>
    <x v="6"/>
    <s v="Rigid"/>
    <s v="Others"/>
    <x v="5"/>
    <s v="Z8"/>
    <n v="1.6"/>
    <n v="400"/>
    <n v="400"/>
    <n v="0.65"/>
    <s v="300 - 399"/>
    <s v="1.6 - 1.79"/>
    <n v="1.04"/>
    <n v="0.5367731200000001"/>
    <n v="1.04"/>
    <n v="367.69552621700473"/>
    <n v="7.7919089888786859"/>
  </r>
  <r>
    <x v="7"/>
    <s v="Q2"/>
    <s v="AMOLED"/>
    <s v="RGB OLED"/>
    <x v="4"/>
    <s v="Rigid"/>
    <s v="Others"/>
    <x v="1"/>
    <s v="(BBK, 360 and Others)"/>
    <n v="1.4"/>
    <n v="240"/>
    <n v="240"/>
    <n v="0.75"/>
    <s v="200 - 299"/>
    <s v="1.4 - 1.59"/>
    <n v="1.0499999999999998"/>
    <n v="0.47419259999999991"/>
    <n v="1.0499999999999998"/>
    <n v="254.55844122715712"/>
    <n v="7.1074551039697544"/>
  </r>
  <r>
    <x v="7"/>
    <s v="Q2"/>
    <s v="AMOLED"/>
    <s v="RGB OLED"/>
    <x v="6"/>
    <s v="Rigid"/>
    <s v="Others"/>
    <x v="1"/>
    <s v="white box"/>
    <n v="1.744"/>
    <n v="400"/>
    <n v="400"/>
    <n v="1E-3"/>
    <s v="300 - 399"/>
    <s v="1.6 - 1.79"/>
    <n v="1.7440000000000001E-3"/>
    <n v="9.8113868287999983E-4"/>
    <n v="1.7440000000000001E-3"/>
    <n v="0.56568542494923801"/>
    <n v="1.1987552290582593E-2"/>
  </r>
  <r>
    <x v="7"/>
    <s v="Q2"/>
    <s v="AMOLED"/>
    <s v="RGB OLED"/>
    <x v="6"/>
    <s v="Rigid"/>
    <s v="Others"/>
    <x v="1"/>
    <s v="white box"/>
    <n v="1.32"/>
    <n v="466"/>
    <n v="466"/>
    <n v="2.8000000000000001E-2"/>
    <s v="400 - 499"/>
    <s v="1.2 - 1.39"/>
    <n v="3.696E-2"/>
    <n v="1.5737774975999996E-2"/>
    <n v="3.696E-2"/>
    <n v="18.452658561844142"/>
    <n v="0.37203600000000003"/>
  </r>
  <r>
    <x v="7"/>
    <s v="Q2"/>
    <s v="AMOLED"/>
    <s v="RGB OLED"/>
    <x v="2"/>
    <s v="Rigid"/>
    <s v="Others"/>
    <x v="1"/>
    <s v="White Box"/>
    <n v="1.1000000000000001"/>
    <n v="126"/>
    <n v="294"/>
    <n v="0.03"/>
    <s v="200 - 299"/>
    <s v="1 - 1.19"/>
    <n v="3.3000000000000002E-2"/>
    <n v="8.4794046206896571E-3"/>
    <n v="3.3000000000000002E-2"/>
    <n v="9.5958741133885237"/>
    <n v="0.17154884112296373"/>
  </r>
  <r>
    <x v="7"/>
    <s v="Q2"/>
    <s v="AMOLED"/>
    <s v="RGB OLED"/>
    <x v="6"/>
    <s v="Rigid"/>
    <s v="Others"/>
    <x v="1"/>
    <s v="white box"/>
    <n v="1.43"/>
    <n v="466"/>
    <n v="466"/>
    <n v="4.4999999999999998E-2"/>
    <s v="400 - 499"/>
    <s v="1.4 - 1.59"/>
    <n v="6.4349999999999991E-2"/>
    <n v="2.9683972889999993E-2"/>
    <n v="6.4349999999999991E-2"/>
    <n v="29.656058402963801"/>
    <n v="0.59791499999999997"/>
  </r>
  <r>
    <x v="7"/>
    <s v="Q2"/>
    <s v="AMOLED"/>
    <s v="RGB OLED"/>
    <x v="6"/>
    <s v="Rigid"/>
    <s v="Others"/>
    <x v="1"/>
    <s v="white box"/>
    <n v="1.19"/>
    <n v="390"/>
    <n v="390"/>
    <n v="4.4999999999999998E-2"/>
    <s v="400 - 499"/>
    <s v="1 - 1.19"/>
    <n v="5.3549999999999993E-2"/>
    <n v="2.0556249209999995E-2"/>
    <n v="5.3549999999999986E-2"/>
    <n v="24.819448019647819"/>
    <n v="0.51822000000000001"/>
  </r>
  <r>
    <x v="7"/>
    <s v="Q2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7182947040987908"/>
  </r>
  <r>
    <x v="7"/>
    <s v="Q2"/>
    <s v="AMOLED"/>
    <s v="RGB OLED"/>
    <x v="6"/>
    <s v="Rigid"/>
    <s v="Others"/>
    <x v="1"/>
    <s v="white box"/>
    <n v="1.19"/>
    <n v="390"/>
    <n v="390"/>
    <n v="0.2"/>
    <s v="400 - 499"/>
    <s v="1 - 1.19"/>
    <n v="0.23799999999999999"/>
    <n v="9.1361107599999963E-2"/>
    <n v="0.23799999999999999"/>
    <n v="110.30865786510142"/>
    <n v="2.3031999999999999"/>
  </r>
  <r>
    <x v="7"/>
    <s v="Q2"/>
    <s v="AMOLED"/>
    <s v="RGB OLED"/>
    <x v="7"/>
    <s v="Rigid"/>
    <s v="Others"/>
    <x v="1"/>
    <s v="White Box"/>
    <n v="0.95"/>
    <n v="120"/>
    <n v="240"/>
    <n v="0.2"/>
    <s v="200 - 299"/>
    <s v="0.8 - 0.99"/>
    <n v="0.19"/>
    <n v="4.6580552000000004E-2"/>
    <n v="0.19000000000000003"/>
    <n v="53.665631459994955"/>
    <n v="1.4458203211205276"/>
  </r>
  <r>
    <x v="7"/>
    <s v="Q2"/>
    <s v="AMOLED"/>
    <s v="RGB OLED"/>
    <x v="7"/>
    <s v="Rigid"/>
    <s v="Others"/>
    <x v="1"/>
    <s v="White Box"/>
    <n v="1.39"/>
    <n v="454"/>
    <n v="454"/>
    <n v="0.3"/>
    <s v="400 - 499"/>
    <s v="1.2 - 1.39"/>
    <n v="0.41699999999999998"/>
    <n v="0.18697704539999999"/>
    <n v="0.41699999999999998"/>
    <n v="192.61588719521552"/>
    <n v="3.9020999999999999"/>
  </r>
  <r>
    <x v="7"/>
    <s v="Q2"/>
    <s v="AMOLED"/>
    <s v="RGB OLED"/>
    <x v="2"/>
    <s v="Rigid"/>
    <s v="Others"/>
    <x v="1"/>
    <s v="White Box"/>
    <n v="1.4"/>
    <n v="400"/>
    <n v="400"/>
    <n v="0.8"/>
    <s v="400 - 499"/>
    <s v="1.4 - 1.59"/>
    <n v="1.1199999999999999"/>
    <n v="0.50580543999999994"/>
    <n v="1.1199999999999999"/>
    <n v="452.54833995939043"/>
    <n v="9.5900418324660759"/>
  </r>
  <r>
    <x v="7"/>
    <s v="Q2"/>
    <s v="AMOLED"/>
    <s v="RGB OLED"/>
    <x v="3"/>
    <s v="Rigid"/>
    <s v="Others"/>
    <x v="1"/>
    <s v="White Box"/>
    <n v="1.4"/>
    <n v="400"/>
    <n v="400"/>
    <n v="1"/>
    <s v="400 - 499"/>
    <s v="1.4 - 1.59"/>
    <n v="1.4"/>
    <n v="0.63225679999999984"/>
    <n v="1.4"/>
    <n v="565.68542494923804"/>
    <n v="11.987552290582594"/>
  </r>
  <r>
    <x v="7"/>
    <s v="Q2"/>
    <s v="AMOLED"/>
    <s v="RGB OLED"/>
    <x v="6"/>
    <s v="Rigid"/>
    <s v="Others"/>
    <x v="1"/>
    <s v="White box (ODM)"/>
    <n v="1.43"/>
    <n v="400"/>
    <n v="400"/>
    <n v="1E-3"/>
    <s v="300 - 399"/>
    <s v="1.4 - 1.59"/>
    <n v="1.4300000000000001E-3"/>
    <n v="6.5964384199999979E-4"/>
    <n v="1.4299999999999998E-3"/>
    <n v="0.56568542494923801"/>
    <n v="1.1987552290582593E-2"/>
  </r>
  <r>
    <x v="7"/>
    <s v="Q2"/>
    <s v="AMOLED"/>
    <s v="RGB OLED"/>
    <x v="6"/>
    <s v="Rigid"/>
    <s v="Others"/>
    <x v="1"/>
    <s v="white box (ODM)"/>
    <n v="1.64"/>
    <n v="280"/>
    <n v="456"/>
    <n v="0.245"/>
    <s v="300 - 399"/>
    <s v="1.6 - 1.79"/>
    <n v="0.40179999999999999"/>
    <n v="0.18956935567241834"/>
    <n v="0.40179999999999993"/>
    <n v="131.10041342421465"/>
    <n v="2.7504693398632796"/>
  </r>
  <r>
    <x v="7"/>
    <s v="Q2"/>
    <s v="AMOLED"/>
    <s v="RGB OLED"/>
    <x v="6"/>
    <s v="Rigid"/>
    <s v="Others"/>
    <x v="3"/>
    <s v="Quartz"/>
    <n v="1.4"/>
    <n v="300"/>
    <n v="300"/>
    <n v="1.6E-2"/>
    <s v="300 - 399"/>
    <s v="1.4 - 1.59"/>
    <n v="2.24E-2"/>
    <n v="1.0116108799999999E-2"/>
    <n v="2.2399999999999996E-2"/>
    <n v="6.7882250993908571"/>
    <n v="0.16352430555555558"/>
  </r>
  <r>
    <x v="7"/>
    <s v="Q2"/>
    <s v="AMOLED"/>
    <s v="RGB OLED"/>
    <x v="7"/>
    <s v="Rigid"/>
    <s v="Xiaomi"/>
    <x v="16"/>
    <s v="Band 7"/>
    <n v="1.6160000000000001"/>
    <n v="192"/>
    <n v="490"/>
    <n v="0.2"/>
    <s v="300 - 399"/>
    <s v="1.6 - 1.79"/>
    <n v="0.32320000000000004"/>
    <n v="0.11446010177097153"/>
    <n v="0.32319999999999999"/>
    <n v="105.25473861066779"/>
    <n v="2.2051227548092256"/>
  </r>
  <r>
    <x v="7"/>
    <s v="Q2"/>
    <s v="AMOLED"/>
    <s v="RGB OLED"/>
    <x v="3"/>
    <s v="Rigid"/>
    <s v="Xiaomi"/>
    <x v="16"/>
    <s v="Band 7"/>
    <n v="1.6160000000000001"/>
    <n v="192"/>
    <n v="490"/>
    <n v="0.7"/>
    <s v="300 - 399"/>
    <s v="1.6 - 1.79"/>
    <n v="1.1312"/>
    <n v="0.40061035619840035"/>
    <n v="1.1312"/>
    <n v="368.39158513733719"/>
    <n v="7.7179296418322885"/>
  </r>
  <r>
    <x v="7"/>
    <s v="Q2"/>
    <s v="AMOLED"/>
    <s v="RGB OLED"/>
    <x v="6"/>
    <s v="Rigid"/>
    <s v="Xiaomi"/>
    <x v="16"/>
    <s v="Band 7"/>
    <n v="1.6160000000000001"/>
    <n v="192"/>
    <n v="490"/>
    <n v="0.95499999999999996"/>
    <s v="300 - 399"/>
    <s v="1.6 - 1.79"/>
    <n v="1.54328"/>
    <n v="0.54654698595638895"/>
    <n v="1.54328"/>
    <n v="502.59137686593863"/>
    <n v="10.529461154214051"/>
  </r>
  <r>
    <x v="7"/>
    <s v="Q2"/>
    <s v="AMOLED"/>
    <s v="RGB OLED"/>
    <x v="4"/>
    <s v="Rigid"/>
    <s v="Xiaomi"/>
    <x v="16"/>
    <s v="Band 7/8"/>
    <n v="1.6160000000000001"/>
    <n v="192"/>
    <n v="490"/>
    <n v="0.33"/>
    <s v="300 - 399"/>
    <s v="1.6 - 1.79"/>
    <n v="0.53328000000000009"/>
    <n v="0.18885916792210303"/>
    <n v="0.53328000000000009"/>
    <n v="173.67031870760184"/>
    <n v="3.6384525454352219"/>
  </r>
  <r>
    <x v="7"/>
    <s v="Q2"/>
    <s v="AMOLED"/>
    <s v="RGB OLED"/>
    <x v="2"/>
    <s v="Rigid"/>
    <s v="Xiaomi"/>
    <x v="16"/>
    <s v="Redmi Watch2"/>
    <n v="1.6"/>
    <n v="320"/>
    <n v="360"/>
    <n v="0.05"/>
    <s v="300 - 399"/>
    <s v="1.6 - 1.79"/>
    <n v="8.0000000000000016E-2"/>
    <n v="4.1005479724137928E-2"/>
    <n v="0.08"/>
    <n v="24.083189157584592"/>
    <n v="0.55005845467105974"/>
  </r>
  <r>
    <x v="7"/>
    <s v="Q2"/>
    <s v="AMOLED"/>
    <s v="RGB OLED"/>
    <x v="6"/>
    <s v="Rigid"/>
    <s v="Xiaomi"/>
    <x v="16"/>
    <s v="Watch S1"/>
    <n v="1.43"/>
    <n v="466"/>
    <n v="466"/>
    <n v="6.5000000000000002E-2"/>
    <s v="400 - 499"/>
    <s v="1.4 - 1.59"/>
    <n v="9.2950000000000005E-2"/>
    <n v="4.2876849729999993E-2"/>
    <n v="9.2949999999999991E-2"/>
    <n v="42.836528804281052"/>
    <n v="0.86365500000000006"/>
  </r>
  <r>
    <x v="7"/>
    <s v="Q3"/>
    <s v="AMOLED"/>
    <s v="RGB OLED"/>
    <x v="8"/>
    <s v="Flexible"/>
    <s v="Apple"/>
    <x v="0"/>
    <m/>
    <n v="1.57"/>
    <n v="324"/>
    <n v="394"/>
    <n v="0.3"/>
    <s v="300 - 399"/>
    <s v="1.4 - 1.59"/>
    <n v="0.47099999999999997"/>
    <n v="0.23404636696836117"/>
    <n v="0.47100000000000003"/>
    <n v="153.03293763108647"/>
    <n v="8.5548972963136407"/>
  </r>
  <r>
    <x v="7"/>
    <s v="Q3"/>
    <s v="AMOLED"/>
    <s v="RGB OLED"/>
    <x v="8"/>
    <s v="Flexible"/>
    <s v="Apple"/>
    <x v="0"/>
    <m/>
    <n v="1.78"/>
    <n v="368"/>
    <n v="448"/>
    <n v="1.8"/>
    <s v="300 - 399"/>
    <s v="1.6 - 1.79"/>
    <n v="3.2040000000000002"/>
    <n v="1.8046836520067022"/>
    <n v="3.2039999999999997"/>
    <n v="1043.577845682822"/>
    <n v="53.200568163787572"/>
  </r>
  <r>
    <x v="7"/>
    <s v="Q3"/>
    <s v="AMOLED"/>
    <s v="RGB OLED"/>
    <x v="0"/>
    <s v="Flexible"/>
    <s v="Apple"/>
    <x v="0"/>
    <m/>
    <n v="1.99"/>
    <n v="410"/>
    <n v="502"/>
    <n v="2.5"/>
    <s v="300 - 399"/>
    <s v="1.8 - 1.99"/>
    <n v="4.9749999999999996"/>
    <n v="3.1292794774336832"/>
    <n v="4.9749999999999996"/>
    <n v="1620.385756540707"/>
    <n v="83.819823076784857"/>
  </r>
  <r>
    <x v="7"/>
    <s v="Q3"/>
    <s v="AMOLED"/>
    <s v="RGB OLED"/>
    <x v="0"/>
    <s v="Flexible"/>
    <s v="Apple"/>
    <x v="0"/>
    <m/>
    <n v="1.57"/>
    <n v="324"/>
    <n v="394"/>
    <n v="2.65"/>
    <s v="300 - 399"/>
    <s v="1.4 - 1.59"/>
    <n v="4.1604999999999999"/>
    <n v="2.0674095748871903"/>
    <n v="4.1604999999999999"/>
    <n v="1351.7909490745969"/>
    <n v="75.568259450770498"/>
  </r>
  <r>
    <x v="7"/>
    <s v="Q3"/>
    <s v="AMOLED"/>
    <s v="RGB OLED"/>
    <x v="0"/>
    <s v="Flexible"/>
    <s v="Apple"/>
    <x v="0"/>
    <m/>
    <n v="1.72"/>
    <n v="396"/>
    <n v="484"/>
    <n v="3.25"/>
    <s v="300 - 399"/>
    <s v="1.6 - 1.79"/>
    <n v="5.59"/>
    <n v="3.0401255070891082"/>
    <n v="5.59"/>
    <n v="2032.4118677079209"/>
    <n v="92.678054043397779"/>
  </r>
  <r>
    <x v="7"/>
    <s v="Q3"/>
    <s v="AMOLED"/>
    <s v="RGB OLED"/>
    <x v="0"/>
    <s v="Flexible"/>
    <s v="Apple"/>
    <x v="0"/>
    <m/>
    <n v="1.9"/>
    <n v="396"/>
    <n v="484"/>
    <n v="4.5"/>
    <s v="300 - 399"/>
    <s v="1.8 - 1.99"/>
    <n v="8.5499999999999989"/>
    <n v="5.1365435435643558"/>
    <n v="8.5500000000000007"/>
    <n v="2814.1087399032749"/>
    <n v="140.661802346672"/>
  </r>
  <r>
    <x v="7"/>
    <s v="Q3"/>
    <s v="AMOLED"/>
    <s v="RGB OLED"/>
    <x v="3"/>
    <s v="Flexible"/>
    <s v="Honor"/>
    <x v="20"/>
    <s v="Watch 4 Pro"/>
    <n v="1.5"/>
    <n v="464"/>
    <n v="464"/>
    <n v="0.05"/>
    <s v="400 - 499"/>
    <s v="1.4 - 1.59"/>
    <n v="7.5000000000000011E-2"/>
    <n v="3.6290249999999996E-2"/>
    <n v="7.4999999999999997E-2"/>
    <n v="32.809754647055804"/>
    <n v="1.1322397959183677"/>
  </r>
  <r>
    <x v="7"/>
    <s v="Q3"/>
    <s v="AMOLED"/>
    <s v="RGB OLED"/>
    <x v="3"/>
    <s v="Flexible"/>
    <s v="Huawei"/>
    <x v="4"/>
    <s v="Watch 4"/>
    <n v="1.5"/>
    <n v="466"/>
    <n v="466"/>
    <n v="0.3"/>
    <s v="400 - 499"/>
    <s v="1.4 - 1.59"/>
    <n v="0.44999999999999996"/>
    <n v="0.21774149999999995"/>
    <n v="0.44999999999999996"/>
    <n v="197.70705601975868"/>
    <n v="6.8138265306122454"/>
  </r>
  <r>
    <x v="7"/>
    <s v="Q3"/>
    <s v="AMOLED"/>
    <s v="RGB OLED"/>
    <x v="4"/>
    <s v="Flexible"/>
    <s v="Huawei"/>
    <x v="4"/>
    <s v="Watch 4/Watch 4 Pro/Watch Ultimate Design"/>
    <n v="1.5"/>
    <n v="466"/>
    <n v="466"/>
    <n v="0.34"/>
    <s v="400 - 499"/>
    <s v="1.4 - 1.59"/>
    <n v="0.51"/>
    <n v="0.24677369999999996"/>
    <n v="0.51"/>
    <n v="224.06799682239318"/>
    <n v="7.7223367346938794"/>
  </r>
  <r>
    <x v="7"/>
    <s v="Q3"/>
    <s v="AMOLED"/>
    <s v="RGB OLED"/>
    <x v="3"/>
    <s v="Flexible"/>
    <s v="Oppo"/>
    <x v="18"/>
    <s v="Watch &amp; Watch 2 46mm"/>
    <n v="1.91"/>
    <n v="402"/>
    <n v="476"/>
    <n v="0.25"/>
    <s v="300 - 399"/>
    <s v="1.8 - 1.99"/>
    <n v="0.47749999999999998"/>
    <n v="0.29005077252884742"/>
    <n v="0.47749999999999998"/>
    <n v="155.76023240866073"/>
    <n v="6.5150791576410851"/>
  </r>
  <r>
    <x v="7"/>
    <s v="Q3"/>
    <s v="AMOLED"/>
    <s v="RGB OLED"/>
    <x v="3"/>
    <s v="Flexible"/>
    <s v="Oppo"/>
    <x v="18"/>
    <s v="Watch2 42mm/Watch3"/>
    <n v="1.75"/>
    <n v="372"/>
    <n v="430"/>
    <n v="0.2"/>
    <s v="300 - 399"/>
    <s v="1.6 - 1.79"/>
    <n v="0.35000000000000003"/>
    <n v="0.19552428694275001"/>
    <n v="0.35"/>
    <n v="113.71613781693432"/>
    <n v="4.1008163265306123"/>
  </r>
  <r>
    <x v="7"/>
    <s v="Q3"/>
    <s v="AMOLED"/>
    <s v="RGB OLED"/>
    <x v="4"/>
    <s v="Flexible"/>
    <s v="Oppo"/>
    <x v="18"/>
    <s v="Watch3 Pro"/>
    <n v="1.91"/>
    <n v="378"/>
    <n v="496"/>
    <n v="0.16500000000000001"/>
    <s v="300 - 399"/>
    <s v="1.8 - 1.99"/>
    <n v="0.31514999999999999"/>
    <n v="0.18722060534718926"/>
    <n v="0.31514999999999999"/>
    <n v="102.8970480626145"/>
    <n v="4.4219092828411819"/>
  </r>
  <r>
    <x v="7"/>
    <s v="Q3"/>
    <s v="AMOLED"/>
    <s v="RGB OLED"/>
    <x v="4"/>
    <s v="Flexible"/>
    <s v="Others"/>
    <x v="23"/>
    <s v="Pixel Watch"/>
    <n v="1.2"/>
    <n v="450"/>
    <n v="450"/>
    <n v="0.1"/>
    <s v="500 - 599"/>
    <s v="1.2 - 1.39"/>
    <n v="0.12"/>
    <n v="4.6451519999999989E-2"/>
    <n v="0.12000000000000001"/>
    <n v="63.63961030678928"/>
    <n v="1.8915467107098909"/>
  </r>
  <r>
    <x v="7"/>
    <s v="Q3"/>
    <s v="AMOLED"/>
    <s v="RGB OLED"/>
    <x v="1"/>
    <s v="Flexible"/>
    <s v="Others"/>
    <x v="23"/>
    <m/>
    <n v="1.2"/>
    <n v="360"/>
    <n v="360"/>
    <n v="0.117855"/>
    <s v="400 - 499"/>
    <s v="1.2 - 1.39"/>
    <n v="0.141426"/>
    <n v="5.474543889599999E-2"/>
    <n v="0.141426"/>
    <n v="60.001970181653206"/>
    <n v="1.8833238798740224"/>
  </r>
  <r>
    <x v="7"/>
    <s v="Q3"/>
    <s v="AMOLED"/>
    <s v="RGB OLED"/>
    <x v="4"/>
    <s v="Flexible"/>
    <s v="Samsung"/>
    <x v="2"/>
    <s v="Watch 5 series"/>
    <n v="1.36"/>
    <n v="450"/>
    <n v="450"/>
    <n v="0.57999999999999996"/>
    <s v="400 - 499"/>
    <s v="1.2 - 1.39"/>
    <n v="0.78880000000000006"/>
    <n v="0.34605350144000002"/>
    <n v="0.78880000000000017"/>
    <n v="369.10973977937778"/>
    <n v="10.970970922117367"/>
  </r>
  <r>
    <x v="7"/>
    <s v="Q3"/>
    <s v="AMOLED"/>
    <s v="RGB OLED"/>
    <x v="4"/>
    <s v="Flexible"/>
    <s v="Samsung"/>
    <x v="2"/>
    <s v="Watch 6 series"/>
    <n v="1.5"/>
    <n v="480"/>
    <n v="480"/>
    <n v="0.93500000000000005"/>
    <s v="400 - 499"/>
    <s v="1.4 - 1.59"/>
    <n v="1.4025000000000001"/>
    <n v="0.67862767499999987"/>
    <n v="1.4025000000000001"/>
    <n v="634.69904679304511"/>
    <n v="21.681218877551025"/>
  </r>
  <r>
    <x v="7"/>
    <s v="Q3"/>
    <s v="AMOLED"/>
    <s v="RGB OLED"/>
    <x v="1"/>
    <s v="Flexible"/>
    <s v="Samsung"/>
    <x v="2"/>
    <m/>
    <n v="1.36"/>
    <n v="360"/>
    <n v="360"/>
    <n v="0.10231"/>
    <s v="300 - 399"/>
    <s v="1.2 - 1.39"/>
    <n v="0.1391416"/>
    <n v="6.1042644366080007E-2"/>
    <n v="0.1391416"/>
    <n v="52.08774824390089"/>
    <n v="1.9161332970000002"/>
  </r>
  <r>
    <x v="7"/>
    <s v="Q3"/>
    <s v="AMOLED"/>
    <s v="RGB OLED"/>
    <x v="1"/>
    <s v="Flexible"/>
    <s v="Samsung"/>
    <x v="2"/>
    <m/>
    <n v="1.2"/>
    <n v="360"/>
    <n v="360"/>
    <n v="0.23571"/>
    <s v="400 - 499"/>
    <s v="1.2 - 1.39"/>
    <n v="0.28285199999999999"/>
    <n v="0.10949087779199998"/>
    <n v="0.28285199999999999"/>
    <n v="120.00394036330641"/>
    <n v="3.7666477597480448"/>
  </r>
  <r>
    <x v="7"/>
    <s v="Q3"/>
    <s v="AMOLED"/>
    <s v="RGB OLED"/>
    <x v="1"/>
    <s v="Flexible"/>
    <s v="Samsung"/>
    <x v="2"/>
    <m/>
    <n v="1.31"/>
    <n v="360"/>
    <n v="360"/>
    <n v="1.2901"/>
    <s v="300 - 399"/>
    <s v="1.2 - 1.39"/>
    <n v="1.6900310000000001"/>
    <n v="0.71417296197380009"/>
    <n v="1.6900310000000003"/>
    <n v="656.81169005431082"/>
    <n v="24.161895870000006"/>
  </r>
  <r>
    <x v="7"/>
    <s v="Q3"/>
    <s v="AMOLED"/>
    <s v="RGB OLED"/>
    <x v="1"/>
    <s v="Flexible"/>
    <s v="Samsung"/>
    <x v="2"/>
    <m/>
    <n v="1.47"/>
    <n v="360"/>
    <n v="360"/>
    <n v="1.4453"/>
    <s v="300 - 399"/>
    <s v="1.4 - 1.59"/>
    <n v="2.1245910000000001"/>
    <n v="1.0074653302265997"/>
    <n v="2.1245910000000001"/>
    <n v="735.82663021122039"/>
    <n v="27.068590110000006"/>
  </r>
  <r>
    <x v="7"/>
    <s v="Q3"/>
    <s v="AMOLED"/>
    <s v="RGB OLED"/>
    <x v="6"/>
    <s v="Rigid"/>
    <s v="Honor"/>
    <x v="20"/>
    <s v="Watch 4"/>
    <n v="1.744"/>
    <n v="390"/>
    <n v="450"/>
    <n v="7.1999999999999995E-2"/>
    <s v="300 - 399"/>
    <s v="1.6 - 1.79"/>
    <n v="0.12556799999999999"/>
    <n v="6.992480765297053E-2"/>
    <n v="0.12556799999999999"/>
    <n v="42.874775801163089"/>
    <n v="0.88836363636363636"/>
  </r>
  <r>
    <x v="7"/>
    <s v="Q3"/>
    <s v="AMOLED"/>
    <s v="RGB OLED"/>
    <x v="6"/>
    <s v="Rigid"/>
    <s v="Huawei"/>
    <x v="13"/>
    <s v="Band 7"/>
    <n v="1.47"/>
    <n v="466"/>
    <n v="466"/>
    <n v="4.2000000000000003E-2"/>
    <s v="400 - 499"/>
    <s v="1.4 - 1.59"/>
    <n v="6.1740000000000003E-2"/>
    <n v="2.9276651123999995E-2"/>
    <n v="6.1740000000000003E-2"/>
    <n v="27.678987842766219"/>
    <n v="0.55805400000000005"/>
  </r>
  <r>
    <x v="7"/>
    <s v="Q3"/>
    <s v="AMOLED"/>
    <s v="RGB OLED"/>
    <x v="6"/>
    <s v="Rigid"/>
    <s v="Huawei"/>
    <x v="13"/>
    <s v="Band 8"/>
    <n v="1.6160000000000001"/>
    <n v="192"/>
    <n v="490"/>
    <n v="0.245"/>
    <s v="300 - 399"/>
    <s v="1.6 - 1.79"/>
    <n v="0.39591999999999999"/>
    <n v="0.14021362466944012"/>
    <n v="0.39591999999999999"/>
    <n v="128.93705479806803"/>
    <n v="2.6202371134020619"/>
  </r>
  <r>
    <x v="7"/>
    <s v="Q3"/>
    <s v="AMOLED"/>
    <s v="RGB OLED"/>
    <x v="6"/>
    <s v="Rigid"/>
    <s v="Huawei"/>
    <x v="13"/>
    <s v="Falcon"/>
    <n v="1.28"/>
    <n v="416"/>
    <n v="416"/>
    <n v="4.4999999999999998E-2"/>
    <s v="400 - 499"/>
    <s v="1.2 - 1.39"/>
    <n v="5.7599999999999998E-2"/>
    <n v="2.3783178240000001E-2"/>
    <n v="5.7599999999999998E-2"/>
    <n v="26.474077887624336"/>
    <n v="0.55522727272727279"/>
  </r>
  <r>
    <x v="7"/>
    <s v="Q3"/>
    <s v="AMOLED"/>
    <s v="RGB OLED"/>
    <x v="2"/>
    <s v="Rigid"/>
    <s v="Huawei"/>
    <x v="13"/>
    <s v="GTR 4"/>
    <n v="1.43"/>
    <n v="466"/>
    <n v="466"/>
    <n v="0.11"/>
    <s v="400 - 499"/>
    <s v="1.4 - 1.59"/>
    <n v="0.1573"/>
    <n v="7.2560822619999979E-2"/>
    <n v="0.1573"/>
    <n v="72.492587207244853"/>
    <n v="1.46157"/>
  </r>
  <r>
    <x v="7"/>
    <s v="Q3"/>
    <s v="AMOLED"/>
    <s v="RGB OLED"/>
    <x v="6"/>
    <s v="Rigid"/>
    <s v="Huawei"/>
    <x v="13"/>
    <s v="GTR4"/>
    <n v="1.43"/>
    <n v="466"/>
    <n v="466"/>
    <n v="2.5000000000000001E-2"/>
    <s v="400 - 499"/>
    <s v="1.4 - 1.59"/>
    <n v="3.5749999999999997E-2"/>
    <n v="1.6491096049999997E-2"/>
    <n v="3.5749999999999997E-2"/>
    <n v="16.475588001646557"/>
    <n v="0.33217500000000005"/>
  </r>
  <r>
    <x v="7"/>
    <s v="Q3"/>
    <s v="AMOLED"/>
    <s v="RGB OLED"/>
    <x v="6"/>
    <s v="Rigid"/>
    <s v="Huawei"/>
    <x v="13"/>
    <s v="GTS 4Mini"/>
    <n v="1.651"/>
    <n v="336"/>
    <n v="384"/>
    <n v="9.7000000000000003E-2"/>
    <s v="300 - 399"/>
    <s v="1.6 - 1.79"/>
    <n v="0.16014700000000001"/>
    <n v="8.4536234192965673E-2"/>
    <n v="0.16014700000000001"/>
    <n v="49.49395890409253"/>
    <n v="1.0492490000000001"/>
  </r>
  <r>
    <x v="7"/>
    <s v="Q3"/>
    <s v="AMOLED"/>
    <s v="RGB OLED"/>
    <x v="4"/>
    <s v="Rigid"/>
    <s v="Huawei"/>
    <x v="13"/>
    <s v="GTS 4Mini"/>
    <n v="1.651"/>
    <n v="336"/>
    <n v="384"/>
    <n v="0.17499999999999999"/>
    <s v="300 - 399"/>
    <s v="1.6 - 1.79"/>
    <n v="0.28892499999999999"/>
    <n v="0.15251382457493803"/>
    <n v="0.28892499999999999"/>
    <n v="89.293224826971056"/>
    <n v="2.1033055555555551"/>
  </r>
  <r>
    <x v="7"/>
    <s v="Q3"/>
    <s v="AMOLED"/>
    <s v="RGB OLED"/>
    <x v="6"/>
    <s v="Rigid"/>
    <s v="Huawei"/>
    <x v="13"/>
    <s v="GTS4"/>
    <n v="1.744"/>
    <n v="390"/>
    <n v="450"/>
    <n v="1.2999999999999999E-2"/>
    <s v="300 - 399"/>
    <s v="1.6 - 1.79"/>
    <n v="2.2671999999999998E-2"/>
    <n v="1.2625312492897457E-2"/>
    <n v="2.2672000000000001E-2"/>
    <n v="7.7412789640988908"/>
    <n v="0.1603989898989899"/>
  </r>
  <r>
    <x v="7"/>
    <s v="Q3"/>
    <s v="AMOLED"/>
    <s v="RGB OLED"/>
    <x v="4"/>
    <s v="Rigid"/>
    <s v="Huawei"/>
    <x v="13"/>
    <s v="GTS4"/>
    <n v="1.744"/>
    <n v="390"/>
    <n v="450"/>
    <n v="0.19"/>
    <s v="300 - 399"/>
    <s v="1.6 - 1.79"/>
    <n v="0.33135999999999999"/>
    <n v="0.18452379797311669"/>
    <n v="0.33136000000000004"/>
    <n v="113.14176947529148"/>
    <n v="2.3442929292929295"/>
  </r>
  <r>
    <x v="7"/>
    <s v="Q3"/>
    <s v="AMOLED"/>
    <s v="RGB OLED"/>
    <x v="6"/>
    <s v="Rigid"/>
    <s v="Huawei"/>
    <x v="13"/>
    <s v="T-REX/T-Rex Pro"/>
    <n v="1.3"/>
    <n v="360"/>
    <n v="360"/>
    <n v="5.0000000000000001E-3"/>
    <s v="300 - 399"/>
    <s v="1.2 - 1.39"/>
    <n v="6.5000000000000006E-3"/>
    <n v="2.7258009999999995E-3"/>
    <n v="6.5000000000000006E-3"/>
    <n v="2.5455844122715714"/>
    <n v="5.4085000000000001E-2"/>
  </r>
  <r>
    <x v="7"/>
    <s v="Q3"/>
    <s v="AMOLED"/>
    <s v="RGB OLED"/>
    <x v="6"/>
    <s v="Rigid"/>
    <s v="Huawei"/>
    <x v="4"/>
    <s v="6/ 6 pro/Watch Fit Mini"/>
    <n v="1.47"/>
    <n v="194"/>
    <n v="368"/>
    <n v="0.2"/>
    <s v="200 - 299"/>
    <s v="1.4 - 1.59"/>
    <n v="0.29399999999999998"/>
    <n v="0.11502306808233906"/>
    <n v="0.29399999999999998"/>
    <n v="83.200961532905382"/>
    <n v="1.8896842105263163"/>
  </r>
  <r>
    <x v="7"/>
    <s v="Q3"/>
    <s v="AMOLED"/>
    <s v="RGB OLED"/>
    <x v="4"/>
    <s v="Rigid"/>
    <s v="Huawei"/>
    <x v="4"/>
    <s v="GT3 42mm"/>
    <n v="1.32"/>
    <n v="466"/>
    <n v="466"/>
    <n v="0.3"/>
    <s v="400 - 499"/>
    <s v="1.2 - 1.39"/>
    <n v="0.39600000000000002"/>
    <n v="0.16861901759999998"/>
    <n v="0.39599999999999996"/>
    <n v="197.70705601975868"/>
    <n v="3.6007856099277666"/>
  </r>
  <r>
    <x v="7"/>
    <s v="Q3"/>
    <s v="AMOLED"/>
    <s v="RGB OLED"/>
    <x v="4"/>
    <s v="Rigid"/>
    <s v="Huawei"/>
    <x v="4"/>
    <s v="Kids Watch 4X"/>
    <n v="1.41"/>
    <n v="320"/>
    <n v="360"/>
    <n v="6.5000000000000002E-2"/>
    <s v="300 - 399"/>
    <s v="1.4 - 1.59"/>
    <n v="9.1649999999999995E-2"/>
    <n v="4.1398395512275844E-2"/>
    <n v="9.1649999999999995E-2"/>
    <n v="31.30814590485997"/>
    <n v="0.69362371134020628"/>
  </r>
  <r>
    <x v="7"/>
    <s v="Q3"/>
    <s v="AMOLED"/>
    <s v="RGB OLED"/>
    <x v="6"/>
    <s v="Rigid"/>
    <s v="Huawei"/>
    <x v="4"/>
    <s v="Kids Watch 4X"/>
    <n v="1.41"/>
    <n v="320"/>
    <n v="360"/>
    <n v="0.14000000000000001"/>
    <s v="300 - 399"/>
    <s v="1.4 - 1.59"/>
    <n v="0.19740000000000002"/>
    <n v="8.9165774949517218E-2"/>
    <n v="0.19739999999999996"/>
    <n v="67.432929641236854"/>
    <n v="1.4939587628865982"/>
  </r>
  <r>
    <x v="7"/>
    <s v="Q3"/>
    <s v="AMOLED"/>
    <s v="RGB OLED"/>
    <x v="6"/>
    <s v="Rigid"/>
    <s v="Huawei"/>
    <x v="4"/>
    <s v="Watch Fit2"/>
    <n v="1.74"/>
    <n v="466"/>
    <n v="466"/>
    <n v="0.155"/>
    <s v="300 - 399"/>
    <s v="1.6 - 1.79"/>
    <n v="0.2697"/>
    <n v="0.15137969723999997"/>
    <n v="0.2697"/>
    <n v="102.14864561020865"/>
    <n v="2.059485"/>
  </r>
  <r>
    <x v="7"/>
    <s v="Q3"/>
    <s v="AMOLED"/>
    <s v="RGB OLED"/>
    <x v="2"/>
    <s v="Rigid"/>
    <s v="Huawei"/>
    <x v="4"/>
    <s v="Watch Fit2"/>
    <n v="1.74"/>
    <n v="336"/>
    <n v="580"/>
    <n v="0.31"/>
    <s v="300 - 399"/>
    <s v="1.6 - 1.79"/>
    <n v="0.53939999999999999"/>
    <n v="0.26264089062116025"/>
    <n v="0.53939999999999999"/>
    <n v="207.79159174519069"/>
    <n v="4.0321699999999998"/>
  </r>
  <r>
    <x v="7"/>
    <s v="Q3"/>
    <s v="AMOLED"/>
    <s v="RGB OLED"/>
    <x v="6"/>
    <s v="Rigid"/>
    <s v="Huawei"/>
    <x v="4"/>
    <s v="Watch GT Cyber"/>
    <n v="1.32"/>
    <n v="466"/>
    <n v="466"/>
    <n v="0.59499999999999997"/>
    <s v="400 - 499"/>
    <s v="1.2 - 1.39"/>
    <n v="0.78539999999999999"/>
    <n v="0.33442771823999995"/>
    <n v="0.78539999999999999"/>
    <n v="392.11899443918804"/>
    <n v="7.9057649999999997"/>
  </r>
  <r>
    <x v="7"/>
    <s v="Q3"/>
    <s v="AMOLED"/>
    <s v="RGB OLED"/>
    <x v="4"/>
    <s v="Rigid"/>
    <s v="Huawei"/>
    <x v="4"/>
    <s v="Watch3/3 pro/runner/ GT3 46mm"/>
    <n v="1.43"/>
    <n v="466"/>
    <n v="466"/>
    <n v="0.38"/>
    <s v="400 - 499"/>
    <s v="1.4 - 1.59"/>
    <n v="0.54339999999999999"/>
    <n v="0.25066465995999992"/>
    <n v="0.54339999999999999"/>
    <n v="250.42893762502766"/>
    <n v="5.0490600000000008"/>
  </r>
  <r>
    <x v="7"/>
    <s v="Q3"/>
    <s v="AMOLED"/>
    <s v="RGB OLED"/>
    <x v="2"/>
    <s v="Rigid"/>
    <s v="Huawei"/>
    <x v="4"/>
    <s v="Watch3/3 pro/runner/ GT3 46mm"/>
    <n v="1.43"/>
    <n v="466"/>
    <n v="466"/>
    <n v="0.78"/>
    <s v="400 - 499"/>
    <s v="1.4 - 1.59"/>
    <n v="1.1153999999999999"/>
    <n v="0.51452219675999988"/>
    <n v="1.1153999999999999"/>
    <n v="514.03834565137254"/>
    <n v="10.363860000000001"/>
  </r>
  <r>
    <x v="7"/>
    <s v="Q3"/>
    <s v="AMOLED"/>
    <s v="RGB OLED"/>
    <x v="6"/>
    <s v="Rigid"/>
    <s v="Huawei"/>
    <x v="4"/>
    <m/>
    <n v="1.82"/>
    <n v="408"/>
    <n v="480"/>
    <n v="3.0000000000000001E-3"/>
    <s v="300 - 399"/>
    <s v="1.8 - 1.99"/>
    <n v="5.4600000000000004E-3"/>
    <n v="3.1636698747169816E-3"/>
    <n v="5.4600000000000004E-3"/>
    <n v="1.8899142837705629"/>
    <n v="3.9021E-2"/>
  </r>
  <r>
    <x v="7"/>
    <s v="Q3"/>
    <s v="AMOLED"/>
    <s v="RGB OLED"/>
    <x v="6"/>
    <s v="Rigid"/>
    <s v="Huawei"/>
    <x v="4"/>
    <m/>
    <n v="1.43"/>
    <n v="466"/>
    <n v="466"/>
    <n v="1.06"/>
    <s v="400 - 499"/>
    <s v="1.4 - 1.59"/>
    <n v="1.5158"/>
    <n v="0.69922247251999992"/>
    <n v="1.5158"/>
    <n v="698.564931269814"/>
    <n v="14.084220000000002"/>
  </r>
  <r>
    <x v="7"/>
    <s v="Q3"/>
    <s v="AMOLED"/>
    <s v="RGB OLED"/>
    <x v="2"/>
    <s v="Rigid"/>
    <s v="Huawei/Honor"/>
    <x v="10"/>
    <s v="Watch Fit/Watch ES"/>
    <n v="1.64"/>
    <n v="280"/>
    <n v="456"/>
    <n v="0.03"/>
    <s v="300 - 399"/>
    <s v="1.6 - 1.79"/>
    <n v="4.9199999999999994E-2"/>
    <n v="2.3212574163969591E-2"/>
    <n v="4.9199999999999987E-2"/>
    <n v="16.053111847863018"/>
    <n v="0.3334242424242424"/>
  </r>
  <r>
    <x v="7"/>
    <s v="Q3"/>
    <s v="AMOLED"/>
    <s v="RGB OLED"/>
    <x v="6"/>
    <s v="Rigid"/>
    <s v="Huawei/Honor"/>
    <x v="10"/>
    <s v="Watch Fit/Watch ES"/>
    <n v="1.64"/>
    <n v="280"/>
    <n v="456"/>
    <n v="0.20499999999999999"/>
    <s v="300 - 399"/>
    <s v="1.6 - 1.79"/>
    <n v="0.33619999999999994"/>
    <n v="0.15861925678712555"/>
    <n v="0.33619999999999994"/>
    <n v="109.69626429373062"/>
    <n v="2.27839898989899"/>
  </r>
  <r>
    <x v="7"/>
    <s v="Q3"/>
    <s v="AMOLED"/>
    <s v="RGB OLED"/>
    <x v="6"/>
    <s v="Rigid"/>
    <s v="Lenovo"/>
    <x v="26"/>
    <s v="Watch X Plus"/>
    <n v="1.47"/>
    <n v="368"/>
    <n v="194"/>
    <n v="0.21"/>
    <s v="200 - 299"/>
    <s v="1.4 - 1.59"/>
    <n v="0.30869999999999997"/>
    <n v="0.120774221486456"/>
    <n v="0.30869999999999997"/>
    <n v="87.361009609550635"/>
    <n v="1.9841684210526318"/>
  </r>
  <r>
    <x v="7"/>
    <s v="Q3"/>
    <s v="AMOLED"/>
    <s v="RGB OLED"/>
    <x v="6"/>
    <s v="Rigid"/>
    <s v="Oppo"/>
    <x v="18"/>
    <s v="Watch X"/>
    <n v="1.43"/>
    <n v="466"/>
    <n v="466"/>
    <n v="1.4999999999999999E-2"/>
    <s v="400 - 499"/>
    <s v="1.4 - 1.59"/>
    <n v="2.1449999999999997E-2"/>
    <n v="9.8946576299999978E-3"/>
    <n v="2.1449999999999997E-2"/>
    <n v="9.885352800987933"/>
    <n v="0.19930500000000001"/>
  </r>
  <r>
    <x v="7"/>
    <s v="Q3"/>
    <s v="AMOLED"/>
    <s v="RGB OLED"/>
    <x v="3"/>
    <s v="Rigid"/>
    <s v="Others"/>
    <x v="11"/>
    <s v="Charge 5"/>
    <n v="1.04"/>
    <n v="184"/>
    <n v="276"/>
    <n v="0.11"/>
    <s v="300 - 399"/>
    <s v="1 - 1.19"/>
    <n v="0.1144"/>
    <n v="3.5427025920000001E-2"/>
    <n v="0.1144"/>
    <n v="36.48817890769557"/>
    <n v="0.86972588832487319"/>
  </r>
  <r>
    <x v="7"/>
    <s v="Q3"/>
    <s v="AMOLED"/>
    <s v="RGB OLED"/>
    <x v="5"/>
    <s v="Rigid"/>
    <s v="Others"/>
    <x v="8"/>
    <s v="Venu 2"/>
    <n v="1.28"/>
    <n v="416"/>
    <n v="416"/>
    <n v="0.03"/>
    <s v="400 - 499"/>
    <s v="1.2 - 1.39"/>
    <n v="3.8399999999999997E-2"/>
    <n v="1.5855452160000002E-2"/>
    <n v="3.8400000000000004E-2"/>
    <n v="17.649385258416224"/>
    <n v="0.34446299999999996"/>
  </r>
  <r>
    <x v="7"/>
    <s v="Q3"/>
    <s v="AMOLED"/>
    <s v="RGB OLED"/>
    <x v="6"/>
    <s v="Rigid"/>
    <s v="Others"/>
    <x v="8"/>
    <m/>
    <n v="1.21"/>
    <n v="390"/>
    <n v="390"/>
    <n v="0.28499999999999998"/>
    <s v="400 - 499"/>
    <s v="1.2 - 1.39"/>
    <n v="0.34484999999999993"/>
    <n v="0.13460247272999995"/>
    <n v="0.34484999999999993"/>
    <n v="157.1898374577695"/>
    <n v="3.2820599999999995"/>
  </r>
  <r>
    <x v="7"/>
    <s v="Q3"/>
    <s v="AMOLED"/>
    <s v="RGB OLED"/>
    <x v="7"/>
    <s v="Rigid"/>
    <s v="Others"/>
    <x v="5"/>
    <s v="Z8"/>
    <n v="1.6"/>
    <n v="320"/>
    <n v="360"/>
    <n v="0.03"/>
    <s v="300 - 399"/>
    <s v="1.6 - 1.79"/>
    <n v="4.8000000000000001E-2"/>
    <n v="2.4603287834482755E-2"/>
    <n v="4.8000000000000008E-2"/>
    <n v="14.449913494550753"/>
    <n v="0.32013402061855672"/>
  </r>
  <r>
    <x v="7"/>
    <s v="Q3"/>
    <s v="AMOLED"/>
    <s v="RGB OLED"/>
    <x v="6"/>
    <s v="Rigid"/>
    <s v="Others"/>
    <x v="5"/>
    <s v="Z8"/>
    <n v="1.6"/>
    <n v="400"/>
    <n v="400"/>
    <n v="0.75"/>
    <s v="300 - 399"/>
    <s v="1.6 - 1.79"/>
    <n v="1.2000000000000002"/>
    <n v="0.61935360000000006"/>
    <n v="1.2000000000000002"/>
    <n v="424.26406871192853"/>
    <n v="8.9007575757575754"/>
  </r>
  <r>
    <x v="7"/>
    <s v="Q3"/>
    <s v="AMOLED"/>
    <s v="RGB OLED"/>
    <x v="2"/>
    <s v="Rigid"/>
    <s v="Others"/>
    <x v="19"/>
    <s v="Z6 Pro/Z8"/>
    <n v="1.6"/>
    <n v="320"/>
    <n v="360"/>
    <n v="0.105"/>
    <s v="300 - 399"/>
    <s v="1.6 - 1.79"/>
    <n v="0.16800000000000001"/>
    <n v="8.6111507420689654E-2"/>
    <n v="0.16800000000000001"/>
    <n v="50.57469723092764"/>
    <n v="1.1204690721649486"/>
  </r>
  <r>
    <x v="7"/>
    <s v="Q3"/>
    <s v="AMOLED"/>
    <s v="RGB OLED"/>
    <x v="4"/>
    <s v="Rigid"/>
    <s v="Others"/>
    <x v="1"/>
    <s v="(BBK, 360 and Others)"/>
    <n v="1.4"/>
    <n v="240"/>
    <n v="240"/>
    <n v="0.75"/>
    <s v="200 - 299"/>
    <s v="1.4 - 1.59"/>
    <n v="1.0499999999999998"/>
    <n v="0.47419259999999991"/>
    <n v="1.0499999999999998"/>
    <n v="254.55844122715712"/>
    <n v="6.5388586956521735"/>
  </r>
  <r>
    <x v="7"/>
    <s v="Q3"/>
    <s v="AMOLED"/>
    <s v="RGB OLED"/>
    <x v="6"/>
    <s v="Rigid"/>
    <s v="Others"/>
    <x v="1"/>
    <s v="white box"/>
    <n v="1.4"/>
    <n v="300"/>
    <n v="300"/>
    <n v="1.2E-2"/>
    <s v="300 - 399"/>
    <s v="1.4 - 1.59"/>
    <n v="1.6799999999999999E-2"/>
    <n v="7.5870815999999983E-3"/>
    <n v="1.6799999999999999E-2"/>
    <n v="5.0911688245431428"/>
    <n v="0.11773750000000001"/>
  </r>
  <r>
    <x v="7"/>
    <s v="Q3"/>
    <s v="AMOLED"/>
    <s v="RGB OLED"/>
    <x v="6"/>
    <s v="Rigid"/>
    <s v="Others"/>
    <x v="1"/>
    <s v="white box"/>
    <n v="1.744"/>
    <n v="400"/>
    <n v="400"/>
    <n v="1.6E-2"/>
    <s v="300 - 399"/>
    <s v="1.6 - 1.79"/>
    <n v="2.7904000000000002E-2"/>
    <n v="1.5698218926079997E-2"/>
    <n v="2.7904000000000002E-2"/>
    <n v="9.0509667991878082"/>
    <n v="0.18988282828282829"/>
  </r>
  <r>
    <x v="7"/>
    <s v="Q3"/>
    <s v="AMOLED"/>
    <s v="RGB OLED"/>
    <x v="6"/>
    <s v="Rigid"/>
    <s v="Others"/>
    <x v="1"/>
    <s v="white box"/>
    <n v="1.32"/>
    <n v="466"/>
    <n v="466"/>
    <n v="3.7999999999999999E-2"/>
    <s v="400 - 499"/>
    <s v="1.2 - 1.39"/>
    <n v="5.0160000000000003E-2"/>
    <n v="2.1358408895999995E-2"/>
    <n v="5.0159999999999996E-2"/>
    <n v="25.042893762502764"/>
    <n v="0.50490599999999997"/>
  </r>
  <r>
    <x v="7"/>
    <s v="Q3"/>
    <s v="AMOLED"/>
    <s v="RGB OLED"/>
    <x v="2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7182947040987908"/>
  </r>
  <r>
    <x v="7"/>
    <s v="Q3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7182947040987908"/>
  </r>
  <r>
    <x v="7"/>
    <s v="Q3"/>
    <s v="AMOLED"/>
    <s v="RGB OLED"/>
    <x v="6"/>
    <s v="Rigid"/>
    <s v="Others"/>
    <x v="1"/>
    <s v="white box"/>
    <n v="1.43"/>
    <n v="466"/>
    <n v="466"/>
    <n v="0.17"/>
    <s v="400 - 499"/>
    <s v="1.4 - 1.59"/>
    <n v="0.24310000000000001"/>
    <n v="0.11213945313999998"/>
    <n v="0.24310000000000001"/>
    <n v="112.03399841119659"/>
    <n v="2.2587900000000003"/>
  </r>
  <r>
    <x v="7"/>
    <s v="Q3"/>
    <s v="AMOLED"/>
    <s v="RGB OLED"/>
    <x v="7"/>
    <s v="Rigid"/>
    <s v="Others"/>
    <x v="1"/>
    <s v="White Box"/>
    <n v="1.39"/>
    <n v="454"/>
    <n v="454"/>
    <n v="0.2"/>
    <s v="400 - 499"/>
    <s v="1.2 - 1.39"/>
    <n v="0.27799999999999997"/>
    <n v="0.1246513636"/>
    <n v="0.27799999999999997"/>
    <n v="128.41059146347703"/>
    <n v="2.6013999999999999"/>
  </r>
  <r>
    <x v="7"/>
    <s v="Q3"/>
    <s v="AMOLED"/>
    <s v="RGB OLED"/>
    <x v="7"/>
    <s v="Rigid"/>
    <s v="Others"/>
    <x v="1"/>
    <s v="White box"/>
    <n v="1.43"/>
    <n v="466"/>
    <n v="466"/>
    <n v="0.2"/>
    <s v="400 - 499"/>
    <s v="1.4 - 1.59"/>
    <n v="0.28599999999999998"/>
    <n v="0.13192876839999998"/>
    <n v="0.28599999999999998"/>
    <n v="131.80470401317245"/>
    <n v="2.6574000000000004"/>
  </r>
  <r>
    <x v="7"/>
    <s v="Q3"/>
    <s v="AMOLED"/>
    <s v="RGB OLED"/>
    <x v="6"/>
    <s v="Rigid"/>
    <s v="Others"/>
    <x v="1"/>
    <s v="white box"/>
    <n v="1.952"/>
    <n v="410"/>
    <n v="502"/>
    <n v="0.35"/>
    <s v="300 - 399"/>
    <s v="1.8 - 1.99"/>
    <n v="0.68319999999999992"/>
    <n v="0.42152745016481535"/>
    <n v="0.68319999999999992"/>
    <n v="226.85400591569899"/>
    <n v="4.5524499999999994"/>
  </r>
  <r>
    <x v="7"/>
    <s v="Q3"/>
    <s v="AMOLED"/>
    <s v="RGB OLED"/>
    <x v="2"/>
    <s v="Rigid"/>
    <s v="Others"/>
    <x v="1"/>
    <s v="White Box"/>
    <n v="1.4"/>
    <n v="400"/>
    <n v="400"/>
    <n v="1.1000000000000001"/>
    <s v="400 - 499"/>
    <s v="1.4 - 1.59"/>
    <n v="1.54"/>
    <n v="0.6954824799999999"/>
    <n v="1.54"/>
    <n v="622.25396744416184"/>
    <n v="13.054444444444446"/>
  </r>
  <r>
    <x v="7"/>
    <s v="Q3"/>
    <s v="AMOLED"/>
    <s v="RGB OLED"/>
    <x v="3"/>
    <s v="Rigid"/>
    <s v="Others"/>
    <x v="1"/>
    <s v="White Box"/>
    <n v="1.4"/>
    <n v="400"/>
    <n v="400"/>
    <n v="3.1"/>
    <s v="400 - 499"/>
    <s v="1.4 - 1.59"/>
    <n v="4.34"/>
    <n v="1.9599960799999996"/>
    <n v="4.34"/>
    <n v="1753.6248173426379"/>
    <n v="36.789797979797981"/>
  </r>
  <r>
    <x v="7"/>
    <s v="Q3"/>
    <s v="AMOLED"/>
    <s v="RGB OLED"/>
    <x v="6"/>
    <s v="Rigid"/>
    <s v="Others"/>
    <x v="1"/>
    <s v="white box (ODM)"/>
    <n v="1.64"/>
    <n v="280"/>
    <n v="456"/>
    <n v="0.25"/>
    <s v="300 - 399"/>
    <s v="1.6 - 1.79"/>
    <n v="0.41"/>
    <n v="0.19343811803307995"/>
    <n v="0.40999999999999992"/>
    <n v="133.77593206552515"/>
    <n v="2.7785353535353536"/>
  </r>
  <r>
    <x v="7"/>
    <s v="Q3"/>
    <s v="AMOLED"/>
    <s v="RGB OLED"/>
    <x v="6"/>
    <s v="Rigid"/>
    <s v="Others"/>
    <x v="27"/>
    <m/>
    <n v="1.32"/>
    <n v="466"/>
    <n v="466"/>
    <n v="3.3000000000000002E-2"/>
    <s v="400 - 499"/>
    <s v="1.2 - 1.39"/>
    <n v="4.3560000000000001E-2"/>
    <n v="1.8548091935999999E-2"/>
    <n v="4.3560000000000008E-2"/>
    <n v="21.747776162173455"/>
    <n v="0.43847100000000006"/>
  </r>
  <r>
    <x v="7"/>
    <s v="Q3"/>
    <s v="AMOLED"/>
    <s v="RGB OLED"/>
    <x v="6"/>
    <s v="Rigid"/>
    <s v="Others"/>
    <x v="3"/>
    <s v="Quartz"/>
    <n v="1.4"/>
    <n v="300"/>
    <n v="300"/>
    <n v="5.0000000000000001E-3"/>
    <s v="300 - 399"/>
    <s v="1.4 - 1.59"/>
    <n v="6.9999999999999993E-3"/>
    <n v="3.1612839999999994E-3"/>
    <n v="7.0000000000000001E-3"/>
    <n v="2.1213203435596428"/>
    <n v="4.9057291666666669E-2"/>
  </r>
  <r>
    <x v="7"/>
    <s v="Q3"/>
    <s v="AMOLED"/>
    <s v="RGB OLED"/>
    <x v="3"/>
    <s v="Rigid"/>
    <s v="Vivo"/>
    <x v="22"/>
    <s v="Watch 2 /3"/>
    <n v="1.43"/>
    <n v="466"/>
    <n v="466"/>
    <n v="0.15"/>
    <s v="400 - 499"/>
    <s v="1.4 - 1.59"/>
    <n v="0.2145"/>
    <n v="9.8946576299999978E-2"/>
    <n v="0.21449999999999997"/>
    <n v="98.853528009879341"/>
    <n v="1.99305"/>
  </r>
  <r>
    <x v="7"/>
    <s v="Q3"/>
    <s v="AMOLED"/>
    <s v="RGB OLED"/>
    <x v="6"/>
    <s v="Rigid"/>
    <s v="Xiaomi"/>
    <x v="16"/>
    <s v="Band 7"/>
    <n v="1.6160000000000001"/>
    <n v="192"/>
    <n v="490"/>
    <n v="0.81499999999999995"/>
    <s v="300 - 399"/>
    <s v="1.6 - 1.79"/>
    <n v="1.31704"/>
    <n v="0.46642491471670894"/>
    <n v="1.31704"/>
    <n v="428.91305983847116"/>
    <n v="8.7162989690721648"/>
  </r>
  <r>
    <x v="7"/>
    <s v="Q3"/>
    <s v="AMOLED"/>
    <s v="RGB OLED"/>
    <x v="3"/>
    <s v="Rigid"/>
    <s v="Xiaomi"/>
    <x v="16"/>
    <s v="Band 7"/>
    <n v="1.6160000000000001"/>
    <n v="192"/>
    <n v="490"/>
    <n v="1.2"/>
    <s v="300 - 399"/>
    <s v="1.6 - 1.79"/>
    <n v="1.9392"/>
    <n v="0.68676061062582916"/>
    <n v="1.9392"/>
    <n v="631.52843166400669"/>
    <n v="12.833814432989692"/>
  </r>
  <r>
    <x v="7"/>
    <s v="Q3"/>
    <s v="AMOLED"/>
    <s v="RGB OLED"/>
    <x v="4"/>
    <s v="Rigid"/>
    <s v="Xiaomi"/>
    <x v="16"/>
    <s v="Band 7/8"/>
    <n v="1.6160000000000001"/>
    <n v="192"/>
    <n v="490"/>
    <n v="0.35499999999999998"/>
    <s v="300 - 399"/>
    <s v="1.6 - 1.79"/>
    <n v="0.57367999999999997"/>
    <n v="0.20316668064347446"/>
    <n v="0.57367999999999997"/>
    <n v="186.82716103393528"/>
    <n v="3.7966701030927839"/>
  </r>
  <r>
    <x v="7"/>
    <s v="Q3"/>
    <s v="AMOLED"/>
    <s v="RGB OLED"/>
    <x v="6"/>
    <s v="Rigid"/>
    <s v="Xiaomi"/>
    <x v="16"/>
    <s v="Band 8 Pro"/>
    <n v="1.74"/>
    <n v="336"/>
    <n v="480"/>
    <n v="0.315"/>
    <s v="300 - 399"/>
    <s v="1.6 - 1.79"/>
    <n v="0.54810000000000003"/>
    <n v="0.28906017095838921"/>
    <n v="0.54810000000000003"/>
    <n v="184.5631209098936"/>
    <n v="3.7974999999999999"/>
  </r>
  <r>
    <x v="7"/>
    <s v="Q3"/>
    <s v="AMOLED"/>
    <s v="RGB OLED"/>
    <x v="3"/>
    <s v="Rigid"/>
    <s v="Xiaomi"/>
    <x v="16"/>
    <s v="Band 8 Pro"/>
    <n v="1.74"/>
    <n v="336"/>
    <n v="480"/>
    <n v="0.5"/>
    <s v="300 - 399"/>
    <s v="1.6 - 1.79"/>
    <n v="0.87"/>
    <n v="0.45882566818791942"/>
    <n v="0.87"/>
    <n v="292.95733477760888"/>
    <n v="6.0277777777777777"/>
  </r>
  <r>
    <x v="7"/>
    <s v="Q3"/>
    <s v="AMOLED"/>
    <s v="RGB OLED"/>
    <x v="2"/>
    <s v="Rigid"/>
    <s v="Xiaomi"/>
    <x v="16"/>
    <s v="Redmi Watch2"/>
    <n v="1.6"/>
    <n v="320"/>
    <n v="360"/>
    <n v="0.1"/>
    <s v="300 - 399"/>
    <s v="1.6 - 1.79"/>
    <n v="0.16000000000000003"/>
    <n v="8.2010959448275855E-2"/>
    <n v="0.16"/>
    <n v="48.166378315169183"/>
    <n v="1.0671134020618558"/>
  </r>
  <r>
    <x v="7"/>
    <s v="Q3"/>
    <s v="AMOLED"/>
    <s v="RGB OLED"/>
    <x v="6"/>
    <s v="Rigid"/>
    <s v="Xiaomi"/>
    <x v="16"/>
    <s v="Redmi Watch4"/>
    <n v="1.97"/>
    <n v="390"/>
    <n v="450"/>
    <n v="3.0000000000000001E-3"/>
    <s v="300 - 399"/>
    <s v="1.8 - 1.99"/>
    <n v="5.9100000000000003E-3"/>
    <n v="3.7175732099999997E-3"/>
    <n v="5.9100000000000003E-3"/>
    <n v="1.7864489917151287"/>
    <n v="3.7015151515151515E-2"/>
  </r>
  <r>
    <x v="7"/>
    <s v="Q3"/>
    <s v="AMOLED"/>
    <s v="RGB OLED"/>
    <x v="6"/>
    <s v="Rigid"/>
    <s v="Xiaomi"/>
    <x v="16"/>
    <s v="Watch S1"/>
    <n v="1.43"/>
    <n v="466"/>
    <n v="466"/>
    <n v="1.6E-2"/>
    <s v="400 - 499"/>
    <s v="1.4 - 1.59"/>
    <n v="2.2880000000000001E-2"/>
    <n v="1.0554301471999997E-2"/>
    <n v="2.2879999999999998E-2"/>
    <n v="10.544376321053797"/>
    <n v="0.21259200000000003"/>
  </r>
  <r>
    <x v="7"/>
    <s v="Q4"/>
    <s v="AMOLED"/>
    <s v="RGB OLED"/>
    <x v="0"/>
    <s v="Flexible"/>
    <s v="Apple"/>
    <x v="0"/>
    <m/>
    <n v="1.78"/>
    <n v="368"/>
    <n v="448"/>
    <n v="0.15"/>
    <s v="300 - 399"/>
    <s v="1.6 - 1.79"/>
    <n v="0.26700000000000002"/>
    <n v="0.15039030433389183"/>
    <n v="0.26700000000000002"/>
    <n v="86.964820473568494"/>
    <n v="4.1705124319528997"/>
  </r>
  <r>
    <x v="7"/>
    <s v="Q4"/>
    <s v="AMOLED"/>
    <s v="RGB OLED"/>
    <x v="8"/>
    <s v="Flexible"/>
    <s v="Apple"/>
    <x v="0"/>
    <m/>
    <n v="1.57"/>
    <n v="324"/>
    <n v="394"/>
    <n v="1"/>
    <s v="300 - 399"/>
    <s v="1.4 - 1.59"/>
    <n v="1.57"/>
    <n v="0.78015455656120403"/>
    <n v="1.57"/>
    <n v="510.10979210362154"/>
    <n v="27.803416213019332"/>
  </r>
  <r>
    <x v="7"/>
    <s v="Q4"/>
    <s v="AMOLED"/>
    <s v="RGB OLED"/>
    <x v="0"/>
    <s v="Flexible"/>
    <s v="Apple"/>
    <x v="0"/>
    <m/>
    <n v="1.99"/>
    <n v="410"/>
    <n v="502"/>
    <n v="1.6"/>
    <s v="300 - 399"/>
    <s v="1.8 - 1.99"/>
    <n v="3.1840000000000002"/>
    <n v="2.0027388655575571"/>
    <n v="3.1840000000000006"/>
    <n v="1037.0468841860527"/>
    <n v="52.30356959991375"/>
  </r>
  <r>
    <x v="7"/>
    <s v="Q4"/>
    <s v="AMOLED"/>
    <s v="RGB OLED"/>
    <x v="8"/>
    <s v="Flexible"/>
    <s v="Apple"/>
    <x v="0"/>
    <m/>
    <n v="1.78"/>
    <n v="368"/>
    <n v="448"/>
    <n v="1.8"/>
    <s v="300 - 399"/>
    <s v="1.6 - 1.79"/>
    <n v="3.2040000000000002"/>
    <n v="1.8046836520067022"/>
    <n v="3.2039999999999997"/>
    <n v="1043.577845682822"/>
    <n v="52.136556800511819"/>
  </r>
  <r>
    <x v="7"/>
    <s v="Q4"/>
    <s v="AMOLED"/>
    <s v="RGB OLED"/>
    <x v="0"/>
    <s v="Flexible"/>
    <s v="Apple"/>
    <x v="0"/>
    <m/>
    <n v="1.57"/>
    <n v="324"/>
    <n v="394"/>
    <n v="2.2999999999999998"/>
    <s v="300 - 399"/>
    <s v="1.4 - 1.59"/>
    <n v="3.6109999999999998"/>
    <n v="1.7943554800907691"/>
    <n v="3.6109999999999998"/>
    <n v="1173.2525218383294"/>
    <n v="63.947857289944459"/>
  </r>
  <r>
    <x v="7"/>
    <s v="Q4"/>
    <s v="AMOLED"/>
    <s v="RGB OLED"/>
    <x v="0"/>
    <s v="Flexible"/>
    <s v="Apple"/>
    <x v="0"/>
    <m/>
    <n v="1.72"/>
    <n v="396"/>
    <n v="484"/>
    <n v="3"/>
    <s v="300 - 399"/>
    <s v="1.6 - 1.79"/>
    <n v="5.16"/>
    <n v="2.8062696988514846"/>
    <n v="5.16"/>
    <n v="1876.0724932688499"/>
    <n v="83.410248639057997"/>
  </r>
  <r>
    <x v="7"/>
    <s v="Q4"/>
    <s v="AMOLED"/>
    <s v="RGB OLED"/>
    <x v="0"/>
    <s v="Flexible"/>
    <s v="Apple"/>
    <x v="0"/>
    <m/>
    <n v="1.9"/>
    <n v="396"/>
    <n v="484"/>
    <n v="3.2"/>
    <s v="300 - 399"/>
    <s v="1.8 - 1.99"/>
    <n v="6.08"/>
    <n v="3.6526531865346534"/>
    <n v="6.080000000000001"/>
    <n v="2001.1439928201069"/>
    <n v="97.52551629369259"/>
  </r>
  <r>
    <x v="7"/>
    <s v="Q4"/>
    <s v="AMOLED"/>
    <s v="RGB OLED"/>
    <x v="3"/>
    <s v="Flexible"/>
    <s v="Huawei"/>
    <x v="4"/>
    <s v="Watch 4"/>
    <n v="1.5"/>
    <n v="466"/>
    <n v="466"/>
    <n v="0.44800000000000001"/>
    <s v="400 - 499"/>
    <s v="1.4 - 1.59"/>
    <n v="0.67200000000000004"/>
    <n v="0.32516063999999995"/>
    <n v="0.67200000000000004"/>
    <n v="295.24253698950628"/>
    <n v="9.9718080000000011"/>
  </r>
  <r>
    <x v="7"/>
    <s v="Q4"/>
    <s v="AMOLED"/>
    <s v="RGB OLED"/>
    <x v="4"/>
    <s v="Flexible"/>
    <s v="Huawei"/>
    <x v="4"/>
    <s v="Watch 4/Watch 4 Pro/Watch Ultimate Design"/>
    <n v="1.5"/>
    <n v="466"/>
    <n v="466"/>
    <n v="0.3"/>
    <s v="400 - 499"/>
    <s v="1.4 - 1.59"/>
    <n v="0.44999999999999996"/>
    <n v="0.21774149999999995"/>
    <n v="0.44999999999999996"/>
    <n v="197.70705601975868"/>
    <n v="6.6775500000000001"/>
  </r>
  <r>
    <x v="7"/>
    <s v="Q4"/>
    <s v="AMOLED"/>
    <s v="RGB OLED"/>
    <x v="3"/>
    <s v="Flexible"/>
    <s v="Oppo"/>
    <x v="18"/>
    <s v="Watch &amp; Watch 2 46mm"/>
    <n v="1.91"/>
    <n v="402"/>
    <n v="476"/>
    <n v="0.11"/>
    <s v="300 - 399"/>
    <s v="1.8 - 1.99"/>
    <n v="0.21009999999999998"/>
    <n v="0.12762233991269284"/>
    <n v="0.21009999999999998"/>
    <n v="68.534502259810722"/>
    <n v="2.8093021327748358"/>
  </r>
  <r>
    <x v="7"/>
    <s v="Q4"/>
    <s v="AMOLED"/>
    <s v="RGB OLED"/>
    <x v="3"/>
    <s v="Flexible"/>
    <s v="Oppo"/>
    <x v="18"/>
    <s v="Watch2 42mm/Watch3"/>
    <n v="1.75"/>
    <n v="372"/>
    <n v="430"/>
    <n v="0.17"/>
    <s v="300 - 399"/>
    <s v="1.6 - 1.79"/>
    <n v="0.29750000000000004"/>
    <n v="0.16619564390133748"/>
    <n v="0.29749999999999999"/>
    <n v="96.658717144394174"/>
    <n v="3.4159800000000002"/>
  </r>
  <r>
    <x v="7"/>
    <s v="Q4"/>
    <s v="AMOLED"/>
    <s v="RGB OLED"/>
    <x v="4"/>
    <s v="Flexible"/>
    <s v="Oppo"/>
    <x v="18"/>
    <s v="Watch3 Pro"/>
    <n v="1.91"/>
    <n v="378"/>
    <n v="496"/>
    <n v="0.08"/>
    <s v="300 - 399"/>
    <s v="1.8 - 1.99"/>
    <n v="0.15279999999999999"/>
    <n v="9.0773626835000856E-2"/>
    <n v="0.15279999999999999"/>
    <n v="49.889477848540366"/>
    <n v="2.0367582151268473"/>
  </r>
  <r>
    <x v="7"/>
    <s v="Q4"/>
    <s v="AMOLED"/>
    <s v="RGB OLED"/>
    <x v="4"/>
    <s v="Flexible"/>
    <s v="Others"/>
    <x v="23"/>
    <s v="Pixel Watch"/>
    <n v="1.2"/>
    <n v="450"/>
    <n v="450"/>
    <n v="0.3"/>
    <s v="500 - 599"/>
    <s v="1.2 - 1.39"/>
    <n v="0.36"/>
    <n v="0.13935455999999996"/>
    <n v="0.35999999999999993"/>
    <n v="190.91883092036784"/>
    <n v="5.5611473294870786"/>
  </r>
  <r>
    <x v="7"/>
    <s v="Q4"/>
    <s v="AMOLED"/>
    <s v="RGB OLED"/>
    <x v="1"/>
    <s v="Flexible"/>
    <s v="Others"/>
    <x v="23"/>
    <m/>
    <n v="1.2"/>
    <n v="360"/>
    <n v="360"/>
    <n v="7.0809999999999998E-2"/>
    <s v="400 - 499"/>
    <s v="1.2 - 1.39"/>
    <n v="8.4971999999999992E-2"/>
    <n v="3.289232131199999E-2"/>
    <n v="8.4971999999999992E-2"/>
    <n v="36.05056644658999"/>
    <n v="1.131544388730894"/>
  </r>
  <r>
    <x v="7"/>
    <s v="Q4"/>
    <s v="AMOLED"/>
    <s v="RGB OLED"/>
    <x v="4"/>
    <s v="Flexible"/>
    <s v="Samsung"/>
    <x v="2"/>
    <s v="Watch 5 series"/>
    <n v="1.36"/>
    <n v="450"/>
    <n v="450"/>
    <n v="0.61"/>
    <s v="400 - 499"/>
    <s v="1.2 - 1.39"/>
    <n v="0.8296"/>
    <n v="0.36395282048000005"/>
    <n v="0.82960000000000012"/>
    <n v="388.2016228714146"/>
    <n v="11.307666236623728"/>
  </r>
  <r>
    <x v="7"/>
    <s v="Q4"/>
    <s v="AMOLED"/>
    <s v="RGB OLED"/>
    <x v="4"/>
    <s v="Flexible"/>
    <s v="Samsung"/>
    <x v="2"/>
    <s v="Watch 6 series"/>
    <n v="1.5"/>
    <n v="480"/>
    <n v="480"/>
    <n v="0.42"/>
    <s v="400 - 499"/>
    <s v="1.4 - 1.59"/>
    <n v="0.63"/>
    <n v="0.30483809999999995"/>
    <n v="0.62999999999999989"/>
    <n v="285.10545417441597"/>
    <n v="9.5443740000000012"/>
  </r>
  <r>
    <x v="7"/>
    <s v="Q4"/>
    <s v="AMOLED"/>
    <s v="RGB OLED"/>
    <x v="1"/>
    <s v="Flexible"/>
    <s v="Samsung"/>
    <x v="2"/>
    <m/>
    <n v="1.36"/>
    <n v="360"/>
    <n v="360"/>
    <n v="0.17135900000000001"/>
    <s v="300 - 399"/>
    <s v="1.2 - 1.39"/>
    <n v="0.23304824000000005"/>
    <n v="0.10224031371251202"/>
    <n v="0.23304824000000005"/>
    <n v="87.241759860488841"/>
    <n v="3.2093313033000008"/>
  </r>
  <r>
    <x v="7"/>
    <s v="Q4"/>
    <s v="AMOLED"/>
    <s v="RGB OLED"/>
    <x v="1"/>
    <s v="Flexible"/>
    <s v="Samsung"/>
    <x v="2"/>
    <m/>
    <n v="1.2"/>
    <n v="360"/>
    <n v="360"/>
    <n v="0.444745"/>
    <s v="400 - 499"/>
    <s v="1.2 - 1.39"/>
    <n v="0.533694"/>
    <n v="0.20659081262399995"/>
    <n v="0.533694"/>
    <n v="226.42718788714399"/>
    <n v="7.1070287977139035"/>
  </r>
  <r>
    <x v="7"/>
    <s v="Q4"/>
    <s v="AMOLED"/>
    <s v="RGB OLED"/>
    <x v="1"/>
    <s v="Flexible"/>
    <s v="Samsung"/>
    <x v="2"/>
    <m/>
    <n v="1.47"/>
    <n v="360"/>
    <n v="360"/>
    <n v="0.92877500000000002"/>
    <s v="300 - 399"/>
    <s v="1.4 - 1.59"/>
    <n v="1.3652992500000001"/>
    <n v="0.64741480113554983"/>
    <n v="1.3652992499999999"/>
    <n v="472.85503250150572"/>
    <n v="17.394748342500005"/>
  </r>
  <r>
    <x v="7"/>
    <s v="Q4"/>
    <s v="AMOLED"/>
    <s v="RGB OLED"/>
    <x v="1"/>
    <s v="Flexible"/>
    <s v="Samsung"/>
    <x v="2"/>
    <m/>
    <n v="1.31"/>
    <n v="360"/>
    <n v="360"/>
    <n v="1.239854"/>
    <s v="300 - 399"/>
    <s v="1.2 - 1.39"/>
    <n v="1.62420874"/>
    <n v="0.6863578045074521"/>
    <n v="1.62420874"/>
    <n v="631.23060317851127"/>
    <n v="23.220853609800006"/>
  </r>
  <r>
    <x v="7"/>
    <s v="Q4"/>
    <s v="AMOLED"/>
    <s v="RGB OLED"/>
    <x v="6"/>
    <s v="Rigid"/>
    <s v="Honor"/>
    <x v="20"/>
    <s v="Watch 4"/>
    <n v="1.744"/>
    <n v="390"/>
    <n v="450"/>
    <n v="0.105"/>
    <s v="300 - 399"/>
    <s v="1.6 - 1.79"/>
    <n v="0.18312"/>
    <n v="0.1019736778272487"/>
    <n v="0.18311999999999998"/>
    <n v="62.525714710029504"/>
    <n v="1.282575"/>
  </r>
  <r>
    <x v="7"/>
    <s v="Q4"/>
    <s v="AMOLED"/>
    <s v="RGB OLED"/>
    <x v="6"/>
    <s v="Rigid"/>
    <s v="Huawei"/>
    <x v="13"/>
    <s v="Band 7"/>
    <n v="1.47"/>
    <n v="466"/>
    <n v="466"/>
    <n v="3.0000000000000001E-3"/>
    <s v="400 - 499"/>
    <s v="1.4 - 1.59"/>
    <n v="4.4099999999999999E-3"/>
    <n v="2.0911893659999996E-3"/>
    <n v="4.4099999999999999E-3"/>
    <n v="1.9770705601975869"/>
    <n v="3.9861000000000001E-2"/>
  </r>
  <r>
    <x v="7"/>
    <s v="Q4"/>
    <s v="AMOLED"/>
    <s v="RGB OLED"/>
    <x v="6"/>
    <s v="Rigid"/>
    <s v="Huawei"/>
    <x v="13"/>
    <s v="Falcon"/>
    <n v="1.28"/>
    <n v="416"/>
    <n v="416"/>
    <n v="2.5999999999999999E-2"/>
    <s v="400 - 499"/>
    <s v="1.2 - 1.39"/>
    <n v="3.3279999999999997E-2"/>
    <n v="1.3741391871999999E-2"/>
    <n v="3.3279999999999997E-2"/>
    <n v="15.296133890627395"/>
    <n v="0.31758999999999998"/>
  </r>
  <r>
    <x v="7"/>
    <s v="Q4"/>
    <s v="AMOLED"/>
    <s v="RGB OLED"/>
    <x v="2"/>
    <s v="Rigid"/>
    <s v="Huawei"/>
    <x v="13"/>
    <s v="GTR 4"/>
    <n v="1.43"/>
    <n v="466"/>
    <n v="466"/>
    <n v="0.06"/>
    <s v="400 - 499"/>
    <s v="1.4 - 1.59"/>
    <n v="8.5799999999999987E-2"/>
    <n v="3.9578630519999991E-2"/>
    <n v="8.5799999999999987E-2"/>
    <n v="39.541411203951732"/>
    <n v="0.79722000000000004"/>
  </r>
  <r>
    <x v="7"/>
    <s v="Q4"/>
    <s v="AMOLED"/>
    <s v="RGB OLED"/>
    <x v="6"/>
    <s v="Rigid"/>
    <s v="Huawei"/>
    <x v="13"/>
    <s v="GTR4"/>
    <n v="1.43"/>
    <n v="466"/>
    <n v="466"/>
    <n v="8.0000000000000002E-3"/>
    <s v="400 - 499"/>
    <s v="1.4 - 1.59"/>
    <n v="1.1440000000000001E-2"/>
    <n v="5.2771507359999983E-3"/>
    <n v="1.1439999999999999E-2"/>
    <n v="5.2721881605268983"/>
    <n v="0.10629600000000002"/>
  </r>
  <r>
    <x v="7"/>
    <s v="Q4"/>
    <s v="AMOLED"/>
    <s v="RGB OLED"/>
    <x v="2"/>
    <s v="Rigid"/>
    <s v="Huawei"/>
    <x v="13"/>
    <s v="GTS 4 Mini"/>
    <n v="1.65"/>
    <n v="336"/>
    <n v="384"/>
    <n v="0.13200000000000001"/>
    <s v="300 - 399"/>
    <s v="1.6 - 1.79"/>
    <n v="0.21779999999999999"/>
    <n v="0.11489968455929202"/>
    <n v="0.21780000000000002"/>
    <n v="67.352603869486742"/>
    <n v="1.4278440000000001"/>
  </r>
  <r>
    <x v="7"/>
    <s v="Q4"/>
    <s v="AMOLED"/>
    <s v="RGB OLED"/>
    <x v="6"/>
    <s v="Rigid"/>
    <s v="Huawei"/>
    <x v="13"/>
    <s v="GTS 4Mini"/>
    <n v="1.651"/>
    <n v="336"/>
    <n v="384"/>
    <n v="2.1999999999999999E-2"/>
    <s v="300 - 399"/>
    <s v="1.6 - 1.79"/>
    <n v="3.6322E-2"/>
    <n v="1.917316651799221E-2"/>
    <n v="3.6322E-2"/>
    <n v="11.225433978247789"/>
    <n v="0.23797399999999999"/>
  </r>
  <r>
    <x v="7"/>
    <s v="Q4"/>
    <s v="AMOLED"/>
    <s v="RGB OLED"/>
    <x v="4"/>
    <s v="Rigid"/>
    <s v="Huawei"/>
    <x v="13"/>
    <s v="GTS 4Mini"/>
    <n v="1.651"/>
    <n v="336"/>
    <n v="384"/>
    <n v="0.2"/>
    <s v="300 - 399"/>
    <s v="1.6 - 1.79"/>
    <n v="0.33020000000000005"/>
    <n v="0.17430151379992925"/>
    <n v="0.33020000000000005"/>
    <n v="102.04939980225265"/>
    <n v="2.1634000000000002"/>
  </r>
  <r>
    <x v="7"/>
    <s v="Q4"/>
    <s v="AMOLED"/>
    <s v="RGB OLED"/>
    <x v="4"/>
    <s v="Rigid"/>
    <s v="Huawei"/>
    <x v="13"/>
    <s v="GTS4"/>
    <n v="1.744"/>
    <n v="390"/>
    <n v="450"/>
    <n v="0.27500000000000002"/>
    <s v="300 - 399"/>
    <s v="1.6 - 1.79"/>
    <n v="0.47960000000000003"/>
    <n v="0.26707391811898468"/>
    <n v="0.47960000000000003"/>
    <n v="163.75782424055348"/>
    <n v="3.3591250000000001"/>
  </r>
  <r>
    <x v="7"/>
    <s v="Q4"/>
    <s v="AMOLED"/>
    <s v="RGB OLED"/>
    <x v="6"/>
    <s v="Rigid"/>
    <s v="Huawei"/>
    <x v="13"/>
    <s v="T-REX/T-Rex Pro"/>
    <n v="1.3"/>
    <n v="360"/>
    <n v="360"/>
    <n v="0.01"/>
    <s v="300 - 399"/>
    <s v="1.2 - 1.39"/>
    <n v="1.3000000000000001E-2"/>
    <n v="5.451601999999999E-3"/>
    <n v="1.3000000000000001E-2"/>
    <n v="5.0911688245431428"/>
    <n v="0.10817"/>
  </r>
  <r>
    <x v="7"/>
    <s v="Q4"/>
    <s v="AMOLED"/>
    <s v="RGB OLED"/>
    <x v="4"/>
    <s v="Rigid"/>
    <s v="Huawei"/>
    <x v="4"/>
    <n v="6"/>
    <n v="1.474"/>
    <n v="194"/>
    <n v="368"/>
    <n v="0.28699999999999998"/>
    <s v="200 - 299"/>
    <s v="1.4 - 1.59"/>
    <n v="0.42303799999999997"/>
    <n v="0.16595760023037623"/>
    <n v="0.42303799999999997"/>
    <n v="119.3933797997192"/>
    <n v="2.5761120000000002"/>
  </r>
  <r>
    <x v="7"/>
    <s v="Q4"/>
    <s v="AMOLED"/>
    <s v="RGB OLED"/>
    <x v="2"/>
    <s v="Rigid"/>
    <s v="Huawei"/>
    <x v="4"/>
    <s v="6&amp;7"/>
    <n v="1.47"/>
    <n v="194"/>
    <n v="368"/>
    <n v="0.43"/>
    <s v="200 - 299"/>
    <s v="1.4 - 1.59"/>
    <n v="0.6321"/>
    <n v="0.24729959637702895"/>
    <n v="0.63209999999999988"/>
    <n v="178.88206729574657"/>
    <n v="3.8596800000000004"/>
  </r>
  <r>
    <x v="7"/>
    <s v="Q4"/>
    <s v="AMOLED"/>
    <s v="RGB OLED"/>
    <x v="6"/>
    <s v="Rigid"/>
    <s v="Huawei"/>
    <x v="4"/>
    <s v="6/ 6 pro/Watch Fit Mini"/>
    <n v="1.47"/>
    <n v="194"/>
    <n v="368"/>
    <n v="0.77500000000000002"/>
    <s v="200 - 299"/>
    <s v="1.4 - 1.59"/>
    <n v="1.1392500000000001"/>
    <n v="0.44571438881906378"/>
    <n v="1.1392499999999999"/>
    <n v="322.40372594000831"/>
    <n v="6.9564000000000012"/>
  </r>
  <r>
    <x v="7"/>
    <s v="Q4"/>
    <s v="AMOLED"/>
    <s v="RGB OLED"/>
    <x v="4"/>
    <s v="Rigid"/>
    <s v="Huawei"/>
    <x v="4"/>
    <s v="GT3 42mm"/>
    <n v="1.32"/>
    <n v="466"/>
    <n v="466"/>
    <n v="0.57999999999999996"/>
    <s v="400 - 499"/>
    <s v="1.2 - 1.39"/>
    <n v="0.76559999999999995"/>
    <n v="0.32599676735999994"/>
    <n v="0.76560000000000006"/>
    <n v="382.23364163820008"/>
    <n v="6.9615188458603487"/>
  </r>
  <r>
    <x v="7"/>
    <s v="Q4"/>
    <s v="AMOLED"/>
    <s v="RGB OLED"/>
    <x v="4"/>
    <s v="Rigid"/>
    <s v="Huawei"/>
    <x v="4"/>
    <s v="Kids Watch 4X"/>
    <n v="1.41"/>
    <n v="320"/>
    <n v="360"/>
    <n v="0.13500000000000001"/>
    <s v="300 - 399"/>
    <s v="1.4 - 1.59"/>
    <n v="0.19034999999999999"/>
    <n v="8.5981282987034446E-2"/>
    <n v="0.19034999999999999"/>
    <n v="65.024610725478396"/>
    <n v="1.3973850000000001"/>
  </r>
  <r>
    <x v="7"/>
    <s v="Q4"/>
    <s v="AMOLED"/>
    <s v="RGB OLED"/>
    <x v="6"/>
    <s v="Rigid"/>
    <s v="Huawei"/>
    <x v="4"/>
    <s v="Kids Watch 4X"/>
    <n v="1.41"/>
    <n v="320"/>
    <n v="360"/>
    <n v="0.26200000000000001"/>
    <s v="300 - 399"/>
    <s v="1.4 - 1.59"/>
    <n v="0.36941999999999997"/>
    <n v="0.1668673788340965"/>
    <n v="0.36941999999999997"/>
    <n v="126.19591118574326"/>
    <n v="2.7119620000000002"/>
  </r>
  <r>
    <x v="7"/>
    <s v="Q4"/>
    <s v="AMOLED"/>
    <s v="RGB OLED"/>
    <x v="6"/>
    <s v="Rigid"/>
    <s v="Huawei"/>
    <x v="4"/>
    <s v="Watch Fit2"/>
    <n v="1.74"/>
    <n v="466"/>
    <n v="466"/>
    <n v="0.255"/>
    <s v="300 - 399"/>
    <s v="1.6 - 1.79"/>
    <n v="0.44369999999999998"/>
    <n v="0.24904401804000001"/>
    <n v="0.44370000000000004"/>
    <n v="168.05099761679489"/>
    <n v="3.3881850000000004"/>
  </r>
  <r>
    <x v="7"/>
    <s v="Q4"/>
    <s v="AMOLED"/>
    <s v="RGB OLED"/>
    <x v="2"/>
    <s v="Rigid"/>
    <s v="Huawei"/>
    <x v="4"/>
    <s v="Watch Fit2"/>
    <n v="1.74"/>
    <n v="336"/>
    <n v="580"/>
    <n v="0.35"/>
    <s v="300 - 399"/>
    <s v="1.6 - 1.79"/>
    <n v="0.60899999999999999"/>
    <n v="0.29653003779808407"/>
    <n v="0.60899999999999999"/>
    <n v="234.60341003489268"/>
    <n v="4.5524499999999994"/>
  </r>
  <r>
    <x v="7"/>
    <s v="Q4"/>
    <s v="AMOLED"/>
    <s v="RGB OLED"/>
    <x v="3"/>
    <s v="Rigid"/>
    <s v="Huawei"/>
    <x v="4"/>
    <s v="Watch GT Cyber"/>
    <n v="1.32"/>
    <n v="466"/>
    <n v="466"/>
    <n v="4.1000000000000002E-2"/>
    <s v="400 - 499"/>
    <s v="1.2 - 1.39"/>
    <n v="5.4120000000000001E-2"/>
    <n v="2.3044599071999995E-2"/>
    <n v="5.4120000000000008E-2"/>
    <n v="27.019964322700353"/>
    <n v="0.544767"/>
  </r>
  <r>
    <x v="7"/>
    <s v="Q4"/>
    <s v="AMOLED"/>
    <s v="RGB OLED"/>
    <x v="6"/>
    <s v="Rigid"/>
    <s v="Huawei"/>
    <x v="4"/>
    <s v="Watch GT Cyber"/>
    <n v="1.32"/>
    <n v="466"/>
    <n v="466"/>
    <n v="0.52500000000000002"/>
    <s v="400 - 499"/>
    <s v="1.2 - 1.39"/>
    <n v="0.69300000000000006"/>
    <n v="0.29508328079999996"/>
    <n v="0.69300000000000006"/>
    <n v="345.98734803457774"/>
    <n v="6.9756750000000007"/>
  </r>
  <r>
    <x v="7"/>
    <s v="Q4"/>
    <s v="AMOLED"/>
    <s v="RGB OLED"/>
    <x v="3"/>
    <s v="Rigid"/>
    <s v="Huawei"/>
    <x v="4"/>
    <s v="Watch GT3 Pro"/>
    <n v="1.43"/>
    <n v="466"/>
    <n v="466"/>
    <n v="0.66500000000000004"/>
    <s v="400 - 499"/>
    <s v="1.4 - 1.59"/>
    <n v="0.95094999999999996"/>
    <n v="0.43866315492999991"/>
    <n v="0.95094999999999996"/>
    <n v="438.25064084379841"/>
    <n v="8.8358550000000005"/>
  </r>
  <r>
    <x v="7"/>
    <s v="Q4"/>
    <s v="AMOLED"/>
    <s v="RGB OLED"/>
    <x v="4"/>
    <s v="Rigid"/>
    <s v="Huawei"/>
    <x v="4"/>
    <s v="Watch3/3 pro/runner/ GT3 46mm"/>
    <n v="1.43"/>
    <n v="466"/>
    <n v="466"/>
    <n v="0.76"/>
    <s v="400 - 499"/>
    <s v="1.4 - 1.59"/>
    <n v="1.0868"/>
    <n v="0.50132931991999985"/>
    <n v="1.0868"/>
    <n v="500.85787525005532"/>
    <n v="10.098120000000002"/>
  </r>
  <r>
    <x v="7"/>
    <s v="Q4"/>
    <s v="AMOLED"/>
    <s v="RGB OLED"/>
    <x v="2"/>
    <s v="Rigid"/>
    <s v="Huawei"/>
    <x v="4"/>
    <s v="Watch3/3 pro/runner/ GT3 46mm"/>
    <n v="1.43"/>
    <n v="466"/>
    <n v="466"/>
    <n v="0.84499999999999997"/>
    <s v="400 - 499"/>
    <s v="1.4 - 1.59"/>
    <n v="1.2083499999999998"/>
    <n v="0.55739904648999983"/>
    <n v="1.20835"/>
    <n v="556.87487445565364"/>
    <n v="11.227515"/>
  </r>
  <r>
    <x v="7"/>
    <s v="Q4"/>
    <s v="AMOLED"/>
    <s v="RGB OLED"/>
    <x v="6"/>
    <s v="Rigid"/>
    <s v="Huawei"/>
    <x v="4"/>
    <m/>
    <n v="1.43"/>
    <n v="466"/>
    <n v="466"/>
    <n v="0.62"/>
    <s v="400 - 499"/>
    <s v="1.4 - 1.59"/>
    <n v="0.88659999999999994"/>
    <n v="0.40897918203999989"/>
    <n v="0.88659999999999983"/>
    <n v="408.59458244083459"/>
    <n v="8.23794"/>
  </r>
  <r>
    <x v="7"/>
    <s v="Q4"/>
    <s v="AMOLED"/>
    <s v="RGB OLED"/>
    <x v="2"/>
    <s v="Rigid"/>
    <s v="Huawei/Honor"/>
    <x v="10"/>
    <s v="Watch Fit/Watch ES"/>
    <n v="1.64"/>
    <n v="280"/>
    <n v="456"/>
    <n v="7.4999999999999997E-2"/>
    <s v="300 - 399"/>
    <s v="1.6 - 1.79"/>
    <n v="0.12299999999999998"/>
    <n v="5.8031435409923976E-2"/>
    <n v="0.12299999999999997"/>
    <n v="40.132779619657548"/>
    <n v="0.82522499999999999"/>
  </r>
  <r>
    <x v="7"/>
    <s v="Q4"/>
    <s v="AMOLED"/>
    <s v="RGB OLED"/>
    <x v="6"/>
    <s v="Rigid"/>
    <s v="Huawei/Honor"/>
    <x v="10"/>
    <s v="Watch Fit/Watch ES"/>
    <n v="1.64"/>
    <n v="280"/>
    <n v="456"/>
    <n v="0.122"/>
    <s v="300 - 399"/>
    <s v="1.6 - 1.79"/>
    <n v="0.20007999999999998"/>
    <n v="9.4397801600143008E-2"/>
    <n v="0.20007999999999998"/>
    <n v="65.282654847976275"/>
    <n v="1.3423659999999999"/>
  </r>
  <r>
    <x v="7"/>
    <s v="Q4"/>
    <s v="AMOLED"/>
    <s v="RGB OLED"/>
    <x v="6"/>
    <s v="Rigid"/>
    <s v="Lenovo"/>
    <x v="26"/>
    <s v="Watch X Plus"/>
    <n v="1.47"/>
    <n v="368"/>
    <n v="194"/>
    <n v="0.23300000000000001"/>
    <s v="200 - 299"/>
    <s v="1.4 - 1.59"/>
    <n v="0.34251000000000004"/>
    <n v="0.134001874315925"/>
    <n v="0.34250999999999998"/>
    <n v="96.929120185834762"/>
    <n v="2.0914080000000004"/>
  </r>
  <r>
    <x v="7"/>
    <s v="Q4"/>
    <s v="AMOLED"/>
    <s v="RGB OLED"/>
    <x v="6"/>
    <s v="Rigid"/>
    <s v="Oppo"/>
    <x v="18"/>
    <s v="Watch X"/>
    <n v="1.43"/>
    <n v="466"/>
    <n v="466"/>
    <n v="0.128"/>
    <s v="400 - 499"/>
    <s v="1.4 - 1.59"/>
    <n v="0.18304000000000001"/>
    <n v="8.4434411775999973E-2"/>
    <n v="0.18303999999999998"/>
    <n v="84.355010568430373"/>
    <n v="1.7007360000000002"/>
  </r>
  <r>
    <x v="7"/>
    <s v="Q4"/>
    <s v="AMOLED"/>
    <s v="RGB OLED"/>
    <x v="5"/>
    <s v="Rigid"/>
    <s v="Others"/>
    <x v="8"/>
    <s v="Venu 2"/>
    <n v="1.28"/>
    <n v="416"/>
    <n v="416"/>
    <n v="1.2999999999999999E-2"/>
    <s v="400 - 499"/>
    <s v="1.2 - 1.39"/>
    <n v="1.6639999999999999E-2"/>
    <n v="6.8706959359999993E-3"/>
    <n v="1.6639999999999999E-2"/>
    <n v="7.6480669453136976"/>
    <n v="0.14926729999999999"/>
  </r>
  <r>
    <x v="7"/>
    <s v="Q4"/>
    <s v="AMOLED"/>
    <s v="RGB OLED"/>
    <x v="6"/>
    <s v="Rigid"/>
    <s v="Others"/>
    <x v="8"/>
    <m/>
    <n v="1.21"/>
    <n v="390"/>
    <n v="390"/>
    <n v="0.23400000000000001"/>
    <s v="400 - 499"/>
    <s v="1.2 - 1.39"/>
    <n v="0.28314"/>
    <n v="0.11051571445199999"/>
    <n v="0.28314"/>
    <n v="129.06112970216867"/>
    <n v="2.694744"/>
  </r>
  <r>
    <x v="7"/>
    <s v="Q4"/>
    <s v="AMOLED"/>
    <s v="RGB OLED"/>
    <x v="6"/>
    <s v="Rigid"/>
    <s v="Others"/>
    <x v="5"/>
    <s v="Z8"/>
    <n v="1.6"/>
    <n v="400"/>
    <n v="400"/>
    <n v="0.245"/>
    <s v="300 - 399"/>
    <s v="1.6 - 1.79"/>
    <n v="0.39200000000000002"/>
    <n v="0.20232217599999999"/>
    <n v="0.39200000000000002"/>
    <n v="138.59292911256333"/>
    <n v="2.8785050000000001"/>
  </r>
  <r>
    <x v="7"/>
    <s v="Q4"/>
    <s v="AMOLED"/>
    <s v="RGB OLED"/>
    <x v="2"/>
    <s v="Rigid"/>
    <s v="Others"/>
    <x v="19"/>
    <s v="Z6 Pro/Z8"/>
    <n v="1.6"/>
    <n v="320"/>
    <n v="360"/>
    <n v="0.17"/>
    <s v="300 - 399"/>
    <s v="1.6 - 1.79"/>
    <n v="0.27200000000000002"/>
    <n v="0.13941863106206895"/>
    <n v="0.27200000000000002"/>
    <n v="81.88284313578761"/>
    <n v="1.7596700000000003"/>
  </r>
  <r>
    <x v="7"/>
    <s v="Q4"/>
    <s v="AMOLED"/>
    <s v="RGB OLED"/>
    <x v="4"/>
    <s v="Rigid"/>
    <s v="Others"/>
    <x v="1"/>
    <s v="(BBK, 360 and Others)"/>
    <n v="1.4"/>
    <n v="240"/>
    <n v="240"/>
    <n v="2.1"/>
    <s v="200 - 299"/>
    <s v="1.4 - 1.59"/>
    <n v="2.94"/>
    <n v="1.3277392799999999"/>
    <n v="2.9399999999999995"/>
    <n v="712.76363543603998"/>
    <n v="16.844100000000001"/>
  </r>
  <r>
    <x v="7"/>
    <s v="Q4"/>
    <s v="AMOLED"/>
    <s v="RGB OLED"/>
    <x v="2"/>
    <s v="Rigid"/>
    <s v="Others"/>
    <x v="1"/>
    <s v="Agent/white box"/>
    <n v="0.95"/>
    <n v="120"/>
    <n v="180"/>
    <n v="0.11"/>
    <s v="200 - 299"/>
    <s v="0.8 - 0.99"/>
    <n v="0.1045"/>
    <n v="2.9560734923076922E-2"/>
    <n v="0.10450000000000001"/>
    <n v="23.796638418062329"/>
    <n v="0.65164"/>
  </r>
  <r>
    <x v="7"/>
    <s v="Q4"/>
    <s v="AMOLED"/>
    <s v="RGB OLED"/>
    <x v="2"/>
    <s v="Rigid"/>
    <s v="Others"/>
    <x v="1"/>
    <s v="Agent/white box"/>
    <n v="1.8"/>
    <n v="368"/>
    <n v="448"/>
    <n v="0.19"/>
    <s v="300 - 399"/>
    <s v="1.8 - 1.99"/>
    <n v="0.34200000000000003"/>
    <n v="0.19479920748210211"/>
    <n v="0.34200000000000003"/>
    <n v="110.1554392665201"/>
    <n v="2.2676500000000002"/>
  </r>
  <r>
    <x v="7"/>
    <s v="Q4"/>
    <s v="AMOLED"/>
    <s v="RGB OLED"/>
    <x v="2"/>
    <s v="Rigid"/>
    <s v="Others"/>
    <x v="1"/>
    <s v="Agent/white box"/>
    <n v="1.5"/>
    <n v="194"/>
    <n v="368"/>
    <n v="0.27"/>
    <s v="200 - 299"/>
    <s v="1.4 - 1.59"/>
    <n v="0.40500000000000003"/>
    <n v="0.16168382123194264"/>
    <n v="0.40499999999999997"/>
    <n v="112.32129806942227"/>
    <n v="2.4235200000000003"/>
  </r>
  <r>
    <x v="7"/>
    <s v="Q4"/>
    <s v="AMOLED"/>
    <s v="RGB OLED"/>
    <x v="2"/>
    <s v="Rigid"/>
    <s v="Others"/>
    <x v="1"/>
    <s v="Agent/white box"/>
    <n v="1.2"/>
    <n v="390"/>
    <n v="390"/>
    <n v="0.45"/>
    <s v="400 - 499"/>
    <s v="1.2 - 1.39"/>
    <n v="0.54"/>
    <n v="0.20903183999999997"/>
    <n v="0.54"/>
    <n v="248.1944801964782"/>
    <n v="5.1821999999999999"/>
  </r>
  <r>
    <x v="7"/>
    <s v="Q4"/>
    <s v="AMOLED"/>
    <s v="RGB OLED"/>
    <x v="2"/>
    <s v="Rigid"/>
    <s v="Others"/>
    <x v="1"/>
    <s v="Agent/white box"/>
    <n v="1.9"/>
    <n v="240"/>
    <n v="536"/>
    <n v="0.55000000000000004"/>
    <s v="300 - 399"/>
    <s v="1.8 - 1.99"/>
    <n v="1.0449999999999999"/>
    <n v="0.47777695524216007"/>
    <n v="1.0450000000000002"/>
    <n v="323.00315787929998"/>
    <n v="6.1409634638303476"/>
  </r>
  <r>
    <x v="7"/>
    <s v="Q4"/>
    <s v="AMOLED"/>
    <s v="RGB OLED"/>
    <x v="2"/>
    <s v="Rigid"/>
    <s v="Others"/>
    <x v="1"/>
    <s v="Agent/white box"/>
    <n v="1.4"/>
    <n v="320"/>
    <n v="360"/>
    <n v="0.85"/>
    <s v="300 - 399"/>
    <s v="1.4 - 1.59"/>
    <n v="1.19"/>
    <n v="0.53371194703448266"/>
    <n v="1.19"/>
    <n v="409.41421567893804"/>
    <n v="8.798350000000001"/>
  </r>
  <r>
    <x v="7"/>
    <s v="Q4"/>
    <s v="AMOLED"/>
    <s v="RGB OLED"/>
    <x v="7"/>
    <s v="Rigid"/>
    <s v="Others"/>
    <x v="1"/>
    <s v="White box"/>
    <n v="1.8"/>
    <n v="368"/>
    <n v="448"/>
    <n v="0.01"/>
    <s v="300 - 399"/>
    <s v="1.8 - 1.99"/>
    <n v="1.8000000000000002E-2"/>
    <n v="1.0252589867479059E-2"/>
    <n v="1.8000000000000002E-2"/>
    <n v="5.7976546982379"/>
    <n v="0.11935000000000001"/>
  </r>
  <r>
    <x v="7"/>
    <s v="Q4"/>
    <s v="AMOLED"/>
    <s v="RGB OLED"/>
    <x v="6"/>
    <s v="Rigid"/>
    <s v="Others"/>
    <x v="1"/>
    <s v="white box"/>
    <n v="1.744"/>
    <n v="400"/>
    <n v="400"/>
    <n v="1.2999999999999999E-2"/>
    <s v="300 - 399"/>
    <s v="1.6 - 1.79"/>
    <n v="2.2671999999999998E-2"/>
    <n v="1.2754802877439998E-2"/>
    <n v="2.2672000000000001E-2"/>
    <n v="7.353910524340094"/>
    <n v="0.15273700000000001"/>
  </r>
  <r>
    <x v="7"/>
    <s v="Q4"/>
    <s v="AMOLED"/>
    <s v="RGB OLED"/>
    <x v="7"/>
    <s v="Rigid"/>
    <s v="Others"/>
    <x v="1"/>
    <s v="White box"/>
    <n v="1.7"/>
    <n v="348"/>
    <n v="442"/>
    <n v="0.03"/>
    <s v="300 - 399"/>
    <s v="1.6 - 1.79"/>
    <n v="5.0999999999999997E-2"/>
    <n v="2.7186809344237017E-2"/>
    <n v="5.0999999999999997E-2"/>
    <n v="16.876646586333436"/>
    <n v="0.35247000000000001"/>
  </r>
  <r>
    <x v="7"/>
    <s v="Q4"/>
    <s v="AMOLED"/>
    <s v="RGB OLED"/>
    <x v="2"/>
    <s v="Rigid"/>
    <s v="Others"/>
    <x v="1"/>
    <s v="White Box"/>
    <n v="1.1000000000000001"/>
    <n v="126"/>
    <n v="294"/>
    <n v="7.0000000000000007E-2"/>
    <s v="200 - 299"/>
    <s v="1 - 1.19"/>
    <n v="7.7000000000000013E-2"/>
    <n v="1.9785277448275868E-2"/>
    <n v="7.7000000000000013E-2"/>
    <n v="22.390372931239892"/>
    <n v="0.40028062928691543"/>
  </r>
  <r>
    <x v="7"/>
    <s v="Q4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7182947040987908"/>
  </r>
  <r>
    <x v="7"/>
    <s v="Q4"/>
    <s v="AMOLED"/>
    <s v="RGB OLED"/>
    <x v="6"/>
    <s v="Rigid"/>
    <s v="Others"/>
    <x v="1"/>
    <s v="white box"/>
    <n v="1.3"/>
    <n v="466"/>
    <n v="466"/>
    <n v="0.11799999999999999"/>
    <s v="500 - 599"/>
    <s v="1.2 - 1.39"/>
    <n v="0.15340000000000001"/>
    <n v="6.4328903599999987E-2"/>
    <n v="0.15339999999999998"/>
    <n v="77.764775367771747"/>
    <n v="1.567866"/>
  </r>
  <r>
    <x v="7"/>
    <s v="Q4"/>
    <s v="AMOLED"/>
    <s v="RGB OLED"/>
    <x v="7"/>
    <s v="Rigid"/>
    <s v="Others"/>
    <x v="1"/>
    <s v="White Box"/>
    <n v="0.95"/>
    <n v="120"/>
    <n v="240"/>
    <n v="0.15"/>
    <s v="200 - 299"/>
    <s v="0.8 - 0.99"/>
    <n v="0.14249999999999999"/>
    <n v="3.4935414000000005E-2"/>
    <n v="0.14249999999999999"/>
    <n v="40.249223594996209"/>
    <n v="0.99344999999999994"/>
  </r>
  <r>
    <x v="7"/>
    <s v="Q4"/>
    <s v="AMOLED"/>
    <s v="RGB OLED"/>
    <x v="7"/>
    <s v="Rigid"/>
    <s v="Others"/>
    <x v="1"/>
    <s v="White Box"/>
    <n v="1.39"/>
    <n v="454"/>
    <n v="454"/>
    <n v="0.2"/>
    <s v="400 - 499"/>
    <s v="1.2 - 1.39"/>
    <n v="0.27799999999999997"/>
    <n v="0.1246513636"/>
    <n v="0.27799999999999997"/>
    <n v="128.41059146347703"/>
    <n v="2.6013999999999999"/>
  </r>
  <r>
    <x v="7"/>
    <s v="Q4"/>
    <s v="AMOLED"/>
    <s v="RGB OLED"/>
    <x v="7"/>
    <s v="Rigid"/>
    <s v="Others"/>
    <x v="1"/>
    <s v="White box"/>
    <n v="1.2"/>
    <n v="390"/>
    <n v="390"/>
    <n v="0.28999999999999998"/>
    <s v="400 - 499"/>
    <s v="1.2 - 1.39"/>
    <n v="0.34799999999999998"/>
    <n v="0.13470940799999997"/>
    <n v="0.34799999999999992"/>
    <n v="159.94755390439704"/>
    <n v="3.3396399999999997"/>
  </r>
  <r>
    <x v="7"/>
    <s v="Q4"/>
    <s v="AMOLED"/>
    <s v="RGB OLED"/>
    <x v="7"/>
    <s v="Rigid"/>
    <s v="Others"/>
    <x v="1"/>
    <s v="White box"/>
    <n v="1.6"/>
    <n v="320"/>
    <n v="360"/>
    <n v="0.35"/>
    <s v="300 - 399"/>
    <s v="1.6 - 1.79"/>
    <n v="0.55999999999999994"/>
    <n v="0.28703835806896544"/>
    <n v="0.55999999999999994"/>
    <n v="168.58232410309213"/>
    <n v="3.6228500000000001"/>
  </r>
  <r>
    <x v="7"/>
    <s v="Q4"/>
    <s v="AMOLED"/>
    <s v="RGB OLED"/>
    <x v="7"/>
    <s v="Rigid"/>
    <s v="Others"/>
    <x v="1"/>
    <s v="White box"/>
    <n v="1.43"/>
    <n v="466"/>
    <n v="466"/>
    <n v="0.41"/>
    <s v="400 - 499"/>
    <s v="1.4 - 1.59"/>
    <n v="0.58629999999999993"/>
    <n v="0.27045397521999992"/>
    <n v="0.58629999999999993"/>
    <n v="270.19964322700349"/>
    <n v="5.4476699999999996"/>
  </r>
  <r>
    <x v="7"/>
    <s v="Q4"/>
    <s v="AMOLED"/>
    <s v="RGB OLED"/>
    <x v="6"/>
    <s v="Rigid"/>
    <s v="Others"/>
    <x v="1"/>
    <s v="white box"/>
    <n v="1.952"/>
    <n v="410"/>
    <n v="502"/>
    <n v="0.43"/>
    <s v="300 - 399"/>
    <s v="1.8 - 1.99"/>
    <n v="0.83935999999999999"/>
    <n v="0.51787658163105887"/>
    <n v="0.83935999999999988"/>
    <n v="278.70635012500162"/>
    <n v="5.5930099999999996"/>
  </r>
  <r>
    <x v="7"/>
    <s v="Q4"/>
    <s v="AMOLED"/>
    <s v="RGB OLED"/>
    <x v="3"/>
    <s v="Rigid"/>
    <s v="Others"/>
    <x v="1"/>
    <s v="White Box"/>
    <n v="1.2"/>
    <n v="390"/>
    <n v="390"/>
    <n v="0.6"/>
    <s v="400 - 499"/>
    <s v="1.2 - 1.39"/>
    <n v="0.72"/>
    <n v="0.27870911999999992"/>
    <n v="0.71999999999999986"/>
    <n v="330.92597359530424"/>
    <n v="6.9096000000000002"/>
  </r>
  <r>
    <x v="7"/>
    <s v="Q4"/>
    <s v="AMOLED"/>
    <s v="RGB OLED"/>
    <x v="2"/>
    <s v="Rigid"/>
    <s v="Others"/>
    <x v="1"/>
    <s v="White Box"/>
    <n v="1.4"/>
    <n v="400"/>
    <n v="400"/>
    <n v="2.2000000000000002"/>
    <s v="400 - 499"/>
    <s v="1.4 - 1.59"/>
    <n v="3.08"/>
    <n v="1.3909649599999998"/>
    <n v="3.08"/>
    <n v="1244.5079348883237"/>
    <n v="25.847800000000003"/>
  </r>
  <r>
    <x v="7"/>
    <s v="Q4"/>
    <s v="AMOLED"/>
    <s v="RGB OLED"/>
    <x v="3"/>
    <s v="Rigid"/>
    <s v="Others"/>
    <x v="1"/>
    <s v="White Box"/>
    <n v="1.4"/>
    <n v="400"/>
    <n v="400"/>
    <n v="3.1"/>
    <s v="400 - 499"/>
    <s v="1.4 - 1.59"/>
    <n v="4.34"/>
    <n v="1.9599960799999996"/>
    <n v="4.34"/>
    <n v="1753.6248173426379"/>
    <n v="36.421900000000001"/>
  </r>
  <r>
    <x v="7"/>
    <s v="Q4"/>
    <s v="AMOLED"/>
    <s v="RGB OLED"/>
    <x v="6"/>
    <s v="Rigid"/>
    <s v="Others"/>
    <x v="1"/>
    <s v="white box (ODM)"/>
    <n v="1.64"/>
    <n v="280"/>
    <n v="456"/>
    <n v="9.8000000000000004E-2"/>
    <s v="300 - 399"/>
    <s v="1.6 - 1.79"/>
    <n v="0.16072"/>
    <n v="7.5827742268967338E-2"/>
    <n v="0.16071999999999997"/>
    <n v="52.440165369685865"/>
    <n v="1.0782940000000001"/>
  </r>
  <r>
    <x v="7"/>
    <s v="Q4"/>
    <s v="AMOLED"/>
    <s v="RGB OLED"/>
    <x v="6"/>
    <s v="Rigid"/>
    <s v="Others"/>
    <x v="27"/>
    <m/>
    <n v="1.32"/>
    <n v="466"/>
    <n v="466"/>
    <n v="0.83"/>
    <s v="400 - 499"/>
    <s v="1.2 - 1.39"/>
    <n v="1.0955999999999999"/>
    <n v="0.46651261535999994"/>
    <n v="1.0955999999999999"/>
    <n v="546.98952165466562"/>
    <n v="11.02821"/>
  </r>
  <r>
    <x v="7"/>
    <s v="Q4"/>
    <s v="AMOLED"/>
    <s v="RGB OLED"/>
    <x v="3"/>
    <s v="Rigid"/>
    <s v="Vivo"/>
    <x v="22"/>
    <s v="Watch 2 /3"/>
    <n v="1.43"/>
    <n v="466"/>
    <n v="466"/>
    <n v="0.15"/>
    <s v="400 - 499"/>
    <s v="1.4 - 1.59"/>
    <n v="0.2145"/>
    <n v="9.8946576299999978E-2"/>
    <n v="0.21449999999999997"/>
    <n v="98.853528009879341"/>
    <n v="1.99305"/>
  </r>
  <r>
    <x v="7"/>
    <s v="Q4"/>
    <s v="AMOLED"/>
    <s v="RGB OLED"/>
    <x v="6"/>
    <s v="Rigid"/>
    <s v="Xiaomi"/>
    <x v="16"/>
    <s v="Band 7"/>
    <n v="1.6160000000000001"/>
    <n v="192"/>
    <n v="490"/>
    <n v="0.51500000000000001"/>
    <s v="300 - 399"/>
    <s v="1.6 - 1.79"/>
    <n v="0.83224000000000009"/>
    <n v="0.29473476206025168"/>
    <n v="0.83223999999999998"/>
    <n v="271.03095192246951"/>
    <n v="5.3426100000000005"/>
  </r>
  <r>
    <x v="7"/>
    <s v="Q4"/>
    <s v="AMOLED"/>
    <s v="RGB OLED"/>
    <x v="3"/>
    <s v="Rigid"/>
    <s v="Xiaomi"/>
    <x v="16"/>
    <s v="Band 7"/>
    <n v="1.6160000000000001"/>
    <n v="192"/>
    <n v="490"/>
    <n v="1.06"/>
    <s v="300 - 399"/>
    <s v="1.6 - 1.79"/>
    <n v="1.7129600000000003"/>
    <n v="0.60663853938614909"/>
    <n v="1.71296"/>
    <n v="557.85011463653927"/>
    <n v="10.996440000000002"/>
  </r>
  <r>
    <x v="7"/>
    <s v="Q4"/>
    <s v="AMOLED"/>
    <s v="RGB OLED"/>
    <x v="4"/>
    <s v="Rigid"/>
    <s v="Xiaomi"/>
    <x v="16"/>
    <s v="Band 7/8"/>
    <n v="1.6160000000000001"/>
    <n v="192"/>
    <n v="490"/>
    <n v="0.44"/>
    <s v="300 - 399"/>
    <s v="1.6 - 1.79"/>
    <n v="0.71104000000000001"/>
    <n v="0.25181222389613739"/>
    <n v="0.71104000000000001"/>
    <n v="231.56042494346912"/>
    <n v="4.5645600000000002"/>
  </r>
  <r>
    <x v="7"/>
    <s v="Q4"/>
    <s v="AMOLED"/>
    <s v="RGB OLED"/>
    <x v="6"/>
    <s v="Rigid"/>
    <s v="Xiaomi"/>
    <x v="16"/>
    <s v="Band 8 Pro"/>
    <n v="1.74"/>
    <n v="336"/>
    <n v="480"/>
    <n v="0.40500000000000003"/>
    <s v="300 - 399"/>
    <s v="1.6 - 1.79"/>
    <n v="0.70469999999999999"/>
    <n v="0.37164879123221478"/>
    <n v="0.7047000000000001"/>
    <n v="237.29544116986321"/>
    <n v="4.8336750000000004"/>
  </r>
  <r>
    <x v="7"/>
    <s v="Q4"/>
    <s v="AMOLED"/>
    <s v="RGB OLED"/>
    <x v="3"/>
    <s v="Rigid"/>
    <s v="Xiaomi"/>
    <x v="16"/>
    <s v="Band 8 Pro"/>
    <n v="1.74"/>
    <n v="336"/>
    <n v="480"/>
    <n v="1.85"/>
    <s v="300 - 399"/>
    <s v="1.6 - 1.79"/>
    <n v="3.2190000000000003"/>
    <n v="1.6976549722953018"/>
    <n v="3.2190000000000003"/>
    <n v="1083.9421386771528"/>
    <n v="22.079750000000001"/>
  </r>
  <r>
    <x v="7"/>
    <s v="Q4"/>
    <s v="AMOLED"/>
    <s v="RGB OLED"/>
    <x v="3"/>
    <s v="Rigid"/>
    <s v="Xiaomi"/>
    <x v="16"/>
    <s v="Redmi Watch 4"/>
    <n v="1.97"/>
    <n v="450"/>
    <n v="450"/>
    <n v="0.69299999999999995"/>
    <s v="300 - 399"/>
    <s v="1.8 - 1.99"/>
    <n v="1.3652099999999998"/>
    <n v="0.86756720034599977"/>
    <n v="1.36521"/>
    <n v="441.02249942604965"/>
    <n v="9.0138509999999989"/>
  </r>
  <r>
    <x v="7"/>
    <s v="Q4"/>
    <s v="AMOLED"/>
    <s v="RGB OLED"/>
    <x v="2"/>
    <s v="Rigid"/>
    <s v="Xiaomi"/>
    <x v="16"/>
    <s v="Redmi Watch2"/>
    <n v="1.6"/>
    <n v="320"/>
    <n v="360"/>
    <n v="0.33"/>
    <s v="300 - 399"/>
    <s v="1.6 - 1.79"/>
    <n v="0.52800000000000002"/>
    <n v="0.27063616617931036"/>
    <n v="0.52800000000000002"/>
    <n v="158.94904844005831"/>
    <n v="3.4158300000000006"/>
  </r>
  <r>
    <x v="7"/>
    <s v="Q4"/>
    <s v="AMOLED"/>
    <s v="RGB OLED"/>
    <x v="6"/>
    <s v="Rigid"/>
    <s v="Xiaomi"/>
    <x v="16"/>
    <s v="Redmi Watch4"/>
    <n v="1.97"/>
    <n v="390"/>
    <n v="450"/>
    <n v="0.215"/>
    <s v="300 - 399"/>
    <s v="1.8 - 1.99"/>
    <n v="0.42354999999999998"/>
    <n v="0.26642608004999996"/>
    <n v="0.42355000000000004"/>
    <n v="128.0288444062509"/>
    <n v="2.6262249999999998"/>
  </r>
  <r>
    <x v="7"/>
    <s v="Q4"/>
    <s v="AMOLED"/>
    <s v="RGB OLED"/>
    <x v="3"/>
    <s v="Rigid"/>
    <s v="Xiaomi"/>
    <x v="16"/>
    <s v="Watch S1/S2 46mm/S3/Watch 2"/>
    <n v="1.43"/>
    <n v="466"/>
    <n v="466"/>
    <n v="0.37"/>
    <s v="400 - 499"/>
    <s v="1.4 - 1.59"/>
    <n v="0.52910000000000001"/>
    <n v="0.24406822153999994"/>
    <n v="0.52910000000000001"/>
    <n v="243.83870242436905"/>
    <n v="4.9161900000000003"/>
  </r>
  <r>
    <x v="8"/>
    <s v="Q1"/>
    <s v="AMOLED"/>
    <s v="RGB OLED"/>
    <x v="0"/>
    <s v="Flexible"/>
    <s v="Apple"/>
    <x v="0"/>
    <m/>
    <n v="1.99"/>
    <n v="410"/>
    <n v="502"/>
    <n v="0.45"/>
    <s v="300 - 399"/>
    <s v="1.8 - 1.99"/>
    <n v="0.89549999999999996"/>
    <n v="0.56327030593806293"/>
    <n v="0.89550000000000007"/>
    <n v="291.66943617732727"/>
    <n v="14.416171370976228"/>
  </r>
  <r>
    <x v="8"/>
    <s v="Q1"/>
    <s v="AMOLED"/>
    <s v="RGB OLED"/>
    <x v="8"/>
    <s v="Flexible"/>
    <s v="Apple"/>
    <x v="0"/>
    <m/>
    <n v="1.57"/>
    <n v="324"/>
    <n v="394"/>
    <n v="0.4"/>
    <s v="300 - 399"/>
    <s v="1.4 - 1.59"/>
    <n v="0.62800000000000011"/>
    <n v="0.31206182262448162"/>
    <n v="0.628"/>
    <n v="204.04391684144863"/>
    <n v="10.898939155503578"/>
  </r>
  <r>
    <x v="8"/>
    <s v="Q1"/>
    <s v="AMOLED"/>
    <s v="RGB OLED"/>
    <x v="8"/>
    <s v="Flexible"/>
    <s v="Apple"/>
    <x v="0"/>
    <m/>
    <n v="1.78"/>
    <n v="368"/>
    <n v="448"/>
    <n v="0.9"/>
    <s v="300 - 399"/>
    <s v="1.6 - 1.79"/>
    <n v="1.6020000000000001"/>
    <n v="0.90234182600335111"/>
    <n v="1.6019999999999999"/>
    <n v="521.78892284141102"/>
    <n v="25.54691283225079"/>
  </r>
  <r>
    <x v="8"/>
    <s v="Q1"/>
    <s v="AMOLED"/>
    <s v="RGB OLED"/>
    <x v="0"/>
    <s v="Flexible"/>
    <s v="Apple"/>
    <x v="0"/>
    <m/>
    <n v="1.57"/>
    <n v="324"/>
    <n v="394"/>
    <n v="0.8"/>
    <s v="300 - 399"/>
    <s v="1.4 - 1.59"/>
    <n v="1.2560000000000002"/>
    <n v="0.62412364524896324"/>
    <n v="1.256"/>
    <n v="408.08783368289727"/>
    <n v="21.797878311007157"/>
  </r>
  <r>
    <x v="8"/>
    <s v="Q1"/>
    <s v="AMOLED"/>
    <s v="RGB OLED"/>
    <x v="0"/>
    <s v="Flexible"/>
    <s v="Apple"/>
    <x v="0"/>
    <m/>
    <n v="1.72"/>
    <n v="396"/>
    <n v="484"/>
    <n v="1.6"/>
    <s v="300 - 399"/>
    <s v="1.6 - 1.79"/>
    <n v="2.7520000000000002"/>
    <n v="1.4966771727207917"/>
    <n v="2.7519999999999998"/>
    <n v="1000.5719964100534"/>
    <n v="43.595756622014314"/>
  </r>
  <r>
    <x v="8"/>
    <s v="Q1"/>
    <s v="AMOLED"/>
    <s v="RGB OLED"/>
    <x v="0"/>
    <s v="Flexible"/>
    <s v="Apple"/>
    <x v="0"/>
    <m/>
    <n v="1.78"/>
    <n v="368"/>
    <n v="448"/>
    <n v="0.23"/>
    <s v="300 - 399"/>
    <s v="1.6 - 1.79"/>
    <n v="0.40940000000000004"/>
    <n v="0.23059846664530084"/>
    <n v="0.40939999999999999"/>
    <n v="133.34605805947172"/>
    <n v="6.2668900144145576"/>
  </r>
  <r>
    <x v="8"/>
    <s v="Q1"/>
    <s v="AMOLED"/>
    <s v="RGB OLED"/>
    <x v="0"/>
    <s v="Flexible"/>
    <s v="Apple"/>
    <x v="0"/>
    <m/>
    <n v="1.9"/>
    <n v="396"/>
    <n v="484"/>
    <n v="1.2"/>
    <s v="300 - 399"/>
    <s v="1.8 - 1.99"/>
    <n v="2.2799999999999998"/>
    <n v="1.3697449449504948"/>
    <n v="2.2799999999999998"/>
    <n v="750.42899730754004"/>
    <n v="35.840627237932026"/>
  </r>
  <r>
    <x v="8"/>
    <s v="Q1"/>
    <s v="AMOLED"/>
    <s v="RGB OLED"/>
    <x v="4"/>
    <s v="Flexible"/>
    <s v="Honor"/>
    <x v="20"/>
    <s v="Watch 4 Pro"/>
    <n v="1.5"/>
    <n v="464"/>
    <n v="464"/>
    <n v="1.0999999999999999E-2"/>
    <s v="400 - 499"/>
    <s v="1.4 - 1.59"/>
    <n v="1.6500000000000001E-2"/>
    <n v="7.983854999999998E-3"/>
    <n v="1.6499999999999997E-2"/>
    <n v="7.2181460223522764"/>
    <n v="0.20186964806038096"/>
  </r>
  <r>
    <x v="8"/>
    <s v="Q1"/>
    <s v="AMOLED"/>
    <s v="RGB OLED"/>
    <x v="3"/>
    <s v="Flexible"/>
    <s v="Honor"/>
    <x v="20"/>
    <s v="Watch 4 Pro/5 Pro"/>
    <n v="1.5"/>
    <n v="464"/>
    <n v="464"/>
    <n v="0.121"/>
    <s v="400 - 499"/>
    <s v="1.4 - 1.59"/>
    <n v="0.18149999999999999"/>
    <n v="8.7822404999999978E-2"/>
    <n v="0.18149999999999997"/>
    <n v="79.399606245875034"/>
    <n v="2.6315155020000005"/>
  </r>
  <r>
    <x v="8"/>
    <s v="Q1"/>
    <s v="AMOLED"/>
    <s v="RGB OLED"/>
    <x v="4"/>
    <s v="Flexible"/>
    <s v="Huawei"/>
    <x v="4"/>
    <s v="Watch 4/Watch 4 Pro/Watch Ultimate Design"/>
    <n v="1.5"/>
    <n v="466"/>
    <n v="466"/>
    <n v="0.28999999999999998"/>
    <s v="400 - 499"/>
    <s v="1.4 - 1.59"/>
    <n v="0.43499999999999994"/>
    <n v="0.21048344999999996"/>
    <n v="0.43499999999999994"/>
    <n v="191.11682081910004"/>
    <n v="6.3258656999999996"/>
  </r>
  <r>
    <x v="8"/>
    <s v="Q1"/>
    <s v="AMOLED"/>
    <s v="RGB OLED"/>
    <x v="3"/>
    <s v="Flexible"/>
    <s v="Huawei"/>
    <x v="4"/>
    <s v="Watch 4"/>
    <n v="1.5"/>
    <n v="466"/>
    <n v="466"/>
    <n v="0.63600000000000001"/>
    <s v="400 - 499"/>
    <s v="1.4 - 1.59"/>
    <n v="0.95399999999999996"/>
    <n v="0.46161197999999992"/>
    <n v="0.95399999999999996"/>
    <n v="419.13895876188843"/>
    <n v="13.87327788"/>
  </r>
  <r>
    <x v="8"/>
    <s v="Q1"/>
    <s v="AMOLED"/>
    <s v="RGB OLED"/>
    <x v="4"/>
    <s v="Flexible"/>
    <s v="Others"/>
    <x v="23"/>
    <s v="Pixel Watch"/>
    <n v="1.2"/>
    <n v="450"/>
    <n v="450"/>
    <n v="0.2"/>
    <s v="500 - 599"/>
    <s v="1.2 - 1.39"/>
    <n v="0.24"/>
    <n v="9.2903039999999978E-2"/>
    <n v="0.24000000000000002"/>
    <n v="127.27922061357856"/>
    <n v="3.6332829219315586"/>
  </r>
  <r>
    <x v="8"/>
    <s v="Q1"/>
    <s v="AMOLED"/>
    <s v="RGB OLED"/>
    <x v="1"/>
    <s v="Flexible"/>
    <s v="Others"/>
    <x v="23"/>
    <m/>
    <n v="1.2"/>
    <n v="360"/>
    <n v="360"/>
    <n v="2.6190000000000001E-2"/>
    <s v="400 - 499"/>
    <s v="1.2 - 1.39"/>
    <n v="3.1427999999999998E-2"/>
    <n v="1.2165653087999998E-2"/>
    <n v="3.1427999999999998E-2"/>
    <n v="13.333771151478491"/>
    <n v="0.41014608939478708"/>
  </r>
  <r>
    <x v="8"/>
    <s v="Q1"/>
    <s v="AMOLED"/>
    <s v="RGB OLED"/>
    <x v="3"/>
    <s v="Flexible"/>
    <s v="Others"/>
    <x v="5"/>
    <s v="Z10"/>
    <n v="1.78"/>
    <n v="416"/>
    <n v="468"/>
    <n v="9.6000000000000002E-2"/>
    <s v="300 - 399"/>
    <s v="1.6 - 1.79"/>
    <n v="0.17088"/>
    <n v="9.7441321468468942E-2"/>
    <n v="0.17087999999999998"/>
    <n v="60.111640137331143"/>
    <n v="1.7875200000000002"/>
  </r>
  <r>
    <x v="8"/>
    <s v="Q1"/>
    <s v="AMOLED"/>
    <s v="RGB OLED"/>
    <x v="3"/>
    <s v="Flexible"/>
    <s v="Others"/>
    <x v="1"/>
    <s v="white box"/>
    <n v="1.5"/>
    <n v="464"/>
    <n v="464"/>
    <n v="9.6000000000000002E-2"/>
    <s v="400 - 499"/>
    <s v="1.4 - 1.59"/>
    <n v="0.14400000000000002"/>
    <n v="6.967727999999998E-2"/>
    <n v="0.14399999999999999"/>
    <n v="62.994728922347143"/>
    <n v="2.0878139520000003"/>
  </r>
  <r>
    <x v="8"/>
    <s v="Q1"/>
    <s v="AMOLED"/>
    <s v="RGB OLED"/>
    <x v="4"/>
    <s v="Flexible"/>
    <s v="Samsung"/>
    <x v="2"/>
    <s v="Watch 5 series"/>
    <n v="1.36"/>
    <n v="450"/>
    <n v="450"/>
    <n v="0.19500000000000001"/>
    <s v="400 - 499"/>
    <s v="1.2 - 1.39"/>
    <n v="0.26520000000000005"/>
    <n v="0.11634557376000002"/>
    <n v="0.26520000000000005"/>
    <n v="124.0972400982391"/>
    <n v="3.5424508488832696"/>
  </r>
  <r>
    <x v="8"/>
    <s v="Q1"/>
    <s v="AMOLED"/>
    <s v="RGB OLED"/>
    <x v="4"/>
    <s v="Flexible"/>
    <s v="Samsung"/>
    <x v="2"/>
    <s v="Watch 6/7 series"/>
    <n v="1.5"/>
    <n v="480"/>
    <n v="480"/>
    <n v="0.3"/>
    <s v="400 - 499"/>
    <s v="1.4 - 1.59"/>
    <n v="0.44999999999999996"/>
    <n v="0.21774149999999995"/>
    <n v="0.44999999999999996"/>
    <n v="203.64675298172568"/>
    <n v="6.6810618000000002"/>
  </r>
  <r>
    <x v="8"/>
    <s v="Q1"/>
    <s v="AMOLED"/>
    <s v="RGB OLED"/>
    <x v="1"/>
    <s v="Flexible"/>
    <s v="Samsung"/>
    <x v="2"/>
    <m/>
    <n v="1.2"/>
    <n v="360"/>
    <n v="360"/>
    <n v="0.25598300000000002"/>
    <s v="400 - 499"/>
    <s v="1.2 - 1.39"/>
    <n v="0.3071796"/>
    <n v="0.11890799444159998"/>
    <n v="0.3071796"/>
    <n v="130.32526692130273"/>
    <n v="4.0087982589364559"/>
  </r>
  <r>
    <x v="8"/>
    <s v="Q1"/>
    <s v="AMOLED"/>
    <s v="RGB OLED"/>
    <x v="1"/>
    <s v="Flexible"/>
    <s v="Samsung"/>
    <x v="2"/>
    <m/>
    <n v="1.36"/>
    <n v="360"/>
    <n v="360"/>
    <n v="4.1224999999999998E-2"/>
    <s v="300 - 399"/>
    <s v="1.2 - 1.39"/>
    <n v="5.6065999999999998E-2"/>
    <n v="2.4596647580800001E-2"/>
    <n v="5.6066000000000012E-2"/>
    <n v="20.988343479179104"/>
    <n v="0.75664884435000013"/>
  </r>
  <r>
    <x v="8"/>
    <s v="Q1"/>
    <s v="AMOLED"/>
    <s v="RGB OLED"/>
    <x v="1"/>
    <s v="Flexible"/>
    <s v="Samsung"/>
    <x v="2"/>
    <m/>
    <n v="1.31"/>
    <n v="360"/>
    <n v="360"/>
    <n v="0.61595"/>
    <s v="300 - 399"/>
    <s v="1.2 - 1.39"/>
    <n v="0.80689450000000007"/>
    <n v="0.34097731643110007"/>
    <n v="0.80689450000000007"/>
    <n v="313.59054374773484"/>
    <n v="11.305223909700002"/>
  </r>
  <r>
    <x v="8"/>
    <s v="Q1"/>
    <s v="AMOLED"/>
    <s v="RGB OLED"/>
    <x v="1"/>
    <s v="Flexible"/>
    <s v="Samsung"/>
    <x v="2"/>
    <m/>
    <n v="1.47"/>
    <n v="360"/>
    <n v="360"/>
    <n v="0.58199999999999996"/>
    <s v="300 - 399"/>
    <s v="1.4 - 1.59"/>
    <n v="0.85553999999999997"/>
    <n v="0.40569073700399988"/>
    <n v="0.85553999999999986"/>
    <n v="296.30602558841088"/>
    <n v="10.682101332000002"/>
  </r>
  <r>
    <x v="8"/>
    <s v="Q1"/>
    <s v="AMOLED"/>
    <s v="RGB OLED"/>
    <x v="6"/>
    <s v="Rigid"/>
    <s v="Honor"/>
    <x v="20"/>
    <s v="Watch GS3/GS4"/>
    <n v="1.43"/>
    <n v="466"/>
    <n v="466"/>
    <n v="0.115"/>
    <s v="400 - 499"/>
    <s v="1.4 - 1.59"/>
    <n v="0.16445000000000001"/>
    <n v="7.5859041829999987E-2"/>
    <n v="0.16444999999999999"/>
    <n v="75.787704807574158"/>
    <n v="1.5127249500000002"/>
  </r>
  <r>
    <x v="8"/>
    <s v="Q1"/>
    <s v="AMOLED"/>
    <s v="RGB OLED"/>
    <x v="4"/>
    <s v="Rigid"/>
    <s v="Huawei"/>
    <x v="4"/>
    <s v="Kids Watch 4X"/>
    <n v="1.41"/>
    <n v="320"/>
    <n v="360"/>
    <n v="0.17"/>
    <s v="300 - 399"/>
    <s v="1.4 - 1.59"/>
    <n v="0.2397"/>
    <n v="0.10827272672441374"/>
    <n v="0.23969999999999997"/>
    <n v="81.88284313578761"/>
    <n v="1.7420733000000004"/>
  </r>
  <r>
    <x v="8"/>
    <s v="Q1"/>
    <s v="AMOLED"/>
    <s v="RGB OLED"/>
    <x v="4"/>
    <s v="Rigid"/>
    <s v="Huawei"/>
    <x v="4"/>
    <s v="Watch3/3 pro/runner/ GT3 46mm"/>
    <n v="1.43"/>
    <n v="466"/>
    <n v="466"/>
    <n v="0.66500000000000004"/>
    <s v="400 - 499"/>
    <s v="1.4 - 1.59"/>
    <n v="0.95094999999999996"/>
    <n v="0.43866315492999991"/>
    <n v="0.95094999999999996"/>
    <n v="438.25064084379841"/>
    <n v="8.7474964499999999"/>
  </r>
  <r>
    <x v="8"/>
    <s v="Q1"/>
    <s v="AMOLED"/>
    <s v="RGB OLED"/>
    <x v="4"/>
    <s v="Rigid"/>
    <s v="Huawei"/>
    <x v="4"/>
    <s v="GT3 42mm"/>
    <n v="1.32"/>
    <n v="466"/>
    <n v="466"/>
    <n v="0.4"/>
    <s v="400 - 499"/>
    <s v="1.2 - 1.39"/>
    <n v="0.52800000000000002"/>
    <n v="0.22482535679999999"/>
    <n v="0.52800000000000002"/>
    <n v="263.60940802634491"/>
    <n v="4.7530370051046527"/>
  </r>
  <r>
    <x v="8"/>
    <s v="Q1"/>
    <s v="AMOLED"/>
    <s v="RGB OLED"/>
    <x v="2"/>
    <s v="Rigid"/>
    <s v="Huawei"/>
    <x v="4"/>
    <s v="6&amp;7"/>
    <n v="1.47"/>
    <n v="194"/>
    <n v="368"/>
    <n v="0.35"/>
    <s v="200 - 299"/>
    <s v="1.4 - 1.59"/>
    <n v="0.51449999999999996"/>
    <n v="0.20129036914409332"/>
    <n v="0.51449999999999996"/>
    <n v="145.6016826825844"/>
    <n v="3.1101840000000003"/>
  </r>
  <r>
    <x v="8"/>
    <s v="Q1"/>
    <s v="AMOLED"/>
    <s v="RGB OLED"/>
    <x v="2"/>
    <s v="Rigid"/>
    <s v="Huawei"/>
    <x v="4"/>
    <s v="Watch3/3 pro/runner/ GT3 46mm"/>
    <n v="1.43"/>
    <n v="466"/>
    <n v="466"/>
    <n v="0.7"/>
    <s v="400 - 499"/>
    <s v="1.4 - 1.59"/>
    <n v="1.0009999999999999"/>
    <n v="0.4617506893999998"/>
    <n v="1.0009999999999999"/>
    <n v="461.31646404610353"/>
    <n v="9.207891"/>
  </r>
  <r>
    <x v="8"/>
    <s v="Q1"/>
    <s v="AMOLED"/>
    <s v="RGB OLED"/>
    <x v="2"/>
    <s v="Rigid"/>
    <s v="Huawei"/>
    <x v="4"/>
    <s v="Watch Fit2"/>
    <n v="1.74"/>
    <n v="336"/>
    <n v="580"/>
    <n v="0.19500000000000001"/>
    <s v="300 - 399"/>
    <s v="1.6 - 1.79"/>
    <n v="0.33929999999999999"/>
    <n v="0.165209592487504"/>
    <n v="0.33929999999999999"/>
    <n v="130.70761416229738"/>
    <n v="2.5110013499999999"/>
  </r>
  <r>
    <x v="8"/>
    <s v="Q1"/>
    <s v="AMOLED"/>
    <s v="RGB OLED"/>
    <x v="6"/>
    <s v="Rigid"/>
    <s v="Huawei"/>
    <x v="4"/>
    <s v="Watch3/Watch GT3 Pro"/>
    <n v="1.43"/>
    <n v="466"/>
    <n v="466"/>
    <n v="0.06"/>
    <s v="400 - 499"/>
    <s v="1.4 - 1.59"/>
    <n v="8.5799999999999987E-2"/>
    <n v="3.9578630519999991E-2"/>
    <n v="8.5799999999999987E-2"/>
    <n v="39.541411203951732"/>
    <n v="0.78924779999999994"/>
  </r>
  <r>
    <x v="8"/>
    <s v="Q1"/>
    <s v="AMOLED"/>
    <s v="RGB OLED"/>
    <x v="6"/>
    <s v="Rigid"/>
    <s v="Huawei"/>
    <x v="4"/>
    <m/>
    <n v="1.43"/>
    <n v="466"/>
    <n v="466"/>
    <n v="0.88"/>
    <s v="400 - 499"/>
    <s v="1.4 - 1.59"/>
    <n v="1.2584"/>
    <n v="0.58048658095999983"/>
    <n v="1.2584"/>
    <n v="579.94069765795882"/>
    <n v="11.5756344"/>
  </r>
  <r>
    <x v="8"/>
    <s v="Q1"/>
    <s v="AMOLED"/>
    <s v="RGB OLED"/>
    <x v="6"/>
    <s v="Rigid"/>
    <s v="Huawei"/>
    <x v="4"/>
    <s v="6/ 6 pro/Watch Fit Mini"/>
    <n v="1.47"/>
    <n v="194"/>
    <n v="368"/>
    <n v="1.3"/>
    <s v="200 - 299"/>
    <s v="1.4 - 1.59"/>
    <n v="1.911"/>
    <n v="0.74764994253520389"/>
    <n v="1.9109999999999998"/>
    <n v="540.80624996388497"/>
    <n v="11.552112000000001"/>
  </r>
  <r>
    <x v="8"/>
    <s v="Q1"/>
    <s v="AMOLED"/>
    <s v="RGB OLED"/>
    <x v="6"/>
    <s v="Rigid"/>
    <s v="Huawei"/>
    <x v="4"/>
    <s v="GT3 42mm"/>
    <n v="1.32"/>
    <n v="466"/>
    <n v="466"/>
    <n v="0.04"/>
    <s v="400 - 499"/>
    <s v="1.2 - 1.39"/>
    <n v="5.2800000000000007E-2"/>
    <n v="2.2482535679999999E-2"/>
    <n v="5.28E-2"/>
    <n v="26.360940802634492"/>
    <n v="0.5261652"/>
  </r>
  <r>
    <x v="8"/>
    <s v="Q1"/>
    <s v="AMOLED"/>
    <s v="RGB OLED"/>
    <x v="6"/>
    <s v="Rigid"/>
    <s v="Huawei"/>
    <x v="4"/>
    <s v="Kids Watch 4X"/>
    <n v="1.41"/>
    <n v="320"/>
    <n v="360"/>
    <n v="0.41499999999999998"/>
    <s v="300 - 399"/>
    <s v="1.4 - 1.59"/>
    <n v="0.58514999999999995"/>
    <n v="0.26431283288606883"/>
    <n v="0.58514999999999984"/>
    <n v="199.89047000795208"/>
    <n v="4.2527083499999998"/>
  </r>
  <r>
    <x v="8"/>
    <s v="Q1"/>
    <s v="AMOLED"/>
    <s v="RGB OLED"/>
    <x v="6"/>
    <s v="Rigid"/>
    <s v="Huawei"/>
    <x v="4"/>
    <m/>
    <n v="1.82"/>
    <n v="408"/>
    <n v="480"/>
    <n v="2E-3"/>
    <s v="300 - 399"/>
    <s v="1.8 - 1.99"/>
    <n v="3.64E-3"/>
    <n v="2.1091132498113211E-3"/>
    <n v="3.6400000000000004E-3"/>
    <n v="1.259942855847042"/>
    <n v="2.575386E-2"/>
  </r>
  <r>
    <x v="8"/>
    <s v="Q1"/>
    <s v="AMOLED"/>
    <s v="RGB OLED"/>
    <x v="6"/>
    <s v="Rigid"/>
    <s v="Huawei"/>
    <x v="4"/>
    <s v="Watch Fit2"/>
    <n v="1.74"/>
    <n v="466"/>
    <n v="466"/>
    <n v="0.32"/>
    <s v="300 - 399"/>
    <s v="1.6 - 1.79"/>
    <n v="0.55679999999999996"/>
    <n v="0.31252582656"/>
    <n v="0.55679999999999996"/>
    <n v="210.88752642107593"/>
    <n v="3.8697120000000003"/>
  </r>
  <r>
    <x v="8"/>
    <s v="Q1"/>
    <s v="AMOLED"/>
    <s v="RGB OLED"/>
    <x v="6"/>
    <s v="Rigid"/>
    <s v="Huawei"/>
    <x v="4"/>
    <s v="Watch GT Cyber"/>
    <n v="1.32"/>
    <n v="466"/>
    <n v="466"/>
    <n v="0.55000000000000004"/>
    <s v="400 - 499"/>
    <s v="1.2 - 1.39"/>
    <n v="0.72600000000000009"/>
    <n v="0.30913486559999998"/>
    <n v="0.72600000000000009"/>
    <n v="362.46293603622428"/>
    <n v="7.2347715000000008"/>
  </r>
  <r>
    <x v="8"/>
    <s v="Q1"/>
    <s v="AMOLED"/>
    <s v="RGB OLED"/>
    <x v="3"/>
    <s v="Rigid"/>
    <s v="Huawei"/>
    <x v="4"/>
    <s v="Band 9"/>
    <n v="1.46"/>
    <n v="194"/>
    <n v="368"/>
    <n v="0.36799999999999999"/>
    <s v="200 - 299"/>
    <s v="1.4 - 1.59"/>
    <n v="0.53727999999999998"/>
    <n v="0.20877275040063753"/>
    <n v="0.53727999999999998"/>
    <n v="153.08976922054589"/>
    <n v="3.2701363200000002"/>
  </r>
  <r>
    <x v="8"/>
    <s v="Q1"/>
    <s v="AMOLED"/>
    <s v="RGB OLED"/>
    <x v="3"/>
    <s v="Rigid"/>
    <s v="Huawei"/>
    <x v="4"/>
    <s v="Watch GT3 Pro"/>
    <n v="1.43"/>
    <n v="466"/>
    <n v="466"/>
    <n v="7.0000000000000007E-2"/>
    <s v="400 - 499"/>
    <s v="1.4 - 1.59"/>
    <n v="0.10010000000000001"/>
    <n v="4.6175068939999994E-2"/>
    <n v="0.10009999999999999"/>
    <n v="46.131646404610365"/>
    <n v="0.92078910000000014"/>
  </r>
  <r>
    <x v="8"/>
    <s v="Q1"/>
    <s v="AMOLED"/>
    <s v="RGB OLED"/>
    <x v="2"/>
    <s v="Rigid"/>
    <s v="Huawei/Honor"/>
    <x v="10"/>
    <s v="Watch Fit/Watch ES"/>
    <n v="1.64"/>
    <n v="280"/>
    <n v="456"/>
    <n v="0.115"/>
    <s v="300 - 399"/>
    <s v="1.6 - 1.79"/>
    <n v="0.18859999999999999"/>
    <n v="8.8981534295216769E-2"/>
    <n v="0.18859999999999999"/>
    <n v="61.536928750141577"/>
    <n v="1.25269155"/>
  </r>
  <r>
    <x v="8"/>
    <s v="Q1"/>
    <s v="AMOLED"/>
    <s v="RGB OLED"/>
    <x v="6"/>
    <s v="Rigid"/>
    <s v="Huawei/Honor"/>
    <x v="10"/>
    <s v="Watch Fit/Watch ES"/>
    <n v="1.64"/>
    <n v="280"/>
    <n v="456"/>
    <n v="2.5000000000000001E-2"/>
    <s v="300 - 399"/>
    <s v="1.6 - 1.79"/>
    <n v="4.1000000000000002E-2"/>
    <n v="1.9343811803307995E-2"/>
    <n v="4.0999999999999995E-2"/>
    <n v="13.377593206552516"/>
    <n v="0.27232424999999999"/>
  </r>
  <r>
    <x v="8"/>
    <s v="Q1"/>
    <s v="AMOLED"/>
    <s v="RGB OLED"/>
    <x v="6"/>
    <s v="Rigid"/>
    <s v="Oppo"/>
    <x v="18"/>
    <s v="Watch X"/>
    <n v="1.43"/>
    <n v="466"/>
    <n v="466"/>
    <n v="0.13"/>
    <s v="400 - 499"/>
    <s v="1.4 - 1.59"/>
    <n v="0.18590000000000001"/>
    <n v="8.5753699459999985E-2"/>
    <n v="0.18589999999999998"/>
    <n v="85.673057608562104"/>
    <n v="1.7100369000000002"/>
  </r>
  <r>
    <x v="8"/>
    <s v="Q1"/>
    <s v="AMOLED"/>
    <s v="RGB OLED"/>
    <x v="4"/>
    <s v="Rigid"/>
    <s v="Others"/>
    <x v="13"/>
    <s v="GTS4"/>
    <n v="1.744"/>
    <n v="390"/>
    <n v="450"/>
    <n v="3.7999999999999999E-2"/>
    <s v="300 - 399"/>
    <s v="1.6 - 1.79"/>
    <n v="6.6271999999999998E-2"/>
    <n v="3.6904759594623339E-2"/>
    <n v="6.6271999999999998E-2"/>
    <n v="22.628353895058297"/>
    <n v="0.4595283"/>
  </r>
  <r>
    <x v="8"/>
    <s v="Q1"/>
    <s v="AMOLED"/>
    <s v="RGB OLED"/>
    <x v="2"/>
    <s v="Rigid"/>
    <s v="Others"/>
    <x v="13"/>
    <s v="GTR 4"/>
    <n v="1.43"/>
    <n v="466"/>
    <n v="466"/>
    <n v="0.03"/>
    <s v="400 - 499"/>
    <s v="1.4 - 1.59"/>
    <n v="4.2899999999999994E-2"/>
    <n v="1.9789315259999996E-2"/>
    <n v="4.2899999999999994E-2"/>
    <n v="19.770705601975866"/>
    <n v="0.39462389999999997"/>
  </r>
  <r>
    <x v="8"/>
    <s v="Q1"/>
    <s v="AMOLED"/>
    <s v="RGB OLED"/>
    <x v="2"/>
    <s v="Rigid"/>
    <s v="Others"/>
    <x v="13"/>
    <s v="GTS 4 Mini"/>
    <n v="1.65"/>
    <n v="336"/>
    <n v="384"/>
    <n v="1.4999999999999999E-2"/>
    <s v="300 - 399"/>
    <s v="1.6 - 1.79"/>
    <n v="2.4749999999999998E-2"/>
    <n v="1.3056782336283183E-2"/>
    <n v="2.4749999999999998E-2"/>
    <n v="7.6537049851689476"/>
    <n v="0.16063245000000001"/>
  </r>
  <r>
    <x v="8"/>
    <s v="Q1"/>
    <s v="AMOLED"/>
    <s v="RGB OLED"/>
    <x v="6"/>
    <s v="Rigid"/>
    <s v="Others"/>
    <x v="13"/>
    <s v="Falcon"/>
    <n v="1.28"/>
    <n v="416"/>
    <n v="416"/>
    <n v="4.2000000000000003E-2"/>
    <s v="400 - 499"/>
    <s v="1.2 - 1.39"/>
    <n v="5.3760000000000002E-2"/>
    <n v="2.2197633024000001E-2"/>
    <n v="5.3760000000000002E-2"/>
    <n v="24.709139361782718"/>
    <n v="0.50789970000000007"/>
  </r>
  <r>
    <x v="8"/>
    <s v="Q1"/>
    <s v="AMOLED"/>
    <s v="RGB OLED"/>
    <x v="6"/>
    <s v="Rigid"/>
    <s v="Others"/>
    <x v="13"/>
    <s v="Band 7/8/9"/>
    <n v="1.6160000000000001"/>
    <n v="192"/>
    <n v="490"/>
    <n v="5.0000000000000001E-3"/>
    <s v="300 - 399"/>
    <s v="1.6 - 1.79"/>
    <n v="8.0800000000000004E-3"/>
    <n v="2.8615025442742881E-3"/>
    <n v="8.0800000000000004E-3"/>
    <n v="2.6313684652666947"/>
    <n v="5.1351300000000002E-2"/>
  </r>
  <r>
    <x v="8"/>
    <s v="Q1"/>
    <s v="AMOLED"/>
    <s v="RGB OLED"/>
    <x v="3"/>
    <s v="Rigid"/>
    <s v="Others"/>
    <x v="11"/>
    <s v="Charge 5"/>
    <n v="1.04"/>
    <n v="184"/>
    <n v="276"/>
    <n v="7.0000000000000007E-2"/>
    <s v="300 - 399"/>
    <s v="1 - 1.19"/>
    <n v="7.2800000000000004E-2"/>
    <n v="2.254447104E-2"/>
    <n v="7.2800000000000004E-2"/>
    <n v="23.219750213988092"/>
    <n v="0.53970840000000009"/>
  </r>
  <r>
    <x v="8"/>
    <s v="Q1"/>
    <s v="AMOLED"/>
    <s v="RGB OLED"/>
    <x v="6"/>
    <s v="Rigid"/>
    <s v="Others"/>
    <x v="8"/>
    <m/>
    <n v="1.41"/>
    <n v="320"/>
    <n v="450"/>
    <n v="1E-3"/>
    <s v="300 - 399"/>
    <s v="1.4 - 1.59"/>
    <n v="1.41E-3"/>
    <n v="6.0577413520498512E-4"/>
    <n v="1.4099999999999998E-3"/>
    <n v="0.55217750769114093"/>
    <n v="1.1400840000000001E-2"/>
  </r>
  <r>
    <x v="8"/>
    <s v="Q1"/>
    <s v="AMOLED"/>
    <s v="RGB OLED"/>
    <x v="6"/>
    <s v="Rigid"/>
    <s v="Others"/>
    <x v="8"/>
    <s v="Forerunner 165"/>
    <n v="1.2"/>
    <n v="390"/>
    <n v="390"/>
    <n v="0.105"/>
    <s v="400 - 499"/>
    <s v="1.2 - 1.39"/>
    <n v="0.126"/>
    <n v="4.8774095999999989E-2"/>
    <n v="0.126"/>
    <n v="57.912045379178245"/>
    <n v="1.1970882"/>
  </r>
  <r>
    <x v="8"/>
    <s v="Q1"/>
    <s v="AMOLED"/>
    <s v="RGB OLED"/>
    <x v="6"/>
    <s v="Rigid"/>
    <s v="Others"/>
    <x v="8"/>
    <s v="Active 5"/>
    <n v="1.21"/>
    <n v="390"/>
    <n v="390"/>
    <n v="9.5000000000000001E-2"/>
    <s v="400 - 499"/>
    <s v="1.2 - 1.39"/>
    <n v="0.11495"/>
    <n v="4.4867490909999995E-2"/>
    <n v="0.11495000000000001"/>
    <n v="52.396612485923171"/>
    <n v="1.0830798000000001"/>
  </r>
  <r>
    <x v="8"/>
    <s v="Q1"/>
    <s v="AMOLED"/>
    <s v="RGB OLED"/>
    <x v="6"/>
    <s v="Rigid"/>
    <s v="Others"/>
    <x v="26"/>
    <s v="Watch X Plus"/>
    <n v="1.47"/>
    <n v="368"/>
    <n v="194"/>
    <n v="0.215"/>
    <s v="200 - 299"/>
    <s v="1.4 - 1.59"/>
    <n v="0.31605"/>
    <n v="0.12364979818851447"/>
    <n v="0.31604999999999994"/>
    <n v="89.441033647873283"/>
    <n v="1.9105416000000002"/>
  </r>
  <r>
    <x v="8"/>
    <s v="Q1"/>
    <s v="AMOLED"/>
    <s v="RGB OLED"/>
    <x v="6"/>
    <s v="Rigid"/>
    <s v="Others"/>
    <x v="5"/>
    <s v="Z8"/>
    <n v="1.6"/>
    <n v="400"/>
    <n v="400"/>
    <n v="0.48"/>
    <s v="300 - 399"/>
    <s v="1.6 - 1.79"/>
    <n v="0.76800000000000002"/>
    <n v="0.39638630400000002"/>
    <n v="0.76800000000000013"/>
    <n v="271.52900397563423"/>
    <n v="5.5831248000000002"/>
  </r>
  <r>
    <x v="8"/>
    <s v="Q1"/>
    <s v="AMOLED"/>
    <s v="RGB OLED"/>
    <x v="2"/>
    <s v="Rigid"/>
    <s v="Others"/>
    <x v="19"/>
    <s v="Z6 Pro/Z8"/>
    <n v="1.6"/>
    <n v="320"/>
    <n v="360"/>
    <n v="0.06"/>
    <s v="300 - 399"/>
    <s v="1.6 - 1.79"/>
    <n v="9.6000000000000002E-2"/>
    <n v="4.920657566896551E-2"/>
    <n v="9.6000000000000016E-2"/>
    <n v="28.899826989101506"/>
    <n v="0.61484939999999999"/>
  </r>
  <r>
    <x v="8"/>
    <s v="Q1"/>
    <s v="AMOLED"/>
    <s v="RGB OLED"/>
    <x v="4"/>
    <s v="Rigid"/>
    <s v="Others"/>
    <x v="1"/>
    <s v="(BBK, 360 and Others)"/>
    <n v="1.4"/>
    <n v="240"/>
    <n v="240"/>
    <n v="0.76"/>
    <s v="200 - 299"/>
    <s v="1.4 - 1.59"/>
    <n v="1.0639999999999998"/>
    <n v="0.48051516799999988"/>
    <n v="1.0640000000000001"/>
    <n v="257.95255377685254"/>
    <n v="6.0350004000000004"/>
  </r>
  <r>
    <x v="8"/>
    <s v="Q1"/>
    <s v="AMOLED"/>
    <s v="RGB OLED"/>
    <x v="2"/>
    <s v="Rigid"/>
    <s v="Others"/>
    <x v="1"/>
    <s v="White Box"/>
    <n v="1.4"/>
    <n v="400"/>
    <n v="400"/>
    <n v="1.3"/>
    <s v="400 - 499"/>
    <s v="1.4 - 1.59"/>
    <n v="1.8199999999999998"/>
    <n v="0.82193383999999992"/>
    <n v="1.8199999999999998"/>
    <n v="735.39105243400945"/>
    <n v="15.120963000000001"/>
  </r>
  <r>
    <x v="8"/>
    <s v="Q1"/>
    <s v="AMOLED"/>
    <s v="RGB OLED"/>
    <x v="2"/>
    <s v="Rigid"/>
    <s v="Others"/>
    <x v="1"/>
    <s v="White Box"/>
    <n v="1.1000000000000001"/>
    <n v="126"/>
    <n v="294"/>
    <n v="7.0000000000000007E-2"/>
    <s v="200 - 299"/>
    <s v="1 - 1.19"/>
    <n v="7.7000000000000013E-2"/>
    <n v="1.9785277448275868E-2"/>
    <n v="7.7000000000000013E-2"/>
    <n v="22.390372931239892"/>
    <n v="0.39627782299404624"/>
  </r>
  <r>
    <x v="8"/>
    <s v="Q1"/>
    <s v="AMOLED"/>
    <s v="RGB OLED"/>
    <x v="2"/>
    <s v="Rigid"/>
    <s v="Others"/>
    <x v="1"/>
    <s v="Agent/white box"/>
    <n v="0.95"/>
    <n v="120"/>
    <n v="180"/>
    <n v="0.2"/>
    <s v="200 - 299"/>
    <s v="0.8 - 0.99"/>
    <n v="0.19"/>
    <n v="5.3746790769230772E-2"/>
    <n v="0.19000000000000003"/>
    <n v="43.266615305567875"/>
    <n v="1.1729520000000002"/>
  </r>
  <r>
    <x v="8"/>
    <s v="Q1"/>
    <s v="AMOLED"/>
    <s v="RGB OLED"/>
    <x v="2"/>
    <s v="Rigid"/>
    <s v="Others"/>
    <x v="1"/>
    <s v="Agent/white box"/>
    <n v="1.2"/>
    <n v="390"/>
    <n v="390"/>
    <n v="0.3"/>
    <s v="400 - 499"/>
    <s v="1.2 - 1.39"/>
    <n v="0.36"/>
    <n v="0.13935455999999996"/>
    <n v="0.35999999999999993"/>
    <n v="165.46298679765212"/>
    <n v="3.4202520000000001"/>
  </r>
  <r>
    <x v="8"/>
    <s v="Q1"/>
    <s v="AMOLED"/>
    <s v="RGB OLED"/>
    <x v="2"/>
    <s v="Rigid"/>
    <s v="Others"/>
    <x v="1"/>
    <s v="Agent/white box"/>
    <n v="1.5"/>
    <n v="194"/>
    <n v="368"/>
    <n v="0.33"/>
    <s v="200 - 299"/>
    <s v="1.4 - 1.59"/>
    <n v="0.495"/>
    <n v="0.19761355928348545"/>
    <n v="0.495"/>
    <n v="137.28158652929389"/>
    <n v="2.9324592000000003"/>
  </r>
  <r>
    <x v="8"/>
    <s v="Q1"/>
    <s v="AMOLED"/>
    <s v="RGB OLED"/>
    <x v="2"/>
    <s v="Rigid"/>
    <s v="Others"/>
    <x v="1"/>
    <s v="Agent/white box"/>
    <n v="1.8"/>
    <n v="368"/>
    <n v="448"/>
    <n v="0.2"/>
    <s v="300 - 399"/>
    <s v="1.8 - 1.99"/>
    <n v="0.36000000000000004"/>
    <n v="0.20505179734958118"/>
    <n v="0.36000000000000004"/>
    <n v="115.95309396475801"/>
    <n v="2.36313"/>
  </r>
  <r>
    <x v="8"/>
    <s v="Q1"/>
    <s v="AMOLED"/>
    <s v="RGB OLED"/>
    <x v="2"/>
    <s v="Rigid"/>
    <s v="Others"/>
    <x v="1"/>
    <s v="Agent/white box"/>
    <n v="1.9"/>
    <n v="240"/>
    <n v="536"/>
    <n v="0.35"/>
    <s v="300 - 399"/>
    <s v="1.8 - 1.99"/>
    <n v="0.66499999999999992"/>
    <n v="0.30403988060864723"/>
    <n v="0.66499999999999992"/>
    <n v="205.54746410500906"/>
    <n v="3.8688069822131186"/>
  </r>
  <r>
    <x v="8"/>
    <s v="Q1"/>
    <s v="AMOLED"/>
    <s v="RGB OLED"/>
    <x v="2"/>
    <s v="Rigid"/>
    <s v="Others"/>
    <x v="1"/>
    <s v="Agent/white box"/>
    <n v="1.4"/>
    <n v="320"/>
    <n v="360"/>
    <n v="0.65"/>
    <s v="300 - 399"/>
    <s v="1.4 - 1.59"/>
    <n v="0.90999999999999992"/>
    <n v="0.40813266537931031"/>
    <n v="0.90999999999999992"/>
    <n v="313.0814590485997"/>
    <n v="6.6608685000000012"/>
  </r>
  <r>
    <x v="8"/>
    <s v="Q1"/>
    <s v="AMOLED"/>
    <s v="RGB OLED"/>
    <x v="6"/>
    <s v="Rigid"/>
    <s v="Others"/>
    <x v="1"/>
    <s v="white box"/>
    <n v="1.47"/>
    <n v="194"/>
    <n v="368"/>
    <n v="2.4E-2"/>
    <s v="200 - 299"/>
    <s v="1.4 - 1.59"/>
    <n v="3.5279999999999999E-2"/>
    <n v="1.3802768169880686E-2"/>
    <n v="3.5279999999999999E-2"/>
    <n v="9.9841153839486445"/>
    <n v="0.21326976000000003"/>
  </r>
  <r>
    <x v="8"/>
    <s v="Q1"/>
    <s v="AMOLED"/>
    <s v="RGB OLED"/>
    <x v="6"/>
    <s v="Rigid"/>
    <s v="Others"/>
    <x v="1"/>
    <s v="white box"/>
    <n v="1.3"/>
    <n v="466"/>
    <n v="466"/>
    <n v="5.5E-2"/>
    <s v="500 - 599"/>
    <s v="1.2 - 1.39"/>
    <n v="7.1500000000000008E-2"/>
    <n v="2.9983810999999996E-2"/>
    <n v="7.1499999999999994E-2"/>
    <n v="36.246293603622426"/>
    <n v="0.72347715000000001"/>
  </r>
  <r>
    <x v="8"/>
    <s v="Q1"/>
    <s v="AMOLED"/>
    <s v="RGB OLED"/>
    <x v="6"/>
    <s v="Rigid"/>
    <s v="Others"/>
    <x v="1"/>
    <s v="white box"/>
    <n v="1.744"/>
    <n v="400"/>
    <n v="400"/>
    <n v="1E-3"/>
    <s v="300 - 399"/>
    <s v="1.6 - 1.79"/>
    <n v="1.7440000000000001E-3"/>
    <n v="9.8113868287999983E-4"/>
    <n v="1.7440000000000001E-3"/>
    <n v="0.56568542494923801"/>
    <n v="1.1631510000000001E-2"/>
  </r>
  <r>
    <x v="8"/>
    <s v="Q1"/>
    <s v="AMOLED"/>
    <s v="RGB OLED"/>
    <x v="7"/>
    <s v="Rigid"/>
    <s v="Others"/>
    <x v="1"/>
    <s v="White Box"/>
    <n v="1.39"/>
    <n v="454"/>
    <n v="454"/>
    <n v="0.16"/>
    <s v="400 - 499"/>
    <s v="1.2 - 1.39"/>
    <n v="0.22239999999999999"/>
    <n v="9.9721090879999988E-2"/>
    <n v="0.22240000000000001"/>
    <n v="102.72847317078163"/>
    <n v="2.0603088000000001"/>
  </r>
  <r>
    <x v="8"/>
    <s v="Q1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6611117570578029"/>
  </r>
  <r>
    <x v="8"/>
    <s v="Q1"/>
    <s v="AMOLED"/>
    <s v="RGB OLED"/>
    <x v="7"/>
    <s v="Rigid"/>
    <s v="Others"/>
    <x v="1"/>
    <s v="White box"/>
    <n v="1.43"/>
    <n v="466"/>
    <n v="466"/>
    <n v="0.34"/>
    <s v="400 - 499"/>
    <s v="1.4 - 1.59"/>
    <n v="0.48620000000000002"/>
    <n v="0.22427890627999997"/>
    <n v="0.48620000000000002"/>
    <n v="224.06799682239318"/>
    <n v="4.4724042000000006"/>
  </r>
  <r>
    <x v="8"/>
    <s v="Q1"/>
    <s v="AMOLED"/>
    <s v="RGB OLED"/>
    <x v="7"/>
    <s v="Rigid"/>
    <s v="Others"/>
    <x v="1"/>
    <s v="White box"/>
    <n v="1.2"/>
    <n v="390"/>
    <n v="390"/>
    <n v="0.27"/>
    <s v="400 - 499"/>
    <s v="1.2 - 1.39"/>
    <n v="0.32400000000000001"/>
    <n v="0.12541910399999998"/>
    <n v="0.32400000000000001"/>
    <n v="148.91668811788693"/>
    <n v="3.0782268000000004"/>
  </r>
  <r>
    <x v="8"/>
    <s v="Q1"/>
    <s v="AMOLED"/>
    <s v="RGB OLED"/>
    <x v="7"/>
    <s v="Rigid"/>
    <s v="Others"/>
    <x v="1"/>
    <s v="White box"/>
    <n v="1.6"/>
    <n v="320"/>
    <n v="360"/>
    <n v="0.11"/>
    <s v="300 - 399"/>
    <s v="1.6 - 1.79"/>
    <n v="0.17600000000000002"/>
    <n v="9.0212055393103438E-2"/>
    <n v="0.17599999999999999"/>
    <n v="52.983016146686097"/>
    <n v="1.1272239000000002"/>
  </r>
  <r>
    <x v="8"/>
    <s v="Q1"/>
    <s v="AMOLED"/>
    <s v="RGB OLED"/>
    <x v="7"/>
    <s v="Rigid"/>
    <s v="Others"/>
    <x v="1"/>
    <s v="White box"/>
    <n v="1.7"/>
    <n v="348"/>
    <n v="442"/>
    <n v="0.01"/>
    <s v="300 - 399"/>
    <s v="1.6 - 1.79"/>
    <n v="1.7000000000000001E-2"/>
    <n v="9.0622697814123389E-3"/>
    <n v="1.7000000000000001E-2"/>
    <n v="5.6255488621111454"/>
    <n v="0.1163151"/>
  </r>
  <r>
    <x v="8"/>
    <s v="Q1"/>
    <s v="AMOLED"/>
    <s v="RGB OLED"/>
    <x v="7"/>
    <s v="Rigid"/>
    <s v="Others"/>
    <x v="1"/>
    <s v="White box"/>
    <n v="1.8"/>
    <n v="368"/>
    <n v="448"/>
    <n v="0.03"/>
    <s v="300 - 399"/>
    <s v="1.8 - 1.99"/>
    <n v="5.3999999999999999E-2"/>
    <n v="3.075776960243717E-2"/>
    <n v="5.3999999999999999E-2"/>
    <n v="17.392964094713701"/>
    <n v="0.35446949999999999"/>
  </r>
  <r>
    <x v="8"/>
    <s v="Q1"/>
    <s v="AMOLED"/>
    <s v="RGB OLED"/>
    <x v="3"/>
    <s v="Rigid"/>
    <s v="Others"/>
    <x v="1"/>
    <s v="White Box"/>
    <n v="1.2"/>
    <n v="390"/>
    <n v="390"/>
    <n v="0.46100000000000002"/>
    <s v="400 - 499"/>
    <s v="1.2 - 1.39"/>
    <n v="0.55320000000000003"/>
    <n v="0.21414150719999994"/>
    <n v="0.55319999999999991"/>
    <n v="254.26145637905879"/>
    <n v="5.2557872400000001"/>
  </r>
  <r>
    <x v="8"/>
    <s v="Q1"/>
    <s v="AMOLED"/>
    <s v="RGB OLED"/>
    <x v="3"/>
    <s v="Rigid"/>
    <s v="Others"/>
    <x v="1"/>
    <s v="White Box"/>
    <n v="1.4"/>
    <n v="400"/>
    <n v="400"/>
    <n v="0.752"/>
    <s v="400 - 499"/>
    <s v="1.4 - 1.59"/>
    <n v="1.0528"/>
    <n v="0.47545711359999993"/>
    <n v="1.0528"/>
    <n v="425.395439561827"/>
    <n v="8.7468955200000007"/>
  </r>
  <r>
    <x v="8"/>
    <s v="Q1"/>
    <s v="AMOLED"/>
    <s v="RGB OLED"/>
    <x v="3"/>
    <s v="Rigid"/>
    <s v="Others"/>
    <x v="1"/>
    <s v="ODM"/>
    <n v="1.58"/>
    <n v="320"/>
    <n v="360"/>
    <n v="1.0940000000000001"/>
    <s v="300 - 399"/>
    <s v="1.4 - 1.59"/>
    <n v="1.7285200000000003"/>
    <n v="0.87491008643884138"/>
    <n v="1.7285200000000003"/>
    <n v="526.9401787679509"/>
    <n v="11.210754060000001"/>
  </r>
  <r>
    <x v="8"/>
    <s v="Q1"/>
    <s v="AMOLED"/>
    <s v="RGB OLED"/>
    <x v="7"/>
    <s v="Rigid"/>
    <s v="Samsung"/>
    <x v="2"/>
    <s v="Galaxy Fit3"/>
    <n v="1.6"/>
    <n v="256"/>
    <n v="402"/>
    <n v="0.28000000000000003"/>
    <s v="200 - 299"/>
    <s v="1.6 - 1.79"/>
    <n v="0.44800000000000006"/>
    <n v="0.20952595405237298"/>
    <n v="0.44800000000000006"/>
    <n v="133.44577925134988"/>
    <n v="1.5851112919761849"/>
  </r>
  <r>
    <x v="8"/>
    <s v="Q1"/>
    <s v="AMOLED"/>
    <s v="RGB OLED"/>
    <x v="3"/>
    <s v="Rigid"/>
    <s v="Vivo"/>
    <x v="22"/>
    <s v="Watch 2 /3"/>
    <n v="1.43"/>
    <n v="466"/>
    <n v="466"/>
    <n v="0.1"/>
    <s v="400 - 499"/>
    <s v="1.4 - 1.59"/>
    <n v="0.14299999999999999"/>
    <n v="6.596438419999999E-2"/>
    <n v="0.14299999999999999"/>
    <n v="65.902352006586227"/>
    <n v="1.3154130000000002"/>
  </r>
  <r>
    <x v="8"/>
    <s v="Q1"/>
    <s v="AMOLED"/>
    <s v="RGB OLED"/>
    <x v="4"/>
    <s v="Rigid"/>
    <s v="Xiaomi"/>
    <x v="16"/>
    <s v="Band 7/8"/>
    <n v="1.6160000000000001"/>
    <n v="192"/>
    <n v="490"/>
    <n v="0.53"/>
    <s v="300 - 399"/>
    <s v="1.6 - 1.79"/>
    <n v="0.85648000000000013"/>
    <n v="0.30331926969307454"/>
    <n v="0.85648000000000002"/>
    <n v="278.92505731826964"/>
    <n v="5.4311697000000008"/>
  </r>
  <r>
    <x v="8"/>
    <s v="Q1"/>
    <s v="AMOLED"/>
    <s v="RGB OLED"/>
    <x v="2"/>
    <s v="Rigid"/>
    <s v="Xiaomi"/>
    <x v="16"/>
    <s v="Redmi Watch2"/>
    <n v="1.6"/>
    <n v="320"/>
    <n v="360"/>
    <n v="0.16"/>
    <s v="300 - 399"/>
    <s v="1.6 - 1.79"/>
    <n v="0.25600000000000001"/>
    <n v="0.13121753511724138"/>
    <n v="0.25600000000000006"/>
    <n v="77.066205304270696"/>
    <n v="1.6395984000000001"/>
  </r>
  <r>
    <x v="8"/>
    <s v="Q1"/>
    <s v="AMOLED"/>
    <s v="RGB OLED"/>
    <x v="6"/>
    <s v="Rigid"/>
    <s v="Xiaomi"/>
    <x v="16"/>
    <s v="Redmi Watch4"/>
    <n v="1.97"/>
    <n v="390"/>
    <n v="450"/>
    <n v="0.32"/>
    <s v="300 - 399"/>
    <s v="1.8 - 1.99"/>
    <n v="0.63039999999999996"/>
    <n v="0.39654114239999994"/>
    <n v="0.63039999999999996"/>
    <n v="190.55455911628039"/>
    <n v="3.8697120000000003"/>
  </r>
  <r>
    <x v="8"/>
    <s v="Q1"/>
    <s v="AMOLED"/>
    <s v="RGB OLED"/>
    <x v="6"/>
    <s v="Rigid"/>
    <s v="Xiaomi"/>
    <x v="16"/>
    <s v="Band 7"/>
    <n v="1.6160000000000001"/>
    <n v="192"/>
    <n v="490"/>
    <n v="0.2"/>
    <s v="300 - 399"/>
    <s v="1.6 - 1.79"/>
    <n v="0.32320000000000004"/>
    <n v="0.11446010177097153"/>
    <n v="0.32319999999999999"/>
    <n v="105.25473861066779"/>
    <n v="2.054052"/>
  </r>
  <r>
    <x v="8"/>
    <s v="Q1"/>
    <s v="AMOLED"/>
    <s v="RGB OLED"/>
    <x v="6"/>
    <s v="Rigid"/>
    <s v="Xiaomi"/>
    <x v="16"/>
    <s v="Band 8 Pro"/>
    <n v="1.74"/>
    <n v="336"/>
    <n v="480"/>
    <n v="0.18"/>
    <s v="300 - 399"/>
    <s v="1.6 - 1.79"/>
    <n v="0.31319999999999998"/>
    <n v="0.16517724054765096"/>
    <n v="0.31319999999999998"/>
    <n v="105.46464051993919"/>
    <n v="2.126817"/>
  </r>
  <r>
    <x v="8"/>
    <s v="Q1"/>
    <s v="AMOLED"/>
    <s v="RGB OLED"/>
    <x v="3"/>
    <s v="Rigid"/>
    <s v="Xiaomi"/>
    <x v="16"/>
    <s v="Redmi Watch 4"/>
    <n v="1.97"/>
    <n v="450"/>
    <n v="450"/>
    <n v="0.44800000000000001"/>
    <s v="300 - 399"/>
    <s v="1.8 - 1.99"/>
    <n v="0.88256000000000001"/>
    <n v="0.56085152345599998"/>
    <n v="0.88256000000000001"/>
    <n v="285.10545417441597"/>
    <n v="5.7688646400000003"/>
  </r>
  <r>
    <x v="8"/>
    <s v="Q1"/>
    <s v="AMOLED"/>
    <s v="RGB OLED"/>
    <x v="3"/>
    <s v="Rigid"/>
    <s v="Xiaomi"/>
    <x v="16"/>
    <s v="Watch S1/S2 46mm/S3/Watch 2"/>
    <n v="1.43"/>
    <n v="466"/>
    <n v="466"/>
    <n v="0.16800000000000001"/>
    <s v="400 - 499"/>
    <s v="1.4 - 1.59"/>
    <n v="0.24024000000000001"/>
    <n v="0.11082016545599999"/>
    <n v="0.24023999999999998"/>
    <n v="110.71595137106488"/>
    <n v="2.2098938400000003"/>
  </r>
  <r>
    <x v="8"/>
    <s v="Q1"/>
    <s v="AMOLED"/>
    <s v="RGB OLED"/>
    <x v="3"/>
    <s v="Rigid"/>
    <s v="Xiaomi"/>
    <x v="16"/>
    <s v="Band 8 Pro"/>
    <n v="1.74"/>
    <n v="336"/>
    <n v="480"/>
    <n v="0.433"/>
    <s v="300 - 399"/>
    <s v="1.6 - 1.79"/>
    <n v="0.75341999999999998"/>
    <n v="0.39734302865073817"/>
    <n v="0.75341999999999998"/>
    <n v="253.70105191740927"/>
    <n v="5.1161764500000002"/>
  </r>
  <r>
    <x v="8"/>
    <s v="Q1"/>
    <s v="AMOLED"/>
    <s v="RGB OLED"/>
    <x v="3"/>
    <s v="Rigid"/>
    <s v="Xiaomi"/>
    <x v="16"/>
    <s v="Band 7/8/9"/>
    <n v="1.6160000000000001"/>
    <n v="192"/>
    <n v="490"/>
    <n v="0.44500000000000001"/>
    <s v="300 - 399"/>
    <s v="1.6 - 1.79"/>
    <n v="0.71912000000000009"/>
    <n v="0.25467372644041164"/>
    <n v="0.71911999999999998"/>
    <n v="234.1917934087358"/>
    <n v="5.2579642499999997"/>
  </r>
  <r>
    <x v="8"/>
    <s v="Q2"/>
    <s v="AMOLED"/>
    <s v="RGB OLED"/>
    <x v="0"/>
    <s v="Flexible"/>
    <s v="Apple"/>
    <x v="0"/>
    <m/>
    <n v="1.96"/>
    <n v="416"/>
    <n v="496"/>
    <n v="0.53686900000000004"/>
    <s v="300 - 399"/>
    <s v="1.8 - 1.99"/>
    <n v="1.05226324"/>
    <n v="0.65514022558009255"/>
    <n v="1.05226324"/>
    <n v="347.54628446255413"/>
    <n v="16.855119105798543"/>
  </r>
  <r>
    <x v="8"/>
    <s v="Q2"/>
    <s v="AMOLED"/>
    <s v="RGB OLED"/>
    <x v="0"/>
    <s v="Flexible"/>
    <s v="Apple"/>
    <x v="0"/>
    <m/>
    <n v="1.99"/>
    <n v="410"/>
    <n v="502"/>
    <n v="1.3131E-2"/>
    <s v="300 - 399"/>
    <s v="1.8 - 1.99"/>
    <n v="2.6130690000000002E-2"/>
    <n v="1.6436227527272678E-2"/>
    <n v="2.6130690000000005E-2"/>
    <n v="8.510914147654411"/>
    <n v="0.4122506029929846"/>
  </r>
  <r>
    <x v="8"/>
    <s v="Q2"/>
    <s v="AMOLED"/>
    <s v="RGB OLED"/>
    <x v="8"/>
    <s v="Flexible"/>
    <s v="Apple"/>
    <x v="0"/>
    <m/>
    <n v="1.57"/>
    <n v="324"/>
    <n v="394"/>
    <n v="0.9"/>
    <s v="300 - 399"/>
    <s v="1.4 - 1.59"/>
    <n v="1.413"/>
    <n v="0.70213910090508369"/>
    <n v="1.413"/>
    <n v="459.09881289325938"/>
    <n v="24.032160837885392"/>
  </r>
  <r>
    <x v="8"/>
    <s v="Q2"/>
    <s v="AMOLED"/>
    <s v="RGB OLED"/>
    <x v="8"/>
    <s v="Flexible"/>
    <s v="Apple"/>
    <x v="0"/>
    <m/>
    <n v="1.78"/>
    <n v="368"/>
    <n v="448"/>
    <n v="0.9"/>
    <s v="300 - 399"/>
    <s v="1.6 - 1.79"/>
    <n v="1.6020000000000001"/>
    <n v="0.90234182600335111"/>
    <n v="1.6019999999999999"/>
    <n v="521.78892284141102"/>
    <n v="25.035974575605771"/>
  </r>
  <r>
    <x v="8"/>
    <s v="Q2"/>
    <s v="AMOLED"/>
    <s v="RGB OLED"/>
    <x v="0"/>
    <s v="Flexible"/>
    <s v="Apple"/>
    <x v="0"/>
    <m/>
    <n v="1.57"/>
    <n v="324"/>
    <n v="394"/>
    <n v="1"/>
    <s v="300 - 399"/>
    <s v="1.4 - 1.59"/>
    <n v="1.57"/>
    <n v="0.78015455656120403"/>
    <n v="1.57"/>
    <n v="510.10979210362154"/>
    <n v="26.702400930983767"/>
  </r>
  <r>
    <x v="8"/>
    <s v="Q2"/>
    <s v="AMOLED"/>
    <s v="RGB OLED"/>
    <x v="0"/>
    <s v="Flexible"/>
    <s v="Apple"/>
    <x v="0"/>
    <m/>
    <n v="1.72"/>
    <n v="396"/>
    <n v="484"/>
    <n v="1.4"/>
    <s v="300 - 399"/>
    <s v="1.6 - 1.79"/>
    <n v="2.4079999999999999"/>
    <n v="1.3095925261306927"/>
    <n v="2.4079999999999999"/>
    <n v="875.50049685879662"/>
    <n v="37.383361303377271"/>
  </r>
  <r>
    <x v="8"/>
    <s v="Q2"/>
    <s v="AMOLED"/>
    <s v="RGB OLED"/>
    <x v="0"/>
    <s v="Flexible"/>
    <s v="Apple"/>
    <x v="0"/>
    <m/>
    <n v="1.77"/>
    <n v="374"/>
    <n v="446"/>
    <n v="0.28476600000000002"/>
    <s v="300 - 399"/>
    <s v="1.6 - 1.79"/>
    <n v="0.50403582000000002"/>
    <n v="0.28338405808597711"/>
    <n v="0.50403582000000002"/>
    <n v="165.75044697959268"/>
    <n v="7.6039359035125242"/>
  </r>
  <r>
    <x v="8"/>
    <s v="Q2"/>
    <s v="AMOLED"/>
    <s v="RGB OLED"/>
    <x v="0"/>
    <s v="Flexible"/>
    <s v="Apple"/>
    <x v="0"/>
    <m/>
    <n v="1.78"/>
    <n v="368"/>
    <n v="448"/>
    <n v="1.5233999999999999E-2"/>
    <s v="300 - 399"/>
    <s v="1.6 - 1.79"/>
    <n v="2.7116519999999998E-2"/>
    <n v="1.5273639308150056E-2"/>
    <n v="2.7116519999999998E-2"/>
    <n v="8.8321471672956164"/>
    <n v="0.40678437578260668"/>
  </r>
  <r>
    <x v="8"/>
    <s v="Q2"/>
    <s v="AMOLED"/>
    <s v="RGB OLED"/>
    <x v="0"/>
    <s v="Flexible"/>
    <s v="Apple"/>
    <x v="0"/>
    <m/>
    <n v="1.9"/>
    <n v="396"/>
    <n v="484"/>
    <n v="1.9"/>
    <s v="300 - 399"/>
    <s v="1.8 - 1.99"/>
    <n v="3.61"/>
    <n v="2.1687628295049497"/>
    <n v="3.61"/>
    <n v="1188.1792457369384"/>
    <n v="55.612706597524522"/>
  </r>
  <r>
    <x v="8"/>
    <s v="Q2"/>
    <s v="AMOLED"/>
    <s v="RGB OLED"/>
    <x v="3"/>
    <s v="Flexible"/>
    <s v="Honor"/>
    <x v="20"/>
    <s v="Watch 4 Pro/5 Pro"/>
    <n v="1.5"/>
    <n v="464"/>
    <n v="464"/>
    <n v="5.1999999999999998E-2"/>
    <s v="400 - 499"/>
    <s v="1.4 - 1.59"/>
    <n v="7.8E-2"/>
    <n v="3.7741859999999988E-2"/>
    <n v="7.7999999999999986E-2"/>
    <n v="34.122144832938034"/>
    <n v="1.1082812395200001"/>
  </r>
  <r>
    <x v="8"/>
    <s v="Q2"/>
    <s v="AMOLED"/>
    <s v="RGB OLED"/>
    <x v="4"/>
    <s v="Flexible"/>
    <s v="Huawei"/>
    <x v="4"/>
    <s v="Watch 4/Watch 4 Pro/Watch Ultimate Design"/>
    <n v="1.5"/>
    <n v="466"/>
    <n v="466"/>
    <n v="0.56200000000000006"/>
    <s v="400 - 499"/>
    <s v="1.4 - 1.59"/>
    <n v="0.84300000000000008"/>
    <n v="0.40790240999999999"/>
    <n v="0.84299999999999997"/>
    <n v="370.37121827701463"/>
    <n v="12.013909630800002"/>
  </r>
  <r>
    <x v="8"/>
    <s v="Q2"/>
    <s v="AMOLED"/>
    <s v="RGB OLED"/>
    <x v="3"/>
    <s v="Flexible"/>
    <s v="Huawei"/>
    <x v="4"/>
    <s v="Watch 4"/>
    <n v="1.5"/>
    <n v="466"/>
    <n v="466"/>
    <n v="0.59399999999999997"/>
    <s v="400 - 499"/>
    <s v="1.4 - 1.59"/>
    <n v="0.89100000000000001"/>
    <n v="0.43112816999999992"/>
    <n v="0.8909999999999999"/>
    <n v="391.45997091912216"/>
    <n v="12.697975659599999"/>
  </r>
  <r>
    <x v="8"/>
    <s v="Q2"/>
    <s v="AMOLED"/>
    <s v="RGB OLED"/>
    <x v="4"/>
    <s v="Flexible"/>
    <s v="Oppo"/>
    <x v="18"/>
    <s v="Watch3 Pro"/>
    <n v="1.91"/>
    <n v="378"/>
    <n v="496"/>
    <n v="7.9000000000000001E-2"/>
    <s v="300 - 399"/>
    <s v="1.8 - 1.99"/>
    <n v="0.15089"/>
    <n v="8.9638956499563341E-2"/>
    <n v="0.15089"/>
    <n v="49.265859375433607"/>
    <n v="1.9316513074352262"/>
  </r>
  <r>
    <x v="8"/>
    <s v="Q2"/>
    <s v="AMOLED"/>
    <s v="RGB OLED"/>
    <x v="3"/>
    <s v="Flexible"/>
    <s v="Oppo"/>
    <x v="18"/>
    <s v="Watch2 42mm/Watch3"/>
    <n v="1.75"/>
    <n v="372"/>
    <n v="430"/>
    <n v="5.5E-2"/>
    <s v="300 - 399"/>
    <s v="1.6 - 1.79"/>
    <n v="9.6250000000000002E-2"/>
    <n v="5.3769178909256241E-2"/>
    <n v="9.6250000000000002E-2"/>
    <n v="31.271937899656937"/>
    <n v="1.0614052679999999"/>
  </r>
  <r>
    <x v="8"/>
    <s v="Q2"/>
    <s v="AMOLED"/>
    <s v="RGB OLED"/>
    <x v="4"/>
    <s v="Flexible"/>
    <s v="Others"/>
    <x v="23"/>
    <s v="Pixel Watch"/>
    <n v="1.2"/>
    <n v="450"/>
    <n v="450"/>
    <n v="0.33400000000000002"/>
    <s v="500 - 599"/>
    <s v="1.2 - 1.39"/>
    <n v="0.40079999999999999"/>
    <n v="0.15514807679999995"/>
    <n v="0.40080000000000005"/>
    <n v="212.55629842467621"/>
    <n v="5.9462308300331888"/>
  </r>
  <r>
    <x v="8"/>
    <s v="Q2"/>
    <s v="AMOLED"/>
    <s v="RGB OLED"/>
    <x v="3"/>
    <s v="Flexible"/>
    <s v="Others"/>
    <x v="5"/>
    <s v="Z10"/>
    <n v="1.78"/>
    <n v="416"/>
    <n v="468"/>
    <n v="0.68"/>
    <s v="300 - 399"/>
    <s v="1.6 - 1.79"/>
    <n v="1.2104000000000001"/>
    <n v="0.69020936040165504"/>
    <n v="1.2104000000000001"/>
    <n v="425.79078430609565"/>
    <n v="12.408368000000003"/>
  </r>
  <r>
    <x v="8"/>
    <s v="Q2"/>
    <s v="AMOLED"/>
    <s v="RGB OLED"/>
    <x v="3"/>
    <s v="Flexible"/>
    <s v="Others"/>
    <x v="1"/>
    <s v="white box"/>
    <n v="1.5"/>
    <n v="464"/>
    <n v="464"/>
    <n v="0.1"/>
    <s v="400 - 499"/>
    <s v="1.4 - 1.59"/>
    <n v="0.15000000000000002"/>
    <n v="7.2580499999999992E-2"/>
    <n v="0.15"/>
    <n v="65.619509294111609"/>
    <n v="2.1313100760000006"/>
  </r>
  <r>
    <x v="8"/>
    <s v="Q2"/>
    <s v="AMOLED"/>
    <s v="RGB OLED"/>
    <x v="4"/>
    <s v="Flexible"/>
    <s v="Samsung"/>
    <x v="2"/>
    <s v="Watch 6/7 series"/>
    <n v="1.5"/>
    <n v="480"/>
    <n v="480"/>
    <n v="0.3"/>
    <s v="400 - 499"/>
    <s v="1.4 - 1.59"/>
    <n v="0.44999999999999996"/>
    <n v="0.21774149999999995"/>
    <n v="0.44999999999999996"/>
    <n v="203.64675298172568"/>
    <n v="6.5474405640000004"/>
  </r>
  <r>
    <x v="8"/>
    <s v="Q2"/>
    <s v="AMOLED"/>
    <s v="RGB OLED"/>
    <x v="1"/>
    <s v="Flexible"/>
    <s v="Samsung"/>
    <x v="2"/>
    <m/>
    <n v="1.2"/>
    <n v="360"/>
    <n v="360"/>
    <n v="0.434948"/>
    <s v="400 - 499"/>
    <s v="1.2 - 1.39"/>
    <n v="0.5219376"/>
    <n v="0.20203995720959994"/>
    <n v="0.5219376"/>
    <n v="221.43936978973906"/>
    <n v="6.6752339390714841"/>
  </r>
  <r>
    <x v="8"/>
    <s v="Q2"/>
    <s v="AMOLED"/>
    <s v="RGB OLED"/>
    <x v="1"/>
    <s v="Flexible"/>
    <s v="Samsung"/>
    <x v="2"/>
    <m/>
    <n v="1.31"/>
    <n v="360"/>
    <n v="360"/>
    <n v="1.1834"/>
    <s v="300 - 399"/>
    <s v="1.2 - 1.39"/>
    <n v="1.550254"/>
    <n v="0.65510602526920014"/>
    <n v="1.5502540000000002"/>
    <n v="602.48891869643546"/>
    <n v="21.285867254232006"/>
  </r>
  <r>
    <x v="8"/>
    <s v="Q2"/>
    <s v="AMOLED"/>
    <s v="RGB OLED"/>
    <x v="1"/>
    <s v="Flexible"/>
    <s v="Samsung"/>
    <x v="2"/>
    <m/>
    <n v="1.47"/>
    <n v="360"/>
    <n v="360"/>
    <n v="1.8236000000000001"/>
    <s v="300 - 399"/>
    <s v="1.4 - 1.59"/>
    <n v="2.6806920000000001"/>
    <n v="1.2711643092791995"/>
    <n v="2.6806919999999996"/>
    <n v="928.42554684368747"/>
    <n v="32.80117249012801"/>
  </r>
  <r>
    <x v="8"/>
    <s v="Q2"/>
    <s v="AMOLED"/>
    <s v="RGB OLED"/>
    <x v="6"/>
    <s v="Rigid"/>
    <s v="Honor"/>
    <x v="20"/>
    <s v="Watch GS4"/>
    <n v="1.43"/>
    <n v="466"/>
    <n v="466"/>
    <n v="7.0000000000000007E-2"/>
    <s v="400 - 499"/>
    <s v="1.4 - 1.59"/>
    <n v="0.10010000000000001"/>
    <n v="4.6175068939999994E-2"/>
    <n v="0.10009999999999999"/>
    <n v="46.131646404610365"/>
    <n v="0.91158120900000006"/>
  </r>
  <r>
    <x v="8"/>
    <s v="Q2"/>
    <s v="AMOLED"/>
    <s v="RGB OLED"/>
    <x v="6"/>
    <s v="Rigid"/>
    <s v="Honor"/>
    <x v="20"/>
    <s v="Watch 5"/>
    <n v="1.85"/>
    <n v="390"/>
    <n v="450"/>
    <n v="5.0000000000000001E-3"/>
    <s v="300 - 399"/>
    <s v="1.8 - 1.99"/>
    <n v="9.2500000000000013E-3"/>
    <n v="5.4641081154822337E-3"/>
    <n v="9.2500000000000013E-3"/>
    <n v="2.9774149861918811"/>
    <n v="5.9859607500000002E-2"/>
  </r>
  <r>
    <x v="8"/>
    <s v="Q2"/>
    <s v="AMOLED"/>
    <s v="RGB OLED"/>
    <x v="4"/>
    <s v="Rigid"/>
    <s v="Huawei"/>
    <x v="4"/>
    <s v="Kids Watch 4X"/>
    <n v="1.41"/>
    <n v="320"/>
    <n v="360"/>
    <n v="6.7000000000000004E-2"/>
    <s v="300 - 399"/>
    <s v="1.4 - 1.59"/>
    <n v="9.4469999999999998E-2"/>
    <n v="4.267219229726895E-2"/>
    <n v="9.4469999999999998E-2"/>
    <n v="32.271473471163354"/>
    <n v="0.67971601170000007"/>
  </r>
  <r>
    <x v="8"/>
    <s v="Q2"/>
    <s v="AMOLED"/>
    <s v="RGB OLED"/>
    <x v="4"/>
    <s v="Rigid"/>
    <s v="Huawei"/>
    <x v="4"/>
    <s v="Watch3/3 pro/runner/ GT3 46mm"/>
    <n v="1.43"/>
    <n v="466"/>
    <n v="466"/>
    <n v="0.69"/>
    <s v="400 - 499"/>
    <s v="1.4 - 1.59"/>
    <n v="0.98669999999999991"/>
    <n v="0.45515425097999984"/>
    <n v="0.9866999999999998"/>
    <n v="454.72622884544495"/>
    <n v="8.9855862029999987"/>
  </r>
  <r>
    <x v="8"/>
    <s v="Q2"/>
    <s v="AMOLED"/>
    <s v="RGB OLED"/>
    <x v="4"/>
    <s v="Rigid"/>
    <s v="Huawei"/>
    <x v="4"/>
    <s v="GT3 42mm"/>
    <n v="1.32"/>
    <n v="466"/>
    <n v="466"/>
    <n v="0.37"/>
    <s v="400 - 499"/>
    <s v="1.2 - 1.39"/>
    <n v="0.4884"/>
    <n v="0.20796345503999997"/>
    <n v="0.4884"/>
    <n v="243.83870242436905"/>
    <n v="4.3525936374245857"/>
  </r>
  <r>
    <x v="8"/>
    <s v="Q2"/>
    <s v="AMOLED"/>
    <s v="RGB OLED"/>
    <x v="2"/>
    <s v="Rigid"/>
    <s v="Huawei"/>
    <x v="4"/>
    <s v="6&amp;7"/>
    <n v="1.47"/>
    <n v="194"/>
    <n v="368"/>
    <n v="0.22"/>
    <s v="200 - 299"/>
    <s v="1.4 - 1.59"/>
    <n v="0.32340000000000002"/>
    <n v="0.12652537489057294"/>
    <n v="0.32339999999999997"/>
    <n v="91.521057686195917"/>
    <n v="1.9354230720000001"/>
  </r>
  <r>
    <x v="8"/>
    <s v="Q2"/>
    <s v="AMOLED"/>
    <s v="RGB OLED"/>
    <x v="2"/>
    <s v="Rigid"/>
    <s v="Huawei"/>
    <x v="4"/>
    <s v="Watch 2/2 Pro/Honor Watch Dream/Magic"/>
    <n v="1.2"/>
    <n v="390"/>
    <n v="390"/>
    <n v="0.01"/>
    <s v="400 - 499"/>
    <s v="1.2 - 1.39"/>
    <n v="1.2E-2"/>
    <n v="4.6451519999999987E-3"/>
    <n v="1.1999999999999999E-2"/>
    <n v="5.5154328932550714"/>
    <n v="0.11286831600000001"/>
  </r>
  <r>
    <x v="8"/>
    <s v="Q2"/>
    <s v="AMOLED"/>
    <s v="RGB OLED"/>
    <x v="2"/>
    <s v="Rigid"/>
    <s v="Huawei"/>
    <x v="4"/>
    <s v="Watch3/3 pro/runner/ GT3 46mm"/>
    <n v="1.43"/>
    <n v="466"/>
    <n v="466"/>
    <n v="0.375"/>
    <s v="400 - 499"/>
    <s v="1.4 - 1.59"/>
    <n v="0.53625"/>
    <n v="0.24736644074999992"/>
    <n v="0.53624999999999989"/>
    <n v="247.13382002469837"/>
    <n v="4.8834707625"/>
  </r>
  <r>
    <x v="8"/>
    <s v="Q2"/>
    <s v="AMOLED"/>
    <s v="RGB OLED"/>
    <x v="2"/>
    <s v="Rigid"/>
    <s v="Huawei"/>
    <x v="4"/>
    <s v="Watch Fit2"/>
    <n v="1.74"/>
    <n v="336"/>
    <n v="580"/>
    <n v="6.8000000000000005E-2"/>
    <s v="300 - 399"/>
    <s v="1.6 - 1.79"/>
    <n v="0.11832000000000001"/>
    <n v="5.7611550200770627E-2"/>
    <n v="0.11832000000000001"/>
    <n v="45.58009109249344"/>
    <n v="0.86687492760000007"/>
  </r>
  <r>
    <x v="8"/>
    <s v="Q2"/>
    <s v="AMOLED"/>
    <s v="RGB OLED"/>
    <x v="2"/>
    <s v="Rigid"/>
    <s v="Huawei"/>
    <x v="4"/>
    <s v="Watch Fit3"/>
    <n v="1.82"/>
    <n v="408"/>
    <n v="480"/>
    <n v="0.28599999999999998"/>
    <s v="300 - 399"/>
    <s v="1.8 - 1.99"/>
    <n v="0.52051999999999998"/>
    <n v="0.30160319472301889"/>
    <n v="0.52051999999999998"/>
    <n v="180.17182838612698"/>
    <n v="3.6459739601999996"/>
  </r>
  <r>
    <x v="8"/>
    <s v="Q2"/>
    <s v="AMOLED"/>
    <s v="RGB OLED"/>
    <x v="6"/>
    <s v="Rigid"/>
    <s v="Huawei"/>
    <x v="4"/>
    <m/>
    <n v="1.43"/>
    <n v="466"/>
    <n v="466"/>
    <n v="0.38"/>
    <s v="400 - 499"/>
    <s v="1.4 - 1.59"/>
    <n v="0.54339999999999999"/>
    <n v="0.25066465995999992"/>
    <n v="0.54339999999999999"/>
    <n v="250.42893762502766"/>
    <n v="4.948583706"/>
  </r>
  <r>
    <x v="8"/>
    <s v="Q2"/>
    <s v="AMOLED"/>
    <s v="RGB OLED"/>
    <x v="6"/>
    <s v="Rigid"/>
    <s v="Huawei"/>
    <x v="4"/>
    <s v="6/ 6 pro/Watch Fit Mini"/>
    <n v="1.47"/>
    <n v="194"/>
    <n v="368"/>
    <n v="0.92"/>
    <s v="200 - 299"/>
    <s v="1.4 - 1.59"/>
    <n v="1.3524"/>
    <n v="0.52910611317875966"/>
    <n v="1.3523999999999998"/>
    <n v="382.72442305136474"/>
    <n v="8.0935873920000017"/>
  </r>
  <r>
    <x v="8"/>
    <s v="Q2"/>
    <s v="AMOLED"/>
    <s v="RGB OLED"/>
    <x v="6"/>
    <s v="Rigid"/>
    <s v="Huawei"/>
    <x v="4"/>
    <s v="Kids Watch 4X"/>
    <n v="1.41"/>
    <n v="320"/>
    <n v="360"/>
    <n v="0.81"/>
    <s v="300 - 399"/>
    <s v="1.4 - 1.59"/>
    <n v="1.1421000000000001"/>
    <n v="0.51588769792220668"/>
    <n v="1.1420999999999999"/>
    <n v="390.14766435287038"/>
    <n v="8.2174622310000007"/>
  </r>
  <r>
    <x v="8"/>
    <s v="Q2"/>
    <s v="AMOLED"/>
    <s v="RGB OLED"/>
    <x v="6"/>
    <s v="Rigid"/>
    <s v="Huawei"/>
    <x v="4"/>
    <m/>
    <n v="1.82"/>
    <n v="408"/>
    <n v="480"/>
    <n v="2.1999999999999999E-2"/>
    <s v="300 - 399"/>
    <s v="1.8 - 1.99"/>
    <n v="4.0039999999999999E-2"/>
    <n v="2.3200245747924529E-2"/>
    <n v="4.0039999999999999E-2"/>
    <n v="13.859371414317462"/>
    <n v="0.28045953539999996"/>
  </r>
  <r>
    <x v="8"/>
    <s v="Q2"/>
    <s v="AMOLED"/>
    <s v="RGB OLED"/>
    <x v="6"/>
    <s v="Rigid"/>
    <s v="Huawei"/>
    <x v="4"/>
    <s v="Watch Fit2"/>
    <n v="1.74"/>
    <n v="466"/>
    <n v="466"/>
    <n v="0.27"/>
    <s v="300 - 399"/>
    <s v="1.6 - 1.79"/>
    <n v="0.46980000000000005"/>
    <n v="0.26369366616000001"/>
    <n v="0.46980000000000005"/>
    <n v="177.93635041778282"/>
    <n v="3.2324188050000005"/>
  </r>
  <r>
    <x v="8"/>
    <s v="Q2"/>
    <s v="AMOLED"/>
    <s v="RGB OLED"/>
    <x v="6"/>
    <s v="Rigid"/>
    <s v="Huawei"/>
    <x v="4"/>
    <s v="Watch GT Cyber"/>
    <n v="1.32"/>
    <n v="466"/>
    <n v="466"/>
    <n v="6.0000000000000001E-3"/>
    <s v="400 - 499"/>
    <s v="1.2 - 1.39"/>
    <n v="7.92E-3"/>
    <n v="3.3723803519999994E-3"/>
    <n v="7.92E-3"/>
    <n v="3.9541411203951737"/>
    <n v="7.8135532199999996E-2"/>
  </r>
  <r>
    <x v="8"/>
    <s v="Q2"/>
    <s v="AMOLED"/>
    <s v="RGB OLED"/>
    <x v="3"/>
    <s v="Rigid"/>
    <s v="Huawei"/>
    <x v="4"/>
    <s v="Fit3"/>
    <n v="1.82"/>
    <n v="408"/>
    <n v="480"/>
    <n v="0.57599999999999996"/>
    <s v="300 - 399"/>
    <s v="1.8 - 1.99"/>
    <n v="1.0483199999999999"/>
    <n v="0.60742461594566044"/>
    <n v="1.0483199999999999"/>
    <n v="362.86354248394804"/>
    <n v="7.3429405631999991"/>
  </r>
  <r>
    <x v="8"/>
    <s v="Q2"/>
    <s v="AMOLED"/>
    <s v="RGB OLED"/>
    <x v="3"/>
    <s v="Rigid"/>
    <s v="Huawei"/>
    <x v="4"/>
    <s v="Band 9"/>
    <n v="1.46"/>
    <n v="194"/>
    <n v="368"/>
    <n v="1.516"/>
    <s v="200 - 299"/>
    <s v="1.4 - 1.59"/>
    <n v="2.2133599999999998"/>
    <n v="0.86005296088958294"/>
    <n v="2.2133599999999998"/>
    <n v="630.66328841942277"/>
    <n v="13.336824441600001"/>
  </r>
  <r>
    <x v="8"/>
    <s v="Q2"/>
    <s v="AMOLED"/>
    <s v="RGB OLED"/>
    <x v="3"/>
    <s v="Rigid"/>
    <s v="Huawei"/>
    <x v="4"/>
    <s v="Watch GT3 Pro"/>
    <n v="1.43"/>
    <n v="466"/>
    <n v="466"/>
    <n v="2E-3"/>
    <s v="400 - 499"/>
    <s v="1.4 - 1.59"/>
    <n v="2.8600000000000001E-3"/>
    <n v="1.3192876839999996E-3"/>
    <n v="2.8599999999999997E-3"/>
    <n v="1.3180470401317246"/>
    <n v="2.6045177400000001E-2"/>
  </r>
  <r>
    <x v="8"/>
    <s v="Q2"/>
    <s v="AMOLED"/>
    <s v="RGB OLED"/>
    <x v="2"/>
    <s v="Rigid"/>
    <s v="Huawei/Honor"/>
    <x v="10"/>
    <s v="Watch Fit/Watch ES"/>
    <n v="1.64"/>
    <n v="280"/>
    <n v="456"/>
    <n v="0.05"/>
    <s v="300 - 399"/>
    <s v="1.6 - 1.79"/>
    <n v="8.2000000000000003E-2"/>
    <n v="3.8687623606615991E-2"/>
    <n v="8.199999999999999E-2"/>
    <n v="26.755186413105033"/>
    <n v="0.53920201499999998"/>
  </r>
  <r>
    <x v="8"/>
    <s v="Q2"/>
    <s v="AMOLED"/>
    <s v="RGB OLED"/>
    <x v="6"/>
    <s v="Rigid"/>
    <s v="Huawei/Honor"/>
    <x v="10"/>
    <s v="Watch Fit/Watch ES"/>
    <n v="1.64"/>
    <n v="280"/>
    <n v="456"/>
    <n v="8.2000000000000003E-2"/>
    <s v="300 - 399"/>
    <s v="1.6 - 1.79"/>
    <n v="0.13447999999999999"/>
    <n v="6.3447702714850229E-2"/>
    <n v="0.13447999999999999"/>
    <n v="43.878505717492253"/>
    <n v="0.88429130459999994"/>
  </r>
  <r>
    <x v="8"/>
    <s v="Q2"/>
    <s v="AMOLED"/>
    <s v="RGB OLED"/>
    <x v="6"/>
    <s v="Rigid"/>
    <s v="Oppo"/>
    <x v="18"/>
    <s v="Watch X"/>
    <n v="1.43"/>
    <n v="466"/>
    <n v="466"/>
    <n v="0.41"/>
    <s v="400 - 499"/>
    <s v="1.4 - 1.59"/>
    <n v="0.58629999999999993"/>
    <n v="0.27045397521999992"/>
    <n v="0.58629999999999993"/>
    <n v="270.19964322700349"/>
    <n v="5.3392613669999998"/>
  </r>
  <r>
    <x v="8"/>
    <s v="Q2"/>
    <s v="AMOLED"/>
    <s v="RGB OLED"/>
    <x v="2"/>
    <s v="Rigid"/>
    <s v="Others"/>
    <x v="13"/>
    <s v="GTR 4"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6.5112943500000006E-2"/>
  </r>
  <r>
    <x v="8"/>
    <s v="Q2"/>
    <s v="AMOLED"/>
    <s v="RGB OLED"/>
    <x v="2"/>
    <s v="Rigid"/>
    <s v="Others"/>
    <x v="13"/>
    <s v="GTS 4 Mini"/>
    <n v="1.65"/>
    <n v="336"/>
    <n v="384"/>
    <n v="6.0000000000000001E-3"/>
    <s v="300 - 399"/>
    <s v="1.6 - 1.79"/>
    <n v="9.8999999999999991E-3"/>
    <n v="5.2227129345132732E-3"/>
    <n v="9.8999999999999991E-3"/>
    <n v="3.061481994067579"/>
    <n v="6.3610450200000002E-2"/>
  </r>
  <r>
    <x v="8"/>
    <s v="Q2"/>
    <s v="AMOLED"/>
    <s v="RGB OLED"/>
    <x v="7"/>
    <s v="Rigid"/>
    <s v="Others"/>
    <x v="11"/>
    <s v="Charge 5"/>
    <n v="1.04"/>
    <n v="184"/>
    <n v="276"/>
    <n v="0.01"/>
    <s v="300 - 399"/>
    <s v="1 - 1.19"/>
    <n v="1.0400000000000001E-2"/>
    <n v="3.2206387200000002E-3"/>
    <n v="1.0400000000000001E-2"/>
    <n v="3.3171071734268702"/>
    <n v="7.6330187999999993E-2"/>
  </r>
  <r>
    <x v="8"/>
    <s v="Q2"/>
    <s v="AMOLED"/>
    <s v="RGB OLED"/>
    <x v="3"/>
    <s v="Rigid"/>
    <s v="Others"/>
    <x v="11"/>
    <m/>
    <n v="1.72"/>
    <n v="466"/>
    <n v="466"/>
    <n v="2E-3"/>
    <s v="300 - 399"/>
    <s v="1.6 - 1.79"/>
    <n v="3.4399999999999999E-3"/>
    <n v="1.9086413439999997E-3"/>
    <n v="3.4399999999999999E-3"/>
    <n v="1.3180470401317246"/>
    <n v="2.6045177400000001E-2"/>
  </r>
  <r>
    <x v="8"/>
    <s v="Q2"/>
    <s v="AMOLED"/>
    <s v="RGB OLED"/>
    <x v="3"/>
    <s v="Rigid"/>
    <s v="Others"/>
    <x v="11"/>
    <s v="Charge 5"/>
    <n v="1.04"/>
    <n v="184"/>
    <n v="276"/>
    <n v="0.124"/>
    <s v="300 - 399"/>
    <s v="1 - 1.19"/>
    <n v="0.12895999999999999"/>
    <n v="3.9935920127999999E-2"/>
    <n v="0.12895999999999999"/>
    <n v="41.13212895049319"/>
    <n v="0.94649433119999993"/>
  </r>
  <r>
    <x v="8"/>
    <s v="Q2"/>
    <s v="AMOLED"/>
    <s v="RGB OLED"/>
    <x v="6"/>
    <s v="Rigid"/>
    <s v="Others"/>
    <x v="8"/>
    <m/>
    <n v="1.41"/>
    <n v="320"/>
    <n v="450"/>
    <n v="0.06"/>
    <s v="300 - 399"/>
    <s v="1.4 - 1.59"/>
    <n v="8.4599999999999995E-2"/>
    <n v="3.6346448112299104E-2"/>
    <n v="8.4599999999999981E-2"/>
    <n v="33.130650461468456"/>
    <n v="0.67720989600000003"/>
  </r>
  <r>
    <x v="8"/>
    <s v="Q2"/>
    <s v="AMOLED"/>
    <s v="RGB OLED"/>
    <x v="6"/>
    <s v="Rigid"/>
    <s v="Others"/>
    <x v="8"/>
    <s v="Forerunner 165"/>
    <n v="1.2"/>
    <n v="390"/>
    <n v="390"/>
    <n v="0.94"/>
    <s v="400 - 499"/>
    <s v="1.2 - 1.39"/>
    <n v="1.1279999999999999"/>
    <n v="0.43664428799999983"/>
    <n v="1.1279999999999999"/>
    <n v="518.4506919659766"/>
    <n v="10.609621704"/>
  </r>
  <r>
    <x v="8"/>
    <s v="Q2"/>
    <s v="AMOLED"/>
    <s v="RGB OLED"/>
    <x v="6"/>
    <s v="Rigid"/>
    <s v="Others"/>
    <x v="26"/>
    <s v="Watch X Plus"/>
    <n v="1.47"/>
    <n v="368"/>
    <n v="194"/>
    <n v="0.105"/>
    <s v="200 - 299"/>
    <s v="1.4 - 1.59"/>
    <n v="0.15434999999999999"/>
    <n v="6.0387110743228001E-2"/>
    <n v="0.15434999999999999"/>
    <n v="43.680504804775317"/>
    <n v="0.92372464800000009"/>
  </r>
  <r>
    <x v="8"/>
    <s v="Q2"/>
    <s v="AMOLED"/>
    <s v="RGB OLED"/>
    <x v="6"/>
    <s v="Rigid"/>
    <s v="Others"/>
    <x v="5"/>
    <s v="Z8"/>
    <n v="1.6"/>
    <n v="400"/>
    <n v="400"/>
    <n v="0.48"/>
    <s v="300 - 399"/>
    <s v="1.6 - 1.79"/>
    <n v="0.76800000000000002"/>
    <n v="0.39638630400000002"/>
    <n v="0.76800000000000013"/>
    <n v="271.52900397563423"/>
    <n v="5.5272935520000006"/>
  </r>
  <r>
    <x v="8"/>
    <s v="Q2"/>
    <s v="AMOLED"/>
    <s v="RGB OLED"/>
    <x v="2"/>
    <s v="Rigid"/>
    <s v="Others"/>
    <x v="19"/>
    <s v="Z6 Pro/Z8"/>
    <n v="1.6"/>
    <n v="320"/>
    <n v="360"/>
    <n v="0.16400000000000001"/>
    <s v="300 - 399"/>
    <s v="1.6 - 1.79"/>
    <n v="0.26240000000000002"/>
    <n v="0.1344979734951724"/>
    <n v="0.26240000000000002"/>
    <n v="78.992860436877464"/>
    <n v="1.6637824764"/>
  </r>
  <r>
    <x v="8"/>
    <s v="Q2"/>
    <s v="AMOLED"/>
    <s v="RGB OLED"/>
    <x v="4"/>
    <s v="Rigid"/>
    <s v="Others"/>
    <x v="1"/>
    <s v="(BBK, 360 and Others)"/>
    <n v="1.4"/>
    <n v="240"/>
    <n v="240"/>
    <n v="1.08"/>
    <s v="200 - 299"/>
    <s v="1.4 - 1.59"/>
    <n v="1.512"/>
    <n v="0.68283734399999996"/>
    <n v="1.5119999999999998"/>
    <n v="366.56415536710625"/>
    <n v="8.4902926680000022"/>
  </r>
  <r>
    <x v="8"/>
    <s v="Q2"/>
    <s v="AMOLED"/>
    <s v="RGB OLED"/>
    <x v="2"/>
    <s v="Rigid"/>
    <s v="Others"/>
    <x v="1"/>
    <s v="White Box"/>
    <n v="1.4"/>
    <n v="400"/>
    <n v="400"/>
    <n v="0.75"/>
    <s v="400 - 499"/>
    <s v="1.4 - 1.59"/>
    <n v="1.0499999999999998"/>
    <n v="0.47419259999999991"/>
    <n v="1.0499999999999998"/>
    <n v="424.26406871192853"/>
    <n v="8.6363961750000016"/>
  </r>
  <r>
    <x v="8"/>
    <s v="Q2"/>
    <s v="AMOLED"/>
    <s v="RGB OLED"/>
    <x v="2"/>
    <s v="Rigid"/>
    <s v="Others"/>
    <x v="1"/>
    <s v="White Box"/>
    <n v="1.1000000000000001"/>
    <n v="126"/>
    <n v="294"/>
    <n v="0.03"/>
    <s v="200 - 299"/>
    <s v="1 - 1.19"/>
    <n v="3.3000000000000002E-2"/>
    <n v="8.4794046206896571E-3"/>
    <n v="3.3000000000000002E-2"/>
    <n v="9.5958741133885237"/>
    <n v="0.16813501918461674"/>
  </r>
  <r>
    <x v="8"/>
    <s v="Q2"/>
    <s v="AMOLED"/>
    <s v="RGB OLED"/>
    <x v="2"/>
    <s v="Rigid"/>
    <s v="Others"/>
    <x v="1"/>
    <s v="Agent/white box"/>
    <n v="0.95"/>
    <n v="120"/>
    <n v="180"/>
    <n v="0.05"/>
    <s v="200 - 299"/>
    <s v="0.8 - 0.99"/>
    <n v="4.7500000000000001E-2"/>
    <n v="1.3436697692307693E-2"/>
    <n v="4.7500000000000007E-2"/>
    <n v="10.816653826391969"/>
    <n v="0.29030561999999999"/>
  </r>
  <r>
    <x v="8"/>
    <s v="Q2"/>
    <s v="AMOLED"/>
    <s v="RGB OLED"/>
    <x v="2"/>
    <s v="Rigid"/>
    <s v="Others"/>
    <x v="1"/>
    <s v="Agent/white box"/>
    <n v="1.2"/>
    <n v="390"/>
    <n v="390"/>
    <n v="0.17599999999999999"/>
    <s v="400 - 499"/>
    <s v="1.2 - 1.39"/>
    <n v="0.21119999999999997"/>
    <n v="8.1754675199999974E-2"/>
    <n v="0.2112"/>
    <n v="97.071618921289243"/>
    <n v="1.9864823616"/>
  </r>
  <r>
    <x v="8"/>
    <s v="Q2"/>
    <s v="AMOLED"/>
    <s v="RGB OLED"/>
    <x v="2"/>
    <s v="Rigid"/>
    <s v="Others"/>
    <x v="1"/>
    <s v="Agent/white box"/>
    <n v="1.5"/>
    <n v="194"/>
    <n v="368"/>
    <n v="0.21"/>
    <s v="200 - 299"/>
    <s v="1.4 - 1.59"/>
    <n v="0.315"/>
    <n v="0.12575408318039982"/>
    <n v="0.31499999999999995"/>
    <n v="87.361009609550635"/>
    <n v="1.8474492960000002"/>
  </r>
  <r>
    <x v="8"/>
    <s v="Q2"/>
    <s v="AMOLED"/>
    <s v="RGB OLED"/>
    <x v="2"/>
    <s v="Rigid"/>
    <s v="Others"/>
    <x v="1"/>
    <s v="Agent/white box"/>
    <n v="1.8"/>
    <n v="368"/>
    <n v="448"/>
    <n v="0.39"/>
    <s v="300 - 399"/>
    <s v="1.8 - 1.99"/>
    <n v="0.70200000000000007"/>
    <n v="0.39985100483168329"/>
    <n v="0.70200000000000007"/>
    <n v="226.1085332312781"/>
    <n v="4.5620224650000001"/>
  </r>
  <r>
    <x v="8"/>
    <s v="Q2"/>
    <s v="AMOLED"/>
    <s v="RGB OLED"/>
    <x v="2"/>
    <s v="Rigid"/>
    <s v="Others"/>
    <x v="1"/>
    <s v="Agent/white box"/>
    <n v="1.9"/>
    <n v="240"/>
    <n v="536"/>
    <n v="0.33"/>
    <s v="300 - 399"/>
    <s v="1.8 - 1.99"/>
    <n v="0.627"/>
    <n v="0.28666617314529602"/>
    <n v="0.62700000000000011"/>
    <n v="193.80189472757999"/>
    <n v="3.6112549745400742"/>
  </r>
  <r>
    <x v="8"/>
    <s v="Q2"/>
    <s v="AMOLED"/>
    <s v="RGB OLED"/>
    <x v="2"/>
    <s v="Rigid"/>
    <s v="Others"/>
    <x v="1"/>
    <s v="Agent/white box"/>
    <n v="1.4"/>
    <n v="320"/>
    <n v="360"/>
    <n v="0.81"/>
    <s v="300 - 399"/>
    <s v="1.4 - 1.59"/>
    <n v="1.1339999999999999"/>
    <n v="0.50859609070344824"/>
    <n v="1.1340000000000001"/>
    <n v="390.14766435287038"/>
    <n v="8.2174622310000007"/>
  </r>
  <r>
    <x v="8"/>
    <s v="Q2"/>
    <s v="AMOLED"/>
    <s v="RGB OLED"/>
    <x v="6"/>
    <s v="Rigid"/>
    <s v="Others"/>
    <x v="1"/>
    <s v="white box"/>
    <n v="1.32"/>
    <n v="466"/>
    <n v="466"/>
    <n v="0.36499999999999999"/>
    <s v="400 - 499"/>
    <s v="1.2 - 1.39"/>
    <n v="0.48180000000000001"/>
    <n v="0.20515313807999996"/>
    <n v="0.48180000000000001"/>
    <n v="240.54358482403973"/>
    <n v="4.7532448755000001"/>
  </r>
  <r>
    <x v="8"/>
    <s v="Q2"/>
    <s v="AMOLED"/>
    <s v="RGB OLED"/>
    <x v="6"/>
    <s v="Rigid"/>
    <s v="Others"/>
    <x v="1"/>
    <s v="white box"/>
    <n v="1.4"/>
    <n v="300"/>
    <n v="300"/>
    <n v="0.03"/>
    <s v="300 - 399"/>
    <s v="1.4 - 1.59"/>
    <n v="4.1999999999999996E-2"/>
    <n v="1.8967703999999995E-2"/>
    <n v="4.1999999999999996E-2"/>
    <n v="12.727922061357855"/>
    <n v="0.27694685699999999"/>
  </r>
  <r>
    <x v="8"/>
    <s v="Q2"/>
    <s v="AMOLED"/>
    <s v="RGB OLED"/>
    <x v="6"/>
    <s v="Rigid"/>
    <s v="Others"/>
    <x v="1"/>
    <s v="white box"/>
    <n v="1.3"/>
    <n v="466"/>
    <n v="466"/>
    <n v="0.115"/>
    <s v="500 - 599"/>
    <s v="1.2 - 1.39"/>
    <n v="0.14950000000000002"/>
    <n v="6.2693422999999998E-2"/>
    <n v="0.14949999999999999"/>
    <n v="75.787704807574158"/>
    <n v="1.4975977005000001"/>
  </r>
  <r>
    <x v="8"/>
    <s v="Q2"/>
    <s v="AMOLED"/>
    <s v="RGB OLED"/>
    <x v="6"/>
    <s v="Rigid"/>
    <s v="Others"/>
    <x v="1"/>
    <s v="white box"/>
    <n v="1.952"/>
    <n v="410"/>
    <n v="502"/>
    <n v="0.15"/>
    <s v="300 - 399"/>
    <s v="1.8 - 1.99"/>
    <n v="0.2928"/>
    <n v="0.18065462149920661"/>
    <n v="0.2928"/>
    <n v="97.223145392442419"/>
    <n v="1.912224105"/>
  </r>
  <r>
    <x v="8"/>
    <s v="Q2"/>
    <s v="AMOLED"/>
    <s v="RGB OLED"/>
    <x v="7"/>
    <s v="Rigid"/>
    <s v="Others"/>
    <x v="1"/>
    <s v="White Box"/>
    <n v="1.39"/>
    <n v="454"/>
    <n v="454"/>
    <n v="0.13"/>
    <s v="400 - 499"/>
    <s v="1.2 - 1.39"/>
    <n v="0.1807"/>
    <n v="8.1023386340000003E-2"/>
    <n v="0.18070000000000003"/>
    <n v="83.466884451260071"/>
    <n v="1.657260891"/>
  </r>
  <r>
    <x v="8"/>
    <s v="Q2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6045006394872254"/>
  </r>
  <r>
    <x v="8"/>
    <s v="Q2"/>
    <s v="AMOLED"/>
    <s v="RGB OLED"/>
    <x v="7"/>
    <s v="Rigid"/>
    <s v="Others"/>
    <x v="1"/>
    <s v="White box"/>
    <n v="1.43"/>
    <n v="466"/>
    <n v="466"/>
    <n v="0.21"/>
    <s v="400 - 499"/>
    <s v="1.4 - 1.59"/>
    <n v="0.30029999999999996"/>
    <n v="0.13852520681999997"/>
    <n v="0.30029999999999996"/>
    <n v="138.39493921383107"/>
    <n v="2.7347436269999998"/>
  </r>
  <r>
    <x v="8"/>
    <s v="Q2"/>
    <s v="AMOLED"/>
    <s v="RGB OLED"/>
    <x v="7"/>
    <s v="Rigid"/>
    <s v="Others"/>
    <x v="1"/>
    <s v="White box"/>
    <n v="1.2"/>
    <n v="390"/>
    <n v="390"/>
    <n v="0.16"/>
    <s v="400 - 499"/>
    <s v="1.2 - 1.39"/>
    <n v="0.192"/>
    <n v="7.432243199999998E-2"/>
    <n v="0.19199999999999998"/>
    <n v="88.246926292081142"/>
    <n v="1.8058930560000002"/>
  </r>
  <r>
    <x v="8"/>
    <s v="Q2"/>
    <s v="AMOLED"/>
    <s v="RGB OLED"/>
    <x v="7"/>
    <s v="Rigid"/>
    <s v="Others"/>
    <x v="1"/>
    <s v="White box"/>
    <n v="1.6"/>
    <n v="320"/>
    <n v="360"/>
    <n v="0.05"/>
    <s v="300 - 399"/>
    <s v="1.6 - 1.79"/>
    <n v="8.0000000000000016E-2"/>
    <n v="4.1005479724137928E-2"/>
    <n v="0.08"/>
    <n v="24.083189157584592"/>
    <n v="0.50725075500000005"/>
  </r>
  <r>
    <x v="8"/>
    <s v="Q2"/>
    <s v="AMOLED"/>
    <s v="RGB OLED"/>
    <x v="7"/>
    <s v="Rigid"/>
    <s v="Others"/>
    <x v="1"/>
    <s v="White box"/>
    <n v="1.7"/>
    <n v="348"/>
    <n v="442"/>
    <n v="5.0000000000000001E-3"/>
    <s v="300 - 399"/>
    <s v="1.6 - 1.79"/>
    <n v="8.5000000000000006E-3"/>
    <n v="4.5311348907061694E-3"/>
    <n v="8.5000000000000006E-3"/>
    <n v="2.8127744310555727"/>
    <n v="5.7575974500000009E-2"/>
  </r>
  <r>
    <x v="8"/>
    <s v="Q2"/>
    <s v="AMOLED"/>
    <s v="RGB OLED"/>
    <x v="7"/>
    <s v="Rigid"/>
    <s v="Others"/>
    <x v="1"/>
    <s v="White box"/>
    <n v="1.8"/>
    <n v="368"/>
    <n v="448"/>
    <n v="0.05"/>
    <s v="300 - 399"/>
    <s v="1.8 - 1.99"/>
    <n v="9.0000000000000011E-2"/>
    <n v="5.1262949337395294E-2"/>
    <n v="9.0000000000000011E-2"/>
    <n v="28.988273491189503"/>
    <n v="0.58487467500000001"/>
  </r>
  <r>
    <x v="8"/>
    <s v="Q2"/>
    <s v="AMOLED"/>
    <s v="RGB OLED"/>
    <x v="3"/>
    <s v="Rigid"/>
    <s v="Others"/>
    <x v="1"/>
    <s v="White Box"/>
    <n v="1.4"/>
    <n v="400"/>
    <n v="400"/>
    <n v="1.78"/>
    <s v="400 - 499"/>
    <s v="1.4 - 1.59"/>
    <n v="2.492"/>
    <n v="1.1254171039999998"/>
    <n v="2.4919999999999995"/>
    <n v="1006.9200564096437"/>
    <n v="20.497046922000003"/>
  </r>
  <r>
    <x v="8"/>
    <s v="Q2"/>
    <s v="AMOLED"/>
    <s v="RGB OLED"/>
    <x v="3"/>
    <s v="Rigid"/>
    <s v="Others"/>
    <x v="1"/>
    <s v="ODM"/>
    <n v="1.58"/>
    <n v="320"/>
    <n v="360"/>
    <n v="1.486"/>
    <s v="300 - 399"/>
    <s v="1.4 - 1.59"/>
    <n v="2.34788"/>
    <n v="1.1884062051628137"/>
    <n v="2.34788"/>
    <n v="715.75238176341406"/>
    <n v="15.0754924386"/>
  </r>
  <r>
    <x v="8"/>
    <s v="Q2"/>
    <s v="AMOLED"/>
    <s v="RGB OLED"/>
    <x v="7"/>
    <s v="Rigid"/>
    <s v="Samsung"/>
    <x v="2"/>
    <s v="Galaxy Fit3"/>
    <n v="1.6"/>
    <n v="256"/>
    <n v="402"/>
    <n v="0.19"/>
    <s v="200 - 299"/>
    <s v="1.6 - 1.79"/>
    <n v="0.30400000000000005"/>
    <n v="0.14217832596411023"/>
    <n v="0.30400000000000005"/>
    <n v="90.55249306341598"/>
    <n v="1.0648551215025728"/>
  </r>
  <r>
    <x v="8"/>
    <s v="Q2"/>
    <s v="AMOLED"/>
    <s v="RGB OLED"/>
    <x v="3"/>
    <s v="Rigid"/>
    <s v="Vivo"/>
    <x v="22"/>
    <m/>
    <n v="1.85"/>
    <n v="390"/>
    <n v="450"/>
    <n v="0.36299999999999999"/>
    <s v="300 - 399"/>
    <s v="1.8 - 1.99"/>
    <n v="0.67154999999999998"/>
    <n v="0.39669424918401019"/>
    <n v="0.67154999999999998"/>
    <n v="216.16032799753057"/>
    <n v="4.3458075044999998"/>
  </r>
  <r>
    <x v="8"/>
    <s v="Q2"/>
    <s v="AMOLED"/>
    <s v="RGB OLED"/>
    <x v="3"/>
    <s v="Rigid"/>
    <s v="Vivo"/>
    <x v="22"/>
    <s v="Watch 2 /3"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6.5112943500000006E-2"/>
  </r>
  <r>
    <x v="8"/>
    <s v="Q2"/>
    <s v="AMOLED"/>
    <s v="RGB OLED"/>
    <x v="4"/>
    <s v="Rigid"/>
    <s v="Xiaomi"/>
    <x v="16"/>
    <s v="Band 7/8"/>
    <n v="1.6160000000000001"/>
    <n v="192"/>
    <n v="490"/>
    <n v="0.83"/>
    <s v="300 - 399"/>
    <s v="1.6 - 1.79"/>
    <n v="1.34128"/>
    <n v="0.47500942234953181"/>
    <n v="1.34128"/>
    <n v="436.80716523427128"/>
    <n v="8.4203625330000005"/>
  </r>
  <r>
    <x v="8"/>
    <s v="Q2"/>
    <s v="AMOLED"/>
    <s v="RGB OLED"/>
    <x v="2"/>
    <s v="Rigid"/>
    <s v="Xiaomi"/>
    <x v="16"/>
    <s v="Redmi Watch2"/>
    <n v="1.6"/>
    <n v="320"/>
    <n v="360"/>
    <n v="7.0000000000000007E-2"/>
    <s v="300 - 399"/>
    <s v="1.6 - 1.79"/>
    <n v="0.11200000000000002"/>
    <n v="5.7407671613793107E-2"/>
    <n v="0.11200000000000002"/>
    <n v="33.716464820618427"/>
    <n v="0.71015105700000003"/>
  </r>
  <r>
    <x v="8"/>
    <s v="Q2"/>
    <s v="AMOLED"/>
    <s v="RGB OLED"/>
    <x v="6"/>
    <s v="Rigid"/>
    <s v="Xiaomi"/>
    <x v="16"/>
    <s v="Redmi Watch4"/>
    <n v="1.97"/>
    <n v="390"/>
    <n v="450"/>
    <n v="0.44"/>
    <s v="300 - 399"/>
    <s v="1.8 - 1.99"/>
    <n v="0.86680000000000001"/>
    <n v="0.54524407079999992"/>
    <n v="0.86680000000000001"/>
    <n v="262.01251878488557"/>
    <n v="5.2676454600000007"/>
  </r>
  <r>
    <x v="8"/>
    <s v="Q2"/>
    <s v="AMOLED"/>
    <s v="RGB OLED"/>
    <x v="6"/>
    <s v="Rigid"/>
    <s v="Xiaomi"/>
    <x v="16"/>
    <s v="Band 7"/>
    <n v="1.6160000000000001"/>
    <n v="192"/>
    <n v="490"/>
    <n v="0.96"/>
    <s v="300 - 399"/>
    <s v="1.6 - 1.79"/>
    <n v="1.5513600000000001"/>
    <n v="0.54940848850066337"/>
    <n v="1.5513599999999999"/>
    <n v="505.22274533120532"/>
    <n v="9.7608551039999991"/>
  </r>
  <r>
    <x v="8"/>
    <s v="Q2"/>
    <s v="AMOLED"/>
    <s v="RGB OLED"/>
    <x v="6"/>
    <s v="Rigid"/>
    <s v="Xiaomi"/>
    <x v="16"/>
    <s v="Band 8 Pro"/>
    <n v="1.74"/>
    <n v="336"/>
    <n v="480"/>
    <n v="0.17499999999999999"/>
    <s v="300 - 399"/>
    <s v="1.6 - 1.79"/>
    <n v="0.30449999999999999"/>
    <n v="0.16058898386577178"/>
    <n v="0.30449999999999999"/>
    <n v="102.5350671721631"/>
    <n v="2.0470613625"/>
  </r>
  <r>
    <x v="8"/>
    <s v="Q2"/>
    <s v="AMOLED"/>
    <s v="RGB OLED"/>
    <x v="3"/>
    <s v="Rigid"/>
    <s v="Xiaomi"/>
    <x v="16"/>
    <s v="Redmi Watch 4"/>
    <n v="1.97"/>
    <n v="450"/>
    <n v="450"/>
    <n v="0.53700000000000003"/>
    <s v="300 - 399"/>
    <s v="1.8 - 1.99"/>
    <n v="1.05789"/>
    <n v="0.672270687714"/>
    <n v="1.05789"/>
    <n v="341.74470734745847"/>
    <n v="6.8457622959000002"/>
  </r>
  <r>
    <x v="8"/>
    <s v="Q2"/>
    <s v="AMOLED"/>
    <s v="RGB OLED"/>
    <x v="3"/>
    <s v="Rigid"/>
    <s v="Xiaomi"/>
    <x v="16"/>
    <s v="Watch S1/S2 46mm/S3/Watch 2"/>
    <n v="1.43"/>
    <n v="466"/>
    <n v="466"/>
    <n v="0.216"/>
    <s v="400 - 499"/>
    <s v="1.4 - 1.59"/>
    <n v="0.30887999999999999"/>
    <n v="0.14248306987199996"/>
    <n v="0.30887999999999999"/>
    <n v="142.34908033422624"/>
    <n v="2.8128791592"/>
  </r>
  <r>
    <x v="8"/>
    <s v="Q2"/>
    <s v="AMOLED"/>
    <s v="RGB OLED"/>
    <x v="3"/>
    <s v="Rigid"/>
    <s v="Xiaomi"/>
    <x v="16"/>
    <s v="Band 8 Pro"/>
    <n v="1.74"/>
    <n v="336"/>
    <n v="480"/>
    <n v="0.29399999999999998"/>
    <s v="300 - 399"/>
    <s v="1.6 - 1.79"/>
    <n v="0.51156000000000001"/>
    <n v="0.26978949289449661"/>
    <n v="0.51156000000000001"/>
    <n v="172.25891284923401"/>
    <n v="3.4390630889999998"/>
  </r>
  <r>
    <x v="8"/>
    <s v="Q2"/>
    <s v="AMOLED"/>
    <s v="RGB OLED"/>
    <x v="3"/>
    <s v="Rigid"/>
    <s v="Xiaomi"/>
    <x v="16"/>
    <s v="Band 7/8/9"/>
    <n v="1.6160000000000001"/>
    <n v="192"/>
    <n v="490"/>
    <n v="1.66"/>
    <s v="300 - 399"/>
    <s v="1.6 - 1.79"/>
    <n v="2.6825600000000001"/>
    <n v="0.95001884469906361"/>
    <n v="2.6825600000000001"/>
    <n v="873.61433046854256"/>
    <n v="19.41783921"/>
  </r>
  <r>
    <x v="8"/>
    <s v="Q3"/>
    <s v="AMOLED"/>
    <s v="RGB OLED"/>
    <x v="0"/>
    <s v="Flexible"/>
    <s v="Apple"/>
    <x v="0"/>
    <m/>
    <n v="1.96"/>
    <n v="416"/>
    <n v="496"/>
    <n v="1.8307359999999999"/>
    <s v="300 - 399"/>
    <s v="1.8 - 1.99"/>
    <n v="3.5882425599999999"/>
    <n v="2.2340436792170832"/>
    <n v="3.5882425599999999"/>
    <n v="1185.1410579337576"/>
    <n v="56.326828080309596"/>
  </r>
  <r>
    <x v="8"/>
    <s v="Q3"/>
    <s v="AMOLED"/>
    <s v="RGB OLED"/>
    <x v="0"/>
    <s v="Flexible"/>
    <s v="Apple"/>
    <x v="0"/>
    <m/>
    <n v="1.99"/>
    <n v="410"/>
    <n v="502"/>
    <n v="4.5692640000000004"/>
    <s v="300 - 399"/>
    <s v="1.8 - 1.99"/>
    <n v="9.0928353600000005"/>
    <n v="5.719401624870617"/>
    <n v="9.0928353600000005"/>
    <n v="2961.5881213896873"/>
    <n v="140.58397703521851"/>
  </r>
  <r>
    <x v="8"/>
    <s v="Q3"/>
    <s v="AMOLED"/>
    <s v="RGB OLED"/>
    <x v="8"/>
    <s v="Flexible"/>
    <s v="Apple"/>
    <x v="0"/>
    <m/>
    <n v="1.57"/>
    <n v="324"/>
    <n v="394"/>
    <n v="1.5"/>
    <s v="300 - 399"/>
    <s v="1.4 - 1.59"/>
    <n v="2.355"/>
    <n v="1.1702318348418059"/>
    <n v="2.355"/>
    <n v="765.16468815543226"/>
    <n v="39.252529368546135"/>
  </r>
  <r>
    <x v="8"/>
    <s v="Q3"/>
    <s v="AMOLED"/>
    <s v="RGB OLED"/>
    <x v="8"/>
    <s v="Flexible"/>
    <s v="Apple"/>
    <x v="0"/>
    <m/>
    <n v="1.78"/>
    <n v="368"/>
    <n v="448"/>
    <n v="0.6"/>
    <s v="300 - 399"/>
    <s v="1.6 - 1.79"/>
    <n v="1.0680000000000001"/>
    <n v="0.60156121733556733"/>
    <n v="1.0680000000000001"/>
    <n v="347.85928189427398"/>
    <n v="16.356836722729103"/>
  </r>
  <r>
    <x v="8"/>
    <s v="Q3"/>
    <s v="AMOLED"/>
    <s v="RGB OLED"/>
    <x v="0"/>
    <s v="Flexible"/>
    <s v="Apple"/>
    <x v="0"/>
    <m/>
    <n v="1.57"/>
    <n v="324"/>
    <n v="394"/>
    <n v="1.3"/>
    <s v="300 - 399"/>
    <s v="1.4 - 1.59"/>
    <n v="2.0410000000000004"/>
    <n v="1.0142009235295653"/>
    <n v="2.0409999999999999"/>
    <n v="663.14272973470804"/>
    <n v="34.018858786073324"/>
  </r>
  <r>
    <x v="8"/>
    <s v="Q3"/>
    <s v="AMOLED"/>
    <s v="RGB OLED"/>
    <x v="0"/>
    <s v="Flexible"/>
    <s v="Apple"/>
    <x v="0"/>
    <m/>
    <n v="1.72"/>
    <n v="396"/>
    <n v="484"/>
    <n v="0.1"/>
    <s v="300 - 399"/>
    <s v="1.6 - 1.79"/>
    <n v="0.17200000000000001"/>
    <n v="9.3542323295049482E-2"/>
    <n v="0.17199999999999999"/>
    <n v="62.535749775628339"/>
    <n v="2.6168352912364092"/>
  </r>
  <r>
    <x v="8"/>
    <s v="Q3"/>
    <s v="AMOLED"/>
    <s v="RGB OLED"/>
    <x v="0"/>
    <s v="Flexible"/>
    <s v="Apple"/>
    <x v="0"/>
    <m/>
    <n v="1.77"/>
    <n v="374"/>
    <n v="446"/>
    <n v="1.0190129999999999"/>
    <s v="300 - 399"/>
    <s v="1.6 - 1.79"/>
    <n v="1.8036530099999999"/>
    <n v="1.014067828260276"/>
    <n v="1.8036530100000001"/>
    <n v="593.12509298166094"/>
    <n v="26.665891806286869"/>
  </r>
  <r>
    <x v="8"/>
    <s v="Q3"/>
    <s v="AMOLED"/>
    <s v="RGB OLED"/>
    <x v="0"/>
    <s v="Flexible"/>
    <s v="Apple"/>
    <x v="0"/>
    <m/>
    <n v="1.78"/>
    <n v="368"/>
    <n v="448"/>
    <n v="3.6309870000000002"/>
    <s v="300 - 399"/>
    <s v="1.6 - 1.79"/>
    <n v="6.4631568600000007"/>
    <n v="3.6404349330826999"/>
    <n v="6.4631568599999998"/>
    <n v="2105.1208839790738"/>
    <n v="95.016949236206159"/>
  </r>
  <r>
    <x v="8"/>
    <s v="Q3"/>
    <s v="AMOLED"/>
    <s v="RGB OLED"/>
    <x v="0"/>
    <s v="Flexible"/>
    <s v="Apple"/>
    <x v="0"/>
    <m/>
    <n v="1.9"/>
    <n v="396"/>
    <n v="484"/>
    <n v="0.1"/>
    <s v="300 - 399"/>
    <s v="1.8 - 1.99"/>
    <n v="0.19"/>
    <n v="0.11414541207920792"/>
    <n v="0.19000000000000003"/>
    <n v="62.535749775628339"/>
    <n v="2.8684448666091598"/>
  </r>
  <r>
    <x v="8"/>
    <s v="Q3"/>
    <s v="AMOLED"/>
    <s v="RGB OLED"/>
    <x v="4"/>
    <s v="Flexible"/>
    <s v="Huawei"/>
    <x v="4"/>
    <s v="Watch 4/Watch 4 Pro/Watch Ultimate Design"/>
    <n v="1.5"/>
    <n v="466"/>
    <n v="466"/>
    <n v="0.32500000000000001"/>
    <s v="400 - 499"/>
    <s v="1.4 - 1.59"/>
    <n v="0.48750000000000004"/>
    <n v="0.23588662499999996"/>
    <n v="0.48749999999999999"/>
    <n v="214.18264402140525"/>
    <n v="6.8085946929000007"/>
  </r>
  <r>
    <x v="8"/>
    <s v="Q3"/>
    <s v="AMOLED"/>
    <s v="RGB OLED"/>
    <x v="6"/>
    <s v="Flexible"/>
    <s v="Huawei"/>
    <x v="4"/>
    <s v="B6"/>
    <n v="1.53"/>
    <n v="188"/>
    <n v="460"/>
    <n v="2E-3"/>
    <s v="300 - 399"/>
    <s v="1.4 - 1.59"/>
    <n v="3.0600000000000002E-3"/>
    <n v="1.0577852161228459E-3"/>
    <n v="3.0600000000000002E-3"/>
    <n v="0.99386920668667467"/>
    <n v="3.2998003281599998E-2"/>
  </r>
  <r>
    <x v="8"/>
    <s v="Q3"/>
    <s v="AMOLED"/>
    <s v="RGB OLED"/>
    <x v="3"/>
    <s v="Flexible"/>
    <s v="Huawei"/>
    <x v="4"/>
    <s v="Watch 4"/>
    <n v="1.5"/>
    <n v="466"/>
    <n v="466"/>
    <n v="0.32700000000000001"/>
    <s v="400 - 499"/>
    <s v="1.4 - 1.59"/>
    <n v="0.49050000000000005"/>
    <n v="0.23733823499999998"/>
    <n v="0.49049999999999999"/>
    <n v="215.50069106153697"/>
    <n v="6.8504937371640011"/>
  </r>
  <r>
    <x v="8"/>
    <s v="Q3"/>
    <s v="AMOLED"/>
    <s v="RGB OLED"/>
    <x v="4"/>
    <s v="Flexible"/>
    <s v="Others"/>
    <x v="23"/>
    <s v="Pixel Watch"/>
    <n v="1.2"/>
    <n v="450"/>
    <n v="450"/>
    <n v="0.24299999999999999"/>
    <s v="500 - 599"/>
    <s v="1.2 - 1.39"/>
    <n v="0.29159999999999997"/>
    <n v="0.11287719359999997"/>
    <n v="0.29159999999999997"/>
    <n v="154.64425304549795"/>
    <n v="4.2396269756410287"/>
  </r>
  <r>
    <x v="8"/>
    <s v="Q3"/>
    <s v="AMOLED"/>
    <s v="RGB OLED"/>
    <x v="1"/>
    <s v="Flexible"/>
    <s v="Others"/>
    <x v="23"/>
    <m/>
    <n v="1.27"/>
    <n v="360"/>
    <n v="360"/>
    <n v="8.1479999999999997E-2"/>
    <s v="400 - 499"/>
    <s v="1.2 - 1.39"/>
    <n v="0.10347959999999999"/>
    <n v="4.2393170697359983E-2"/>
    <n v="0.10347959999999998"/>
    <n v="41.482843582377519"/>
    <n v="1.2254800576814553"/>
  </r>
  <r>
    <x v="8"/>
    <s v="Q3"/>
    <s v="AMOLED"/>
    <s v="RGB OLED"/>
    <x v="3"/>
    <s v="Flexible"/>
    <s v="Others"/>
    <x v="5"/>
    <s v="Z10"/>
    <n v="1.78"/>
    <n v="416"/>
    <n v="468"/>
    <n v="0.41399999999999998"/>
    <s v="300 - 399"/>
    <s v="1.6 - 1.79"/>
    <n v="0.73692000000000002"/>
    <n v="0.42021569883277227"/>
    <n v="0.73691999999999991"/>
    <n v="259.23144809224056"/>
    <n v="7.4034162720000012"/>
  </r>
  <r>
    <x v="8"/>
    <s v="Q3"/>
    <s v="AMOLED"/>
    <s v="RGB OLED"/>
    <x v="4"/>
    <s v="Flexible"/>
    <s v="Samsung"/>
    <x v="2"/>
    <s v="Watch 6/7 series"/>
    <n v="1.5"/>
    <n v="480"/>
    <n v="480"/>
    <n v="0.2"/>
    <s v="400 - 499"/>
    <s v="1.4 - 1.59"/>
    <n v="0.30000000000000004"/>
    <n v="0.14516099999999998"/>
    <n v="0.3"/>
    <n v="135.76450198781714"/>
    <n v="4.2776611684800008"/>
  </r>
  <r>
    <x v="8"/>
    <s v="Q3"/>
    <s v="AMOLED"/>
    <s v="RGB OLED"/>
    <x v="1"/>
    <s v="Flexible"/>
    <s v="Samsung"/>
    <x v="2"/>
    <m/>
    <n v="1.2"/>
    <n v="360"/>
    <n v="360"/>
    <n v="0.46196300000000001"/>
    <s v="400 - 499"/>
    <s v="1.2 - 1.39"/>
    <n v="0.55435559999999995"/>
    <n v="0.21458883533759995"/>
    <n v="0.55435559999999995"/>
    <n v="235.19316236924237"/>
    <n v="6.9480417757326727"/>
  </r>
  <r>
    <x v="8"/>
    <s v="Q3"/>
    <s v="AMOLED"/>
    <s v="RGB OLED"/>
    <x v="1"/>
    <s v="Flexible"/>
    <s v="Samsung"/>
    <x v="2"/>
    <m/>
    <n v="1.31"/>
    <n v="360"/>
    <n v="360"/>
    <n v="0.99909999999999999"/>
    <s v="300 - 399"/>
    <s v="1.2 - 1.39"/>
    <n v="1.308821"/>
    <n v="0.55308131641580005"/>
    <n v="1.308821"/>
    <n v="508.65867726010532"/>
    <n v="17.611438038050643"/>
  </r>
  <r>
    <x v="8"/>
    <s v="Q3"/>
    <s v="AMOLED"/>
    <s v="RGB OLED"/>
    <x v="1"/>
    <s v="Flexible"/>
    <s v="Samsung"/>
    <x v="2"/>
    <m/>
    <n v="1.47"/>
    <n v="360"/>
    <n v="360"/>
    <n v="1.4113500000000001"/>
    <s v="300 - 399"/>
    <s v="1.4 - 1.59"/>
    <n v="2.0746845"/>
    <n v="0.98380003723469978"/>
    <n v="2.0746844999999996"/>
    <n v="718.54211205189642"/>
    <n v="24.87829353918805"/>
  </r>
  <r>
    <x v="8"/>
    <s v="Q3"/>
    <s v="AMOLED"/>
    <s v="RGB OLED"/>
    <x v="9"/>
    <s v="Flexible"/>
    <s v="Samsung"/>
    <x v="2"/>
    <m/>
    <n v="1.5"/>
    <n v="480"/>
    <n v="480"/>
    <n v="2E-3"/>
    <s v="400 - 499"/>
    <s v="1.4 - 1.59"/>
    <n v="3.0000000000000001E-3"/>
    <n v="1.4516099999999997E-3"/>
    <n v="2.9999999999999996E-3"/>
    <n v="1.3576450198781713"/>
    <n v="0.05"/>
  </r>
  <r>
    <x v="8"/>
    <s v="Q3"/>
    <s v="AMOLED"/>
    <s v="RGB OLED"/>
    <x v="6"/>
    <s v="Rigid"/>
    <s v="Honor"/>
    <x v="20"/>
    <s v="Watch 5"/>
    <n v="1.85"/>
    <n v="390"/>
    <n v="450"/>
    <n v="0.05"/>
    <s v="300 - 399"/>
    <s v="1.8 - 1.99"/>
    <n v="9.2500000000000013E-2"/>
    <n v="5.4641081154822337E-2"/>
    <n v="9.2500000000000013E-2"/>
    <n v="29.774149861918815"/>
    <n v="0.5926101142500001"/>
  </r>
  <r>
    <x v="8"/>
    <s v="Q3"/>
    <s v="AMOLED"/>
    <s v="RGB OLED"/>
    <x v="6"/>
    <s v="Rigid"/>
    <s v="Honor"/>
    <x v="20"/>
    <s v="Watch 4"/>
    <n v="1.744"/>
    <n v="390"/>
    <n v="450"/>
    <n v="4.2000000000000003E-2"/>
    <s v="300 - 399"/>
    <s v="1.6 - 1.79"/>
    <n v="7.3248000000000008E-2"/>
    <n v="4.0789471130899486E-2"/>
    <n v="7.3248000000000008E-2"/>
    <n v="25.010285884011804"/>
    <n v="0.49779249597000008"/>
  </r>
  <r>
    <x v="8"/>
    <s v="Q3"/>
    <s v="AMOLED"/>
    <s v="RGB OLED"/>
    <x v="3"/>
    <s v="Rigid"/>
    <s v="Honor"/>
    <x v="20"/>
    <s v="Watch 5 series"/>
    <n v="1.85"/>
    <n v="408"/>
    <n v="480"/>
    <n v="0.11"/>
    <s v="300 - 399"/>
    <s v="1.8 - 1.99"/>
    <n v="0.20350000000000001"/>
    <n v="0.11985696333817127"/>
    <n v="0.20350000000000001"/>
    <n v="69.296857071587311"/>
    <n v="1.38827470023"/>
  </r>
  <r>
    <x v="8"/>
    <s v="Q3"/>
    <s v="AMOLED"/>
    <s v="RGB OLED"/>
    <x v="4"/>
    <s v="Rigid"/>
    <s v="Huawei"/>
    <x v="4"/>
    <s v="Watch3/3 pro/runner/ GT3 46mm"/>
    <n v="1.43"/>
    <n v="466"/>
    <n v="466"/>
    <n v="0.34"/>
    <s v="400 - 499"/>
    <s v="1.4 - 1.59"/>
    <n v="0.48620000000000002"/>
    <n v="0.22427890627999997"/>
    <n v="0.48620000000000002"/>
    <n v="224.06799682239318"/>
    <n v="4.3834033564200006"/>
  </r>
  <r>
    <x v="8"/>
    <s v="Q3"/>
    <s v="AMOLED"/>
    <s v="RGB OLED"/>
    <x v="4"/>
    <s v="Rigid"/>
    <s v="Huawei"/>
    <x v="4"/>
    <s v="GT3 42mm"/>
    <n v="1.32"/>
    <n v="466"/>
    <n v="466"/>
    <n v="0.1"/>
    <s v="400 - 499"/>
    <s v="1.2 - 1.39"/>
    <n v="0.13200000000000001"/>
    <n v="5.6206339199999997E-2"/>
    <n v="0.13200000000000001"/>
    <n v="65.902352006586227"/>
    <n v="1.1646128921757675"/>
  </r>
  <r>
    <x v="8"/>
    <s v="Q3"/>
    <s v="AMOLED"/>
    <s v="RGB OLED"/>
    <x v="2"/>
    <s v="Rigid"/>
    <s v="Huawei"/>
    <x v="4"/>
    <s v="6&amp;7"/>
    <n v="1.47"/>
    <n v="194"/>
    <n v="368"/>
    <n v="0.25"/>
    <s v="200 - 299"/>
    <s v="1.4 - 1.59"/>
    <n v="0.36749999999999999"/>
    <n v="0.1437788351029238"/>
    <n v="0.36749999999999994"/>
    <n v="104.00120191613172"/>
    <n v="2.1773509560000002"/>
  </r>
  <r>
    <x v="8"/>
    <s v="Q3"/>
    <s v="AMOLED"/>
    <s v="RGB OLED"/>
    <x v="2"/>
    <s v="Rigid"/>
    <s v="Huawei"/>
    <x v="4"/>
    <s v="Watch3/3 pro/runner/ GT3 46mm"/>
    <n v="1.43"/>
    <n v="466"/>
    <n v="466"/>
    <n v="0.69"/>
    <s v="400 - 499"/>
    <s v="1.4 - 1.59"/>
    <n v="0.98669999999999991"/>
    <n v="0.45515425097999984"/>
    <n v="0.9866999999999998"/>
    <n v="454.72622884544495"/>
    <n v="8.8957303409699993"/>
  </r>
  <r>
    <x v="8"/>
    <s v="Q3"/>
    <s v="AMOLED"/>
    <s v="RGB OLED"/>
    <x v="2"/>
    <s v="Rigid"/>
    <s v="Huawei"/>
    <x v="4"/>
    <s v="Watch Fit3"/>
    <n v="1.82"/>
    <n v="408"/>
    <n v="480"/>
    <n v="0.37"/>
    <s v="300 - 399"/>
    <s v="1.8 - 1.99"/>
    <n v="0.6734"/>
    <n v="0.39018595121509442"/>
    <n v="0.6734"/>
    <n v="233.08942833170278"/>
    <n v="4.6696512644099997"/>
  </r>
  <r>
    <x v="8"/>
    <s v="Q3"/>
    <s v="AMOLED"/>
    <s v="RGB OLED"/>
    <x v="6"/>
    <s v="Rigid"/>
    <s v="Huawei"/>
    <x v="4"/>
    <m/>
    <n v="1.43"/>
    <n v="466"/>
    <n v="466"/>
    <n v="0.57999999999999996"/>
    <s v="400 - 499"/>
    <s v="1.4 - 1.59"/>
    <n v="0.82939999999999992"/>
    <n v="0.38259342835999993"/>
    <n v="0.8293999999999998"/>
    <n v="382.23364163820008"/>
    <n v="7.4775704315399993"/>
  </r>
  <r>
    <x v="8"/>
    <s v="Q3"/>
    <s v="AMOLED"/>
    <s v="RGB OLED"/>
    <x v="6"/>
    <s v="Rigid"/>
    <s v="Huawei"/>
    <x v="4"/>
    <s v="6/ 6 pro/Watch Fit Mini"/>
    <n v="1.47"/>
    <n v="194"/>
    <n v="368"/>
    <n v="0.16500000000000001"/>
    <s v="200 - 299"/>
    <s v="1.4 - 1.59"/>
    <n v="0.24255000000000002"/>
    <n v="9.4894031167929715E-2"/>
    <n v="0.24254999999999999"/>
    <n v="68.640793264646945"/>
    <n v="1.4370516309600001"/>
  </r>
  <r>
    <x v="8"/>
    <s v="Q3"/>
    <s v="AMOLED"/>
    <s v="RGB OLED"/>
    <x v="6"/>
    <s v="Rigid"/>
    <s v="Huawei"/>
    <x v="4"/>
    <s v="Kids Watch 4X"/>
    <n v="1.41"/>
    <n v="320"/>
    <n v="360"/>
    <n v="0.39"/>
    <s v="300 - 399"/>
    <s v="1.4 - 1.59"/>
    <n v="0.54989999999999994"/>
    <n v="0.24839037307365508"/>
    <n v="0.54989999999999994"/>
    <n v="187.84887542915982"/>
    <n v="3.9169903301100004"/>
  </r>
  <r>
    <x v="8"/>
    <s v="Q3"/>
    <s v="AMOLED"/>
    <s v="RGB OLED"/>
    <x v="6"/>
    <s v="Rigid"/>
    <s v="Huawei"/>
    <x v="4"/>
    <m/>
    <n v="1.82"/>
    <n v="408"/>
    <n v="480"/>
    <n v="0.28999999999999998"/>
    <s v="300 - 399"/>
    <s v="1.8 - 1.99"/>
    <n v="0.52779999999999994"/>
    <n v="0.30582142122264155"/>
    <n v="0.52780000000000005"/>
    <n v="182.69171409782106"/>
    <n v="3.6599969369699998"/>
  </r>
  <r>
    <x v="8"/>
    <s v="Q3"/>
    <s v="AMOLED"/>
    <s v="RGB OLED"/>
    <x v="6"/>
    <s v="Rigid"/>
    <s v="Huawei"/>
    <x v="4"/>
    <s v="Watch Fit2"/>
    <n v="1.74"/>
    <n v="466"/>
    <n v="466"/>
    <n v="0.01"/>
    <s v="300 - 399"/>
    <s v="1.6 - 1.79"/>
    <n v="1.7399999999999999E-2"/>
    <n v="9.7664320799999999E-3"/>
    <n v="1.7399999999999999E-2"/>
    <n v="6.5902352006586229"/>
    <n v="0.11852202285000001"/>
  </r>
  <r>
    <x v="8"/>
    <s v="Q3"/>
    <s v="AMOLED"/>
    <s v="RGB OLED"/>
    <x v="6"/>
    <s v="Rigid"/>
    <s v="Huawei"/>
    <x v="4"/>
    <s v="Watch GT Cyber"/>
    <n v="1.32"/>
    <n v="466"/>
    <n v="466"/>
    <n v="1.43"/>
    <s v="400 - 499"/>
    <s v="1.2 - 1.39"/>
    <n v="1.8875999999999999"/>
    <n v="0.80375065055999984"/>
    <n v="1.8876000000000002"/>
    <n v="942.40363369418299"/>
    <n v="18.436078822589998"/>
  </r>
  <r>
    <x v="8"/>
    <s v="Q3"/>
    <s v="AMOLED"/>
    <s v="RGB OLED"/>
    <x v="3"/>
    <s v="Rigid"/>
    <s v="Huawei"/>
    <x v="4"/>
    <s v="Fit3"/>
    <n v="1.82"/>
    <n v="408"/>
    <n v="480"/>
    <n v="0.68600000000000005"/>
    <s v="300 - 399"/>
    <s v="1.8 - 1.99"/>
    <n v="1.2485200000000001"/>
    <n v="0.72342584468528326"/>
    <n v="1.2485200000000003"/>
    <n v="432.16039955553543"/>
    <n v="8.6577858577980003"/>
  </r>
  <r>
    <x v="8"/>
    <s v="Q3"/>
    <s v="AMOLED"/>
    <s v="RGB OLED"/>
    <x v="3"/>
    <s v="Rigid"/>
    <s v="Huawei"/>
    <x v="4"/>
    <s v="Band 9"/>
    <n v="1.46"/>
    <n v="194"/>
    <n v="368"/>
    <n v="0.60099999999999998"/>
    <s v="200 - 299"/>
    <s v="1.4 - 1.59"/>
    <n v="0.87745999999999991"/>
    <n v="0.34095767117060638"/>
    <n v="0.87745999999999991"/>
    <n v="250.01888940638065"/>
    <n v="5.2343516982240006"/>
  </r>
  <r>
    <x v="8"/>
    <s v="Q3"/>
    <s v="AMOLED"/>
    <s v="RGB OLED"/>
    <x v="3"/>
    <s v="Rigid"/>
    <s v="Huawei"/>
    <x v="4"/>
    <s v="Watch GT3 Pro"/>
    <n v="1.43"/>
    <n v="466"/>
    <n v="466"/>
    <n v="1.26"/>
    <s v="400 - 499"/>
    <s v="1.4 - 1.59"/>
    <n v="1.8017999999999998"/>
    <n v="0.83115124091999981"/>
    <n v="1.8017999999999998"/>
    <n v="830.36963528298645"/>
    <n v="16.24437714438"/>
  </r>
  <r>
    <x v="8"/>
    <s v="Q3"/>
    <s v="AMOLED"/>
    <s v="RGB OLED"/>
    <x v="2"/>
    <s v="Rigid"/>
    <s v="Huawei/Honor"/>
    <x v="10"/>
    <s v="Watch Fit/Watch ES"/>
    <n v="1.64"/>
    <n v="280"/>
    <n v="456"/>
    <n v="0.17299999999999999"/>
    <s v="300 - 399"/>
    <s v="1.6 - 1.79"/>
    <n v="0.28371999999999997"/>
    <n v="0.1338591776788913"/>
    <n v="0.28371999999999997"/>
    <n v="92.572944989343398"/>
    <n v="1.8469825821809995"/>
  </r>
  <r>
    <x v="8"/>
    <s v="Q3"/>
    <s v="AMOLED"/>
    <s v="RGB OLED"/>
    <x v="6"/>
    <s v="Rigid"/>
    <s v="Huawei/Honor"/>
    <x v="10"/>
    <s v="Watch Fit/Watch ES"/>
    <n v="1.64"/>
    <n v="280"/>
    <n v="456"/>
    <n v="0.125"/>
    <s v="300 - 399"/>
    <s v="1.6 - 1.79"/>
    <n v="0.20499999999999999"/>
    <n v="9.6719059016539974E-2"/>
    <n v="0.20499999999999996"/>
    <n v="66.887966032762577"/>
    <n v="1.3345249871249998"/>
  </r>
  <r>
    <x v="8"/>
    <s v="Q3"/>
    <s v="AMOLED"/>
    <s v="RGB OLED"/>
    <x v="6"/>
    <s v="Rigid"/>
    <s v="Oppo"/>
    <x v="18"/>
    <s v="Watch X"/>
    <n v="1.43"/>
    <n v="466"/>
    <n v="466"/>
    <n v="0.17499999999999999"/>
    <s v="400 - 499"/>
    <s v="1.4 - 1.59"/>
    <n v="0.25024999999999997"/>
    <n v="0.11543767234999995"/>
    <n v="0.25024999999999997"/>
    <n v="115.32911601152588"/>
    <n v="2.2561634922749998"/>
  </r>
  <r>
    <x v="8"/>
    <s v="Q3"/>
    <s v="AMOLED"/>
    <s v="RGB OLED"/>
    <x v="6"/>
    <s v="Rigid"/>
    <s v="Oppo"/>
    <x v="18"/>
    <m/>
    <n v="1.32"/>
    <n v="466"/>
    <n v="466"/>
    <n v="2E-3"/>
    <s v="400 - 499"/>
    <s v="1.2 - 1.39"/>
    <n v="2.64E-3"/>
    <n v="1.1241267839999997E-3"/>
    <n v="2.6400000000000004E-3"/>
    <n v="1.3180470401317246"/>
    <n v="2.5784725626E-2"/>
  </r>
  <r>
    <x v="8"/>
    <s v="Q3"/>
    <s v="AMOLED"/>
    <s v="RGB OLED"/>
    <x v="6"/>
    <s v="Rigid"/>
    <s v="Others"/>
    <x v="13"/>
    <s v="Band 7/8/9"/>
    <n v="1.6160000000000001"/>
    <n v="192"/>
    <n v="490"/>
    <n v="0.25"/>
    <s v="300 - 399"/>
    <s v="1.6 - 1.79"/>
    <n v="0.40400000000000003"/>
    <n v="0.1430751272137144"/>
    <n v="0.40400000000000003"/>
    <n v="131.56842326333472"/>
    <n v="2.5164704565"/>
  </r>
  <r>
    <x v="8"/>
    <s v="Q3"/>
    <s v="AMOLED"/>
    <s v="RGB OLED"/>
    <x v="3"/>
    <s v="Rigid"/>
    <s v="Others"/>
    <x v="13"/>
    <m/>
    <n v="1.48"/>
    <n v="466"/>
    <n v="466"/>
    <n v="7.0000000000000007E-2"/>
    <s v="400 - 499"/>
    <s v="1.4 - 1.59"/>
    <n v="0.10360000000000001"/>
    <n v="4.946054624E-2"/>
    <n v="0.10360000000000001"/>
    <n v="46.131646404610365"/>
    <n v="0.52896820284000001"/>
  </r>
  <r>
    <x v="8"/>
    <s v="Q3"/>
    <s v="AMOLED"/>
    <s v="RGB OLED"/>
    <x v="7"/>
    <s v="Rigid"/>
    <s v="Others"/>
    <x v="11"/>
    <s v="Charge 5"/>
    <n v="1.04"/>
    <n v="184"/>
    <n v="276"/>
    <n v="1.4999999999999999E-2"/>
    <s v="300 - 399"/>
    <s v="1 - 1.19"/>
    <n v="1.5599999999999999E-2"/>
    <n v="4.8309580800000003E-3"/>
    <n v="1.5599999999999999E-2"/>
    <n v="4.9756607601403049"/>
    <n v="0.11335032917999999"/>
  </r>
  <r>
    <x v="8"/>
    <s v="Q3"/>
    <s v="AMOLED"/>
    <s v="RGB OLED"/>
    <x v="3"/>
    <s v="Rigid"/>
    <s v="Others"/>
    <x v="11"/>
    <m/>
    <n v="1.72"/>
    <n v="466"/>
    <n v="466"/>
    <n v="0.02"/>
    <s v="300 - 399"/>
    <s v="1.6 - 1.79"/>
    <n v="3.44E-2"/>
    <n v="1.9086413439999998E-2"/>
    <n v="3.44E-2"/>
    <n v="13.180470401317246"/>
    <n v="0.25784725625999999"/>
  </r>
  <r>
    <x v="8"/>
    <s v="Q3"/>
    <s v="AMOLED"/>
    <s v="RGB OLED"/>
    <x v="3"/>
    <s v="Rigid"/>
    <s v="Others"/>
    <x v="11"/>
    <s v="Charge 5"/>
    <n v="1.04"/>
    <n v="184"/>
    <n v="276"/>
    <n v="0.52"/>
    <s v="300 - 399"/>
    <s v="1 - 1.19"/>
    <n v="0.54080000000000006"/>
    <n v="0.16747321343999999"/>
    <n v="0.54080000000000006"/>
    <n v="172.48957301819726"/>
    <n v="3.9294780782399998"/>
  </r>
  <r>
    <x v="8"/>
    <s v="Q3"/>
    <s v="AMOLED"/>
    <s v="RGB OLED"/>
    <x v="6"/>
    <s v="Rigid"/>
    <s v="Others"/>
    <x v="8"/>
    <m/>
    <n v="1.41"/>
    <n v="320"/>
    <n v="450"/>
    <n v="0.13200000000000001"/>
    <s v="300 - 399"/>
    <s v="1.4 - 1.59"/>
    <n v="0.18612000000000001"/>
    <n v="7.996218584705804E-2"/>
    <n v="0.18611999999999998"/>
    <n v="72.887431015230604"/>
    <n v="1.4749631534880001"/>
  </r>
  <r>
    <x v="8"/>
    <s v="Q3"/>
    <s v="AMOLED"/>
    <s v="RGB OLED"/>
    <x v="6"/>
    <s v="Rigid"/>
    <s v="Others"/>
    <x v="8"/>
    <s v="Forerunner 165"/>
    <n v="1.2"/>
    <n v="390"/>
    <n v="390"/>
    <n v="0.59"/>
    <s v="400 - 499"/>
    <s v="1.2 - 1.39"/>
    <n v="0.70799999999999996"/>
    <n v="0.27406396799999994"/>
    <n v="0.70799999999999985"/>
    <n v="325.41054070204916"/>
    <n v="6.5926383375600004"/>
  </r>
  <r>
    <x v="8"/>
    <s v="Q3"/>
    <s v="AMOLED"/>
    <s v="RGB OLED"/>
    <x v="6"/>
    <s v="Rigid"/>
    <s v="Others"/>
    <x v="26"/>
    <s v="Watch X Plus"/>
    <n v="1.47"/>
    <n v="368"/>
    <n v="194"/>
    <n v="0.14000000000000001"/>
    <s v="200 - 299"/>
    <s v="1.4 - 1.59"/>
    <n v="0.20580000000000001"/>
    <n v="8.051614765763733E-2"/>
    <n v="0.20580000000000001"/>
    <n v="58.240673073033769"/>
    <n v="1.2193165353600002"/>
  </r>
  <r>
    <x v="8"/>
    <s v="Q3"/>
    <s v="AMOLED"/>
    <s v="RGB OLED"/>
    <x v="6"/>
    <s v="Rigid"/>
    <s v="Others"/>
    <x v="5"/>
    <s v="Z8"/>
    <n v="1.6"/>
    <n v="400"/>
    <n v="400"/>
    <n v="0.34"/>
    <s v="300 - 399"/>
    <s v="1.6 - 1.79"/>
    <n v="0.54400000000000004"/>
    <n v="0.280773632"/>
    <n v="0.54400000000000004"/>
    <n v="192.33304448274095"/>
    <n v="3.8760146033400007"/>
  </r>
  <r>
    <x v="8"/>
    <s v="Q3"/>
    <s v="AMOLED"/>
    <s v="RGB OLED"/>
    <x v="2"/>
    <s v="Rigid"/>
    <s v="Others"/>
    <x v="19"/>
    <s v="Z6 Pro/Z8"/>
    <n v="1.6"/>
    <n v="320"/>
    <n v="360"/>
    <n v="0.28000000000000003"/>
    <s v="300 - 399"/>
    <s v="1.6 - 1.79"/>
    <n v="0.44800000000000006"/>
    <n v="0.22963068645517243"/>
    <n v="0.44800000000000006"/>
    <n v="134.86585928247371"/>
    <n v="2.8121981857200002"/>
  </r>
  <r>
    <x v="8"/>
    <s v="Q3"/>
    <s v="AMOLED"/>
    <s v="RGB OLED"/>
    <x v="4"/>
    <s v="Rigid"/>
    <s v="Others"/>
    <x v="1"/>
    <s v="(BBK, 360 and Others)"/>
    <n v="1.4"/>
    <n v="240"/>
    <n v="240"/>
    <n v="0.18"/>
    <s v="200 - 299"/>
    <s v="1.4 - 1.59"/>
    <n v="0.252"/>
    <n v="0.11380622399999997"/>
    <n v="0.25199999999999995"/>
    <n v="61.094025894517706"/>
    <n v="1.40089829022"/>
  </r>
  <r>
    <x v="8"/>
    <s v="Q3"/>
    <s v="AMOLED"/>
    <s v="RGB OLED"/>
    <x v="2"/>
    <s v="Rigid"/>
    <s v="Others"/>
    <x v="1"/>
    <s v="White Box"/>
    <n v="1.4"/>
    <n v="400"/>
    <n v="400"/>
    <n v="1.1000000000000001"/>
    <s v="400 - 499"/>
    <s v="1.4 - 1.59"/>
    <n v="1.54"/>
    <n v="0.6954824799999999"/>
    <n v="1.54"/>
    <n v="622.25396744416184"/>
    <n v="12.540047246100002"/>
  </r>
  <r>
    <x v="8"/>
    <s v="Q3"/>
    <s v="AMOLED"/>
    <s v="RGB OLED"/>
    <x v="2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5484556330923529"/>
  </r>
  <r>
    <x v="8"/>
    <s v="Q3"/>
    <s v="AMOLED"/>
    <s v="RGB OLED"/>
    <x v="2"/>
    <s v="Rigid"/>
    <s v="Others"/>
    <x v="1"/>
    <s v="Agent/white box"/>
    <n v="0.95"/>
    <n v="120"/>
    <n v="180"/>
    <n v="0.1"/>
    <s v="200 - 299"/>
    <s v="0.8 - 0.99"/>
    <n v="9.5000000000000001E-2"/>
    <n v="2.6873395384615386E-2"/>
    <n v="9.5000000000000015E-2"/>
    <n v="21.633307652783937"/>
    <n v="0.57480512760000002"/>
  </r>
  <r>
    <x v="8"/>
    <s v="Q3"/>
    <s v="AMOLED"/>
    <s v="RGB OLED"/>
    <x v="2"/>
    <s v="Rigid"/>
    <s v="Others"/>
    <x v="1"/>
    <s v="Agent/white box"/>
    <n v="1.2"/>
    <n v="390"/>
    <n v="390"/>
    <n v="0.2"/>
    <s v="400 - 499"/>
    <s v="1.2 - 1.39"/>
    <n v="0.24"/>
    <n v="9.2903039999999978E-2"/>
    <n v="0.24000000000000002"/>
    <n v="110.30865786510142"/>
    <n v="2.2347926568000003"/>
  </r>
  <r>
    <x v="8"/>
    <s v="Q3"/>
    <s v="AMOLED"/>
    <s v="RGB OLED"/>
    <x v="2"/>
    <s v="Rigid"/>
    <s v="Others"/>
    <x v="1"/>
    <s v="Agent/white box"/>
    <n v="1.5"/>
    <n v="194"/>
    <n v="368"/>
    <n v="0.3"/>
    <s v="200 - 299"/>
    <s v="1.4 - 1.59"/>
    <n v="0.44999999999999996"/>
    <n v="0.17964869025771404"/>
    <n v="0.44999999999999996"/>
    <n v="124.80144229935806"/>
    <n v="2.6128211472"/>
  </r>
  <r>
    <x v="8"/>
    <s v="Q3"/>
    <s v="AMOLED"/>
    <s v="RGB OLED"/>
    <x v="2"/>
    <s v="Rigid"/>
    <s v="Others"/>
    <x v="1"/>
    <s v="Agent/white box"/>
    <n v="1.8"/>
    <n v="368"/>
    <n v="448"/>
    <n v="0.2"/>
    <s v="300 - 399"/>
    <s v="1.8 - 1.99"/>
    <n v="0.36000000000000004"/>
    <n v="0.20505179734958118"/>
    <n v="0.36000000000000004"/>
    <n v="115.95309396475801"/>
    <n v="2.316103713"/>
  </r>
  <r>
    <x v="8"/>
    <s v="Q3"/>
    <s v="AMOLED"/>
    <s v="RGB OLED"/>
    <x v="2"/>
    <s v="Rigid"/>
    <s v="Others"/>
    <x v="1"/>
    <s v="Agent/white box"/>
    <n v="1.9"/>
    <n v="240"/>
    <n v="536"/>
    <n v="0.5"/>
    <s v="300 - 399"/>
    <s v="1.8 - 1.99"/>
    <n v="0.95"/>
    <n v="0.43434268658378183"/>
    <n v="0.95000000000000007"/>
    <n v="293.63923443572725"/>
    <n v="5.4168824618101112"/>
  </r>
  <r>
    <x v="8"/>
    <s v="Q3"/>
    <s v="AMOLED"/>
    <s v="RGB OLED"/>
    <x v="2"/>
    <s v="Rigid"/>
    <s v="Others"/>
    <x v="1"/>
    <s v="Agent/white box"/>
    <n v="1.4"/>
    <n v="320"/>
    <n v="360"/>
    <n v="0.7"/>
    <s v="300 - 399"/>
    <s v="1.4 - 1.59"/>
    <n v="0.97999999999999987"/>
    <n v="0.43952748579310336"/>
    <n v="0.97999999999999987"/>
    <n v="337.16464820618427"/>
    <n v="7.0304954642999995"/>
  </r>
  <r>
    <x v="8"/>
    <s v="Q3"/>
    <s v="AMOLED"/>
    <s v="RGB OLED"/>
    <x v="6"/>
    <s v="Rigid"/>
    <s v="Others"/>
    <x v="1"/>
    <s v="white box"/>
    <n v="1.32"/>
    <n v="466"/>
    <n v="466"/>
    <n v="2E-3"/>
    <s v="400 - 499"/>
    <s v="1.2 - 1.39"/>
    <n v="2.64E-3"/>
    <n v="1.1241267839999997E-3"/>
    <n v="2.6400000000000004E-3"/>
    <n v="1.3180470401317246"/>
    <n v="2.5784725626E-2"/>
  </r>
  <r>
    <x v="8"/>
    <s v="Q3"/>
    <s v="AMOLED"/>
    <s v="RGB OLED"/>
    <x v="6"/>
    <s v="Rigid"/>
    <s v="Others"/>
    <x v="1"/>
    <s v="white box"/>
    <n v="1.47"/>
    <n v="194"/>
    <n v="368"/>
    <n v="2.1999999999999999E-2"/>
    <s v="200 - 299"/>
    <s v="1.4 - 1.59"/>
    <n v="3.2340000000000001E-2"/>
    <n v="1.2652537489057295E-2"/>
    <n v="3.2339999999999994E-2"/>
    <n v="9.1521057686195917"/>
    <n v="0.191606884128"/>
  </r>
  <r>
    <x v="8"/>
    <s v="Q3"/>
    <s v="AMOLED"/>
    <s v="RGB OLED"/>
    <x v="6"/>
    <s v="Rigid"/>
    <s v="Others"/>
    <x v="1"/>
    <s v="white box"/>
    <n v="1.41"/>
    <n v="360"/>
    <n v="320"/>
    <n v="0.04"/>
    <s v="300 - 399"/>
    <s v="1.4 - 1.59"/>
    <n v="5.6399999999999999E-2"/>
    <n v="2.5475935699862055E-2"/>
    <n v="5.6399999999999999E-2"/>
    <n v="19.266551326067674"/>
    <n v="0.36556985124000002"/>
  </r>
  <r>
    <x v="8"/>
    <s v="Q3"/>
    <s v="AMOLED"/>
    <s v="RGB OLED"/>
    <x v="6"/>
    <s v="Rigid"/>
    <s v="Others"/>
    <x v="1"/>
    <s v="white box"/>
    <n v="1.744"/>
    <n v="400"/>
    <n v="400"/>
    <n v="3.0000000000000001E-3"/>
    <s v="300 - 399"/>
    <s v="1.6 - 1.79"/>
    <n v="5.2319999999999997E-3"/>
    <n v="2.9434160486399995E-3"/>
    <n v="5.2319999999999997E-3"/>
    <n v="1.6970562748477143"/>
    <n v="3.4200128853000007E-2"/>
  </r>
  <r>
    <x v="8"/>
    <s v="Q3"/>
    <s v="AMOLED"/>
    <s v="RGB OLED"/>
    <x v="6"/>
    <s v="Rigid"/>
    <s v="Others"/>
    <x v="1"/>
    <s v="white box"/>
    <n v="1.952"/>
    <n v="410"/>
    <n v="502"/>
    <n v="0.27500000000000002"/>
    <s v="300 - 399"/>
    <s v="1.8 - 1.99"/>
    <n v="0.53680000000000005"/>
    <n v="0.33120013941521215"/>
    <n v="0.53680000000000005"/>
    <n v="178.24243321947779"/>
    <n v="3.4706867505750001"/>
  </r>
  <r>
    <x v="8"/>
    <s v="Q3"/>
    <s v="AMOLED"/>
    <s v="RGB OLED"/>
    <x v="7"/>
    <s v="Rigid"/>
    <s v="Others"/>
    <x v="1"/>
    <s v="White Box"/>
    <n v="1.39"/>
    <n v="454"/>
    <n v="454"/>
    <n v="0.115"/>
    <s v="400 - 499"/>
    <s v="1.2 - 1.39"/>
    <n v="0.15984999999999999"/>
    <n v="7.167453406999999E-2"/>
    <n v="0.15984999999999999"/>
    <n v="73.836090091499287"/>
    <n v="1.451378095695"/>
  </r>
  <r>
    <x v="8"/>
    <s v="Q3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5484556330923529"/>
  </r>
  <r>
    <x v="8"/>
    <s v="Q3"/>
    <s v="AMOLED"/>
    <s v="RGB OLED"/>
    <x v="7"/>
    <s v="Rigid"/>
    <s v="Others"/>
    <x v="1"/>
    <s v="White box"/>
    <n v="1.43"/>
    <n v="466"/>
    <n v="466"/>
    <n v="0.28999999999999998"/>
    <s v="400 - 499"/>
    <s v="1.4 - 1.59"/>
    <n v="0.41469999999999996"/>
    <n v="0.19129671417999997"/>
    <n v="0.4146999999999999"/>
    <n v="191.11682081910004"/>
    <n v="3.7387852157699997"/>
  </r>
  <r>
    <x v="8"/>
    <s v="Q3"/>
    <s v="AMOLED"/>
    <s v="RGB OLED"/>
    <x v="7"/>
    <s v="Rigid"/>
    <s v="Others"/>
    <x v="1"/>
    <s v="White box"/>
    <n v="1.2"/>
    <n v="390"/>
    <n v="390"/>
    <n v="0.20499999999999999"/>
    <s v="400 - 499"/>
    <s v="1.2 - 1.39"/>
    <n v="0.24599999999999997"/>
    <n v="9.5225615999999971E-2"/>
    <n v="0.246"/>
    <n v="113.06637431172895"/>
    <n v="2.2906624732200003"/>
  </r>
  <r>
    <x v="8"/>
    <s v="Q3"/>
    <s v="AMOLED"/>
    <s v="RGB OLED"/>
    <x v="7"/>
    <s v="Rigid"/>
    <s v="Others"/>
    <x v="1"/>
    <s v="White box"/>
    <n v="1.6"/>
    <n v="320"/>
    <n v="360"/>
    <n v="0.05"/>
    <s v="300 - 399"/>
    <s v="1.6 - 1.79"/>
    <n v="8.0000000000000016E-2"/>
    <n v="4.1005479724137928E-2"/>
    <n v="0.08"/>
    <n v="24.083189157584592"/>
    <n v="0.50217824745000006"/>
  </r>
  <r>
    <x v="8"/>
    <s v="Q3"/>
    <s v="AMOLED"/>
    <s v="RGB OLED"/>
    <x v="7"/>
    <s v="Rigid"/>
    <s v="Others"/>
    <x v="1"/>
    <s v="White box"/>
    <n v="1.8"/>
    <n v="368"/>
    <n v="448"/>
    <n v="7.0000000000000007E-2"/>
    <s v="300 - 399"/>
    <s v="1.8 - 1.99"/>
    <n v="0.12600000000000003"/>
    <n v="7.1768129072353401E-2"/>
    <n v="0.126"/>
    <n v="40.583582887665301"/>
    <n v="0.81063629955000005"/>
  </r>
  <r>
    <x v="8"/>
    <s v="Q3"/>
    <s v="AMOLED"/>
    <s v="RGB OLED"/>
    <x v="3"/>
    <s v="Rigid"/>
    <s v="Others"/>
    <x v="1"/>
    <s v="White Box"/>
    <n v="1.4"/>
    <n v="400"/>
    <n v="400"/>
    <n v="3.5640000000000001"/>
    <s v="400 - 499"/>
    <s v="1.4 - 1.59"/>
    <n v="4.9895999999999994"/>
    <n v="2.2533632351999997"/>
    <n v="4.9895999999999994"/>
    <n v="2016.1028545190843"/>
    <n v="40.629753077364008"/>
  </r>
  <r>
    <x v="8"/>
    <s v="Q3"/>
    <s v="AMOLED"/>
    <s v="RGB OLED"/>
    <x v="3"/>
    <s v="Rigid"/>
    <s v="Others"/>
    <x v="1"/>
    <s v="ODM"/>
    <n v="1.58"/>
    <n v="320"/>
    <n v="360"/>
    <n v="0.55700000000000005"/>
    <s v="300 - 399"/>
    <s v="1.4 - 1.59"/>
    <n v="0.88006000000000006"/>
    <n v="0.44545239318686897"/>
    <n v="0.88006000000000006"/>
    <n v="268.28672721549236"/>
    <n v="5.5942656765930003"/>
  </r>
  <r>
    <x v="8"/>
    <s v="Q3"/>
    <s v="AMOLED"/>
    <s v="RGB OLED"/>
    <x v="7"/>
    <s v="Rigid"/>
    <s v="Samsung"/>
    <x v="2"/>
    <s v="Galaxy Fit3"/>
    <n v="1.6"/>
    <n v="256"/>
    <n v="402"/>
    <n v="0.16"/>
    <s v="200 - 299"/>
    <s v="1.6 - 1.79"/>
    <n v="0.25600000000000001"/>
    <n v="0.11972911660135599"/>
    <n v="0.25600000000000006"/>
    <n v="76.254731000771358"/>
    <n v="0.88775290129477646"/>
  </r>
  <r>
    <x v="8"/>
    <s v="Q3"/>
    <s v="AMOLED"/>
    <s v="RGB OLED"/>
    <x v="3"/>
    <s v="Rigid"/>
    <s v="Vivo"/>
    <x v="22"/>
    <m/>
    <n v="1.85"/>
    <n v="390"/>
    <n v="450"/>
    <n v="0.255"/>
    <s v="300 - 399"/>
    <s v="1.8 - 1.99"/>
    <n v="0.47175000000000006"/>
    <n v="0.27866951388959393"/>
    <n v="0.47175"/>
    <n v="151.84816429578595"/>
    <n v="3.022311582675"/>
  </r>
  <r>
    <x v="8"/>
    <s v="Q3"/>
    <s v="AMOLED"/>
    <s v="RGB OLED"/>
    <x v="4"/>
    <s v="Rigid"/>
    <s v="Xiaomi"/>
    <x v="16"/>
    <s v="Band 7/8"/>
    <n v="1.6160000000000001"/>
    <n v="192"/>
    <n v="490"/>
    <n v="0.48"/>
    <s v="300 - 399"/>
    <s v="1.6 - 1.79"/>
    <n v="0.77568000000000004"/>
    <n v="0.27470424425033169"/>
    <n v="0.77567999999999993"/>
    <n v="252.61137266560266"/>
    <n v="4.82091117552"/>
  </r>
  <r>
    <x v="8"/>
    <s v="Q3"/>
    <s v="AMOLED"/>
    <s v="RGB OLED"/>
    <x v="6"/>
    <s v="Rigid"/>
    <s v="Xiaomi"/>
    <x v="16"/>
    <s v="Redmi Watch4"/>
    <n v="1.97"/>
    <n v="390"/>
    <n v="450"/>
    <n v="0.17"/>
    <s v="300 - 399"/>
    <s v="1.8 - 1.99"/>
    <n v="0.33490000000000003"/>
    <n v="0.21066248189999998"/>
    <n v="0.33490000000000003"/>
    <n v="101.23210953052397"/>
    <n v="2.0148743884500004"/>
  </r>
  <r>
    <x v="8"/>
    <s v="Q3"/>
    <s v="AMOLED"/>
    <s v="RGB OLED"/>
    <x v="6"/>
    <s v="Rigid"/>
    <s v="Xiaomi"/>
    <x v="16"/>
    <s v="Band 7"/>
    <n v="1.6160000000000001"/>
    <n v="192"/>
    <n v="490"/>
    <n v="0.35499999999999998"/>
    <s v="300 - 399"/>
    <s v="1.6 - 1.79"/>
    <n v="0.57367999999999997"/>
    <n v="0.20316668064347446"/>
    <n v="0.57367999999999997"/>
    <n v="186.82716103393528"/>
    <n v="3.57338804823"/>
  </r>
  <r>
    <x v="8"/>
    <s v="Q3"/>
    <s v="AMOLED"/>
    <s v="RGB OLED"/>
    <x v="6"/>
    <s v="Rigid"/>
    <s v="Xiaomi"/>
    <x v="16"/>
    <s v="Band 8 Pro"/>
    <n v="1.74"/>
    <n v="336"/>
    <n v="480"/>
    <n v="0.74"/>
    <s v="300 - 399"/>
    <s v="1.6 - 1.79"/>
    <n v="1.2876000000000001"/>
    <n v="0.67906198891812075"/>
    <n v="1.2875999999999999"/>
    <n v="433.57685547086112"/>
    <n v="8.5695837381000004"/>
  </r>
  <r>
    <x v="8"/>
    <s v="Q3"/>
    <s v="AMOLED"/>
    <s v="RGB OLED"/>
    <x v="6"/>
    <s v="Rigid"/>
    <s v="Xiaomi"/>
    <x v="16"/>
    <s v="Band 9 Pro"/>
    <n v="2.0699999999999998"/>
    <n v="432"/>
    <n v="514"/>
    <n v="4.0000000000000001E-3"/>
    <s v="300 - 399"/>
    <s v="2.00+"/>
    <n v="8.2799999999999992E-3"/>
    <n v="5.44642849971192E-3"/>
    <n v="8.2800000000000009E-3"/>
    <n v="2.6857252279412349"/>
    <n v="4.6322074259999999E-2"/>
  </r>
  <r>
    <x v="8"/>
    <s v="Q3"/>
    <s v="AMOLED"/>
    <s v="RGB OLED"/>
    <x v="7"/>
    <s v="Rigid"/>
    <s v="Xiaomi"/>
    <x v="16"/>
    <s v="Band 7/8/9"/>
    <n v="1.6160000000000001"/>
    <n v="192"/>
    <n v="490"/>
    <n v="0.33"/>
    <s v="300 - 399"/>
    <s v="1.6 - 1.79"/>
    <n v="0.53328000000000009"/>
    <n v="0.18885916792210303"/>
    <n v="0.53328000000000009"/>
    <n v="173.67031870760184"/>
    <n v="3.32174100258"/>
  </r>
  <r>
    <x v="8"/>
    <s v="Q3"/>
    <s v="AMOLED"/>
    <s v="RGB OLED"/>
    <x v="3"/>
    <s v="Rigid"/>
    <s v="Xiaomi"/>
    <x v="16"/>
    <s v="Redmi Watch 4"/>
    <n v="1.97"/>
    <n v="450"/>
    <n v="450"/>
    <n v="0.68"/>
    <s v="300 - 399"/>
    <s v="1.8 - 1.99"/>
    <n v="1.3396000000000001"/>
    <n v="0.85129249096000004"/>
    <n v="1.3396000000000001"/>
    <n v="432.74935008616711"/>
    <n v="8.5820617832400004"/>
  </r>
  <r>
    <x v="8"/>
    <s v="Q3"/>
    <s v="AMOLED"/>
    <s v="RGB OLED"/>
    <x v="3"/>
    <s v="Rigid"/>
    <s v="Xiaomi"/>
    <x v="16"/>
    <s v="Watch S1/S2 46mm/S3/Watch 2"/>
    <n v="1.43"/>
    <n v="466"/>
    <n v="466"/>
    <n v="8.4000000000000005E-2"/>
    <s v="400 - 499"/>
    <s v="1.4 - 1.59"/>
    <n v="0.12012"/>
    <n v="5.5410082727999993E-2"/>
    <n v="0.12011999999999999"/>
    <n v="55.357975685532438"/>
    <n v="1.0829584762920001"/>
  </r>
  <r>
    <x v="8"/>
    <s v="Q3"/>
    <s v="AMOLED"/>
    <s v="RGB OLED"/>
    <x v="3"/>
    <s v="Rigid"/>
    <s v="Xiaomi"/>
    <x v="16"/>
    <s v="Band 9 Pro"/>
    <n v="2.0699999999999998"/>
    <n v="464"/>
    <n v="464"/>
    <n v="4.4999999999999998E-2"/>
    <s v="300 - 399"/>
    <s v="2.00+"/>
    <n v="9.3149999999999983E-2"/>
    <n v="6.2200036889999991E-2"/>
    <n v="9.3149999999999997E-2"/>
    <n v="29.52877918235022"/>
    <n v="0.34005098753999996"/>
  </r>
  <r>
    <x v="8"/>
    <s v="Q3"/>
    <s v="AMOLED"/>
    <s v="RGB OLED"/>
    <x v="3"/>
    <s v="Rigid"/>
    <s v="Xiaomi"/>
    <x v="16"/>
    <s v="Band 8 Pro"/>
    <n v="1.74"/>
    <n v="336"/>
    <n v="480"/>
    <n v="0.23200000000000001"/>
    <s v="300 - 399"/>
    <s v="1.6 - 1.79"/>
    <n v="0.40368000000000004"/>
    <n v="0.21289511003919462"/>
    <n v="0.40368000000000004"/>
    <n v="135.93220333681052"/>
    <n v="2.6866803070800001"/>
  </r>
  <r>
    <x v="8"/>
    <s v="Q3"/>
    <s v="AMOLED"/>
    <s v="RGB OLED"/>
    <x v="3"/>
    <s v="Rigid"/>
    <s v="Xiaomi"/>
    <x v="16"/>
    <s v="Band 7/8/9"/>
    <n v="1.6160000000000001"/>
    <n v="192"/>
    <n v="490"/>
    <n v="1.429"/>
    <s v="300 - 399"/>
    <s v="1.6 - 1.79"/>
    <n v="2.3092640000000002"/>
    <n v="0.81781742715359151"/>
    <n v="2.3092640000000002"/>
    <n v="752.0451073732213"/>
    <n v="16.548561029385002"/>
  </r>
  <r>
    <x v="8"/>
    <s v="Q4"/>
    <s v="AMOLED"/>
    <s v="RGB OLED"/>
    <x v="0"/>
    <s v="Flexible"/>
    <s v="Apple"/>
    <x v="0"/>
    <m/>
    <n v="1.96"/>
    <n v="416"/>
    <n v="496"/>
    <n v="0.63203900000000002"/>
    <s v="300 - 399"/>
    <s v="1.8 - 1.99"/>
    <n v="1.23879644"/>
    <n v="0.77127599663123791"/>
    <n v="1.2387964400000002"/>
    <n v="409.15531737803497"/>
    <n v="19.057219091769529"/>
  </r>
  <r>
    <x v="8"/>
    <s v="Q4"/>
    <s v="AMOLED"/>
    <s v="RGB OLED"/>
    <x v="0"/>
    <s v="Flexible"/>
    <s v="Apple"/>
    <x v="0"/>
    <m/>
    <n v="1.99"/>
    <n v="410"/>
    <n v="502"/>
    <n v="3.2679610000000001"/>
    <s v="300 - 399"/>
    <s v="1.8 - 1.99"/>
    <n v="6.5032423900000005"/>
    <n v="4.0905453161414629"/>
    <n v="6.5032423900000005"/>
    <n v="2118.1429829322105"/>
    <n v="98.535452338159899"/>
  </r>
  <r>
    <x v="8"/>
    <s v="Q4"/>
    <s v="AMOLED"/>
    <s v="RGB OLED"/>
    <x v="8"/>
    <s v="Flexible"/>
    <s v="Apple"/>
    <x v="0"/>
    <m/>
    <n v="1.57"/>
    <n v="324"/>
    <n v="394"/>
    <n v="1.5"/>
    <s v="300 - 399"/>
    <s v="1.4 - 1.59"/>
    <n v="2.355"/>
    <n v="1.1702318348418059"/>
    <n v="2.355"/>
    <n v="765.16468815543226"/>
    <n v="38.467478781175217"/>
  </r>
  <r>
    <x v="8"/>
    <s v="Q4"/>
    <s v="AMOLED"/>
    <s v="RGB OLED"/>
    <x v="8"/>
    <s v="Flexible"/>
    <s v="Apple"/>
    <x v="0"/>
    <m/>
    <n v="1.78"/>
    <n v="368"/>
    <n v="448"/>
    <n v="0.6"/>
    <s v="300 - 399"/>
    <s v="1.6 - 1.79"/>
    <n v="1.0680000000000001"/>
    <n v="0.60156121733556733"/>
    <n v="1.0680000000000001"/>
    <n v="347.85928189427398"/>
    <n v="16.029699988274523"/>
  </r>
  <r>
    <x v="8"/>
    <s v="Q4"/>
    <s v="AMOLED"/>
    <s v="RGB OLED"/>
    <x v="0"/>
    <s v="Flexible"/>
    <s v="Apple"/>
    <x v="0"/>
    <m/>
    <n v="1.57"/>
    <n v="324"/>
    <n v="394"/>
    <n v="2.5"/>
    <s v="300 - 399"/>
    <s v="1.4 - 1.59"/>
    <n v="3.9250000000000003"/>
    <n v="1.95038639140301"/>
    <n v="3.9249999999999998"/>
    <n v="1275.2744802590539"/>
    <n v="64.112464635292028"/>
  </r>
  <r>
    <x v="8"/>
    <s v="Q4"/>
    <s v="AMOLED"/>
    <s v="RGB OLED"/>
    <x v="0"/>
    <s v="Flexible"/>
    <s v="Apple"/>
    <x v="0"/>
    <m/>
    <n v="1.77"/>
    <n v="374"/>
    <n v="446"/>
    <n v="0.52859999999999996"/>
    <s v="300 - 399"/>
    <s v="1.6 - 1.79"/>
    <n v="0.93562199999999995"/>
    <n v="0.52603475521743281"/>
    <n v="0.93562199999999995"/>
    <n v="307.67607886268962"/>
    <n v="13.555939522486145"/>
  </r>
  <r>
    <x v="8"/>
    <s v="Q4"/>
    <s v="AMOLED"/>
    <s v="RGB OLED"/>
    <x v="0"/>
    <s v="Flexible"/>
    <s v="Apple"/>
    <x v="0"/>
    <m/>
    <n v="1.78"/>
    <n v="368"/>
    <n v="448"/>
    <n v="2.7713999999999999"/>
    <s v="300 - 399"/>
    <s v="1.6 - 1.79"/>
    <n v="4.9330920000000003"/>
    <n v="2.7786112628729858"/>
    <n v="4.9330920000000003"/>
    <n v="1606.7620230696516"/>
    <n v="71.072513796099329"/>
  </r>
  <r>
    <x v="8"/>
    <s v="Q4"/>
    <s v="AMOLED"/>
    <s v="RGB OLED"/>
    <x v="0"/>
    <s v="Flexible"/>
    <s v="Apple"/>
    <x v="0"/>
    <m/>
    <n v="1.9"/>
    <n v="396"/>
    <n v="484"/>
    <n v="0.05"/>
    <s v="300 - 399"/>
    <s v="1.8 - 1.99"/>
    <n v="9.5000000000000001E-2"/>
    <n v="5.707270603960396E-2"/>
    <n v="9.5000000000000015E-2"/>
    <n v="31.26787488781417"/>
    <n v="1.4055379846384881"/>
  </r>
  <r>
    <x v="8"/>
    <s v="Q4"/>
    <s v="AMOLED"/>
    <s v="RGB OLED"/>
    <x v="4"/>
    <s v="Flexible"/>
    <s v="Honor"/>
    <x v="20"/>
    <s v="Watch 4 Pro"/>
    <n v="1.5"/>
    <n v="464"/>
    <n v="464"/>
    <n v="6.8000000000000005E-2"/>
    <s v="400 - 499"/>
    <s v="1.4 - 1.59"/>
    <n v="0.10200000000000001"/>
    <n v="4.9354739999999994E-2"/>
    <n v="0.10199999999999999"/>
    <n v="44.621266319995897"/>
    <n v="1.2108569454315539"/>
  </r>
  <r>
    <x v="8"/>
    <s v="Q4"/>
    <s v="AMOLED"/>
    <s v="RGB OLED"/>
    <x v="3"/>
    <s v="Flexible"/>
    <s v="Honor"/>
    <x v="20"/>
    <s v="Watch 4 Pro/5 Pro"/>
    <n v="1.5"/>
    <n v="464"/>
    <n v="464"/>
    <n v="0.158"/>
    <s v="400 - 499"/>
    <s v="1.4 - 1.59"/>
    <n v="0.23699999999999999"/>
    <n v="0.11467718999999998"/>
    <n v="0.23699999999999999"/>
    <n v="103.67882468469634"/>
    <n v="3.2341181112448329"/>
  </r>
  <r>
    <x v="8"/>
    <s v="Q4"/>
    <s v="AMOLED"/>
    <s v="RGB OLED"/>
    <x v="4"/>
    <s v="Flexible"/>
    <s v="Huawei"/>
    <x v="4"/>
    <s v="Watch 4/Watch 4 Pro/Watch Ultimate Design"/>
    <n v="1.5"/>
    <n v="466"/>
    <n v="466"/>
    <n v="0.42199999999999999"/>
    <s v="400 - 499"/>
    <s v="1.4 - 1.59"/>
    <n v="0.63300000000000001"/>
    <n v="0.30628970999999988"/>
    <n v="0.6329999999999999"/>
    <n v="278.10792546779385"/>
    <n v="8.6638843729099193"/>
  </r>
  <r>
    <x v="8"/>
    <s v="Q4"/>
    <s v="AMOLED"/>
    <s v="RGB OLED"/>
    <x v="3"/>
    <s v="Flexible"/>
    <s v="Huawei"/>
    <x v="4"/>
    <s v="Watch 4"/>
    <n v="1.5"/>
    <n v="466"/>
    <n v="466"/>
    <n v="0.17"/>
    <s v="400 - 499"/>
    <s v="1.4 - 1.59"/>
    <n v="0.255"/>
    <n v="0.12338684999999998"/>
    <n v="0.255"/>
    <n v="112.03399841119659"/>
    <n v="3.4901903871912001"/>
  </r>
  <r>
    <x v="8"/>
    <s v="Q4"/>
    <s v="AMOLED"/>
    <s v="RGB OLED"/>
    <x v="4"/>
    <s v="Flexible"/>
    <s v="Oppo"/>
    <x v="18"/>
    <s v="Watch3 Pro"/>
    <n v="1.91"/>
    <n v="378"/>
    <n v="496"/>
    <n v="0.04"/>
    <s v="300 - 399"/>
    <s v="1.8 - 1.99"/>
    <n v="7.6399999999999996E-2"/>
    <n v="4.5386813417500428E-2"/>
    <n v="7.6399999999999996E-2"/>
    <n v="24.944738924270183"/>
    <n v="0.93932046362571697"/>
  </r>
  <r>
    <x v="8"/>
    <s v="Q4"/>
    <s v="AMOLED"/>
    <s v="RGB OLED"/>
    <x v="4"/>
    <s v="Flexible"/>
    <s v="Others"/>
    <x v="23"/>
    <s v="Pixel Watch"/>
    <n v="1.2"/>
    <n v="450"/>
    <n v="450"/>
    <n v="0.1"/>
    <s v="500 - 599"/>
    <s v="1.2 - 1.39"/>
    <n v="0.12"/>
    <n v="4.6451519999999989E-2"/>
    <n v="0.12000000000000001"/>
    <n v="63.63961030678928"/>
    <n v="1.7098084099293036"/>
  </r>
  <r>
    <x v="8"/>
    <s v="Q4"/>
    <s v="AMOLED"/>
    <s v="RGB OLED"/>
    <x v="1"/>
    <s v="Flexible"/>
    <s v="Others"/>
    <x v="23"/>
    <m/>
    <n v="1.27"/>
    <n v="360"/>
    <n v="360"/>
    <n v="5.6259999999999998E-2"/>
    <s v="400 - 499"/>
    <s v="1.2 - 1.39"/>
    <n v="7.1450199999999991E-2"/>
    <n v="2.9271475005319989E-2"/>
    <n v="7.1450199999999991E-2"/>
    <n v="28.642915806879717"/>
    <n v="0.82924150569778476"/>
  </r>
  <r>
    <x v="8"/>
    <s v="Q4"/>
    <s v="AMOLED"/>
    <s v="RGB OLED"/>
    <x v="3"/>
    <s v="Flexible"/>
    <s v="Others"/>
    <x v="5"/>
    <s v="Z10"/>
    <n v="1.78"/>
    <n v="416"/>
    <n v="468"/>
    <n v="0.16700000000000001"/>
    <s v="300 - 399"/>
    <s v="1.6 - 1.79"/>
    <n v="0.29726000000000002"/>
    <n v="0.16950729880452411"/>
    <n v="0.29725999999999997"/>
    <n v="104.5692073222323"/>
    <n v="2.9266741716800007"/>
  </r>
  <r>
    <x v="8"/>
    <s v="Q4"/>
    <s v="AMOLED"/>
    <s v="RGB OLED"/>
    <x v="4"/>
    <s v="Flexible"/>
    <s v="Samsung"/>
    <x v="2"/>
    <s v="Watch 6/7 series"/>
    <n v="1.5"/>
    <n v="480"/>
    <n v="480"/>
    <n v="0.1"/>
    <s v="400 - 499"/>
    <s v="1.4 - 1.59"/>
    <n v="0.15000000000000002"/>
    <n v="7.2580499999999992E-2"/>
    <n v="0.15"/>
    <n v="67.882250993908571"/>
    <n v="2.0960539725551999"/>
  </r>
  <r>
    <x v="8"/>
    <s v="Q4"/>
    <s v="AMOLED"/>
    <s v="RGB OLED"/>
    <x v="1"/>
    <s v="Flexible"/>
    <s v="Samsung"/>
    <x v="2"/>
    <m/>
    <n v="1.2"/>
    <n v="360"/>
    <n v="360"/>
    <n v="0.275723"/>
    <s v="400 - 499"/>
    <s v="1.2 - 1.39"/>
    <n v="0.33086759999999998"/>
    <n v="0.12807752448959997"/>
    <n v="0.33086759999999998"/>
    <n v="140.37523418095088"/>
    <n v="4.0640056110115585"/>
  </r>
  <r>
    <x v="8"/>
    <s v="Q4"/>
    <s v="AMOLED"/>
    <s v="RGB OLED"/>
    <x v="1"/>
    <s v="Flexible"/>
    <s v="Samsung"/>
    <x v="2"/>
    <m/>
    <n v="1.31"/>
    <n v="360"/>
    <n v="360"/>
    <n v="0.15617"/>
    <s v="300 - 399"/>
    <s v="1.2 - 1.39"/>
    <n v="0.20458270000000001"/>
    <n v="8.6452516449460004E-2"/>
    <n v="0.20458270000000003"/>
    <n v="79.508783532890263"/>
    <n v="2.6977987316928451"/>
  </r>
  <r>
    <x v="8"/>
    <s v="Q4"/>
    <s v="AMOLED"/>
    <s v="RGB OLED"/>
    <x v="1"/>
    <s v="Flexible"/>
    <s v="Samsung"/>
    <x v="2"/>
    <m/>
    <n v="1.47"/>
    <n v="360"/>
    <n v="360"/>
    <n v="0.90695000000000003"/>
    <s v="300 - 399"/>
    <s v="1.4 - 1.59"/>
    <n v="1.3332165"/>
    <n v="0.6322013984978998"/>
    <n v="1.3332165"/>
    <n v="461.74355654194034"/>
    <n v="15.667340460452237"/>
  </r>
  <r>
    <x v="8"/>
    <s v="Q4"/>
    <s v="AMOLED"/>
    <s v="RGB OLED"/>
    <x v="9"/>
    <s v="Flexible"/>
    <s v="Samsung"/>
    <x v="2"/>
    <m/>
    <n v="1.5"/>
    <n v="480"/>
    <n v="480"/>
    <n v="0.36"/>
    <s v="400 - 499"/>
    <s v="1.4 - 1.59"/>
    <n v="0.54"/>
    <n v="0.26128979999999996"/>
    <n v="0.53999999999999992"/>
    <n v="244.37610357807083"/>
    <n v="9"/>
  </r>
  <r>
    <x v="8"/>
    <s v="Q4"/>
    <s v="AMOLED"/>
    <s v="RGB OLED"/>
    <x v="6"/>
    <s v="Rigid"/>
    <s v="Honor"/>
    <x v="20"/>
    <s v="Watch 5"/>
    <n v="1.85"/>
    <n v="390"/>
    <n v="450"/>
    <n v="5.8000000000000003E-2"/>
    <s v="300 - 399"/>
    <s v="1.8 - 1.99"/>
    <n v="0.10730000000000001"/>
    <n v="6.3383654139593917E-2"/>
    <n v="0.10730000000000001"/>
    <n v="34.538013839825823"/>
    <n v="0.68055345520470012"/>
  </r>
  <r>
    <x v="8"/>
    <s v="Q4"/>
    <s v="AMOLED"/>
    <s v="RGB OLED"/>
    <x v="6"/>
    <s v="Rigid"/>
    <s v="Honor"/>
    <x v="20"/>
    <s v="Watch 4"/>
    <n v="1.744"/>
    <n v="390"/>
    <n v="450"/>
    <n v="0.04"/>
    <s v="300 - 399"/>
    <s v="1.6 - 1.79"/>
    <n v="6.9760000000000003E-2"/>
    <n v="3.8847115362761413E-2"/>
    <n v="6.9760000000000003E-2"/>
    <n v="23.819319889535048"/>
    <n v="0.46934721048600003"/>
  </r>
  <r>
    <x v="8"/>
    <s v="Q4"/>
    <s v="AMOLED"/>
    <s v="RGB OLED"/>
    <x v="3"/>
    <s v="Rigid"/>
    <s v="Honor"/>
    <x v="20"/>
    <s v="Watch 5 series"/>
    <n v="1.85"/>
    <n v="408"/>
    <n v="480"/>
    <n v="9.1999999999999998E-2"/>
    <s v="300 - 399"/>
    <s v="1.8 - 1.99"/>
    <n v="0.17020000000000002"/>
    <n v="0.10024400570101596"/>
    <n v="0.17020000000000002"/>
    <n v="57.957371368963933"/>
    <n v="1.14949145179044"/>
  </r>
  <r>
    <x v="8"/>
    <s v="Q4"/>
    <s v="AMOLED"/>
    <s v="RGB OLED"/>
    <x v="4"/>
    <s v="Rigid"/>
    <s v="Huawei"/>
    <x v="4"/>
    <s v="Watch3/3 pro/runner/ GT3 46mm"/>
    <n v="1.43"/>
    <n v="466"/>
    <n v="466"/>
    <n v="0.24"/>
    <s v="400 - 499"/>
    <s v="1.4 - 1.59"/>
    <n v="0.34319999999999995"/>
    <n v="0.15831452207999996"/>
    <n v="0.34319999999999995"/>
    <n v="158.16564481580693"/>
    <n v="3.0632254043687999"/>
  </r>
  <r>
    <x v="8"/>
    <s v="Q4"/>
    <s v="AMOLED"/>
    <s v="RGB OLED"/>
    <x v="4"/>
    <s v="Rigid"/>
    <s v="Huawei"/>
    <x v="4"/>
    <s v="GT3 42mm"/>
    <n v="1.32"/>
    <n v="466"/>
    <n v="466"/>
    <n v="7.0000000000000007E-2"/>
    <s v="400 - 499"/>
    <s v="1.2 - 1.39"/>
    <n v="9.240000000000001E-2"/>
    <n v="3.9344437439999998E-2"/>
    <n v="9.240000000000001E-2"/>
    <n v="46.131646404610365"/>
    <n v="0.8070767342778068"/>
  </r>
  <r>
    <x v="8"/>
    <s v="Q4"/>
    <s v="AMOLED"/>
    <s v="RGB OLED"/>
    <x v="2"/>
    <s v="Rigid"/>
    <s v="Huawei"/>
    <x v="4"/>
    <s v="6&amp;7"/>
    <n v="1.47"/>
    <n v="194"/>
    <n v="368"/>
    <n v="0.3"/>
    <s v="200 - 299"/>
    <s v="1.4 - 1.59"/>
    <n v="0.441"/>
    <n v="0.17253460212350857"/>
    <n v="0.44099999999999995"/>
    <n v="124.80144229935806"/>
    <n v="2.5866929357280002"/>
  </r>
  <r>
    <x v="8"/>
    <s v="Q4"/>
    <s v="AMOLED"/>
    <s v="RGB OLED"/>
    <x v="2"/>
    <s v="Rigid"/>
    <s v="Huawei"/>
    <x v="4"/>
    <s v="Watch3/3 pro/runner/ GT3 46mm"/>
    <n v="1.43"/>
    <n v="466"/>
    <n v="466"/>
    <n v="0.56999999999999995"/>
    <s v="400 - 499"/>
    <s v="1.4 - 1.59"/>
    <n v="0.81509999999999994"/>
    <n v="0.37599698993999986"/>
    <n v="0.81509999999999994"/>
    <n v="375.64340643754144"/>
    <n v="7.2751603353758991"/>
  </r>
  <r>
    <x v="8"/>
    <s v="Q4"/>
    <s v="AMOLED"/>
    <s v="RGB OLED"/>
    <x v="2"/>
    <s v="Rigid"/>
    <s v="Huawei"/>
    <x v="4"/>
    <s v="Watch Fit2"/>
    <n v="1.74"/>
    <n v="336"/>
    <n v="580"/>
    <n v="0.03"/>
    <s v="300 - 399"/>
    <s v="1.6 - 1.79"/>
    <n v="5.2199999999999996E-2"/>
    <n v="2.5416860382692922E-2"/>
    <n v="5.2200000000000003E-2"/>
    <n v="20.108863717276517"/>
    <n v="0.37483416906209999"/>
  </r>
  <r>
    <x v="8"/>
    <s v="Q4"/>
    <s v="AMOLED"/>
    <s v="RGB OLED"/>
    <x v="2"/>
    <s v="Rigid"/>
    <s v="Huawei"/>
    <x v="4"/>
    <s v="Watch Fit3"/>
    <n v="1.82"/>
    <n v="408"/>
    <n v="480"/>
    <n v="0.42199999999999999"/>
    <s v="300 - 399"/>
    <s v="1.8 - 1.99"/>
    <n v="0.76804000000000006"/>
    <n v="0.44502289571018872"/>
    <n v="0.76804000000000006"/>
    <n v="265.84794258372585"/>
    <n v="5.2726673114735396"/>
  </r>
  <r>
    <x v="8"/>
    <s v="Q4"/>
    <s v="AMOLED"/>
    <s v="RGB OLED"/>
    <x v="6"/>
    <s v="Rigid"/>
    <s v="Huawei"/>
    <x v="4"/>
    <s v="Watch3/Watch GT3 Pro"/>
    <n v="1.43"/>
    <n v="466"/>
    <n v="466"/>
    <n v="3.2000000000000001E-2"/>
    <s v="400 - 499"/>
    <s v="1.4 - 1.59"/>
    <n v="4.5760000000000002E-2"/>
    <n v="2.1108602943999993E-2"/>
    <n v="4.5759999999999995E-2"/>
    <n v="21.088752642107593"/>
    <n v="0.40843005391584003"/>
  </r>
  <r>
    <x v="8"/>
    <s v="Q4"/>
    <s v="AMOLED"/>
    <s v="RGB OLED"/>
    <x v="6"/>
    <s v="Rigid"/>
    <s v="Huawei"/>
    <x v="4"/>
    <m/>
    <n v="1.43"/>
    <n v="466"/>
    <n v="466"/>
    <n v="0.34499999999999997"/>
    <s v="400 - 499"/>
    <s v="1.4 - 1.59"/>
    <n v="0.49334999999999996"/>
    <n v="0.22757712548999992"/>
    <n v="0.4933499999999999"/>
    <n v="227.36311442272248"/>
    <n v="4.4033865187801497"/>
  </r>
  <r>
    <x v="8"/>
    <s v="Q4"/>
    <s v="AMOLED"/>
    <s v="RGB OLED"/>
    <x v="6"/>
    <s v="Rigid"/>
    <s v="Huawei"/>
    <x v="4"/>
    <s v="6/ 6 pro/Watch Fit Mini"/>
    <n v="1.47"/>
    <n v="194"/>
    <n v="368"/>
    <n v="5.5E-2"/>
    <s v="200 - 299"/>
    <s v="1.4 - 1.59"/>
    <n v="8.0850000000000005E-2"/>
    <n v="3.1631343722643236E-2"/>
    <n v="8.0849999999999991E-2"/>
    <n v="22.880264421548979"/>
    <n v="0.47422703821680001"/>
  </r>
  <r>
    <x v="8"/>
    <s v="Q4"/>
    <s v="AMOLED"/>
    <s v="RGB OLED"/>
    <x v="6"/>
    <s v="Rigid"/>
    <s v="Huawei"/>
    <x v="4"/>
    <s v="Kids Watch 4X"/>
    <n v="1.41"/>
    <n v="320"/>
    <n v="360"/>
    <n v="0.14000000000000001"/>
    <s v="300 - 399"/>
    <s v="1.4 - 1.59"/>
    <n v="0.19740000000000002"/>
    <n v="8.9165774949517218E-2"/>
    <n v="0.19739999999999996"/>
    <n v="67.432929641236854"/>
    <n v="1.3920381019314001"/>
  </r>
  <r>
    <x v="8"/>
    <s v="Q4"/>
    <s v="AMOLED"/>
    <s v="RGB OLED"/>
    <x v="6"/>
    <s v="Rigid"/>
    <s v="Huawei"/>
    <x v="4"/>
    <m/>
    <n v="1.82"/>
    <n v="408"/>
    <n v="480"/>
    <n v="0.19"/>
    <s v="300 - 399"/>
    <s v="1.8 - 1.99"/>
    <n v="0.3458"/>
    <n v="0.20036575873207552"/>
    <n v="0.3458"/>
    <n v="119.69457130546898"/>
    <n v="2.3739497373932998"/>
  </r>
  <r>
    <x v="8"/>
    <s v="Q4"/>
    <s v="AMOLED"/>
    <s v="RGB OLED"/>
    <x v="6"/>
    <s v="Rigid"/>
    <s v="Huawei"/>
    <x v="4"/>
    <s v="Watch Fit2"/>
    <n v="1.74"/>
    <n v="466"/>
    <n v="466"/>
    <n v="5.0000000000000001E-3"/>
    <s v="300 - 399"/>
    <s v="1.6 - 1.79"/>
    <n v="8.6999999999999994E-3"/>
    <n v="4.88321604E-3"/>
    <n v="8.6999999999999994E-3"/>
    <n v="3.2951176003293114"/>
    <n v="5.8668401310750004E-2"/>
  </r>
  <r>
    <x v="8"/>
    <s v="Q4"/>
    <s v="AMOLED"/>
    <s v="RGB OLED"/>
    <x v="6"/>
    <s v="Rigid"/>
    <s v="Huawei"/>
    <x v="4"/>
    <s v="Watch GT Cyber"/>
    <n v="1.32"/>
    <n v="466"/>
    <n v="466"/>
    <n v="0.95"/>
    <s v="400 - 499"/>
    <s v="1.2 - 1.39"/>
    <n v="1.254"/>
    <n v="0.53396022239999996"/>
    <n v="1.254"/>
    <n v="626.07234406256907"/>
    <n v="12.1252672256265"/>
  </r>
  <r>
    <x v="8"/>
    <s v="Q4"/>
    <s v="AMOLED"/>
    <s v="RGB OLED"/>
    <x v="3"/>
    <s v="Rigid"/>
    <s v="Huawei"/>
    <x v="4"/>
    <s v="Fit3"/>
    <n v="1.82"/>
    <n v="408"/>
    <n v="480"/>
    <n v="0.69599999999999995"/>
    <s v="300 - 399"/>
    <s v="1.8 - 1.99"/>
    <n v="1.2667199999999998"/>
    <n v="0.73397141093433971"/>
    <n v="1.2667199999999998"/>
    <n v="438.4601138347706"/>
    <n v="8.6961527222407184"/>
  </r>
  <r>
    <x v="8"/>
    <s v="Q4"/>
    <s v="AMOLED"/>
    <s v="RGB OLED"/>
    <x v="3"/>
    <s v="Rigid"/>
    <s v="Huawei"/>
    <x v="4"/>
    <s v="Band 9"/>
    <n v="1.46"/>
    <n v="194"/>
    <n v="368"/>
    <n v="1.054"/>
    <s v="200 - 299"/>
    <s v="1.4 - 1.59"/>
    <n v="1.53884"/>
    <n v="0.59795238837573905"/>
    <n v="1.53884"/>
    <n v="438.46906727841133"/>
    <n v="9.0879145141910413"/>
  </r>
  <r>
    <x v="8"/>
    <s v="Q4"/>
    <s v="AMOLED"/>
    <s v="RGB OLED"/>
    <x v="3"/>
    <s v="Rigid"/>
    <s v="Huawei"/>
    <x v="4"/>
    <s v="Watch GT3 Pro"/>
    <n v="1.43"/>
    <n v="466"/>
    <n v="466"/>
    <n v="1.514"/>
    <s v="400 - 499"/>
    <s v="1.4 - 1.59"/>
    <n v="2.1650199999999997"/>
    <n v="0.99870077678799973"/>
    <n v="2.1650200000000002"/>
    <n v="997.76160937971554"/>
    <n v="19.323846925893179"/>
  </r>
  <r>
    <x v="8"/>
    <s v="Q4"/>
    <s v="AMOLED"/>
    <s v="RGB OLED"/>
    <x v="2"/>
    <s v="Rigid"/>
    <s v="Huawei/Honor"/>
    <x v="10"/>
    <s v="Watch Fit/Watch ES"/>
    <n v="1.64"/>
    <n v="280"/>
    <n v="456"/>
    <n v="0.155"/>
    <s v="300 - 399"/>
    <s v="1.6 - 1.79"/>
    <n v="0.25419999999999998"/>
    <n v="0.11993163318050956"/>
    <n v="0.25419999999999998"/>
    <n v="82.941077880625599"/>
    <n v="1.6382628741946497"/>
  </r>
  <r>
    <x v="8"/>
    <s v="Q4"/>
    <s v="AMOLED"/>
    <s v="RGB OLED"/>
    <x v="6"/>
    <s v="Rigid"/>
    <s v="Huawei/Honor"/>
    <x v="10"/>
    <s v="Watch Fit/Watch ES"/>
    <n v="1.64"/>
    <n v="280"/>
    <n v="456"/>
    <n v="6.5000000000000002E-2"/>
    <s v="300 - 399"/>
    <s v="1.6 - 1.79"/>
    <n v="0.1066"/>
    <n v="5.0293910688600792E-2"/>
    <n v="0.10659999999999999"/>
    <n v="34.78174233703654"/>
    <n v="0.68701346337194991"/>
  </r>
  <r>
    <x v="8"/>
    <s v="Q4"/>
    <s v="AMOLED"/>
    <s v="RGB OLED"/>
    <x v="6"/>
    <s v="Rigid"/>
    <s v="Oppo"/>
    <x v="18"/>
    <s v="Watch X"/>
    <n v="1.43"/>
    <n v="466"/>
    <n v="466"/>
    <n v="0.06"/>
    <s v="400 - 499"/>
    <s v="1.4 - 1.59"/>
    <n v="8.5799999999999987E-2"/>
    <n v="3.9578630519999991E-2"/>
    <n v="8.5799999999999987E-2"/>
    <n v="39.541411203951732"/>
    <n v="0.76580635109219997"/>
  </r>
  <r>
    <x v="8"/>
    <s v="Q4"/>
    <s v="AMOLED"/>
    <s v="RGB OLED"/>
    <x v="6"/>
    <s v="Rigid"/>
    <s v="Oppo"/>
    <x v="18"/>
    <m/>
    <n v="1.32"/>
    <n v="466"/>
    <n v="466"/>
    <n v="8.0000000000000002E-3"/>
    <s v="400 - 499"/>
    <s v="1.2 - 1.39"/>
    <n v="1.056E-2"/>
    <n v="4.4965071359999989E-3"/>
    <n v="1.0560000000000002E-2"/>
    <n v="5.2721881605268983"/>
    <n v="0.10210751347896001"/>
  </r>
  <r>
    <x v="8"/>
    <s v="Q4"/>
    <s v="AMOLED"/>
    <s v="RGB OLED"/>
    <x v="6"/>
    <s v="Rigid"/>
    <s v="Others"/>
    <x v="13"/>
    <s v="GTS4"/>
    <n v="1.744"/>
    <n v="390"/>
    <n v="450"/>
    <n v="3.5000000000000003E-2"/>
    <s v="300 - 399"/>
    <s v="1.6 - 1.79"/>
    <n v="6.1040000000000004E-2"/>
    <n v="3.3991225942416235E-2"/>
    <n v="6.1040000000000004E-2"/>
    <n v="20.84190490334317"/>
    <n v="0.41067880917525007"/>
  </r>
  <r>
    <x v="8"/>
    <s v="Q4"/>
    <s v="AMOLED"/>
    <s v="RGB OLED"/>
    <x v="3"/>
    <s v="Rigid"/>
    <s v="Others"/>
    <x v="13"/>
    <m/>
    <n v="1.48"/>
    <n v="466"/>
    <n v="466"/>
    <n v="7.0000000000000007E-2"/>
    <s v="400 - 499"/>
    <s v="1.4 - 1.59"/>
    <n v="0.10360000000000001"/>
    <n v="4.946054624E-2"/>
    <n v="0.10360000000000001"/>
    <n v="46.131646404610365"/>
    <n v="0.52367852081160005"/>
  </r>
  <r>
    <x v="8"/>
    <s v="Q4"/>
    <s v="AMOLED"/>
    <s v="RGB OLED"/>
    <x v="6"/>
    <s v="Rigid"/>
    <s v="Others"/>
    <x v="28"/>
    <s v="Vivo Watch6 Aero"/>
    <n v="1.1000000000000001"/>
    <n v="294"/>
    <n v="126"/>
    <n v="0.01"/>
    <s v="200 - 299"/>
    <s v="1 - 1.19"/>
    <n v="1.1000000000000001E-2"/>
    <n v="2.8264682068965519E-3"/>
    <n v="1.1000000000000003E-2"/>
    <n v="3.1986247044628415"/>
    <n v="0.1106222365116"/>
  </r>
  <r>
    <x v="8"/>
    <s v="Q4"/>
    <s v="AMOLED"/>
    <s v="RGB OLED"/>
    <x v="3"/>
    <s v="Rigid"/>
    <s v="Others"/>
    <x v="11"/>
    <s v="Charge 5"/>
    <n v="1.04"/>
    <n v="184"/>
    <n v="276"/>
    <n v="0.40500000000000003"/>
    <s v="300 - 399"/>
    <s v="1 - 1.19"/>
    <n v="0.42120000000000002"/>
    <n v="0.13043586816000002"/>
    <n v="0.42120000000000002"/>
    <n v="134.34284052378825"/>
    <n v="3.0298542989813999"/>
  </r>
  <r>
    <x v="8"/>
    <s v="Q4"/>
    <s v="AMOLED"/>
    <s v="RGB OLED"/>
    <x v="6"/>
    <s v="Rigid"/>
    <s v="Others"/>
    <x v="8"/>
    <m/>
    <n v="1.41"/>
    <n v="320"/>
    <n v="450"/>
    <n v="3.0000000000000001E-3"/>
    <s v="300 - 399"/>
    <s v="1.4 - 1.59"/>
    <n v="4.2300000000000003E-3"/>
    <n v="1.8173224056149554E-3"/>
    <n v="4.2299999999999994E-3"/>
    <n v="1.6565325230734229"/>
    <n v="3.3186670953479998E-2"/>
  </r>
  <r>
    <x v="8"/>
    <s v="Q4"/>
    <s v="AMOLED"/>
    <s v="RGB OLED"/>
    <x v="6"/>
    <s v="Rigid"/>
    <s v="Others"/>
    <x v="8"/>
    <m/>
    <n v="2"/>
    <n v="486"/>
    <n v="448"/>
    <n v="1E-3"/>
    <s v="300 - 399"/>
    <s v="2.00+"/>
    <n v="2E-3"/>
    <n v="1.2860553580224311E-3"/>
    <n v="2E-3"/>
    <n v="0.66098411478642971"/>
    <n v="1.106222365116E-2"/>
  </r>
  <r>
    <x v="8"/>
    <s v="Q4"/>
    <s v="AMOLED"/>
    <s v="RGB OLED"/>
    <x v="6"/>
    <s v="Rigid"/>
    <s v="Others"/>
    <x v="8"/>
    <s v="Instinct 3"/>
    <n v="1.19"/>
    <n v="390"/>
    <n v="390"/>
    <n v="0.16500000000000001"/>
    <s v="400 - 499"/>
    <s v="1 - 1.19"/>
    <n v="0.19635"/>
    <n v="7.537291376999998E-2"/>
    <n v="0.19635"/>
    <n v="91.004642738708668"/>
    <n v="1.8252669024414001"/>
  </r>
  <r>
    <x v="8"/>
    <s v="Q4"/>
    <s v="AMOLED"/>
    <s v="RGB OLED"/>
    <x v="6"/>
    <s v="Rigid"/>
    <s v="Others"/>
    <x v="8"/>
    <s v="Forerunner 165"/>
    <n v="1.2"/>
    <n v="390"/>
    <n v="390"/>
    <n v="0.15"/>
    <s v="400 - 499"/>
    <s v="1.2 - 1.39"/>
    <n v="0.18"/>
    <n v="6.967727999999998E-2"/>
    <n v="0.17999999999999997"/>
    <n v="82.731493398826061"/>
    <n v="1.6593335476739999"/>
  </r>
  <r>
    <x v="8"/>
    <s v="Q4"/>
    <s v="AMOLED"/>
    <s v="RGB OLED"/>
    <x v="6"/>
    <s v="Rigid"/>
    <s v="Others"/>
    <x v="8"/>
    <s v="Active 5"/>
    <n v="1.21"/>
    <n v="390"/>
    <n v="390"/>
    <n v="0.26500000000000001"/>
    <s v="400 - 499"/>
    <s v="1.2 - 1.39"/>
    <n v="0.32064999999999999"/>
    <n v="0.12515668516999998"/>
    <n v="0.32065000000000005"/>
    <n v="146.15897167125939"/>
    <n v="2.9314892675574002"/>
  </r>
  <r>
    <x v="8"/>
    <s v="Q4"/>
    <s v="AMOLED"/>
    <s v="RGB OLED"/>
    <x v="6"/>
    <s v="Rigid"/>
    <s v="Others"/>
    <x v="5"/>
    <s v="Z8"/>
    <n v="1.6"/>
    <n v="400"/>
    <n v="400"/>
    <n v="0.155"/>
    <s v="300 - 399"/>
    <s v="1.6 - 1.79"/>
    <n v="0.248"/>
    <n v="0.127999744"/>
    <n v="0.248"/>
    <n v="87.681240867131891"/>
    <n v="1.7493365908309502"/>
  </r>
  <r>
    <x v="8"/>
    <s v="Q4"/>
    <s v="AMOLED"/>
    <s v="RGB OLED"/>
    <x v="2"/>
    <s v="Rigid"/>
    <s v="Others"/>
    <x v="19"/>
    <s v="Z6 Pro/Z8"/>
    <n v="1.6"/>
    <n v="320"/>
    <n v="360"/>
    <n v="0.2"/>
    <s v="300 - 399"/>
    <s v="1.6 - 1.79"/>
    <n v="0.32000000000000006"/>
    <n v="0.16402191889655171"/>
    <n v="0.32"/>
    <n v="96.332756630338366"/>
    <n v="1.9886258599020001"/>
  </r>
  <r>
    <x v="8"/>
    <s v="Q4"/>
    <s v="AMOLED"/>
    <s v="RGB OLED"/>
    <x v="4"/>
    <s v="Rigid"/>
    <s v="Others"/>
    <x v="1"/>
    <s v="(BBK, 360 and Others)"/>
    <n v="1.4"/>
    <n v="240"/>
    <n v="240"/>
    <n v="0.56000000000000005"/>
    <s v="200 - 299"/>
    <s v="1.4 - 1.59"/>
    <n v="0.78400000000000003"/>
    <n v="0.35406380799999998"/>
    <n v="0.78400000000000003"/>
    <n v="190.070302782944"/>
    <n v="4.314766733877601"/>
  </r>
  <r>
    <x v="8"/>
    <s v="Q4"/>
    <s v="AMOLED"/>
    <s v="RGB OLED"/>
    <x v="2"/>
    <s v="Rigid"/>
    <s v="Others"/>
    <x v="1"/>
    <s v="White Box"/>
    <n v="1.4"/>
    <n v="400"/>
    <n v="400"/>
    <n v="0.6"/>
    <s v="400 - 499"/>
    <s v="1.4 - 1.59"/>
    <n v="0.84"/>
    <n v="0.37935407999999987"/>
    <n v="0.83999999999999986"/>
    <n v="339.41125496954282"/>
    <n v="6.7716255128940004"/>
  </r>
  <r>
    <x v="8"/>
    <s v="Q4"/>
    <s v="AMOLED"/>
    <s v="RGB OLED"/>
    <x v="2"/>
    <s v="Rigid"/>
    <s v="Others"/>
    <x v="1"/>
    <s v="White Box"/>
    <n v="1.1000000000000001"/>
    <n v="126"/>
    <n v="294"/>
    <n v="0.03"/>
    <s v="200 - 299"/>
    <s v="1 - 1.19"/>
    <n v="3.3000000000000002E-2"/>
    <n v="8.4794046206896571E-3"/>
    <n v="3.3000000000000002E-2"/>
    <n v="9.5958741133885237"/>
    <n v="0.16478913230284287"/>
  </r>
  <r>
    <x v="8"/>
    <s v="Q4"/>
    <s v="AMOLED"/>
    <s v="RGB OLED"/>
    <x v="2"/>
    <s v="Rigid"/>
    <s v="Others"/>
    <x v="1"/>
    <s v="Agent/white box"/>
    <n v="1.2"/>
    <n v="390"/>
    <n v="390"/>
    <n v="0.33"/>
    <s v="400 - 499"/>
    <s v="1.2 - 1.39"/>
    <n v="0.39600000000000002"/>
    <n v="0.15329001599999997"/>
    <n v="0.39599999999999996"/>
    <n v="182.00928547741734"/>
    <n v="3.6505338048828002"/>
  </r>
  <r>
    <x v="8"/>
    <s v="Q4"/>
    <s v="AMOLED"/>
    <s v="RGB OLED"/>
    <x v="2"/>
    <s v="Rigid"/>
    <s v="Others"/>
    <x v="1"/>
    <s v="Agent/white box"/>
    <n v="1.5"/>
    <n v="194"/>
    <n v="368"/>
    <n v="0.23"/>
    <s v="200 - 299"/>
    <s v="1.4 - 1.59"/>
    <n v="0.34500000000000003"/>
    <n v="0.13773066253091409"/>
    <n v="0.34500000000000003"/>
    <n v="95.681105762841185"/>
    <n v="1.9831312507248002"/>
  </r>
  <r>
    <x v="8"/>
    <s v="Q4"/>
    <s v="AMOLED"/>
    <s v="RGB OLED"/>
    <x v="2"/>
    <s v="Rigid"/>
    <s v="Others"/>
    <x v="1"/>
    <s v="Agent/white box"/>
    <n v="1.8"/>
    <n v="368"/>
    <n v="448"/>
    <n v="0.28000000000000003"/>
    <s v="300 - 399"/>
    <s v="1.8 - 1.99"/>
    <n v="0.50400000000000011"/>
    <n v="0.2870725162894136"/>
    <n v="0.504"/>
    <n v="162.3343315506612"/>
    <n v="3.2101197462180004"/>
  </r>
  <r>
    <x v="8"/>
    <s v="Q4"/>
    <s v="AMOLED"/>
    <s v="RGB OLED"/>
    <x v="2"/>
    <s v="Rigid"/>
    <s v="Others"/>
    <x v="1"/>
    <s v="Agent/white box"/>
    <n v="1.9"/>
    <n v="240"/>
    <n v="536"/>
    <n v="0.22"/>
    <s v="300 - 399"/>
    <s v="1.8 - 1.99"/>
    <n v="0.41799999999999998"/>
    <n v="0.191110782096864"/>
    <n v="0.41800000000000004"/>
    <n v="129.20126315171998"/>
    <n v="2.3595940003644844"/>
  </r>
  <r>
    <x v="8"/>
    <s v="Q4"/>
    <s v="AMOLED"/>
    <s v="RGB OLED"/>
    <x v="2"/>
    <s v="Rigid"/>
    <s v="Others"/>
    <x v="1"/>
    <s v="Agent/white box"/>
    <n v="1.4"/>
    <n v="320"/>
    <n v="360"/>
    <n v="0.5"/>
    <s v="300 - 399"/>
    <s v="1.4 - 1.59"/>
    <n v="0.7"/>
    <n v="0.31394820413793101"/>
    <n v="0.7"/>
    <n v="240.8318915758459"/>
    <n v="4.9715646497549999"/>
  </r>
  <r>
    <x v="8"/>
    <s v="Q4"/>
    <s v="AMOLED"/>
    <s v="RGB OLED"/>
    <x v="6"/>
    <s v="Rigid"/>
    <s v="Others"/>
    <x v="1"/>
    <s v="white box"/>
    <n v="1.41"/>
    <n v="360"/>
    <n v="320"/>
    <n v="3.2000000000000001E-2"/>
    <s v="300 - 399"/>
    <s v="1.4 - 1.59"/>
    <n v="4.512E-2"/>
    <n v="2.0380748559889646E-2"/>
    <n v="4.5119999999999993E-2"/>
    <n v="15.413241060854139"/>
    <n v="0.28953132218208"/>
  </r>
  <r>
    <x v="8"/>
    <s v="Q4"/>
    <s v="AMOLED"/>
    <s v="RGB OLED"/>
    <x v="6"/>
    <s v="Rigid"/>
    <s v="Others"/>
    <x v="1"/>
    <s v="white box"/>
    <n v="1.952"/>
    <n v="410"/>
    <n v="502"/>
    <n v="8.5000000000000006E-2"/>
    <s v="300 - 399"/>
    <s v="1.8 - 1.99"/>
    <n v="0.16592000000000001"/>
    <n v="0.10237095218288375"/>
    <n v="0.16592000000000001"/>
    <n v="55.093115722384049"/>
    <n v="1.06203014567595"/>
  </r>
  <r>
    <x v="8"/>
    <s v="Q4"/>
    <s v="AMOLED"/>
    <s v="RGB OLED"/>
    <x v="6"/>
    <s v="Rigid"/>
    <s v="Others"/>
    <x v="1"/>
    <s v="white box"/>
    <n v="2"/>
    <n v="400"/>
    <n v="400"/>
    <n v="6.0000000000000001E-3"/>
    <s v="200 - 299"/>
    <s v="2.00+"/>
    <n v="1.2E-2"/>
    <n v="7.7419199999999994E-3"/>
    <n v="1.2000000000000002E-2"/>
    <n v="3.3941125496954285"/>
    <n v="6.7716255128940014E-2"/>
  </r>
  <r>
    <x v="8"/>
    <s v="Q4"/>
    <s v="AMOLED"/>
    <s v="RGB OLED"/>
    <x v="7"/>
    <s v="Rigid"/>
    <s v="Others"/>
    <x v="1"/>
    <s v="White Box"/>
    <n v="1.39"/>
    <n v="454"/>
    <n v="454"/>
    <n v="0.2"/>
    <s v="400 - 499"/>
    <s v="1.2 - 1.39"/>
    <n v="0.27799999999999997"/>
    <n v="0.1246513636"/>
    <n v="0.27799999999999997"/>
    <n v="128.41059146347703"/>
    <n v="2.4988944604140002"/>
  </r>
  <r>
    <x v="8"/>
    <s v="Q4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4929710767614293"/>
  </r>
  <r>
    <x v="8"/>
    <s v="Q4"/>
    <s v="AMOLED"/>
    <s v="RGB OLED"/>
    <x v="7"/>
    <s v="Rigid"/>
    <s v="Others"/>
    <x v="1"/>
    <s v="White box"/>
    <n v="1.43"/>
    <n v="466"/>
    <n v="466"/>
    <n v="0.3"/>
    <s v="400 - 499"/>
    <s v="1.4 - 1.59"/>
    <n v="0.42899999999999999"/>
    <n v="0.19789315259999996"/>
    <n v="0.42899999999999994"/>
    <n v="197.70705601975868"/>
    <n v="3.8290317554610001"/>
  </r>
  <r>
    <x v="8"/>
    <s v="Q4"/>
    <s v="AMOLED"/>
    <s v="RGB OLED"/>
    <x v="7"/>
    <s v="Rigid"/>
    <s v="Others"/>
    <x v="1"/>
    <s v="White box"/>
    <n v="1.2"/>
    <n v="390"/>
    <n v="390"/>
    <n v="0.3"/>
    <s v="400 - 499"/>
    <s v="1.2 - 1.39"/>
    <n v="0.36"/>
    <n v="0.13935455999999996"/>
    <n v="0.35999999999999993"/>
    <n v="165.46298679765212"/>
    <n v="3.3186670953479998"/>
  </r>
  <r>
    <x v="8"/>
    <s v="Q4"/>
    <s v="AMOLED"/>
    <s v="RGB OLED"/>
    <x v="7"/>
    <s v="Rigid"/>
    <s v="Others"/>
    <x v="1"/>
    <s v="White box"/>
    <n v="1.6"/>
    <n v="320"/>
    <n v="360"/>
    <n v="0.11"/>
    <s v="300 - 399"/>
    <s v="1.6 - 1.79"/>
    <n v="0.17600000000000002"/>
    <n v="9.0212055393103438E-2"/>
    <n v="0.17599999999999999"/>
    <n v="52.983016146686097"/>
    <n v="1.0937442229461001"/>
  </r>
  <r>
    <x v="8"/>
    <s v="Q4"/>
    <s v="AMOLED"/>
    <s v="RGB OLED"/>
    <x v="7"/>
    <s v="Rigid"/>
    <s v="Others"/>
    <x v="1"/>
    <s v="White box"/>
    <n v="1.8"/>
    <n v="368"/>
    <n v="448"/>
    <n v="0.1"/>
    <s v="300 - 399"/>
    <s v="1.8 - 1.99"/>
    <n v="0.18000000000000002"/>
    <n v="0.10252589867479059"/>
    <n v="0.18000000000000002"/>
    <n v="57.976546982379006"/>
    <n v="1.146471337935"/>
  </r>
  <r>
    <x v="8"/>
    <s v="Q4"/>
    <s v="AMOLED"/>
    <s v="RGB OLED"/>
    <x v="3"/>
    <s v="Rigid"/>
    <s v="Others"/>
    <x v="1"/>
    <s v="White Box"/>
    <n v="1.4"/>
    <n v="400"/>
    <n v="400"/>
    <n v="4.1050000000000004"/>
    <s v="400 - 499"/>
    <s v="1.4 - 1.59"/>
    <n v="5.7469999999999999"/>
    <n v="2.5954141639999997"/>
    <n v="5.7469999999999999"/>
    <n v="2322.1386694166222"/>
    <n v="46.329204550716462"/>
  </r>
  <r>
    <x v="8"/>
    <s v="Q4"/>
    <s v="AMOLED"/>
    <s v="RGB OLED"/>
    <x v="3"/>
    <s v="Rigid"/>
    <s v="Others"/>
    <x v="1"/>
    <s v="ODM"/>
    <n v="1.58"/>
    <n v="320"/>
    <n v="360"/>
    <n v="0.80500000000000005"/>
    <s v="300 - 399"/>
    <s v="1.4 - 1.59"/>
    <n v="1.2719"/>
    <n v="0.6437866723795862"/>
    <n v="1.2719"/>
    <n v="387.73934543711192"/>
    <n v="8.0042190861055502"/>
  </r>
  <r>
    <x v="8"/>
    <s v="Q4"/>
    <s v="AMOLED"/>
    <s v="RGB OLED"/>
    <x v="7"/>
    <s v="Rigid"/>
    <s v="Samsung"/>
    <x v="2"/>
    <s v="Galaxy Fit3"/>
    <n v="1.6"/>
    <n v="256"/>
    <n v="402"/>
    <n v="0.21"/>
    <s v="200 - 299"/>
    <s v="1.6 - 1.79"/>
    <n v="0.33600000000000002"/>
    <n v="0.15714446553927972"/>
    <n v="0.33600000000000002"/>
    <n v="100.0843344385124"/>
    <n v="1.1535239261199"/>
  </r>
  <r>
    <x v="8"/>
    <s v="Q4"/>
    <s v="AMOLED"/>
    <s v="RGB OLED"/>
    <x v="3"/>
    <s v="Rigid"/>
    <s v="Vivo"/>
    <x v="22"/>
    <m/>
    <n v="1.85"/>
    <n v="390"/>
    <n v="450"/>
    <n v="0.56599999999999995"/>
    <s v="300 - 399"/>
    <s v="1.8 - 1.99"/>
    <n v="1.0470999999999999"/>
    <n v="0.6185370386725888"/>
    <n v="1.0470999999999999"/>
    <n v="337.04337643692094"/>
    <n v="6.6412630283769003"/>
  </r>
  <r>
    <x v="8"/>
    <s v="Q4"/>
    <s v="AMOLED"/>
    <s v="RGB OLED"/>
    <x v="3"/>
    <s v="Rigid"/>
    <s v="Vivo"/>
    <x v="22"/>
    <s v="Watch 2 /3"/>
    <n v="1.43"/>
    <n v="466"/>
    <n v="466"/>
    <n v="2.3E-2"/>
    <s v="400 - 499"/>
    <s v="1.4 - 1.59"/>
    <n v="3.2889999999999996E-2"/>
    <n v="1.5171808365999994E-2"/>
    <n v="3.2889999999999996E-2"/>
    <n v="15.157540961514831"/>
    <n v="0.29355910125201001"/>
  </r>
  <r>
    <x v="8"/>
    <s v="Q4"/>
    <s v="AMOLED"/>
    <s v="RGB OLED"/>
    <x v="4"/>
    <s v="Rigid"/>
    <s v="Xiaomi"/>
    <x v="16"/>
    <s v="Band 7/8"/>
    <n v="1.6160000000000001"/>
    <n v="192"/>
    <n v="490"/>
    <n v="0.45"/>
    <s v="300 - 399"/>
    <s v="1.6 - 1.79"/>
    <n v="0.72720000000000007"/>
    <n v="0.25753522898468595"/>
    <n v="0.72720000000000007"/>
    <n v="236.82316187400249"/>
    <n v="4.4744081847794996"/>
  </r>
  <r>
    <x v="8"/>
    <s v="Q4"/>
    <s v="AMOLED"/>
    <s v="RGB OLED"/>
    <x v="2"/>
    <s v="Rigid"/>
    <s v="Xiaomi"/>
    <x v="16"/>
    <s v="Redmi Watch2"/>
    <n v="1.6"/>
    <n v="320"/>
    <n v="360"/>
    <n v="0.11"/>
    <s v="300 - 399"/>
    <s v="1.6 - 1.79"/>
    <n v="0.17600000000000002"/>
    <n v="9.0212055393103438E-2"/>
    <n v="0.17599999999999999"/>
    <n v="52.983016146686097"/>
    <n v="1.0937442229461001"/>
  </r>
  <r>
    <x v="8"/>
    <s v="Q4"/>
    <s v="AMOLED"/>
    <s v="RGB OLED"/>
    <x v="6"/>
    <s v="Rigid"/>
    <s v="Xiaomi"/>
    <x v="16"/>
    <s v="Redmi Watch4"/>
    <n v="1.97"/>
    <n v="390"/>
    <n v="450"/>
    <n v="1E-3"/>
    <s v="300 - 399"/>
    <s v="1.8 - 1.99"/>
    <n v="1.97E-3"/>
    <n v="1.2391910699999999E-3"/>
    <n v="1.97E-3"/>
    <n v="0.59548299723837628"/>
    <n v="1.1733680262150001E-2"/>
  </r>
  <r>
    <x v="8"/>
    <s v="Q4"/>
    <s v="AMOLED"/>
    <s v="RGB OLED"/>
    <x v="6"/>
    <s v="Rigid"/>
    <s v="Xiaomi"/>
    <x v="16"/>
    <s v="Band 7"/>
    <n v="1.6160000000000001"/>
    <n v="192"/>
    <n v="490"/>
    <n v="0.64500000000000002"/>
    <s v="300 - 399"/>
    <s v="1.6 - 1.79"/>
    <n v="1.0423200000000001"/>
    <n v="0.36913382821138319"/>
    <n v="1.0423199999999999"/>
    <n v="339.44653201940361"/>
    <n v="6.4275688399923006"/>
  </r>
  <r>
    <x v="8"/>
    <s v="Q4"/>
    <s v="AMOLED"/>
    <s v="RGB OLED"/>
    <x v="6"/>
    <s v="Rigid"/>
    <s v="Xiaomi"/>
    <x v="16"/>
    <s v="Band 8 Pro"/>
    <n v="1.74"/>
    <n v="336"/>
    <n v="480"/>
    <n v="0.68"/>
    <s v="300 - 399"/>
    <s v="1.6 - 1.79"/>
    <n v="1.1832"/>
    <n v="0.62400290873557052"/>
    <n v="1.1832"/>
    <n v="398.4219752975481"/>
    <n v="7.7960050979580009"/>
  </r>
  <r>
    <x v="8"/>
    <s v="Q4"/>
    <s v="AMOLED"/>
    <s v="RGB OLED"/>
    <x v="6"/>
    <s v="Rigid"/>
    <s v="Xiaomi"/>
    <x v="16"/>
    <s v="Band 9 Pro"/>
    <n v="2.0699999999999998"/>
    <n v="432"/>
    <n v="514"/>
    <n v="0.88"/>
    <s v="300 - 399"/>
    <s v="2.00+"/>
    <n v="1.8215999999999999"/>
    <n v="1.1982142699366223"/>
    <n v="1.8216000000000001"/>
    <n v="590.85955014707167"/>
    <n v="10.088947773828"/>
  </r>
  <r>
    <x v="8"/>
    <s v="Q4"/>
    <s v="AMOLED"/>
    <s v="RGB OLED"/>
    <x v="7"/>
    <s v="Rigid"/>
    <s v="Xiaomi"/>
    <x v="16"/>
    <s v="Band 7/8/9"/>
    <n v="1.6160000000000001"/>
    <n v="192"/>
    <n v="490"/>
    <n v="0.45500000000000002"/>
    <s v="300 - 399"/>
    <s v="1.6 - 1.79"/>
    <n v="0.73528000000000004"/>
    <n v="0.26039673152896026"/>
    <n v="0.73528000000000004"/>
    <n v="239.45453033926921"/>
    <n v="4.5341764685217001"/>
  </r>
  <r>
    <x v="8"/>
    <s v="Q4"/>
    <s v="AMOLED"/>
    <s v="RGB OLED"/>
    <x v="3"/>
    <s v="Rigid"/>
    <s v="Xiaomi"/>
    <x v="16"/>
    <s v="Watch 2 Pro"/>
    <n v="1.76"/>
    <n v="450"/>
    <n v="450"/>
    <n v="0.81399999999999995"/>
    <s v="300 - 399"/>
    <s v="1.6 - 1.79"/>
    <n v="1.4326399999999999"/>
    <n v="0.81336817971200004"/>
    <n v="1.4326399999999999"/>
    <n v="518.02642789726474"/>
    <n v="10.170500453884978"/>
  </r>
  <r>
    <x v="8"/>
    <s v="Q4"/>
    <s v="AMOLED"/>
    <s v="RGB OLED"/>
    <x v="3"/>
    <s v="Rigid"/>
    <s v="Xiaomi"/>
    <x v="16"/>
    <s v="Watch S1/S2 46mm/S3/Watch 2"/>
    <n v="1.43"/>
    <n v="466"/>
    <n v="466"/>
    <n v="0.379"/>
    <s v="400 - 499"/>
    <s v="1.4 - 1.59"/>
    <n v="0.54196999999999995"/>
    <n v="0.25000501611799991"/>
    <n v="0.54196999999999995"/>
    <n v="249.7699141049618"/>
    <n v="4.8373434510657303"/>
  </r>
  <r>
    <x v="8"/>
    <s v="Q4"/>
    <s v="AMOLED"/>
    <s v="RGB OLED"/>
    <x v="3"/>
    <s v="Rigid"/>
    <s v="Xiaomi"/>
    <x v="16"/>
    <s v="Band 9 Pro"/>
    <n v="2.0699999999999998"/>
    <n v="464"/>
    <n v="464"/>
    <n v="0.24"/>
    <s v="300 - 399"/>
    <s v="2.00+"/>
    <n v="0.49679999999999996"/>
    <n v="0.33173353008000001"/>
    <n v="0.49679999999999996"/>
    <n v="157.48682230586786"/>
    <n v="1.7954692142111999"/>
  </r>
  <r>
    <x v="8"/>
    <s v="Q4"/>
    <s v="AMOLED"/>
    <s v="RGB OLED"/>
    <x v="3"/>
    <s v="Rigid"/>
    <s v="Xiaomi"/>
    <x v="16"/>
    <s v="Band 7/8/9"/>
    <n v="1.6160000000000001"/>
    <n v="192"/>
    <n v="490"/>
    <n v="1.8109999999999999"/>
    <s v="300 - 399"/>
    <s v="1.6 - 1.79"/>
    <n v="2.9265760000000003"/>
    <n v="1.0364362215361471"/>
    <n v="2.9265759999999998"/>
    <n v="953.08165811959668"/>
    <n v="20.762595930002849"/>
  </r>
  <r>
    <x v="9"/>
    <s v="Q1"/>
    <s v="AMOLED"/>
    <s v="RGB OLED"/>
    <x v="0"/>
    <s v="Flexible"/>
    <s v="Apple"/>
    <x v="0"/>
    <m/>
    <n v="1.96"/>
    <n v="416"/>
    <n v="496"/>
    <n v="0.21531700000000001"/>
    <s v="300 - 399"/>
    <s v="1.8 - 1.99"/>
    <n v="0.42202132000000003"/>
    <n v="0.262750927975407"/>
    <n v="0.42202132000000009"/>
    <n v="139.38711926303023"/>
    <n v="6.3948476194266526"/>
  </r>
  <r>
    <x v="9"/>
    <s v="Q1"/>
    <s v="AMOLED"/>
    <s v="RGB OLED"/>
    <x v="0"/>
    <s v="Flexible"/>
    <s v="Apple"/>
    <x v="0"/>
    <m/>
    <n v="1.99"/>
    <n v="410"/>
    <n v="502"/>
    <n v="1.9346829999999999"/>
    <s v="300 - 399"/>
    <s v="1.8 - 1.99"/>
    <n v="3.8500191699999999"/>
    <n v="2.4216655228959323"/>
    <n v="3.8500191700000004"/>
    <n v="1253.9731106485779"/>
    <n v="57.459480565376694"/>
  </r>
  <r>
    <x v="9"/>
    <s v="Q1"/>
    <s v="AMOLED"/>
    <s v="RGB OLED"/>
    <x v="8"/>
    <s v="Flexible"/>
    <s v="Apple"/>
    <x v="0"/>
    <m/>
    <n v="1.57"/>
    <n v="324"/>
    <n v="394"/>
    <n v="0.4"/>
    <s v="300 - 399"/>
    <s v="1.4 - 1.59"/>
    <n v="0.62800000000000011"/>
    <n v="0.31206182262448162"/>
    <n v="0.628"/>
    <n v="204.04391684144863"/>
    <n v="10.104124426522024"/>
  </r>
  <r>
    <x v="9"/>
    <s v="Q1"/>
    <s v="AMOLED"/>
    <s v="RGB OLED"/>
    <x v="8"/>
    <s v="Flexible"/>
    <s v="Apple"/>
    <x v="0"/>
    <m/>
    <n v="1.78"/>
    <n v="368"/>
    <n v="448"/>
    <n v="0.8"/>
    <s v="300 - 399"/>
    <s v="1.6 - 1.79"/>
    <n v="1.4240000000000002"/>
    <n v="0.80208162311408993"/>
    <n v="1.4239999999999999"/>
    <n v="463.81237585903204"/>
    <n v="21.052339317933875"/>
  </r>
  <r>
    <x v="9"/>
    <s v="Q1"/>
    <s v="AMOLED"/>
    <s v="RGB OLED"/>
    <x v="0"/>
    <s v="Flexible"/>
    <s v="Apple"/>
    <x v="0"/>
    <m/>
    <n v="1.57"/>
    <n v="324"/>
    <n v="394"/>
    <n v="1.5"/>
    <s v="300 - 399"/>
    <s v="1.4 - 1.59"/>
    <n v="2.355"/>
    <n v="1.1702318348418059"/>
    <n v="2.355"/>
    <n v="765.16468815543226"/>
    <n v="37.890466599457582"/>
  </r>
  <r>
    <x v="9"/>
    <s v="Q1"/>
    <s v="AMOLED"/>
    <s v="RGB OLED"/>
    <x v="0"/>
    <s v="Flexible"/>
    <s v="Apple"/>
    <x v="0"/>
    <m/>
    <n v="1.77"/>
    <n v="374"/>
    <n v="446"/>
    <n v="0.741784"/>
    <s v="300 - 399"/>
    <s v="1.6 - 1.79"/>
    <n v="1.31295768"/>
    <n v="0.73818419384072687"/>
    <n v="1.31295768"/>
    <n v="431.76162028581416"/>
    <n v="18.737694584008029"/>
  </r>
  <r>
    <x v="9"/>
    <s v="Q1"/>
    <s v="AMOLED"/>
    <s v="RGB OLED"/>
    <x v="0"/>
    <s v="Flexible"/>
    <s v="Apple"/>
    <x v="0"/>
    <m/>
    <n v="1.78"/>
    <n v="368"/>
    <n v="448"/>
    <n v="2.258216"/>
    <s v="300 - 399"/>
    <s v="1.6 - 1.79"/>
    <n v="4.0196244800000001"/>
    <n v="2.2640919432777595"/>
    <n v="4.0196244800000001"/>
    <n v="1309.2356602035998"/>
    <n v="57.043238614907139"/>
  </r>
  <r>
    <x v="9"/>
    <s v="Q1"/>
    <s v="AMOLED"/>
    <s v="RGB OLED"/>
    <x v="0"/>
    <s v="Flexible"/>
    <s v="Apple"/>
    <x v="0"/>
    <m/>
    <n v="1.9"/>
    <n v="396"/>
    <n v="484"/>
    <n v="0.05"/>
    <s v="300 - 399"/>
    <s v="1.8 - 1.99"/>
    <n v="9.5000000000000001E-2"/>
    <n v="5.707270603960396E-2"/>
    <n v="9.5000000000000015E-2"/>
    <n v="31.26787488781417"/>
    <n v="1.3844549148689109"/>
  </r>
  <r>
    <x v="9"/>
    <s v="Q1"/>
    <s v="AMOLED"/>
    <s v="RGB OLED"/>
    <x v="3"/>
    <s v="Flexible"/>
    <s v="Honor"/>
    <x v="20"/>
    <s v="Watch 4 Pro/5 Pro"/>
    <n v="1.5"/>
    <n v="464"/>
    <n v="464"/>
    <n v="6.3E-2"/>
    <s v="400 - 499"/>
    <s v="1.4 - 1.59"/>
    <n v="9.4500000000000001E-2"/>
    <n v="4.5725714999999986E-2"/>
    <n v="9.4499999999999987E-2"/>
    <n v="41.340290855290313"/>
    <n v="1.270210122742393"/>
  </r>
  <r>
    <x v="9"/>
    <s v="Q1"/>
    <s v="AMOLED"/>
    <s v="RGB OLED"/>
    <x v="4"/>
    <s v="Flexible"/>
    <s v="Huawei"/>
    <x v="4"/>
    <s v="Watch 4/Watch 4 Pro/Watch Ultimate Design"/>
    <n v="1.5"/>
    <n v="466"/>
    <n v="466"/>
    <n v="0.65700000000000003"/>
    <s v="400 - 499"/>
    <s v="1.4 - 1.59"/>
    <n v="0.98550000000000004"/>
    <n v="0.47685388499999992"/>
    <n v="0.98549999999999993"/>
    <n v="432.97845268327154"/>
    <n v="13.286230930110877"/>
  </r>
  <r>
    <x v="9"/>
    <s v="Q1"/>
    <s v="AMOLED"/>
    <s v="RGB OLED"/>
    <x v="3"/>
    <s v="Flexible"/>
    <s v="Huawei"/>
    <x v="4"/>
    <s v="Watch 4"/>
    <n v="1.5"/>
    <n v="466"/>
    <n v="466"/>
    <n v="0.127"/>
    <s v="400 - 499"/>
    <s v="1.4 - 1.59"/>
    <n v="0.1905"/>
    <n v="9.2177234999999982E-2"/>
    <n v="0.19049999999999997"/>
    <n v="83.695987048364515"/>
    <n v="2.5682668616804891"/>
  </r>
  <r>
    <x v="9"/>
    <s v="Q1"/>
    <s v="AMOLED"/>
    <s v="RGB OLED"/>
    <x v="3"/>
    <s v="Flexible"/>
    <s v="Huawei"/>
    <x v="4"/>
    <s v="Watch 5 Series"/>
    <n v="1.5"/>
    <n v="466"/>
    <n v="466"/>
    <n v="0.23699999999999999"/>
    <s v="400 - 499"/>
    <s v="1.4 - 1.59"/>
    <n v="0.35549999999999998"/>
    <n v="0.17201578499999998"/>
    <n v="0.35549999999999993"/>
    <n v="156.18857425560935"/>
    <n v="4.792749970222645"/>
  </r>
  <r>
    <x v="9"/>
    <s v="Q1"/>
    <s v="AMOLED"/>
    <s v="RGB OLED"/>
    <x v="3"/>
    <s v="Flexible"/>
    <s v="Huawei"/>
    <x v="4"/>
    <m/>
    <n v="1.38"/>
    <n v="466"/>
    <n v="466"/>
    <n v="0.218"/>
    <s v="400 - 499"/>
    <s v="1.2 - 1.39"/>
    <n v="0.30084"/>
    <n v="0.13392205473599991"/>
    <n v="0.30083999999999994"/>
    <n v="143.66712737435799"/>
    <n v="4.4085210696562731"/>
  </r>
  <r>
    <x v="9"/>
    <s v="Q1"/>
    <s v="AMOLED"/>
    <s v="RGB OLED"/>
    <x v="4"/>
    <s v="Flexible"/>
    <s v="Oppo"/>
    <x v="18"/>
    <s v="Watch3 Pro"/>
    <n v="1.91"/>
    <n v="378"/>
    <n v="496"/>
    <n v="0.253"/>
    <s v="300 - 399"/>
    <s v="1.8 - 1.99"/>
    <n v="0.48322999999999999"/>
    <n v="0.28707159486569023"/>
    <n v="0.48322999999999999"/>
    <n v="157.7754736960089"/>
    <n v="5.8520839034461698"/>
  </r>
  <r>
    <x v="9"/>
    <s v="Q1"/>
    <s v="AMOLED"/>
    <s v="RGB OLED"/>
    <x v="4"/>
    <s v="Flexible"/>
    <s v="Others"/>
    <x v="23"/>
    <s v="Pixel Watch"/>
    <n v="1.2"/>
    <n v="450"/>
    <n v="450"/>
    <n v="4.4999999999999998E-2"/>
    <s v="500 - 599"/>
    <s v="1.2 - 1.39"/>
    <n v="5.3999999999999999E-2"/>
    <n v="2.0903183999999991E-2"/>
    <n v="5.3999999999999992E-2"/>
    <n v="28.637824638055175"/>
    <n v="0.75787257770116379"/>
  </r>
  <r>
    <x v="9"/>
    <s v="Q1"/>
    <s v="AMOLED"/>
    <s v="RGB OLED"/>
    <x v="3"/>
    <s v="Flexible"/>
    <s v="Others"/>
    <x v="5"/>
    <s v="Z10"/>
    <n v="1.78"/>
    <n v="416"/>
    <n v="468"/>
    <n v="7.0999999999999994E-2"/>
    <s v="300 - 399"/>
    <s v="1.6 - 1.79"/>
    <n v="0.12637999999999999"/>
    <n v="7.2065977336055145E-2"/>
    <n v="0.12637999999999996"/>
    <n v="44.457567184901151"/>
    <n v="1.2256105281224001"/>
  </r>
  <r>
    <x v="9"/>
    <s v="Q1"/>
    <s v="AMOLED"/>
    <s v="RGB OLED"/>
    <x v="4"/>
    <s v="Flexible"/>
    <s v="Samsung"/>
    <x v="2"/>
    <s v="Watch 6/7 series"/>
    <n v="1.5"/>
    <n v="480"/>
    <n v="480"/>
    <n v="0.155"/>
    <s v="400 - 499"/>
    <s v="1.4 - 1.59"/>
    <n v="0.23249999999999998"/>
    <n v="0.11249977499999997"/>
    <n v="0.23249999999999998"/>
    <n v="105.21748904055828"/>
    <n v="3.2001504025986516"/>
  </r>
  <r>
    <x v="9"/>
    <s v="Q1"/>
    <s v="AMOLED"/>
    <s v="RGB OLED"/>
    <x v="1"/>
    <s v="Flexible"/>
    <s v="Samsung"/>
    <x v="2"/>
    <m/>
    <n v="1.2"/>
    <n v="360"/>
    <n v="360"/>
    <n v="6.9684999999999997E-2"/>
    <s v="400 - 499"/>
    <s v="1.2 - 1.39"/>
    <n v="8.3621999999999988E-2"/>
    <n v="3.2369741711999994E-2"/>
    <n v="8.3622000000000002E-2"/>
    <n v="35.477809953828888"/>
    <n v="1.011711854064733"/>
  </r>
  <r>
    <x v="9"/>
    <s v="Q1"/>
    <s v="AMOLED"/>
    <s v="RGB OLED"/>
    <x v="1"/>
    <s v="Flexible"/>
    <s v="Samsung"/>
    <x v="2"/>
    <m/>
    <n v="1.31"/>
    <n v="360"/>
    <n v="360"/>
    <n v="0.18016799999999999"/>
    <s v="300 - 399"/>
    <s v="1.2 - 1.39"/>
    <n v="0.23602007999999999"/>
    <n v="9.9737318202384004E-2"/>
    <n v="0.23602008000000002"/>
    <n v="91.72657047802889"/>
    <n v="3.0656729644826917"/>
  </r>
  <r>
    <x v="9"/>
    <s v="Q1"/>
    <s v="AMOLED"/>
    <s v="RGB OLED"/>
    <x v="1"/>
    <s v="Flexible"/>
    <s v="Samsung"/>
    <x v="2"/>
    <m/>
    <n v="1.47"/>
    <n v="360"/>
    <n v="360"/>
    <n v="1.004122"/>
    <s v="300 - 399"/>
    <s v="1.4 - 1.59"/>
    <n v="1.4760593399999999"/>
    <n v="0.6999364161888838"/>
    <n v="1.4760593399999997"/>
    <n v="511.21546224379091"/>
    <n v="17.085773658153997"/>
  </r>
  <r>
    <x v="9"/>
    <s v="Q1"/>
    <s v="AMOLED"/>
    <s v="RGB OLED"/>
    <x v="9"/>
    <s v="Flexible"/>
    <s v="Samsung"/>
    <x v="2"/>
    <m/>
    <n v="1.5"/>
    <n v="480"/>
    <n v="480"/>
    <n v="0.28000000000000003"/>
    <s v="400 - 499"/>
    <s v="1.4 - 1.59"/>
    <n v="0.42000000000000004"/>
    <n v="0.20322539999999997"/>
    <n v="0.42"/>
    <n v="190.070302782944"/>
    <n v="6.8950000000000005"/>
  </r>
  <r>
    <x v="9"/>
    <s v="Q1"/>
    <s v="AMOLED"/>
    <s v="RGB OLED"/>
    <x v="6"/>
    <s v="Rigid"/>
    <s v="Honor"/>
    <x v="20"/>
    <s v="Watch 5"/>
    <n v="1.85"/>
    <n v="390"/>
    <n v="450"/>
    <n v="2.3E-2"/>
    <s v="300 - 399"/>
    <s v="1.8 - 1.99"/>
    <n v="4.2550000000000004E-2"/>
    <n v="2.5134897331218271E-2"/>
    <n v="4.2550000000000004E-2"/>
    <n v="13.696108936482654"/>
    <n v="0.26717589956915549"/>
  </r>
  <r>
    <x v="9"/>
    <s v="Q1"/>
    <s v="AMOLED"/>
    <s v="RGB OLED"/>
    <x v="6"/>
    <s v="Rigid"/>
    <s v="Honor"/>
    <x v="20"/>
    <s v="Watch 4"/>
    <n v="1.744"/>
    <n v="390"/>
    <n v="450"/>
    <n v="2.1999999999999999E-2"/>
    <s v="300 - 399"/>
    <s v="1.6 - 1.79"/>
    <n v="3.8367999999999999E-2"/>
    <n v="2.1365913449518777E-2"/>
    <n v="3.8367999999999992E-2"/>
    <n v="13.100625939244276"/>
    <n v="0.255559556109627"/>
  </r>
  <r>
    <x v="9"/>
    <s v="Q1"/>
    <s v="AMOLED"/>
    <s v="RGB OLED"/>
    <x v="3"/>
    <s v="Rigid"/>
    <s v="Honor"/>
    <x v="20"/>
    <s v="Watch 5 series"/>
    <n v="1.85"/>
    <n v="408"/>
    <n v="480"/>
    <n v="1.4E-2"/>
    <s v="300 - 399"/>
    <s v="1.8 - 1.99"/>
    <n v="2.5900000000000003E-2"/>
    <n v="1.5254522606676342E-2"/>
    <n v="2.5900000000000003E-2"/>
    <n v="8.8195999909292944"/>
    <n v="0.1731733861066902"/>
  </r>
  <r>
    <x v="9"/>
    <s v="Q1"/>
    <s v="AMOLED"/>
    <s v="RGB OLED"/>
    <x v="2"/>
    <s v="Rigid"/>
    <s v="Huawei"/>
    <x v="4"/>
    <s v="6&amp;7"/>
    <n v="1.47"/>
    <n v="194"/>
    <n v="368"/>
    <n v="0.35"/>
    <s v="200 - 299"/>
    <s v="1.4 - 1.59"/>
    <n v="0.51449999999999996"/>
    <n v="0.20129036914409332"/>
    <n v="0.51449999999999996"/>
    <n v="145.6016826825844"/>
    <n v="2.9876303407658402"/>
  </r>
  <r>
    <x v="9"/>
    <s v="Q1"/>
    <s v="AMOLED"/>
    <s v="RGB OLED"/>
    <x v="2"/>
    <s v="Rigid"/>
    <s v="Huawei"/>
    <x v="4"/>
    <s v="Watch3/3 pro/runner/ GT3 46mm"/>
    <n v="1.43"/>
    <n v="466"/>
    <n v="466"/>
    <n v="0.7"/>
    <s v="400 - 499"/>
    <s v="1.4 - 1.59"/>
    <n v="1.0009999999999999"/>
    <n v="0.4617506893999998"/>
    <n v="1.0009999999999999"/>
    <n v="461.31646404610353"/>
    <n v="8.8450633551149096"/>
  </r>
  <r>
    <x v="9"/>
    <s v="Q1"/>
    <s v="AMOLED"/>
    <s v="RGB OLED"/>
    <x v="2"/>
    <s v="Rigid"/>
    <s v="Huawei"/>
    <x v="4"/>
    <s v="Watch Fit2"/>
    <n v="1.74"/>
    <n v="336"/>
    <n v="580"/>
    <n v="0.19500000000000001"/>
    <s v="300 - 399"/>
    <s v="1.6 - 1.79"/>
    <n v="0.33929999999999999"/>
    <n v="0.165209592487504"/>
    <n v="0.33929999999999999"/>
    <n v="130.70761416229738"/>
    <n v="2.4120578779146133"/>
  </r>
  <r>
    <x v="9"/>
    <s v="Q1"/>
    <s v="AMOLED"/>
    <s v="RGB OLED"/>
    <x v="6"/>
    <s v="Rigid"/>
    <s v="Huawei"/>
    <x v="4"/>
    <m/>
    <n v="1.43"/>
    <n v="466"/>
    <n v="466"/>
    <n v="0.2"/>
    <s v="400 - 499"/>
    <s v="1.4 - 1.59"/>
    <n v="0.28599999999999998"/>
    <n v="0.13192876839999998"/>
    <n v="0.28599999999999998"/>
    <n v="131.80470401317245"/>
    <n v="2.5271609586042603"/>
  </r>
  <r>
    <x v="9"/>
    <s v="Q1"/>
    <s v="AMOLED"/>
    <s v="RGB OLED"/>
    <x v="6"/>
    <s v="Rigid"/>
    <s v="Huawei"/>
    <x v="4"/>
    <s v="6/ 6 pro/Watch Fit Mini"/>
    <n v="1.47"/>
    <n v="194"/>
    <n v="368"/>
    <n v="0.08"/>
    <s v="200 - 299"/>
    <s v="1.4 - 1.59"/>
    <n v="0.1176"/>
    <n v="4.6009227232935622E-2"/>
    <n v="0.11759999999999998"/>
    <n v="33.280384613162148"/>
    <n v="0.68288693503219211"/>
  </r>
  <r>
    <x v="9"/>
    <s v="Q1"/>
    <s v="AMOLED"/>
    <s v="RGB OLED"/>
    <x v="6"/>
    <s v="Rigid"/>
    <s v="Huawei"/>
    <x v="4"/>
    <s v="Kids Watch 4X"/>
    <n v="1.41"/>
    <n v="320"/>
    <n v="360"/>
    <n v="0.2"/>
    <s v="300 - 399"/>
    <s v="1.4 - 1.59"/>
    <n v="0.28199999999999997"/>
    <n v="0.12737967849931028"/>
    <n v="0.28199999999999997"/>
    <n v="96.332756630338366"/>
    <n v="1.9687396013029801"/>
  </r>
  <r>
    <x v="9"/>
    <s v="Q1"/>
    <s v="AMOLED"/>
    <s v="RGB OLED"/>
    <x v="6"/>
    <s v="Rigid"/>
    <s v="Huawei"/>
    <x v="4"/>
    <m/>
    <n v="1.82"/>
    <n v="408"/>
    <n v="480"/>
    <n v="0.14499999999999999"/>
    <s v="300 - 399"/>
    <s v="1.8 - 1.99"/>
    <n v="0.26389999999999997"/>
    <n v="0.15291071061132078"/>
    <n v="0.26390000000000002"/>
    <n v="91.345857048910531"/>
    <n v="1.7935814989621481"/>
  </r>
  <r>
    <x v="9"/>
    <s v="Q1"/>
    <s v="AMOLED"/>
    <s v="RGB OLED"/>
    <x v="6"/>
    <s v="Rigid"/>
    <s v="Huawei"/>
    <x v="4"/>
    <s v="Watch GT Cyber"/>
    <n v="1.32"/>
    <n v="466"/>
    <n v="466"/>
    <n v="0.7"/>
    <s v="400 - 499"/>
    <s v="1.2 - 1.39"/>
    <n v="0.92399999999999993"/>
    <n v="0.39344437439999991"/>
    <n v="0.92399999999999993"/>
    <n v="461.31646404610353"/>
    <n v="8.8450633551149096"/>
  </r>
  <r>
    <x v="9"/>
    <s v="Q1"/>
    <s v="AMOLED"/>
    <s v="RGB OLED"/>
    <x v="3"/>
    <s v="Rigid"/>
    <s v="Huawei"/>
    <x v="4"/>
    <s v="Fit3"/>
    <n v="1.82"/>
    <n v="408"/>
    <n v="480"/>
    <n v="0.71499999999999997"/>
    <s v="300 - 399"/>
    <s v="1.8 - 1.99"/>
    <n v="1.3012999999999999"/>
    <n v="0.75400798680754721"/>
    <n v="1.3012999999999999"/>
    <n v="450.42957096531751"/>
    <n v="8.8442122190202479"/>
  </r>
  <r>
    <x v="9"/>
    <s v="Q1"/>
    <s v="AMOLED"/>
    <s v="RGB OLED"/>
    <x v="3"/>
    <s v="Rigid"/>
    <s v="Huawei"/>
    <x v="4"/>
    <s v="Band 9"/>
    <n v="1.46"/>
    <n v="194"/>
    <n v="368"/>
    <n v="1.1830000000000001"/>
    <s v="200 - 299"/>
    <s v="1.4 - 1.59"/>
    <n v="1.7271799999999999"/>
    <n v="0.67113631446726685"/>
    <n v="1.7271799999999999"/>
    <n v="492.1336874671353"/>
    <n v="10.098190551788541"/>
  </r>
  <r>
    <x v="9"/>
    <s v="Q1"/>
    <s v="AMOLED"/>
    <s v="RGB OLED"/>
    <x v="3"/>
    <s v="Rigid"/>
    <s v="Huawei"/>
    <x v="4"/>
    <s v="Fit Mini"/>
    <n v="1.47"/>
    <n v="194"/>
    <n v="368"/>
    <n v="0.72299999999999998"/>
    <s v="200 - 299"/>
    <s v="1.4 - 1.59"/>
    <n v="1.06281"/>
    <n v="0.41580839111765561"/>
    <n v="1.0628099999999998"/>
    <n v="300.77147594145293"/>
    <n v="6.1715906753534355"/>
  </r>
  <r>
    <x v="9"/>
    <s v="Q1"/>
    <s v="AMOLED"/>
    <s v="RGB OLED"/>
    <x v="3"/>
    <s v="Rigid"/>
    <s v="Huawei"/>
    <x v="4"/>
    <s v="Watch GT3 Pro"/>
    <n v="1.43"/>
    <n v="466"/>
    <n v="466"/>
    <n v="0.75600000000000001"/>
    <s v="400 - 499"/>
    <s v="1.4 - 1.59"/>
    <n v="1.08108"/>
    <n v="0.49869074455199991"/>
    <n v="1.0810799999999998"/>
    <n v="498.22178116979188"/>
    <n v="9.5526684235241035"/>
  </r>
  <r>
    <x v="9"/>
    <s v="Q1"/>
    <s v="AMOLED"/>
    <s v="RGB OLED"/>
    <x v="2"/>
    <s v="Rigid"/>
    <s v="Huawei/Honor"/>
    <x v="10"/>
    <s v="Watch Fit/Watch ES"/>
    <n v="1.64"/>
    <n v="280"/>
    <n v="456"/>
    <n v="0.115"/>
    <s v="300 - 399"/>
    <s v="1.6 - 1.79"/>
    <n v="0.18859999999999999"/>
    <n v="8.8981534295216769E-2"/>
    <n v="0.18859999999999999"/>
    <n v="61.536928750141577"/>
    <n v="1.2033305046907155"/>
  </r>
  <r>
    <x v="9"/>
    <s v="Q1"/>
    <s v="AMOLED"/>
    <s v="RGB OLED"/>
    <x v="6"/>
    <s v="Rigid"/>
    <s v="Huawei/Honor"/>
    <x v="10"/>
    <s v="Watch Fit/Watch ES"/>
    <n v="1.64"/>
    <n v="280"/>
    <n v="456"/>
    <n v="0.06"/>
    <s v="300 - 399"/>
    <s v="1.6 - 1.79"/>
    <n v="9.8399999999999987E-2"/>
    <n v="4.6425148327939182E-2"/>
    <n v="9.8399999999999974E-2"/>
    <n v="32.106223695726037"/>
    <n v="0.62782461114298183"/>
  </r>
  <r>
    <x v="9"/>
    <s v="Q1"/>
    <s v="AMOLED"/>
    <s v="RGB OLED"/>
    <x v="6"/>
    <s v="Rigid"/>
    <s v="Oppo"/>
    <x v="18"/>
    <s v="Watch X"/>
    <n v="1.43"/>
    <n v="466"/>
    <n v="466"/>
    <n v="6.5000000000000002E-2"/>
    <s v="400 - 499"/>
    <s v="1.4 - 1.59"/>
    <n v="9.2950000000000005E-2"/>
    <n v="4.2876849729999993E-2"/>
    <n v="9.2949999999999991E-2"/>
    <n v="42.836528804281052"/>
    <n v="0.82132731154638461"/>
  </r>
  <r>
    <x v="9"/>
    <s v="Q1"/>
    <s v="AMOLED"/>
    <s v="RGB OLED"/>
    <x v="6"/>
    <s v="Rigid"/>
    <s v="Oppo"/>
    <x v="18"/>
    <m/>
    <n v="1.32"/>
    <n v="466"/>
    <n v="466"/>
    <n v="0.1"/>
    <s v="400 - 499"/>
    <s v="1.2 - 1.39"/>
    <n v="0.13200000000000001"/>
    <n v="5.6206339199999997E-2"/>
    <n v="0.13200000000000001"/>
    <n v="65.902352006586227"/>
    <n v="1.2635804793021301"/>
  </r>
  <r>
    <x v="9"/>
    <s v="Q1"/>
    <s v="AMOLED"/>
    <s v="RGB OLED"/>
    <x v="2"/>
    <s v="Rigid"/>
    <s v="Others"/>
    <x v="13"/>
    <s v="GTR 4"/>
    <n v="1.43"/>
    <n v="466"/>
    <n v="466"/>
    <n v="0.03"/>
    <s v="400 - 499"/>
    <s v="1.4 - 1.59"/>
    <n v="4.2899999999999994E-2"/>
    <n v="1.9789315259999996E-2"/>
    <n v="4.2899999999999994E-2"/>
    <n v="19.770705601975866"/>
    <n v="0.37907414379063897"/>
  </r>
  <r>
    <x v="9"/>
    <s v="Q1"/>
    <s v="AMOLED"/>
    <s v="RGB OLED"/>
    <x v="2"/>
    <s v="Rigid"/>
    <s v="Others"/>
    <x v="13"/>
    <s v="GTS 4 Mini"/>
    <n v="1.65"/>
    <n v="336"/>
    <n v="384"/>
    <n v="1.4999999999999999E-2"/>
    <s v="300 - 399"/>
    <s v="1.6 - 1.79"/>
    <n v="2.4749999999999998E-2"/>
    <n v="1.3056782336283183E-2"/>
    <n v="2.4749999999999998E-2"/>
    <n v="7.6537049851689476"/>
    <n v="0.15430289054652449"/>
  </r>
  <r>
    <x v="9"/>
    <s v="Q1"/>
    <s v="AMOLED"/>
    <s v="RGB OLED"/>
    <x v="6"/>
    <s v="Rigid"/>
    <s v="Others"/>
    <x v="13"/>
    <s v="T-REX"/>
    <n v="1.3"/>
    <n v="360"/>
    <n v="360"/>
    <n v="0.08"/>
    <s v="300 - 399"/>
    <s v="1.2 - 1.39"/>
    <n v="0.10400000000000001"/>
    <n v="4.3612815999999992E-2"/>
    <n v="0.10400000000000001"/>
    <n v="40.729350596345142"/>
    <n v="0.82294874958146391"/>
  </r>
  <r>
    <x v="9"/>
    <s v="Q1"/>
    <s v="AMOLED"/>
    <s v="RGB OLED"/>
    <x v="6"/>
    <s v="Rigid"/>
    <s v="Others"/>
    <x v="13"/>
    <s v="Band 7/8/9"/>
    <n v="1.6160000000000001"/>
    <n v="192"/>
    <n v="490"/>
    <n v="2.5000000000000001E-2"/>
    <s v="300 - 399"/>
    <s v="1.6 - 1.79"/>
    <n v="4.0400000000000005E-2"/>
    <n v="1.4307512721371441E-2"/>
    <n v="4.0399999999999998E-2"/>
    <n v="13.156842326333473"/>
    <n v="0.24663926944156503"/>
  </r>
  <r>
    <x v="9"/>
    <s v="Q1"/>
    <s v="AMOLED"/>
    <s v="RGB OLED"/>
    <x v="3"/>
    <s v="Rigid"/>
    <s v="Others"/>
    <x v="13"/>
    <m/>
    <n v="1.48"/>
    <n v="466"/>
    <n v="466"/>
    <n v="6.8000000000000005E-2"/>
    <s v="400 - 499"/>
    <s v="1.4 - 1.59"/>
    <n v="0.10064000000000001"/>
    <n v="4.8047387775999997E-2"/>
    <n v="0.10064000000000002"/>
    <n v="44.813599364478641"/>
    <n v="0.5036291145862416"/>
  </r>
  <r>
    <x v="9"/>
    <s v="Q1"/>
    <s v="AMOLED"/>
    <s v="RGB OLED"/>
    <x v="6"/>
    <s v="Rigid"/>
    <s v="Others"/>
    <x v="28"/>
    <m/>
    <n v="1.47"/>
    <n v="194"/>
    <n v="368"/>
    <n v="7.0000000000000001E-3"/>
    <s v="200 - 299"/>
    <s v="1.4 - 1.59"/>
    <n v="1.0290000000000001E-2"/>
    <n v="4.025807382881867E-3"/>
    <n v="1.0290000000000001E-2"/>
    <n v="2.9120336536516884"/>
    <n v="5.9752606815316807E-2"/>
  </r>
  <r>
    <x v="9"/>
    <s v="Q1"/>
    <s v="AMOLED"/>
    <s v="RGB OLED"/>
    <x v="3"/>
    <s v="Rigid"/>
    <s v="Others"/>
    <x v="11"/>
    <s v="Charge 5"/>
    <n v="1.04"/>
    <n v="184"/>
    <n v="276"/>
    <n v="0.27500000000000002"/>
    <s v="300 - 399"/>
    <s v="1 - 1.19"/>
    <n v="0.28600000000000003"/>
    <n v="8.8567564800000012E-2"/>
    <n v="0.28600000000000003"/>
    <n v="91.220447269238932"/>
    <n v="2.03673538987083"/>
  </r>
  <r>
    <x v="9"/>
    <s v="Q1"/>
    <s v="AMOLED"/>
    <s v="RGB OLED"/>
    <x v="6"/>
    <s v="Rigid"/>
    <s v="Others"/>
    <x v="8"/>
    <m/>
    <n v="2"/>
    <n v="486"/>
    <n v="448"/>
    <n v="0.125"/>
    <s v="300 - 399"/>
    <s v="2.00+"/>
    <n v="0.25"/>
    <n v="0.16075691975280387"/>
    <n v="0.25"/>
    <n v="82.623014348303712"/>
    <n v="1.3689501768310499"/>
  </r>
  <r>
    <x v="9"/>
    <s v="Q1"/>
    <s v="AMOLED"/>
    <s v="RGB OLED"/>
    <x v="6"/>
    <s v="Rigid"/>
    <s v="Others"/>
    <x v="8"/>
    <s v="Instinct 3"/>
    <n v="1.19"/>
    <n v="390"/>
    <n v="390"/>
    <n v="0.65"/>
    <s v="400 - 499"/>
    <s v="1 - 1.19"/>
    <n v="0.77349999999999997"/>
    <n v="0.29692359969999987"/>
    <n v="0.77349999999999997"/>
    <n v="358.50313806157965"/>
    <n v="7.1185409195214602"/>
  </r>
  <r>
    <x v="9"/>
    <s v="Q1"/>
    <s v="AMOLED"/>
    <s v="RGB OLED"/>
    <x v="6"/>
    <s v="Rigid"/>
    <s v="Others"/>
    <x v="8"/>
    <s v="Forerunner 165"/>
    <n v="1.2"/>
    <n v="390"/>
    <n v="390"/>
    <n v="0.21"/>
    <s v="400 - 499"/>
    <s v="1.2 - 1.39"/>
    <n v="0.252"/>
    <n v="9.7548191999999978E-2"/>
    <n v="0.252"/>
    <n v="115.82409075835649"/>
    <n v="2.2998362970761637"/>
  </r>
  <r>
    <x v="9"/>
    <s v="Q1"/>
    <s v="AMOLED"/>
    <s v="RGB OLED"/>
    <x v="6"/>
    <s v="Rigid"/>
    <s v="Others"/>
    <x v="8"/>
    <s v="Active 5"/>
    <n v="1.21"/>
    <n v="390"/>
    <n v="390"/>
    <n v="0.33500000000000002"/>
    <s v="400 - 499"/>
    <s v="1.2 - 1.39"/>
    <n v="0.40534999999999999"/>
    <n v="0.15821694162999997"/>
    <n v="0.40535000000000004"/>
    <n v="184.76700192404488"/>
    <n v="3.6687864739072138"/>
  </r>
  <r>
    <x v="9"/>
    <s v="Q1"/>
    <s v="AMOLED"/>
    <s v="RGB OLED"/>
    <x v="6"/>
    <s v="Rigid"/>
    <s v="Others"/>
    <x v="5"/>
    <s v="Z8"/>
    <n v="1.6"/>
    <n v="400"/>
    <n v="400"/>
    <n v="0.2"/>
    <s v="300 - 399"/>
    <s v="1.6 - 1.79"/>
    <n v="0.32000000000000006"/>
    <n v="0.16516096000000002"/>
    <n v="0.32"/>
    <n v="113.13708498984761"/>
    <n v="2.2346364192550205"/>
  </r>
  <r>
    <x v="9"/>
    <s v="Q1"/>
    <s v="AMOLED"/>
    <s v="RGB OLED"/>
    <x v="2"/>
    <s v="Rigid"/>
    <s v="Others"/>
    <x v="19"/>
    <s v="Z6 Pro/Z8"/>
    <n v="1.6"/>
    <n v="320"/>
    <n v="360"/>
    <n v="0.06"/>
    <s v="300 - 399"/>
    <s v="1.6 - 1.79"/>
    <n v="9.6000000000000002E-2"/>
    <n v="4.920657566896551E-2"/>
    <n v="9.6000000000000016E-2"/>
    <n v="28.899826989101506"/>
    <n v="0.59062188039089403"/>
  </r>
  <r>
    <x v="9"/>
    <s v="Q1"/>
    <s v="AMOLED"/>
    <s v="RGB OLED"/>
    <x v="4"/>
    <s v="Rigid"/>
    <s v="Others"/>
    <x v="1"/>
    <s v="(BBK, 360 and Others)"/>
    <n v="1.4"/>
    <n v="240"/>
    <n v="240"/>
    <n v="0.8"/>
    <s v="200 - 299"/>
    <s v="1.4 - 1.59"/>
    <n v="1.1199999999999999"/>
    <n v="0.50580543999999994"/>
    <n v="1.1199999999999999"/>
    <n v="271.52900397563428"/>
    <n v="6.1023129521983215"/>
  </r>
  <r>
    <x v="9"/>
    <s v="Q1"/>
    <s v="AMOLED"/>
    <s v="RGB OLED"/>
    <x v="2"/>
    <s v="Rigid"/>
    <s v="Others"/>
    <x v="1"/>
    <s v="White Box"/>
    <n v="1.4"/>
    <n v="400"/>
    <n v="400"/>
    <n v="1.3"/>
    <s v="400 - 499"/>
    <s v="1.4 - 1.59"/>
    <n v="1.8199999999999998"/>
    <n v="0.82193383999999992"/>
    <n v="1.8199999999999998"/>
    <n v="735.39105243400945"/>
    <n v="14.525136725157633"/>
  </r>
  <r>
    <x v="9"/>
    <s v="Q1"/>
    <s v="AMOLED"/>
    <s v="RGB OLED"/>
    <x v="2"/>
    <s v="Rigid"/>
    <s v="Others"/>
    <x v="1"/>
    <s v="White Box"/>
    <n v="1.1000000000000001"/>
    <n v="126"/>
    <n v="294"/>
    <n v="7.0000000000000007E-2"/>
    <s v="200 - 299"/>
    <s v="1 - 1.19"/>
    <n v="7.7000000000000013E-2"/>
    <n v="1.9785277448275868E-2"/>
    <n v="7.7000000000000013E-2"/>
    <n v="22.390372931239892"/>
    <n v="0.38066289561956707"/>
  </r>
  <r>
    <x v="9"/>
    <s v="Q1"/>
    <s v="AMOLED"/>
    <s v="RGB OLED"/>
    <x v="2"/>
    <s v="Rigid"/>
    <s v="Others"/>
    <x v="1"/>
    <s v="Agent/white box"/>
    <n v="0.95"/>
    <n v="120"/>
    <n v="180"/>
    <n v="0.2"/>
    <s v="200 - 299"/>
    <s v="0.8 - 0.99"/>
    <n v="0.19"/>
    <n v="5.3746790769230772E-2"/>
    <n v="0.19000000000000003"/>
    <n v="43.266615305567875"/>
    <n v="1.1267330111215201"/>
  </r>
  <r>
    <x v="9"/>
    <s v="Q1"/>
    <s v="AMOLED"/>
    <s v="RGB OLED"/>
    <x v="2"/>
    <s v="Rigid"/>
    <s v="Others"/>
    <x v="1"/>
    <s v="Agent/white box"/>
    <n v="1.2"/>
    <n v="390"/>
    <n v="390"/>
    <n v="0.3"/>
    <s v="400 - 499"/>
    <s v="1.2 - 1.39"/>
    <n v="0.36"/>
    <n v="0.13935455999999996"/>
    <n v="0.35999999999999993"/>
    <n v="165.46298679765212"/>
    <n v="3.2854804243945197"/>
  </r>
  <r>
    <x v="9"/>
    <s v="Q1"/>
    <s v="AMOLED"/>
    <s v="RGB OLED"/>
    <x v="2"/>
    <s v="Rigid"/>
    <s v="Others"/>
    <x v="1"/>
    <s v="Agent/white box"/>
    <n v="1.5"/>
    <n v="194"/>
    <n v="368"/>
    <n v="0.33"/>
    <s v="200 - 299"/>
    <s v="1.4 - 1.59"/>
    <n v="0.495"/>
    <n v="0.19761355928348545"/>
    <n v="0.495"/>
    <n v="137.28158652929389"/>
    <n v="2.8169086070077922"/>
  </r>
  <r>
    <x v="9"/>
    <s v="Q1"/>
    <s v="AMOLED"/>
    <s v="RGB OLED"/>
    <x v="2"/>
    <s v="Rigid"/>
    <s v="Others"/>
    <x v="1"/>
    <s v="Agent/white box"/>
    <n v="1.8"/>
    <n v="368"/>
    <n v="448"/>
    <n v="0.2"/>
    <s v="300 - 399"/>
    <s v="1.8 - 1.99"/>
    <n v="0.36000000000000004"/>
    <n v="0.20505179734958118"/>
    <n v="0.36000000000000004"/>
    <n v="115.95309396475801"/>
    <n v="2.2700132491113001"/>
  </r>
  <r>
    <x v="9"/>
    <s v="Q1"/>
    <s v="AMOLED"/>
    <s v="RGB OLED"/>
    <x v="2"/>
    <s v="Rigid"/>
    <s v="Others"/>
    <x v="1"/>
    <s v="Agent/white box"/>
    <n v="1.9"/>
    <n v="240"/>
    <n v="536"/>
    <n v="0.35"/>
    <s v="300 - 399"/>
    <s v="1.8 - 1.99"/>
    <n v="0.66499999999999992"/>
    <n v="0.30403988060864723"/>
    <n v="0.66499999999999992"/>
    <n v="205.54746410500906"/>
    <n v="3.7163605505740622"/>
  </r>
  <r>
    <x v="9"/>
    <s v="Q1"/>
    <s v="AMOLED"/>
    <s v="RGB OLED"/>
    <x v="2"/>
    <s v="Rigid"/>
    <s v="Others"/>
    <x v="1"/>
    <s v="Agent/white box"/>
    <n v="1.4"/>
    <n v="320"/>
    <n v="360"/>
    <n v="0.65"/>
    <s v="300 - 399"/>
    <s v="1.4 - 1.59"/>
    <n v="0.90999999999999992"/>
    <n v="0.40813266537931031"/>
    <n v="0.90999999999999992"/>
    <n v="313.0814590485997"/>
    <n v="6.3984037042346857"/>
  </r>
  <r>
    <x v="9"/>
    <s v="Q1"/>
    <s v="AMOLED"/>
    <s v="RGB OLED"/>
    <x v="6"/>
    <s v="Rigid"/>
    <s v="Others"/>
    <x v="1"/>
    <s v="white box"/>
    <n v="1.41"/>
    <n v="360"/>
    <n v="320"/>
    <n v="0.03"/>
    <s v="300 - 399"/>
    <s v="1.4 - 1.59"/>
    <n v="4.2299999999999997E-2"/>
    <n v="1.910695177489654E-2"/>
    <n v="4.229999999999999E-2"/>
    <n v="14.449913494550753"/>
    <n v="0.26872125840024297"/>
  </r>
  <r>
    <x v="9"/>
    <s v="Q1"/>
    <s v="AMOLED"/>
    <s v="RGB OLED"/>
    <x v="6"/>
    <s v="Rigid"/>
    <s v="Others"/>
    <x v="1"/>
    <s v="white box"/>
    <n v="1.952"/>
    <n v="410"/>
    <n v="502"/>
    <n v="0.106"/>
    <s v="300 - 399"/>
    <s v="1.8 - 1.99"/>
    <n v="0.20691199999999998"/>
    <n v="0.12766259919277265"/>
    <n v="0.20691199999999998"/>
    <n v="68.704356077325983"/>
    <n v="1.3111699233792256"/>
  </r>
  <r>
    <x v="9"/>
    <s v="Q1"/>
    <s v="AMOLED"/>
    <s v="RGB OLED"/>
    <x v="6"/>
    <s v="Rigid"/>
    <s v="Others"/>
    <x v="1"/>
    <s v="white box"/>
    <n v="2"/>
    <n v="400"/>
    <n v="400"/>
    <n v="2E-3"/>
    <s v="200 - 299"/>
    <s v="2.00+"/>
    <n v="4.0000000000000001E-3"/>
    <n v="2.5806399999999999E-3"/>
    <n v="4.0000000000000001E-3"/>
    <n v="1.131370849898476"/>
    <n v="2.2346364192550205E-2"/>
  </r>
  <r>
    <x v="9"/>
    <s v="Q1"/>
    <s v="AMOLED"/>
    <s v="RGB OLED"/>
    <x v="6"/>
    <s v="Rigid"/>
    <s v="Others"/>
    <x v="1"/>
    <s v="white box"/>
    <n v="1.19"/>
    <n v="390"/>
    <n v="390"/>
    <n v="0.02"/>
    <s v="400 - 499"/>
    <s v="1 - 1.19"/>
    <n v="2.3799999999999998E-2"/>
    <n v="9.1361107599999981E-3"/>
    <n v="2.3799999999999998E-2"/>
    <n v="11.030865786510143"/>
    <n v="0.219032028292968"/>
  </r>
  <r>
    <x v="9"/>
    <s v="Q1"/>
    <s v="AMOLED"/>
    <s v="RGB OLED"/>
    <x v="7"/>
    <s v="Rigid"/>
    <s v="Others"/>
    <x v="1"/>
    <s v="White Box"/>
    <n v="1.39"/>
    <n v="454"/>
    <n v="454"/>
    <n v="0.16"/>
    <s v="400 - 499"/>
    <s v="1.2 - 1.39"/>
    <n v="0.22239999999999999"/>
    <n v="9.9721090879999988E-2"/>
    <n v="0.22240000000000001"/>
    <n v="102.72847317078163"/>
    <n v="1.979124412647888"/>
  </r>
  <r>
    <x v="9"/>
    <s v="Q1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4380413659938154"/>
  </r>
  <r>
    <x v="9"/>
    <s v="Q1"/>
    <s v="AMOLED"/>
    <s v="RGB OLED"/>
    <x v="7"/>
    <s v="Rigid"/>
    <s v="Others"/>
    <x v="1"/>
    <s v="White box"/>
    <n v="1.43"/>
    <n v="466"/>
    <n v="466"/>
    <n v="0.34"/>
    <s v="400 - 499"/>
    <s v="1.4 - 1.59"/>
    <n v="0.48620000000000002"/>
    <n v="0.22427890627999997"/>
    <n v="0.48620000000000002"/>
    <n v="224.06799682239318"/>
    <n v="4.2961736296272424"/>
  </r>
  <r>
    <x v="9"/>
    <s v="Q1"/>
    <s v="AMOLED"/>
    <s v="RGB OLED"/>
    <x v="7"/>
    <s v="Rigid"/>
    <s v="Others"/>
    <x v="1"/>
    <s v="White box"/>
    <n v="1.2"/>
    <n v="390"/>
    <n v="390"/>
    <n v="0.27"/>
    <s v="400 - 499"/>
    <s v="1.2 - 1.39"/>
    <n v="0.32400000000000001"/>
    <n v="0.12541910399999998"/>
    <n v="0.32400000000000001"/>
    <n v="148.91668811788693"/>
    <n v="2.9569323819550681"/>
  </r>
  <r>
    <x v="9"/>
    <s v="Q1"/>
    <s v="AMOLED"/>
    <s v="RGB OLED"/>
    <x v="7"/>
    <s v="Rigid"/>
    <s v="Others"/>
    <x v="1"/>
    <s v="White box"/>
    <n v="1.6"/>
    <n v="320"/>
    <n v="360"/>
    <n v="0.1"/>
    <s v="300 - 399"/>
    <s v="1.6 - 1.79"/>
    <n v="0.16000000000000003"/>
    <n v="8.2010959448275855E-2"/>
    <n v="0.16"/>
    <n v="48.166378315169183"/>
    <n v="0.98436980065149005"/>
  </r>
  <r>
    <x v="9"/>
    <s v="Q1"/>
    <s v="AMOLED"/>
    <s v="RGB OLED"/>
    <x v="7"/>
    <s v="Rigid"/>
    <s v="Others"/>
    <x v="1"/>
    <s v="White box"/>
    <n v="1.7"/>
    <n v="348"/>
    <n v="442"/>
    <n v="0.01"/>
    <s v="300 - 399"/>
    <s v="1.6 - 1.79"/>
    <n v="1.7000000000000001E-2"/>
    <n v="9.0622697814123389E-3"/>
    <n v="1.7000000000000001E-2"/>
    <n v="5.6255488621111454"/>
    <n v="0.11173182096275103"/>
  </r>
  <r>
    <x v="9"/>
    <s v="Q1"/>
    <s v="AMOLED"/>
    <s v="RGB OLED"/>
    <x v="7"/>
    <s v="Rigid"/>
    <s v="Others"/>
    <x v="1"/>
    <s v="White box"/>
    <n v="1.8"/>
    <n v="368"/>
    <n v="448"/>
    <n v="0.03"/>
    <s v="300 - 399"/>
    <s v="1.8 - 1.99"/>
    <n v="5.3999999999999999E-2"/>
    <n v="3.075776960243717E-2"/>
    <n v="5.3999999999999999E-2"/>
    <n v="17.392964094713701"/>
    <n v="0.34050198736669496"/>
  </r>
  <r>
    <x v="9"/>
    <s v="Q1"/>
    <s v="AMOLED"/>
    <s v="RGB OLED"/>
    <x v="3"/>
    <s v="Rigid"/>
    <s v="Others"/>
    <x v="1"/>
    <s v="White Box"/>
    <n v="1.4"/>
    <n v="400"/>
    <n v="400"/>
    <n v="3.4750000000000001"/>
    <s v="400 - 499"/>
    <s v="1.4 - 1.59"/>
    <n v="4.8650000000000002"/>
    <n v="2.1970923799999995"/>
    <n v="4.8649999999999993"/>
    <n v="1965.7568516986023"/>
    <n v="38.826807784555982"/>
  </r>
  <r>
    <x v="9"/>
    <s v="Q1"/>
    <s v="AMOLED"/>
    <s v="RGB OLED"/>
    <x v="3"/>
    <s v="Rigid"/>
    <s v="Others"/>
    <x v="1"/>
    <s v="ODM"/>
    <n v="1.58"/>
    <n v="320"/>
    <n v="360"/>
    <n v="0.79200000000000004"/>
    <s v="300 - 399"/>
    <s v="1.4 - 1.59"/>
    <n v="1.25136"/>
    <n v="0.63339011742190343"/>
    <n v="1.25136"/>
    <n v="381.4777162561399"/>
    <n v="7.7962088211598015"/>
  </r>
  <r>
    <x v="9"/>
    <s v="Q1"/>
    <s v="AMOLED"/>
    <s v="RGB OLED"/>
    <x v="7"/>
    <s v="Rigid"/>
    <s v="Samsung"/>
    <x v="2"/>
    <s v="Galaxy Fit3"/>
    <n v="1.6"/>
    <n v="256"/>
    <n v="402"/>
    <n v="0.23"/>
    <s v="200 - 299"/>
    <s v="1.6 - 1.79"/>
    <n v="0.36800000000000005"/>
    <n v="0.17211060511444926"/>
    <n v="0.36800000000000005"/>
    <n v="109.61617581360882"/>
    <n v="1.2507495141785774"/>
  </r>
  <r>
    <x v="9"/>
    <s v="Q1"/>
    <s v="AMOLED"/>
    <s v="RGB OLED"/>
    <x v="3"/>
    <s v="Rigid"/>
    <s v="Vivo"/>
    <x v="22"/>
    <m/>
    <n v="1.85"/>
    <n v="390"/>
    <n v="450"/>
    <n v="0.06"/>
    <s v="300 - 399"/>
    <s v="1.8 - 1.99"/>
    <n v="0.111"/>
    <n v="6.556929738578679E-2"/>
    <n v="0.111"/>
    <n v="35.728979834302571"/>
    <n v="0.69698060757170999"/>
  </r>
  <r>
    <x v="9"/>
    <s v="Q1"/>
    <s v="AMOLED"/>
    <s v="RGB OLED"/>
    <x v="3"/>
    <s v="Rigid"/>
    <s v="Vivo"/>
    <x v="22"/>
    <s v="Watch 2 /3"/>
    <n v="1.43"/>
    <n v="466"/>
    <n v="466"/>
    <n v="0.184"/>
    <s v="400 - 499"/>
    <s v="1.4 - 1.59"/>
    <n v="0.26311999999999997"/>
    <n v="0.12137446692799995"/>
    <n v="0.26311999999999997"/>
    <n v="121.26032769211865"/>
    <n v="2.3249880819159192"/>
  </r>
  <r>
    <x v="9"/>
    <s v="Q1"/>
    <s v="AMOLED"/>
    <s v="RGB OLED"/>
    <x v="4"/>
    <s v="Rigid"/>
    <s v="Xiaomi"/>
    <x v="16"/>
    <s v="Band 7/8"/>
    <n v="1.6160000000000001"/>
    <n v="192"/>
    <n v="490"/>
    <n v="0.27"/>
    <s v="300 - 399"/>
    <s v="1.6 - 1.79"/>
    <n v="0.43632000000000004"/>
    <n v="0.15452113739081155"/>
    <n v="0.43632000000000004"/>
    <n v="142.09389712440151"/>
    <n v="2.6577984617590231"/>
  </r>
  <r>
    <x v="9"/>
    <s v="Q1"/>
    <s v="AMOLED"/>
    <s v="RGB OLED"/>
    <x v="2"/>
    <s v="Rigid"/>
    <s v="Xiaomi"/>
    <x v="16"/>
    <s v="Redmi Watch2"/>
    <n v="1.6"/>
    <n v="320"/>
    <n v="360"/>
    <n v="0.16"/>
    <s v="300 - 399"/>
    <s v="1.6 - 1.79"/>
    <n v="0.25600000000000001"/>
    <n v="0.13121753511724138"/>
    <n v="0.25600000000000006"/>
    <n v="77.066205304270696"/>
    <n v="1.5749916810423841"/>
  </r>
  <r>
    <x v="9"/>
    <s v="Q1"/>
    <s v="AMOLED"/>
    <s v="RGB OLED"/>
    <x v="6"/>
    <s v="Rigid"/>
    <s v="Xiaomi"/>
    <x v="16"/>
    <m/>
    <n v="1.72"/>
    <n v="212"/>
    <n v="520"/>
    <n v="0.7"/>
    <s v="300 - 399"/>
    <s v="1.6 - 1.79"/>
    <n v="1.204"/>
    <n v="0.46706465077436682"/>
    <n v="1.204"/>
    <n v="393.08848876557045"/>
    <n v="8.1314404216699501"/>
  </r>
  <r>
    <x v="9"/>
    <s v="Q1"/>
    <s v="AMOLED"/>
    <s v="RGB OLED"/>
    <x v="6"/>
    <s v="Rigid"/>
    <s v="Xiaomi"/>
    <x v="16"/>
    <s v="Band 7"/>
    <n v="1.6160000000000001"/>
    <n v="192"/>
    <n v="490"/>
    <n v="0.6"/>
    <s v="300 - 399"/>
    <s v="1.6 - 1.79"/>
    <n v="0.96960000000000002"/>
    <n v="0.34338030531291458"/>
    <n v="0.96960000000000002"/>
    <n v="315.76421583200334"/>
    <n v="5.91934246659756"/>
  </r>
  <r>
    <x v="9"/>
    <s v="Q1"/>
    <s v="AMOLED"/>
    <s v="RGB OLED"/>
    <x v="6"/>
    <s v="Rigid"/>
    <s v="Xiaomi"/>
    <x v="16"/>
    <s v="Band 8 Pro"/>
    <n v="1.74"/>
    <n v="336"/>
    <n v="480"/>
    <n v="0.54500000000000004"/>
    <s v="300 - 399"/>
    <s v="1.6 - 1.79"/>
    <n v="0.94830000000000003"/>
    <n v="0.50011997832483213"/>
    <n v="0.94830000000000003"/>
    <n v="319.32349490759373"/>
    <n v="6.1857861038282929"/>
  </r>
  <r>
    <x v="9"/>
    <s v="Q1"/>
    <s v="AMOLED"/>
    <s v="RGB OLED"/>
    <x v="6"/>
    <s v="Rigid"/>
    <s v="Xiaomi"/>
    <x v="16"/>
    <s v="Band 9 Pro"/>
    <n v="2.0699999999999998"/>
    <n v="432"/>
    <n v="514"/>
    <n v="0.83499999999999996"/>
    <s v="300 - 399"/>
    <s v="2.00+"/>
    <n v="1.7284499999999998"/>
    <n v="1.1369419493148631"/>
    <n v="1.7284499999999998"/>
    <n v="560.64514133273281"/>
    <n v="9.4773053150396773"/>
  </r>
  <r>
    <x v="9"/>
    <s v="Q1"/>
    <s v="AMOLED"/>
    <s v="RGB OLED"/>
    <x v="7"/>
    <s v="Rigid"/>
    <s v="Xiaomi"/>
    <x v="16"/>
    <s v="Band 7/8/9"/>
    <n v="1.6160000000000001"/>
    <n v="192"/>
    <n v="490"/>
    <n v="0.43"/>
    <s v="300 - 399"/>
    <s v="1.6 - 1.79"/>
    <n v="0.69488000000000005"/>
    <n v="0.2460892188075888"/>
    <n v="0.69488000000000005"/>
    <n v="226.29768801293571"/>
    <n v="4.242195434394918"/>
  </r>
  <r>
    <x v="9"/>
    <s v="Q1"/>
    <s v="AMOLED"/>
    <s v="RGB OLED"/>
    <x v="3"/>
    <s v="Rigid"/>
    <s v="Xiaomi"/>
    <x v="16"/>
    <s v="Watch 2 Pro"/>
    <n v="1.76"/>
    <n v="450"/>
    <n v="450"/>
    <n v="1.5760000000000001"/>
    <s v="300 - 399"/>
    <s v="1.6 - 1.79"/>
    <n v="2.7737600000000002"/>
    <n v="1.5747767214080002"/>
    <n v="2.7737600000000007"/>
    <n v="1002.9602584349991"/>
    <n v="19.494375464581697"/>
  </r>
  <r>
    <x v="9"/>
    <s v="Q1"/>
    <s v="AMOLED"/>
    <s v="RGB OLED"/>
    <x v="3"/>
    <s v="Rigid"/>
    <s v="Xiaomi"/>
    <x v="16"/>
    <s v="Watch S1/S2 46mm/S3/Watch 2"/>
    <n v="1.43"/>
    <n v="466"/>
    <n v="466"/>
    <n v="0.20599999999999999"/>
    <s v="400 - 499"/>
    <s v="1.4 - 1.59"/>
    <n v="0.29457999999999995"/>
    <n v="0.13588663145199997"/>
    <n v="0.29457999999999995"/>
    <n v="135.75884513356763"/>
    <n v="2.6029757873623875"/>
  </r>
  <r>
    <x v="9"/>
    <s v="Q1"/>
    <s v="AMOLED"/>
    <s v="RGB OLED"/>
    <x v="3"/>
    <s v="Rigid"/>
    <s v="Xiaomi"/>
    <x v="16"/>
    <s v="Band 9 Pro"/>
    <n v="2.0699999999999998"/>
    <n v="464"/>
    <n v="464"/>
    <n v="0.80300000000000005"/>
    <s v="300 - 399"/>
    <s v="2.00+"/>
    <n v="1.66221"/>
    <n v="1.109925102726"/>
    <n v="1.6622100000000002"/>
    <n v="526.92465963171628"/>
    <n v="5.9472673384228241"/>
  </r>
  <r>
    <x v="9"/>
    <s v="Q1"/>
    <s v="AMOLED"/>
    <s v="RGB OLED"/>
    <x v="3"/>
    <s v="Rigid"/>
    <s v="Xiaomi"/>
    <x v="16"/>
    <s v="Band 8 Pro"/>
    <n v="1.74"/>
    <n v="336"/>
    <n v="480"/>
    <n v="0.32700000000000001"/>
    <s v="300 - 399"/>
    <s v="1.6 - 1.79"/>
    <n v="0.56898000000000004"/>
    <n v="0.30007198699489929"/>
    <n v="0.56898000000000004"/>
    <n v="191.59409694455621"/>
    <n v="3.7114716622969754"/>
  </r>
  <r>
    <x v="9"/>
    <s v="Q1"/>
    <s v="AMOLED"/>
    <s v="RGB OLED"/>
    <x v="3"/>
    <s v="Rigid"/>
    <s v="Xiaomi"/>
    <x v="16"/>
    <s v="Band 7/8/9"/>
    <n v="1.6160000000000001"/>
    <n v="192"/>
    <n v="490"/>
    <n v="0.27400000000000002"/>
    <s v="300 - 399"/>
    <s v="1.6 - 1.79"/>
    <n v="0.44278400000000007"/>
    <n v="0.15681033942623099"/>
    <n v="0.44278400000000001"/>
    <n v="144.19899189661487"/>
    <n v="3.1099181512824812"/>
  </r>
  <r>
    <x v="9"/>
    <s v="Q2"/>
    <s v="AMOLED"/>
    <s v="RGB OLED"/>
    <x v="0"/>
    <s v="Flexible"/>
    <s v="Apple"/>
    <x v="0"/>
    <m/>
    <n v="1.96"/>
    <n v="416"/>
    <n v="496"/>
    <n v="0.55694699999999997"/>
    <s v="300 - 399"/>
    <s v="1.8 - 1.99"/>
    <n v="1.0916161199999999"/>
    <n v="0.67964137101631084"/>
    <n v="1.0916161200000001"/>
    <n v="360.54393249110325"/>
    <n v="16.293034591510949"/>
  </r>
  <r>
    <x v="9"/>
    <s v="Q2"/>
    <s v="AMOLED"/>
    <s v="RGB OLED"/>
    <x v="0"/>
    <s v="Flexible"/>
    <s v="Apple"/>
    <x v="0"/>
    <m/>
    <n v="1.99"/>
    <n v="410"/>
    <n v="502"/>
    <n v="1.6430530000000001"/>
    <s v="300 - 399"/>
    <s v="1.8 - 1.99"/>
    <n v="3.2696754700000001"/>
    <n v="2.056628813294338"/>
    <n v="3.2696754700000001"/>
    <n v="1064.9518713765915"/>
    <n v="48.066188281265255"/>
  </r>
  <r>
    <x v="9"/>
    <s v="Q2"/>
    <s v="AMOLED"/>
    <s v="RGB OLED"/>
    <x v="0"/>
    <s v="Flexible"/>
    <s v="Apple"/>
    <x v="0"/>
    <m/>
    <n v="1.57"/>
    <n v="324"/>
    <n v="394"/>
    <n v="1.8"/>
    <s v="300 - 399"/>
    <s v="1.4 - 1.59"/>
    <n v="2.8260000000000001"/>
    <n v="1.4042782018101674"/>
    <n v="2.8260000000000001"/>
    <n v="918.19762578651876"/>
    <n v="44.786531520558867"/>
  </r>
  <r>
    <x v="9"/>
    <s v="Q2"/>
    <s v="AMOLED"/>
    <s v="RGB OLED"/>
    <x v="0"/>
    <s v="Flexible"/>
    <s v="Apple"/>
    <x v="0"/>
    <m/>
    <n v="1.72"/>
    <n v="396"/>
    <n v="484"/>
    <n v="0.03"/>
    <s v="300 - 399"/>
    <s v="1.6 - 1.79"/>
    <n v="5.16E-2"/>
    <n v="2.8062696988514844E-2"/>
    <n v="5.1599999999999993E-2"/>
    <n v="18.7607249326885"/>
    <n v="0.74644219200931439"/>
  </r>
  <r>
    <x v="9"/>
    <s v="Q2"/>
    <s v="AMOLED"/>
    <s v="RGB OLED"/>
    <x v="0"/>
    <s v="Flexible"/>
    <s v="Apple"/>
    <x v="0"/>
    <m/>
    <n v="1.77"/>
    <n v="374"/>
    <n v="446"/>
    <n v="0.51224599999999998"/>
    <s v="300 - 399"/>
    <s v="1.6 - 1.79"/>
    <n v="0.90667542000000001"/>
    <n v="0.50976011960103884"/>
    <n v="0.9066754199999999"/>
    <n v="298.15709552231806"/>
    <n v="12.745400902933442"/>
  </r>
  <r>
    <x v="9"/>
    <s v="Q2"/>
    <s v="AMOLED"/>
    <s v="RGB OLED"/>
    <x v="0"/>
    <s v="Flexible"/>
    <s v="Apple"/>
    <x v="0"/>
    <m/>
    <n v="1.78"/>
    <n v="368"/>
    <n v="448"/>
    <n v="2.687754"/>
    <s v="300 - 399"/>
    <s v="1.6 - 1.79"/>
    <n v="4.7842021199999998"/>
    <n v="2.6947476135642341"/>
    <n v="4.7842021199999998"/>
    <n v="1558.266960580771"/>
    <n v="66.875099578060102"/>
  </r>
  <r>
    <x v="9"/>
    <s v="Q2"/>
    <s v="AMOLED"/>
    <s v="RGB OLED"/>
    <x v="0"/>
    <s v="Flexible"/>
    <s v="Apple"/>
    <x v="0"/>
    <m/>
    <n v="1.9"/>
    <n v="396"/>
    <n v="484"/>
    <n v="0.02"/>
    <s v="300 - 399"/>
    <s v="1.8 - 1.99"/>
    <n v="3.7999999999999999E-2"/>
    <n v="2.282908241584158E-2"/>
    <n v="3.7999999999999999E-2"/>
    <n v="12.507149955125668"/>
    <n v="0.54547523645835083"/>
  </r>
  <r>
    <x v="9"/>
    <s v="Q2"/>
    <s v="AMOLED"/>
    <s v="RGB OLED"/>
    <x v="4"/>
    <s v="Flexible"/>
    <s v="Huawei"/>
    <x v="4"/>
    <s v="Watch 4/Watch 4 Pro/Watch Ultimate Design"/>
    <n v="1.5"/>
    <n v="466"/>
    <n v="466"/>
    <n v="0.36"/>
    <s v="400 - 499"/>
    <s v="1.4 - 1.59"/>
    <n v="0.54"/>
    <n v="0.26128979999999996"/>
    <n v="0.53999999999999992"/>
    <n v="237.24846722371041"/>
    <n v="7.1709246389913499"/>
  </r>
  <r>
    <x v="9"/>
    <s v="Q2"/>
    <s v="AMOLED"/>
    <s v="RGB OLED"/>
    <x v="6"/>
    <s v="Flexible"/>
    <s v="Huawei"/>
    <x v="4"/>
    <m/>
    <n v="1.5"/>
    <n v="466"/>
    <n v="466"/>
    <n v="3.3000000000000002E-2"/>
    <s v="400 - 499"/>
    <s v="1.4 - 1.59"/>
    <n v="4.9500000000000002E-2"/>
    <n v="2.3951564999999994E-2"/>
    <n v="4.9499999999999995E-2"/>
    <n v="21.747776162173455"/>
    <n v="0.51769043665700709"/>
  </r>
  <r>
    <x v="9"/>
    <s v="Q2"/>
    <s v="AMOLED"/>
    <s v="RGB OLED"/>
    <x v="3"/>
    <s v="Flexible"/>
    <s v="Huawei"/>
    <x v="4"/>
    <s v="Watch 5 Series"/>
    <n v="1.5"/>
    <n v="466"/>
    <n v="466"/>
    <n v="0.20100000000000001"/>
    <s v="400 - 499"/>
    <s v="1.4 - 1.59"/>
    <n v="0.30149999999999999"/>
    <n v="0.14588680499999998"/>
    <n v="0.30149999999999999"/>
    <n v="132.46372753323831"/>
    <n v="4.0037662567701702"/>
  </r>
  <r>
    <x v="9"/>
    <s v="Q2"/>
    <s v="AMOLED"/>
    <s v="RGB OLED"/>
    <x v="3"/>
    <s v="Flexible"/>
    <s v="Huawei"/>
    <x v="4"/>
    <m/>
    <n v="1.38"/>
    <n v="466"/>
    <n v="466"/>
    <n v="0.14299999999999999"/>
    <s v="400 - 499"/>
    <s v="1.2 - 1.39"/>
    <n v="0.19733999999999996"/>
    <n v="8.7847953335999943E-2"/>
    <n v="0.19733999999999993"/>
    <n v="94.24036336941829"/>
    <n v="2.8484506204882303"/>
  </r>
  <r>
    <x v="9"/>
    <s v="Q2"/>
    <s v="AMOLED"/>
    <s v="RGB OLED"/>
    <x v="4"/>
    <s v="Flexible"/>
    <s v="Oppo"/>
    <x v="18"/>
    <s v="Watch3 Pro"/>
    <n v="1.91"/>
    <n v="378"/>
    <n v="496"/>
    <n v="0.1"/>
    <s v="300 - 399"/>
    <s v="1.8 - 1.99"/>
    <n v="0.191"/>
    <n v="0.11346703354375107"/>
    <n v="0.191"/>
    <n v="62.361847310675458"/>
    <n v="2.2783804920531532"/>
  </r>
  <r>
    <x v="9"/>
    <s v="Q2"/>
    <s v="AMOLED"/>
    <s v="RGB OLED"/>
    <x v="4"/>
    <s v="Flexible"/>
    <s v="Others"/>
    <x v="23"/>
    <s v="Pixel Watch"/>
    <n v="1.2"/>
    <n v="450"/>
    <n v="450"/>
    <n v="5.5E-2"/>
    <s v="500 - 599"/>
    <s v="1.2 - 1.39"/>
    <n v="6.6000000000000003E-2"/>
    <n v="2.5548335999999991E-2"/>
    <n v="6.6000000000000003E-2"/>
    <n v="35.001785668734101"/>
    <n v="0.91239437548801228"/>
  </r>
  <r>
    <x v="9"/>
    <s v="Q2"/>
    <s v="AMOLED"/>
    <s v="RGB OLED"/>
    <x v="1"/>
    <s v="Flexible"/>
    <s v="Others"/>
    <x v="23"/>
    <m/>
    <n v="1.33"/>
    <n v="456"/>
    <n v="456"/>
    <n v="0.371"/>
    <s v="400 - 499"/>
    <s v="1.2 - 1.39"/>
    <n v="0.49343000000000004"/>
    <n v="0.21169696370199995"/>
    <n v="0.49342999999999998"/>
    <n v="239.25099362803073"/>
    <n v="6.1545147873827739"/>
  </r>
  <r>
    <x v="9"/>
    <s v="Q2"/>
    <s v="AMOLED"/>
    <s v="RGB OLED"/>
    <x v="1"/>
    <s v="Flexible"/>
    <s v="Others"/>
    <x v="23"/>
    <m/>
    <n v="1.49"/>
    <n v="456"/>
    <n v="456"/>
    <n v="0.27300000000000002"/>
    <s v="400 - 499"/>
    <s v="1.4 - 1.59"/>
    <n v="0.40677000000000002"/>
    <n v="0.19551164123399997"/>
    <n v="0.40677000000000002"/>
    <n v="176.05261795270187"/>
    <n v="4.528793900149588"/>
  </r>
  <r>
    <x v="9"/>
    <s v="Q2"/>
    <s v="AMOLED"/>
    <s v="RGB OLED"/>
    <x v="3"/>
    <s v="Flexible"/>
    <s v="Others"/>
    <x v="5"/>
    <s v="Z10"/>
    <n v="1.78"/>
    <n v="416"/>
    <n v="468"/>
    <n v="0.70699999999999996"/>
    <s v="300 - 399"/>
    <s v="1.6 - 1.79"/>
    <n v="1.2584599999999999"/>
    <n v="0.71761473206466186"/>
    <n v="1.2584599999999999"/>
    <n v="442.69718309471995"/>
    <n v="12.02125413706759"/>
  </r>
  <r>
    <x v="9"/>
    <s v="Q2"/>
    <s v="AMOLED"/>
    <s v="RGB OLED"/>
    <x v="4"/>
    <s v="Flexible"/>
    <s v="Samsung"/>
    <x v="2"/>
    <s v="Watch 5 series"/>
    <n v="1.36"/>
    <n v="450"/>
    <n v="450"/>
    <n v="0.2"/>
    <s v="400 - 499"/>
    <s v="1.2 - 1.39"/>
    <n v="0.27200000000000002"/>
    <n v="0.11932879360000002"/>
    <n v="0.27200000000000008"/>
    <n v="127.27922061357856"/>
    <n v="3.3177977290473173"/>
  </r>
  <r>
    <x v="9"/>
    <s v="Q2"/>
    <s v="AMOLED"/>
    <s v="RGB OLED"/>
    <x v="4"/>
    <s v="Flexible"/>
    <s v="Samsung"/>
    <x v="2"/>
    <s v="Watch 6/7 series"/>
    <n v="1.5"/>
    <n v="480"/>
    <n v="480"/>
    <n v="0.2"/>
    <s v="400 - 499"/>
    <s v="1.4 - 1.59"/>
    <n v="0.30000000000000004"/>
    <n v="0.14516099999999998"/>
    <n v="0.3"/>
    <n v="135.76450198781714"/>
    <n v="4.0672879310447376"/>
  </r>
  <r>
    <x v="9"/>
    <s v="Q2"/>
    <s v="AMOLED"/>
    <s v="RGB OLED"/>
    <x v="1"/>
    <s v="Flexible"/>
    <s v="Samsung"/>
    <x v="2"/>
    <m/>
    <n v="1.2"/>
    <n v="360"/>
    <n v="360"/>
    <n v="6.3377000000000003E-2"/>
    <s v="400 - 499"/>
    <s v="1.2 - 1.39"/>
    <n v="7.6052400000000006E-2"/>
    <n v="2.9439579830399992E-2"/>
    <n v="7.6052400000000006E-2"/>
    <n v="32.266300659307078"/>
    <n v="0.90632809417284455"/>
  </r>
  <r>
    <x v="9"/>
    <s v="Q2"/>
    <s v="AMOLED"/>
    <s v="RGB OLED"/>
    <x v="1"/>
    <s v="Flexible"/>
    <s v="Samsung"/>
    <x v="2"/>
    <m/>
    <n v="1.31"/>
    <n v="360"/>
    <n v="360"/>
    <n v="0.875"/>
    <s v="300 - 399"/>
    <s v="1.2 - 1.39"/>
    <n v="1.14625"/>
    <n v="0.48438209575000007"/>
    <n v="1.14625"/>
    <n v="445.47727214752496"/>
    <n v="14.665350596462856"/>
  </r>
  <r>
    <x v="9"/>
    <s v="Q2"/>
    <s v="AMOLED"/>
    <s v="RGB OLED"/>
    <x v="1"/>
    <s v="Flexible"/>
    <s v="Samsung"/>
    <x v="2"/>
    <m/>
    <n v="1.47"/>
    <n v="360"/>
    <n v="360"/>
    <n v="1.827"/>
    <s v="300 - 399"/>
    <s v="1.4 - 1.59"/>
    <n v="2.6856899999999997"/>
    <n v="1.2735343238939996"/>
    <n v="2.6856899999999997"/>
    <n v="930.15654424403203"/>
    <n v="30.621252045414444"/>
  </r>
  <r>
    <x v="9"/>
    <s v="Q2"/>
    <s v="AMOLED"/>
    <s v="RGB OLED"/>
    <x v="9"/>
    <s v="Flexible"/>
    <s v="Samsung"/>
    <x v="2"/>
    <m/>
    <n v="1.5"/>
    <n v="480"/>
    <n v="480"/>
    <n v="0.6"/>
    <s v="400 - 499"/>
    <s v="1.4 - 1.59"/>
    <n v="0.89999999999999991"/>
    <n v="0.4354829999999999"/>
    <n v="0.89999999999999991"/>
    <n v="407.29350596345137"/>
    <n v="14.553374999999999"/>
  </r>
  <r>
    <x v="9"/>
    <s v="Q2"/>
    <s v="AMOLED"/>
    <s v="RGB OLED"/>
    <x v="1"/>
    <s v="Flexible"/>
    <s v="Samsung"/>
    <x v="2"/>
    <m/>
    <n v="1.33"/>
    <n v="360"/>
    <n v="360"/>
    <n v="0.82"/>
    <s v="300 - 399"/>
    <s v="1.2 - 1.39"/>
    <n v="1.0906"/>
    <n v="0.46790164483999991"/>
    <n v="1.0905999999999998"/>
    <n v="417.47584361253763"/>
    <n v="8.3508724363779034"/>
  </r>
  <r>
    <x v="9"/>
    <s v="Q2"/>
    <s v="AMOLED"/>
    <s v="RGB OLED"/>
    <x v="6"/>
    <s v="Rigid"/>
    <s v="Honor"/>
    <x v="20"/>
    <m/>
    <n v="1.32"/>
    <n v="352"/>
    <n v="352"/>
    <n v="3.5000000000000003E-2"/>
    <s v="300 - 399"/>
    <s v="1.2 - 1.39"/>
    <n v="4.6200000000000005E-2"/>
    <n v="1.9672218719999999E-2"/>
    <n v="4.6200000000000005E-2"/>
    <n v="17.423111088436531"/>
    <n v="0.35643967716247155"/>
  </r>
  <r>
    <x v="9"/>
    <s v="Q2"/>
    <s v="AMOLED"/>
    <s v="RGB OLED"/>
    <x v="6"/>
    <s v="Rigid"/>
    <s v="Honor"/>
    <x v="20"/>
    <s v="Watch 4"/>
    <n v="1.744"/>
    <n v="390"/>
    <n v="450"/>
    <n v="0.05"/>
    <s v="300 - 399"/>
    <s v="1.6 - 1.79"/>
    <n v="8.72E-2"/>
    <n v="4.8558894203451768E-2"/>
    <n v="8.72E-2"/>
    <n v="29.774149861918815"/>
    <n v="0.57500900124666088"/>
  </r>
  <r>
    <x v="9"/>
    <s v="Q2"/>
    <s v="AMOLED"/>
    <s v="RGB OLED"/>
    <x v="3"/>
    <s v="Rigid"/>
    <s v="Honor"/>
    <x v="20"/>
    <s v="Watch 5 series"/>
    <n v="1.85"/>
    <n v="408"/>
    <n v="480"/>
    <n v="5.2999999999999999E-2"/>
    <s v="300 - 399"/>
    <s v="1.8 - 1.99"/>
    <n v="9.8049999999999998E-2"/>
    <n v="5.7749264153846153E-2"/>
    <n v="9.8050000000000012E-2"/>
    <n v="33.388485679946612"/>
    <n v="0.64902911207271674"/>
  </r>
  <r>
    <x v="9"/>
    <s v="Q2"/>
    <s v="AMOLED"/>
    <s v="RGB OLED"/>
    <x v="2"/>
    <s v="Rigid"/>
    <s v="Huawei"/>
    <x v="4"/>
    <s v="6&amp;7"/>
    <n v="1.47"/>
    <n v="194"/>
    <n v="368"/>
    <n v="0.22"/>
    <s v="200 - 299"/>
    <s v="1.4 - 1.59"/>
    <n v="0.32340000000000002"/>
    <n v="0.12652537489057294"/>
    <n v="0.32339999999999997"/>
    <n v="91.521057686195917"/>
    <n v="1.8591596806251431"/>
  </r>
  <r>
    <x v="9"/>
    <s v="Q2"/>
    <s v="AMOLED"/>
    <s v="RGB OLED"/>
    <x v="2"/>
    <s v="Rigid"/>
    <s v="Huawei"/>
    <x v="4"/>
    <s v="Watch 2/2 Pro/Honor Watch Dream/Magic"/>
    <n v="1.2"/>
    <n v="390"/>
    <n v="390"/>
    <n v="0.01"/>
    <s v="400 - 499"/>
    <s v="1.2 - 1.39"/>
    <n v="1.2E-2"/>
    <n v="4.6451519999999987E-3"/>
    <n v="1.1999999999999999E-2"/>
    <n v="5.5154328932550714"/>
    <n v="0.10842085400501915"/>
  </r>
  <r>
    <x v="9"/>
    <s v="Q2"/>
    <s v="AMOLED"/>
    <s v="RGB OLED"/>
    <x v="2"/>
    <s v="Rigid"/>
    <s v="Huawei"/>
    <x v="4"/>
    <s v="Watch3/3 pro/runner/ GT3 46mm"/>
    <n v="1.43"/>
    <n v="466"/>
    <n v="466"/>
    <n v="0.375"/>
    <s v="400 - 499"/>
    <s v="1.4 - 1.59"/>
    <n v="0.53625"/>
    <n v="0.24736644074999992"/>
    <n v="0.53624999999999989"/>
    <n v="247.13382002469837"/>
    <n v="4.6910425294091578"/>
  </r>
  <r>
    <x v="9"/>
    <s v="Q2"/>
    <s v="AMOLED"/>
    <s v="RGB OLED"/>
    <x v="2"/>
    <s v="Rigid"/>
    <s v="Huawei"/>
    <x v="4"/>
    <s v="Watch Fit2"/>
    <n v="1.74"/>
    <n v="336"/>
    <n v="580"/>
    <n v="6.8000000000000005E-2"/>
    <s v="300 - 399"/>
    <s v="1.6 - 1.79"/>
    <n v="0.11832000000000001"/>
    <n v="5.7611550200770627E-2"/>
    <n v="0.11832000000000001"/>
    <n v="45.58009109249344"/>
    <n v="0.83271659662159891"/>
  </r>
  <r>
    <x v="9"/>
    <s v="Q2"/>
    <s v="AMOLED"/>
    <s v="RGB OLED"/>
    <x v="2"/>
    <s v="Rigid"/>
    <s v="Huawei"/>
    <x v="4"/>
    <s v="Watch Fit3"/>
    <n v="1.82"/>
    <n v="408"/>
    <n v="480"/>
    <n v="0.28599999999999998"/>
    <s v="300 - 399"/>
    <s v="1.8 - 1.99"/>
    <n v="0.52051999999999998"/>
    <n v="0.30160319472301889"/>
    <n v="0.52051999999999998"/>
    <n v="180.17182838612698"/>
    <n v="3.5023080387320182"/>
  </r>
  <r>
    <x v="9"/>
    <s v="Q2"/>
    <s v="AMOLED"/>
    <s v="RGB OLED"/>
    <x v="6"/>
    <s v="Rigid"/>
    <s v="Huawei"/>
    <x v="4"/>
    <m/>
    <n v="1.43"/>
    <n v="466"/>
    <n v="466"/>
    <n v="2.1999999999999999E-2"/>
    <s v="400 - 499"/>
    <s v="1.4 - 1.59"/>
    <n v="3.1459999999999995E-2"/>
    <n v="1.4512164523999995E-2"/>
    <n v="3.1459999999999995E-2"/>
    <n v="14.498517441448969"/>
    <n v="0.27520782839200392"/>
  </r>
  <r>
    <x v="9"/>
    <s v="Q2"/>
    <s v="AMOLED"/>
    <s v="RGB OLED"/>
    <x v="6"/>
    <s v="Rigid"/>
    <s v="Huawei"/>
    <x v="4"/>
    <s v="6/ 6 pro/Watch Fit Mini"/>
    <n v="1.47"/>
    <n v="194"/>
    <n v="368"/>
    <n v="0.20499999999999999"/>
    <s v="200 - 299"/>
    <s v="1.4 - 1.59"/>
    <n v="0.30134999999999995"/>
    <n v="0.11789864478439752"/>
    <n v="0.30134999999999995"/>
    <n v="85.280985571228001"/>
    <n v="1.7323987933097922"/>
  </r>
  <r>
    <x v="9"/>
    <s v="Q2"/>
    <s v="AMOLED"/>
    <s v="RGB OLED"/>
    <x v="6"/>
    <s v="Rigid"/>
    <s v="Huawei"/>
    <x v="4"/>
    <s v="Kids Watch 4X"/>
    <n v="1.41"/>
    <n v="320"/>
    <n v="360"/>
    <n v="0.51"/>
    <s v="300 - 399"/>
    <s v="1.4 - 1.59"/>
    <n v="0.71909999999999996"/>
    <n v="0.32481818017324121"/>
    <n v="0.71909999999999985"/>
    <n v="245.64852940736282"/>
    <n v="4.9700831234893732"/>
  </r>
  <r>
    <x v="9"/>
    <s v="Q2"/>
    <s v="AMOLED"/>
    <s v="RGB OLED"/>
    <x v="6"/>
    <s v="Rigid"/>
    <s v="Huawei"/>
    <x v="4"/>
    <m/>
    <n v="1.82"/>
    <n v="408"/>
    <n v="480"/>
    <n v="2E-3"/>
    <s v="300 - 399"/>
    <s v="1.8 - 1.99"/>
    <n v="3.64E-3"/>
    <n v="2.1091132498113211E-3"/>
    <n v="3.6400000000000004E-3"/>
    <n v="1.259942855847042"/>
    <n v="2.4491664606517614E-2"/>
  </r>
  <r>
    <x v="9"/>
    <s v="Q2"/>
    <s v="AMOLED"/>
    <s v="RGB OLED"/>
    <x v="6"/>
    <s v="Rigid"/>
    <s v="Huawei"/>
    <x v="4"/>
    <s v="Watch GT Cyber"/>
    <n v="1.32"/>
    <n v="466"/>
    <n v="466"/>
    <n v="0.63"/>
    <s v="400 - 499"/>
    <s v="1.2 - 1.39"/>
    <n v="0.83160000000000001"/>
    <n v="0.35409993695999992"/>
    <n v="0.83160000000000012"/>
    <n v="415.18481764149323"/>
    <n v="7.8809514494073856"/>
  </r>
  <r>
    <x v="9"/>
    <s v="Q2"/>
    <s v="AMOLED"/>
    <s v="RGB OLED"/>
    <x v="3"/>
    <s v="Rigid"/>
    <s v="Huawei"/>
    <x v="4"/>
    <s v="Fit3"/>
    <n v="1.82"/>
    <n v="408"/>
    <n v="480"/>
    <n v="2.056"/>
    <s v="300 - 399"/>
    <s v="1.8 - 1.99"/>
    <n v="3.7419200000000004"/>
    <n v="2.1681684208060381"/>
    <n v="3.7419200000000004"/>
    <n v="1295.2212558107592"/>
    <n v="25.177431215500107"/>
  </r>
  <r>
    <x v="9"/>
    <s v="Q2"/>
    <s v="AMOLED"/>
    <s v="RGB OLED"/>
    <x v="3"/>
    <s v="Rigid"/>
    <s v="Huawei"/>
    <x v="4"/>
    <s v="Band 9"/>
    <n v="1.46"/>
    <n v="194"/>
    <n v="368"/>
    <n v="0.17"/>
    <s v="200 - 299"/>
    <s v="1.4 - 1.59"/>
    <n v="0.2482"/>
    <n v="9.6443933608990159E-2"/>
    <n v="0.2482"/>
    <n v="70.720817302969579"/>
    <n v="1.4366233895739744"/>
  </r>
  <r>
    <x v="9"/>
    <s v="Q2"/>
    <s v="AMOLED"/>
    <s v="RGB OLED"/>
    <x v="3"/>
    <s v="Rigid"/>
    <s v="Huawei"/>
    <x v="4"/>
    <s v="Fit Mini"/>
    <n v="1.47"/>
    <n v="194"/>
    <n v="368"/>
    <n v="0.78600000000000003"/>
    <s v="200 - 299"/>
    <s v="1.4 - 1.59"/>
    <n v="1.1554200000000001"/>
    <n v="0.45204065756359246"/>
    <n v="1.1554199999999999"/>
    <n v="326.97977882431815"/>
    <n v="6.6422704953243752"/>
  </r>
  <r>
    <x v="9"/>
    <s v="Q2"/>
    <s v="AMOLED"/>
    <s v="RGB OLED"/>
    <x v="3"/>
    <s v="Rigid"/>
    <s v="Huawei"/>
    <x v="4"/>
    <s v="Watch GT3 Pro"/>
    <n v="1.43"/>
    <n v="466"/>
    <n v="466"/>
    <n v="1.115"/>
    <s v="400 - 499"/>
    <s v="1.4 - 1.59"/>
    <n v="1.5944499999999999"/>
    <n v="0.73550288382999984"/>
    <n v="1.5944499999999999"/>
    <n v="734.81122487343646"/>
    <n v="13.948033120776563"/>
  </r>
  <r>
    <x v="9"/>
    <s v="Q2"/>
    <s v="AMOLED"/>
    <s v="RGB OLED"/>
    <x v="2"/>
    <s v="Rigid"/>
    <s v="Huawei/Honor"/>
    <x v="10"/>
    <s v="Watch Fit/Watch ES"/>
    <n v="1.64"/>
    <n v="280"/>
    <n v="456"/>
    <n v="0.05"/>
    <s v="300 - 399"/>
    <s v="1.6 - 1.79"/>
    <n v="8.2000000000000003E-2"/>
    <n v="3.8687623606615991E-2"/>
    <n v="8.199999999999999E-2"/>
    <n v="26.755186413105033"/>
    <n v="0.5179553041929601"/>
  </r>
  <r>
    <x v="9"/>
    <s v="Q2"/>
    <s v="AMOLED"/>
    <s v="RGB OLED"/>
    <x v="6"/>
    <s v="Rigid"/>
    <s v="Huawei/Honor"/>
    <x v="10"/>
    <s v="Watch Fit/Watch ES"/>
    <n v="1.64"/>
    <n v="280"/>
    <n v="456"/>
    <n v="8.7999999999999995E-2"/>
    <s v="300 - 399"/>
    <s v="1.6 - 1.79"/>
    <n v="0.14431999999999998"/>
    <n v="6.8090217547644133E-2"/>
    <n v="0.14431999999999998"/>
    <n v="47.08912808706485"/>
    <n v="0.91160133537960963"/>
  </r>
  <r>
    <x v="9"/>
    <s v="Q2"/>
    <s v="AMOLED"/>
    <s v="RGB OLED"/>
    <x v="6"/>
    <s v="Rigid"/>
    <s v="Oppo"/>
    <x v="18"/>
    <m/>
    <n v="1.32"/>
    <n v="466"/>
    <n v="466"/>
    <n v="0.31"/>
    <s v="400 - 499"/>
    <s v="1.2 - 1.39"/>
    <n v="0.40920000000000001"/>
    <n v="0.17423965151999996"/>
    <n v="0.40920000000000001"/>
    <n v="204.29729122041729"/>
    <n v="3.8779284909782374"/>
  </r>
  <r>
    <x v="9"/>
    <s v="Q2"/>
    <s v="AMOLED"/>
    <s v="RGB OLED"/>
    <x v="2"/>
    <s v="Rigid"/>
    <s v="Others"/>
    <x v="13"/>
    <s v="GTR 4"/>
    <n v="1.43"/>
    <n v="466"/>
    <n v="466"/>
    <n v="5.0000000000000001E-3"/>
    <s v="400 - 499"/>
    <s v="1.4 - 1.59"/>
    <n v="7.1500000000000001E-3"/>
    <n v="3.298219209999999E-3"/>
    <n v="7.1500000000000001E-3"/>
    <n v="3.2951176003293114"/>
    <n v="6.2547233725455439E-2"/>
  </r>
  <r>
    <x v="9"/>
    <s v="Q2"/>
    <s v="AMOLED"/>
    <s v="RGB OLED"/>
    <x v="2"/>
    <s v="Rigid"/>
    <s v="Others"/>
    <x v="13"/>
    <s v="GTS 4 Mini"/>
    <n v="1.65"/>
    <n v="336"/>
    <n v="384"/>
    <n v="6.0000000000000001E-3"/>
    <s v="300 - 399"/>
    <s v="1.6 - 1.79"/>
    <n v="9.8999999999999991E-3"/>
    <n v="5.2227129345132732E-3"/>
    <n v="9.8999999999999991E-3"/>
    <n v="3.061481994067579"/>
    <n v="6.1103944656423693E-2"/>
  </r>
  <r>
    <x v="9"/>
    <s v="Q2"/>
    <s v="AMOLED"/>
    <s v="RGB OLED"/>
    <x v="3"/>
    <s v="Rigid"/>
    <s v="Others"/>
    <x v="13"/>
    <m/>
    <n v="1.48"/>
    <n v="466"/>
    <n v="466"/>
    <n v="8.6999999999999994E-2"/>
    <s v="400 - 499"/>
    <s v="1.4 - 1.59"/>
    <n v="0.12875999999999999"/>
    <n v="6.1472393183999989E-2"/>
    <n v="0.12876000000000001"/>
    <n v="57.335046245730013"/>
    <n v="0.63790552410754386"/>
  </r>
  <r>
    <x v="9"/>
    <s v="Q2"/>
    <s v="AMOLED"/>
    <s v="RGB OLED"/>
    <x v="6"/>
    <s v="Rigid"/>
    <s v="Others"/>
    <x v="28"/>
    <s v="Vivo Watch6 Aero"/>
    <n v="1.1000000000000001"/>
    <n v="294"/>
    <n v="126"/>
    <n v="1E-3"/>
    <s v="200 - 299"/>
    <s v="1 - 1.19"/>
    <n v="1.1000000000000001E-3"/>
    <n v="2.8264682068965524E-4"/>
    <n v="1.1000000000000003E-3"/>
    <n v="0.31986247044628413"/>
    <n v="1.0842085400501916E-2"/>
  </r>
  <r>
    <x v="9"/>
    <s v="Q2"/>
    <s v="AMOLED"/>
    <s v="RGB OLED"/>
    <x v="6"/>
    <s v="Rigid"/>
    <s v="Others"/>
    <x v="28"/>
    <m/>
    <n v="1.47"/>
    <n v="194"/>
    <n v="368"/>
    <n v="6.0000000000000001E-3"/>
    <s v="200 - 299"/>
    <s v="1.4 - 1.59"/>
    <n v="8.8199999999999997E-3"/>
    <n v="3.4506920424701715E-3"/>
    <n v="8.8199999999999997E-3"/>
    <n v="2.4960288459871611"/>
    <n v="5.0704354926140269E-2"/>
  </r>
  <r>
    <x v="9"/>
    <s v="Q2"/>
    <s v="AMOLED"/>
    <s v="RGB OLED"/>
    <x v="7"/>
    <s v="Rigid"/>
    <s v="Others"/>
    <x v="11"/>
    <s v="Charge 5"/>
    <n v="1.04"/>
    <n v="184"/>
    <n v="276"/>
    <n v="0.01"/>
    <s v="300 - 399"/>
    <s v="1 - 1.19"/>
    <n v="1.0400000000000001E-2"/>
    <n v="3.2206387200000002E-3"/>
    <n v="1.0400000000000001E-2"/>
    <n v="3.3171071734268702"/>
    <n v="7.3322474035349874E-2"/>
  </r>
  <r>
    <x v="9"/>
    <s v="Q2"/>
    <s v="AMOLED"/>
    <s v="RGB OLED"/>
    <x v="3"/>
    <s v="Rigid"/>
    <s v="Others"/>
    <x v="11"/>
    <s v="Charge 5"/>
    <n v="1.04"/>
    <n v="184"/>
    <n v="276"/>
    <n v="0.24299999999999999"/>
    <s v="300 - 399"/>
    <s v="1 - 1.19"/>
    <n v="0.25272"/>
    <n v="7.8261520895999998E-2"/>
    <n v="0.25272"/>
    <n v="80.605704314272941"/>
    <n v="1.781736119059002"/>
  </r>
  <r>
    <x v="9"/>
    <s v="Q2"/>
    <s v="AMOLED"/>
    <s v="RGB OLED"/>
    <x v="6"/>
    <s v="Rigid"/>
    <s v="Others"/>
    <x v="8"/>
    <m/>
    <n v="2"/>
    <n v="486"/>
    <n v="448"/>
    <n v="0.23"/>
    <s v="300 - 399"/>
    <s v="2.00+"/>
    <n v="0.46"/>
    <n v="0.29579273234515913"/>
    <n v="0.46"/>
    <n v="152.02634640087885"/>
    <n v="2.4936796421154406"/>
  </r>
  <r>
    <x v="9"/>
    <s v="Q2"/>
    <s v="AMOLED"/>
    <s v="RGB OLED"/>
    <x v="6"/>
    <s v="Rigid"/>
    <s v="Others"/>
    <x v="8"/>
    <s v="Forerunner 165"/>
    <n v="1.2"/>
    <n v="390"/>
    <n v="390"/>
    <n v="0.64200000000000002"/>
    <s v="400 - 499"/>
    <s v="1.2 - 1.39"/>
    <n v="0.77039999999999997"/>
    <n v="0.29821875839999995"/>
    <n v="0.77039999999999997"/>
    <n v="354.09079174697558"/>
    <n v="6.9606188271222296"/>
  </r>
  <r>
    <x v="9"/>
    <s v="Q2"/>
    <s v="AMOLED"/>
    <s v="RGB OLED"/>
    <x v="6"/>
    <s v="Rigid"/>
    <s v="Others"/>
    <x v="8"/>
    <s v="Active 5"/>
    <n v="1.21"/>
    <n v="390"/>
    <n v="390"/>
    <n v="0.56499999999999995"/>
    <s v="400 - 499"/>
    <s v="1.2 - 1.39"/>
    <n v="0.68364999999999987"/>
    <n v="0.26684349856999995"/>
    <n v="0.68364999999999998"/>
    <n v="311.62195846891149"/>
    <n v="6.1257782512835819"/>
  </r>
  <r>
    <x v="9"/>
    <s v="Q2"/>
    <s v="AMOLED"/>
    <s v="RGB OLED"/>
    <x v="6"/>
    <s v="Rigid"/>
    <s v="Others"/>
    <x v="5"/>
    <s v="Z8"/>
    <n v="1.6"/>
    <n v="400"/>
    <n v="400"/>
    <n v="6.5000000000000002E-2"/>
    <s v="300 - 399"/>
    <s v="1.6 - 1.79"/>
    <n v="0.10400000000000001"/>
    <n v="5.3677311999999998E-2"/>
    <n v="0.10400000000000001"/>
    <n v="36.769552621700477"/>
    <n v="0.71899426789530285"/>
  </r>
  <r>
    <x v="9"/>
    <s v="Q2"/>
    <s v="AMOLED"/>
    <s v="RGB OLED"/>
    <x v="2"/>
    <s v="Rigid"/>
    <s v="Others"/>
    <x v="19"/>
    <s v="Z6 Pro/Z8"/>
    <n v="1.6"/>
    <n v="320"/>
    <n v="360"/>
    <n v="0.16400000000000001"/>
    <s v="300 - 399"/>
    <s v="1.6 - 1.79"/>
    <n v="0.26240000000000002"/>
    <n v="0.1344979734951724"/>
    <n v="0.26240000000000002"/>
    <n v="78.992860436877464"/>
    <n v="1.5982228083377594"/>
  </r>
  <r>
    <x v="9"/>
    <s v="Q2"/>
    <s v="AMOLED"/>
    <s v="RGB OLED"/>
    <x v="4"/>
    <s v="Rigid"/>
    <s v="Others"/>
    <x v="1"/>
    <s v="(BBK, 360 and Others)"/>
    <n v="1.4"/>
    <n v="240"/>
    <n v="240"/>
    <n v="0.4"/>
    <s v="200 - 299"/>
    <s v="1.4 - 1.59"/>
    <n v="0.55999999999999994"/>
    <n v="0.25290271999999997"/>
    <n v="0.55999999999999994"/>
    <n v="135.76450198781714"/>
    <n v="3.0206449113381688"/>
  </r>
  <r>
    <x v="9"/>
    <s v="Q2"/>
    <s v="AMOLED"/>
    <s v="RGB OLED"/>
    <x v="2"/>
    <s v="Rigid"/>
    <s v="Others"/>
    <x v="1"/>
    <s v="White Box"/>
    <n v="1.4"/>
    <n v="400"/>
    <n v="400"/>
    <n v="0.75"/>
    <s v="400 - 499"/>
    <s v="1.4 - 1.59"/>
    <n v="1.0499999999999998"/>
    <n v="0.47419259999999991"/>
    <n v="1.0499999999999998"/>
    <n v="424.26406871192853"/>
    <n v="8.2960877064842631"/>
  </r>
  <r>
    <x v="9"/>
    <s v="Q2"/>
    <s v="AMOLED"/>
    <s v="RGB OLED"/>
    <x v="2"/>
    <s v="Rigid"/>
    <s v="Others"/>
    <x v="1"/>
    <s v="White Box"/>
    <n v="1.1000000000000001"/>
    <n v="126"/>
    <n v="294"/>
    <n v="0.03"/>
    <s v="200 - 299"/>
    <s v="1 - 1.19"/>
    <n v="3.3000000000000002E-2"/>
    <n v="8.4794046206896571E-3"/>
    <n v="3.3000000000000002E-2"/>
    <n v="9.5958741133885237"/>
    <n v="0.16150982857001628"/>
  </r>
  <r>
    <x v="9"/>
    <s v="Q2"/>
    <s v="AMOLED"/>
    <s v="RGB OLED"/>
    <x v="2"/>
    <s v="Rigid"/>
    <s v="Others"/>
    <x v="1"/>
    <s v="Agent/white box"/>
    <n v="0.95"/>
    <n v="120"/>
    <n v="180"/>
    <n v="0.05"/>
    <s v="200 - 299"/>
    <s v="0.8 - 0.99"/>
    <n v="4.7500000000000001E-2"/>
    <n v="1.3436697692307693E-2"/>
    <n v="4.7500000000000007E-2"/>
    <n v="10.816653826391969"/>
    <n v="0.27886642025257624"/>
  </r>
  <r>
    <x v="9"/>
    <s v="Q2"/>
    <s v="AMOLED"/>
    <s v="RGB OLED"/>
    <x v="2"/>
    <s v="Rigid"/>
    <s v="Others"/>
    <x v="1"/>
    <s v="Agent/white box"/>
    <n v="1.2"/>
    <n v="390"/>
    <n v="390"/>
    <n v="0.17599999999999999"/>
    <s v="400 - 499"/>
    <s v="1.2 - 1.39"/>
    <n v="0.21119999999999997"/>
    <n v="8.1754675199999974E-2"/>
    <n v="0.2112"/>
    <n v="97.071618921289243"/>
    <n v="1.908207030488337"/>
  </r>
  <r>
    <x v="9"/>
    <s v="Q2"/>
    <s v="AMOLED"/>
    <s v="RGB OLED"/>
    <x v="2"/>
    <s v="Rigid"/>
    <s v="Others"/>
    <x v="1"/>
    <s v="Agent/white box"/>
    <n v="1.5"/>
    <n v="194"/>
    <n v="368"/>
    <n v="0.21"/>
    <s v="200 - 299"/>
    <s v="1.4 - 1.59"/>
    <n v="0.315"/>
    <n v="0.12575408318039982"/>
    <n v="0.31499999999999995"/>
    <n v="87.361009609550635"/>
    <n v="1.7746524224149092"/>
  </r>
  <r>
    <x v="9"/>
    <s v="Q2"/>
    <s v="AMOLED"/>
    <s v="RGB OLED"/>
    <x v="2"/>
    <s v="Rigid"/>
    <s v="Others"/>
    <x v="1"/>
    <s v="Agent/white box"/>
    <n v="1.8"/>
    <n v="368"/>
    <n v="448"/>
    <n v="0.39"/>
    <s v="300 - 399"/>
    <s v="1.8 - 1.99"/>
    <n v="0.70200000000000007"/>
    <n v="0.39985100483168329"/>
    <n v="0.70200000000000007"/>
    <n v="226.1085332312781"/>
    <n v="4.3822605774093653"/>
  </r>
  <r>
    <x v="9"/>
    <s v="Q2"/>
    <s v="AMOLED"/>
    <s v="RGB OLED"/>
    <x v="2"/>
    <s v="Rigid"/>
    <s v="Others"/>
    <x v="1"/>
    <s v="Agent/white box"/>
    <n v="1.9"/>
    <n v="240"/>
    <n v="536"/>
    <n v="0.33"/>
    <s v="300 - 399"/>
    <s v="1.8 - 1.99"/>
    <n v="0.627"/>
    <n v="0.28666617314529602"/>
    <n v="0.62700000000000011"/>
    <n v="193.80189472757999"/>
    <n v="3.4689571196358462"/>
  </r>
  <r>
    <x v="9"/>
    <s v="Q2"/>
    <s v="AMOLED"/>
    <s v="RGB OLED"/>
    <x v="2"/>
    <s v="Rigid"/>
    <s v="Others"/>
    <x v="1"/>
    <s v="Agent/white box"/>
    <n v="1.4"/>
    <n v="320"/>
    <n v="360"/>
    <n v="0.81"/>
    <s v="300 - 399"/>
    <s v="1.4 - 1.59"/>
    <n v="1.1339999999999999"/>
    <n v="0.50859609070344824"/>
    <n v="1.1340000000000001"/>
    <n v="390.14766435287038"/>
    <n v="7.8936614314242997"/>
  </r>
  <r>
    <x v="9"/>
    <s v="Q2"/>
    <s v="AMOLED"/>
    <s v="RGB OLED"/>
    <x v="6"/>
    <s v="Rigid"/>
    <s v="Others"/>
    <x v="1"/>
    <s v="white box"/>
    <n v="1.952"/>
    <n v="410"/>
    <n v="502"/>
    <n v="0.67"/>
    <s v="300 - 399"/>
    <s v="1.8 - 1.99"/>
    <n v="1.3078400000000001"/>
    <n v="0.8069239760297896"/>
    <n v="1.3078400000000001"/>
    <n v="434.26338275290954"/>
    <n v="8.2047076431834007"/>
  </r>
  <r>
    <x v="9"/>
    <s v="Q2"/>
    <s v="AMOLED"/>
    <s v="RGB OLED"/>
    <x v="7"/>
    <s v="Rigid"/>
    <s v="Others"/>
    <x v="1"/>
    <s v="White Box"/>
    <n v="1.39"/>
    <n v="454"/>
    <n v="454"/>
    <n v="0.13"/>
    <s v="400 - 499"/>
    <s v="1.2 - 1.39"/>
    <n v="0.1807"/>
    <n v="8.1023386340000003E-2"/>
    <n v="0.18070000000000003"/>
    <n v="83.466884451260071"/>
    <n v="1.5919581994236449"/>
  </r>
  <r>
    <x v="9"/>
    <s v="Q2"/>
    <s v="AMOLED"/>
    <s v="RGB OLED"/>
    <x v="7"/>
    <s v="Rigid"/>
    <s v="Others"/>
    <x v="1"/>
    <s v="White box"/>
    <n v="1.1000000000000001"/>
    <n v="126"/>
    <n v="294"/>
    <n v="0.1"/>
    <s v="200 - 299"/>
    <s v="1 - 1.19"/>
    <n v="0.11000000000000001"/>
    <n v="2.8264682068965524E-2"/>
    <n v="0.11000000000000003"/>
    <n v="31.986247044628414"/>
    <n v="0.53836609523338763"/>
  </r>
  <r>
    <x v="9"/>
    <s v="Q2"/>
    <s v="AMOLED"/>
    <s v="RGB OLED"/>
    <x v="7"/>
    <s v="Rigid"/>
    <s v="Others"/>
    <x v="1"/>
    <s v="White box"/>
    <n v="1.43"/>
    <n v="466"/>
    <n v="466"/>
    <n v="0.21"/>
    <s v="400 - 499"/>
    <s v="1.4 - 1.59"/>
    <n v="0.30029999999999996"/>
    <n v="0.13852520681999997"/>
    <n v="0.30029999999999996"/>
    <n v="138.39493921383107"/>
    <n v="2.6269838164691284"/>
  </r>
  <r>
    <x v="9"/>
    <s v="Q2"/>
    <s v="AMOLED"/>
    <s v="RGB OLED"/>
    <x v="7"/>
    <s v="Rigid"/>
    <s v="Others"/>
    <x v="1"/>
    <s v="White box"/>
    <n v="1.2"/>
    <n v="390"/>
    <n v="390"/>
    <n v="0.16"/>
    <s v="400 - 499"/>
    <s v="1.2 - 1.39"/>
    <n v="0.192"/>
    <n v="7.432243199999998E-2"/>
    <n v="0.19199999999999998"/>
    <n v="88.246926292081142"/>
    <n v="1.7347336640803064"/>
  </r>
  <r>
    <x v="9"/>
    <s v="Q2"/>
    <s v="AMOLED"/>
    <s v="RGB OLED"/>
    <x v="7"/>
    <s v="Rigid"/>
    <s v="Others"/>
    <x v="1"/>
    <s v="White box"/>
    <n v="1.6"/>
    <n v="320"/>
    <n v="360"/>
    <n v="0.1"/>
    <s v="300 - 399"/>
    <s v="1.6 - 1.79"/>
    <n v="0.16000000000000003"/>
    <n v="8.2010959448275855E-2"/>
    <n v="0.16"/>
    <n v="48.166378315169183"/>
    <n v="0.97452610264497519"/>
  </r>
  <r>
    <x v="9"/>
    <s v="Q2"/>
    <s v="AMOLED"/>
    <s v="RGB OLED"/>
    <x v="7"/>
    <s v="Rigid"/>
    <s v="Others"/>
    <x v="1"/>
    <s v="White box"/>
    <n v="1.7"/>
    <n v="348"/>
    <n v="442"/>
    <n v="5.0000000000000001E-3"/>
    <s v="300 - 399"/>
    <s v="1.6 - 1.79"/>
    <n v="8.5000000000000006E-3"/>
    <n v="4.5311348907061694E-3"/>
    <n v="8.5000000000000006E-3"/>
    <n v="2.8127744310555727"/>
    <n v="5.5307251376561756E-2"/>
  </r>
  <r>
    <x v="9"/>
    <s v="Q2"/>
    <s v="AMOLED"/>
    <s v="RGB OLED"/>
    <x v="7"/>
    <s v="Rigid"/>
    <s v="Others"/>
    <x v="1"/>
    <s v="White box"/>
    <n v="1.8"/>
    <n v="368"/>
    <n v="448"/>
    <n v="0.05"/>
    <s v="300 - 399"/>
    <s v="1.8 - 1.99"/>
    <n v="9.0000000000000011E-2"/>
    <n v="5.1262949337395294E-2"/>
    <n v="9.0000000000000011E-2"/>
    <n v="28.988273491189503"/>
    <n v="0.56182827915504674"/>
  </r>
  <r>
    <x v="9"/>
    <s v="Q2"/>
    <s v="AMOLED"/>
    <s v="RGB OLED"/>
    <x v="3"/>
    <s v="Rigid"/>
    <s v="Others"/>
    <x v="1"/>
    <s v="White Box"/>
    <n v="1.4"/>
    <n v="400"/>
    <n v="400"/>
    <n v="3.1890000000000001"/>
    <s v="400 - 499"/>
    <s v="1.4 - 1.59"/>
    <n v="4.4645999999999999"/>
    <n v="2.0162669351999996"/>
    <n v="4.4645999999999999"/>
    <n v="1803.9708201631202"/>
    <n v="35.274964927971091"/>
  </r>
  <r>
    <x v="9"/>
    <s v="Q2"/>
    <s v="AMOLED"/>
    <s v="RGB OLED"/>
    <x v="3"/>
    <s v="Rigid"/>
    <s v="Others"/>
    <x v="1"/>
    <s v="ODM"/>
    <n v="1.58"/>
    <n v="320"/>
    <n v="360"/>
    <n v="0.67400000000000004"/>
    <s v="300 - 399"/>
    <s v="1.4 - 1.59"/>
    <n v="1.0649200000000001"/>
    <n v="0.53902138780601372"/>
    <n v="1.0649200000000001"/>
    <n v="324.64138984424028"/>
    <n v="6.5683059318271333"/>
  </r>
  <r>
    <x v="9"/>
    <s v="Q2"/>
    <s v="AMOLED"/>
    <s v="RGB OLED"/>
    <x v="7"/>
    <s v="Rigid"/>
    <s v="Samsung"/>
    <x v="2"/>
    <s v="Galaxy Fit3"/>
    <n v="1.6"/>
    <n v="256"/>
    <n v="402"/>
    <n v="0.1"/>
    <s v="200 - 299"/>
    <s v="1.6 - 1.79"/>
    <n v="0.16000000000000003"/>
    <n v="7.4830697875847493E-2"/>
    <n v="0.16"/>
    <n v="47.659206875482099"/>
    <n v="0.53836609523338763"/>
  </r>
  <r>
    <x v="9"/>
    <s v="Q2"/>
    <s v="AMOLED"/>
    <s v="RGB OLED"/>
    <x v="3"/>
    <s v="Rigid"/>
    <s v="Vivo"/>
    <x v="22"/>
    <m/>
    <n v="1.85"/>
    <n v="390"/>
    <n v="450"/>
    <n v="0.23699999999999999"/>
    <s v="300 - 399"/>
    <s v="1.8 - 1.99"/>
    <n v="0.43845000000000001"/>
    <n v="0.25899872467385787"/>
    <n v="0.43845000000000006"/>
    <n v="141.12947034549515"/>
    <n v="2.7255426659091722"/>
  </r>
  <r>
    <x v="9"/>
    <s v="Q2"/>
    <s v="AMOLED"/>
    <s v="RGB OLED"/>
    <x v="3"/>
    <s v="Rigid"/>
    <s v="Vivo"/>
    <x v="22"/>
    <s v="Watch 2 /3"/>
    <n v="1.43"/>
    <n v="466"/>
    <n v="466"/>
    <n v="0.24099999999999999"/>
    <s v="400 - 499"/>
    <s v="1.4 - 1.59"/>
    <n v="0.34462999999999999"/>
    <n v="0.15897416592199998"/>
    <n v="0.34462999999999999"/>
    <n v="158.82466833587281"/>
    <n v="3.0147766655669521"/>
  </r>
  <r>
    <x v="9"/>
    <s v="Q2"/>
    <s v="AMOLED"/>
    <s v="RGB OLED"/>
    <x v="4"/>
    <s v="Rigid"/>
    <s v="Xiaomi"/>
    <x v="16"/>
    <s v="Band 7/8"/>
    <n v="1.6160000000000001"/>
    <n v="192"/>
    <n v="490"/>
    <n v="0.2"/>
    <s v="300 - 399"/>
    <s v="1.6 - 1.79"/>
    <n v="0.32320000000000004"/>
    <n v="0.11446010177097153"/>
    <n v="0.32319999999999999"/>
    <n v="105.25473861066779"/>
    <n v="1.9490522052899504"/>
  </r>
  <r>
    <x v="9"/>
    <s v="Q2"/>
    <s v="AMOLED"/>
    <s v="RGB OLED"/>
    <x v="2"/>
    <s v="Rigid"/>
    <s v="Xiaomi"/>
    <x v="16"/>
    <s v="Redmi Watch2"/>
    <n v="1.6"/>
    <n v="320"/>
    <n v="360"/>
    <n v="7.0000000000000007E-2"/>
    <s v="300 - 399"/>
    <s v="1.6 - 1.79"/>
    <n v="0.11200000000000002"/>
    <n v="5.7407671613793107E-2"/>
    <n v="0.11200000000000002"/>
    <n v="33.716464820618427"/>
    <n v="0.68216827185148265"/>
  </r>
  <r>
    <x v="9"/>
    <s v="Q2"/>
    <s v="AMOLED"/>
    <s v="RGB OLED"/>
    <x v="6"/>
    <s v="Rigid"/>
    <s v="Xiaomi"/>
    <x v="16"/>
    <m/>
    <n v="1.72"/>
    <n v="212"/>
    <n v="520"/>
    <n v="1.1499999999999999"/>
    <s v="300 - 399"/>
    <s v="1.6 - 1.79"/>
    <n v="1.9779999999999998"/>
    <n v="0.76732049770074562"/>
    <n v="1.9779999999999998"/>
    <n v="645.78823154343718"/>
    <n v="13.225207028673198"/>
  </r>
  <r>
    <x v="9"/>
    <s v="Q2"/>
    <s v="AMOLED"/>
    <s v="RGB OLED"/>
    <x v="6"/>
    <s v="Rigid"/>
    <s v="Xiaomi"/>
    <x v="16"/>
    <s v="Band 7"/>
    <n v="1.6160000000000001"/>
    <n v="192"/>
    <n v="490"/>
    <n v="0.625"/>
    <s v="300 - 399"/>
    <s v="1.6 - 1.79"/>
    <n v="1.01"/>
    <n v="0.35768781803428601"/>
    <n v="1.01"/>
    <n v="328.92105815833679"/>
    <n v="6.1043219186787345"/>
  </r>
  <r>
    <x v="9"/>
    <s v="Q2"/>
    <s v="AMOLED"/>
    <s v="RGB OLED"/>
    <x v="6"/>
    <s v="Rigid"/>
    <s v="Xiaomi"/>
    <x v="16"/>
    <s v="Band 8 Pro"/>
    <n v="1.74"/>
    <n v="336"/>
    <n v="480"/>
    <n v="0.996"/>
    <s v="300 - 399"/>
    <s v="1.6 - 1.79"/>
    <n v="1.7330399999999999"/>
    <n v="0.9139807310303355"/>
    <n v="1.7330400000000001"/>
    <n v="583.57101087699687"/>
    <n v="11.191619320768531"/>
  </r>
  <r>
    <x v="9"/>
    <s v="Q2"/>
    <s v="AMOLED"/>
    <s v="RGB OLED"/>
    <x v="6"/>
    <s v="Rigid"/>
    <s v="Xiaomi"/>
    <x v="16"/>
    <s v="Band 9 Pro"/>
    <n v="2.0699999999999998"/>
    <n v="432"/>
    <n v="514"/>
    <n v="0.47699999999999998"/>
    <s v="300 - 399"/>
    <s v="2.00+"/>
    <n v="0.98738999999999988"/>
    <n v="0.64948659859064639"/>
    <n v="0.98738999999999999"/>
    <n v="320.27273343199226"/>
    <n v="5.3598417831391458"/>
  </r>
  <r>
    <x v="9"/>
    <s v="Q2"/>
    <s v="AMOLED"/>
    <s v="RGB OLED"/>
    <x v="7"/>
    <s v="Rigid"/>
    <s v="Xiaomi"/>
    <x v="16"/>
    <s v="Band 7/8/9"/>
    <n v="1.6160000000000001"/>
    <n v="192"/>
    <n v="490"/>
    <n v="0.3"/>
    <s v="300 - 399"/>
    <s v="1.6 - 1.79"/>
    <n v="0.48480000000000001"/>
    <n v="0.17169015265645729"/>
    <n v="0.48480000000000001"/>
    <n v="157.88210791600167"/>
    <n v="2.9300745209657926"/>
  </r>
  <r>
    <x v="9"/>
    <s v="Q2"/>
    <s v="AMOLED"/>
    <s v="RGB OLED"/>
    <x v="3"/>
    <s v="Rigid"/>
    <s v="Xiaomi"/>
    <x v="16"/>
    <s v="Watch 2 Pro"/>
    <n v="1.76"/>
    <n v="450"/>
    <n v="450"/>
    <n v="1.113"/>
    <s v="300 - 399"/>
    <s v="1.6 - 1.79"/>
    <n v="1.95888"/>
    <n v="1.1121360983040001"/>
    <n v="1.9588800000000002"/>
    <n v="708.30886271456473"/>
    <n v="13.629611353527052"/>
  </r>
  <r>
    <x v="9"/>
    <s v="Q2"/>
    <s v="AMOLED"/>
    <s v="RGB OLED"/>
    <x v="3"/>
    <s v="Rigid"/>
    <s v="Xiaomi"/>
    <x v="16"/>
    <s v="Watch S1/S2 46mm/S3/Watch 2"/>
    <n v="1.43"/>
    <n v="466"/>
    <n v="466"/>
    <n v="0.17699999999999999"/>
    <s v="400 - 499"/>
    <s v="1.4 - 1.59"/>
    <n v="0.25311"/>
    <n v="0.11675696003399996"/>
    <n v="0.25310999999999995"/>
    <n v="116.64716305165761"/>
    <n v="2.2141720738811226"/>
  </r>
  <r>
    <x v="9"/>
    <s v="Q2"/>
    <s v="AMOLED"/>
    <s v="RGB OLED"/>
    <x v="3"/>
    <s v="Rigid"/>
    <s v="Xiaomi"/>
    <x v="16"/>
    <s v="Band 9 Pro"/>
    <n v="2.0699999999999998"/>
    <n v="464"/>
    <n v="464"/>
    <n v="0.54700000000000004"/>
    <s v="300 - 399"/>
    <s v="2.00+"/>
    <n v="1.13229"/>
    <n v="0.75607600397399999"/>
    <n v="1.13229"/>
    <n v="358.93871583879053"/>
    <n v="4.0107393297336387"/>
  </r>
  <r>
    <x v="9"/>
    <s v="Q2"/>
    <s v="AMOLED"/>
    <s v="RGB OLED"/>
    <x v="3"/>
    <s v="Rigid"/>
    <s v="Xiaomi"/>
    <x v="16"/>
    <s v="Band 8 Pro"/>
    <n v="1.74"/>
    <n v="336"/>
    <n v="480"/>
    <n v="0.96799999999999997"/>
    <s v="300 - 399"/>
    <s v="1.6 - 1.79"/>
    <n v="1.68432"/>
    <n v="0.88828649361181189"/>
    <n v="1.6843199999999998"/>
    <n v="567.16540012945075"/>
    <n v="10.876995484441705"/>
  </r>
  <r>
    <x v="9"/>
    <s v="Q2"/>
    <s v="AMOLED"/>
    <s v="RGB OLED"/>
    <x v="3"/>
    <s v="Rigid"/>
    <s v="Xiaomi"/>
    <x v="16"/>
    <s v="Band 7/8/9"/>
    <n v="1.6160000000000001"/>
    <n v="192"/>
    <n v="490"/>
    <n v="1.2E-2"/>
    <s v="300 - 399"/>
    <s v="1.6 - 1.79"/>
    <n v="1.9392000000000003E-2"/>
    <n v="6.8676061062582913E-3"/>
    <n v="1.9392000000000003E-2"/>
    <n v="6.3152843166400672"/>
    <n v="0.13483878699721122"/>
  </r>
  <r>
    <x v="9"/>
    <s v="Q3"/>
    <s v="AMOLED"/>
    <s v="RGB OLED"/>
    <x v="0"/>
    <s v="Flexible"/>
    <s v="Apple"/>
    <x v="0"/>
    <m/>
    <n v="1.96"/>
    <n v="416"/>
    <n v="496"/>
    <n v="1.6961569999999999"/>
    <s v="300 - 399"/>
    <s v="1.8 - 1.99"/>
    <n v="3.3244677199999999"/>
    <n v="2.0698171799810621"/>
    <n v="3.3244677199999999"/>
    <n v="1098.0203051678386"/>
    <n v="48.875407361075531"/>
  </r>
  <r>
    <x v="9"/>
    <s v="Q3"/>
    <s v="AMOLED"/>
    <s v="RGB OLED"/>
    <x v="0"/>
    <s v="Flexible"/>
    <s v="Apple"/>
    <x v="0"/>
    <m/>
    <n v="1.99"/>
    <n v="410"/>
    <n v="502"/>
    <n v="5.0038429999999998"/>
    <s v="300 - 399"/>
    <s v="1.8 - 1.99"/>
    <n v="9.9576475699999989"/>
    <n v="6.2633692832800767"/>
    <n v="9.9576475700000007"/>
    <n v="3243.2623700663685"/>
    <n v="144.18763416114564"/>
  </r>
  <r>
    <x v="9"/>
    <s v="Q3"/>
    <s v="AMOLED"/>
    <s v="RGB OLED"/>
    <x v="0"/>
    <s v="Flexible"/>
    <s v="Apple"/>
    <x v="0"/>
    <m/>
    <n v="1.57"/>
    <n v="324"/>
    <n v="394"/>
    <n v="2.7"/>
    <s v="300 - 399"/>
    <s v="1.4 - 1.59"/>
    <n v="4.2390000000000008"/>
    <n v="2.1064173027152511"/>
    <n v="4.2390000000000008"/>
    <n v="1377.2964386797782"/>
    <n v="66.172100321625734"/>
  </r>
  <r>
    <x v="9"/>
    <s v="Q3"/>
    <s v="AMOLED"/>
    <s v="RGB OLED"/>
    <x v="0"/>
    <s v="Flexible"/>
    <s v="Apple"/>
    <x v="0"/>
    <m/>
    <n v="1.77"/>
    <n v="374"/>
    <n v="446"/>
    <n v="0.94445400000000002"/>
    <s v="300 - 399"/>
    <s v="1.6 - 1.79"/>
    <n v="1.6716835800000001"/>
    <n v="0.93987065589127006"/>
    <n v="1.6716835800000001"/>
    <n v="549.72739951983101"/>
    <n v="23.146853643392856"/>
  </r>
  <r>
    <x v="9"/>
    <s v="Q3"/>
    <s v="AMOLED"/>
    <s v="RGB OLED"/>
    <x v="0"/>
    <s v="Flexible"/>
    <s v="Apple"/>
    <x v="0"/>
    <m/>
    <n v="1.78"/>
    <n v="368"/>
    <n v="448"/>
    <n v="4.955546"/>
    <s v="300 - 399"/>
    <s v="1.6 - 1.79"/>
    <n v="8.8208718800000003"/>
    <n v="4.96844047387067"/>
    <n v="8.8208718800000003"/>
    <n v="2873.0544549234032"/>
    <n v="121.45143965201152"/>
  </r>
  <r>
    <x v="9"/>
    <s v="Q3"/>
    <s v="AMOLED"/>
    <s v="RGB OLED"/>
    <x v="0"/>
    <s v="Flexible"/>
    <s v="Apple"/>
    <x v="0"/>
    <m/>
    <n v="1.9"/>
    <n v="396"/>
    <n v="484"/>
    <n v="1.6881E-2"/>
    <s v="300 - 399"/>
    <s v="1.8 - 1.99"/>
    <n v="3.2073899999999995E-2"/>
    <n v="1.9268887013091086E-2"/>
    <n v="3.2073900000000002E-2"/>
    <n v="10.556659919623819"/>
    <n v="0.45350224773268094"/>
  </r>
  <r>
    <x v="9"/>
    <s v="Q3"/>
    <s v="AMOLED"/>
    <s v="RGB OLED"/>
    <x v="3"/>
    <s v="Flexible"/>
    <s v="Honor"/>
    <x v="20"/>
    <m/>
    <n v="1.5"/>
    <n v="464"/>
    <n v="464"/>
    <n v="0.12883800000000001"/>
    <s v="400 - 499"/>
    <s v="1.4 - 1.59"/>
    <n v="0.19325700000000001"/>
    <n v="9.3511264589999976E-2"/>
    <n v="0.19325699999999998"/>
    <n v="84.542863384347513"/>
    <n v="2.5803276969968434"/>
  </r>
  <r>
    <x v="9"/>
    <s v="Q3"/>
    <s v="AMOLED"/>
    <s v="RGB OLED"/>
    <x v="3"/>
    <s v="Flexible"/>
    <s v="Huawei"/>
    <x v="4"/>
    <m/>
    <n v="1.48"/>
    <n v="466"/>
    <n v="466"/>
    <n v="0.85486300000000004"/>
    <s v="400 - 499"/>
    <s v="1.4 - 1.59"/>
    <n v="1.26519724"/>
    <n v="0.60402844200521599"/>
    <n v="1.26519724"/>
    <n v="563.37482343406327"/>
    <n v="16.914729139397281"/>
  </r>
  <r>
    <x v="9"/>
    <s v="Q3"/>
    <s v="AMOLED"/>
    <s v="RGB OLED"/>
    <x v="4"/>
    <s v="Flexible"/>
    <s v="Oppo"/>
    <x v="18"/>
    <m/>
    <n v="1.91"/>
    <n v="378"/>
    <n v="496"/>
    <n v="0.138434"/>
    <s v="300 - 399"/>
    <s v="1.8 - 1.99"/>
    <n v="0.26440893999999998"/>
    <n v="0.15707695321595633"/>
    <n v="0.26440893999999998"/>
    <n v="86.329999706060462"/>
    <n v="3.133032434522057"/>
  </r>
  <r>
    <x v="9"/>
    <s v="Q3"/>
    <s v="AMOLED"/>
    <s v="RGB OLED"/>
    <x v="1"/>
    <s v="Flexible"/>
    <s v="Others"/>
    <x v="23"/>
    <m/>
    <n v="1.33"/>
    <n v="456"/>
    <n v="456"/>
    <n v="0.55100000000000005"/>
    <s v="400 - 499"/>
    <s v="1.2 - 1.39"/>
    <n v="0.73283000000000009"/>
    <n v="0.31440708086199998"/>
    <n v="0.73283000000000009"/>
    <n v="355.32964282761441"/>
    <n v="9.003424752372478"/>
  </r>
  <r>
    <x v="9"/>
    <s v="Q3"/>
    <s v="AMOLED"/>
    <s v="RGB OLED"/>
    <x v="1"/>
    <s v="Flexible"/>
    <s v="Others"/>
    <x v="23"/>
    <m/>
    <n v="1.49"/>
    <n v="456"/>
    <n v="456"/>
    <n v="0.24"/>
    <s v="400 - 499"/>
    <s v="1.4 - 1.59"/>
    <n v="0.35759999999999997"/>
    <n v="0.17187836591999997"/>
    <n v="0.35759999999999997"/>
    <n v="154.77153226611151"/>
    <n v="3.9216369157339286"/>
  </r>
  <r>
    <x v="9"/>
    <s v="Q3"/>
    <s v="AMOLED"/>
    <s v="RGB OLED"/>
    <x v="4"/>
    <s v="Flexible"/>
    <s v="Others"/>
    <x v="1"/>
    <m/>
    <n v="1.2"/>
    <n v="450"/>
    <n v="450"/>
    <n v="3.4591999999999998E-2"/>
    <s v="500 - 599"/>
    <s v="1.2 - 1.39"/>
    <n v="4.1510399999999996E-2"/>
    <n v="1.6068509798399994E-2"/>
    <n v="4.1510399999999996E-2"/>
    <n v="22.014213997324546"/>
    <n v="0.57002178233099376"/>
  </r>
  <r>
    <x v="9"/>
    <s v="Q3"/>
    <s v="AMOLED"/>
    <s v="RGB OLED"/>
    <x v="3"/>
    <s v="Flexible"/>
    <s v="Others"/>
    <x v="1"/>
    <m/>
    <n v="1.75"/>
    <n v="422"/>
    <n v="468"/>
    <n v="0.51888199999999995"/>
    <s v="300 - 399"/>
    <s v="1.6 - 1.79"/>
    <n v="0.90804349999999989"/>
    <n v="0.50987275211170813"/>
    <n v="0.90804349999999989"/>
    <n v="326.98130549170509"/>
    <n v="8.7638480615248593"/>
  </r>
  <r>
    <x v="9"/>
    <s v="Q3"/>
    <s v="AMOLED"/>
    <s v="RGB OLED"/>
    <x v="1"/>
    <s v="Flexible"/>
    <s v="Samsung"/>
    <x v="2"/>
    <m/>
    <n v="1.2"/>
    <n v="360"/>
    <n v="360"/>
    <n v="6.5000000000000002E-2"/>
    <s v="400 - 499"/>
    <s v="1.2 - 1.39"/>
    <n v="7.8E-2"/>
    <n v="3.0193487999999991E-2"/>
    <n v="7.8E-2"/>
    <n v="33.09259735953043"/>
    <n v="0.91559487242085258"/>
  </r>
  <r>
    <x v="9"/>
    <s v="Q3"/>
    <s v="AMOLED"/>
    <s v="RGB OLED"/>
    <x v="1"/>
    <s v="Flexible"/>
    <s v="Samsung"/>
    <x v="2"/>
    <m/>
    <n v="1.31"/>
    <n v="360"/>
    <n v="360"/>
    <n v="0.23499999999999999"/>
    <s v="300 - 399"/>
    <s v="1.2 - 1.39"/>
    <n v="0.30785000000000001"/>
    <n v="0.13009119143"/>
    <n v="0.30785000000000001"/>
    <n v="119.64246737676383"/>
    <n v="3.8796137477899877"/>
  </r>
  <r>
    <x v="9"/>
    <s v="Q3"/>
    <s v="AMOLED"/>
    <s v="RGB OLED"/>
    <x v="1"/>
    <s v="Flexible"/>
    <s v="Samsung"/>
    <x v="2"/>
    <m/>
    <n v="1.47"/>
    <n v="360"/>
    <n v="360"/>
    <n v="1.105"/>
    <s v="300 - 399"/>
    <s v="1.4 - 1.59"/>
    <n v="1.62435"/>
    <n v="0.77025474980999975"/>
    <n v="1.62435"/>
    <n v="562.57415511201725"/>
    <n v="18.242439111948666"/>
  </r>
  <r>
    <x v="9"/>
    <s v="Q3"/>
    <s v="AMOLED"/>
    <s v="RGB OLED"/>
    <x v="1"/>
    <s v="Flexible"/>
    <s v="Samsung"/>
    <x v="2"/>
    <m/>
    <n v="1.33"/>
    <n v="360"/>
    <n v="360"/>
    <n v="0.92"/>
    <s v="300 - 399"/>
    <s v="1.2 - 1.39"/>
    <n v="1.2236"/>
    <n v="0.52496282103999992"/>
    <n v="1.2236"/>
    <n v="468.38753185796912"/>
    <n v="9.2755787988451175"/>
  </r>
  <r>
    <x v="9"/>
    <s v="Q3"/>
    <s v="AMOLED"/>
    <s v="RGB OLED"/>
    <x v="4"/>
    <s v="Flexible"/>
    <s v="Samsung"/>
    <x v="2"/>
    <m/>
    <n v="1.48"/>
    <n v="476"/>
    <n v="476"/>
    <n v="0.40590599999999999"/>
    <s v="400 - 499"/>
    <s v="1.4 - 1.59"/>
    <n v="0.60074087999999992"/>
    <n v="0.28680474974419196"/>
    <n v="0.60074088000000003"/>
    <n v="273.24197863834002"/>
    <n v="7.4441803520868044"/>
  </r>
  <r>
    <x v="9"/>
    <s v="Q3"/>
    <s v="AMOLED"/>
    <s v="RGB OLED"/>
    <x v="9"/>
    <s v="Flexible"/>
    <s v="Samsung"/>
    <x v="2"/>
    <m/>
    <n v="1.5"/>
    <n v="480"/>
    <n v="480"/>
    <n v="0.40590599999999999"/>
    <s v="400 - 499"/>
    <s v="1.4 - 1.59"/>
    <n v="0.60885900000000004"/>
    <n v="0.29460860432999991"/>
    <n v="0.60885899999999993"/>
    <n v="275.53812971933451"/>
    <n v="9.7798864014982723"/>
  </r>
  <r>
    <x v="9"/>
    <s v="Q3"/>
    <s v="AMOLED"/>
    <s v="RGB OLED"/>
    <x v="2"/>
    <s v="Rigid"/>
    <s v="Honor"/>
    <x v="20"/>
    <m/>
    <n v="1.64"/>
    <n v="280"/>
    <n v="456"/>
    <n v="0.17299999999999999"/>
    <s v="300 - 399"/>
    <s v="1.6 - 1.79"/>
    <n v="0.28371999999999997"/>
    <n v="0.1338591776788913"/>
    <n v="0.28371999999999997"/>
    <n v="92.572944989343398"/>
    <n v="1.779351874899932"/>
  </r>
  <r>
    <x v="9"/>
    <s v="Q3"/>
    <s v="AMOLED"/>
    <s v="RGB OLED"/>
    <x v="6"/>
    <s v="Rigid"/>
    <s v="Honor"/>
    <x v="20"/>
    <m/>
    <n v="1.64"/>
    <n v="412"/>
    <n v="450"/>
    <n v="7.7302999999999997E-2"/>
    <s v="300 - 399"/>
    <s v="1.6 - 1.79"/>
    <n v="0.12677691999999999"/>
    <n v="6.6808773872138683E-2"/>
    <n v="0.12677691999999999"/>
    <n v="47.163953405936994"/>
    <n v="0.84145757268619192"/>
  </r>
  <r>
    <x v="9"/>
    <s v="Q3"/>
    <s v="AMOLED"/>
    <s v="RGB OLED"/>
    <x v="6"/>
    <s v="Rigid"/>
    <s v="Honor"/>
    <x v="20"/>
    <m/>
    <n v="1.64"/>
    <n v="412"/>
    <n v="450"/>
    <n v="7.7302999999999997E-2"/>
    <s v="300 - 399"/>
    <s v="1.6 - 1.79"/>
    <n v="0.12677691999999999"/>
    <n v="6.6808773872138683E-2"/>
    <n v="0.12677691999999999"/>
    <n v="47.163953405936994"/>
    <n v="0.84145757268619192"/>
  </r>
  <r>
    <x v="9"/>
    <s v="Q3"/>
    <s v="AMOLED"/>
    <s v="RGB OLED"/>
    <x v="2"/>
    <s v="Rigid"/>
    <s v="Huawei"/>
    <x v="4"/>
    <m/>
    <n v="1.54"/>
    <n v="380"/>
    <n v="456"/>
    <n v="1.31"/>
    <s v="300 - 399"/>
    <s v="1.4 - 1.59"/>
    <n v="2.0174000000000003"/>
    <n v="0.9857609052590165"/>
    <n v="2.0173999999999999"/>
    <n v="777.58845773326652"/>
    <n v="14.910354208314606"/>
  </r>
  <r>
    <x v="9"/>
    <s v="Q3"/>
    <s v="AMOLED"/>
    <s v="RGB OLED"/>
    <x v="6"/>
    <s v="Rigid"/>
    <s v="Huawei"/>
    <x v="4"/>
    <m/>
    <n v="1.42"/>
    <n v="388"/>
    <n v="430"/>
    <n v="2.9591400000000001"/>
    <s v="400 - 499"/>
    <s v="1.4 - 1.59"/>
    <n v="4.2019788"/>
    <n v="1.9146517260003477"/>
    <n v="4.2019788"/>
    <n v="1713.8607253804441"/>
    <n v="31.955991184447445"/>
  </r>
  <r>
    <x v="9"/>
    <s v="Q3"/>
    <s v="AMOLED"/>
    <s v="RGB OLED"/>
    <x v="3"/>
    <s v="Rigid"/>
    <s v="Huawei"/>
    <x v="4"/>
    <m/>
    <n v="1.54"/>
    <n v="320"/>
    <n v="422"/>
    <n v="4.2217070000000003"/>
    <s v="300 - 399"/>
    <s v="1.4 - 1.59"/>
    <n v="6.5014287800000004"/>
    <n v="3.1099349172922413"/>
    <n v="6.5014287800000012"/>
    <n v="2235.8472752660773"/>
    <n v="47.965788346481027"/>
  </r>
  <r>
    <x v="9"/>
    <s v="Q3"/>
    <s v="AMOLED"/>
    <s v="RGB OLED"/>
    <x v="6"/>
    <s v="Rigid"/>
    <s v="Oppo"/>
    <x v="18"/>
    <m/>
    <n v="1.4"/>
    <n v="466"/>
    <n v="466"/>
    <n v="0.276868"/>
    <s v="400 - 499"/>
    <s v="1.4 - 1.59"/>
    <n v="0.38761519999999999"/>
    <n v="0.17505167570239996"/>
    <n v="0.38761519999999999"/>
    <n v="182.46252395359517"/>
    <n v="3.4403825460231707"/>
  </r>
  <r>
    <x v="9"/>
    <s v="Q3"/>
    <s v="AMOLED"/>
    <s v="RGB OLED"/>
    <x v="2"/>
    <s v="Rigid"/>
    <s v="Others"/>
    <x v="1"/>
    <m/>
    <n v="1.48"/>
    <n v="328"/>
    <n v="398"/>
    <n v="3.48"/>
    <s v="300 - 399"/>
    <s v="1.4 - 1.59"/>
    <n v="5.1504000000000003"/>
    <n v="2.4135982362548969"/>
    <n v="5.1503999999999994"/>
    <n v="1794.7760515451505"/>
    <n v="35.351679212774897"/>
  </r>
  <r>
    <x v="9"/>
    <s v="Q3"/>
    <s v="AMOLED"/>
    <s v="RGB OLED"/>
    <x v="7"/>
    <s v="Rigid"/>
    <s v="Others"/>
    <x v="1"/>
    <m/>
    <n v="1.37"/>
    <n v="386"/>
    <n v="414"/>
    <n v="0.89500000000000002"/>
    <s v="400 - 499"/>
    <s v="1.2 - 1.39"/>
    <n v="1.2261500000000001"/>
    <n v="0.54055213274289726"/>
    <n v="1.2261500000000001"/>
    <n v="506.59846209794205"/>
    <n v="9.4751675224710254"/>
  </r>
  <r>
    <x v="9"/>
    <s v="Q3"/>
    <s v="AMOLED"/>
    <s v="RGB OLED"/>
    <x v="4"/>
    <s v="Rigid"/>
    <s v="Others"/>
    <x v="1"/>
    <m/>
    <n v="1.4"/>
    <n v="242"/>
    <n v="242"/>
    <n v="0.277619"/>
    <s v="200 - 299"/>
    <s v="1.4 - 1.59"/>
    <n v="0.38866659999999997"/>
    <n v="0.17552650055919997"/>
    <n v="0.38866659999999997"/>
    <n v="95.012238303334414"/>
    <n v="2.0824987003960147"/>
  </r>
  <r>
    <x v="9"/>
    <s v="Q3"/>
    <s v="AMOLED"/>
    <s v="RGB OLED"/>
    <x v="6"/>
    <s v="Rigid"/>
    <s v="Others"/>
    <x v="1"/>
    <m/>
    <n v="1.43"/>
    <n v="392"/>
    <n v="402"/>
    <n v="1.2107239999999999"/>
    <s v="300 - 399"/>
    <s v="1.4 - 1.59"/>
    <n v="1.7313353199999999"/>
    <n v="0.79839330787427831"/>
    <n v="1.7313353199999997"/>
    <n v="679.80616267680239"/>
    <n v="13.558333315273273"/>
  </r>
  <r>
    <x v="9"/>
    <s v="Q3"/>
    <s v="AMOLED"/>
    <s v="RGB OLED"/>
    <x v="3"/>
    <s v="Rigid"/>
    <s v="Others"/>
    <x v="1"/>
    <m/>
    <n v="1.42"/>
    <n v="368"/>
    <n v="384"/>
    <n v="1.9241680000000001"/>
    <s v="300 - 399"/>
    <s v="1.4 - 1.59"/>
    <n v="2.73231856"/>
    <n v="1.2504430282698815"/>
    <n v="2.73231856"/>
    <n v="1023.3969291532612"/>
    <n v="20.176878655554255"/>
  </r>
  <r>
    <x v="9"/>
    <s v="Q3"/>
    <s v="AMOLED"/>
    <s v="RGB OLED"/>
    <x v="7"/>
    <s v="Rigid"/>
    <s v="Samsung"/>
    <x v="2"/>
    <m/>
    <n v="1.6"/>
    <n v="256"/>
    <n v="402"/>
    <n v="0.15"/>
    <s v="200 - 299"/>
    <s v="1.6 - 1.79"/>
    <n v="0.24"/>
    <n v="0.11224604681377123"/>
    <n v="0.24000000000000002"/>
    <n v="71.488810313223141"/>
    <n v="0.80179328939993799"/>
  </r>
  <r>
    <x v="9"/>
    <s v="Q3"/>
    <s v="AMOLED"/>
    <s v="RGB OLED"/>
    <x v="3"/>
    <s v="Rigid"/>
    <s v="Vivo"/>
    <x v="22"/>
    <m/>
    <n v="1.69"/>
    <n v="420"/>
    <n v="458"/>
    <n v="0.34276000000000001"/>
    <s v="300 - 399"/>
    <s v="1.6 - 1.79"/>
    <n v="0.57926440000000001"/>
    <n v="0.31461104165451681"/>
    <n v="0.57926440000000001"/>
    <n v="212.99824562208585"/>
    <n v="4.0887839183964063"/>
  </r>
  <r>
    <x v="9"/>
    <s v="Q3"/>
    <s v="AMOLED"/>
    <s v="RGB OLED"/>
    <x v="7"/>
    <s v="Rigid"/>
    <s v="Xiaomi"/>
    <x v="16"/>
    <m/>
    <n v="1.62"/>
    <n v="192"/>
    <n v="490"/>
    <n v="0.5"/>
    <s v="300 - 399"/>
    <s v="1.6 - 1.79"/>
    <n v="0.81"/>
    <n v="0.28756859304516119"/>
    <n v="0.81000000000000016"/>
    <n v="263.13684652666944"/>
    <n v="4.8486504075378036"/>
  </r>
  <r>
    <x v="9"/>
    <s v="Q3"/>
    <s v="AMOLED"/>
    <s v="RGB OLED"/>
    <x v="4"/>
    <s v="Rigid"/>
    <s v="Xiaomi"/>
    <x v="16"/>
    <m/>
    <n v="1.62"/>
    <n v="192"/>
    <n v="490"/>
    <n v="0.16830000000000001"/>
    <s v="300 - 399"/>
    <s v="1.6 - 1.79"/>
    <n v="0.272646"/>
    <n v="9.6795588419001266E-2"/>
    <n v="0.27264600000000005"/>
    <n v="88.571862540876936"/>
    <n v="1.6291964749462646"/>
  </r>
  <r>
    <x v="9"/>
    <s v="Q3"/>
    <s v="AMOLED"/>
    <s v="RGB OLED"/>
    <x v="6"/>
    <s v="Rigid"/>
    <s v="Xiaomi"/>
    <x v="16"/>
    <m/>
    <n v="1.78"/>
    <n v="300"/>
    <n v="488"/>
    <n v="2.8333390000000001"/>
    <s v="300 - 399"/>
    <s v="1.6 - 1.79"/>
    <n v="5.0433434200000002"/>
    <n v="2.583940960606482"/>
    <n v="5.0433434200000002"/>
    <n v="1623.0457936207754"/>
    <n v="31.091581006829671"/>
  </r>
  <r>
    <x v="9"/>
    <s v="Q3"/>
    <s v="AMOLED"/>
    <s v="RGB OLED"/>
    <x v="3"/>
    <s v="Rigid"/>
    <s v="Xiaomi"/>
    <x v="16"/>
    <m/>
    <n v="1.73"/>
    <n v="344"/>
    <n v="472"/>
    <n v="2.6083720000000001"/>
    <s v="300 - 399"/>
    <s v="1.6 - 1.79"/>
    <n v="4.5124835600000006"/>
    <n v="2.3973002310724034"/>
    <n v="4.5124835600000006"/>
    <n v="1523.4321657887463"/>
    <n v="28.389904230342772"/>
  </r>
  <r>
    <x v="9"/>
    <s v="Q4"/>
    <s v="AMOLED"/>
    <s v="RGB OLED"/>
    <x v="0"/>
    <s v="Flexible"/>
    <s v="Apple"/>
    <x v="0"/>
    <m/>
    <n v="1.96"/>
    <n v="416"/>
    <n v="496"/>
    <n v="0.76959900000000003"/>
    <s v="300 - 399"/>
    <s v="1.8 - 1.99"/>
    <n v="1.5084140400000001"/>
    <n v="0.93914020453073965"/>
    <n v="1.5084140400000001"/>
    <n v="498.20584346665055"/>
    <n v="21.843642811503432"/>
  </r>
  <r>
    <x v="9"/>
    <s v="Q4"/>
    <s v="AMOLED"/>
    <s v="RGB OLED"/>
    <x v="0"/>
    <s v="Flexible"/>
    <s v="Apple"/>
    <x v="0"/>
    <m/>
    <n v="1.99"/>
    <n v="410"/>
    <n v="502"/>
    <n v="2.2704010000000001"/>
    <s v="300 - 399"/>
    <s v="1.8 - 1.99"/>
    <n v="4.5180979900000002"/>
    <n v="2.8418877019379649"/>
    <n v="4.5180979900000011"/>
    <n v="1471.5701768143113"/>
    <n v="64.441129059263602"/>
  </r>
  <r>
    <x v="9"/>
    <s v="Q4"/>
    <s v="AMOLED"/>
    <s v="RGB OLED"/>
    <x v="0"/>
    <s v="Flexible"/>
    <s v="Apple"/>
    <x v="0"/>
    <m/>
    <n v="1.57"/>
    <n v="324"/>
    <n v="394"/>
    <n v="2.85"/>
    <s v="300 - 399"/>
    <s v="1.4 - 1.59"/>
    <n v="4.4744999999999999"/>
    <n v="2.2234404861994319"/>
    <n v="4.4744999999999999"/>
    <n v="1453.8129074953215"/>
    <n v="68.800603195512537"/>
  </r>
  <r>
    <x v="9"/>
    <s v="Q4"/>
    <s v="AMOLED"/>
    <s v="RGB OLED"/>
    <x v="0"/>
    <s v="Flexible"/>
    <s v="Apple"/>
    <x v="0"/>
    <m/>
    <n v="1.77"/>
    <n v="374"/>
    <n v="446"/>
    <n v="0.577878"/>
    <s v="300 - 399"/>
    <s v="1.6 - 1.79"/>
    <n v="1.0228440599999999"/>
    <n v="0.57507361383946221"/>
    <n v="1.0228440600000002"/>
    <n v="336.3587535017279"/>
    <n v="13.950299990672418"/>
  </r>
  <r>
    <x v="9"/>
    <s v="Q4"/>
    <s v="AMOLED"/>
    <s v="RGB OLED"/>
    <x v="0"/>
    <s v="Flexible"/>
    <s v="Apple"/>
    <x v="0"/>
    <m/>
    <n v="1.78"/>
    <n v="368"/>
    <n v="448"/>
    <n v="3.0321220000000002"/>
    <s v="300 - 399"/>
    <s v="1.6 - 1.79"/>
    <n v="5.39717716"/>
    <n v="3.0400116690499259"/>
    <n v="5.39717716"/>
    <n v="1757.9196358930499"/>
    <n v="73.197130723643454"/>
  </r>
  <r>
    <x v="9"/>
    <s v="Q4"/>
    <s v="AMOLED"/>
    <s v="RGB OLED"/>
    <x v="3"/>
    <s v="Flexible"/>
    <s v="Honor"/>
    <x v="20"/>
    <m/>
    <n v="1.5"/>
    <n v="464"/>
    <n v="464"/>
    <n v="9.7392999999999993E-2"/>
    <s v="400 - 499"/>
    <s v="1.4 - 1.59"/>
    <n v="0.14608949999999998"/>
    <n v="7.0688326364999984E-2"/>
    <n v="0.14608949999999998"/>
    <n v="63.908808686814112"/>
    <n v="1.9375570676844216"/>
  </r>
  <r>
    <x v="9"/>
    <s v="Q4"/>
    <s v="AMOLED"/>
    <s v="RGB OLED"/>
    <x v="3"/>
    <s v="Flexible"/>
    <s v="Huawei"/>
    <x v="4"/>
    <m/>
    <n v="1.48"/>
    <n v="466"/>
    <n v="466"/>
    <n v="0.64521700000000004"/>
    <s v="400 - 499"/>
    <s v="1.4 - 1.59"/>
    <n v="0.95492116000000005"/>
    <n v="0.455896932333344"/>
    <n v="0.95492116000000016"/>
    <n v="425.21317854633548"/>
    <n v="12.681487512358846"/>
  </r>
  <r>
    <x v="9"/>
    <s v="Q4"/>
    <s v="AMOLED"/>
    <s v="RGB OLED"/>
    <x v="4"/>
    <s v="Flexible"/>
    <s v="Oppo"/>
    <x v="18"/>
    <m/>
    <n v="1.91"/>
    <n v="378"/>
    <n v="496"/>
    <n v="0.14253199999999999"/>
    <s v="300 - 399"/>
    <s v="1.8 - 1.99"/>
    <n v="0.27223611999999997"/>
    <n v="0.16172683225057927"/>
    <n v="0.27223611999999997"/>
    <n v="88.885588208851928"/>
    <n v="3.2042793562087457"/>
  </r>
  <r>
    <x v="9"/>
    <s v="Q4"/>
    <s v="AMOLED"/>
    <s v="RGB OLED"/>
    <x v="1"/>
    <s v="Flexible"/>
    <s v="Others"/>
    <x v="23"/>
    <m/>
    <n v="1.33"/>
    <n v="456"/>
    <n v="456"/>
    <n v="0.17199999999999999"/>
    <s v="400 - 499"/>
    <s v="1.2 - 1.39"/>
    <n v="0.22875999999999999"/>
    <n v="9.8145223063999976E-2"/>
    <n v="0.22875999999999996"/>
    <n v="110.91959812404657"/>
    <n v="2.7683488594318422"/>
  </r>
  <r>
    <x v="9"/>
    <s v="Q4"/>
    <s v="AMOLED"/>
    <s v="RGB OLED"/>
    <x v="1"/>
    <s v="Flexible"/>
    <s v="Others"/>
    <x v="23"/>
    <m/>
    <n v="1.49"/>
    <n v="456"/>
    <n v="456"/>
    <n v="5.5E-2"/>
    <s v="400 - 499"/>
    <s v="1.4 - 1.59"/>
    <n v="8.1949999999999995E-2"/>
    <n v="3.9388792189999994E-2"/>
    <n v="8.1949999999999995E-2"/>
    <n v="35.468476144317222"/>
    <n v="0.88522783295785656"/>
  </r>
  <r>
    <x v="9"/>
    <s v="Q4"/>
    <s v="AMOLED"/>
    <s v="RGB OLED"/>
    <x v="4"/>
    <s v="Flexible"/>
    <s v="Others"/>
    <x v="1"/>
    <m/>
    <n v="1.2"/>
    <n v="450"/>
    <n v="450"/>
    <n v="2.0417000000000001E-2"/>
    <s v="500 - 599"/>
    <s v="1.2 - 1.39"/>
    <n v="2.4500400000000002E-2"/>
    <n v="9.4840068383999967E-3"/>
    <n v="2.4500399999999999E-2"/>
    <n v="12.993299236337167"/>
    <n v="0.3341977932422957"/>
  </r>
  <r>
    <x v="9"/>
    <s v="Q4"/>
    <s v="AMOLED"/>
    <s v="RGB OLED"/>
    <x v="3"/>
    <s v="Flexible"/>
    <s v="Others"/>
    <x v="1"/>
    <m/>
    <n v="1.75"/>
    <n v="422"/>
    <n v="468"/>
    <n v="0.30625599999999997"/>
    <s v="300 - 399"/>
    <s v="1.6 - 1.79"/>
    <n v="0.53594799999999998"/>
    <n v="0.30093853625819222"/>
    <n v="0.53594799999999998"/>
    <n v="192.99182992408223"/>
    <n v="5.1381491858256609"/>
  </r>
  <r>
    <x v="9"/>
    <s v="Q4"/>
    <s v="AMOLED"/>
    <s v="RGB OLED"/>
    <x v="1"/>
    <s v="Flexible"/>
    <s v="Samsung"/>
    <x v="2"/>
    <m/>
    <n v="1.2"/>
    <n v="360"/>
    <n v="360"/>
    <n v="4.4999999999999998E-2"/>
    <s v="400 - 499"/>
    <s v="1.2 - 1.39"/>
    <n v="5.3999999999999999E-2"/>
    <n v="2.0903183999999991E-2"/>
    <n v="5.3999999999999992E-2"/>
    <n v="22.910259710444141"/>
    <n v="0.62436527261621977"/>
  </r>
  <r>
    <x v="9"/>
    <s v="Q4"/>
    <s v="AMOLED"/>
    <s v="RGB OLED"/>
    <x v="1"/>
    <s v="Flexible"/>
    <s v="Samsung"/>
    <x v="2"/>
    <m/>
    <n v="1.31"/>
    <n v="360"/>
    <n v="360"/>
    <n v="0.06"/>
    <s v="300 - 399"/>
    <s v="1.2 - 1.39"/>
    <n v="7.8600000000000003E-2"/>
    <n v="3.3214772280000006E-2"/>
    <n v="7.8600000000000003E-2"/>
    <n v="30.547012947258853"/>
    <n v="0.97568158508250336"/>
  </r>
  <r>
    <x v="9"/>
    <s v="Q4"/>
    <s v="AMOLED"/>
    <s v="RGB OLED"/>
    <x v="1"/>
    <s v="Flexible"/>
    <s v="Samsung"/>
    <x v="2"/>
    <m/>
    <n v="1.47"/>
    <n v="360"/>
    <n v="360"/>
    <n v="0.46"/>
    <s v="300 - 399"/>
    <s v="1.4 - 1.59"/>
    <n v="0.67620000000000002"/>
    <n v="0.3206490361199999"/>
    <n v="0.67619999999999991"/>
    <n v="234.19376592898456"/>
    <n v="7.4802254856325261"/>
  </r>
  <r>
    <x v="9"/>
    <s v="Q4"/>
    <s v="AMOLED"/>
    <s v="RGB OLED"/>
    <x v="1"/>
    <s v="Flexible"/>
    <s v="Samsung"/>
    <x v="2"/>
    <m/>
    <n v="1.33"/>
    <n v="360"/>
    <n v="360"/>
    <n v="0.7"/>
    <s v="300 - 399"/>
    <s v="1.2 - 1.39"/>
    <n v="0.93099999999999994"/>
    <n v="0.39942823339999989"/>
    <n v="0.93099999999999994"/>
    <n v="356.38181771801993"/>
    <n v="6.9869305517387668"/>
  </r>
  <r>
    <x v="9"/>
    <s v="Q4"/>
    <s v="AMOLED"/>
    <s v="RGB OLED"/>
    <x v="4"/>
    <s v="Flexible"/>
    <s v="Samsung"/>
    <x v="2"/>
    <m/>
    <n v="1.48"/>
    <n v="476"/>
    <n v="476"/>
    <n v="0.34936800000000001"/>
    <s v="400 - 499"/>
    <s v="1.4 - 1.59"/>
    <n v="0.51706463999999996"/>
    <n v="0.246856173125376"/>
    <n v="0.51706463999999996"/>
    <n v="235.18253879696181"/>
    <n v="6.364589656427535"/>
  </r>
  <r>
    <x v="9"/>
    <s v="Q4"/>
    <s v="AMOLED"/>
    <s v="RGB OLED"/>
    <x v="9"/>
    <s v="Flexible"/>
    <s v="Samsung"/>
    <x v="2"/>
    <m/>
    <n v="1.5"/>
    <n v="480"/>
    <n v="480"/>
    <n v="0.34936800000000001"/>
    <s v="400 - 499"/>
    <s v="1.4 - 1.59"/>
    <n v="0.52405199999999996"/>
    <n v="0.25357304123999996"/>
    <n v="0.52405199999999996"/>
    <n v="237.15886265239848"/>
    <n v="8.3615604254621907"/>
  </r>
  <r>
    <x v="9"/>
    <s v="Q4"/>
    <s v="AMOLED"/>
    <s v="RGB OLED"/>
    <x v="2"/>
    <s v="Rigid"/>
    <s v="Honor"/>
    <x v="20"/>
    <m/>
    <n v="1.64"/>
    <n v="280"/>
    <n v="456"/>
    <n v="0.1"/>
    <s v="300 - 399"/>
    <s v="1.6 - 1.79"/>
    <n v="0.16400000000000001"/>
    <n v="7.7375247213231982E-2"/>
    <n v="0.16399999999999998"/>
    <n v="53.510372826210066"/>
    <n v="1.0182418243647011"/>
  </r>
  <r>
    <x v="9"/>
    <s v="Q4"/>
    <s v="AMOLED"/>
    <s v="RGB OLED"/>
    <x v="6"/>
    <s v="Rigid"/>
    <s v="Honor"/>
    <x v="20"/>
    <m/>
    <n v="1.64"/>
    <n v="412"/>
    <n v="450"/>
    <n v="5.8436000000000002E-2"/>
    <s v="300 - 399"/>
    <s v="1.6 - 1.79"/>
    <n v="9.5835039999999996E-2"/>
    <n v="5.0503053050881555E-2"/>
    <n v="9.5835039999999996E-2"/>
    <n v="35.652856696756068"/>
    <n v="0.631847431978945"/>
  </r>
  <r>
    <x v="9"/>
    <s v="Q4"/>
    <s v="AMOLED"/>
    <s v="RGB OLED"/>
    <x v="6"/>
    <s v="Rigid"/>
    <s v="Honor"/>
    <x v="20"/>
    <m/>
    <n v="1.64"/>
    <n v="412"/>
    <n v="450"/>
    <n v="5.8436000000000002E-2"/>
    <s v="300 - 399"/>
    <s v="1.6 - 1.79"/>
    <n v="9.5835039999999996E-2"/>
    <n v="5.0503053050881555E-2"/>
    <n v="9.5835039999999996E-2"/>
    <n v="35.652856696756068"/>
    <n v="0.631847431978945"/>
  </r>
  <r>
    <x v="9"/>
    <s v="Q4"/>
    <s v="AMOLED"/>
    <s v="RGB OLED"/>
    <x v="2"/>
    <s v="Rigid"/>
    <s v="Huawei"/>
    <x v="4"/>
    <m/>
    <n v="1.54"/>
    <n v="380"/>
    <n v="456"/>
    <n v="1.23"/>
    <s v="300 - 399"/>
    <s v="1.4 - 1.59"/>
    <n v="1.8942000000000001"/>
    <n v="0.92556176600655737"/>
    <n v="1.8942000000000001"/>
    <n v="730.10213970375401"/>
    <n v="13.85980024386618"/>
  </r>
  <r>
    <x v="9"/>
    <s v="Q4"/>
    <s v="AMOLED"/>
    <s v="RGB OLED"/>
    <x v="6"/>
    <s v="Rigid"/>
    <s v="Huawei"/>
    <x v="4"/>
    <m/>
    <n v="1.42"/>
    <n v="388"/>
    <n v="430"/>
    <n v="2.233444"/>
    <s v="400 - 499"/>
    <s v="1.4 - 1.59"/>
    <n v="3.1714904799999997"/>
    <n v="1.4451047971792887"/>
    <n v="3.1714904799999997"/>
    <n v="1293.5555444948873"/>
    <n v="23.958394812594065"/>
  </r>
  <r>
    <x v="9"/>
    <s v="Q4"/>
    <s v="AMOLED"/>
    <s v="RGB OLED"/>
    <x v="3"/>
    <s v="Rigid"/>
    <s v="Huawei"/>
    <x v="4"/>
    <m/>
    <n v="1.54"/>
    <n v="320"/>
    <n v="422"/>
    <n v="3.1863800000000002"/>
    <s v="300 - 399"/>
    <s v="1.4 - 1.59"/>
    <n v="4.9070252000000005"/>
    <n v="2.3472577376311645"/>
    <n v="4.9070252000000005"/>
    <n v="1687.530432823103"/>
    <n v="35.961428524452813"/>
  </r>
  <r>
    <x v="9"/>
    <s v="Q4"/>
    <s v="AMOLED"/>
    <s v="RGB OLED"/>
    <x v="6"/>
    <s v="Rigid"/>
    <s v="Oppo"/>
    <x v="18"/>
    <m/>
    <n v="1.4"/>
    <n v="466"/>
    <n v="466"/>
    <n v="0.28506500000000001"/>
    <s v="400 - 499"/>
    <s v="1.4 - 1.59"/>
    <n v="0.39909099999999997"/>
    <n v="0.18023428469199998"/>
    <n v="0.39909099999999997"/>
    <n v="187.86453974757504"/>
    <n v="3.5186311255649088"/>
  </r>
  <r>
    <x v="9"/>
    <s v="Q4"/>
    <s v="AMOLED"/>
    <s v="RGB OLED"/>
    <x v="2"/>
    <s v="Rigid"/>
    <s v="Others"/>
    <x v="1"/>
    <m/>
    <n v="1.48"/>
    <n v="328"/>
    <n v="398"/>
    <n v="5.05"/>
    <s v="300 - 399"/>
    <s v="1.4 - 1.59"/>
    <n v="7.4739999999999993"/>
    <n v="3.5024916934158705"/>
    <n v="7.4740000000000002"/>
    <n v="2604.4882357192555"/>
    <n v="50.787563282835656"/>
  </r>
  <r>
    <x v="9"/>
    <s v="Q4"/>
    <s v="AMOLED"/>
    <s v="RGB OLED"/>
    <x v="7"/>
    <s v="Rigid"/>
    <s v="Others"/>
    <x v="1"/>
    <m/>
    <n v="1.37"/>
    <n v="386"/>
    <n v="414"/>
    <n v="1.1000000000000001"/>
    <s v="400 - 499"/>
    <s v="1.2 - 1.39"/>
    <n v="1.5070000000000003"/>
    <n v="0.66436574973987372"/>
    <n v="1.5070000000000003"/>
    <n v="622.63498134942597"/>
    <n v="11.529002717285975"/>
  </r>
  <r>
    <x v="9"/>
    <s v="Q4"/>
    <s v="AMOLED"/>
    <s v="RGB OLED"/>
    <x v="4"/>
    <s v="Rigid"/>
    <s v="Others"/>
    <x v="1"/>
    <m/>
    <n v="1.4"/>
    <n v="242"/>
    <n v="242"/>
    <n v="0.163857"/>
    <s v="200 - 299"/>
    <s v="1.4 - 1.59"/>
    <n v="0.22939979999999999"/>
    <n v="0.10359970247759998"/>
    <n v="0.22939979999999999"/>
    <n v="56.078367588923911"/>
    <n v="1.2209459043454089"/>
  </r>
  <r>
    <x v="9"/>
    <s v="Q4"/>
    <s v="AMOLED"/>
    <s v="RGB OLED"/>
    <x v="6"/>
    <s v="Rigid"/>
    <s v="Others"/>
    <x v="1"/>
    <m/>
    <n v="1.43"/>
    <n v="392"/>
    <n v="402"/>
    <n v="0.71459799999999996"/>
    <s v="300 - 399"/>
    <s v="1.4 - 1.59"/>
    <n v="1.0218751399999999"/>
    <n v="0.47123065291539901"/>
    <n v="1.0218751399999999"/>
    <n v="401.2377092025248"/>
    <n v="7.9491157477725878"/>
  </r>
  <r>
    <x v="9"/>
    <s v="Q4"/>
    <s v="AMOLED"/>
    <s v="RGB OLED"/>
    <x v="3"/>
    <s v="Rigid"/>
    <s v="Others"/>
    <x v="1"/>
    <m/>
    <n v="1.42"/>
    <n v="368"/>
    <n v="384"/>
    <n v="1.135691"/>
    <s v="300 - 399"/>
    <s v="1.4 - 1.59"/>
    <n v="1.61268122"/>
    <n v="0.73804204893691716"/>
    <n v="1.61268122"/>
    <n v="604.03388990306269"/>
    <n v="11.829517963181226"/>
  </r>
  <r>
    <x v="9"/>
    <s v="Q4"/>
    <s v="AMOLED"/>
    <s v="RGB OLED"/>
    <x v="7"/>
    <s v="Rigid"/>
    <s v="Samsung"/>
    <x v="2"/>
    <m/>
    <n v="1.6"/>
    <n v="256"/>
    <n v="402"/>
    <n v="0.1"/>
    <s v="200 - 299"/>
    <s v="1.6 - 1.79"/>
    <n v="0.16000000000000003"/>
    <n v="7.4830697875847493E-2"/>
    <n v="0.16"/>
    <n v="47.659206875482099"/>
    <n v="0.52918357100395907"/>
  </r>
  <r>
    <x v="9"/>
    <s v="Q4"/>
    <s v="AMOLED"/>
    <s v="RGB OLED"/>
    <x v="3"/>
    <s v="Rigid"/>
    <s v="Vivo"/>
    <x v="22"/>
    <m/>
    <n v="1.69"/>
    <n v="420"/>
    <n v="458"/>
    <n v="0.45554299999999998"/>
    <s v="300 - 399"/>
    <s v="1.6 - 1.79"/>
    <n v="0.76986766999999989"/>
    <n v="0.4181318057778724"/>
    <n v="0.76986766999999989"/>
    <n v="283.08396488919897"/>
    <n v="5.3979551622650339"/>
  </r>
  <r>
    <x v="9"/>
    <s v="Q4"/>
    <s v="AMOLED"/>
    <s v="RGB OLED"/>
    <x v="2"/>
    <s v="Rigid"/>
    <s v="Xiaomi"/>
    <x v="16"/>
    <m/>
    <n v="1.6"/>
    <n v="320"/>
    <n v="360"/>
    <n v="0.1"/>
    <s v="300 - 399"/>
    <s v="1.6 - 1.79"/>
    <n v="0.16000000000000003"/>
    <n v="8.2010959448275855E-2"/>
    <n v="0.16"/>
    <n v="48.166378315169183"/>
    <n v="0.95790431009715749"/>
  </r>
  <r>
    <x v="9"/>
    <s v="Q4"/>
    <s v="AMOLED"/>
    <s v="RGB OLED"/>
    <x v="7"/>
    <s v="Rigid"/>
    <s v="Xiaomi"/>
    <x v="16"/>
    <m/>
    <n v="1.62"/>
    <n v="192"/>
    <n v="490"/>
    <n v="0.5"/>
    <s v="300 - 399"/>
    <s v="1.6 - 1.79"/>
    <n v="0.81"/>
    <n v="0.28756859304516119"/>
    <n v="0.81000000000000016"/>
    <n v="263.13684652666944"/>
    <n v="4.8001639034624253"/>
  </r>
  <r>
    <x v="9"/>
    <s v="Q4"/>
    <s v="AMOLED"/>
    <s v="RGB OLED"/>
    <x v="4"/>
    <s v="Rigid"/>
    <s v="Xiaomi"/>
    <x v="16"/>
    <m/>
    <n v="1.62"/>
    <n v="192"/>
    <n v="490"/>
    <n v="0.120613"/>
    <s v="300 - 399"/>
    <s v="1.6 - 1.79"/>
    <n v="0.19539306000000001"/>
    <n v="6.9369021425912059E-2"/>
    <n v="0.19539306000000001"/>
    <n v="63.475448940242366"/>
    <n v="1.1597899340576316"/>
  </r>
  <r>
    <x v="9"/>
    <s v="Q4"/>
    <s v="AMOLED"/>
    <s v="RGB OLED"/>
    <x v="6"/>
    <s v="Rigid"/>
    <s v="Xiaomi"/>
    <x v="16"/>
    <m/>
    <n v="1.78"/>
    <n v="300"/>
    <n v="488"/>
    <n v="2.0305140000000002"/>
    <s v="300 - 399"/>
    <s v="1.6 - 1.79"/>
    <n v="3.6143149200000004"/>
    <n v="1.8517827537350491"/>
    <n v="3.6143149200000004"/>
    <n v="1163.1566877765406"/>
    <n v="22.133297661466184"/>
  </r>
  <r>
    <x v="9"/>
    <s v="Q4"/>
    <s v="AMOLED"/>
    <s v="RGB OLED"/>
    <x v="3"/>
    <s v="Rigid"/>
    <s v="Xiaomi"/>
    <x v="16"/>
    <m/>
    <n v="1.73"/>
    <n v="344"/>
    <n v="472"/>
    <n v="1.869291"/>
    <s v="300 - 399"/>
    <s v="1.6 - 1.79"/>
    <n v="3.23387343"/>
    <n v="1.7180263191912672"/>
    <n v="3.23387343"/>
    <n v="1091.7683660993951"/>
    <n v="20.210040439977366"/>
  </r>
  <r>
    <x v="10"/>
    <s v="Q1"/>
    <s v="AMOLED"/>
    <s v="RGB OLED"/>
    <x v="10"/>
    <s v="Flexible"/>
    <s v="ALL"/>
    <x v="29"/>
    <m/>
    <n v="1.8"/>
    <n v="368"/>
    <n v="448"/>
    <n v="10.989068"/>
    <s v="300 - 399"/>
    <s v="1.8 - 1.99"/>
    <n v="19.780322399999999"/>
    <n v="11.266640722983835"/>
    <n v="19.780322399999999"/>
    <n v="6371.0821719455762"/>
    <n v="247.12502712034907"/>
  </r>
  <r>
    <x v="10"/>
    <s v="Q1"/>
    <s v="AMOLED"/>
    <s v="RGB OLED"/>
    <x v="10"/>
    <s v="Rigid"/>
    <s v="ALL"/>
    <x v="29"/>
    <m/>
    <n v="1.5"/>
    <n v="390"/>
    <n v="390"/>
    <n v="23.779087000000001"/>
    <s v="300 - 399"/>
    <s v="1.4 - 1.59"/>
    <n v="35.668630499999999"/>
    <n v="17.258980240034997"/>
    <n v="35.668630499999999"/>
    <n v="13115.195861137405"/>
    <n v="242.5413280423893"/>
  </r>
  <r>
    <x v="10"/>
    <s v="Q2"/>
    <s v="AMOLED"/>
    <s v="RGB OLED"/>
    <x v="10"/>
    <s v="Flexible"/>
    <s v="ALL"/>
    <x v="29"/>
    <m/>
    <n v="1.8"/>
    <n v="368"/>
    <n v="448"/>
    <n v="14.762892000000001"/>
    <s v="300 - 399"/>
    <s v="1.8 - 1.99"/>
    <n v="26.573205600000001"/>
    <n v="15.135787693388764"/>
    <n v="26.573205600000001"/>
    <n v="8559.0150163378712"/>
    <n v="327.01188895970643"/>
  </r>
  <r>
    <x v="10"/>
    <s v="Q2"/>
    <s v="AMOLED"/>
    <s v="RGB OLED"/>
    <x v="10"/>
    <s v="Rigid"/>
    <s v="ALL"/>
    <x v="29"/>
    <m/>
    <n v="1.5"/>
    <n v="390"/>
    <n v="390"/>
    <n v="25.935237000000001"/>
    <s v="300 - 399"/>
    <s v="1.4 - 1.59"/>
    <n v="38.902855500000001"/>
    <n v="18.823924690784995"/>
    <n v="38.902855499999994"/>
    <n v="14304.405924416596"/>
    <n v="261.8882363659871"/>
  </r>
  <r>
    <x v="10"/>
    <s v="Q3"/>
    <s v="AMOLED"/>
    <s v="RGB OLED"/>
    <x v="10"/>
    <s v="Flexible"/>
    <s v="ALL"/>
    <x v="29"/>
    <m/>
    <n v="1.8"/>
    <n v="368"/>
    <n v="448"/>
    <n v="21.703126000000001"/>
    <s v="300 - 399"/>
    <s v="1.8 - 1.99"/>
    <n v="39.065626800000004"/>
    <n v="22.251324972022129"/>
    <n v="39.065626800000004"/>
    <n v="12582.723042034913"/>
    <n v="473.53340565972167"/>
  </r>
  <r>
    <x v="10"/>
    <s v="Q3"/>
    <s v="AMOLED"/>
    <s v="RGB OLED"/>
    <x v="10"/>
    <s v="Rigid"/>
    <s v="ALL"/>
    <x v="29"/>
    <m/>
    <n v="1.5"/>
    <n v="390"/>
    <n v="390"/>
    <n v="25.398206999999999"/>
    <s v="300 - 399"/>
    <s v="1.4 - 1.59"/>
    <n v="38.097310499999999"/>
    <n v="18.434145631634994"/>
    <n v="38.097310499999992"/>
    <n v="14008.210631750118"/>
    <n v="253.90077297953306"/>
  </r>
  <r>
    <x v="10"/>
    <s v="Q4"/>
    <s v="AMOLED"/>
    <s v="RGB OLED"/>
    <x v="10"/>
    <s v="Flexible"/>
    <s v="ALL"/>
    <x v="29"/>
    <m/>
    <n v="1.8"/>
    <n v="368"/>
    <n v="448"/>
    <n v="15.078309000000001"/>
    <s v="300 - 399"/>
    <s v="1.8 - 1.99"/>
    <n v="27.140956200000002"/>
    <n v="15.459171807211829"/>
    <n v="27.140956200000002"/>
    <n v="8741.8829015332813"/>
    <n v="324.05386059013978"/>
  </r>
  <r>
    <x v="10"/>
    <s v="Q4"/>
    <s v="AMOLED"/>
    <s v="RGB OLED"/>
    <x v="10"/>
    <s v="Rigid"/>
    <s v="ALL"/>
    <x v="29"/>
    <m/>
    <n v="1.5"/>
    <n v="390"/>
    <n v="390"/>
    <n v="24.474966999999999"/>
    <s v="300 - 399"/>
    <s v="1.4 - 1.59"/>
    <n v="36.712450500000003"/>
    <n v="17.764053423434994"/>
    <n v="36.712450499999996"/>
    <n v="13499.003805313238"/>
    <n v="242.22461489305434"/>
  </r>
  <r>
    <x v="11"/>
    <s v="ALL"/>
    <s v="AMOLED"/>
    <s v="RGB OLED"/>
    <x v="10"/>
    <s v="Flexible"/>
    <s v="ALL"/>
    <x v="29"/>
    <m/>
    <n v="1.8"/>
    <n v="368"/>
    <n v="448"/>
    <n v="66.910731999999996"/>
    <s v="300 - 399"/>
    <s v="1.8 - 1.99"/>
    <n v="120.4393176"/>
    <n v="68.600829292880661"/>
    <n v="120.4393176"/>
    <n v="38792.531974233694"/>
    <n v="1384.8824685821764"/>
  </r>
  <r>
    <x v="11"/>
    <s v="ALL"/>
    <s v="AMOLED"/>
    <s v="RGB OLED"/>
    <x v="10"/>
    <s v="Rigid"/>
    <s v="ALL"/>
    <x v="29"/>
    <m/>
    <n v="1.5"/>
    <n v="390"/>
    <n v="390"/>
    <n v="105.562748"/>
    <s v="300 - 399"/>
    <s v="1.4 - 1.59"/>
    <n v="158.344122"/>
    <n v="76.617970312139974"/>
    <n v="158.34412199999997"/>
    <n v="58222.425262159595"/>
    <n v="1018.8781524146214"/>
  </r>
  <r>
    <x v="12"/>
    <s v="ALL"/>
    <s v="AMOLED"/>
    <s v="RGB OLED"/>
    <x v="10"/>
    <s v="Flexible"/>
    <s v="ALL"/>
    <x v="29"/>
    <m/>
    <n v="1.8"/>
    <n v="368"/>
    <n v="448"/>
    <n v="72.263591000000005"/>
    <s v="300 - 399"/>
    <s v="1.8 - 1.99"/>
    <n v="130.07446380000002"/>
    <n v="74.088896087425098"/>
    <n v="130.07446380000002"/>
    <n v="41895.934787269209"/>
    <n v="1407.9317334485186"/>
  </r>
  <r>
    <x v="12"/>
    <s v="ALL"/>
    <s v="AMOLED"/>
    <s v="RGB OLED"/>
    <x v="10"/>
    <s v="Rigid"/>
    <s v="ALL"/>
    <x v="29"/>
    <m/>
    <n v="1.5"/>
    <n v="390"/>
    <n v="390"/>
    <n v="111.896513"/>
    <s v="300 - 399"/>
    <s v="1.4 - 1.59"/>
    <n v="167.84476949999998"/>
    <n v="81.215048617964968"/>
    <n v="167.84476949999998"/>
    <n v="61715.770844074366"/>
    <n v="1037.4541062713824"/>
  </r>
  <r>
    <x v="13"/>
    <s v="ALL"/>
    <s v="AMOLED"/>
    <s v="RGB OLED"/>
    <x v="10"/>
    <s v="Flexible"/>
    <s v="ALL"/>
    <x v="29"/>
    <m/>
    <n v="1.8"/>
    <n v="368"/>
    <n v="448"/>
    <n v="78.767313999999999"/>
    <s v="300 - 399"/>
    <s v="1.8 - 1.99"/>
    <n v="141.7811652"/>
    <n v="80.756896540494125"/>
    <n v="141.7811652"/>
    <n v="45666.568807967989"/>
    <n v="1444.6179821284354"/>
  </r>
  <r>
    <x v="13"/>
    <s v="ALL"/>
    <s v="AMOLED"/>
    <s v="RGB OLED"/>
    <x v="10"/>
    <s v="Rigid"/>
    <s v="ALL"/>
    <x v="29"/>
    <m/>
    <n v="1.5"/>
    <n v="390"/>
    <n v="390"/>
    <n v="118.610304"/>
    <s v="300 - 399"/>
    <s v="1.4 - 1.59"/>
    <n v="177.91545600000001"/>
    <n v="86.087951694719976"/>
    <n v="177.91545600000001"/>
    <n v="65418.71721605835"/>
    <n v="1056.3687335043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FEEEB2-2A10-4DEA-9090-173B5B964306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dataField="1"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Shipments (Millions)" fld="12" baseField="0" baseItem="0" numFmtId="178"/>
  </dataFields>
  <formats count="2">
    <format dxfId="13">
      <pivotArea outline="0" collapsedLevelsAreSubtotals="1" fieldPosition="0"/>
    </format>
    <format dxfId="12">
      <pivotArea dataOnly="0" labelOnly="1" outline="0" fieldPosition="0">
        <references count="1">
          <reference field="0" count="0"/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0FFCFC-B1F7-4B8B-83E9-B01798A500AB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dataField="1"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Revenue ($ Millions)" fld="19" baseField="0" baseItem="0" numFmtId="190"/>
  </dataFields>
  <formats count="2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0" count="0"/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4C264-222C-4F77-A325-1C3183FF8877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compact="0" numFmtId="26" outline="0" showAl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ASPs" fld="20" baseField="0" baseItem="0"/>
  </dataFields>
  <formats count="2">
    <format dxfId="9">
      <pivotArea dataOnly="0" labelOnly="1" outline="0" fieldPosition="0">
        <references count="1">
          <reference field="0" count="0"/>
        </references>
      </pivotArea>
    </format>
    <format dxfId="8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3D675-6F3F-40D7-A1DD-F812906542FA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dataField="1" compact="0" numFmtId="180" outline="0" showAll="0"/>
    <pivotField compact="0" numFmtId="181" outline="0" showAll="0"/>
    <pivotField compact="0" numFmtId="181" outline="0" showAll="0"/>
    <pivotField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Area (1,000 m2)" fld="16" baseField="0" baseItem="0"/>
  </dataFields>
  <formats count="2">
    <format dxfId="7">
      <pivotArea outline="0" collapsedLevelsAreSubtotals="1" fieldPosition="0"/>
    </format>
    <format dxfId="6">
      <pivotArea dataOnly="0" labelOnly="1" outline="0" fieldPosition="0">
        <references count="1">
          <reference field="0" count="0"/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F16AC9-9DEE-40CB-A342-057DC80178FC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Areal ASPs ($/m2)" fld="22" baseField="0" baseItem="0" numFmtId="192"/>
  </dataFields>
  <formats count="2">
    <format dxfId="5">
      <pivotArea dataOnly="0" labelOnly="1" outline="0" fieldPosition="0">
        <references count="1">
          <reference field="0" count="0"/>
        </references>
      </pivotArea>
    </format>
    <format dxfId="4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2B286-B31E-4DBA-B6FC-5FBC3223DEAE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AveragePPI" fld="23" baseField="0" baseItem="0" numFmtId="186"/>
  </dataFields>
  <formats count="2">
    <format dxfId="3">
      <pivotArea dataOnly="0" labelOnly="1" outline="0" fieldPosition="0">
        <references count="1">
          <reference field="0" count="0"/>
        </references>
      </pivotArea>
    </format>
    <format dxfId="2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C51FBA-D0B9-45DB-857E-869FA0D83119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B7:P39" firstHeaderRow="1" firstDataRow="2" firstDataCol="1" rowPageCount="1" colPageCount="1"/>
  <pivotFields count="25"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4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13">
        <item x="10"/>
        <item x="5"/>
        <item x="4"/>
        <item x="2"/>
        <item x="8"/>
        <item x="0"/>
        <item x="1"/>
        <item x="6"/>
        <item x="7"/>
        <item x="3"/>
        <item x="9"/>
        <item m="1" x="11"/>
        <item t="default"/>
      </items>
    </pivotField>
    <pivotField compact="0" outline="0" showAll="0"/>
    <pivotField compact="0" outline="0" showAll="0"/>
    <pivotField axis="axisRow" compact="0" outline="0" showAll="0">
      <items count="32">
        <item x="24"/>
        <item x="13"/>
        <item x="0"/>
        <item x="28"/>
        <item x="11"/>
        <item x="15"/>
        <item x="7"/>
        <item x="8"/>
        <item x="23"/>
        <item x="20"/>
        <item x="4"/>
        <item x="10"/>
        <item x="14"/>
        <item x="26"/>
        <item x="21"/>
        <item x="12"/>
        <item x="5"/>
        <item x="19"/>
        <item x="18"/>
        <item x="1"/>
        <item x="9"/>
        <item x="2"/>
        <item x="6"/>
        <item x="17"/>
        <item x="27"/>
        <item x="22"/>
        <item x="16"/>
        <item x="25"/>
        <item x="3"/>
        <item x="29"/>
        <item m="1" x="30"/>
        <item t="default"/>
      </items>
    </pivotField>
    <pivotField compact="0" outline="0" showAll="0"/>
    <pivotField compact="0" outline="0" showAll="0"/>
    <pivotField compact="0" numFmtId="184" outline="0" showAll="0"/>
    <pivotField compact="0" numFmtId="184" outline="0" showAll="0"/>
    <pivotField compact="0" numFmtId="187" outline="0" showAll="0"/>
    <pivotField compact="0" outline="0" showAll="0"/>
    <pivotField compact="0" outline="0" showAll="0"/>
    <pivotField compact="0" numFmtId="177" outline="0" showAll="0"/>
    <pivotField compact="0" numFmtId="180" outline="0" showAll="0"/>
    <pivotField compact="0" numFmtId="181" outline="0" showAll="0"/>
    <pivotField compact="0" numFmtId="181" outline="0" showAll="0"/>
    <pivotField compact="0" numFmtId="26" outline="0" showAl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7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pageFields count="1">
    <pageField fld="4" hier="-1"/>
  </pageFields>
  <dataFields count="1">
    <dataField name=" Average Diagonal (inch)" fld="24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S27"/>
  <sheetViews>
    <sheetView showGridLines="0" showRowColHeaders="0" tabSelected="1" zoomScale="90" zoomScaleNormal="90" workbookViewId="0"/>
  </sheetViews>
  <sheetFormatPr defaultColWidth="10" defaultRowHeight="13.2" x14ac:dyDescent="0.25"/>
  <cols>
    <col min="1" max="1" width="166.796875" style="135" customWidth="1"/>
    <col min="2" max="21" width="7.59765625" style="135" customWidth="1"/>
    <col min="22" max="16384" width="10" style="135"/>
  </cols>
  <sheetData>
    <row r="1" spans="1:19" ht="12.6" customHeight="1" x14ac:dyDescent="0.25">
      <c r="A1" s="139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</row>
    <row r="2" spans="1:19" ht="12.6" customHeight="1" x14ac:dyDescent="0.25">
      <c r="A2" s="139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</row>
    <row r="3" spans="1:19" ht="12.6" customHeight="1" x14ac:dyDescent="0.25">
      <c r="A3" s="185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</row>
    <row r="4" spans="1:19" ht="12.6" customHeight="1" x14ac:dyDescent="0.25">
      <c r="A4" s="211" t="s">
        <v>317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1:19" ht="12.6" customHeight="1" x14ac:dyDescent="0.25">
      <c r="A5" s="139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</row>
    <row r="6" spans="1:19" ht="12.6" customHeight="1" x14ac:dyDescent="0.25">
      <c r="A6" s="139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</row>
    <row r="7" spans="1:19" ht="12.6" customHeight="1" x14ac:dyDescent="0.25">
      <c r="A7" s="139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</row>
    <row r="8" spans="1:19" ht="12.6" customHeight="1" x14ac:dyDescent="0.25">
      <c r="A8" s="139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</row>
    <row r="9" spans="1:19" ht="12.6" customHeight="1" x14ac:dyDescent="0.25">
      <c r="A9" s="139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</row>
    <row r="10" spans="1:19" ht="44.4" x14ac:dyDescent="0.25">
      <c r="A10" s="139" t="s">
        <v>434</v>
      </c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</row>
    <row r="11" spans="1:19" ht="44.4" x14ac:dyDescent="0.25">
      <c r="A11" s="139" t="s">
        <v>435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</row>
    <row r="12" spans="1:19" ht="19.95" customHeight="1" x14ac:dyDescent="0.25">
      <c r="A12" s="141"/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</row>
    <row r="13" spans="1:19" ht="44.4" x14ac:dyDescent="0.25">
      <c r="A13" s="139" t="s">
        <v>571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</row>
    <row r="14" spans="1:19" ht="13.5" customHeight="1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</row>
    <row r="15" spans="1:19" ht="27.6" x14ac:dyDescent="0.25">
      <c r="A15" s="283" t="s">
        <v>574</v>
      </c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1:19" ht="27.6" x14ac:dyDescent="0.4">
      <c r="A16" s="142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36"/>
      <c r="P16" s="136"/>
      <c r="Q16" s="136"/>
      <c r="R16" s="136"/>
      <c r="S16" s="136"/>
    </row>
    <row r="17" spans="1:19" ht="12.6" customHeight="1" x14ac:dyDescent="0.4">
      <c r="A17" s="139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36"/>
      <c r="P17" s="136"/>
      <c r="Q17" s="136"/>
      <c r="R17" s="136"/>
      <c r="S17" s="136"/>
    </row>
    <row r="18" spans="1:19" ht="12.6" customHeight="1" x14ac:dyDescent="0.4">
      <c r="A18" s="139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36"/>
      <c r="P18" s="136"/>
      <c r="Q18" s="136"/>
      <c r="R18" s="136"/>
      <c r="S18" s="136"/>
    </row>
    <row r="19" spans="1:19" ht="22.8" x14ac:dyDescent="0.4">
      <c r="A19" s="145"/>
      <c r="C19"/>
      <c r="D19"/>
      <c r="E19"/>
      <c r="F19"/>
      <c r="G19"/>
      <c r="H19"/>
      <c r="I19"/>
      <c r="J19"/>
      <c r="K19"/>
      <c r="L19"/>
      <c r="M19" s="136"/>
      <c r="N19" s="136"/>
      <c r="O19" s="136"/>
      <c r="P19" s="136"/>
    </row>
    <row r="20" spans="1:19" s="137" customFormat="1" ht="24.6" x14ac:dyDescent="0.4">
      <c r="A20" s="145"/>
      <c r="C20"/>
      <c r="D20"/>
      <c r="E20"/>
      <c r="F20"/>
      <c r="G20"/>
      <c r="H20"/>
      <c r="I20"/>
      <c r="J20"/>
      <c r="K20"/>
      <c r="L20"/>
      <c r="M20" s="138"/>
      <c r="N20" s="136"/>
      <c r="O20" s="136"/>
      <c r="P20" s="136"/>
    </row>
    <row r="21" spans="1:19" s="137" customFormat="1" ht="24.6" x14ac:dyDescent="0.4">
      <c r="A21" s="145"/>
      <c r="C21"/>
      <c r="D21"/>
      <c r="E21"/>
      <c r="F21"/>
      <c r="G21"/>
      <c r="H21"/>
      <c r="I21"/>
      <c r="J21"/>
      <c r="K21"/>
      <c r="L21"/>
      <c r="M21" s="138"/>
      <c r="N21" s="136"/>
      <c r="O21" s="136"/>
      <c r="P21" s="136"/>
    </row>
    <row r="22" spans="1:19" s="137" customFormat="1" ht="24.6" x14ac:dyDescent="0.4">
      <c r="A22" s="145"/>
      <c r="C22"/>
      <c r="D22"/>
      <c r="E22"/>
      <c r="F22"/>
      <c r="G22"/>
      <c r="H22"/>
      <c r="I22"/>
      <c r="J22"/>
      <c r="K22"/>
      <c r="L22"/>
      <c r="M22" s="138"/>
      <c r="N22" s="136"/>
      <c r="O22" s="136"/>
      <c r="P22" s="136"/>
    </row>
    <row r="23" spans="1:19" s="137" customFormat="1" ht="24.6" x14ac:dyDescent="0.4">
      <c r="A23" s="136"/>
      <c r="C23"/>
      <c r="D23"/>
      <c r="E23"/>
      <c r="F23"/>
      <c r="G23"/>
      <c r="H23"/>
      <c r="I23"/>
      <c r="J23"/>
      <c r="K23"/>
      <c r="L23"/>
      <c r="M23" s="136"/>
      <c r="N23" s="136"/>
      <c r="O23" s="136"/>
      <c r="P23" s="136"/>
    </row>
    <row r="24" spans="1:19" ht="22.8" x14ac:dyDescent="0.4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</row>
    <row r="25" spans="1:19" ht="22.8" x14ac:dyDescent="0.4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</row>
    <row r="26" spans="1:19" ht="22.8" x14ac:dyDescent="0.4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</row>
    <row r="27" spans="1:19" ht="22.8" x14ac:dyDescent="0.4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</row>
  </sheetData>
  <sheetProtection sheet="1" objects="1" scenarios="1" selectLockedCells="1" selectUnlockedCells="1"/>
  <phoneticPr fontId="2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B9:K22"/>
  <sheetViews>
    <sheetView showGridLines="0" showRowColHeaders="0" workbookViewId="0"/>
  </sheetViews>
  <sheetFormatPr defaultColWidth="10" defaultRowHeight="13.8" x14ac:dyDescent="0.25"/>
  <cols>
    <col min="1" max="1" width="10" style="3"/>
    <col min="2" max="2" width="8.8984375" style="3" customWidth="1"/>
    <col min="3" max="16384" width="10" style="3"/>
  </cols>
  <sheetData>
    <row r="9" spans="2:11" ht="20.100000000000001" customHeight="1" x14ac:dyDescent="0.25">
      <c r="B9" s="273" t="s">
        <v>490</v>
      </c>
      <c r="C9" s="274"/>
      <c r="D9" s="275"/>
      <c r="E9"/>
      <c r="F9"/>
      <c r="G9"/>
      <c r="H9"/>
      <c r="I9" s="2"/>
      <c r="J9" s="2"/>
      <c r="K9" s="2"/>
    </row>
    <row r="10" spans="2:11" ht="20.100000000000001" customHeight="1" x14ac:dyDescent="0.25">
      <c r="B10" s="276" t="s">
        <v>491</v>
      </c>
      <c r="C10" s="277"/>
      <c r="D10" s="277"/>
      <c r="E10"/>
      <c r="F10"/>
      <c r="G10"/>
      <c r="H10"/>
      <c r="I10" s="4"/>
      <c r="J10" s="4"/>
      <c r="K10" s="5"/>
    </row>
    <row r="11" spans="2:11" ht="20.100000000000001" customHeight="1" x14ac:dyDescent="0.25">
      <c r="B11" s="276" t="s">
        <v>492</v>
      </c>
      <c r="C11" s="277"/>
      <c r="D11" s="277"/>
      <c r="E11"/>
      <c r="F11"/>
      <c r="G11"/>
      <c r="H11"/>
      <c r="I11" s="4"/>
      <c r="J11" s="4"/>
      <c r="K11" s="5"/>
    </row>
    <row r="12" spans="2:11" ht="20.100000000000001" customHeight="1" x14ac:dyDescent="0.25">
      <c r="B12" s="276" t="s">
        <v>493</v>
      </c>
      <c r="C12" s="277"/>
      <c r="D12" s="277"/>
      <c r="E12"/>
      <c r="F12"/>
      <c r="G12"/>
      <c r="H12"/>
      <c r="I12" s="4"/>
      <c r="J12" s="4"/>
      <c r="K12" s="5"/>
    </row>
    <row r="13" spans="2:11" ht="20.100000000000001" customHeight="1" x14ac:dyDescent="0.25">
      <c r="B13" s="276" t="s">
        <v>494</v>
      </c>
      <c r="C13" s="277"/>
      <c r="D13" s="277"/>
      <c r="E13"/>
      <c r="F13"/>
      <c r="G13"/>
      <c r="H13"/>
      <c r="I13" s="2"/>
      <c r="J13" s="2"/>
      <c r="K13" s="2"/>
    </row>
    <row r="14" spans="2:11" ht="20.100000000000001" customHeight="1" x14ac:dyDescent="0.25">
      <c r="B14" s="276" t="s">
        <v>495</v>
      </c>
      <c r="C14" s="277"/>
      <c r="D14" s="277"/>
      <c r="E14"/>
      <c r="F14"/>
      <c r="G14"/>
      <c r="H14"/>
      <c r="I14" s="2"/>
      <c r="J14" s="2"/>
      <c r="K14" s="2"/>
    </row>
    <row r="15" spans="2:11" ht="20.100000000000001" customHeight="1" x14ac:dyDescent="0.25">
      <c r="B15" s="276" t="s">
        <v>436</v>
      </c>
      <c r="C15" s="277"/>
      <c r="D15" s="277"/>
      <c r="E15"/>
      <c r="F15"/>
      <c r="G15"/>
      <c r="H15"/>
      <c r="I15" s="2"/>
      <c r="J15" s="2"/>
      <c r="K15" s="2"/>
    </row>
    <row r="16" spans="2:11" ht="20.100000000000001" customHeight="1" x14ac:dyDescent="0.25">
      <c r="B16" s="278"/>
      <c r="C16" s="273" t="s">
        <v>496</v>
      </c>
      <c r="D16" s="277"/>
      <c r="E16"/>
      <c r="F16"/>
      <c r="G16"/>
      <c r="H16"/>
      <c r="I16" s="2"/>
      <c r="J16" s="2"/>
      <c r="K16" s="2"/>
    </row>
    <row r="17" spans="2:11" ht="20.100000000000001" customHeight="1" x14ac:dyDescent="0.25">
      <c r="B17" s="278"/>
      <c r="C17" s="276" t="s">
        <v>497</v>
      </c>
      <c r="D17" s="277"/>
      <c r="E17"/>
      <c r="F17"/>
      <c r="G17"/>
      <c r="H17"/>
      <c r="I17" s="2"/>
      <c r="J17" s="2"/>
      <c r="K17" s="2"/>
    </row>
    <row r="18" spans="2:11" ht="20.100000000000001" customHeight="1" x14ac:dyDescent="0.25">
      <c r="B18"/>
      <c r="C18" s="277"/>
      <c r="D18" s="277"/>
      <c r="E18"/>
      <c r="F18"/>
      <c r="G18"/>
      <c r="H18"/>
      <c r="I18" s="2"/>
      <c r="J18" s="2"/>
      <c r="K18" s="2"/>
    </row>
    <row r="19" spans="2:11" ht="20.100000000000001" customHeight="1" x14ac:dyDescent="0.25">
      <c r="B19" s="273" t="s">
        <v>498</v>
      </c>
      <c r="C19" s="277"/>
      <c r="D19" s="277"/>
      <c r="E19"/>
      <c r="F19"/>
      <c r="G19"/>
      <c r="H19"/>
      <c r="I19" s="2"/>
      <c r="J19" s="2"/>
      <c r="K19" s="2"/>
    </row>
    <row r="20" spans="2:11" ht="20.100000000000001" customHeight="1" x14ac:dyDescent="0.25">
      <c r="B20" s="276" t="s">
        <v>499</v>
      </c>
      <c r="C20" s="277"/>
      <c r="D20" s="277"/>
      <c r="E20"/>
      <c r="F20"/>
      <c r="G20"/>
      <c r="H20"/>
      <c r="I20" s="2"/>
      <c r="J20" s="2"/>
      <c r="K20" s="2"/>
    </row>
    <row r="21" spans="2:11" ht="20.100000000000001" customHeight="1" x14ac:dyDescent="0.25">
      <c r="B21" s="279"/>
      <c r="C21" s="274"/>
      <c r="D21" s="280"/>
      <c r="E21"/>
      <c r="F21"/>
      <c r="G21"/>
      <c r="H21"/>
      <c r="I21" s="2"/>
      <c r="J21" s="2"/>
      <c r="K21" s="2"/>
    </row>
    <row r="22" spans="2:11" x14ac:dyDescent="0.25">
      <c r="B22" s="274"/>
      <c r="C22" s="281"/>
      <c r="D22" s="280"/>
      <c r="E22"/>
      <c r="F22"/>
      <c r="G22"/>
      <c r="H22"/>
      <c r="I22" s="1"/>
      <c r="J22" s="1"/>
      <c r="K22" s="1"/>
    </row>
  </sheetData>
  <sheetProtection sheet="1" objects="1" scenarios="1" selectLockedCells="1" selectUnlockedCells="1"/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F0"/>
  </sheetPr>
  <dimension ref="A1:F27"/>
  <sheetViews>
    <sheetView showGridLines="0" workbookViewId="0">
      <selection activeCell="C7" sqref="C7"/>
    </sheetView>
  </sheetViews>
  <sheetFormatPr defaultColWidth="9" defaultRowHeight="13.8" x14ac:dyDescent="0.25"/>
  <cols>
    <col min="1" max="2" width="4.59765625" style="7" customWidth="1"/>
    <col min="3" max="3" width="32.796875" style="7" customWidth="1"/>
    <col min="4" max="4" width="39.296875" style="7" bestFit="1" customWidth="1"/>
    <col min="5" max="5" width="15.3984375" style="7" customWidth="1"/>
    <col min="6" max="6" width="23.09765625" style="7" customWidth="1"/>
    <col min="7" max="16384" width="9" style="7"/>
  </cols>
  <sheetData>
    <row r="1" spans="1:6" x14ac:dyDescent="0.25">
      <c r="A1" s="6"/>
    </row>
    <row r="2" spans="1:6" x14ac:dyDescent="0.25">
      <c r="A2" s="6"/>
    </row>
    <row r="3" spans="1:6" x14ac:dyDescent="0.25">
      <c r="A3" s="6"/>
      <c r="C3" s="6"/>
      <c r="D3" s="6"/>
      <c r="F3" s="6"/>
    </row>
    <row r="4" spans="1:6" x14ac:dyDescent="0.25">
      <c r="A4" s="6"/>
      <c r="C4" s="6"/>
      <c r="D4" s="6"/>
      <c r="F4" s="6"/>
    </row>
    <row r="5" spans="1:6" ht="14.4" thickBot="1" x14ac:dyDescent="0.3">
      <c r="A5" s="6"/>
      <c r="C5" s="6"/>
      <c r="D5" s="6"/>
      <c r="F5" s="6"/>
    </row>
    <row r="6" spans="1:6" ht="14.4" thickBot="1" x14ac:dyDescent="0.3">
      <c r="A6" s="6"/>
      <c r="C6" s="8" t="s">
        <v>0</v>
      </c>
      <c r="D6" s="9" t="s">
        <v>1</v>
      </c>
      <c r="E6" s="10" t="s">
        <v>2</v>
      </c>
      <c r="F6" s="11" t="s">
        <v>3</v>
      </c>
    </row>
    <row r="7" spans="1:6" x14ac:dyDescent="0.25">
      <c r="A7" s="6"/>
      <c r="C7" s="256" t="s">
        <v>11</v>
      </c>
      <c r="D7" s="257" t="s">
        <v>11</v>
      </c>
      <c r="E7" s="257" t="s">
        <v>12</v>
      </c>
      <c r="F7" s="258" t="s">
        <v>4</v>
      </c>
    </row>
    <row r="8" spans="1:6" x14ac:dyDescent="0.25">
      <c r="A8" s="6"/>
      <c r="C8" s="15" t="s">
        <v>8</v>
      </c>
      <c r="D8" s="12" t="s">
        <v>9</v>
      </c>
      <c r="E8" s="12" t="s">
        <v>10</v>
      </c>
      <c r="F8" s="13" t="s">
        <v>4</v>
      </c>
    </row>
    <row r="9" spans="1:6" x14ac:dyDescent="0.25">
      <c r="A9" s="6"/>
      <c r="C9" s="15" t="s">
        <v>13</v>
      </c>
      <c r="D9" s="12" t="s">
        <v>13</v>
      </c>
      <c r="E9" s="12" t="s">
        <v>14</v>
      </c>
      <c r="F9" s="13" t="s">
        <v>4</v>
      </c>
    </row>
    <row r="10" spans="1:6" x14ac:dyDescent="0.25">
      <c r="A10" s="6"/>
      <c r="C10" s="15" t="s">
        <v>15</v>
      </c>
      <c r="D10" s="12" t="s">
        <v>5</v>
      </c>
      <c r="E10" s="12" t="s">
        <v>7</v>
      </c>
      <c r="F10" s="13" t="s">
        <v>16</v>
      </c>
    </row>
    <row r="11" spans="1:6" x14ac:dyDescent="0.25">
      <c r="A11" s="6"/>
      <c r="C11" s="15" t="s">
        <v>466</v>
      </c>
      <c r="D11" s="12" t="s">
        <v>13</v>
      </c>
      <c r="E11" s="12" t="s">
        <v>467</v>
      </c>
      <c r="F11" s="13" t="s">
        <v>4</v>
      </c>
    </row>
    <row r="12" spans="1:6" x14ac:dyDescent="0.25">
      <c r="A12" s="6"/>
      <c r="C12" s="15" t="s">
        <v>17</v>
      </c>
      <c r="D12" s="12" t="s">
        <v>17</v>
      </c>
      <c r="E12" s="12" t="s">
        <v>18</v>
      </c>
      <c r="F12" s="13" t="s">
        <v>4</v>
      </c>
    </row>
    <row r="13" spans="1:6" x14ac:dyDescent="0.25">
      <c r="A13" s="6"/>
      <c r="C13" s="16" t="s">
        <v>19</v>
      </c>
      <c r="D13" s="17" t="s">
        <v>20</v>
      </c>
      <c r="E13" s="17" t="s">
        <v>21</v>
      </c>
      <c r="F13" s="18" t="s">
        <v>16</v>
      </c>
    </row>
    <row r="14" spans="1:6" x14ac:dyDescent="0.25">
      <c r="A14" s="6"/>
      <c r="C14" s="19" t="s">
        <v>22</v>
      </c>
      <c r="D14" s="14" t="s">
        <v>23</v>
      </c>
      <c r="E14" s="14" t="s">
        <v>24</v>
      </c>
      <c r="F14" s="20" t="s">
        <v>25</v>
      </c>
    </row>
    <row r="15" spans="1:6" x14ac:dyDescent="0.25">
      <c r="A15" s="6"/>
      <c r="C15" s="21" t="s">
        <v>416</v>
      </c>
      <c r="D15" s="12" t="s">
        <v>26</v>
      </c>
      <c r="E15" s="12" t="s">
        <v>6</v>
      </c>
      <c r="F15" s="22" t="s">
        <v>27</v>
      </c>
    </row>
    <row r="16" spans="1:6" x14ac:dyDescent="0.25">
      <c r="A16" s="6"/>
      <c r="C16" s="21" t="s">
        <v>417</v>
      </c>
      <c r="D16" s="12" t="s">
        <v>28</v>
      </c>
      <c r="E16" s="12" t="s">
        <v>29</v>
      </c>
      <c r="F16" s="22" t="s">
        <v>27</v>
      </c>
    </row>
    <row r="17" spans="1:6" x14ac:dyDescent="0.25">
      <c r="A17" s="6"/>
      <c r="C17" s="21" t="s">
        <v>34</v>
      </c>
      <c r="D17" s="12" t="s">
        <v>35</v>
      </c>
      <c r="E17" s="12" t="s">
        <v>12</v>
      </c>
      <c r="F17" s="22" t="s">
        <v>27</v>
      </c>
    </row>
    <row r="18" spans="1:6" x14ac:dyDescent="0.25">
      <c r="A18" s="6"/>
      <c r="C18" s="21" t="s">
        <v>418</v>
      </c>
      <c r="D18" s="12" t="s">
        <v>30</v>
      </c>
      <c r="E18" s="12" t="s">
        <v>31</v>
      </c>
      <c r="F18" s="22" t="s">
        <v>25</v>
      </c>
    </row>
    <row r="19" spans="1:6" x14ac:dyDescent="0.25">
      <c r="A19" s="6"/>
      <c r="C19" s="21" t="s">
        <v>419</v>
      </c>
      <c r="D19" s="12" t="s">
        <v>32</v>
      </c>
      <c r="E19" s="12" t="s">
        <v>7</v>
      </c>
      <c r="F19" s="22" t="s">
        <v>25</v>
      </c>
    </row>
    <row r="20" spans="1:6" x14ac:dyDescent="0.25">
      <c r="A20" s="6"/>
      <c r="C20" s="21" t="s">
        <v>420</v>
      </c>
      <c r="D20" s="12" t="s">
        <v>33</v>
      </c>
      <c r="E20" s="12" t="s">
        <v>24</v>
      </c>
      <c r="F20" s="22" t="s">
        <v>25</v>
      </c>
    </row>
    <row r="21" spans="1:6" ht="14.4" thickBot="1" x14ac:dyDescent="0.3">
      <c r="C21" s="259" t="s">
        <v>325</v>
      </c>
      <c r="D21" s="23" t="s">
        <v>36</v>
      </c>
      <c r="E21" s="23" t="s">
        <v>24</v>
      </c>
      <c r="F21" s="24" t="s">
        <v>27</v>
      </c>
    </row>
    <row r="22" spans="1:6" customFormat="1" x14ac:dyDescent="0.25"/>
    <row r="23" spans="1:6" customFormat="1" x14ac:dyDescent="0.25"/>
    <row r="24" spans="1:6" customFormat="1" x14ac:dyDescent="0.25"/>
    <row r="25" spans="1:6" customFormat="1" x14ac:dyDescent="0.25"/>
    <row r="26" spans="1:6" customFormat="1" x14ac:dyDescent="0.25"/>
    <row r="27" spans="1:6" customFormat="1" x14ac:dyDescent="0.25"/>
  </sheetData>
  <sheetProtection algorithmName="SHA-512" hashValue="NfanjO+H5uafhrQSRnw1LGOhR9kSkrnun9b0MX5TCKG6e70IBud5CUg29QejzYVpK112CeXu5nm7kksyUyl4+w==" saltValue="y5PTO5eEkrPBDsYou2oWig==" spinCount="100000" sheet="1" objects="1" scenarios="1" selectLockedCells="1"/>
  <phoneticPr fontId="2"/>
  <hyperlinks>
    <hyperlink ref="C8" location="Revenues!A1" display="Revenues" xr:uid="{00000000-0004-0000-0200-000000000000}"/>
    <hyperlink ref="C7" location="Shipments!A1" display="Shipments" xr:uid="{00000000-0004-0000-0200-000001000000}"/>
    <hyperlink ref="C9" location="ASPs!A1" display="ASPs" xr:uid="{00000000-0004-0000-0200-000002000000}"/>
    <hyperlink ref="C10" location="Area!A1" display="Area" xr:uid="{00000000-0004-0000-0200-000003000000}"/>
    <hyperlink ref="C12" location="PPI!A1" display="PPI" xr:uid="{00000000-0004-0000-0200-000004000000}"/>
    <hyperlink ref="C13" location="AverageDiagonal!A1" display="AverageDiagonal" xr:uid="{00000000-0004-0000-0200-000005000000}"/>
    <hyperlink ref="C14" location="PanelSupplier!A1" display="PanelSupplier" xr:uid="{00000000-0004-0000-0200-000006000000}"/>
    <hyperlink ref="C16" location="PixelDensity!A1" display="PixelDensity" xr:uid="{00000000-0004-0000-0200-000008000000}"/>
    <hyperlink ref="C18" location="Area_2!A1" display="Area_2" xr:uid="{00000000-0004-0000-0200-00000A000000}"/>
    <hyperlink ref="C19" location="AreaByPanelSupplier!A1" display="AreaByPanelSupplier" xr:uid="{00000000-0004-0000-0200-00000B000000}"/>
    <hyperlink ref="C20" location="ASPs_2!A1" display="ASPs_2" xr:uid="{00000000-0004-0000-0200-00000C000000}"/>
    <hyperlink ref="C17" location="Brand!A1" display="Brand" xr:uid="{00000000-0004-0000-0200-00000D000000}"/>
    <hyperlink ref="C21" location="Substrate!A1" display="Substrate" xr:uid="{00000000-0004-0000-0200-00000F000000}"/>
    <hyperlink ref="C15" location="SizeCategory!A1" display="SizeCategory" xr:uid="{6708C59C-6687-4C64-B16F-798C85B441C7}"/>
    <hyperlink ref="C11" location="ArealASPs!A1" display="ArealASPs" xr:uid="{EA806255-3CC7-45E2-832A-0236E116799B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FF0000"/>
    <pageSetUpPr autoPageBreaks="0"/>
  </sheetPr>
  <dimension ref="A1:AL5536"/>
  <sheetViews>
    <sheetView showGridLines="0" zoomScale="80" zoomScaleNormal="80" workbookViewId="0">
      <selection activeCell="D2" sqref="D2"/>
    </sheetView>
  </sheetViews>
  <sheetFormatPr defaultColWidth="9" defaultRowHeight="13.8" x14ac:dyDescent="0.25"/>
  <cols>
    <col min="1" max="1" width="4.59765625" customWidth="1"/>
    <col min="2" max="2" width="4.59765625" style="25" customWidth="1"/>
    <col min="3" max="3" width="18.69921875" style="25" bestFit="1" customWidth="1"/>
    <col min="4" max="4" width="13" customWidth="1"/>
    <col min="5" max="5" width="16.296875" style="25" bestFit="1" customWidth="1"/>
    <col min="6" max="6" width="4.59765625" style="25" customWidth="1"/>
    <col min="7" max="7" width="25.296875" style="25" bestFit="1" customWidth="1"/>
    <col min="8" max="8" width="4.59765625" style="25" customWidth="1"/>
    <col min="9" max="9" width="20" customWidth="1"/>
    <col min="10" max="10" width="4.59765625" customWidth="1"/>
    <col min="11" max="11" width="20" customWidth="1"/>
    <col min="12" max="12" width="4.59765625" customWidth="1"/>
    <col min="13" max="13" width="6.8984375" customWidth="1"/>
    <col min="14" max="14" width="14.8984375" customWidth="1"/>
    <col min="15" max="15" width="16.19921875" customWidth="1"/>
    <col min="16" max="16" width="4.59765625" style="25" customWidth="1"/>
    <col min="17" max="17" width="6.8984375" style="25" customWidth="1"/>
    <col min="18" max="18" width="6.69921875" style="25" customWidth="1"/>
    <col min="19" max="19" width="14.09765625" style="25" customWidth="1"/>
    <col min="20" max="20" width="14.09765625" customWidth="1"/>
    <col min="21" max="21" width="4.59765625" style="25" customWidth="1"/>
    <col min="22" max="24" width="8.69921875"/>
    <col min="25" max="25" width="9" style="25"/>
    <col min="26" max="27" width="9.59765625" style="25" customWidth="1"/>
    <col min="28" max="28" width="12.5" style="25" bestFit="1" customWidth="1"/>
    <col min="29" max="29" width="17.296875" style="25" bestFit="1" customWidth="1"/>
    <col min="30" max="30" width="9" style="25"/>
    <col min="32" max="32" width="4.59765625" style="25" customWidth="1"/>
    <col min="33" max="33" width="9" style="25"/>
    <col min="34" max="35" width="11.796875" style="25" customWidth="1"/>
    <col min="36" max="36" width="4.59765625" style="25" customWidth="1"/>
    <col min="37" max="37" width="9" style="25"/>
    <col min="38" max="38" width="12.19921875" style="25" customWidth="1"/>
    <col min="39" max="16384" width="9" style="25"/>
  </cols>
  <sheetData>
    <row r="1" spans="3:38" ht="14.4" thickBot="1" x14ac:dyDescent="0.3"/>
    <row r="2" spans="3:38" ht="14.4" thickTop="1" x14ac:dyDescent="0.25">
      <c r="C2" s="213" t="s">
        <v>318</v>
      </c>
      <c r="D2" s="214" t="s">
        <v>539</v>
      </c>
      <c r="Z2" s="192" t="s">
        <v>252</v>
      </c>
      <c r="AA2"/>
      <c r="AB2"/>
      <c r="AC2"/>
      <c r="AD2"/>
    </row>
    <row r="3" spans="3:38" ht="14.4" thickBot="1" x14ac:dyDescent="0.3">
      <c r="C3" s="215" t="s">
        <v>319</v>
      </c>
      <c r="D3" s="216" t="str">
        <f>VLOOKUP(CurrentQY, CurrentQY2Y, 2, FALSE)</f>
        <v>2026</v>
      </c>
      <c r="Z3"/>
      <c r="AA3"/>
      <c r="AB3"/>
      <c r="AC3"/>
      <c r="AD3"/>
    </row>
    <row r="4" spans="3:38" ht="15" thickTop="1" thickBot="1" x14ac:dyDescent="0.3">
      <c r="M4" s="192"/>
      <c r="S4" s="266" t="s">
        <v>433</v>
      </c>
      <c r="Z4"/>
      <c r="AA4"/>
      <c r="AB4"/>
      <c r="AC4"/>
      <c r="AD4"/>
    </row>
    <row r="5" spans="3:38" ht="15" thickTop="1" thickBot="1" x14ac:dyDescent="0.3">
      <c r="M5" s="192" t="s">
        <v>338</v>
      </c>
      <c r="O5" s="192" t="s">
        <v>340</v>
      </c>
      <c r="S5" s="260" t="s">
        <v>431</v>
      </c>
      <c r="T5" s="261" t="s">
        <v>432</v>
      </c>
      <c r="V5" s="192" t="s">
        <v>320</v>
      </c>
      <c r="W5" s="192" t="s">
        <v>321</v>
      </c>
      <c r="AA5"/>
      <c r="AB5" s="192" t="s">
        <v>190</v>
      </c>
      <c r="AC5"/>
      <c r="AD5"/>
      <c r="AG5"/>
      <c r="AH5" s="172" t="s">
        <v>249</v>
      </c>
      <c r="AI5" s="172" t="s">
        <v>250</v>
      </c>
      <c r="AK5" s="172" t="s">
        <v>208</v>
      </c>
      <c r="AL5"/>
    </row>
    <row r="6" spans="3:38" ht="15" thickTop="1" thickBot="1" x14ac:dyDescent="0.3">
      <c r="C6" s="193" t="s">
        <v>38</v>
      </c>
      <c r="E6" s="193" t="s">
        <v>39</v>
      </c>
      <c r="G6" s="194" t="s">
        <v>40</v>
      </c>
      <c r="I6" s="217" t="s">
        <v>322</v>
      </c>
      <c r="K6" s="217" t="s">
        <v>354</v>
      </c>
      <c r="M6" s="221" t="s">
        <v>323</v>
      </c>
      <c r="N6" s="222" t="s">
        <v>322</v>
      </c>
      <c r="O6" s="223" t="s">
        <v>324</v>
      </c>
      <c r="S6" s="262" t="s">
        <v>528</v>
      </c>
      <c r="T6" s="263" t="s">
        <v>206</v>
      </c>
      <c r="V6" s="218" t="s">
        <v>500</v>
      </c>
      <c r="W6" s="219">
        <v>1</v>
      </c>
      <c r="X6" s="220" t="s">
        <v>500</v>
      </c>
      <c r="Z6" s="133" t="s">
        <v>176</v>
      </c>
      <c r="AA6" s="134" t="s">
        <v>177</v>
      </c>
      <c r="AB6" s="133" t="s">
        <v>191</v>
      </c>
      <c r="AC6" s="152" t="s">
        <v>192</v>
      </c>
      <c r="AD6" s="152" t="s">
        <v>195</v>
      </c>
      <c r="AE6" s="153" t="s">
        <v>196</v>
      </c>
      <c r="AG6" s="175" t="s">
        <v>253</v>
      </c>
      <c r="AH6" s="175" t="s">
        <v>251</v>
      </c>
      <c r="AI6" s="175" t="s">
        <v>248</v>
      </c>
      <c r="AK6" s="173" t="s">
        <v>209</v>
      </c>
      <c r="AL6" s="174" t="s">
        <v>210</v>
      </c>
    </row>
    <row r="7" spans="3:38" ht="14.4" thickTop="1" x14ac:dyDescent="0.25">
      <c r="C7" s="237" t="s">
        <v>44</v>
      </c>
      <c r="E7" s="237" t="s">
        <v>49</v>
      </c>
      <c r="F7"/>
      <c r="G7" s="195" t="s">
        <v>315</v>
      </c>
      <c r="I7" s="224" t="s">
        <v>328</v>
      </c>
      <c r="K7" s="224" t="s">
        <v>344</v>
      </c>
      <c r="M7" s="228">
        <v>1</v>
      </c>
      <c r="N7" s="229" t="s">
        <v>328</v>
      </c>
      <c r="O7" s="239">
        <v>0</v>
      </c>
      <c r="S7" s="262" t="s">
        <v>529</v>
      </c>
      <c r="T7" s="263" t="s">
        <v>206</v>
      </c>
      <c r="V7" s="225" t="s">
        <v>501</v>
      </c>
      <c r="W7" s="226">
        <f t="shared" ref="W7:W38" si="0">W6+1</f>
        <v>2</v>
      </c>
      <c r="X7" s="227" t="s">
        <v>501</v>
      </c>
      <c r="Z7" s="196">
        <v>128</v>
      </c>
      <c r="AA7" s="197">
        <v>48</v>
      </c>
      <c r="AB7" s="198" t="str">
        <f t="shared" ref="AB7:AB70" si="1">Z7&amp;" x "&amp;AA7</f>
        <v>128 x 48</v>
      </c>
      <c r="AC7" s="180" t="str">
        <f>VLOOKUP(MATCH(LARGE(Z7:AA7,1), RankLg, 1)&amp;"_"&amp;MATCH(SMALL(Z7:AA7, 1), RankSm, 1), Code2Reso, 2, FALSE)</f>
        <v>Undefined</v>
      </c>
      <c r="AD7" s="178">
        <f t="shared" ref="AD7:AD70" si="2">IF(Z7=0, 0, Z7/GCD(Z7:AA7))</f>
        <v>8</v>
      </c>
      <c r="AE7" s="179">
        <f t="shared" ref="AE7:AE70" si="3">IF(AA7=0, 0, AA7/GCD(Z7:AA7))</f>
        <v>3</v>
      </c>
      <c r="AG7" s="176">
        <v>1</v>
      </c>
      <c r="AH7" s="176">
        <v>1</v>
      </c>
      <c r="AI7" s="176">
        <v>1</v>
      </c>
      <c r="AK7" s="181" t="s">
        <v>211</v>
      </c>
      <c r="AL7" s="199" t="s">
        <v>189</v>
      </c>
    </row>
    <row r="8" spans="3:38" x14ac:dyDescent="0.25">
      <c r="C8" s="238" t="s">
        <v>50</v>
      </c>
      <c r="E8" s="238" t="s">
        <v>45</v>
      </c>
      <c r="F8"/>
      <c r="G8" s="200" t="s">
        <v>129</v>
      </c>
      <c r="I8" s="224" t="s">
        <v>330</v>
      </c>
      <c r="K8" s="224" t="s">
        <v>348</v>
      </c>
      <c r="M8" s="228">
        <v>2</v>
      </c>
      <c r="N8" s="229" t="s">
        <v>330</v>
      </c>
      <c r="O8" s="239">
        <v>0.8</v>
      </c>
      <c r="S8" s="262" t="s">
        <v>530</v>
      </c>
      <c r="T8" s="263" t="s">
        <v>206</v>
      </c>
      <c r="V8" s="225" t="s">
        <v>502</v>
      </c>
      <c r="W8" s="226">
        <f t="shared" si="0"/>
        <v>3</v>
      </c>
      <c r="X8" s="227" t="s">
        <v>502</v>
      </c>
      <c r="Z8" s="196">
        <v>2170</v>
      </c>
      <c r="AA8" s="197">
        <v>60</v>
      </c>
      <c r="AB8" s="201" t="str">
        <f t="shared" si="1"/>
        <v>2170 x 60</v>
      </c>
      <c r="AC8" s="202" t="str">
        <f>VLOOKUP(MATCH(LARGE(Z8:AA8,1), RankLg, 1)&amp;"_"&amp;MATCH(SMALL(Z8:AA8, 1), RankSm, 1), Code2Reso, 2, FALSE)</f>
        <v>Undefined</v>
      </c>
      <c r="AD8" s="148">
        <f t="shared" si="2"/>
        <v>217</v>
      </c>
      <c r="AE8" s="154">
        <f t="shared" si="3"/>
        <v>6</v>
      </c>
      <c r="AG8" s="176">
        <v>2</v>
      </c>
      <c r="AH8" s="176">
        <v>800</v>
      </c>
      <c r="AI8" s="176">
        <v>600</v>
      </c>
      <c r="AK8" s="182" t="s">
        <v>212</v>
      </c>
      <c r="AL8" s="203" t="s">
        <v>189</v>
      </c>
    </row>
    <row r="9" spans="3:38" x14ac:dyDescent="0.25">
      <c r="C9" s="238" t="s">
        <v>487</v>
      </c>
      <c r="E9" s="238" t="s">
        <v>51</v>
      </c>
      <c r="F9"/>
      <c r="G9" s="200" t="s">
        <v>46</v>
      </c>
      <c r="I9" s="224" t="s">
        <v>331</v>
      </c>
      <c r="K9" s="224" t="s">
        <v>349</v>
      </c>
      <c r="M9" s="228">
        <v>3</v>
      </c>
      <c r="N9" s="229" t="s">
        <v>331</v>
      </c>
      <c r="O9" s="239">
        <v>1</v>
      </c>
      <c r="S9" s="262" t="s">
        <v>531</v>
      </c>
      <c r="T9" s="263" t="s">
        <v>137</v>
      </c>
      <c r="V9" s="225" t="s">
        <v>503</v>
      </c>
      <c r="W9" s="226">
        <f t="shared" si="0"/>
        <v>4</v>
      </c>
      <c r="X9" s="227" t="s">
        <v>503</v>
      </c>
      <c r="Z9" s="196">
        <v>300</v>
      </c>
      <c r="AA9" s="197">
        <v>112</v>
      </c>
      <c r="AB9" s="201" t="str">
        <f t="shared" si="1"/>
        <v>300 x 112</v>
      </c>
      <c r="AC9" s="202" t="str">
        <f>VLOOKUP(MATCH(LARGE(Z9:AA9,1), RankLg, 1)&amp;"_"&amp;MATCH(SMALL(Z9:AA9, 1), RankSm, 1), Code2Reso, 2, FALSE)</f>
        <v>Undefined</v>
      </c>
      <c r="AD9" s="148">
        <f t="shared" si="2"/>
        <v>75</v>
      </c>
      <c r="AE9" s="154">
        <f t="shared" si="3"/>
        <v>28</v>
      </c>
      <c r="AG9" s="176">
        <v>3</v>
      </c>
      <c r="AH9" s="176">
        <v>1280</v>
      </c>
      <c r="AI9" s="176">
        <v>720</v>
      </c>
      <c r="AK9" s="182" t="s">
        <v>213</v>
      </c>
      <c r="AL9" s="203" t="s">
        <v>143</v>
      </c>
    </row>
    <row r="10" spans="3:38" x14ac:dyDescent="0.25">
      <c r="C10" s="238" t="s">
        <v>58</v>
      </c>
      <c r="E10" s="238" t="s">
        <v>54</v>
      </c>
      <c r="F10"/>
      <c r="G10" s="200" t="s">
        <v>564</v>
      </c>
      <c r="I10" s="224" t="s">
        <v>332</v>
      </c>
      <c r="K10" s="224" t="s">
        <v>350</v>
      </c>
      <c r="M10" s="228">
        <v>4</v>
      </c>
      <c r="N10" s="229" t="s">
        <v>332</v>
      </c>
      <c r="O10" s="239">
        <v>1.2</v>
      </c>
      <c r="S10" s="262" t="s">
        <v>532</v>
      </c>
      <c r="T10" s="263" t="s">
        <v>137</v>
      </c>
      <c r="V10" s="225" t="s">
        <v>504</v>
      </c>
      <c r="W10" s="226">
        <f t="shared" si="0"/>
        <v>5</v>
      </c>
      <c r="X10" s="227" t="s">
        <v>504</v>
      </c>
      <c r="Z10" s="196">
        <v>2652</v>
      </c>
      <c r="AA10" s="197">
        <v>120</v>
      </c>
      <c r="AB10" s="201" t="str">
        <f t="shared" si="1"/>
        <v>2652 x 120</v>
      </c>
      <c r="AC10" s="212" t="s">
        <v>189</v>
      </c>
      <c r="AD10" s="148">
        <f t="shared" si="2"/>
        <v>221</v>
      </c>
      <c r="AE10" s="154">
        <f t="shared" si="3"/>
        <v>10</v>
      </c>
      <c r="AG10" s="176">
        <v>4</v>
      </c>
      <c r="AH10" s="176">
        <v>1281</v>
      </c>
      <c r="AI10" s="176">
        <v>721</v>
      </c>
      <c r="AK10" s="182" t="s">
        <v>254</v>
      </c>
      <c r="AL10" s="203" t="s">
        <v>255</v>
      </c>
    </row>
    <row r="11" spans="3:38" x14ac:dyDescent="0.25">
      <c r="C11" s="238" t="s">
        <v>87</v>
      </c>
      <c r="E11" s="238" t="s">
        <v>59</v>
      </c>
      <c r="F11"/>
      <c r="G11" s="200" t="s">
        <v>120</v>
      </c>
      <c r="I11" s="224" t="s">
        <v>333</v>
      </c>
      <c r="K11" s="224" t="s">
        <v>351</v>
      </c>
      <c r="M11" s="228">
        <v>5</v>
      </c>
      <c r="N11" s="229" t="s">
        <v>333</v>
      </c>
      <c r="O11" s="239">
        <v>1.4</v>
      </c>
      <c r="S11" s="262" t="s">
        <v>533</v>
      </c>
      <c r="T11" s="263" t="s">
        <v>137</v>
      </c>
      <c r="V11" s="225" t="s">
        <v>505</v>
      </c>
      <c r="W11" s="226">
        <f t="shared" si="0"/>
        <v>6</v>
      </c>
      <c r="X11" s="227" t="s">
        <v>505</v>
      </c>
      <c r="Z11" s="196">
        <v>120</v>
      </c>
      <c r="AA11" s="197">
        <v>180</v>
      </c>
      <c r="AB11" s="201" t="str">
        <f t="shared" si="1"/>
        <v>120 x 180</v>
      </c>
      <c r="AC11" s="202" t="str">
        <f t="shared" ref="AC11:AC42" si="4">VLOOKUP(MATCH(LARGE(Z11:AA11,1), RankLg, 1)&amp;"_"&amp;MATCH(SMALL(Z11:AA11, 1), RankSm, 1), Code2Reso, 2, FALSE)</f>
        <v>Undefined</v>
      </c>
      <c r="AD11" s="148">
        <f t="shared" si="2"/>
        <v>2</v>
      </c>
      <c r="AE11" s="154">
        <f t="shared" si="3"/>
        <v>3</v>
      </c>
      <c r="AG11" s="176">
        <v>5</v>
      </c>
      <c r="AH11" s="176">
        <v>1920</v>
      </c>
      <c r="AI11" s="176">
        <v>1080</v>
      </c>
      <c r="AK11" s="182" t="s">
        <v>214</v>
      </c>
      <c r="AL11" s="203" t="s">
        <v>189</v>
      </c>
    </row>
    <row r="12" spans="3:38" x14ac:dyDescent="0.25">
      <c r="C12" s="238" t="s">
        <v>64</v>
      </c>
      <c r="E12" s="238" t="s">
        <v>290</v>
      </c>
      <c r="F12"/>
      <c r="G12" s="200" t="s">
        <v>121</v>
      </c>
      <c r="I12" s="224" t="s">
        <v>334</v>
      </c>
      <c r="K12" s="224" t="s">
        <v>352</v>
      </c>
      <c r="M12" s="228">
        <v>6</v>
      </c>
      <c r="N12" s="229" t="s">
        <v>334</v>
      </c>
      <c r="O12" s="239">
        <v>1.5999999999999999</v>
      </c>
      <c r="S12" s="262" t="s">
        <v>534</v>
      </c>
      <c r="T12" s="263" t="s">
        <v>137</v>
      </c>
      <c r="V12" s="225" t="s">
        <v>506</v>
      </c>
      <c r="W12" s="226">
        <f t="shared" si="0"/>
        <v>7</v>
      </c>
      <c r="X12" s="227" t="s">
        <v>506</v>
      </c>
      <c r="Z12" s="196">
        <v>386</v>
      </c>
      <c r="AA12" s="197">
        <v>194</v>
      </c>
      <c r="AB12" s="201" t="str">
        <f t="shared" si="1"/>
        <v>386 x 194</v>
      </c>
      <c r="AC12" s="202" t="str">
        <f t="shared" si="4"/>
        <v>Undefined</v>
      </c>
      <c r="AD12" s="148">
        <f t="shared" si="2"/>
        <v>193</v>
      </c>
      <c r="AE12" s="154">
        <f t="shared" si="3"/>
        <v>97</v>
      </c>
      <c r="AG12" s="176">
        <v>6</v>
      </c>
      <c r="AH12" s="176">
        <v>1921</v>
      </c>
      <c r="AI12" s="176">
        <v>1081</v>
      </c>
      <c r="AK12" s="182" t="s">
        <v>215</v>
      </c>
      <c r="AL12" s="203" t="s">
        <v>189</v>
      </c>
    </row>
    <row r="13" spans="3:38" x14ac:dyDescent="0.25">
      <c r="C13" s="238" t="s">
        <v>88</v>
      </c>
      <c r="E13" s="238" t="s">
        <v>311</v>
      </c>
      <c r="F13"/>
      <c r="G13" s="200" t="s">
        <v>119</v>
      </c>
      <c r="I13" s="224" t="s">
        <v>335</v>
      </c>
      <c r="K13" s="224" t="s">
        <v>353</v>
      </c>
      <c r="M13" s="228">
        <v>7</v>
      </c>
      <c r="N13" s="229" t="s">
        <v>335</v>
      </c>
      <c r="O13" s="239">
        <v>1.7999999999999998</v>
      </c>
      <c r="S13" s="262" t="s">
        <v>535</v>
      </c>
      <c r="T13" s="263" t="s">
        <v>138</v>
      </c>
      <c r="V13" s="225" t="s">
        <v>507</v>
      </c>
      <c r="W13" s="226">
        <f t="shared" si="0"/>
        <v>8</v>
      </c>
      <c r="X13" s="227" t="s">
        <v>507</v>
      </c>
      <c r="Z13" s="196">
        <v>480</v>
      </c>
      <c r="AA13" s="197">
        <v>236</v>
      </c>
      <c r="AB13" s="201" t="str">
        <f t="shared" si="1"/>
        <v>480 x 236</v>
      </c>
      <c r="AC13" s="202" t="str">
        <f t="shared" si="4"/>
        <v>Undefined</v>
      </c>
      <c r="AD13" s="148">
        <f t="shared" si="2"/>
        <v>120</v>
      </c>
      <c r="AE13" s="154">
        <f t="shared" si="3"/>
        <v>59</v>
      </c>
      <c r="AG13" s="176">
        <v>7</v>
      </c>
      <c r="AH13" s="176">
        <v>2560</v>
      </c>
      <c r="AI13" s="176">
        <v>1440</v>
      </c>
      <c r="AK13" s="182" t="s">
        <v>216</v>
      </c>
      <c r="AL13" s="203" t="s">
        <v>57</v>
      </c>
    </row>
    <row r="14" spans="3:38" ht="14.4" thickBot="1" x14ac:dyDescent="0.3">
      <c r="C14" s="238" t="s">
        <v>72</v>
      </c>
      <c r="E14" s="238"/>
      <c r="F14"/>
      <c r="G14" s="200" t="s">
        <v>118</v>
      </c>
      <c r="I14" s="224" t="s">
        <v>329</v>
      </c>
      <c r="K14" s="224" t="s">
        <v>346</v>
      </c>
      <c r="M14" s="232">
        <v>8</v>
      </c>
      <c r="N14" s="233" t="s">
        <v>329</v>
      </c>
      <c r="O14" s="240">
        <v>2</v>
      </c>
      <c r="S14" s="262" t="s">
        <v>536</v>
      </c>
      <c r="T14" s="263" t="s">
        <v>138</v>
      </c>
      <c r="V14" s="225" t="s">
        <v>508</v>
      </c>
      <c r="W14" s="226">
        <f t="shared" si="0"/>
        <v>9</v>
      </c>
      <c r="X14" s="227" t="s">
        <v>508</v>
      </c>
      <c r="Z14" s="196">
        <v>120</v>
      </c>
      <c r="AA14" s="197">
        <v>240</v>
      </c>
      <c r="AB14" s="201" t="str">
        <f t="shared" si="1"/>
        <v>120 x 240</v>
      </c>
      <c r="AC14" s="202" t="str">
        <f t="shared" si="4"/>
        <v>Undefined</v>
      </c>
      <c r="AD14" s="148">
        <f t="shared" si="2"/>
        <v>1</v>
      </c>
      <c r="AE14" s="154">
        <f t="shared" si="3"/>
        <v>2</v>
      </c>
      <c r="AG14" s="176">
        <v>8</v>
      </c>
      <c r="AH14" s="176">
        <v>2561</v>
      </c>
      <c r="AI14" s="176">
        <v>1441</v>
      </c>
      <c r="AK14" s="182" t="s">
        <v>217</v>
      </c>
      <c r="AL14" s="203" t="s">
        <v>57</v>
      </c>
    </row>
    <row r="15" spans="3:38" x14ac:dyDescent="0.25">
      <c r="C15" s="238" t="s">
        <v>89</v>
      </c>
      <c r="E15" s="238"/>
      <c r="F15"/>
      <c r="G15" s="200" t="s">
        <v>74</v>
      </c>
      <c r="I15" s="224"/>
      <c r="K15" s="224"/>
      <c r="S15" s="262" t="s">
        <v>537</v>
      </c>
      <c r="T15" s="263" t="s">
        <v>138</v>
      </c>
      <c r="V15" s="225" t="s">
        <v>509</v>
      </c>
      <c r="W15" s="226">
        <f t="shared" si="0"/>
        <v>10</v>
      </c>
      <c r="X15" s="227" t="s">
        <v>509</v>
      </c>
      <c r="Z15" s="196">
        <v>240</v>
      </c>
      <c r="AA15" s="197">
        <v>240</v>
      </c>
      <c r="AB15" s="201" t="str">
        <f t="shared" si="1"/>
        <v>240 x 240</v>
      </c>
      <c r="AC15" s="202" t="str">
        <f t="shared" si="4"/>
        <v>Undefined</v>
      </c>
      <c r="AD15" s="148">
        <f t="shared" si="2"/>
        <v>1</v>
      </c>
      <c r="AE15" s="154">
        <f t="shared" si="3"/>
        <v>1</v>
      </c>
      <c r="AG15" s="176">
        <v>9</v>
      </c>
      <c r="AH15" s="176">
        <v>3840</v>
      </c>
      <c r="AI15" s="176">
        <v>1536</v>
      </c>
      <c r="AK15" s="182" t="s">
        <v>256</v>
      </c>
      <c r="AL15" s="203" t="s">
        <v>189</v>
      </c>
    </row>
    <row r="16" spans="3:38" x14ac:dyDescent="0.25">
      <c r="C16" s="238" t="s">
        <v>73</v>
      </c>
      <c r="E16" s="238"/>
      <c r="F16"/>
      <c r="G16" s="200" t="s">
        <v>168</v>
      </c>
      <c r="I16" s="224"/>
      <c r="K16" s="224"/>
      <c r="S16" s="262" t="s">
        <v>538</v>
      </c>
      <c r="T16" s="263" t="s">
        <v>138</v>
      </c>
      <c r="V16" s="225" t="s">
        <v>510</v>
      </c>
      <c r="W16" s="226">
        <f t="shared" si="0"/>
        <v>11</v>
      </c>
      <c r="X16" s="227" t="s">
        <v>510</v>
      </c>
      <c r="Z16" s="196">
        <v>536</v>
      </c>
      <c r="AA16" s="197">
        <v>240</v>
      </c>
      <c r="AB16" s="201" t="str">
        <f t="shared" si="1"/>
        <v>536 x 240</v>
      </c>
      <c r="AC16" s="202" t="str">
        <f t="shared" si="4"/>
        <v>Undefined</v>
      </c>
      <c r="AD16" s="148">
        <f t="shared" si="2"/>
        <v>67</v>
      </c>
      <c r="AE16" s="154">
        <f t="shared" si="3"/>
        <v>30</v>
      </c>
      <c r="AG16" s="176">
        <v>10</v>
      </c>
      <c r="AH16" s="176">
        <v>3841</v>
      </c>
      <c r="AI16" s="176">
        <v>1537</v>
      </c>
      <c r="AK16" s="182" t="s">
        <v>218</v>
      </c>
      <c r="AL16" s="203" t="s">
        <v>57</v>
      </c>
    </row>
    <row r="17" spans="3:38" x14ac:dyDescent="0.25">
      <c r="C17" s="238"/>
      <c r="E17" s="238"/>
      <c r="F17"/>
      <c r="G17" s="200" t="s">
        <v>75</v>
      </c>
      <c r="I17" s="224"/>
      <c r="K17" s="224"/>
      <c r="S17" s="262" t="s">
        <v>539</v>
      </c>
      <c r="T17" s="263" t="s">
        <v>207</v>
      </c>
      <c r="V17" s="225" t="s">
        <v>511</v>
      </c>
      <c r="W17" s="226">
        <f t="shared" si="0"/>
        <v>12</v>
      </c>
      <c r="X17" s="227" t="s">
        <v>511</v>
      </c>
      <c r="Z17" s="196">
        <v>536</v>
      </c>
      <c r="AA17" s="197">
        <v>240</v>
      </c>
      <c r="AB17" s="201" t="str">
        <f t="shared" si="1"/>
        <v>536 x 240</v>
      </c>
      <c r="AC17" s="202" t="str">
        <f t="shared" si="4"/>
        <v>Undefined</v>
      </c>
      <c r="AD17" s="148">
        <f t="shared" si="2"/>
        <v>67</v>
      </c>
      <c r="AE17" s="154">
        <f t="shared" si="3"/>
        <v>30</v>
      </c>
      <c r="AG17" s="176">
        <v>11</v>
      </c>
      <c r="AH17" s="176">
        <v>7680</v>
      </c>
      <c r="AI17" s="176">
        <v>2160</v>
      </c>
      <c r="AK17" s="182" t="s">
        <v>219</v>
      </c>
      <c r="AL17" s="203" t="s">
        <v>57</v>
      </c>
    </row>
    <row r="18" spans="3:38" x14ac:dyDescent="0.25">
      <c r="C18" s="238"/>
      <c r="E18" s="238"/>
      <c r="F18"/>
      <c r="G18" s="200" t="s">
        <v>130</v>
      </c>
      <c r="I18" s="224"/>
      <c r="K18" s="224"/>
      <c r="S18" s="262" t="s">
        <v>540</v>
      </c>
      <c r="T18" s="263" t="s">
        <v>207</v>
      </c>
      <c r="V18" s="225" t="s">
        <v>512</v>
      </c>
      <c r="W18" s="226">
        <f t="shared" si="0"/>
        <v>13</v>
      </c>
      <c r="X18" s="227" t="s">
        <v>512</v>
      </c>
      <c r="Z18" s="196">
        <v>512</v>
      </c>
      <c r="AA18" s="197">
        <v>260</v>
      </c>
      <c r="AB18" s="201" t="str">
        <f t="shared" si="1"/>
        <v>512 x 260</v>
      </c>
      <c r="AC18" s="202" t="str">
        <f t="shared" si="4"/>
        <v>Undefined</v>
      </c>
      <c r="AD18" s="148">
        <f t="shared" si="2"/>
        <v>128</v>
      </c>
      <c r="AE18" s="154">
        <f t="shared" si="3"/>
        <v>65</v>
      </c>
      <c r="AG18" s="176">
        <v>12</v>
      </c>
      <c r="AH18" s="176">
        <v>7681</v>
      </c>
      <c r="AI18" s="176">
        <v>2161</v>
      </c>
      <c r="AK18" s="182" t="s">
        <v>257</v>
      </c>
      <c r="AL18" s="203" t="s">
        <v>53</v>
      </c>
    </row>
    <row r="19" spans="3:38" x14ac:dyDescent="0.25">
      <c r="C19" s="238"/>
      <c r="E19" s="238"/>
      <c r="F19"/>
      <c r="G19" s="200" t="s">
        <v>144</v>
      </c>
      <c r="I19" s="224"/>
      <c r="K19" s="224"/>
      <c r="S19" s="262" t="s">
        <v>541</v>
      </c>
      <c r="T19" s="263" t="s">
        <v>207</v>
      </c>
      <c r="V19" s="225" t="s">
        <v>513</v>
      </c>
      <c r="W19" s="226">
        <f t="shared" si="0"/>
        <v>14</v>
      </c>
      <c r="X19" s="227" t="s">
        <v>513</v>
      </c>
      <c r="Z19" s="196">
        <v>520</v>
      </c>
      <c r="AA19" s="197">
        <v>260</v>
      </c>
      <c r="AB19" s="201" t="str">
        <f t="shared" si="1"/>
        <v>520 x 260</v>
      </c>
      <c r="AC19" s="202" t="str">
        <f t="shared" si="4"/>
        <v>Undefined</v>
      </c>
      <c r="AD19" s="148">
        <f t="shared" si="2"/>
        <v>2</v>
      </c>
      <c r="AE19" s="154">
        <f t="shared" si="3"/>
        <v>1</v>
      </c>
      <c r="AG19" s="176">
        <v>13</v>
      </c>
      <c r="AH19" s="176"/>
      <c r="AI19" s="176">
        <v>4320</v>
      </c>
      <c r="AK19" s="182" t="s">
        <v>220</v>
      </c>
      <c r="AL19" s="203" t="s">
        <v>61</v>
      </c>
    </row>
    <row r="20" spans="3:38" x14ac:dyDescent="0.25">
      <c r="C20" s="238"/>
      <c r="E20" s="238"/>
      <c r="F20"/>
      <c r="G20" s="200" t="s">
        <v>422</v>
      </c>
      <c r="I20" s="224"/>
      <c r="K20" s="224"/>
      <c r="S20" s="262" t="s">
        <v>542</v>
      </c>
      <c r="T20" s="263" t="s">
        <v>207</v>
      </c>
      <c r="V20" s="225" t="s">
        <v>514</v>
      </c>
      <c r="W20" s="226">
        <f t="shared" si="0"/>
        <v>15</v>
      </c>
      <c r="X20" s="227" t="s">
        <v>514</v>
      </c>
      <c r="Z20" s="196">
        <v>184</v>
      </c>
      <c r="AA20" s="197">
        <v>276</v>
      </c>
      <c r="AB20" s="201" t="str">
        <f t="shared" si="1"/>
        <v>184 x 276</v>
      </c>
      <c r="AC20" s="202" t="str">
        <f t="shared" si="4"/>
        <v>Undefined</v>
      </c>
      <c r="AD20" s="148">
        <f t="shared" si="2"/>
        <v>2</v>
      </c>
      <c r="AE20" s="154">
        <f t="shared" si="3"/>
        <v>3</v>
      </c>
      <c r="AG20" s="176">
        <v>14</v>
      </c>
      <c r="AH20" s="176"/>
      <c r="AI20" s="176">
        <v>4321</v>
      </c>
      <c r="AK20" s="182" t="s">
        <v>221</v>
      </c>
      <c r="AL20" s="203" t="s">
        <v>57</v>
      </c>
    </row>
    <row r="21" spans="3:38" ht="14.4" thickBot="1" x14ac:dyDescent="0.3">
      <c r="C21" s="238"/>
      <c r="E21" s="238"/>
      <c r="F21"/>
      <c r="G21" s="200" t="s">
        <v>76</v>
      </c>
      <c r="I21" s="224"/>
      <c r="K21" s="224"/>
      <c r="M21" s="192" t="s">
        <v>339</v>
      </c>
      <c r="N21" s="25"/>
      <c r="O21" s="192" t="s">
        <v>341</v>
      </c>
      <c r="P21"/>
      <c r="Q21"/>
      <c r="R21"/>
      <c r="S21" s="262" t="s">
        <v>543</v>
      </c>
      <c r="T21" s="263" t="s">
        <v>267</v>
      </c>
      <c r="V21" s="225" t="s">
        <v>515</v>
      </c>
      <c r="W21" s="226">
        <f t="shared" si="0"/>
        <v>16</v>
      </c>
      <c r="X21" s="227" t="s">
        <v>515</v>
      </c>
      <c r="Z21" s="196">
        <v>456</v>
      </c>
      <c r="AA21" s="197">
        <v>280</v>
      </c>
      <c r="AB21" s="201" t="str">
        <f t="shared" si="1"/>
        <v>456 x 280</v>
      </c>
      <c r="AC21" s="202" t="str">
        <f t="shared" si="4"/>
        <v>Undefined</v>
      </c>
      <c r="AD21" s="148">
        <f t="shared" si="2"/>
        <v>57</v>
      </c>
      <c r="AE21" s="154">
        <f t="shared" si="3"/>
        <v>35</v>
      </c>
      <c r="AG21" s="176">
        <v>15</v>
      </c>
      <c r="AH21" s="176"/>
      <c r="AI21" s="176"/>
      <c r="AK21" s="182" t="s">
        <v>258</v>
      </c>
      <c r="AL21" s="203" t="s">
        <v>61</v>
      </c>
    </row>
    <row r="22" spans="3:38" ht="14.4" thickBot="1" x14ac:dyDescent="0.3">
      <c r="C22" s="238"/>
      <c r="E22" s="238"/>
      <c r="F22"/>
      <c r="G22" s="200" t="s">
        <v>123</v>
      </c>
      <c r="I22" s="224"/>
      <c r="K22" s="224"/>
      <c r="M22" s="221" t="s">
        <v>323</v>
      </c>
      <c r="N22" s="222" t="s">
        <v>337</v>
      </c>
      <c r="O22" s="223" t="s">
        <v>336</v>
      </c>
      <c r="P22"/>
      <c r="Q22"/>
      <c r="R22"/>
      <c r="S22" s="262" t="s">
        <v>544</v>
      </c>
      <c r="T22" s="263" t="s">
        <v>267</v>
      </c>
      <c r="V22" s="225" t="s">
        <v>516</v>
      </c>
      <c r="W22" s="226">
        <f t="shared" si="0"/>
        <v>17</v>
      </c>
      <c r="X22" s="227" t="s">
        <v>516</v>
      </c>
      <c r="Z22" s="196">
        <v>126</v>
      </c>
      <c r="AA22" s="197">
        <v>294</v>
      </c>
      <c r="AB22" s="201" t="str">
        <f t="shared" si="1"/>
        <v>126 x 294</v>
      </c>
      <c r="AC22" s="202" t="str">
        <f t="shared" si="4"/>
        <v>Undefined</v>
      </c>
      <c r="AD22" s="148">
        <f t="shared" si="2"/>
        <v>3</v>
      </c>
      <c r="AE22" s="154">
        <f t="shared" si="3"/>
        <v>7</v>
      </c>
      <c r="AG22" s="177">
        <v>16</v>
      </c>
      <c r="AH22" s="177"/>
      <c r="AI22" s="177"/>
      <c r="AK22" s="182" t="s">
        <v>222</v>
      </c>
      <c r="AL22" s="203" t="s">
        <v>48</v>
      </c>
    </row>
    <row r="23" spans="3:38" x14ac:dyDescent="0.25">
      <c r="C23" s="238"/>
      <c r="E23" s="238"/>
      <c r="F23"/>
      <c r="G23" s="200" t="s">
        <v>77</v>
      </c>
      <c r="I23" s="224"/>
      <c r="K23" s="224"/>
      <c r="M23" s="228">
        <v>1</v>
      </c>
      <c r="N23" s="229" t="s">
        <v>345</v>
      </c>
      <c r="O23" s="244">
        <v>0</v>
      </c>
      <c r="P23"/>
      <c r="Q23"/>
      <c r="R23"/>
      <c r="S23" s="262" t="s">
        <v>545</v>
      </c>
      <c r="T23" s="263" t="s">
        <v>267</v>
      </c>
      <c r="V23" s="225" t="s">
        <v>517</v>
      </c>
      <c r="W23" s="226">
        <f t="shared" si="0"/>
        <v>18</v>
      </c>
      <c r="X23" s="227" t="s">
        <v>517</v>
      </c>
      <c r="Z23" s="196">
        <v>160</v>
      </c>
      <c r="AA23" s="197">
        <v>300</v>
      </c>
      <c r="AB23" s="201" t="str">
        <f t="shared" si="1"/>
        <v>160 x 300</v>
      </c>
      <c r="AC23" s="202" t="str">
        <f t="shared" si="4"/>
        <v>Undefined</v>
      </c>
      <c r="AD23" s="148">
        <f t="shared" si="2"/>
        <v>8</v>
      </c>
      <c r="AE23" s="154">
        <f t="shared" si="3"/>
        <v>15</v>
      </c>
      <c r="AK23" s="182" t="s">
        <v>259</v>
      </c>
      <c r="AL23" s="203" t="s">
        <v>53</v>
      </c>
    </row>
    <row r="24" spans="3:38" ht="14.4" thickBot="1" x14ac:dyDescent="0.3">
      <c r="C24" s="238"/>
      <c r="E24" s="238"/>
      <c r="F24"/>
      <c r="G24" s="200" t="s">
        <v>148</v>
      </c>
      <c r="I24" s="224"/>
      <c r="K24" s="224"/>
      <c r="M24" s="228">
        <v>2</v>
      </c>
      <c r="N24" s="229" t="s">
        <v>348</v>
      </c>
      <c r="O24" s="244">
        <v>200</v>
      </c>
      <c r="P24"/>
      <c r="Q24"/>
      <c r="R24"/>
      <c r="S24" s="264" t="s">
        <v>546</v>
      </c>
      <c r="T24" s="265" t="s">
        <v>267</v>
      </c>
      <c r="V24" s="225" t="s">
        <v>518</v>
      </c>
      <c r="W24" s="226">
        <f t="shared" si="0"/>
        <v>19</v>
      </c>
      <c r="X24" s="227" t="s">
        <v>518</v>
      </c>
      <c r="Z24" s="196">
        <v>300</v>
      </c>
      <c r="AA24" s="197">
        <v>300</v>
      </c>
      <c r="AB24" s="201" t="str">
        <f t="shared" si="1"/>
        <v>300 x 300</v>
      </c>
      <c r="AC24" s="202" t="str">
        <f t="shared" si="4"/>
        <v>Undefined</v>
      </c>
      <c r="AD24" s="148">
        <f t="shared" si="2"/>
        <v>1</v>
      </c>
      <c r="AE24" s="154">
        <f t="shared" si="3"/>
        <v>1</v>
      </c>
      <c r="AK24" s="182" t="s">
        <v>223</v>
      </c>
      <c r="AL24" s="203" t="s">
        <v>53</v>
      </c>
    </row>
    <row r="25" spans="3:38" ht="14.4" thickTop="1" x14ac:dyDescent="0.25">
      <c r="C25" s="238"/>
      <c r="E25" s="238"/>
      <c r="F25"/>
      <c r="G25" s="200" t="s">
        <v>78</v>
      </c>
      <c r="I25" s="224"/>
      <c r="K25" s="224"/>
      <c r="M25" s="228">
        <v>3</v>
      </c>
      <c r="N25" s="229" t="s">
        <v>349</v>
      </c>
      <c r="O25" s="244">
        <v>300</v>
      </c>
      <c r="P25"/>
      <c r="Q25"/>
      <c r="R25"/>
      <c r="S25"/>
      <c r="U25"/>
      <c r="V25" s="225" t="s">
        <v>519</v>
      </c>
      <c r="W25" s="226">
        <f t="shared" si="0"/>
        <v>20</v>
      </c>
      <c r="X25" s="227" t="s">
        <v>519</v>
      </c>
      <c r="Z25" s="196">
        <v>604</v>
      </c>
      <c r="AA25" s="197">
        <v>302</v>
      </c>
      <c r="AB25" s="201" t="str">
        <f t="shared" si="1"/>
        <v>604 x 302</v>
      </c>
      <c r="AC25" s="202" t="str">
        <f t="shared" si="4"/>
        <v>Undefined</v>
      </c>
      <c r="AD25" s="148">
        <f t="shared" si="2"/>
        <v>2</v>
      </c>
      <c r="AE25" s="154">
        <f t="shared" si="3"/>
        <v>1</v>
      </c>
      <c r="AK25" s="182" t="s">
        <v>224</v>
      </c>
      <c r="AL25" s="203" t="s">
        <v>53</v>
      </c>
    </row>
    <row r="26" spans="3:38" ht="14.4" thickBot="1" x14ac:dyDescent="0.3">
      <c r="C26" s="241" t="s">
        <v>312</v>
      </c>
      <c r="E26" s="241"/>
      <c r="F26"/>
      <c r="G26" s="200" t="s">
        <v>79</v>
      </c>
      <c r="I26" s="231"/>
      <c r="K26" s="231"/>
      <c r="M26" s="228">
        <v>4</v>
      </c>
      <c r="N26" s="229" t="s">
        <v>350</v>
      </c>
      <c r="O26" s="244">
        <v>400</v>
      </c>
      <c r="P26"/>
      <c r="Q26"/>
      <c r="R26"/>
      <c r="S26"/>
      <c r="U26"/>
      <c r="V26" s="225" t="s">
        <v>520</v>
      </c>
      <c r="W26" s="226">
        <f t="shared" si="0"/>
        <v>21</v>
      </c>
      <c r="X26" s="227" t="s">
        <v>520</v>
      </c>
      <c r="Z26" s="196">
        <v>354</v>
      </c>
      <c r="AA26" s="197">
        <v>306</v>
      </c>
      <c r="AB26" s="201" t="str">
        <f t="shared" si="1"/>
        <v>354 x 306</v>
      </c>
      <c r="AC26" s="202" t="str">
        <f t="shared" si="4"/>
        <v>Undefined</v>
      </c>
      <c r="AD26" s="148">
        <f t="shared" si="2"/>
        <v>59</v>
      </c>
      <c r="AE26" s="154">
        <f t="shared" si="3"/>
        <v>51</v>
      </c>
      <c r="AK26" s="182" t="s">
        <v>225</v>
      </c>
      <c r="AL26" s="203" t="s">
        <v>189</v>
      </c>
    </row>
    <row r="27" spans="3:38" x14ac:dyDescent="0.25">
      <c r="C27" s="26"/>
      <c r="F27"/>
      <c r="G27" s="200" t="s">
        <v>55</v>
      </c>
      <c r="M27" s="228">
        <v>5</v>
      </c>
      <c r="N27" s="229" t="s">
        <v>351</v>
      </c>
      <c r="O27" s="244">
        <v>500</v>
      </c>
      <c r="P27"/>
      <c r="Q27"/>
      <c r="R27"/>
      <c r="S27"/>
      <c r="U27"/>
      <c r="V27" s="225" t="s">
        <v>521</v>
      </c>
      <c r="W27" s="226">
        <f t="shared" si="0"/>
        <v>22</v>
      </c>
      <c r="X27" s="227" t="s">
        <v>521</v>
      </c>
      <c r="Z27" s="196">
        <v>320</v>
      </c>
      <c r="AA27" s="197">
        <v>320</v>
      </c>
      <c r="AB27" s="201" t="str">
        <f t="shared" si="1"/>
        <v>320 x 320</v>
      </c>
      <c r="AC27" s="202" t="str">
        <f t="shared" si="4"/>
        <v>Undefined</v>
      </c>
      <c r="AD27" s="148">
        <f t="shared" si="2"/>
        <v>1</v>
      </c>
      <c r="AE27" s="154">
        <f t="shared" si="3"/>
        <v>1</v>
      </c>
      <c r="AK27" s="182" t="s">
        <v>226</v>
      </c>
      <c r="AL27" s="203" t="s">
        <v>61</v>
      </c>
    </row>
    <row r="28" spans="3:38" x14ac:dyDescent="0.25">
      <c r="C28"/>
      <c r="E28"/>
      <c r="G28" s="200" t="s">
        <v>149</v>
      </c>
      <c r="M28" s="228">
        <v>6</v>
      </c>
      <c r="N28" s="229" t="s">
        <v>352</v>
      </c>
      <c r="O28" s="244">
        <v>600</v>
      </c>
      <c r="P28"/>
      <c r="Q28"/>
      <c r="R28"/>
      <c r="S28"/>
      <c r="U28"/>
      <c r="V28" s="225" t="s">
        <v>522</v>
      </c>
      <c r="W28" s="226">
        <f t="shared" si="0"/>
        <v>23</v>
      </c>
      <c r="X28" s="227" t="s">
        <v>522</v>
      </c>
      <c r="Z28" s="196">
        <v>394</v>
      </c>
      <c r="AA28" s="197">
        <v>324</v>
      </c>
      <c r="AB28" s="201" t="str">
        <f t="shared" si="1"/>
        <v>394 x 324</v>
      </c>
      <c r="AC28" s="202" t="str">
        <f t="shared" si="4"/>
        <v>Undefined</v>
      </c>
      <c r="AD28" s="148">
        <f t="shared" si="2"/>
        <v>197</v>
      </c>
      <c r="AE28" s="154">
        <f t="shared" si="3"/>
        <v>162</v>
      </c>
      <c r="AK28" s="182" t="s">
        <v>227</v>
      </c>
      <c r="AL28" s="203" t="s">
        <v>48</v>
      </c>
    </row>
    <row r="29" spans="3:38" x14ac:dyDescent="0.25">
      <c r="C29"/>
      <c r="E29"/>
      <c r="F29"/>
      <c r="G29" s="200" t="s">
        <v>125</v>
      </c>
      <c r="M29" s="228">
        <v>7</v>
      </c>
      <c r="N29" s="229" t="s">
        <v>353</v>
      </c>
      <c r="O29" s="244">
        <v>700</v>
      </c>
      <c r="P29"/>
      <c r="Q29"/>
      <c r="R29"/>
      <c r="S29"/>
      <c r="U29"/>
      <c r="V29" s="225" t="s">
        <v>523</v>
      </c>
      <c r="W29" s="226">
        <f t="shared" si="0"/>
        <v>24</v>
      </c>
      <c r="X29" s="227" t="s">
        <v>523</v>
      </c>
      <c r="Z29" s="196">
        <v>336</v>
      </c>
      <c r="AA29" s="197">
        <v>336</v>
      </c>
      <c r="AB29" s="201" t="str">
        <f t="shared" si="1"/>
        <v>336 x 336</v>
      </c>
      <c r="AC29" s="202" t="str">
        <f t="shared" si="4"/>
        <v>Undefined</v>
      </c>
      <c r="AD29" s="148">
        <f t="shared" si="2"/>
        <v>1</v>
      </c>
      <c r="AE29" s="154">
        <f t="shared" si="3"/>
        <v>1</v>
      </c>
      <c r="AK29" s="182" t="s">
        <v>228</v>
      </c>
      <c r="AL29" s="203" t="s">
        <v>53</v>
      </c>
    </row>
    <row r="30" spans="3:38" ht="14.4" thickBot="1" x14ac:dyDescent="0.3">
      <c r="C30"/>
      <c r="E30"/>
      <c r="F30"/>
      <c r="G30" s="200" t="s">
        <v>423</v>
      </c>
      <c r="M30" s="232">
        <v>8</v>
      </c>
      <c r="N30" s="233" t="s">
        <v>347</v>
      </c>
      <c r="O30" s="245">
        <v>800</v>
      </c>
      <c r="P30"/>
      <c r="Q30"/>
      <c r="R30"/>
      <c r="S30"/>
      <c r="U30"/>
      <c r="V30" s="225" t="s">
        <v>524</v>
      </c>
      <c r="W30" s="226">
        <f t="shared" si="0"/>
        <v>25</v>
      </c>
      <c r="X30" s="227" t="s">
        <v>524</v>
      </c>
      <c r="Z30" s="196">
        <v>340</v>
      </c>
      <c r="AA30" s="197">
        <v>340</v>
      </c>
      <c r="AB30" s="201" t="str">
        <f t="shared" si="1"/>
        <v>340 x 340</v>
      </c>
      <c r="AC30" s="202" t="str">
        <f t="shared" si="4"/>
        <v>Undefined</v>
      </c>
      <c r="AD30" s="148">
        <f t="shared" si="2"/>
        <v>1</v>
      </c>
      <c r="AE30" s="154">
        <f t="shared" si="3"/>
        <v>1</v>
      </c>
      <c r="AK30" s="182" t="s">
        <v>229</v>
      </c>
      <c r="AL30" s="203" t="s">
        <v>53</v>
      </c>
    </row>
    <row r="31" spans="3:38" x14ac:dyDescent="0.25">
      <c r="C31"/>
      <c r="E31"/>
      <c r="F31"/>
      <c r="G31" s="200" t="s">
        <v>80</v>
      </c>
      <c r="P31"/>
      <c r="Q31"/>
      <c r="R31"/>
      <c r="S31"/>
      <c r="U31"/>
      <c r="V31" s="225" t="s">
        <v>525</v>
      </c>
      <c r="W31" s="226">
        <f t="shared" si="0"/>
        <v>26</v>
      </c>
      <c r="X31" s="227" t="s">
        <v>525</v>
      </c>
      <c r="Z31" s="196">
        <v>682</v>
      </c>
      <c r="AA31" s="197">
        <v>340</v>
      </c>
      <c r="AB31" s="201" t="str">
        <f t="shared" si="1"/>
        <v>682 x 340</v>
      </c>
      <c r="AC31" s="202" t="str">
        <f t="shared" si="4"/>
        <v>Undefined</v>
      </c>
      <c r="AD31" s="148">
        <f t="shared" si="2"/>
        <v>341</v>
      </c>
      <c r="AE31" s="154">
        <f t="shared" si="3"/>
        <v>170</v>
      </c>
      <c r="AK31" s="182" t="s">
        <v>260</v>
      </c>
      <c r="AL31" s="203" t="s">
        <v>66</v>
      </c>
    </row>
    <row r="32" spans="3:38" x14ac:dyDescent="0.25">
      <c r="C32"/>
      <c r="E32"/>
      <c r="F32"/>
      <c r="G32" s="200" t="s">
        <v>81</v>
      </c>
      <c r="P32"/>
      <c r="Q32"/>
      <c r="R32"/>
      <c r="S32"/>
      <c r="U32"/>
      <c r="V32" s="225" t="s">
        <v>526</v>
      </c>
      <c r="W32" s="226">
        <f t="shared" si="0"/>
        <v>27</v>
      </c>
      <c r="X32" s="227" t="s">
        <v>526</v>
      </c>
      <c r="Z32" s="196">
        <v>320</v>
      </c>
      <c r="AA32" s="197">
        <v>360</v>
      </c>
      <c r="AB32" s="201" t="str">
        <f t="shared" si="1"/>
        <v>320 x 360</v>
      </c>
      <c r="AC32" s="202" t="str">
        <f t="shared" si="4"/>
        <v>Undefined</v>
      </c>
      <c r="AD32" s="148">
        <f t="shared" si="2"/>
        <v>8</v>
      </c>
      <c r="AE32" s="154">
        <f t="shared" si="3"/>
        <v>9</v>
      </c>
      <c r="AK32" s="182" t="s">
        <v>230</v>
      </c>
      <c r="AL32" s="203" t="s">
        <v>68</v>
      </c>
    </row>
    <row r="33" spans="3:38" x14ac:dyDescent="0.25">
      <c r="C33"/>
      <c r="E33"/>
      <c r="F33"/>
      <c r="G33" s="200" t="s">
        <v>313</v>
      </c>
      <c r="P33"/>
      <c r="Q33"/>
      <c r="R33"/>
      <c r="S33"/>
      <c r="U33"/>
      <c r="V33" s="225" t="s">
        <v>527</v>
      </c>
      <c r="W33" s="226">
        <f t="shared" si="0"/>
        <v>28</v>
      </c>
      <c r="X33" s="227" t="s">
        <v>527</v>
      </c>
      <c r="Z33" s="196">
        <v>360</v>
      </c>
      <c r="AA33" s="197">
        <v>360</v>
      </c>
      <c r="AB33" s="201" t="str">
        <f t="shared" si="1"/>
        <v>360 x 360</v>
      </c>
      <c r="AC33" s="202" t="str">
        <f t="shared" si="4"/>
        <v>Undefined</v>
      </c>
      <c r="AD33" s="148">
        <f t="shared" si="2"/>
        <v>1</v>
      </c>
      <c r="AE33" s="154">
        <f t="shared" si="3"/>
        <v>1</v>
      </c>
      <c r="AK33" s="182" t="s">
        <v>231</v>
      </c>
      <c r="AL33" s="203" t="s">
        <v>53</v>
      </c>
    </row>
    <row r="34" spans="3:38" x14ac:dyDescent="0.25">
      <c r="C34"/>
      <c r="E34"/>
      <c r="F34"/>
      <c r="G34" s="200" t="s">
        <v>82</v>
      </c>
      <c r="P34"/>
      <c r="Q34"/>
      <c r="R34"/>
      <c r="S34"/>
      <c r="U34"/>
      <c r="V34" s="230" t="s">
        <v>528</v>
      </c>
      <c r="W34" s="226">
        <f t="shared" si="0"/>
        <v>29</v>
      </c>
      <c r="X34" s="227" t="s">
        <v>528</v>
      </c>
      <c r="Z34" s="196">
        <v>640</v>
      </c>
      <c r="AA34" s="197">
        <v>360</v>
      </c>
      <c r="AB34" s="201" t="str">
        <f t="shared" si="1"/>
        <v>640 x 360</v>
      </c>
      <c r="AC34" s="202" t="str">
        <f t="shared" si="4"/>
        <v>Undefined</v>
      </c>
      <c r="AD34" s="148">
        <f t="shared" si="2"/>
        <v>16</v>
      </c>
      <c r="AE34" s="154">
        <f t="shared" si="3"/>
        <v>9</v>
      </c>
      <c r="AK34" s="182" t="s">
        <v>232</v>
      </c>
      <c r="AL34" s="203" t="s">
        <v>53</v>
      </c>
    </row>
    <row r="35" spans="3:38" x14ac:dyDescent="0.25">
      <c r="C35"/>
      <c r="E35"/>
      <c r="F35"/>
      <c r="G35" s="200"/>
      <c r="P35"/>
      <c r="Q35"/>
      <c r="R35"/>
      <c r="S35"/>
      <c r="U35"/>
      <c r="V35" s="230" t="s">
        <v>529</v>
      </c>
      <c r="W35" s="226">
        <f t="shared" si="0"/>
        <v>30</v>
      </c>
      <c r="X35" s="227" t="s">
        <v>529</v>
      </c>
      <c r="Z35" s="196">
        <v>194</v>
      </c>
      <c r="AA35" s="197">
        <v>368</v>
      </c>
      <c r="AB35" s="201" t="str">
        <f t="shared" si="1"/>
        <v>194 x 368</v>
      </c>
      <c r="AC35" s="202" t="str">
        <f t="shared" si="4"/>
        <v>Undefined</v>
      </c>
      <c r="AD35" s="148">
        <f t="shared" si="2"/>
        <v>97</v>
      </c>
      <c r="AE35" s="154">
        <f t="shared" si="3"/>
        <v>184</v>
      </c>
      <c r="AK35" s="182" t="s">
        <v>233</v>
      </c>
      <c r="AL35" s="203" t="s">
        <v>57</v>
      </c>
    </row>
    <row r="36" spans="3:38" x14ac:dyDescent="0.25">
      <c r="C36"/>
      <c r="E36"/>
      <c r="F36"/>
      <c r="G36" s="200"/>
      <c r="P36"/>
      <c r="Q36"/>
      <c r="R36"/>
      <c r="S36"/>
      <c r="U36"/>
      <c r="V36" s="230" t="s">
        <v>530</v>
      </c>
      <c r="W36" s="226">
        <f t="shared" si="0"/>
        <v>31</v>
      </c>
      <c r="X36" s="227" t="s">
        <v>530</v>
      </c>
      <c r="Z36" s="196">
        <v>448</v>
      </c>
      <c r="AA36" s="197">
        <v>368</v>
      </c>
      <c r="AB36" s="201" t="str">
        <f t="shared" si="1"/>
        <v>448 x 368</v>
      </c>
      <c r="AC36" s="202" t="str">
        <f t="shared" si="4"/>
        <v>Undefined</v>
      </c>
      <c r="AD36" s="148">
        <f t="shared" si="2"/>
        <v>28</v>
      </c>
      <c r="AE36" s="154">
        <f t="shared" si="3"/>
        <v>23</v>
      </c>
      <c r="AK36" s="182" t="s">
        <v>234</v>
      </c>
      <c r="AL36" s="203" t="s">
        <v>48</v>
      </c>
    </row>
    <row r="37" spans="3:38" x14ac:dyDescent="0.25">
      <c r="C37"/>
      <c r="E37"/>
      <c r="F37"/>
      <c r="G37" s="200"/>
      <c r="P37"/>
      <c r="Q37"/>
      <c r="R37"/>
      <c r="S37"/>
      <c r="U37"/>
      <c r="V37" s="230" t="s">
        <v>531</v>
      </c>
      <c r="W37" s="226">
        <f t="shared" si="0"/>
        <v>32</v>
      </c>
      <c r="X37" s="227" t="s">
        <v>531</v>
      </c>
      <c r="Z37" s="196">
        <v>720</v>
      </c>
      <c r="AA37" s="197">
        <v>382</v>
      </c>
      <c r="AB37" s="201" t="str">
        <f t="shared" si="1"/>
        <v>720 x 382</v>
      </c>
      <c r="AC37" s="202" t="str">
        <f t="shared" si="4"/>
        <v>Undefined</v>
      </c>
      <c r="AD37" s="148">
        <f t="shared" si="2"/>
        <v>360</v>
      </c>
      <c r="AE37" s="154">
        <f t="shared" si="3"/>
        <v>191</v>
      </c>
      <c r="AK37" s="182" t="s">
        <v>266</v>
      </c>
      <c r="AL37" s="203" t="s">
        <v>48</v>
      </c>
    </row>
    <row r="38" spans="3:38" x14ac:dyDescent="0.25">
      <c r="C38"/>
      <c r="E38"/>
      <c r="F38"/>
      <c r="G38" s="200"/>
      <c r="P38"/>
      <c r="Q38"/>
      <c r="R38"/>
      <c r="S38"/>
      <c r="U38"/>
      <c r="V38" s="230" t="s">
        <v>532</v>
      </c>
      <c r="W38" s="226">
        <f t="shared" si="0"/>
        <v>33</v>
      </c>
      <c r="X38" s="227" t="s">
        <v>532</v>
      </c>
      <c r="Z38" s="196">
        <v>336</v>
      </c>
      <c r="AA38" s="197">
        <v>384</v>
      </c>
      <c r="AB38" s="201" t="str">
        <f t="shared" si="1"/>
        <v>336 x 384</v>
      </c>
      <c r="AC38" s="202" t="str">
        <f t="shared" si="4"/>
        <v>Undefined</v>
      </c>
      <c r="AD38" s="148">
        <f t="shared" si="2"/>
        <v>7</v>
      </c>
      <c r="AE38" s="154">
        <f t="shared" si="3"/>
        <v>8</v>
      </c>
      <c r="AK38" s="182" t="s">
        <v>235</v>
      </c>
      <c r="AL38" s="203" t="s">
        <v>63</v>
      </c>
    </row>
    <row r="39" spans="3:38" x14ac:dyDescent="0.25">
      <c r="C39"/>
      <c r="E39"/>
      <c r="F39"/>
      <c r="G39" s="200"/>
      <c r="P39"/>
      <c r="Q39"/>
      <c r="R39"/>
      <c r="S39"/>
      <c r="U39"/>
      <c r="V39" s="230" t="s">
        <v>533</v>
      </c>
      <c r="W39" s="226">
        <f t="shared" ref="W39:W65" si="5">W38+1</f>
        <v>34</v>
      </c>
      <c r="X39" s="227" t="s">
        <v>533</v>
      </c>
      <c r="Z39" s="196">
        <v>312</v>
      </c>
      <c r="AA39" s="197">
        <v>390</v>
      </c>
      <c r="AB39" s="201" t="str">
        <f t="shared" si="1"/>
        <v>312 x 390</v>
      </c>
      <c r="AC39" s="202" t="str">
        <f t="shared" si="4"/>
        <v>Undefined</v>
      </c>
      <c r="AD39" s="148">
        <f t="shared" si="2"/>
        <v>4</v>
      </c>
      <c r="AE39" s="154">
        <f t="shared" si="3"/>
        <v>5</v>
      </c>
      <c r="AK39" s="182" t="s">
        <v>236</v>
      </c>
      <c r="AL39" s="203" t="s">
        <v>66</v>
      </c>
    </row>
    <row r="40" spans="3:38" x14ac:dyDescent="0.25">
      <c r="C40"/>
      <c r="E40"/>
      <c r="F40"/>
      <c r="G40" s="204"/>
      <c r="P40"/>
      <c r="Q40"/>
      <c r="R40"/>
      <c r="S40"/>
      <c r="U40"/>
      <c r="V40" s="230" t="s">
        <v>534</v>
      </c>
      <c r="W40" s="226">
        <f t="shared" si="5"/>
        <v>35</v>
      </c>
      <c r="X40" s="227" t="s">
        <v>534</v>
      </c>
      <c r="Z40" s="196">
        <v>390</v>
      </c>
      <c r="AA40" s="197">
        <v>390</v>
      </c>
      <c r="AB40" s="201" t="str">
        <f t="shared" si="1"/>
        <v>390 x 390</v>
      </c>
      <c r="AC40" s="202" t="str">
        <f t="shared" si="4"/>
        <v>Undefined</v>
      </c>
      <c r="AD40" s="148">
        <f t="shared" si="2"/>
        <v>1</v>
      </c>
      <c r="AE40" s="154">
        <f t="shared" si="3"/>
        <v>1</v>
      </c>
      <c r="AK40" s="182" t="s">
        <v>261</v>
      </c>
      <c r="AL40" s="203" t="s">
        <v>61</v>
      </c>
    </row>
    <row r="41" spans="3:38" x14ac:dyDescent="0.25">
      <c r="C41"/>
      <c r="E41"/>
      <c r="F41"/>
      <c r="G41" s="204"/>
      <c r="P41"/>
      <c r="Q41"/>
      <c r="R41"/>
      <c r="S41"/>
      <c r="U41"/>
      <c r="V41" s="230" t="s">
        <v>535</v>
      </c>
      <c r="W41" s="226">
        <f t="shared" si="5"/>
        <v>36</v>
      </c>
      <c r="X41" s="227" t="s">
        <v>535</v>
      </c>
      <c r="Z41" s="196">
        <v>324</v>
      </c>
      <c r="AA41" s="197">
        <v>394</v>
      </c>
      <c r="AB41" s="201" t="str">
        <f t="shared" si="1"/>
        <v>324 x 394</v>
      </c>
      <c r="AC41" s="202" t="str">
        <f t="shared" si="4"/>
        <v>Undefined</v>
      </c>
      <c r="AD41" s="148">
        <f t="shared" si="2"/>
        <v>162</v>
      </c>
      <c r="AE41" s="154">
        <f t="shared" si="3"/>
        <v>197</v>
      </c>
      <c r="AK41" s="182" t="s">
        <v>237</v>
      </c>
      <c r="AL41" s="203" t="s">
        <v>48</v>
      </c>
    </row>
    <row r="42" spans="3:38" x14ac:dyDescent="0.25">
      <c r="C42"/>
      <c r="E42"/>
      <c r="F42"/>
      <c r="G42" s="204"/>
      <c r="P42"/>
      <c r="Q42"/>
      <c r="R42"/>
      <c r="S42"/>
      <c r="U42"/>
      <c r="V42" s="230" t="s">
        <v>536</v>
      </c>
      <c r="W42" s="226">
        <f t="shared" si="5"/>
        <v>37</v>
      </c>
      <c r="X42" s="227" t="s">
        <v>536</v>
      </c>
      <c r="Z42" s="196">
        <v>400</v>
      </c>
      <c r="AA42" s="197">
        <v>400</v>
      </c>
      <c r="AB42" s="201" t="str">
        <f t="shared" si="1"/>
        <v>400 x 400</v>
      </c>
      <c r="AC42" s="202" t="str">
        <f t="shared" si="4"/>
        <v>Undefined</v>
      </c>
      <c r="AD42" s="148">
        <f t="shared" si="2"/>
        <v>1</v>
      </c>
      <c r="AE42" s="154">
        <f t="shared" si="3"/>
        <v>1</v>
      </c>
      <c r="AK42" s="182" t="s">
        <v>238</v>
      </c>
      <c r="AL42" s="203" t="s">
        <v>53</v>
      </c>
    </row>
    <row r="43" spans="3:38" x14ac:dyDescent="0.25">
      <c r="C43"/>
      <c r="E43"/>
      <c r="F43"/>
      <c r="G43" s="204"/>
      <c r="P43"/>
      <c r="Q43"/>
      <c r="R43"/>
      <c r="S43"/>
      <c r="U43"/>
      <c r="V43" s="230" t="s">
        <v>537</v>
      </c>
      <c r="W43" s="226">
        <f t="shared" si="5"/>
        <v>38</v>
      </c>
      <c r="X43" s="227" t="s">
        <v>537</v>
      </c>
      <c r="Z43" s="196">
        <v>256</v>
      </c>
      <c r="AA43" s="197">
        <v>402</v>
      </c>
      <c r="AB43" s="201" t="str">
        <f t="shared" si="1"/>
        <v>256 x 402</v>
      </c>
      <c r="AC43" s="202" t="str">
        <f t="shared" ref="AC43:AC74" si="6">VLOOKUP(MATCH(LARGE(Z43:AA43,1), RankLg, 1)&amp;"_"&amp;MATCH(SMALL(Z43:AA43, 1), RankSm, 1), Code2Reso, 2, FALSE)</f>
        <v>Undefined</v>
      </c>
      <c r="AD43" s="148">
        <f t="shared" si="2"/>
        <v>128</v>
      </c>
      <c r="AE43" s="154">
        <f t="shared" si="3"/>
        <v>201</v>
      </c>
      <c r="AK43" s="182" t="s">
        <v>239</v>
      </c>
      <c r="AL43" s="203" t="s">
        <v>63</v>
      </c>
    </row>
    <row r="44" spans="3:38" x14ac:dyDescent="0.25">
      <c r="C44"/>
      <c r="E44"/>
      <c r="F44"/>
      <c r="G44" s="204"/>
      <c r="P44"/>
      <c r="Q44"/>
      <c r="R44"/>
      <c r="S44"/>
      <c r="U44"/>
      <c r="V44" s="230" t="s">
        <v>538</v>
      </c>
      <c r="W44" s="226">
        <f t="shared" si="5"/>
        <v>39</v>
      </c>
      <c r="X44" s="227" t="s">
        <v>538</v>
      </c>
      <c r="Z44" s="196">
        <v>416</v>
      </c>
      <c r="AA44" s="197">
        <v>416</v>
      </c>
      <c r="AB44" s="201" t="str">
        <f t="shared" si="1"/>
        <v>416 x 416</v>
      </c>
      <c r="AC44" s="202" t="str">
        <f t="shared" si="6"/>
        <v>Undefined</v>
      </c>
      <c r="AD44" s="148">
        <f t="shared" si="2"/>
        <v>1</v>
      </c>
      <c r="AE44" s="154">
        <f t="shared" si="3"/>
        <v>1</v>
      </c>
      <c r="AK44" s="182" t="s">
        <v>240</v>
      </c>
      <c r="AL44" s="203" t="s">
        <v>66</v>
      </c>
    </row>
    <row r="45" spans="3:38" x14ac:dyDescent="0.25">
      <c r="C45"/>
      <c r="E45"/>
      <c r="F45"/>
      <c r="G45" s="204"/>
      <c r="P45"/>
      <c r="Q45"/>
      <c r="R45"/>
      <c r="S45"/>
      <c r="U45"/>
      <c r="V45" s="230" t="s">
        <v>539</v>
      </c>
      <c r="W45" s="226">
        <f t="shared" si="5"/>
        <v>40</v>
      </c>
      <c r="X45" s="227" t="s">
        <v>539</v>
      </c>
      <c r="Z45" s="196">
        <v>372</v>
      </c>
      <c r="AA45" s="197">
        <v>430</v>
      </c>
      <c r="AB45" s="201" t="str">
        <f t="shared" si="1"/>
        <v>372 x 430</v>
      </c>
      <c r="AC45" s="202" t="str">
        <f t="shared" si="6"/>
        <v>Undefined</v>
      </c>
      <c r="AD45" s="148">
        <f t="shared" si="2"/>
        <v>186</v>
      </c>
      <c r="AE45" s="154">
        <f t="shared" si="3"/>
        <v>215</v>
      </c>
      <c r="AK45" s="182" t="s">
        <v>241</v>
      </c>
      <c r="AL45" s="203" t="s">
        <v>66</v>
      </c>
    </row>
    <row r="46" spans="3:38" x14ac:dyDescent="0.25">
      <c r="C46"/>
      <c r="E46"/>
      <c r="F46"/>
      <c r="G46" s="204"/>
      <c r="P46"/>
      <c r="Q46"/>
      <c r="R46"/>
      <c r="S46"/>
      <c r="U46"/>
      <c r="V46" s="230" t="s">
        <v>540</v>
      </c>
      <c r="W46" s="226">
        <f t="shared" si="5"/>
        <v>41</v>
      </c>
      <c r="X46" s="227" t="s">
        <v>540</v>
      </c>
      <c r="Z46" s="196">
        <v>348</v>
      </c>
      <c r="AA46" s="197">
        <v>442</v>
      </c>
      <c r="AB46" s="201" t="str">
        <f t="shared" si="1"/>
        <v>348 x 442</v>
      </c>
      <c r="AC46" s="202" t="str">
        <f t="shared" si="6"/>
        <v>Undefined</v>
      </c>
      <c r="AD46" s="148">
        <f t="shared" si="2"/>
        <v>174</v>
      </c>
      <c r="AE46" s="154">
        <f t="shared" si="3"/>
        <v>221</v>
      </c>
      <c r="AK46" s="182" t="s">
        <v>242</v>
      </c>
      <c r="AL46" s="203" t="s">
        <v>66</v>
      </c>
    </row>
    <row r="47" spans="3:38" x14ac:dyDescent="0.25">
      <c r="C47"/>
      <c r="E47"/>
      <c r="F47"/>
      <c r="G47" s="204"/>
      <c r="P47"/>
      <c r="Q47"/>
      <c r="R47"/>
      <c r="S47"/>
      <c r="U47"/>
      <c r="V47" s="230" t="s">
        <v>541</v>
      </c>
      <c r="W47" s="226">
        <f t="shared" si="5"/>
        <v>42</v>
      </c>
      <c r="X47" s="227" t="s">
        <v>541</v>
      </c>
      <c r="Z47" s="196">
        <v>368</v>
      </c>
      <c r="AA47" s="197">
        <v>448</v>
      </c>
      <c r="AB47" s="201" t="str">
        <f t="shared" si="1"/>
        <v>368 x 448</v>
      </c>
      <c r="AC47" s="202" t="str">
        <f t="shared" si="6"/>
        <v>Undefined</v>
      </c>
      <c r="AD47" s="148">
        <f t="shared" si="2"/>
        <v>23</v>
      </c>
      <c r="AE47" s="154">
        <f t="shared" si="3"/>
        <v>28</v>
      </c>
      <c r="AK47" s="182" t="s">
        <v>262</v>
      </c>
      <c r="AL47" s="203" t="s">
        <v>48</v>
      </c>
    </row>
    <row r="48" spans="3:38" x14ac:dyDescent="0.25">
      <c r="C48"/>
      <c r="E48"/>
      <c r="F48"/>
      <c r="G48" s="204"/>
      <c r="V48" s="230" t="s">
        <v>542</v>
      </c>
      <c r="W48" s="226">
        <f t="shared" si="5"/>
        <v>43</v>
      </c>
      <c r="X48" s="227" t="s">
        <v>542</v>
      </c>
      <c r="Z48" s="196">
        <v>390</v>
      </c>
      <c r="AA48" s="197">
        <v>450</v>
      </c>
      <c r="AB48" s="201" t="str">
        <f t="shared" si="1"/>
        <v>390 x 450</v>
      </c>
      <c r="AC48" s="202" t="str">
        <f t="shared" si="6"/>
        <v>Undefined</v>
      </c>
      <c r="AD48" s="148">
        <f t="shared" si="2"/>
        <v>13</v>
      </c>
      <c r="AE48" s="154">
        <f t="shared" si="3"/>
        <v>15</v>
      </c>
      <c r="AK48" s="182" t="s">
        <v>243</v>
      </c>
      <c r="AL48" s="203" t="s">
        <v>66</v>
      </c>
    </row>
    <row r="49" spans="3:38" x14ac:dyDescent="0.25">
      <c r="C49"/>
      <c r="E49"/>
      <c r="F49"/>
      <c r="G49" s="204"/>
      <c r="V49" s="230" t="s">
        <v>543</v>
      </c>
      <c r="W49" s="226">
        <f t="shared" si="5"/>
        <v>44</v>
      </c>
      <c r="X49" s="227" t="s">
        <v>543</v>
      </c>
      <c r="Z49" s="196">
        <v>450</v>
      </c>
      <c r="AA49" s="197">
        <v>450</v>
      </c>
      <c r="AB49" s="201" t="str">
        <f t="shared" si="1"/>
        <v>450 x 450</v>
      </c>
      <c r="AC49" s="202" t="str">
        <f t="shared" si="6"/>
        <v>Undefined</v>
      </c>
      <c r="AD49" s="148">
        <f t="shared" si="2"/>
        <v>1</v>
      </c>
      <c r="AE49" s="154">
        <f t="shared" si="3"/>
        <v>1</v>
      </c>
      <c r="AK49" s="182" t="s">
        <v>244</v>
      </c>
      <c r="AL49" s="203" t="s">
        <v>69</v>
      </c>
    </row>
    <row r="50" spans="3:38" x14ac:dyDescent="0.25">
      <c r="C50"/>
      <c r="E50"/>
      <c r="F50"/>
      <c r="G50" s="204"/>
      <c r="V50" s="230" t="s">
        <v>544</v>
      </c>
      <c r="W50" s="226">
        <f t="shared" si="5"/>
        <v>45</v>
      </c>
      <c r="X50" s="227" t="s">
        <v>544</v>
      </c>
      <c r="Z50" s="196">
        <v>454</v>
      </c>
      <c r="AA50" s="197">
        <v>454</v>
      </c>
      <c r="AB50" s="201" t="str">
        <f t="shared" si="1"/>
        <v>454 x 454</v>
      </c>
      <c r="AC50" s="202" t="str">
        <f t="shared" si="6"/>
        <v>Undefined</v>
      </c>
      <c r="AD50" s="148">
        <f t="shared" si="2"/>
        <v>1</v>
      </c>
      <c r="AE50" s="154">
        <f t="shared" si="3"/>
        <v>1</v>
      </c>
      <c r="AK50" s="182" t="s">
        <v>245</v>
      </c>
      <c r="AL50" s="203" t="s">
        <v>194</v>
      </c>
    </row>
    <row r="51" spans="3:38" x14ac:dyDescent="0.25">
      <c r="C51"/>
      <c r="E51"/>
      <c r="F51"/>
      <c r="G51" s="204"/>
      <c r="V51" s="230" t="s">
        <v>545</v>
      </c>
      <c r="W51" s="226">
        <f t="shared" si="5"/>
        <v>46</v>
      </c>
      <c r="X51" s="227" t="s">
        <v>545</v>
      </c>
      <c r="Z51" s="196">
        <v>280</v>
      </c>
      <c r="AA51" s="197">
        <v>456</v>
      </c>
      <c r="AB51" s="201" t="str">
        <f t="shared" si="1"/>
        <v>280 x 456</v>
      </c>
      <c r="AC51" s="202" t="str">
        <f t="shared" si="6"/>
        <v>Undefined</v>
      </c>
      <c r="AD51" s="148">
        <f t="shared" si="2"/>
        <v>35</v>
      </c>
      <c r="AE51" s="154">
        <f t="shared" si="3"/>
        <v>57</v>
      </c>
      <c r="AK51" s="182" t="s">
        <v>263</v>
      </c>
      <c r="AL51" s="203" t="s">
        <v>63</v>
      </c>
    </row>
    <row r="52" spans="3:38" x14ac:dyDescent="0.25">
      <c r="C52"/>
      <c r="E52"/>
      <c r="F52"/>
      <c r="G52" s="204"/>
      <c r="V52" s="230" t="s">
        <v>546</v>
      </c>
      <c r="W52" s="226">
        <f t="shared" si="5"/>
        <v>47</v>
      </c>
      <c r="X52" s="227" t="s">
        <v>546</v>
      </c>
      <c r="Z52" s="196">
        <v>188</v>
      </c>
      <c r="AA52" s="197">
        <v>460</v>
      </c>
      <c r="AB52" s="201" t="str">
        <f t="shared" si="1"/>
        <v>188 x 460</v>
      </c>
      <c r="AC52" s="202" t="str">
        <f t="shared" si="6"/>
        <v>Undefined</v>
      </c>
      <c r="AD52" s="148">
        <f t="shared" si="2"/>
        <v>47</v>
      </c>
      <c r="AE52" s="154">
        <f t="shared" si="3"/>
        <v>115</v>
      </c>
      <c r="AK52" s="182"/>
      <c r="AL52" s="203"/>
    </row>
    <row r="53" spans="3:38" x14ac:dyDescent="0.25">
      <c r="C53"/>
      <c r="E53"/>
      <c r="F53"/>
      <c r="G53" s="204"/>
      <c r="V53" s="230" t="s">
        <v>547</v>
      </c>
      <c r="W53" s="226">
        <f t="shared" si="5"/>
        <v>48</v>
      </c>
      <c r="X53" s="227" t="s">
        <v>547</v>
      </c>
      <c r="Z53" s="196">
        <v>466</v>
      </c>
      <c r="AA53" s="197">
        <v>466</v>
      </c>
      <c r="AB53" s="201" t="str">
        <f t="shared" si="1"/>
        <v>466 x 466</v>
      </c>
      <c r="AC53" s="202" t="str">
        <f t="shared" si="6"/>
        <v>Undefined</v>
      </c>
      <c r="AD53" s="148">
        <f t="shared" si="2"/>
        <v>1</v>
      </c>
      <c r="AE53" s="154">
        <f t="shared" si="3"/>
        <v>1</v>
      </c>
      <c r="AK53" s="182" t="s">
        <v>264</v>
      </c>
      <c r="AL53" s="203" t="s">
        <v>66</v>
      </c>
    </row>
    <row r="54" spans="3:38" x14ac:dyDescent="0.25">
      <c r="C54"/>
      <c r="E54"/>
      <c r="F54"/>
      <c r="G54" s="204"/>
      <c r="V54" s="225" t="s">
        <v>548</v>
      </c>
      <c r="W54" s="226">
        <f t="shared" si="5"/>
        <v>49</v>
      </c>
      <c r="X54" s="227" t="s">
        <v>548</v>
      </c>
      <c r="Z54" s="196">
        <v>402</v>
      </c>
      <c r="AA54" s="197">
        <v>476</v>
      </c>
      <c r="AB54" s="201" t="str">
        <f t="shared" si="1"/>
        <v>402 x 476</v>
      </c>
      <c r="AC54" s="202" t="str">
        <f t="shared" si="6"/>
        <v>Undefined</v>
      </c>
      <c r="AD54" s="148">
        <f t="shared" si="2"/>
        <v>201</v>
      </c>
      <c r="AE54" s="154">
        <f t="shared" si="3"/>
        <v>238</v>
      </c>
      <c r="AK54" s="182" t="s">
        <v>246</v>
      </c>
      <c r="AL54" s="203" t="s">
        <v>69</v>
      </c>
    </row>
    <row r="55" spans="3:38" x14ac:dyDescent="0.25">
      <c r="C55"/>
      <c r="E55"/>
      <c r="F55"/>
      <c r="G55" s="204"/>
      <c r="V55" s="225" t="s">
        <v>549</v>
      </c>
      <c r="W55" s="226">
        <f t="shared" si="5"/>
        <v>50</v>
      </c>
      <c r="X55" s="227" t="s">
        <v>549</v>
      </c>
      <c r="Z55" s="196">
        <v>480</v>
      </c>
      <c r="AA55" s="197">
        <v>480</v>
      </c>
      <c r="AB55" s="201" t="str">
        <f t="shared" si="1"/>
        <v>480 x 480</v>
      </c>
      <c r="AC55" s="202" t="str">
        <f t="shared" si="6"/>
        <v>Undefined</v>
      </c>
      <c r="AD55" s="148">
        <f t="shared" si="2"/>
        <v>1</v>
      </c>
      <c r="AE55" s="154">
        <f t="shared" si="3"/>
        <v>1</v>
      </c>
      <c r="AK55" s="182" t="s">
        <v>265</v>
      </c>
      <c r="AL55" s="203" t="s">
        <v>194</v>
      </c>
    </row>
    <row r="56" spans="3:38" x14ac:dyDescent="0.25">
      <c r="C56"/>
      <c r="E56"/>
      <c r="F56"/>
      <c r="G56" s="204"/>
      <c r="V56" s="225" t="s">
        <v>550</v>
      </c>
      <c r="W56" s="226">
        <f t="shared" si="5"/>
        <v>51</v>
      </c>
      <c r="X56" s="227" t="s">
        <v>550</v>
      </c>
      <c r="Z56" s="196">
        <v>1280</v>
      </c>
      <c r="AA56" s="197">
        <v>480</v>
      </c>
      <c r="AB56" s="201" t="str">
        <f t="shared" si="1"/>
        <v>1280 x 480</v>
      </c>
      <c r="AC56" s="202" t="str">
        <f t="shared" si="6"/>
        <v>Undefined</v>
      </c>
      <c r="AD56" s="148">
        <f t="shared" si="2"/>
        <v>8</v>
      </c>
      <c r="AE56" s="154">
        <f t="shared" si="3"/>
        <v>3</v>
      </c>
      <c r="AK56" s="182" t="s">
        <v>247</v>
      </c>
      <c r="AL56" s="203" t="s">
        <v>71</v>
      </c>
    </row>
    <row r="57" spans="3:38" x14ac:dyDescent="0.25">
      <c r="C57"/>
      <c r="E57"/>
      <c r="F57"/>
      <c r="G57" s="204"/>
      <c r="V57" s="225" t="s">
        <v>551</v>
      </c>
      <c r="W57" s="226">
        <f t="shared" si="5"/>
        <v>52</v>
      </c>
      <c r="X57" s="227" t="s">
        <v>551</v>
      </c>
      <c r="Z57" s="196">
        <v>396</v>
      </c>
      <c r="AA57" s="197">
        <v>484</v>
      </c>
      <c r="AB57" s="201" t="str">
        <f t="shared" si="1"/>
        <v>396 x 484</v>
      </c>
      <c r="AC57" s="202" t="str">
        <f t="shared" si="6"/>
        <v>Undefined</v>
      </c>
      <c r="AD57" s="148">
        <f t="shared" si="2"/>
        <v>9</v>
      </c>
      <c r="AE57" s="154">
        <f t="shared" si="3"/>
        <v>11</v>
      </c>
      <c r="AK57" s="182" t="s">
        <v>288</v>
      </c>
      <c r="AL57" s="203" t="s">
        <v>66</v>
      </c>
    </row>
    <row r="58" spans="3:38" x14ac:dyDescent="0.25">
      <c r="C58"/>
      <c r="E58"/>
      <c r="F58"/>
      <c r="G58" s="204"/>
      <c r="V58" s="225" t="s">
        <v>552</v>
      </c>
      <c r="W58" s="226">
        <f t="shared" si="5"/>
        <v>53</v>
      </c>
      <c r="X58" s="227" t="s">
        <v>552</v>
      </c>
      <c r="Z58" s="196">
        <v>192</v>
      </c>
      <c r="AA58" s="197">
        <v>490</v>
      </c>
      <c r="AB58" s="201" t="str">
        <f t="shared" si="1"/>
        <v>192 x 490</v>
      </c>
      <c r="AC58" s="202" t="str">
        <f t="shared" si="6"/>
        <v>Undefined</v>
      </c>
      <c r="AD58" s="148">
        <f t="shared" si="2"/>
        <v>96</v>
      </c>
      <c r="AE58" s="154">
        <f t="shared" si="3"/>
        <v>245</v>
      </c>
      <c r="AK58" s="182"/>
      <c r="AL58" s="203"/>
    </row>
    <row r="59" spans="3:38" x14ac:dyDescent="0.25">
      <c r="C59"/>
      <c r="E59"/>
      <c r="F59"/>
      <c r="G59" s="204"/>
      <c r="V59" s="225" t="s">
        <v>553</v>
      </c>
      <c r="W59" s="226">
        <f t="shared" si="5"/>
        <v>54</v>
      </c>
      <c r="X59" s="227" t="s">
        <v>553</v>
      </c>
      <c r="Z59" s="196">
        <v>378</v>
      </c>
      <c r="AA59" s="197">
        <v>496</v>
      </c>
      <c r="AB59" s="201" t="str">
        <f t="shared" si="1"/>
        <v>378 x 496</v>
      </c>
      <c r="AC59" s="202" t="str">
        <f t="shared" si="6"/>
        <v>Undefined</v>
      </c>
      <c r="AD59" s="148">
        <f t="shared" si="2"/>
        <v>189</v>
      </c>
      <c r="AE59" s="154">
        <f t="shared" si="3"/>
        <v>248</v>
      </c>
      <c r="AK59" s="182"/>
      <c r="AL59" s="203"/>
    </row>
    <row r="60" spans="3:38" x14ac:dyDescent="0.25">
      <c r="C60"/>
      <c r="E60"/>
      <c r="F60"/>
      <c r="G60" s="204"/>
      <c r="V60" s="225" t="s">
        <v>554</v>
      </c>
      <c r="W60" s="226">
        <f t="shared" si="5"/>
        <v>55</v>
      </c>
      <c r="X60" s="227" t="s">
        <v>554</v>
      </c>
      <c r="Z60" s="196">
        <v>410</v>
      </c>
      <c r="AA60" s="197">
        <v>502</v>
      </c>
      <c r="AB60" s="201" t="str">
        <f t="shared" si="1"/>
        <v>410 x 502</v>
      </c>
      <c r="AC60" s="202" t="str">
        <f t="shared" si="6"/>
        <v>Undefined</v>
      </c>
      <c r="AD60" s="148">
        <f t="shared" si="2"/>
        <v>205</v>
      </c>
      <c r="AE60" s="154">
        <f t="shared" si="3"/>
        <v>251</v>
      </c>
      <c r="AK60" s="182"/>
      <c r="AL60" s="203"/>
    </row>
    <row r="61" spans="3:38" x14ac:dyDescent="0.25">
      <c r="C61"/>
      <c r="E61"/>
      <c r="F61"/>
      <c r="G61" s="204"/>
      <c r="V61" s="225" t="s">
        <v>555</v>
      </c>
      <c r="W61" s="226">
        <f t="shared" si="5"/>
        <v>56</v>
      </c>
      <c r="X61" s="227" t="s">
        <v>555</v>
      </c>
      <c r="Z61" s="196">
        <v>800</v>
      </c>
      <c r="AA61" s="197">
        <v>573</v>
      </c>
      <c r="AB61" s="201" t="str">
        <f t="shared" si="1"/>
        <v>800 x 573</v>
      </c>
      <c r="AC61" s="202" t="str">
        <f t="shared" si="6"/>
        <v>Undefined</v>
      </c>
      <c r="AD61" s="148">
        <f t="shared" si="2"/>
        <v>800</v>
      </c>
      <c r="AE61" s="154">
        <f t="shared" si="3"/>
        <v>573</v>
      </c>
      <c r="AK61" s="182"/>
      <c r="AL61" s="203"/>
    </row>
    <row r="62" spans="3:38" x14ac:dyDescent="0.25">
      <c r="C62"/>
      <c r="E62"/>
      <c r="F62"/>
      <c r="G62" s="204"/>
      <c r="V62" s="225" t="s">
        <v>556</v>
      </c>
      <c r="W62" s="226">
        <f t="shared" si="5"/>
        <v>57</v>
      </c>
      <c r="X62" s="227" t="s">
        <v>556</v>
      </c>
      <c r="Z62" s="196">
        <v>336</v>
      </c>
      <c r="AA62" s="197">
        <v>580</v>
      </c>
      <c r="AB62" s="201" t="str">
        <f t="shared" si="1"/>
        <v>336 x 580</v>
      </c>
      <c r="AC62" s="202" t="str">
        <f t="shared" si="6"/>
        <v>Undefined</v>
      </c>
      <c r="AD62" s="148">
        <f t="shared" si="2"/>
        <v>84</v>
      </c>
      <c r="AE62" s="154">
        <f t="shared" si="3"/>
        <v>145</v>
      </c>
      <c r="AK62" s="182"/>
      <c r="AL62" s="203"/>
    </row>
    <row r="63" spans="3:38" x14ac:dyDescent="0.25">
      <c r="C63"/>
      <c r="E63"/>
      <c r="F63"/>
      <c r="G63" s="204"/>
      <c r="V63" s="225" t="s">
        <v>557</v>
      </c>
      <c r="W63" s="226">
        <f t="shared" si="5"/>
        <v>58</v>
      </c>
      <c r="X63" s="227" t="s">
        <v>557</v>
      </c>
      <c r="Z63" s="196">
        <v>800</v>
      </c>
      <c r="AA63" s="197">
        <v>600</v>
      </c>
      <c r="AB63" s="201" t="str">
        <f t="shared" si="1"/>
        <v>800 x 600</v>
      </c>
      <c r="AC63" s="202" t="str">
        <f t="shared" si="6"/>
        <v>SVGA</v>
      </c>
      <c r="AD63" s="148">
        <f t="shared" si="2"/>
        <v>4</v>
      </c>
      <c r="AE63" s="154">
        <f t="shared" si="3"/>
        <v>3</v>
      </c>
      <c r="AK63" s="182"/>
      <c r="AL63" s="203"/>
    </row>
    <row r="64" spans="3:38" x14ac:dyDescent="0.25">
      <c r="C64"/>
      <c r="E64"/>
      <c r="F64"/>
      <c r="G64" s="204"/>
      <c r="V64" s="225" t="s">
        <v>558</v>
      </c>
      <c r="W64" s="226">
        <f t="shared" si="5"/>
        <v>59</v>
      </c>
      <c r="X64" s="227" t="s">
        <v>558</v>
      </c>
      <c r="Z64" s="196">
        <v>1280</v>
      </c>
      <c r="AA64" s="197">
        <v>720</v>
      </c>
      <c r="AB64" s="201" t="str">
        <f t="shared" si="1"/>
        <v>1280 x 720</v>
      </c>
      <c r="AC64" s="202" t="str">
        <f t="shared" si="6"/>
        <v>HD</v>
      </c>
      <c r="AD64" s="148">
        <f t="shared" si="2"/>
        <v>16</v>
      </c>
      <c r="AE64" s="154">
        <f t="shared" si="3"/>
        <v>9</v>
      </c>
      <c r="AK64" s="182"/>
      <c r="AL64" s="203"/>
    </row>
    <row r="65" spans="3:38" ht="14.4" thickBot="1" x14ac:dyDescent="0.3">
      <c r="C65"/>
      <c r="E65"/>
      <c r="F65"/>
      <c r="G65" s="204"/>
      <c r="V65" s="234" t="s">
        <v>559</v>
      </c>
      <c r="W65" s="235">
        <f t="shared" si="5"/>
        <v>60</v>
      </c>
      <c r="X65" s="236" t="s">
        <v>559</v>
      </c>
      <c r="Z65" s="196">
        <v>1480</v>
      </c>
      <c r="AA65" s="197">
        <v>720</v>
      </c>
      <c r="AB65" s="201" t="str">
        <f t="shared" si="1"/>
        <v>1480 x 720</v>
      </c>
      <c r="AC65" s="202" t="str">
        <f t="shared" si="6"/>
        <v>HD</v>
      </c>
      <c r="AD65" s="148">
        <f t="shared" si="2"/>
        <v>37</v>
      </c>
      <c r="AE65" s="154">
        <f t="shared" si="3"/>
        <v>18</v>
      </c>
      <c r="AK65" s="182"/>
      <c r="AL65" s="203"/>
    </row>
    <row r="66" spans="3:38" x14ac:dyDescent="0.25">
      <c r="C66"/>
      <c r="E66"/>
      <c r="F66"/>
      <c r="G66" s="204"/>
      <c r="Z66" s="196">
        <v>1520</v>
      </c>
      <c r="AA66" s="197">
        <v>720</v>
      </c>
      <c r="AB66" s="201" t="str">
        <f t="shared" si="1"/>
        <v>1520 x 720</v>
      </c>
      <c r="AC66" s="202" t="str">
        <f t="shared" si="6"/>
        <v>HD</v>
      </c>
      <c r="AD66" s="148">
        <f t="shared" si="2"/>
        <v>19</v>
      </c>
      <c r="AE66" s="154">
        <f t="shared" si="3"/>
        <v>9</v>
      </c>
      <c r="AK66" s="182"/>
      <c r="AL66" s="203"/>
    </row>
    <row r="67" spans="3:38" x14ac:dyDescent="0.25">
      <c r="C67"/>
      <c r="E67"/>
      <c r="F67"/>
      <c r="G67" s="204"/>
      <c r="Z67" s="196">
        <v>1560</v>
      </c>
      <c r="AA67" s="197">
        <v>720</v>
      </c>
      <c r="AB67" s="201" t="str">
        <f t="shared" si="1"/>
        <v>1560 x 720</v>
      </c>
      <c r="AC67" s="202" t="str">
        <f t="shared" si="6"/>
        <v>HD</v>
      </c>
      <c r="AD67" s="148">
        <f t="shared" si="2"/>
        <v>13</v>
      </c>
      <c r="AE67" s="154">
        <f t="shared" si="3"/>
        <v>6</v>
      </c>
      <c r="AK67" s="182"/>
      <c r="AL67" s="203"/>
    </row>
    <row r="68" spans="3:38" x14ac:dyDescent="0.25">
      <c r="C68"/>
      <c r="E68"/>
      <c r="F68"/>
      <c r="G68" s="204"/>
      <c r="Z68" s="196">
        <v>1600</v>
      </c>
      <c r="AA68" s="197">
        <v>720</v>
      </c>
      <c r="AB68" s="201" t="str">
        <f t="shared" si="1"/>
        <v>1600 x 720</v>
      </c>
      <c r="AC68" s="202" t="str">
        <f t="shared" si="6"/>
        <v>HD</v>
      </c>
      <c r="AD68" s="148">
        <f t="shared" si="2"/>
        <v>20</v>
      </c>
      <c r="AE68" s="154">
        <f t="shared" si="3"/>
        <v>9</v>
      </c>
      <c r="AK68" s="182"/>
      <c r="AL68" s="203"/>
    </row>
    <row r="69" spans="3:38" x14ac:dyDescent="0.25">
      <c r="C69"/>
      <c r="E69"/>
      <c r="F69"/>
      <c r="G69" s="204"/>
      <c r="Z69" s="196">
        <v>1680</v>
      </c>
      <c r="AA69" s="197">
        <v>720</v>
      </c>
      <c r="AB69" s="201" t="str">
        <f t="shared" si="1"/>
        <v>1680 x 720</v>
      </c>
      <c r="AC69" s="202" t="str">
        <f t="shared" si="6"/>
        <v>HD</v>
      </c>
      <c r="AD69" s="148">
        <f t="shared" si="2"/>
        <v>7</v>
      </c>
      <c r="AE69" s="154">
        <f t="shared" si="3"/>
        <v>3</v>
      </c>
      <c r="AK69" s="182"/>
      <c r="AL69" s="203"/>
    </row>
    <row r="70" spans="3:38" x14ac:dyDescent="0.25">
      <c r="C70"/>
      <c r="E70"/>
      <c r="F70"/>
      <c r="G70" s="204"/>
      <c r="Z70" s="196">
        <v>1920</v>
      </c>
      <c r="AA70" s="197">
        <v>720</v>
      </c>
      <c r="AB70" s="201" t="str">
        <f t="shared" si="1"/>
        <v>1920 x 720</v>
      </c>
      <c r="AC70" s="202" t="str">
        <f t="shared" si="6"/>
        <v>HD</v>
      </c>
      <c r="AD70" s="148">
        <f t="shared" si="2"/>
        <v>8</v>
      </c>
      <c r="AE70" s="154">
        <f t="shared" si="3"/>
        <v>3</v>
      </c>
      <c r="AK70" s="182"/>
      <c r="AL70" s="203"/>
    </row>
    <row r="71" spans="3:38" x14ac:dyDescent="0.25">
      <c r="C71"/>
      <c r="E71"/>
      <c r="F71"/>
      <c r="G71" s="204"/>
      <c r="Z71" s="196">
        <v>1366</v>
      </c>
      <c r="AA71" s="197">
        <v>768</v>
      </c>
      <c r="AB71" s="201" t="str">
        <f t="shared" ref="AB71:AB134" si="7">Z71&amp;" x "&amp;AA71</f>
        <v>1366 x 768</v>
      </c>
      <c r="AC71" s="202" t="str">
        <f t="shared" si="6"/>
        <v>HD</v>
      </c>
      <c r="AD71" s="148">
        <f t="shared" ref="AD71:AD134" si="8">IF(Z71=0, 0, Z71/GCD(Z71:AA71))</f>
        <v>683</v>
      </c>
      <c r="AE71" s="154">
        <f t="shared" ref="AE71:AE134" si="9">IF(AA71=0, 0, AA71/GCD(Z71:AA71))</f>
        <v>384</v>
      </c>
      <c r="AK71" s="182"/>
      <c r="AL71" s="203"/>
    </row>
    <row r="72" spans="3:38" x14ac:dyDescent="0.25">
      <c r="C72"/>
      <c r="E72"/>
      <c r="F72"/>
      <c r="G72" s="204"/>
      <c r="Z72" s="196">
        <v>1280</v>
      </c>
      <c r="AA72" s="197">
        <v>800</v>
      </c>
      <c r="AB72" s="201" t="str">
        <f t="shared" si="7"/>
        <v>1280 x 800</v>
      </c>
      <c r="AC72" s="202" t="str">
        <f t="shared" si="6"/>
        <v>HD</v>
      </c>
      <c r="AD72" s="148">
        <f t="shared" si="8"/>
        <v>8</v>
      </c>
      <c r="AE72" s="154">
        <f t="shared" si="9"/>
        <v>5</v>
      </c>
      <c r="AK72" s="182"/>
      <c r="AL72" s="203"/>
    </row>
    <row r="73" spans="3:38" x14ac:dyDescent="0.25">
      <c r="C73"/>
      <c r="E73"/>
      <c r="F73"/>
      <c r="G73" s="200"/>
      <c r="Z73" s="196">
        <v>2560</v>
      </c>
      <c r="AA73" s="197">
        <v>800</v>
      </c>
      <c r="AB73" s="201" t="str">
        <f t="shared" si="7"/>
        <v>2560 x 800</v>
      </c>
      <c r="AC73" s="202" t="str">
        <f t="shared" si="6"/>
        <v>HD</v>
      </c>
      <c r="AD73" s="148">
        <f t="shared" si="8"/>
        <v>16</v>
      </c>
      <c r="AE73" s="154">
        <f t="shared" si="9"/>
        <v>5</v>
      </c>
      <c r="AK73" s="182"/>
      <c r="AL73" s="203"/>
    </row>
    <row r="74" spans="3:38" x14ac:dyDescent="0.25">
      <c r="C74"/>
      <c r="E74"/>
      <c r="F74"/>
      <c r="G74" s="200"/>
      <c r="Z74" s="196">
        <v>2260</v>
      </c>
      <c r="AA74" s="197">
        <v>816</v>
      </c>
      <c r="AB74" s="201" t="str">
        <f t="shared" si="7"/>
        <v>2260 x 816</v>
      </c>
      <c r="AC74" s="202" t="str">
        <f t="shared" si="6"/>
        <v>HD+</v>
      </c>
      <c r="AD74" s="148">
        <f t="shared" si="8"/>
        <v>565</v>
      </c>
      <c r="AE74" s="154">
        <f t="shared" si="9"/>
        <v>204</v>
      </c>
      <c r="AK74" s="182"/>
      <c r="AL74" s="203"/>
    </row>
    <row r="75" spans="3:38" x14ac:dyDescent="0.25">
      <c r="C75"/>
      <c r="E75"/>
      <c r="F75"/>
      <c r="G75" s="200"/>
      <c r="Z75" s="196">
        <v>2268</v>
      </c>
      <c r="AA75" s="197">
        <v>832</v>
      </c>
      <c r="AB75" s="201" t="str">
        <f t="shared" si="7"/>
        <v>2268 x 832</v>
      </c>
      <c r="AC75" s="202" t="str">
        <f t="shared" ref="AC75:AC80" si="10">VLOOKUP(MATCH(LARGE(Z75:AA75,1), RankLg, 1)&amp;"_"&amp;MATCH(SMALL(Z75:AA75, 1), RankSm, 1), Code2Reso, 2, FALSE)</f>
        <v>HD+</v>
      </c>
      <c r="AD75" s="148">
        <f t="shared" si="8"/>
        <v>567</v>
      </c>
      <c r="AE75" s="154">
        <f t="shared" si="9"/>
        <v>208</v>
      </c>
      <c r="AK75" s="182"/>
      <c r="AL75" s="203"/>
    </row>
    <row r="76" spans="3:38" x14ac:dyDescent="0.25">
      <c r="C76"/>
      <c r="E76"/>
      <c r="F76"/>
      <c r="G76" s="200"/>
      <c r="Z76" s="196">
        <v>2520</v>
      </c>
      <c r="AA76" s="197">
        <v>840</v>
      </c>
      <c r="AB76" s="201" t="str">
        <f t="shared" si="7"/>
        <v>2520 x 840</v>
      </c>
      <c r="AC76" s="202" t="str">
        <f t="shared" si="10"/>
        <v>HD+</v>
      </c>
      <c r="AD76" s="148">
        <f t="shared" si="8"/>
        <v>3</v>
      </c>
      <c r="AE76" s="154">
        <f t="shared" si="9"/>
        <v>1</v>
      </c>
      <c r="AK76" s="182"/>
      <c r="AL76" s="203"/>
    </row>
    <row r="77" spans="3:38" x14ac:dyDescent="0.25">
      <c r="C77"/>
      <c r="E77"/>
      <c r="F77"/>
      <c r="G77" s="204"/>
      <c r="Z77" s="196">
        <v>2142</v>
      </c>
      <c r="AA77" s="197">
        <v>876</v>
      </c>
      <c r="AB77" s="201" t="str">
        <f t="shared" si="7"/>
        <v>2142 x 876</v>
      </c>
      <c r="AC77" s="202" t="str">
        <f t="shared" si="10"/>
        <v>HD+</v>
      </c>
      <c r="AD77" s="148">
        <f t="shared" si="8"/>
        <v>357</v>
      </c>
      <c r="AE77" s="154">
        <f t="shared" si="9"/>
        <v>146</v>
      </c>
      <c r="AK77" s="182"/>
      <c r="AL77" s="203"/>
    </row>
    <row r="78" spans="3:38" x14ac:dyDescent="0.25">
      <c r="C78"/>
      <c r="E78"/>
      <c r="F78"/>
      <c r="G78" s="204"/>
      <c r="Z78" s="196">
        <v>192</v>
      </c>
      <c r="AA78" s="197">
        <v>960</v>
      </c>
      <c r="AB78" s="201" t="str">
        <f t="shared" si="7"/>
        <v>192 x 960</v>
      </c>
      <c r="AC78" s="202" t="str">
        <f t="shared" si="10"/>
        <v>Undefined</v>
      </c>
      <c r="AD78" s="148">
        <f t="shared" si="8"/>
        <v>1</v>
      </c>
      <c r="AE78" s="154">
        <f t="shared" si="9"/>
        <v>5</v>
      </c>
      <c r="AK78" s="182"/>
      <c r="AL78" s="203"/>
    </row>
    <row r="79" spans="3:38" x14ac:dyDescent="0.25">
      <c r="C79"/>
      <c r="E79"/>
      <c r="F79"/>
      <c r="G79" s="204"/>
      <c r="Z79" s="196">
        <v>1972</v>
      </c>
      <c r="AA79" s="197">
        <v>988</v>
      </c>
      <c r="AB79" s="201" t="str">
        <f t="shared" si="7"/>
        <v>1972 x 988</v>
      </c>
      <c r="AC79" s="202" t="str">
        <f t="shared" si="10"/>
        <v>HD+</v>
      </c>
      <c r="AD79" s="148">
        <f t="shared" si="8"/>
        <v>493</v>
      </c>
      <c r="AE79" s="154">
        <f t="shared" si="9"/>
        <v>247</v>
      </c>
      <c r="AK79" s="182"/>
      <c r="AL79" s="203"/>
    </row>
    <row r="80" spans="3:38" x14ac:dyDescent="0.25">
      <c r="C80"/>
      <c r="E80"/>
      <c r="F80"/>
      <c r="G80" s="204"/>
      <c r="Z80" s="196">
        <v>2400</v>
      </c>
      <c r="AA80" s="197">
        <v>1024</v>
      </c>
      <c r="AB80" s="201" t="str">
        <f t="shared" si="7"/>
        <v>2400 x 1024</v>
      </c>
      <c r="AC80" s="202" t="str">
        <f t="shared" si="10"/>
        <v>HD+</v>
      </c>
      <c r="AD80" s="148">
        <f t="shared" si="8"/>
        <v>75</v>
      </c>
      <c r="AE80" s="154">
        <f t="shared" si="9"/>
        <v>32</v>
      </c>
      <c r="AK80" s="182"/>
      <c r="AL80" s="203"/>
    </row>
    <row r="81" spans="3:38" x14ac:dyDescent="0.25">
      <c r="C81"/>
      <c r="E81"/>
      <c r="F81"/>
      <c r="G81" s="204"/>
      <c r="Z81" s="196">
        <v>720</v>
      </c>
      <c r="AA81" s="197">
        <v>1080</v>
      </c>
      <c r="AB81" s="201" t="str">
        <f t="shared" si="7"/>
        <v>720 x 1080</v>
      </c>
      <c r="AC81" s="202" t="s">
        <v>57</v>
      </c>
      <c r="AD81" s="148">
        <f t="shared" si="8"/>
        <v>2</v>
      </c>
      <c r="AE81" s="154">
        <f t="shared" si="9"/>
        <v>3</v>
      </c>
      <c r="AK81" s="182"/>
      <c r="AL81" s="203"/>
    </row>
    <row r="82" spans="3:38" x14ac:dyDescent="0.25">
      <c r="C82"/>
      <c r="E82"/>
      <c r="F82"/>
      <c r="G82" s="204"/>
      <c r="Z82" s="196">
        <v>1200</v>
      </c>
      <c r="AA82" s="197">
        <v>1080</v>
      </c>
      <c r="AB82" s="201" t="str">
        <f t="shared" si="7"/>
        <v>1200 x 1080</v>
      </c>
      <c r="AC82" s="202" t="str">
        <f t="shared" ref="AC82:AC113" si="11">VLOOKUP(MATCH(LARGE(Z82:AA82,1), RankLg, 1)&amp;"_"&amp;MATCH(SMALL(Z82:AA82, 1), RankSm, 1), Code2Reso, 2, FALSE)</f>
        <v>Undefined</v>
      </c>
      <c r="AD82" s="148">
        <f t="shared" si="8"/>
        <v>10</v>
      </c>
      <c r="AE82" s="154">
        <f t="shared" si="9"/>
        <v>9</v>
      </c>
      <c r="AK82" s="182"/>
      <c r="AL82" s="203"/>
    </row>
    <row r="83" spans="3:38" x14ac:dyDescent="0.25">
      <c r="C83"/>
      <c r="E83"/>
      <c r="F83"/>
      <c r="G83" s="204"/>
      <c r="Z83" s="196">
        <v>1200</v>
      </c>
      <c r="AA83" s="197">
        <v>1080</v>
      </c>
      <c r="AB83" s="201" t="str">
        <f t="shared" si="7"/>
        <v>1200 x 1080</v>
      </c>
      <c r="AC83" s="202" t="str">
        <f t="shared" si="11"/>
        <v>Undefined</v>
      </c>
      <c r="AD83" s="148">
        <f t="shared" si="8"/>
        <v>10</v>
      </c>
      <c r="AE83" s="154">
        <f t="shared" si="9"/>
        <v>9</v>
      </c>
      <c r="AK83" s="182"/>
      <c r="AL83" s="203"/>
    </row>
    <row r="84" spans="3:38" x14ac:dyDescent="0.25">
      <c r="C84"/>
      <c r="E84"/>
      <c r="F84"/>
      <c r="G84" s="204"/>
      <c r="Z84" s="196">
        <v>1240</v>
      </c>
      <c r="AA84" s="197">
        <v>1080</v>
      </c>
      <c r="AB84" s="201" t="str">
        <f t="shared" si="7"/>
        <v>1240 x 1080</v>
      </c>
      <c r="AC84" s="202" t="str">
        <f t="shared" si="11"/>
        <v>Undefined</v>
      </c>
      <c r="AD84" s="148">
        <f t="shared" si="8"/>
        <v>31</v>
      </c>
      <c r="AE84" s="154">
        <f t="shared" si="9"/>
        <v>27</v>
      </c>
      <c r="AK84" s="182"/>
      <c r="AL84" s="203"/>
    </row>
    <row r="85" spans="3:38" x14ac:dyDescent="0.25">
      <c r="C85"/>
      <c r="E85"/>
      <c r="F85"/>
      <c r="G85" s="204" t="s">
        <v>70</v>
      </c>
      <c r="Z85" s="196">
        <v>1920</v>
      </c>
      <c r="AA85" s="197">
        <v>1080</v>
      </c>
      <c r="AB85" s="201" t="str">
        <f t="shared" si="7"/>
        <v>1920 x 1080</v>
      </c>
      <c r="AC85" s="202" t="str">
        <f t="shared" si="11"/>
        <v>FHD</v>
      </c>
      <c r="AD85" s="148">
        <f t="shared" si="8"/>
        <v>16</v>
      </c>
      <c r="AE85" s="154">
        <f t="shared" si="9"/>
        <v>9</v>
      </c>
      <c r="AK85" s="182"/>
      <c r="AL85" s="203"/>
    </row>
    <row r="86" spans="3:38" ht="14.4" thickBot="1" x14ac:dyDescent="0.3">
      <c r="C86"/>
      <c r="E86"/>
      <c r="F86"/>
      <c r="G86" s="205" t="s">
        <v>105</v>
      </c>
      <c r="Z86" s="196">
        <v>2092</v>
      </c>
      <c r="AA86" s="197">
        <v>1080</v>
      </c>
      <c r="AB86" s="201" t="str">
        <f t="shared" si="7"/>
        <v>2092 x 1080</v>
      </c>
      <c r="AC86" s="202" t="str">
        <f t="shared" si="11"/>
        <v>FHD</v>
      </c>
      <c r="AD86" s="148">
        <f t="shared" si="8"/>
        <v>523</v>
      </c>
      <c r="AE86" s="154">
        <f t="shared" si="9"/>
        <v>270</v>
      </c>
      <c r="AK86" s="182"/>
      <c r="AL86" s="203"/>
    </row>
    <row r="87" spans="3:38" x14ac:dyDescent="0.25">
      <c r="C87"/>
      <c r="E87"/>
      <c r="F87"/>
      <c r="Z87" s="196">
        <v>2120</v>
      </c>
      <c r="AA87" s="197">
        <v>1080</v>
      </c>
      <c r="AB87" s="201" t="str">
        <f t="shared" si="7"/>
        <v>2120 x 1080</v>
      </c>
      <c r="AC87" s="202" t="str">
        <f t="shared" si="11"/>
        <v>FHD</v>
      </c>
      <c r="AD87" s="148">
        <f t="shared" si="8"/>
        <v>53</v>
      </c>
      <c r="AE87" s="154">
        <f t="shared" si="9"/>
        <v>27</v>
      </c>
      <c r="AK87" s="182"/>
      <c r="AL87" s="203"/>
    </row>
    <row r="88" spans="3:38" x14ac:dyDescent="0.25">
      <c r="C88"/>
      <c r="E88"/>
      <c r="F88"/>
      <c r="Z88" s="196">
        <v>2160</v>
      </c>
      <c r="AA88" s="197">
        <v>1080</v>
      </c>
      <c r="AB88" s="201" t="str">
        <f t="shared" si="7"/>
        <v>2160 x 1080</v>
      </c>
      <c r="AC88" s="202" t="str">
        <f t="shared" si="11"/>
        <v>FHD</v>
      </c>
      <c r="AD88" s="148">
        <f t="shared" si="8"/>
        <v>2</v>
      </c>
      <c r="AE88" s="154">
        <f t="shared" si="9"/>
        <v>1</v>
      </c>
      <c r="AK88" s="182"/>
      <c r="AL88" s="203"/>
    </row>
    <row r="89" spans="3:38" x14ac:dyDescent="0.25">
      <c r="C89"/>
      <c r="E89"/>
      <c r="F89"/>
      <c r="G89"/>
      <c r="Z89" s="196">
        <v>2220</v>
      </c>
      <c r="AA89" s="197">
        <v>1080</v>
      </c>
      <c r="AB89" s="201" t="str">
        <f t="shared" si="7"/>
        <v>2220 x 1080</v>
      </c>
      <c r="AC89" s="202" t="str">
        <f t="shared" si="11"/>
        <v>FHD</v>
      </c>
      <c r="AD89" s="148">
        <f t="shared" si="8"/>
        <v>37</v>
      </c>
      <c r="AE89" s="154">
        <f t="shared" si="9"/>
        <v>18</v>
      </c>
      <c r="AK89" s="182"/>
      <c r="AL89" s="203"/>
    </row>
    <row r="90" spans="3:38" x14ac:dyDescent="0.25">
      <c r="C90"/>
      <c r="E90"/>
      <c r="F90"/>
      <c r="G90"/>
      <c r="Z90" s="196">
        <v>2232</v>
      </c>
      <c r="AA90" s="197">
        <v>1080</v>
      </c>
      <c r="AB90" s="201" t="str">
        <f t="shared" si="7"/>
        <v>2232 x 1080</v>
      </c>
      <c r="AC90" s="202" t="str">
        <f t="shared" si="11"/>
        <v>FHD</v>
      </c>
      <c r="AD90" s="148">
        <f t="shared" si="8"/>
        <v>31</v>
      </c>
      <c r="AE90" s="154">
        <f t="shared" si="9"/>
        <v>15</v>
      </c>
      <c r="AK90" s="182"/>
      <c r="AL90" s="203"/>
    </row>
    <row r="91" spans="3:38" x14ac:dyDescent="0.25">
      <c r="C91"/>
      <c r="E91"/>
      <c r="F91"/>
      <c r="Z91" s="196">
        <v>2244</v>
      </c>
      <c r="AA91" s="197">
        <v>1080</v>
      </c>
      <c r="AB91" s="201" t="str">
        <f t="shared" si="7"/>
        <v>2244 x 1080</v>
      </c>
      <c r="AC91" s="202" t="str">
        <f t="shared" si="11"/>
        <v>FHD</v>
      </c>
      <c r="AD91" s="148">
        <f t="shared" si="8"/>
        <v>187</v>
      </c>
      <c r="AE91" s="154">
        <f t="shared" si="9"/>
        <v>90</v>
      </c>
      <c r="AK91" s="182"/>
      <c r="AL91" s="203"/>
    </row>
    <row r="92" spans="3:38" x14ac:dyDescent="0.25">
      <c r="C92"/>
      <c r="E92"/>
      <c r="F92"/>
      <c r="Z92" s="196">
        <v>2248</v>
      </c>
      <c r="AA92" s="197">
        <v>1080</v>
      </c>
      <c r="AB92" s="201" t="str">
        <f t="shared" si="7"/>
        <v>2248 x 1080</v>
      </c>
      <c r="AC92" s="202" t="str">
        <f t="shared" si="11"/>
        <v>FHD</v>
      </c>
      <c r="AD92" s="148">
        <f t="shared" si="8"/>
        <v>281</v>
      </c>
      <c r="AE92" s="154">
        <f t="shared" si="9"/>
        <v>135</v>
      </c>
      <c r="AK92" s="182"/>
      <c r="AL92" s="203"/>
    </row>
    <row r="93" spans="3:38" x14ac:dyDescent="0.25">
      <c r="C93"/>
      <c r="E93"/>
      <c r="F93"/>
      <c r="G93"/>
      <c r="Z93" s="196">
        <v>2256</v>
      </c>
      <c r="AA93" s="197">
        <v>1080</v>
      </c>
      <c r="AB93" s="201" t="str">
        <f t="shared" si="7"/>
        <v>2256 x 1080</v>
      </c>
      <c r="AC93" s="202" t="str">
        <f t="shared" si="11"/>
        <v>FHD</v>
      </c>
      <c r="AD93" s="148">
        <f t="shared" si="8"/>
        <v>94</v>
      </c>
      <c r="AE93" s="154">
        <f t="shared" si="9"/>
        <v>45</v>
      </c>
      <c r="AK93" s="182"/>
      <c r="AL93" s="203"/>
    </row>
    <row r="94" spans="3:38" x14ac:dyDescent="0.25">
      <c r="C94"/>
      <c r="E94"/>
      <c r="F94"/>
      <c r="G94"/>
      <c r="Z94" s="196">
        <v>2280</v>
      </c>
      <c r="AA94" s="197">
        <v>1080</v>
      </c>
      <c r="AB94" s="201" t="str">
        <f t="shared" si="7"/>
        <v>2280 x 1080</v>
      </c>
      <c r="AC94" s="202" t="str">
        <f t="shared" si="11"/>
        <v>FHD</v>
      </c>
      <c r="AD94" s="148">
        <f t="shared" si="8"/>
        <v>19</v>
      </c>
      <c r="AE94" s="154">
        <f t="shared" si="9"/>
        <v>9</v>
      </c>
      <c r="AK94" s="182"/>
      <c r="AL94" s="203"/>
    </row>
    <row r="95" spans="3:38" x14ac:dyDescent="0.25">
      <c r="C95"/>
      <c r="E95"/>
      <c r="F95"/>
      <c r="G95"/>
      <c r="Z95" s="196">
        <v>2316</v>
      </c>
      <c r="AA95" s="197">
        <v>1080</v>
      </c>
      <c r="AB95" s="201" t="str">
        <f t="shared" si="7"/>
        <v>2316 x 1080</v>
      </c>
      <c r="AC95" s="202" t="str">
        <f t="shared" si="11"/>
        <v>FHD</v>
      </c>
      <c r="AD95" s="148">
        <f t="shared" si="8"/>
        <v>193</v>
      </c>
      <c r="AE95" s="154">
        <f t="shared" si="9"/>
        <v>90</v>
      </c>
      <c r="AK95" s="182"/>
      <c r="AL95" s="203"/>
    </row>
    <row r="96" spans="3:38" x14ac:dyDescent="0.25">
      <c r="C96"/>
      <c r="E96"/>
      <c r="F96"/>
      <c r="G96"/>
      <c r="Z96" s="196">
        <v>2340</v>
      </c>
      <c r="AA96" s="197">
        <v>1080</v>
      </c>
      <c r="AB96" s="201" t="str">
        <f t="shared" si="7"/>
        <v>2340 x 1080</v>
      </c>
      <c r="AC96" s="202" t="str">
        <f t="shared" si="11"/>
        <v>FHD</v>
      </c>
      <c r="AD96" s="148">
        <f t="shared" si="8"/>
        <v>13</v>
      </c>
      <c r="AE96" s="154">
        <f t="shared" si="9"/>
        <v>6</v>
      </c>
      <c r="AK96" s="182"/>
      <c r="AL96" s="203"/>
    </row>
    <row r="97" spans="3:38" x14ac:dyDescent="0.25">
      <c r="C97"/>
      <c r="E97"/>
      <c r="F97"/>
      <c r="G97"/>
      <c r="Z97" s="196">
        <v>2376</v>
      </c>
      <c r="AA97" s="197">
        <v>1080</v>
      </c>
      <c r="AB97" s="201" t="str">
        <f t="shared" si="7"/>
        <v>2376 x 1080</v>
      </c>
      <c r="AC97" s="202" t="str">
        <f t="shared" si="11"/>
        <v>FHD</v>
      </c>
      <c r="AD97" s="148">
        <f t="shared" si="8"/>
        <v>11</v>
      </c>
      <c r="AE97" s="154">
        <f t="shared" si="9"/>
        <v>5</v>
      </c>
      <c r="AK97" s="182"/>
      <c r="AL97" s="203"/>
    </row>
    <row r="98" spans="3:38" x14ac:dyDescent="0.25">
      <c r="C98"/>
      <c r="E98"/>
      <c r="F98"/>
      <c r="G98"/>
      <c r="Z98" s="196">
        <v>2400</v>
      </c>
      <c r="AA98" s="197">
        <v>1080</v>
      </c>
      <c r="AB98" s="201" t="str">
        <f t="shared" si="7"/>
        <v>2400 x 1080</v>
      </c>
      <c r="AC98" s="202" t="str">
        <f t="shared" si="11"/>
        <v>FHD</v>
      </c>
      <c r="AD98" s="148">
        <f t="shared" si="8"/>
        <v>20</v>
      </c>
      <c r="AE98" s="154">
        <f t="shared" si="9"/>
        <v>9</v>
      </c>
      <c r="AK98" s="182"/>
      <c r="AL98" s="203"/>
    </row>
    <row r="99" spans="3:38" x14ac:dyDescent="0.25">
      <c r="C99"/>
      <c r="E99"/>
      <c r="F99"/>
      <c r="G99"/>
      <c r="Z99" s="196">
        <v>2412</v>
      </c>
      <c r="AA99" s="197">
        <v>1080</v>
      </c>
      <c r="AB99" s="201" t="str">
        <f t="shared" si="7"/>
        <v>2412 x 1080</v>
      </c>
      <c r="AC99" s="202" t="str">
        <f t="shared" si="11"/>
        <v>FHD</v>
      </c>
      <c r="AD99" s="148">
        <f t="shared" si="8"/>
        <v>67</v>
      </c>
      <c r="AE99" s="154">
        <f t="shared" si="9"/>
        <v>30</v>
      </c>
      <c r="AK99" s="182"/>
      <c r="AL99" s="203"/>
    </row>
    <row r="100" spans="3:38" x14ac:dyDescent="0.25">
      <c r="C100"/>
      <c r="E100"/>
      <c r="F100"/>
      <c r="G100"/>
      <c r="Z100" s="196">
        <v>2460</v>
      </c>
      <c r="AA100" s="197">
        <v>1080</v>
      </c>
      <c r="AB100" s="201" t="str">
        <f t="shared" si="7"/>
        <v>2460 x 1080</v>
      </c>
      <c r="AC100" s="202" t="str">
        <f t="shared" si="11"/>
        <v>FHD</v>
      </c>
      <c r="AD100" s="148">
        <f t="shared" si="8"/>
        <v>41</v>
      </c>
      <c r="AE100" s="154">
        <f t="shared" si="9"/>
        <v>18</v>
      </c>
      <c r="AK100" s="182"/>
      <c r="AL100" s="203"/>
    </row>
    <row r="101" spans="3:38" x14ac:dyDescent="0.25">
      <c r="C101"/>
      <c r="E101"/>
      <c r="F101"/>
      <c r="G101"/>
      <c r="Z101" s="196">
        <v>2504</v>
      </c>
      <c r="AA101" s="197">
        <v>1080</v>
      </c>
      <c r="AB101" s="201" t="str">
        <f t="shared" si="7"/>
        <v>2504 x 1080</v>
      </c>
      <c r="AC101" s="202" t="str">
        <f t="shared" si="11"/>
        <v>FHD</v>
      </c>
      <c r="AD101" s="148">
        <f t="shared" si="8"/>
        <v>313</v>
      </c>
      <c r="AE101" s="154">
        <f t="shared" si="9"/>
        <v>135</v>
      </c>
      <c r="AK101" s="182"/>
      <c r="AL101" s="203"/>
    </row>
    <row r="102" spans="3:38" x14ac:dyDescent="0.25">
      <c r="C102"/>
      <c r="E102"/>
      <c r="F102"/>
      <c r="G102"/>
      <c r="Z102" s="196">
        <v>2520</v>
      </c>
      <c r="AA102" s="197">
        <v>1080</v>
      </c>
      <c r="AB102" s="201" t="str">
        <f t="shared" si="7"/>
        <v>2520 x 1080</v>
      </c>
      <c r="AC102" s="202" t="str">
        <f t="shared" si="11"/>
        <v>FHD</v>
      </c>
      <c r="AD102" s="148">
        <f t="shared" si="8"/>
        <v>7</v>
      </c>
      <c r="AE102" s="154">
        <f t="shared" si="9"/>
        <v>3</v>
      </c>
      <c r="AK102" s="182"/>
      <c r="AL102" s="203"/>
    </row>
    <row r="103" spans="3:38" x14ac:dyDescent="0.25">
      <c r="C103"/>
      <c r="E103"/>
      <c r="F103"/>
      <c r="G103"/>
      <c r="Z103" s="196">
        <v>2550</v>
      </c>
      <c r="AA103" s="197">
        <v>1080</v>
      </c>
      <c r="AB103" s="201" t="str">
        <f t="shared" si="7"/>
        <v>2550 x 1080</v>
      </c>
      <c r="AC103" s="202" t="str">
        <f t="shared" si="11"/>
        <v>FHD</v>
      </c>
      <c r="AD103" s="148">
        <f t="shared" si="8"/>
        <v>85</v>
      </c>
      <c r="AE103" s="154">
        <f t="shared" si="9"/>
        <v>36</v>
      </c>
      <c r="AK103" s="182"/>
      <c r="AL103" s="203"/>
    </row>
    <row r="104" spans="3:38" x14ac:dyDescent="0.25">
      <c r="C104"/>
      <c r="E104"/>
      <c r="F104"/>
      <c r="G104"/>
      <c r="Z104" s="196">
        <v>2560</v>
      </c>
      <c r="AA104" s="197">
        <v>1080</v>
      </c>
      <c r="AB104" s="201" t="str">
        <f t="shared" si="7"/>
        <v>2560 x 1080</v>
      </c>
      <c r="AC104" s="202" t="str">
        <f t="shared" si="11"/>
        <v>FHD</v>
      </c>
      <c r="AD104" s="148">
        <f t="shared" si="8"/>
        <v>64</v>
      </c>
      <c r="AE104" s="154">
        <f t="shared" si="9"/>
        <v>27</v>
      </c>
      <c r="AK104" s="182"/>
      <c r="AL104" s="203"/>
    </row>
    <row r="105" spans="3:38" x14ac:dyDescent="0.25">
      <c r="C105"/>
      <c r="E105"/>
      <c r="F105"/>
      <c r="G105"/>
      <c r="Z105" s="196">
        <v>2636</v>
      </c>
      <c r="AA105" s="197">
        <v>1080</v>
      </c>
      <c r="AB105" s="201" t="str">
        <f t="shared" si="7"/>
        <v>2636 x 1080</v>
      </c>
      <c r="AC105" s="202" t="str">
        <f t="shared" si="11"/>
        <v>FHD</v>
      </c>
      <c r="AD105" s="148">
        <f t="shared" si="8"/>
        <v>659</v>
      </c>
      <c r="AE105" s="154">
        <f t="shared" si="9"/>
        <v>270</v>
      </c>
      <c r="AK105" s="182"/>
      <c r="AL105" s="203"/>
    </row>
    <row r="106" spans="3:38" ht="14.4" thickBot="1" x14ac:dyDescent="0.3">
      <c r="C106"/>
      <c r="E106"/>
      <c r="F106"/>
      <c r="G106"/>
      <c r="Z106" s="196">
        <v>2640</v>
      </c>
      <c r="AA106" s="197">
        <v>1080</v>
      </c>
      <c r="AB106" s="201" t="str">
        <f t="shared" si="7"/>
        <v>2640 x 1080</v>
      </c>
      <c r="AC106" s="202" t="str">
        <f t="shared" si="11"/>
        <v>FHD</v>
      </c>
      <c r="AD106" s="148">
        <f t="shared" si="8"/>
        <v>22</v>
      </c>
      <c r="AE106" s="154">
        <f t="shared" si="9"/>
        <v>9</v>
      </c>
      <c r="AK106" s="183"/>
      <c r="AL106" s="206"/>
    </row>
    <row r="107" spans="3:38" ht="14.4" thickTop="1" x14ac:dyDescent="0.25">
      <c r="C107"/>
      <c r="E107"/>
      <c r="F107"/>
      <c r="G107"/>
      <c r="Z107" s="196">
        <v>2412</v>
      </c>
      <c r="AA107" s="197">
        <v>1084</v>
      </c>
      <c r="AB107" s="201" t="str">
        <f t="shared" si="7"/>
        <v>2412 x 1084</v>
      </c>
      <c r="AC107" s="202" t="str">
        <f t="shared" si="11"/>
        <v>FHD+</v>
      </c>
      <c r="AD107" s="148">
        <f t="shared" si="8"/>
        <v>603</v>
      </c>
      <c r="AE107" s="154">
        <f t="shared" si="9"/>
        <v>271</v>
      </c>
    </row>
    <row r="108" spans="3:38" x14ac:dyDescent="0.25">
      <c r="C108"/>
      <c r="E108"/>
      <c r="F108"/>
      <c r="G108"/>
      <c r="Z108" s="196">
        <v>2436</v>
      </c>
      <c r="AA108" s="197">
        <v>1125</v>
      </c>
      <c r="AB108" s="201" t="str">
        <f t="shared" si="7"/>
        <v>2436 x 1125</v>
      </c>
      <c r="AC108" s="202" t="str">
        <f t="shared" si="11"/>
        <v>FHD+</v>
      </c>
      <c r="AD108" s="148">
        <f t="shared" si="8"/>
        <v>812</v>
      </c>
      <c r="AE108" s="154">
        <f t="shared" si="9"/>
        <v>375</v>
      </c>
    </row>
    <row r="109" spans="3:38" x14ac:dyDescent="0.25">
      <c r="C109"/>
      <c r="E109"/>
      <c r="F109"/>
      <c r="G109"/>
      <c r="Z109" s="196">
        <v>2480</v>
      </c>
      <c r="AA109" s="197">
        <v>1148</v>
      </c>
      <c r="AB109" s="201" t="str">
        <f t="shared" si="7"/>
        <v>2480 x 1148</v>
      </c>
      <c r="AC109" s="202" t="str">
        <f t="shared" si="11"/>
        <v>FHD+</v>
      </c>
      <c r="AD109" s="148">
        <f t="shared" si="8"/>
        <v>620</v>
      </c>
      <c r="AE109" s="154">
        <f t="shared" si="9"/>
        <v>287</v>
      </c>
    </row>
    <row r="110" spans="3:38" x14ac:dyDescent="0.25">
      <c r="C110"/>
      <c r="E110"/>
      <c r="F110"/>
      <c r="G110"/>
      <c r="Z110" s="196">
        <v>2560</v>
      </c>
      <c r="AA110" s="197">
        <v>1160</v>
      </c>
      <c r="AB110" s="201" t="str">
        <f t="shared" si="7"/>
        <v>2560 x 1160</v>
      </c>
      <c r="AC110" s="202" t="str">
        <f t="shared" si="11"/>
        <v>FHD</v>
      </c>
      <c r="AD110" s="148">
        <f t="shared" si="8"/>
        <v>64</v>
      </c>
      <c r="AE110" s="154">
        <f t="shared" si="9"/>
        <v>29</v>
      </c>
    </row>
    <row r="111" spans="3:38" x14ac:dyDescent="0.25">
      <c r="C111"/>
      <c r="E111"/>
      <c r="F111"/>
      <c r="G111"/>
      <c r="Z111" s="196">
        <v>2700</v>
      </c>
      <c r="AA111" s="197">
        <v>1160</v>
      </c>
      <c r="AB111" s="201" t="str">
        <f t="shared" si="7"/>
        <v>2700 x 1160</v>
      </c>
      <c r="AC111" s="202" t="str">
        <f t="shared" si="11"/>
        <v>FHD+</v>
      </c>
      <c r="AD111" s="148">
        <f t="shared" si="8"/>
        <v>135</v>
      </c>
      <c r="AE111" s="154">
        <f t="shared" si="9"/>
        <v>58</v>
      </c>
    </row>
    <row r="112" spans="3:38" x14ac:dyDescent="0.25">
      <c r="C112"/>
      <c r="E112"/>
      <c r="F112"/>
      <c r="G112"/>
      <c r="Z112" s="196">
        <v>2532</v>
      </c>
      <c r="AA112" s="197">
        <v>1170</v>
      </c>
      <c r="AB112" s="201" t="str">
        <f t="shared" si="7"/>
        <v>2532 x 1170</v>
      </c>
      <c r="AC112" s="202" t="str">
        <f t="shared" si="11"/>
        <v>FHD+</v>
      </c>
      <c r="AD112" s="148">
        <f t="shared" si="8"/>
        <v>422</v>
      </c>
      <c r="AE112" s="154">
        <f t="shared" si="9"/>
        <v>195</v>
      </c>
    </row>
    <row r="113" spans="3:31" x14ac:dyDescent="0.25">
      <c r="C113"/>
      <c r="E113"/>
      <c r="F113"/>
      <c r="G113"/>
      <c r="Z113" s="196">
        <v>2400</v>
      </c>
      <c r="AA113" s="197">
        <v>1176</v>
      </c>
      <c r="AB113" s="201" t="str">
        <f t="shared" si="7"/>
        <v>2400 x 1176</v>
      </c>
      <c r="AC113" s="202" t="str">
        <f t="shared" si="11"/>
        <v>FHD+</v>
      </c>
      <c r="AD113" s="148">
        <f t="shared" si="8"/>
        <v>100</v>
      </c>
      <c r="AE113" s="154">
        <f t="shared" si="9"/>
        <v>49</v>
      </c>
    </row>
    <row r="114" spans="3:31" x14ac:dyDescent="0.25">
      <c r="C114"/>
      <c r="E114"/>
      <c r="F114"/>
      <c r="G114"/>
      <c r="Z114" s="196">
        <v>2556</v>
      </c>
      <c r="AA114" s="197">
        <v>1179</v>
      </c>
      <c r="AB114" s="201" t="str">
        <f t="shared" si="7"/>
        <v>2556 x 1179</v>
      </c>
      <c r="AC114" s="202" t="str">
        <f t="shared" ref="AC114:AC145" si="12">VLOOKUP(MATCH(LARGE(Z114:AA114,1), RankLg, 1)&amp;"_"&amp;MATCH(SMALL(Z114:AA114, 1), RankSm, 1), Code2Reso, 2, FALSE)</f>
        <v>FHD+</v>
      </c>
      <c r="AD114" s="148">
        <f t="shared" si="8"/>
        <v>284</v>
      </c>
      <c r="AE114" s="154">
        <f t="shared" si="9"/>
        <v>131</v>
      </c>
    </row>
    <row r="115" spans="3:31" x14ac:dyDescent="0.25">
      <c r="C115"/>
      <c r="E115"/>
      <c r="F115"/>
      <c r="G115"/>
      <c r="Z115" s="196">
        <v>2564</v>
      </c>
      <c r="AA115" s="197">
        <v>1183</v>
      </c>
      <c r="AB115" s="201" t="str">
        <f t="shared" si="7"/>
        <v>2564 x 1183</v>
      </c>
      <c r="AC115" s="202" t="str">
        <f t="shared" si="12"/>
        <v>FHD+</v>
      </c>
      <c r="AD115" s="148">
        <f t="shared" si="8"/>
        <v>2564</v>
      </c>
      <c r="AE115" s="154">
        <f t="shared" si="9"/>
        <v>1183</v>
      </c>
    </row>
    <row r="116" spans="3:31" x14ac:dyDescent="0.25">
      <c r="C116"/>
      <c r="E116"/>
      <c r="F116"/>
      <c r="G116"/>
      <c r="Z116" s="196">
        <v>2480</v>
      </c>
      <c r="AA116" s="197">
        <v>1186</v>
      </c>
      <c r="AB116" s="201" t="str">
        <f t="shared" si="7"/>
        <v>2480 x 1186</v>
      </c>
      <c r="AC116" s="202" t="str">
        <f t="shared" si="12"/>
        <v>FHD+</v>
      </c>
      <c r="AD116" s="148">
        <f t="shared" si="8"/>
        <v>1240</v>
      </c>
      <c r="AE116" s="154">
        <f t="shared" si="9"/>
        <v>593</v>
      </c>
    </row>
    <row r="117" spans="3:31" x14ac:dyDescent="0.25">
      <c r="C117"/>
      <c r="E117"/>
      <c r="F117"/>
      <c r="G117"/>
      <c r="Z117" s="196">
        <v>2790</v>
      </c>
      <c r="AA117" s="197">
        <v>1188</v>
      </c>
      <c r="AB117" s="201" t="str">
        <f t="shared" si="7"/>
        <v>2790 x 1188</v>
      </c>
      <c r="AC117" s="202" t="str">
        <f t="shared" si="12"/>
        <v>FHD+</v>
      </c>
      <c r="AD117" s="148">
        <f t="shared" si="8"/>
        <v>155</v>
      </c>
      <c r="AE117" s="154">
        <f t="shared" si="9"/>
        <v>66</v>
      </c>
    </row>
    <row r="118" spans="3:31" x14ac:dyDescent="0.25">
      <c r="C118"/>
      <c r="E118"/>
      <c r="F118"/>
      <c r="G118"/>
      <c r="Z118" s="196">
        <v>1920</v>
      </c>
      <c r="AA118" s="197">
        <v>1200</v>
      </c>
      <c r="AB118" s="201" t="str">
        <f t="shared" si="7"/>
        <v>1920 x 1200</v>
      </c>
      <c r="AC118" s="202" t="str">
        <f t="shared" si="12"/>
        <v>FHD+</v>
      </c>
      <c r="AD118" s="148">
        <f t="shared" si="8"/>
        <v>8</v>
      </c>
      <c r="AE118" s="154">
        <f t="shared" si="9"/>
        <v>5</v>
      </c>
    </row>
    <row r="119" spans="3:31" x14ac:dyDescent="0.25">
      <c r="C119"/>
      <c r="E119"/>
      <c r="F119"/>
      <c r="G119"/>
      <c r="Z119" s="196">
        <v>2636</v>
      </c>
      <c r="AA119" s="197">
        <v>1200</v>
      </c>
      <c r="AB119" s="201" t="str">
        <f t="shared" si="7"/>
        <v>2636 x 1200</v>
      </c>
      <c r="AC119" s="202" t="str">
        <f t="shared" si="12"/>
        <v>FHD+</v>
      </c>
      <c r="AD119" s="148">
        <f t="shared" si="8"/>
        <v>659</v>
      </c>
      <c r="AE119" s="154">
        <f t="shared" si="9"/>
        <v>300</v>
      </c>
    </row>
    <row r="120" spans="3:31" x14ac:dyDescent="0.25">
      <c r="C120"/>
      <c r="E120"/>
      <c r="F120"/>
      <c r="G120"/>
      <c r="Z120" s="196">
        <v>2640</v>
      </c>
      <c r="AA120" s="197">
        <v>1200</v>
      </c>
      <c r="AB120" s="201" t="str">
        <f t="shared" si="7"/>
        <v>2640 x 1200</v>
      </c>
      <c r="AC120" s="202" t="str">
        <f t="shared" si="12"/>
        <v>FHD+</v>
      </c>
      <c r="AD120" s="148">
        <f t="shared" si="8"/>
        <v>11</v>
      </c>
      <c r="AE120" s="154">
        <f t="shared" si="9"/>
        <v>5</v>
      </c>
    </row>
    <row r="121" spans="3:31" x14ac:dyDescent="0.25">
      <c r="C121"/>
      <c r="E121"/>
      <c r="F121"/>
      <c r="G121"/>
      <c r="Z121" s="196">
        <v>2652</v>
      </c>
      <c r="AA121" s="197">
        <v>1200</v>
      </c>
      <c r="AB121" s="201" t="str">
        <f t="shared" si="7"/>
        <v>2652 x 1200</v>
      </c>
      <c r="AC121" s="202" t="str">
        <f t="shared" si="12"/>
        <v>FHD+</v>
      </c>
      <c r="AD121" s="148">
        <f t="shared" si="8"/>
        <v>221</v>
      </c>
      <c r="AE121" s="154">
        <f t="shared" si="9"/>
        <v>100</v>
      </c>
    </row>
    <row r="122" spans="3:31" x14ac:dyDescent="0.25">
      <c r="C122"/>
      <c r="E122"/>
      <c r="F122"/>
      <c r="G122"/>
      <c r="Z122" s="196">
        <v>2664</v>
      </c>
      <c r="AA122" s="197">
        <v>1200</v>
      </c>
      <c r="AB122" s="201" t="str">
        <f t="shared" si="7"/>
        <v>2664 x 1200</v>
      </c>
      <c r="AC122" s="202" t="str">
        <f t="shared" si="12"/>
        <v>FHD+</v>
      </c>
      <c r="AD122" s="148">
        <f t="shared" si="8"/>
        <v>111</v>
      </c>
      <c r="AE122" s="154">
        <f t="shared" si="9"/>
        <v>50</v>
      </c>
    </row>
    <row r="123" spans="3:31" x14ac:dyDescent="0.25">
      <c r="C123"/>
      <c r="E123"/>
      <c r="F123"/>
      <c r="G123"/>
      <c r="Z123" s="196">
        <v>2616</v>
      </c>
      <c r="AA123" s="197">
        <v>1212</v>
      </c>
      <c r="AB123" s="201" t="str">
        <f t="shared" si="7"/>
        <v>2616 x 1212</v>
      </c>
      <c r="AC123" s="202" t="str">
        <f t="shared" si="12"/>
        <v>FHD+</v>
      </c>
      <c r="AD123" s="148">
        <f t="shared" si="8"/>
        <v>218</v>
      </c>
      <c r="AE123" s="154">
        <f t="shared" si="9"/>
        <v>101</v>
      </c>
    </row>
    <row r="124" spans="3:31" x14ac:dyDescent="0.25">
      <c r="C124"/>
      <c r="E124"/>
      <c r="F124"/>
      <c r="G124"/>
      <c r="Z124" s="196">
        <v>2700</v>
      </c>
      <c r="AA124" s="197">
        <v>1220</v>
      </c>
      <c r="AB124" s="201" t="str">
        <f t="shared" si="7"/>
        <v>2700 x 1220</v>
      </c>
      <c r="AC124" s="202" t="str">
        <f t="shared" si="12"/>
        <v>FHD+</v>
      </c>
      <c r="AD124" s="148">
        <f t="shared" si="8"/>
        <v>135</v>
      </c>
      <c r="AE124" s="154">
        <f t="shared" si="9"/>
        <v>61</v>
      </c>
    </row>
    <row r="125" spans="3:31" x14ac:dyDescent="0.25">
      <c r="C125"/>
      <c r="E125"/>
      <c r="F125"/>
      <c r="G125"/>
      <c r="Z125" s="196">
        <v>2712</v>
      </c>
      <c r="AA125" s="197">
        <v>1220</v>
      </c>
      <c r="AB125" s="201" t="str">
        <f t="shared" si="7"/>
        <v>2712 x 1220</v>
      </c>
      <c r="AC125" s="202" t="str">
        <f t="shared" si="12"/>
        <v>FHD+</v>
      </c>
      <c r="AD125" s="148">
        <f t="shared" si="8"/>
        <v>678</v>
      </c>
      <c r="AE125" s="154">
        <f t="shared" si="9"/>
        <v>305</v>
      </c>
    </row>
    <row r="126" spans="3:31" x14ac:dyDescent="0.25">
      <c r="C126"/>
      <c r="E126"/>
      <c r="F126"/>
      <c r="G126"/>
      <c r="Z126" s="196">
        <v>2664</v>
      </c>
      <c r="AA126" s="197">
        <v>1224</v>
      </c>
      <c r="AB126" s="201" t="str">
        <f t="shared" si="7"/>
        <v>2664 x 1224</v>
      </c>
      <c r="AC126" s="202" t="str">
        <f t="shared" si="12"/>
        <v>FHD+</v>
      </c>
      <c r="AD126" s="148">
        <f t="shared" si="8"/>
        <v>37</v>
      </c>
      <c r="AE126" s="154">
        <f t="shared" si="9"/>
        <v>17</v>
      </c>
    </row>
    <row r="127" spans="3:31" x14ac:dyDescent="0.25">
      <c r="C127"/>
      <c r="E127"/>
      <c r="F127"/>
      <c r="G127"/>
      <c r="Z127" s="196">
        <v>2700</v>
      </c>
      <c r="AA127" s="197">
        <v>1224</v>
      </c>
      <c r="AB127" s="201" t="str">
        <f t="shared" si="7"/>
        <v>2700 x 1224</v>
      </c>
      <c r="AC127" s="202" t="str">
        <f t="shared" si="12"/>
        <v>FHD+</v>
      </c>
      <c r="AD127" s="148">
        <f t="shared" si="8"/>
        <v>75</v>
      </c>
      <c r="AE127" s="154">
        <f t="shared" si="9"/>
        <v>34</v>
      </c>
    </row>
    <row r="128" spans="3:31" x14ac:dyDescent="0.25">
      <c r="C128"/>
      <c r="E128"/>
      <c r="F128"/>
      <c r="G128"/>
      <c r="Z128" s="196">
        <v>2700</v>
      </c>
      <c r="AA128" s="197">
        <v>1228</v>
      </c>
      <c r="AB128" s="201" t="str">
        <f t="shared" si="7"/>
        <v>2700 x 1228</v>
      </c>
      <c r="AC128" s="202" t="str">
        <f t="shared" si="12"/>
        <v>FHD+</v>
      </c>
      <c r="AD128" s="148">
        <f t="shared" si="8"/>
        <v>675</v>
      </c>
      <c r="AE128" s="154">
        <f t="shared" si="9"/>
        <v>307</v>
      </c>
    </row>
    <row r="129" spans="3:31" x14ac:dyDescent="0.25">
      <c r="C129"/>
      <c r="E129"/>
      <c r="F129"/>
      <c r="G129"/>
      <c r="Z129" s="196">
        <v>2676</v>
      </c>
      <c r="AA129" s="197">
        <v>1236</v>
      </c>
      <c r="AB129" s="201" t="str">
        <f t="shared" si="7"/>
        <v>2676 x 1236</v>
      </c>
      <c r="AC129" s="202" t="str">
        <f t="shared" si="12"/>
        <v>FHD+</v>
      </c>
      <c r="AD129" s="148">
        <f t="shared" si="8"/>
        <v>223</v>
      </c>
      <c r="AE129" s="154">
        <f t="shared" si="9"/>
        <v>103</v>
      </c>
    </row>
    <row r="130" spans="3:31" x14ac:dyDescent="0.25">
      <c r="C130"/>
      <c r="E130"/>
      <c r="F130"/>
      <c r="G130"/>
      <c r="Z130" s="196">
        <v>2772</v>
      </c>
      <c r="AA130" s="197">
        <v>1240</v>
      </c>
      <c r="AB130" s="201" t="str">
        <f t="shared" si="7"/>
        <v>2772 x 1240</v>
      </c>
      <c r="AC130" s="202" t="str">
        <f t="shared" si="12"/>
        <v>FHD+</v>
      </c>
      <c r="AD130" s="148">
        <f t="shared" si="8"/>
        <v>693</v>
      </c>
      <c r="AE130" s="154">
        <f t="shared" si="9"/>
        <v>310</v>
      </c>
    </row>
    <row r="131" spans="3:31" x14ac:dyDescent="0.25">
      <c r="C131"/>
      <c r="E131"/>
      <c r="F131"/>
      <c r="G131"/>
      <c r="Z131" s="196">
        <v>2688</v>
      </c>
      <c r="AA131" s="197">
        <v>1242</v>
      </c>
      <c r="AB131" s="201" t="str">
        <f t="shared" si="7"/>
        <v>2688 x 1242</v>
      </c>
      <c r="AC131" s="202" t="str">
        <f t="shared" si="12"/>
        <v>FHD+</v>
      </c>
      <c r="AD131" s="148">
        <f t="shared" si="8"/>
        <v>448</v>
      </c>
      <c r="AE131" s="154">
        <f t="shared" si="9"/>
        <v>207</v>
      </c>
    </row>
    <row r="132" spans="3:31" x14ac:dyDescent="0.25">
      <c r="C132"/>
      <c r="E132"/>
      <c r="F132"/>
      <c r="G132"/>
      <c r="Z132" s="196">
        <v>2778</v>
      </c>
      <c r="AA132" s="197">
        <v>1242</v>
      </c>
      <c r="AB132" s="201" t="str">
        <f t="shared" si="7"/>
        <v>2778 x 1242</v>
      </c>
      <c r="AC132" s="202" t="str">
        <f t="shared" si="12"/>
        <v>FHD+</v>
      </c>
      <c r="AD132" s="148">
        <f t="shared" si="8"/>
        <v>463</v>
      </c>
      <c r="AE132" s="154">
        <f t="shared" si="9"/>
        <v>207</v>
      </c>
    </row>
    <row r="133" spans="3:31" x14ac:dyDescent="0.25">
      <c r="C133"/>
      <c r="E133"/>
      <c r="F133"/>
      <c r="G133"/>
      <c r="Z133" s="196">
        <v>2688</v>
      </c>
      <c r="AA133" s="197">
        <v>1244</v>
      </c>
      <c r="AB133" s="201" t="str">
        <f t="shared" si="7"/>
        <v>2688 x 1244</v>
      </c>
      <c r="AC133" s="202" t="str">
        <f t="shared" si="12"/>
        <v>FHD+</v>
      </c>
      <c r="AD133" s="148">
        <f t="shared" si="8"/>
        <v>672</v>
      </c>
      <c r="AE133" s="154">
        <f t="shared" si="9"/>
        <v>311</v>
      </c>
    </row>
    <row r="134" spans="3:31" x14ac:dyDescent="0.25">
      <c r="C134"/>
      <c r="E134"/>
      <c r="F134"/>
      <c r="G134"/>
      <c r="Z134" s="196">
        <v>2688</v>
      </c>
      <c r="AA134" s="197">
        <v>1245</v>
      </c>
      <c r="AB134" s="201" t="str">
        <f t="shared" si="7"/>
        <v>2688 x 1245</v>
      </c>
      <c r="AC134" s="202" t="str">
        <f t="shared" si="12"/>
        <v>FHD+</v>
      </c>
      <c r="AD134" s="148">
        <f t="shared" si="8"/>
        <v>896</v>
      </c>
      <c r="AE134" s="154">
        <f t="shared" si="9"/>
        <v>415</v>
      </c>
    </row>
    <row r="135" spans="3:31" x14ac:dyDescent="0.25">
      <c r="C135"/>
      <c r="E135"/>
      <c r="F135"/>
      <c r="G135"/>
      <c r="Z135" s="196">
        <v>2730</v>
      </c>
      <c r="AA135" s="197">
        <v>1260</v>
      </c>
      <c r="AB135" s="201" t="str">
        <f t="shared" ref="AB135:AB198" si="13">Z135&amp;" x "&amp;AA135</f>
        <v>2730 x 1260</v>
      </c>
      <c r="AC135" s="202" t="str">
        <f t="shared" si="12"/>
        <v>FHD+</v>
      </c>
      <c r="AD135" s="148">
        <f t="shared" ref="AD135:AD198" si="14">IF(Z135=0, 0, Z135/GCD(Z135:AA135))</f>
        <v>13</v>
      </c>
      <c r="AE135" s="154">
        <f t="shared" ref="AE135:AE198" si="15">IF(AA135=0, 0, AA135/GCD(Z135:AA135))</f>
        <v>6</v>
      </c>
    </row>
    <row r="136" spans="3:31" x14ac:dyDescent="0.25">
      <c r="C136"/>
      <c r="E136"/>
      <c r="F136"/>
      <c r="G136"/>
      <c r="Z136" s="196">
        <v>2800</v>
      </c>
      <c r="AA136" s="197">
        <v>1260</v>
      </c>
      <c r="AB136" s="201" t="str">
        <f t="shared" si="13"/>
        <v>2800 x 1260</v>
      </c>
      <c r="AC136" s="202" t="str">
        <f t="shared" si="12"/>
        <v>FHD+</v>
      </c>
      <c r="AD136" s="148">
        <f t="shared" si="14"/>
        <v>20</v>
      </c>
      <c r="AE136" s="154">
        <f t="shared" si="15"/>
        <v>9</v>
      </c>
    </row>
    <row r="137" spans="3:31" x14ac:dyDescent="0.25">
      <c r="C137"/>
      <c r="E137"/>
      <c r="F137"/>
      <c r="G137"/>
      <c r="Z137" s="196">
        <v>2778</v>
      </c>
      <c r="AA137" s="197">
        <v>1284</v>
      </c>
      <c r="AB137" s="201" t="str">
        <f t="shared" si="13"/>
        <v>2778 x 1284</v>
      </c>
      <c r="AC137" s="202" t="str">
        <f t="shared" si="12"/>
        <v>FHD+</v>
      </c>
      <c r="AD137" s="148">
        <f t="shared" si="14"/>
        <v>463</v>
      </c>
      <c r="AE137" s="154">
        <f t="shared" si="15"/>
        <v>214</v>
      </c>
    </row>
    <row r="138" spans="3:31" x14ac:dyDescent="0.25">
      <c r="C138"/>
      <c r="E138"/>
      <c r="F138"/>
      <c r="G138"/>
      <c r="Z138" s="196">
        <v>2796</v>
      </c>
      <c r="AA138" s="197">
        <v>1290</v>
      </c>
      <c r="AB138" s="201" t="str">
        <f t="shared" si="13"/>
        <v>2796 x 1290</v>
      </c>
      <c r="AC138" s="202" t="str">
        <f t="shared" si="12"/>
        <v>FHD+</v>
      </c>
      <c r="AD138" s="148">
        <f t="shared" si="14"/>
        <v>466</v>
      </c>
      <c r="AE138" s="154">
        <f t="shared" si="15"/>
        <v>215</v>
      </c>
    </row>
    <row r="139" spans="3:31" x14ac:dyDescent="0.25">
      <c r="C139"/>
      <c r="E139"/>
      <c r="F139"/>
      <c r="G139"/>
      <c r="Z139" s="196">
        <v>2802</v>
      </c>
      <c r="AA139" s="197">
        <v>1294</v>
      </c>
      <c r="AB139" s="201" t="str">
        <f t="shared" si="13"/>
        <v>2802 x 1294</v>
      </c>
      <c r="AC139" s="202" t="str">
        <f t="shared" si="12"/>
        <v>FHD+</v>
      </c>
      <c r="AD139" s="148">
        <f t="shared" si="14"/>
        <v>1401</v>
      </c>
      <c r="AE139" s="154">
        <f t="shared" si="15"/>
        <v>647</v>
      </c>
    </row>
    <row r="140" spans="3:31" x14ac:dyDescent="0.25">
      <c r="C140"/>
      <c r="E140"/>
      <c r="F140"/>
      <c r="G140"/>
      <c r="Z140" s="196">
        <v>2848</v>
      </c>
      <c r="AA140" s="197">
        <v>1312</v>
      </c>
      <c r="AB140" s="201" t="str">
        <f t="shared" si="13"/>
        <v>2848 x 1312</v>
      </c>
      <c r="AC140" s="202" t="str">
        <f t="shared" si="12"/>
        <v>FHD+</v>
      </c>
      <c r="AD140" s="148">
        <f t="shared" si="14"/>
        <v>89</v>
      </c>
      <c r="AE140" s="154">
        <f t="shared" si="15"/>
        <v>41</v>
      </c>
    </row>
    <row r="141" spans="3:31" x14ac:dyDescent="0.25">
      <c r="C141"/>
      <c r="E141"/>
      <c r="F141"/>
      <c r="G141"/>
      <c r="Z141" s="196">
        <v>2772</v>
      </c>
      <c r="AA141" s="197">
        <v>1334</v>
      </c>
      <c r="AB141" s="201" t="str">
        <f t="shared" si="13"/>
        <v>2772 x 1334</v>
      </c>
      <c r="AC141" s="202" t="str">
        <f t="shared" si="12"/>
        <v>FHD+</v>
      </c>
      <c r="AD141" s="148">
        <f t="shared" si="14"/>
        <v>1386</v>
      </c>
      <c r="AE141" s="154">
        <f t="shared" si="15"/>
        <v>667</v>
      </c>
    </row>
    <row r="142" spans="3:31" x14ac:dyDescent="0.25">
      <c r="C142"/>
      <c r="E142"/>
      <c r="F142"/>
      <c r="G142"/>
      <c r="Z142" s="196">
        <v>2772</v>
      </c>
      <c r="AA142" s="197">
        <v>1344</v>
      </c>
      <c r="AB142" s="201" t="str">
        <f t="shared" si="13"/>
        <v>2772 x 1344</v>
      </c>
      <c r="AC142" s="202" t="str">
        <f t="shared" si="12"/>
        <v>FHD+</v>
      </c>
      <c r="AD142" s="148">
        <f t="shared" si="14"/>
        <v>33</v>
      </c>
      <c r="AE142" s="154">
        <f t="shared" si="15"/>
        <v>16</v>
      </c>
    </row>
    <row r="143" spans="3:31" x14ac:dyDescent="0.25">
      <c r="C143"/>
      <c r="E143"/>
      <c r="F143"/>
      <c r="G143"/>
      <c r="Z143" s="196">
        <v>3192</v>
      </c>
      <c r="AA143" s="197">
        <v>1368</v>
      </c>
      <c r="AB143" s="201" t="str">
        <f t="shared" si="13"/>
        <v>3192 x 1368</v>
      </c>
      <c r="AC143" s="202" t="str">
        <f t="shared" si="12"/>
        <v>FHD+</v>
      </c>
      <c r="AD143" s="148">
        <f t="shared" si="14"/>
        <v>7</v>
      </c>
      <c r="AE143" s="154">
        <f t="shared" si="15"/>
        <v>3</v>
      </c>
    </row>
    <row r="144" spans="3:31" x14ac:dyDescent="0.25">
      <c r="C144"/>
      <c r="E144"/>
      <c r="F144"/>
      <c r="G144"/>
      <c r="Z144" s="196">
        <v>1920</v>
      </c>
      <c r="AA144" s="197">
        <v>1440</v>
      </c>
      <c r="AB144" s="201" t="str">
        <f t="shared" si="13"/>
        <v>1920 x 1440</v>
      </c>
      <c r="AC144" s="202" t="str">
        <f t="shared" si="12"/>
        <v>FHD+</v>
      </c>
      <c r="AD144" s="148">
        <f t="shared" si="14"/>
        <v>4</v>
      </c>
      <c r="AE144" s="154">
        <f t="shared" si="15"/>
        <v>3</v>
      </c>
    </row>
    <row r="145" spans="3:31" x14ac:dyDescent="0.25">
      <c r="C145"/>
      <c r="E145"/>
      <c r="F145"/>
      <c r="G145"/>
      <c r="Z145" s="196">
        <v>2160</v>
      </c>
      <c r="AA145" s="197">
        <v>1440</v>
      </c>
      <c r="AB145" s="201" t="str">
        <f t="shared" si="13"/>
        <v>2160 x 1440</v>
      </c>
      <c r="AC145" s="202" t="str">
        <f t="shared" si="12"/>
        <v>FHD+</v>
      </c>
      <c r="AD145" s="148">
        <f t="shared" si="14"/>
        <v>3</v>
      </c>
      <c r="AE145" s="154">
        <f t="shared" si="15"/>
        <v>2</v>
      </c>
    </row>
    <row r="146" spans="3:31" x14ac:dyDescent="0.25">
      <c r="C146"/>
      <c r="E146"/>
      <c r="F146"/>
      <c r="G146"/>
      <c r="Z146" s="196">
        <v>2340</v>
      </c>
      <c r="AA146" s="197">
        <v>1440</v>
      </c>
      <c r="AB146" s="201" t="str">
        <f t="shared" si="13"/>
        <v>2340 x 1440</v>
      </c>
      <c r="AC146" s="202" t="str">
        <f t="shared" ref="AC146:AC177" si="16">VLOOKUP(MATCH(LARGE(Z146:AA146,1), RankLg, 1)&amp;"_"&amp;MATCH(SMALL(Z146:AA146, 1), RankSm, 1), Code2Reso, 2, FALSE)</f>
        <v>FHD+</v>
      </c>
      <c r="AD146" s="148">
        <f t="shared" si="14"/>
        <v>13</v>
      </c>
      <c r="AE146" s="154">
        <f t="shared" si="15"/>
        <v>8</v>
      </c>
    </row>
    <row r="147" spans="3:31" x14ac:dyDescent="0.25">
      <c r="C147"/>
      <c r="E147"/>
      <c r="F147"/>
      <c r="G147"/>
      <c r="Z147" s="196">
        <v>2400</v>
      </c>
      <c r="AA147" s="197">
        <v>1440</v>
      </c>
      <c r="AB147" s="201" t="str">
        <f t="shared" si="13"/>
        <v>2400 x 1440</v>
      </c>
      <c r="AC147" s="202" t="str">
        <f t="shared" si="16"/>
        <v>FHD+</v>
      </c>
      <c r="AD147" s="148">
        <f t="shared" si="14"/>
        <v>5</v>
      </c>
      <c r="AE147" s="154">
        <f t="shared" si="15"/>
        <v>3</v>
      </c>
    </row>
    <row r="148" spans="3:31" x14ac:dyDescent="0.25">
      <c r="C148"/>
      <c r="E148"/>
      <c r="F148"/>
      <c r="G148"/>
      <c r="Z148" s="196">
        <v>2560</v>
      </c>
      <c r="AA148" s="197">
        <v>1440</v>
      </c>
      <c r="AB148" s="201" t="str">
        <f t="shared" si="13"/>
        <v>2560 x 1440</v>
      </c>
      <c r="AC148" s="202" t="str">
        <f t="shared" si="16"/>
        <v>QHD</v>
      </c>
      <c r="AD148" s="148">
        <f t="shared" si="14"/>
        <v>16</v>
      </c>
      <c r="AE148" s="154">
        <f t="shared" si="15"/>
        <v>9</v>
      </c>
    </row>
    <row r="149" spans="3:31" x14ac:dyDescent="0.25">
      <c r="C149"/>
      <c r="E149"/>
      <c r="F149"/>
      <c r="G149"/>
      <c r="Z149" s="196">
        <v>2880</v>
      </c>
      <c r="AA149" s="197">
        <v>1440</v>
      </c>
      <c r="AB149" s="201" t="str">
        <f t="shared" si="13"/>
        <v>2880 x 1440</v>
      </c>
      <c r="AC149" s="202" t="str">
        <f t="shared" si="16"/>
        <v>QHD</v>
      </c>
      <c r="AD149" s="148">
        <f t="shared" si="14"/>
        <v>2</v>
      </c>
      <c r="AE149" s="154">
        <f t="shared" si="15"/>
        <v>1</v>
      </c>
    </row>
    <row r="150" spans="3:31" x14ac:dyDescent="0.25">
      <c r="C150"/>
      <c r="E150"/>
      <c r="F150"/>
      <c r="G150"/>
      <c r="Z150" s="196">
        <v>2960</v>
      </c>
      <c r="AA150" s="197">
        <v>1440</v>
      </c>
      <c r="AB150" s="201" t="str">
        <f t="shared" si="13"/>
        <v>2960 x 1440</v>
      </c>
      <c r="AC150" s="202" t="str">
        <f t="shared" si="16"/>
        <v>QHD</v>
      </c>
      <c r="AD150" s="148">
        <f t="shared" si="14"/>
        <v>37</v>
      </c>
      <c r="AE150" s="154">
        <f t="shared" si="15"/>
        <v>18</v>
      </c>
    </row>
    <row r="151" spans="3:31" x14ac:dyDescent="0.25">
      <c r="C151"/>
      <c r="E151"/>
      <c r="F151"/>
      <c r="G151"/>
      <c r="Z151" s="196">
        <v>2992</v>
      </c>
      <c r="AA151" s="197">
        <v>1440</v>
      </c>
      <c r="AB151" s="201" t="str">
        <f t="shared" si="13"/>
        <v>2992 x 1440</v>
      </c>
      <c r="AC151" s="202" t="str">
        <f t="shared" si="16"/>
        <v>QHD</v>
      </c>
      <c r="AD151" s="148">
        <f t="shared" si="14"/>
        <v>187</v>
      </c>
      <c r="AE151" s="154">
        <f t="shared" si="15"/>
        <v>90</v>
      </c>
    </row>
    <row r="152" spans="3:31" x14ac:dyDescent="0.25">
      <c r="C152"/>
      <c r="E152"/>
      <c r="F152"/>
      <c r="G152"/>
      <c r="Z152" s="196">
        <v>3040</v>
      </c>
      <c r="AA152" s="197">
        <v>1440</v>
      </c>
      <c r="AB152" s="201" t="str">
        <f t="shared" si="13"/>
        <v>3040 x 1440</v>
      </c>
      <c r="AC152" s="202" t="str">
        <f t="shared" si="16"/>
        <v>QHD</v>
      </c>
      <c r="AD152" s="148">
        <f t="shared" si="14"/>
        <v>19</v>
      </c>
      <c r="AE152" s="154">
        <f t="shared" si="15"/>
        <v>9</v>
      </c>
    </row>
    <row r="153" spans="3:31" x14ac:dyDescent="0.25">
      <c r="C153"/>
      <c r="E153"/>
      <c r="F153"/>
      <c r="G153"/>
      <c r="Z153" s="196">
        <v>3080</v>
      </c>
      <c r="AA153" s="197">
        <v>1440</v>
      </c>
      <c r="AB153" s="201" t="str">
        <f t="shared" si="13"/>
        <v>3080 x 1440</v>
      </c>
      <c r="AC153" s="202" t="str">
        <f t="shared" si="16"/>
        <v>QHD</v>
      </c>
      <c r="AD153" s="148">
        <f t="shared" si="14"/>
        <v>77</v>
      </c>
      <c r="AE153" s="154">
        <f t="shared" si="15"/>
        <v>36</v>
      </c>
    </row>
    <row r="154" spans="3:31" x14ac:dyDescent="0.25">
      <c r="C154"/>
      <c r="E154"/>
      <c r="F154"/>
      <c r="G154"/>
      <c r="Z154" s="196">
        <v>3088</v>
      </c>
      <c r="AA154" s="197">
        <v>1440</v>
      </c>
      <c r="AB154" s="201" t="str">
        <f t="shared" si="13"/>
        <v>3088 x 1440</v>
      </c>
      <c r="AC154" s="202" t="str">
        <f t="shared" si="16"/>
        <v>QHD</v>
      </c>
      <c r="AD154" s="148">
        <f t="shared" si="14"/>
        <v>193</v>
      </c>
      <c r="AE154" s="154">
        <f t="shared" si="15"/>
        <v>90</v>
      </c>
    </row>
    <row r="155" spans="3:31" x14ac:dyDescent="0.25">
      <c r="C155"/>
      <c r="E155"/>
      <c r="F155"/>
      <c r="G155"/>
      <c r="Z155" s="196">
        <v>3120</v>
      </c>
      <c r="AA155" s="197">
        <v>1440</v>
      </c>
      <c r="AB155" s="201" t="str">
        <f t="shared" si="13"/>
        <v>3120 x 1440</v>
      </c>
      <c r="AC155" s="202" t="str">
        <f t="shared" si="16"/>
        <v>QHD</v>
      </c>
      <c r="AD155" s="148">
        <f t="shared" si="14"/>
        <v>13</v>
      </c>
      <c r="AE155" s="154">
        <f t="shared" si="15"/>
        <v>6</v>
      </c>
    </row>
    <row r="156" spans="3:31" x14ac:dyDescent="0.25">
      <c r="C156"/>
      <c r="E156"/>
      <c r="F156"/>
      <c r="G156"/>
      <c r="Z156" s="196">
        <v>3168</v>
      </c>
      <c r="AA156" s="197">
        <v>1440</v>
      </c>
      <c r="AB156" s="201" t="str">
        <f t="shared" si="13"/>
        <v>3168 x 1440</v>
      </c>
      <c r="AC156" s="202" t="str">
        <f t="shared" si="16"/>
        <v>QHD</v>
      </c>
      <c r="AD156" s="148">
        <f t="shared" si="14"/>
        <v>11</v>
      </c>
      <c r="AE156" s="154">
        <f t="shared" si="15"/>
        <v>5</v>
      </c>
    </row>
    <row r="157" spans="3:31" x14ac:dyDescent="0.25">
      <c r="C157"/>
      <c r="E157"/>
      <c r="F157"/>
      <c r="G157"/>
      <c r="Z157" s="196">
        <v>3200</v>
      </c>
      <c r="AA157" s="197">
        <v>1440</v>
      </c>
      <c r="AB157" s="201" t="str">
        <f t="shared" si="13"/>
        <v>3200 x 1440</v>
      </c>
      <c r="AC157" s="202" t="str">
        <f t="shared" si="16"/>
        <v>QHD</v>
      </c>
      <c r="AD157" s="148">
        <f t="shared" si="14"/>
        <v>20</v>
      </c>
      <c r="AE157" s="154">
        <f t="shared" si="15"/>
        <v>9</v>
      </c>
    </row>
    <row r="158" spans="3:31" x14ac:dyDescent="0.25">
      <c r="C158"/>
      <c r="E158"/>
      <c r="F158"/>
      <c r="G158"/>
      <c r="Z158" s="196">
        <v>3216</v>
      </c>
      <c r="AA158" s="197">
        <v>1440</v>
      </c>
      <c r="AB158" s="201" t="str">
        <f t="shared" si="13"/>
        <v>3216 x 1440</v>
      </c>
      <c r="AC158" s="202" t="str">
        <f t="shared" si="16"/>
        <v>QHD</v>
      </c>
      <c r="AD158" s="148">
        <f t="shared" si="14"/>
        <v>67</v>
      </c>
      <c r="AE158" s="154">
        <f t="shared" si="15"/>
        <v>30</v>
      </c>
    </row>
    <row r="159" spans="3:31" x14ac:dyDescent="0.25">
      <c r="C159"/>
      <c r="E159"/>
      <c r="F159"/>
      <c r="G159"/>
      <c r="Z159" s="196">
        <v>3220</v>
      </c>
      <c r="AA159" s="197">
        <v>1440</v>
      </c>
      <c r="AB159" s="201" t="str">
        <f t="shared" si="13"/>
        <v>3220 x 1440</v>
      </c>
      <c r="AC159" s="202" t="str">
        <f t="shared" si="16"/>
        <v>QHD</v>
      </c>
      <c r="AD159" s="148">
        <f t="shared" si="14"/>
        <v>161</v>
      </c>
      <c r="AE159" s="154">
        <f t="shared" si="15"/>
        <v>72</v>
      </c>
    </row>
    <row r="160" spans="3:31" x14ac:dyDescent="0.25">
      <c r="C160"/>
      <c r="E160"/>
      <c r="F160"/>
      <c r="G160"/>
      <c r="Z160" s="196">
        <v>3360</v>
      </c>
      <c r="AA160" s="197">
        <v>1440</v>
      </c>
      <c r="AB160" s="201" t="str">
        <f t="shared" si="13"/>
        <v>3360 x 1440</v>
      </c>
      <c r="AC160" s="202" t="str">
        <f t="shared" si="16"/>
        <v>QHD</v>
      </c>
      <c r="AD160" s="148">
        <f t="shared" si="14"/>
        <v>7</v>
      </c>
      <c r="AE160" s="154">
        <f t="shared" si="15"/>
        <v>3</v>
      </c>
    </row>
    <row r="161" spans="3:31" x14ac:dyDescent="0.25">
      <c r="C161"/>
      <c r="E161"/>
      <c r="F161"/>
      <c r="G161"/>
      <c r="Z161" s="196">
        <v>3440</v>
      </c>
      <c r="AA161" s="197">
        <v>1440</v>
      </c>
      <c r="AB161" s="201" t="str">
        <f t="shared" si="13"/>
        <v>3440 x 1440</v>
      </c>
      <c r="AC161" s="202" t="str">
        <f t="shared" si="16"/>
        <v>QHD</v>
      </c>
      <c r="AD161" s="148">
        <f t="shared" si="14"/>
        <v>43</v>
      </c>
      <c r="AE161" s="154">
        <f t="shared" si="15"/>
        <v>18</v>
      </c>
    </row>
    <row r="162" spans="3:31" x14ac:dyDescent="0.25">
      <c r="C162"/>
      <c r="E162"/>
      <c r="F162"/>
      <c r="G162"/>
      <c r="Z162" s="196">
        <v>2048</v>
      </c>
      <c r="AA162" s="197">
        <v>1536</v>
      </c>
      <c r="AB162" s="201" t="str">
        <f t="shared" si="13"/>
        <v>2048 x 1536</v>
      </c>
      <c r="AC162" s="202" t="str">
        <f t="shared" si="16"/>
        <v>QXGA</v>
      </c>
      <c r="AD162" s="148">
        <f t="shared" si="14"/>
        <v>4</v>
      </c>
      <c r="AE162" s="154">
        <f t="shared" si="15"/>
        <v>3</v>
      </c>
    </row>
    <row r="163" spans="3:31" x14ac:dyDescent="0.25">
      <c r="C163"/>
      <c r="E163"/>
      <c r="F163"/>
      <c r="G163"/>
      <c r="Z163" s="196">
        <v>2048</v>
      </c>
      <c r="AA163" s="197">
        <v>1536</v>
      </c>
      <c r="AB163" s="201" t="str">
        <f t="shared" si="13"/>
        <v>2048 x 1536</v>
      </c>
      <c r="AC163" s="202" t="str">
        <f t="shared" si="16"/>
        <v>QXGA</v>
      </c>
      <c r="AD163" s="148">
        <f t="shared" si="14"/>
        <v>4</v>
      </c>
      <c r="AE163" s="154">
        <f t="shared" si="15"/>
        <v>3</v>
      </c>
    </row>
    <row r="164" spans="3:31" x14ac:dyDescent="0.25">
      <c r="C164"/>
      <c r="E164"/>
      <c r="F164"/>
      <c r="G164"/>
      <c r="Z164" s="196">
        <v>2152</v>
      </c>
      <c r="AA164" s="197">
        <v>1536</v>
      </c>
      <c r="AB164" s="201" t="str">
        <f t="shared" si="13"/>
        <v>2152 x 1536</v>
      </c>
      <c r="AC164" s="202" t="str">
        <f t="shared" si="16"/>
        <v>QXGA</v>
      </c>
      <c r="AD164" s="148">
        <f t="shared" si="14"/>
        <v>269</v>
      </c>
      <c r="AE164" s="154">
        <f t="shared" si="15"/>
        <v>192</v>
      </c>
    </row>
    <row r="165" spans="3:31" x14ac:dyDescent="0.25">
      <c r="C165"/>
      <c r="E165"/>
      <c r="F165"/>
      <c r="G165"/>
      <c r="Z165" s="196">
        <v>2560</v>
      </c>
      <c r="AA165" s="197">
        <v>1536</v>
      </c>
      <c r="AB165" s="201" t="str">
        <f t="shared" si="13"/>
        <v>2560 x 1536</v>
      </c>
      <c r="AC165" s="202" t="str">
        <f t="shared" si="16"/>
        <v>QHD+</v>
      </c>
      <c r="AD165" s="148">
        <f t="shared" si="14"/>
        <v>5</v>
      </c>
      <c r="AE165" s="154">
        <f t="shared" si="15"/>
        <v>3</v>
      </c>
    </row>
    <row r="166" spans="3:31" x14ac:dyDescent="0.25">
      <c r="C166"/>
      <c r="E166"/>
      <c r="F166"/>
      <c r="G166"/>
      <c r="Z166" s="196">
        <v>2560</v>
      </c>
      <c r="AA166" s="197">
        <v>1600</v>
      </c>
      <c r="AB166" s="201" t="str">
        <f t="shared" si="13"/>
        <v>2560 x 1600</v>
      </c>
      <c r="AC166" s="202" t="str">
        <f t="shared" si="16"/>
        <v>QHD+</v>
      </c>
      <c r="AD166" s="148">
        <f t="shared" si="14"/>
        <v>8</v>
      </c>
      <c r="AE166" s="154">
        <f t="shared" si="15"/>
        <v>5</v>
      </c>
    </row>
    <row r="167" spans="3:31" x14ac:dyDescent="0.25">
      <c r="C167"/>
      <c r="E167"/>
      <c r="F167"/>
      <c r="G167"/>
      <c r="Z167" s="196">
        <v>2560</v>
      </c>
      <c r="AA167" s="197">
        <v>1600</v>
      </c>
      <c r="AB167" s="201" t="str">
        <f t="shared" si="13"/>
        <v>2560 x 1600</v>
      </c>
      <c r="AC167" s="202" t="str">
        <f t="shared" si="16"/>
        <v>QHD+</v>
      </c>
      <c r="AD167" s="148">
        <f t="shared" si="14"/>
        <v>8</v>
      </c>
      <c r="AE167" s="154">
        <f t="shared" si="15"/>
        <v>5</v>
      </c>
    </row>
    <row r="168" spans="3:31" x14ac:dyDescent="0.25">
      <c r="C168"/>
      <c r="E168"/>
      <c r="F168"/>
      <c r="G168"/>
      <c r="Z168" s="196">
        <v>2880</v>
      </c>
      <c r="AA168" s="197">
        <v>1620</v>
      </c>
      <c r="AB168" s="201" t="str">
        <f t="shared" si="13"/>
        <v>2880 x 1620</v>
      </c>
      <c r="AC168" s="202" t="str">
        <f t="shared" si="16"/>
        <v>QHD+</v>
      </c>
      <c r="AD168" s="148">
        <f t="shared" si="14"/>
        <v>16</v>
      </c>
      <c r="AE168" s="154">
        <f t="shared" si="15"/>
        <v>9</v>
      </c>
    </row>
    <row r="169" spans="3:31" x14ac:dyDescent="0.25">
      <c r="C169"/>
      <c r="E169"/>
      <c r="F169"/>
      <c r="G169"/>
      <c r="Z169" s="196">
        <v>2360</v>
      </c>
      <c r="AA169" s="197">
        <v>1640</v>
      </c>
      <c r="AB169" s="201" t="str">
        <f t="shared" si="13"/>
        <v>2360 x 1640</v>
      </c>
      <c r="AC169" s="202" t="str">
        <f t="shared" si="16"/>
        <v>FHD+</v>
      </c>
      <c r="AD169" s="148">
        <f t="shared" si="14"/>
        <v>59</v>
      </c>
      <c r="AE169" s="154">
        <f t="shared" si="15"/>
        <v>41</v>
      </c>
    </row>
    <row r="170" spans="3:31" x14ac:dyDescent="0.25">
      <c r="C170"/>
      <c r="E170"/>
      <c r="F170"/>
      <c r="G170"/>
      <c r="Z170" s="196">
        <v>3840</v>
      </c>
      <c r="AA170" s="197">
        <v>1644</v>
      </c>
      <c r="AB170" s="201" t="str">
        <f t="shared" si="13"/>
        <v>3840 x 1644</v>
      </c>
      <c r="AC170" s="202" t="str">
        <f t="shared" si="16"/>
        <v>QHD+</v>
      </c>
      <c r="AD170" s="148">
        <f t="shared" si="14"/>
        <v>320</v>
      </c>
      <c r="AE170" s="154">
        <f t="shared" si="15"/>
        <v>137</v>
      </c>
    </row>
    <row r="171" spans="3:31" x14ac:dyDescent="0.25">
      <c r="C171"/>
      <c r="E171"/>
      <c r="F171"/>
      <c r="G171"/>
      <c r="Z171" s="196">
        <v>2085</v>
      </c>
      <c r="AA171" s="197">
        <v>1668</v>
      </c>
      <c r="AB171" s="201" t="str">
        <f t="shared" si="13"/>
        <v>2085 x 1668</v>
      </c>
      <c r="AC171" s="202" t="str">
        <f t="shared" si="16"/>
        <v>FHD+</v>
      </c>
      <c r="AD171" s="148">
        <f t="shared" si="14"/>
        <v>5</v>
      </c>
      <c r="AE171" s="154">
        <f t="shared" si="15"/>
        <v>4</v>
      </c>
    </row>
    <row r="172" spans="3:31" x14ac:dyDescent="0.25">
      <c r="C172"/>
      <c r="E172"/>
      <c r="F172"/>
      <c r="G172"/>
      <c r="Z172" s="196">
        <v>2388</v>
      </c>
      <c r="AA172" s="197">
        <v>1668</v>
      </c>
      <c r="AB172" s="201" t="str">
        <f t="shared" si="13"/>
        <v>2388 x 1668</v>
      </c>
      <c r="AC172" s="202" t="str">
        <f t="shared" si="16"/>
        <v>FHD+</v>
      </c>
      <c r="AD172" s="148">
        <f t="shared" si="14"/>
        <v>199</v>
      </c>
      <c r="AE172" s="154">
        <f t="shared" si="15"/>
        <v>139</v>
      </c>
    </row>
    <row r="173" spans="3:31" x14ac:dyDescent="0.25">
      <c r="C173"/>
      <c r="E173"/>
      <c r="F173"/>
      <c r="G173"/>
      <c r="Z173" s="196">
        <v>2028</v>
      </c>
      <c r="AA173" s="197">
        <v>1690</v>
      </c>
      <c r="AB173" s="201" t="str">
        <f t="shared" si="13"/>
        <v>2028 x 1690</v>
      </c>
      <c r="AC173" s="202" t="str">
        <f t="shared" si="16"/>
        <v>FHD+</v>
      </c>
      <c r="AD173" s="148">
        <f t="shared" si="14"/>
        <v>6</v>
      </c>
      <c r="AE173" s="154">
        <f t="shared" si="15"/>
        <v>5</v>
      </c>
    </row>
    <row r="174" spans="3:31" x14ac:dyDescent="0.25">
      <c r="C174"/>
      <c r="E174"/>
      <c r="F174"/>
      <c r="G174"/>
      <c r="Z174" s="196">
        <v>2145</v>
      </c>
      <c r="AA174" s="197">
        <v>1716</v>
      </c>
      <c r="AB174" s="201" t="str">
        <f t="shared" si="13"/>
        <v>2145 x 1716</v>
      </c>
      <c r="AC174" s="202" t="str">
        <f t="shared" si="16"/>
        <v>FHD+</v>
      </c>
      <c r="AD174" s="148">
        <f t="shared" si="14"/>
        <v>5</v>
      </c>
      <c r="AE174" s="154">
        <f t="shared" si="15"/>
        <v>4</v>
      </c>
    </row>
    <row r="175" spans="3:31" x14ac:dyDescent="0.25">
      <c r="C175"/>
      <c r="E175"/>
      <c r="F175"/>
      <c r="G175"/>
      <c r="Z175" s="196">
        <v>1888</v>
      </c>
      <c r="AA175" s="197">
        <v>1728</v>
      </c>
      <c r="AB175" s="201" t="str">
        <f t="shared" si="13"/>
        <v>1888 x 1728</v>
      </c>
      <c r="AC175" s="202" t="str">
        <f t="shared" si="16"/>
        <v>HD+</v>
      </c>
      <c r="AD175" s="148">
        <f t="shared" si="14"/>
        <v>59</v>
      </c>
      <c r="AE175" s="154">
        <f t="shared" si="15"/>
        <v>54</v>
      </c>
    </row>
    <row r="176" spans="3:31" x14ac:dyDescent="0.25">
      <c r="C176"/>
      <c r="E176"/>
      <c r="F176"/>
      <c r="G176"/>
      <c r="Z176" s="196">
        <v>2368</v>
      </c>
      <c r="AA176" s="197">
        <v>1728</v>
      </c>
      <c r="AB176" s="201" t="str">
        <f t="shared" si="13"/>
        <v>2368 x 1728</v>
      </c>
      <c r="AC176" s="202" t="str">
        <f t="shared" si="16"/>
        <v>FHD+</v>
      </c>
      <c r="AD176" s="148">
        <f t="shared" si="14"/>
        <v>37</v>
      </c>
      <c r="AE176" s="154">
        <f t="shared" si="15"/>
        <v>27</v>
      </c>
    </row>
    <row r="177" spans="3:31" x14ac:dyDescent="0.25">
      <c r="C177"/>
      <c r="E177"/>
      <c r="F177"/>
      <c r="G177"/>
      <c r="Z177" s="196">
        <v>2800</v>
      </c>
      <c r="AA177" s="197">
        <v>1752</v>
      </c>
      <c r="AB177" s="201" t="str">
        <f t="shared" si="13"/>
        <v>2800 x 1752</v>
      </c>
      <c r="AC177" s="202" t="str">
        <f t="shared" si="16"/>
        <v>QHD+</v>
      </c>
      <c r="AD177" s="148">
        <f t="shared" si="14"/>
        <v>350</v>
      </c>
      <c r="AE177" s="154">
        <f t="shared" si="15"/>
        <v>219</v>
      </c>
    </row>
    <row r="178" spans="3:31" x14ac:dyDescent="0.25">
      <c r="C178"/>
      <c r="E178"/>
      <c r="F178"/>
      <c r="G178"/>
      <c r="Z178" s="196">
        <v>2208</v>
      </c>
      <c r="AA178" s="197">
        <v>1768</v>
      </c>
      <c r="AB178" s="201" t="str">
        <f t="shared" si="13"/>
        <v>2208 x 1768</v>
      </c>
      <c r="AC178" s="202" t="str">
        <f t="shared" ref="AC178:AC209" si="17">VLOOKUP(MATCH(LARGE(Z178:AA178,1), RankLg, 1)&amp;"_"&amp;MATCH(SMALL(Z178:AA178, 1), RankSm, 1), Code2Reso, 2, FALSE)</f>
        <v>FHD+</v>
      </c>
      <c r="AD178" s="148">
        <f t="shared" si="14"/>
        <v>276</v>
      </c>
      <c r="AE178" s="154">
        <f t="shared" si="15"/>
        <v>221</v>
      </c>
    </row>
    <row r="179" spans="3:31" x14ac:dyDescent="0.25">
      <c r="C179"/>
      <c r="E179"/>
      <c r="F179"/>
      <c r="G179"/>
      <c r="Z179" s="196">
        <v>1888</v>
      </c>
      <c r="AA179" s="197">
        <v>1780</v>
      </c>
      <c r="AB179" s="201" t="str">
        <f t="shared" si="13"/>
        <v>1888 x 1780</v>
      </c>
      <c r="AC179" s="202" t="str">
        <f t="shared" si="17"/>
        <v>HD+</v>
      </c>
      <c r="AD179" s="148">
        <f t="shared" si="14"/>
        <v>472</v>
      </c>
      <c r="AE179" s="154">
        <f t="shared" si="15"/>
        <v>445</v>
      </c>
    </row>
    <row r="180" spans="3:31" x14ac:dyDescent="0.25">
      <c r="C180"/>
      <c r="E180"/>
      <c r="F180"/>
      <c r="G180"/>
      <c r="Z180" s="196">
        <v>2250</v>
      </c>
      <c r="AA180" s="197">
        <v>1800</v>
      </c>
      <c r="AB180" s="201" t="str">
        <f t="shared" si="13"/>
        <v>2250 x 1800</v>
      </c>
      <c r="AC180" s="202" t="str">
        <f t="shared" si="17"/>
        <v>FHD+</v>
      </c>
      <c r="AD180" s="148">
        <f t="shared" si="14"/>
        <v>5</v>
      </c>
      <c r="AE180" s="154">
        <f t="shared" si="15"/>
        <v>4</v>
      </c>
    </row>
    <row r="181" spans="3:31" x14ac:dyDescent="0.25">
      <c r="C181"/>
      <c r="E181"/>
      <c r="F181"/>
      <c r="G181"/>
      <c r="Z181" s="196">
        <v>2880</v>
      </c>
      <c r="AA181" s="197">
        <v>1800</v>
      </c>
      <c r="AB181" s="201" t="str">
        <f t="shared" si="13"/>
        <v>2880 x 1800</v>
      </c>
      <c r="AC181" s="202" t="str">
        <f t="shared" si="17"/>
        <v>QHD+</v>
      </c>
      <c r="AD181" s="148">
        <f t="shared" si="14"/>
        <v>8</v>
      </c>
      <c r="AE181" s="154">
        <f t="shared" si="15"/>
        <v>5</v>
      </c>
    </row>
    <row r="182" spans="3:31" x14ac:dyDescent="0.25">
      <c r="C182"/>
      <c r="E182"/>
      <c r="F182"/>
      <c r="G182"/>
      <c r="Z182" s="196">
        <v>2880</v>
      </c>
      <c r="AA182" s="197">
        <v>1800</v>
      </c>
      <c r="AB182" s="201" t="str">
        <f t="shared" si="13"/>
        <v>2880 x 1800</v>
      </c>
      <c r="AC182" s="202" t="str">
        <f t="shared" si="17"/>
        <v>QHD+</v>
      </c>
      <c r="AD182" s="148">
        <f t="shared" si="14"/>
        <v>8</v>
      </c>
      <c r="AE182" s="154">
        <f t="shared" si="15"/>
        <v>5</v>
      </c>
    </row>
    <row r="183" spans="3:31" x14ac:dyDescent="0.25">
      <c r="C183"/>
      <c r="E183"/>
      <c r="F183"/>
      <c r="G183"/>
      <c r="Z183" s="196">
        <v>2295</v>
      </c>
      <c r="AA183" s="197">
        <v>1836</v>
      </c>
      <c r="AB183" s="201" t="str">
        <f t="shared" si="13"/>
        <v>2295 x 1836</v>
      </c>
      <c r="AC183" s="202" t="str">
        <f t="shared" si="17"/>
        <v>FHD+</v>
      </c>
      <c r="AD183" s="148">
        <f t="shared" si="14"/>
        <v>5</v>
      </c>
      <c r="AE183" s="154">
        <f t="shared" si="15"/>
        <v>4</v>
      </c>
    </row>
    <row r="184" spans="3:31" x14ac:dyDescent="0.25">
      <c r="C184"/>
      <c r="E184"/>
      <c r="F184"/>
      <c r="G184"/>
      <c r="Z184" s="196">
        <v>2208</v>
      </c>
      <c r="AA184" s="197">
        <v>1840</v>
      </c>
      <c r="AB184" s="201" t="str">
        <f t="shared" si="13"/>
        <v>2208 x 1840</v>
      </c>
      <c r="AC184" s="202" t="str">
        <f t="shared" si="17"/>
        <v>FHD+</v>
      </c>
      <c r="AD184" s="148">
        <f t="shared" si="14"/>
        <v>6</v>
      </c>
      <c r="AE184" s="154">
        <f t="shared" si="15"/>
        <v>5</v>
      </c>
    </row>
    <row r="185" spans="3:31" x14ac:dyDescent="0.25">
      <c r="C185"/>
      <c r="E185"/>
      <c r="F185"/>
      <c r="G185"/>
      <c r="Z185" s="196">
        <v>2520</v>
      </c>
      <c r="AA185" s="197">
        <v>1840</v>
      </c>
      <c r="AB185" s="201" t="str">
        <f t="shared" si="13"/>
        <v>2520 x 1840</v>
      </c>
      <c r="AC185" s="202" t="str">
        <f t="shared" si="17"/>
        <v>FHD+</v>
      </c>
      <c r="AD185" s="148">
        <f t="shared" si="14"/>
        <v>63</v>
      </c>
      <c r="AE185" s="154">
        <f t="shared" si="15"/>
        <v>46</v>
      </c>
    </row>
    <row r="186" spans="3:31" x14ac:dyDescent="0.25">
      <c r="C186"/>
      <c r="E186"/>
      <c r="F186"/>
      <c r="G186"/>
      <c r="Z186" s="196">
        <v>2960</v>
      </c>
      <c r="AA186" s="197">
        <v>1848</v>
      </c>
      <c r="AB186" s="201" t="str">
        <f t="shared" si="13"/>
        <v>2960 x 1848</v>
      </c>
      <c r="AC186" s="202" t="str">
        <f t="shared" si="17"/>
        <v>QHD+</v>
      </c>
      <c r="AD186" s="148">
        <f t="shared" si="14"/>
        <v>370</v>
      </c>
      <c r="AE186" s="154">
        <f t="shared" si="15"/>
        <v>231</v>
      </c>
    </row>
    <row r="187" spans="3:31" x14ac:dyDescent="0.25">
      <c r="C187"/>
      <c r="E187"/>
      <c r="F187"/>
      <c r="G187"/>
      <c r="Z187" s="196">
        <v>2480</v>
      </c>
      <c r="AA187" s="197">
        <v>1860</v>
      </c>
      <c r="AB187" s="201" t="str">
        <f t="shared" si="13"/>
        <v>2480 x 1860</v>
      </c>
      <c r="AC187" s="202" t="str">
        <f t="shared" si="17"/>
        <v>FHD+</v>
      </c>
      <c r="AD187" s="148">
        <f t="shared" si="14"/>
        <v>4</v>
      </c>
      <c r="AE187" s="154">
        <f t="shared" si="15"/>
        <v>3</v>
      </c>
    </row>
    <row r="188" spans="3:31" x14ac:dyDescent="0.25">
      <c r="C188"/>
      <c r="E188"/>
      <c r="F188"/>
      <c r="G188"/>
      <c r="Z188" s="196">
        <v>3000</v>
      </c>
      <c r="AA188" s="197">
        <v>1875</v>
      </c>
      <c r="AB188" s="201" t="str">
        <f t="shared" si="13"/>
        <v>3000 x 1875</v>
      </c>
      <c r="AC188" s="202" t="str">
        <f t="shared" si="17"/>
        <v>QHD+</v>
      </c>
      <c r="AD188" s="148">
        <f t="shared" si="14"/>
        <v>8</v>
      </c>
      <c r="AE188" s="154">
        <f t="shared" si="15"/>
        <v>5</v>
      </c>
    </row>
    <row r="189" spans="3:31" x14ac:dyDescent="0.25">
      <c r="C189"/>
      <c r="E189"/>
      <c r="F189"/>
      <c r="G189"/>
      <c r="Z189" s="196">
        <v>3000</v>
      </c>
      <c r="AA189" s="197">
        <v>1876</v>
      </c>
      <c r="AB189" s="201" t="str">
        <f t="shared" si="13"/>
        <v>3000 x 1876</v>
      </c>
      <c r="AC189" s="202" t="str">
        <f t="shared" si="17"/>
        <v>QHD+</v>
      </c>
      <c r="AD189" s="148">
        <f t="shared" si="14"/>
        <v>750</v>
      </c>
      <c r="AE189" s="154">
        <f t="shared" si="15"/>
        <v>469</v>
      </c>
    </row>
    <row r="190" spans="3:31" x14ac:dyDescent="0.25">
      <c r="C190"/>
      <c r="E190"/>
      <c r="F190"/>
      <c r="G190"/>
      <c r="Z190" s="196">
        <v>2880</v>
      </c>
      <c r="AA190" s="197">
        <v>1880</v>
      </c>
      <c r="AB190" s="201" t="str">
        <f t="shared" si="13"/>
        <v>2880 x 1880</v>
      </c>
      <c r="AC190" s="202" t="str">
        <f t="shared" si="17"/>
        <v>QHD+</v>
      </c>
      <c r="AD190" s="148">
        <f t="shared" si="14"/>
        <v>72</v>
      </c>
      <c r="AE190" s="154">
        <f t="shared" si="15"/>
        <v>47</v>
      </c>
    </row>
    <row r="191" spans="3:31" x14ac:dyDescent="0.25">
      <c r="C191"/>
      <c r="E191"/>
      <c r="F191"/>
      <c r="G191"/>
      <c r="Z191" s="196">
        <v>2160</v>
      </c>
      <c r="AA191" s="197">
        <v>1916</v>
      </c>
      <c r="AB191" s="201" t="str">
        <f t="shared" si="13"/>
        <v>2160 x 1916</v>
      </c>
      <c r="AC191" s="202" t="str">
        <f t="shared" si="17"/>
        <v>FHD+</v>
      </c>
      <c r="AD191" s="148">
        <f t="shared" si="14"/>
        <v>540</v>
      </c>
      <c r="AE191" s="154">
        <f t="shared" si="15"/>
        <v>479</v>
      </c>
    </row>
    <row r="192" spans="3:31" x14ac:dyDescent="0.25">
      <c r="C192"/>
      <c r="E192"/>
      <c r="F192"/>
      <c r="G192"/>
      <c r="Z192" s="196">
        <v>1792</v>
      </c>
      <c r="AA192" s="197">
        <v>1920</v>
      </c>
      <c r="AB192" s="201" t="str">
        <f t="shared" si="13"/>
        <v>1792 x 1920</v>
      </c>
      <c r="AC192" s="202" t="str">
        <f t="shared" si="17"/>
        <v>FHD+</v>
      </c>
      <c r="AD192" s="148">
        <f t="shared" si="14"/>
        <v>14</v>
      </c>
      <c r="AE192" s="154">
        <f t="shared" si="15"/>
        <v>15</v>
      </c>
    </row>
    <row r="193" spans="3:31" x14ac:dyDescent="0.25">
      <c r="C193"/>
      <c r="E193"/>
      <c r="F193"/>
      <c r="G193"/>
      <c r="Z193" s="196">
        <v>2560</v>
      </c>
      <c r="AA193" s="197">
        <v>1920</v>
      </c>
      <c r="AB193" s="201" t="str">
        <f t="shared" si="13"/>
        <v>2560 x 1920</v>
      </c>
      <c r="AC193" s="202" t="str">
        <f t="shared" si="17"/>
        <v>QHD+</v>
      </c>
      <c r="AD193" s="148">
        <f t="shared" si="14"/>
        <v>4</v>
      </c>
      <c r="AE193" s="154">
        <f t="shared" si="15"/>
        <v>3</v>
      </c>
    </row>
    <row r="194" spans="3:31" x14ac:dyDescent="0.25">
      <c r="C194"/>
      <c r="E194"/>
      <c r="F194"/>
      <c r="G194"/>
      <c r="Z194" s="196">
        <v>3024</v>
      </c>
      <c r="AA194" s="197">
        <v>1964</v>
      </c>
      <c r="AB194" s="201" t="str">
        <f t="shared" si="13"/>
        <v>3024 x 1964</v>
      </c>
      <c r="AC194" s="202" t="str">
        <f t="shared" si="17"/>
        <v>QHD+</v>
      </c>
      <c r="AD194" s="148">
        <f t="shared" si="14"/>
        <v>756</v>
      </c>
      <c r="AE194" s="154">
        <f t="shared" si="15"/>
        <v>491</v>
      </c>
    </row>
    <row r="195" spans="3:31" x14ac:dyDescent="0.25">
      <c r="C195"/>
      <c r="E195"/>
      <c r="F195"/>
      <c r="G195"/>
      <c r="Z195" s="196">
        <v>2272</v>
      </c>
      <c r="AA195" s="197">
        <v>1984</v>
      </c>
      <c r="AB195" s="201" t="str">
        <f t="shared" si="13"/>
        <v>2272 x 1984</v>
      </c>
      <c r="AC195" s="202" t="str">
        <f t="shared" si="17"/>
        <v>FHD+</v>
      </c>
      <c r="AD195" s="148">
        <f t="shared" si="14"/>
        <v>71</v>
      </c>
      <c r="AE195" s="154">
        <f t="shared" si="15"/>
        <v>62</v>
      </c>
    </row>
    <row r="196" spans="3:31" x14ac:dyDescent="0.25">
      <c r="C196"/>
      <c r="E196"/>
      <c r="F196"/>
      <c r="G196"/>
      <c r="Z196" s="196">
        <v>2296</v>
      </c>
      <c r="AA196" s="197">
        <v>2000</v>
      </c>
      <c r="AB196" s="201" t="str">
        <f t="shared" si="13"/>
        <v>2296 x 2000</v>
      </c>
      <c r="AC196" s="202" t="str">
        <f t="shared" si="17"/>
        <v>FHD+</v>
      </c>
      <c r="AD196" s="148">
        <f t="shared" si="14"/>
        <v>287</v>
      </c>
      <c r="AE196" s="154">
        <f t="shared" si="15"/>
        <v>250</v>
      </c>
    </row>
    <row r="197" spans="3:31" x14ac:dyDescent="0.25">
      <c r="C197"/>
      <c r="E197"/>
      <c r="F197"/>
      <c r="G197"/>
      <c r="Z197" s="196">
        <v>3000</v>
      </c>
      <c r="AA197" s="197">
        <v>2000</v>
      </c>
      <c r="AB197" s="201" t="str">
        <f t="shared" si="13"/>
        <v>3000 x 2000</v>
      </c>
      <c r="AC197" s="202" t="str">
        <f t="shared" si="17"/>
        <v>QHD+</v>
      </c>
      <c r="AD197" s="148">
        <f t="shared" si="14"/>
        <v>3</v>
      </c>
      <c r="AE197" s="154">
        <f t="shared" si="15"/>
        <v>2</v>
      </c>
    </row>
    <row r="198" spans="3:31" x14ac:dyDescent="0.25">
      <c r="C198"/>
      <c r="E198"/>
      <c r="F198"/>
      <c r="G198"/>
      <c r="Z198" s="196">
        <v>3200</v>
      </c>
      <c r="AA198" s="197">
        <v>2000</v>
      </c>
      <c r="AB198" s="201" t="str">
        <f t="shared" si="13"/>
        <v>3200 x 2000</v>
      </c>
      <c r="AC198" s="202" t="str">
        <f t="shared" si="17"/>
        <v>QHD+</v>
      </c>
      <c r="AD198" s="148">
        <f t="shared" si="14"/>
        <v>8</v>
      </c>
      <c r="AE198" s="154">
        <f t="shared" si="15"/>
        <v>5</v>
      </c>
    </row>
    <row r="199" spans="3:31" x14ac:dyDescent="0.25">
      <c r="C199"/>
      <c r="E199"/>
      <c r="F199"/>
      <c r="G199"/>
      <c r="Z199" s="196">
        <v>2560</v>
      </c>
      <c r="AA199" s="197">
        <v>2024</v>
      </c>
      <c r="AB199" s="201" t="str">
        <f t="shared" ref="AB199:AB305" si="18">Z199&amp;" x "&amp;AA199</f>
        <v>2560 x 2024</v>
      </c>
      <c r="AC199" s="202" t="str">
        <f t="shared" si="17"/>
        <v>QHD+</v>
      </c>
      <c r="AD199" s="148">
        <f t="shared" ref="AD199:AD305" si="19">IF(Z199=0, 0, Z199/GCD(Z199:AA199))</f>
        <v>320</v>
      </c>
      <c r="AE199" s="154">
        <f t="shared" ref="AE199:AE305" si="20">IF(AA199=0, 0, AA199/GCD(Z199:AA199))</f>
        <v>253</v>
      </c>
    </row>
    <row r="200" spans="3:31" x14ac:dyDescent="0.25">
      <c r="C200"/>
      <c r="E200"/>
      <c r="F200"/>
      <c r="G200"/>
      <c r="Z200" s="196">
        <v>2000</v>
      </c>
      <c r="AA200" s="197">
        <v>2040</v>
      </c>
      <c r="AB200" s="201" t="str">
        <f t="shared" si="18"/>
        <v>2000 x 2040</v>
      </c>
      <c r="AC200" s="202" t="str">
        <f t="shared" si="17"/>
        <v>FHD+</v>
      </c>
      <c r="AD200" s="148">
        <f t="shared" si="19"/>
        <v>50</v>
      </c>
      <c r="AE200" s="154">
        <f t="shared" si="20"/>
        <v>51</v>
      </c>
    </row>
    <row r="201" spans="3:31" x14ac:dyDescent="0.25">
      <c r="C201"/>
      <c r="E201"/>
      <c r="F201"/>
      <c r="G201"/>
      <c r="Z201" s="196">
        <v>2732</v>
      </c>
      <c r="AA201" s="197">
        <v>2048</v>
      </c>
      <c r="AB201" s="201" t="str">
        <f t="shared" si="18"/>
        <v>2732 x 2048</v>
      </c>
      <c r="AC201" s="202" t="str">
        <f t="shared" si="17"/>
        <v>QHD+</v>
      </c>
      <c r="AD201" s="148">
        <f t="shared" si="19"/>
        <v>683</v>
      </c>
      <c r="AE201" s="154">
        <f t="shared" si="20"/>
        <v>512</v>
      </c>
    </row>
    <row r="202" spans="3:31" x14ac:dyDescent="0.25">
      <c r="C202"/>
      <c r="E202"/>
      <c r="F202"/>
      <c r="G202"/>
      <c r="Z202" s="196">
        <v>1968</v>
      </c>
      <c r="AA202" s="197">
        <v>2100</v>
      </c>
      <c r="AB202" s="201" t="str">
        <f t="shared" si="18"/>
        <v>1968 x 2100</v>
      </c>
      <c r="AC202" s="202" t="str">
        <f t="shared" si="17"/>
        <v>FHD+</v>
      </c>
      <c r="AD202" s="148">
        <f t="shared" si="19"/>
        <v>164</v>
      </c>
      <c r="AE202" s="154">
        <f t="shared" si="20"/>
        <v>175</v>
      </c>
    </row>
    <row r="203" spans="3:31" x14ac:dyDescent="0.25">
      <c r="C203"/>
      <c r="E203"/>
      <c r="F203"/>
      <c r="G203"/>
      <c r="Z203" s="196">
        <v>1914</v>
      </c>
      <c r="AA203" s="197">
        <v>2160</v>
      </c>
      <c r="AB203" s="201" t="str">
        <f t="shared" si="18"/>
        <v>1914 x 2160</v>
      </c>
      <c r="AC203" s="202" t="str">
        <f t="shared" si="17"/>
        <v>FHD+</v>
      </c>
      <c r="AD203" s="148">
        <f t="shared" si="19"/>
        <v>319</v>
      </c>
      <c r="AE203" s="154">
        <f t="shared" si="20"/>
        <v>360</v>
      </c>
    </row>
    <row r="204" spans="3:31" x14ac:dyDescent="0.25">
      <c r="C204"/>
      <c r="E204"/>
      <c r="F204"/>
      <c r="G204"/>
      <c r="Z204" s="196">
        <v>3456</v>
      </c>
      <c r="AA204" s="197">
        <v>2160</v>
      </c>
      <c r="AB204" s="201" t="str">
        <f t="shared" si="18"/>
        <v>3456 x 2160</v>
      </c>
      <c r="AC204" s="202" t="str">
        <f t="shared" si="17"/>
        <v>QHD+</v>
      </c>
      <c r="AD204" s="148">
        <f t="shared" si="19"/>
        <v>8</v>
      </c>
      <c r="AE204" s="154">
        <f t="shared" si="20"/>
        <v>5</v>
      </c>
    </row>
    <row r="205" spans="3:31" x14ac:dyDescent="0.25">
      <c r="C205"/>
      <c r="E205"/>
      <c r="F205"/>
      <c r="G205"/>
      <c r="Z205" s="196">
        <v>3456</v>
      </c>
      <c r="AA205" s="197">
        <v>2160</v>
      </c>
      <c r="AB205" s="201" t="str">
        <f t="shared" si="18"/>
        <v>3456 x 2160</v>
      </c>
      <c r="AC205" s="202" t="str">
        <f t="shared" si="17"/>
        <v>QHD+</v>
      </c>
      <c r="AD205" s="148">
        <f t="shared" si="19"/>
        <v>8</v>
      </c>
      <c r="AE205" s="154">
        <f t="shared" si="20"/>
        <v>5</v>
      </c>
    </row>
    <row r="206" spans="3:31" x14ac:dyDescent="0.25">
      <c r="C206"/>
      <c r="E206"/>
      <c r="F206"/>
      <c r="G206"/>
      <c r="Z206" s="196">
        <v>3840</v>
      </c>
      <c r="AA206" s="197">
        <v>2160</v>
      </c>
      <c r="AB206" s="201" t="str">
        <f t="shared" si="18"/>
        <v>3840 x 2160</v>
      </c>
      <c r="AC206" s="202" t="str">
        <f t="shared" si="17"/>
        <v>UHD</v>
      </c>
      <c r="AD206" s="148">
        <f t="shared" si="19"/>
        <v>16</v>
      </c>
      <c r="AE206" s="154">
        <f t="shared" si="20"/>
        <v>9</v>
      </c>
    </row>
    <row r="207" spans="3:31" x14ac:dyDescent="0.25">
      <c r="C207"/>
      <c r="E207"/>
      <c r="F207"/>
      <c r="G207"/>
      <c r="Z207" s="196">
        <v>3840</v>
      </c>
      <c r="AA207" s="197">
        <v>2160</v>
      </c>
      <c r="AB207" s="201" t="str">
        <f t="shared" si="18"/>
        <v>3840 x 2160</v>
      </c>
      <c r="AC207" s="202" t="str">
        <f t="shared" si="17"/>
        <v>UHD</v>
      </c>
      <c r="AD207" s="148">
        <f t="shared" si="19"/>
        <v>16</v>
      </c>
      <c r="AE207" s="154">
        <f t="shared" si="20"/>
        <v>9</v>
      </c>
    </row>
    <row r="208" spans="3:31" x14ac:dyDescent="0.25">
      <c r="C208"/>
      <c r="E208"/>
      <c r="G208"/>
      <c r="Z208" s="196">
        <v>3840</v>
      </c>
      <c r="AA208" s="197">
        <v>2160</v>
      </c>
      <c r="AB208" s="201" t="str">
        <f t="shared" si="18"/>
        <v>3840 x 2160</v>
      </c>
      <c r="AC208" s="202" t="str">
        <f t="shared" si="17"/>
        <v>UHD</v>
      </c>
      <c r="AD208" s="148">
        <f t="shared" si="19"/>
        <v>16</v>
      </c>
      <c r="AE208" s="154">
        <f t="shared" si="20"/>
        <v>9</v>
      </c>
    </row>
    <row r="209" spans="3:31" x14ac:dyDescent="0.25">
      <c r="C209"/>
      <c r="E209"/>
      <c r="G209"/>
      <c r="Z209" s="196">
        <v>2480</v>
      </c>
      <c r="AA209" s="197">
        <v>2200</v>
      </c>
      <c r="AB209" s="201" t="str">
        <f t="shared" si="18"/>
        <v>2480 x 2200</v>
      </c>
      <c r="AC209" s="202" t="str">
        <f t="shared" si="17"/>
        <v>FHD+</v>
      </c>
      <c r="AD209" s="148">
        <f t="shared" si="19"/>
        <v>62</v>
      </c>
      <c r="AE209" s="154">
        <f t="shared" si="20"/>
        <v>55</v>
      </c>
    </row>
    <row r="210" spans="3:31" x14ac:dyDescent="0.25">
      <c r="C210"/>
      <c r="E210"/>
      <c r="G210"/>
      <c r="Z210" s="196">
        <v>2496</v>
      </c>
      <c r="AA210" s="197">
        <v>2224</v>
      </c>
      <c r="AB210" s="201" t="str">
        <f t="shared" si="18"/>
        <v>2496 x 2224</v>
      </c>
      <c r="AC210" s="202" t="str">
        <f t="shared" ref="AC210:AC215" si="21">VLOOKUP(MATCH(LARGE(Z210:AA210,1), RankLg, 1)&amp;"_"&amp;MATCH(SMALL(Z210:AA210, 1), RankSm, 1), Code2Reso, 2, FALSE)</f>
        <v>FHD+</v>
      </c>
      <c r="AD210" s="148">
        <f t="shared" si="19"/>
        <v>156</v>
      </c>
      <c r="AE210" s="154">
        <f t="shared" si="20"/>
        <v>139</v>
      </c>
    </row>
    <row r="211" spans="3:31" x14ac:dyDescent="0.25">
      <c r="C211"/>
      <c r="E211"/>
      <c r="G211"/>
      <c r="Z211" s="196">
        <v>3456</v>
      </c>
      <c r="AA211" s="197">
        <v>2234</v>
      </c>
      <c r="AB211" s="201" t="str">
        <f t="shared" si="18"/>
        <v>3456 x 2234</v>
      </c>
      <c r="AC211" s="202" t="str">
        <f t="shared" si="21"/>
        <v>QHD+</v>
      </c>
      <c r="AD211" s="148">
        <f t="shared" si="19"/>
        <v>1728</v>
      </c>
      <c r="AE211" s="154">
        <f t="shared" si="20"/>
        <v>1117</v>
      </c>
    </row>
    <row r="212" spans="3:31" x14ac:dyDescent="0.25">
      <c r="C212"/>
      <c r="E212"/>
      <c r="G212"/>
      <c r="Z212" s="196">
        <v>3840</v>
      </c>
      <c r="AA212" s="197">
        <v>2400</v>
      </c>
      <c r="AB212" s="201" t="str">
        <f t="shared" si="18"/>
        <v>3840 x 2400</v>
      </c>
      <c r="AC212" s="202" t="str">
        <f t="shared" si="21"/>
        <v>UHD+</v>
      </c>
      <c r="AD212" s="148">
        <f t="shared" si="19"/>
        <v>8</v>
      </c>
      <c r="AE212" s="154">
        <f t="shared" si="20"/>
        <v>5</v>
      </c>
    </row>
    <row r="213" spans="3:31" x14ac:dyDescent="0.25">
      <c r="C213"/>
      <c r="E213"/>
      <c r="G213"/>
      <c r="Z213" s="196">
        <v>3840</v>
      </c>
      <c r="AA213" s="197">
        <v>2560</v>
      </c>
      <c r="AB213" s="201" t="str">
        <f t="shared" si="18"/>
        <v>3840 x 2560</v>
      </c>
      <c r="AC213" s="202" t="str">
        <f t="shared" si="21"/>
        <v>UHD+</v>
      </c>
      <c r="AD213" s="148">
        <f t="shared" si="19"/>
        <v>3</v>
      </c>
      <c r="AE213" s="154">
        <f t="shared" si="20"/>
        <v>2</v>
      </c>
    </row>
    <row r="214" spans="3:31" x14ac:dyDescent="0.25">
      <c r="C214"/>
      <c r="E214"/>
      <c r="G214"/>
      <c r="Z214" s="196">
        <v>3800</v>
      </c>
      <c r="AA214" s="197">
        <v>3000</v>
      </c>
      <c r="AB214" s="201" t="str">
        <f t="shared" si="18"/>
        <v>3800 x 3000</v>
      </c>
      <c r="AC214" s="202" t="str">
        <f t="shared" si="21"/>
        <v>QHD+</v>
      </c>
      <c r="AD214" s="148">
        <f t="shared" si="19"/>
        <v>19</v>
      </c>
      <c r="AE214" s="154">
        <f t="shared" si="20"/>
        <v>15</v>
      </c>
    </row>
    <row r="215" spans="3:31" x14ac:dyDescent="0.25">
      <c r="C215"/>
      <c r="E215"/>
      <c r="G215"/>
      <c r="Z215" s="196">
        <v>4000</v>
      </c>
      <c r="AA215" s="197">
        <v>4080</v>
      </c>
      <c r="AB215" s="201" t="str">
        <f t="shared" si="18"/>
        <v>4000 x 4080</v>
      </c>
      <c r="AC215" s="202" t="str">
        <f t="shared" si="21"/>
        <v>UHD+</v>
      </c>
      <c r="AD215" s="148">
        <f t="shared" si="19"/>
        <v>50</v>
      </c>
      <c r="AE215" s="154">
        <f t="shared" si="20"/>
        <v>51</v>
      </c>
    </row>
    <row r="216" spans="3:31" x14ac:dyDescent="0.25">
      <c r="C216"/>
      <c r="E216"/>
      <c r="G216"/>
      <c r="Z216" s="196">
        <v>2176</v>
      </c>
      <c r="AA216" s="197">
        <v>1812</v>
      </c>
      <c r="AB216" s="201" t="str">
        <f t="shared" si="18"/>
        <v>2176 x 1812</v>
      </c>
      <c r="AC216" s="202" t="str">
        <f t="shared" ref="AC216:AC279" si="22">VLOOKUP(MATCH(LARGE(Z216:AA216,1), RankLg, 1)&amp;"_"&amp;MATCH(SMALL(Z216:AA216, 1), RankSm, 1), Code2Reso, 2, FALSE)</f>
        <v>FHD+</v>
      </c>
      <c r="AD216" s="148">
        <f t="shared" si="19"/>
        <v>544</v>
      </c>
      <c r="AE216" s="154">
        <f t="shared" si="20"/>
        <v>453</v>
      </c>
    </row>
    <row r="217" spans="3:31" x14ac:dyDescent="0.25">
      <c r="C217"/>
      <c r="E217"/>
      <c r="G217"/>
      <c r="Z217" s="196">
        <v>1916</v>
      </c>
      <c r="AA217" s="197">
        <v>2160</v>
      </c>
      <c r="AB217" s="201" t="str">
        <f t="shared" si="18"/>
        <v>1916 x 2160</v>
      </c>
      <c r="AC217" s="202" t="str">
        <f t="shared" si="22"/>
        <v>FHD+</v>
      </c>
      <c r="AD217" s="148">
        <f t="shared" si="19"/>
        <v>479</v>
      </c>
      <c r="AE217" s="154">
        <f t="shared" si="20"/>
        <v>540</v>
      </c>
    </row>
    <row r="218" spans="3:31" x14ac:dyDescent="0.25">
      <c r="C218"/>
      <c r="E218"/>
      <c r="G218"/>
      <c r="Z218" s="196">
        <v>1066</v>
      </c>
      <c r="AA218" s="197">
        <v>1056</v>
      </c>
      <c r="AB218" s="201" t="str">
        <f t="shared" si="18"/>
        <v>1066 x 1056</v>
      </c>
      <c r="AC218" s="202" t="str">
        <f t="shared" si="22"/>
        <v>XGA</v>
      </c>
      <c r="AD218" s="148">
        <f t="shared" si="19"/>
        <v>533</v>
      </c>
      <c r="AE218" s="154">
        <f t="shared" si="20"/>
        <v>528</v>
      </c>
    </row>
    <row r="219" spans="3:31" x14ac:dyDescent="0.25">
      <c r="C219"/>
      <c r="E219"/>
      <c r="G219"/>
      <c r="Z219" s="196">
        <v>748</v>
      </c>
      <c r="AA219" s="197">
        <v>720</v>
      </c>
      <c r="AB219" s="201" t="str">
        <f t="shared" si="18"/>
        <v>748 x 720</v>
      </c>
      <c r="AC219" s="202" t="s">
        <v>189</v>
      </c>
      <c r="AD219" s="148">
        <f t="shared" si="19"/>
        <v>187</v>
      </c>
      <c r="AE219" s="154">
        <f t="shared" si="20"/>
        <v>180</v>
      </c>
    </row>
    <row r="220" spans="3:31" x14ac:dyDescent="0.25">
      <c r="C220"/>
      <c r="E220"/>
      <c r="G220"/>
      <c r="Z220" s="196">
        <v>2376</v>
      </c>
      <c r="AA220" s="197">
        <v>1060</v>
      </c>
      <c r="AB220" s="201" t="str">
        <f t="shared" si="18"/>
        <v>2376 x 1060</v>
      </c>
      <c r="AC220" s="202" t="str">
        <f t="shared" si="22"/>
        <v>HD+</v>
      </c>
      <c r="AD220" s="148">
        <f t="shared" si="19"/>
        <v>594</v>
      </c>
      <c r="AE220" s="154">
        <f t="shared" si="20"/>
        <v>265</v>
      </c>
    </row>
    <row r="221" spans="3:31" x14ac:dyDescent="0.25">
      <c r="C221"/>
      <c r="E221"/>
      <c r="G221"/>
      <c r="Z221" s="196">
        <v>2652</v>
      </c>
      <c r="AA221" s="197">
        <v>1220</v>
      </c>
      <c r="AB221" s="201" t="str">
        <f t="shared" si="18"/>
        <v>2652 x 1220</v>
      </c>
      <c r="AC221" s="202" t="str">
        <f t="shared" si="22"/>
        <v>FHD+</v>
      </c>
      <c r="AD221" s="148">
        <f t="shared" si="19"/>
        <v>663</v>
      </c>
      <c r="AE221" s="154">
        <f t="shared" si="20"/>
        <v>305</v>
      </c>
    </row>
    <row r="222" spans="3:31" x14ac:dyDescent="0.25">
      <c r="C222"/>
      <c r="E222"/>
      <c r="G222"/>
      <c r="Z222" s="196">
        <v>2770</v>
      </c>
      <c r="AA222" s="197">
        <v>1220</v>
      </c>
      <c r="AB222" s="201" t="str">
        <f t="shared" si="18"/>
        <v>2770 x 1220</v>
      </c>
      <c r="AC222" s="202" t="str">
        <f t="shared" si="22"/>
        <v>FHD+</v>
      </c>
      <c r="AD222" s="148">
        <f t="shared" si="19"/>
        <v>277</v>
      </c>
      <c r="AE222" s="154">
        <f t="shared" si="20"/>
        <v>122</v>
      </c>
    </row>
    <row r="223" spans="3:31" x14ac:dyDescent="0.25">
      <c r="C223"/>
      <c r="E223"/>
      <c r="G223"/>
      <c r="Z223" s="196">
        <v>2348</v>
      </c>
      <c r="AA223" s="197">
        <v>2016</v>
      </c>
      <c r="AB223" s="201" t="str">
        <f t="shared" si="18"/>
        <v>2348 x 2016</v>
      </c>
      <c r="AC223" s="202" t="str">
        <f t="shared" si="22"/>
        <v>FHD+</v>
      </c>
      <c r="AD223" s="148">
        <f t="shared" si="19"/>
        <v>587</v>
      </c>
      <c r="AE223" s="154">
        <f t="shared" si="20"/>
        <v>504</v>
      </c>
    </row>
    <row r="224" spans="3:31" x14ac:dyDescent="0.25">
      <c r="C224"/>
      <c r="E224"/>
      <c r="G224"/>
      <c r="Z224" s="196">
        <v>2268</v>
      </c>
      <c r="AA224" s="197">
        <v>2420</v>
      </c>
      <c r="AB224" s="201" t="str">
        <f t="shared" si="18"/>
        <v>2268 x 2420</v>
      </c>
      <c r="AC224" s="202" t="str">
        <f t="shared" si="22"/>
        <v>FHD+</v>
      </c>
      <c r="AD224" s="148">
        <f t="shared" si="19"/>
        <v>567</v>
      </c>
      <c r="AE224" s="154">
        <f t="shared" si="20"/>
        <v>605</v>
      </c>
    </row>
    <row r="225" spans="3:31" x14ac:dyDescent="0.25">
      <c r="C225"/>
      <c r="E225"/>
      <c r="G225"/>
      <c r="Z225" s="196">
        <v>2152</v>
      </c>
      <c r="AA225" s="197">
        <v>2076</v>
      </c>
      <c r="AB225" s="201" t="str">
        <f t="shared" si="18"/>
        <v>2152 x 2076</v>
      </c>
      <c r="AC225" s="202" t="str">
        <f t="shared" si="22"/>
        <v>FHD+</v>
      </c>
      <c r="AD225" s="148">
        <f t="shared" si="19"/>
        <v>538</v>
      </c>
      <c r="AE225" s="154">
        <f t="shared" si="20"/>
        <v>519</v>
      </c>
    </row>
    <row r="226" spans="3:31" x14ac:dyDescent="0.25">
      <c r="C226"/>
      <c r="E226"/>
      <c r="G226"/>
      <c r="Z226" s="196">
        <v>2670</v>
      </c>
      <c r="AA226" s="197">
        <v>1200</v>
      </c>
      <c r="AB226" s="201" t="str">
        <f t="shared" si="18"/>
        <v>2670 x 1200</v>
      </c>
      <c r="AC226" s="202" t="str">
        <f t="shared" si="22"/>
        <v>FHD+</v>
      </c>
      <c r="AD226" s="148">
        <f t="shared" si="19"/>
        <v>89</v>
      </c>
      <c r="AE226" s="154">
        <f t="shared" si="20"/>
        <v>40</v>
      </c>
    </row>
    <row r="227" spans="3:31" x14ac:dyDescent="0.25">
      <c r="C227"/>
      <c r="E227"/>
      <c r="G227"/>
      <c r="Z227" s="196">
        <v>2484</v>
      </c>
      <c r="AA227" s="197">
        <v>1116</v>
      </c>
      <c r="AB227" s="201" t="str">
        <f t="shared" si="18"/>
        <v>2484 x 1116</v>
      </c>
      <c r="AC227" s="202" t="str">
        <f t="shared" si="22"/>
        <v>FHD+</v>
      </c>
      <c r="AD227" s="148">
        <f t="shared" si="19"/>
        <v>69</v>
      </c>
      <c r="AE227" s="154">
        <f t="shared" si="20"/>
        <v>31</v>
      </c>
    </row>
    <row r="228" spans="3:31" x14ac:dyDescent="0.25">
      <c r="C228"/>
      <c r="E228"/>
      <c r="G228"/>
      <c r="Z228" s="196">
        <v>336</v>
      </c>
      <c r="AA228" s="197">
        <v>480</v>
      </c>
      <c r="AB228" s="201" t="str">
        <f t="shared" si="18"/>
        <v>336 x 480</v>
      </c>
      <c r="AC228" s="202" t="str">
        <f t="shared" si="22"/>
        <v>Undefined</v>
      </c>
      <c r="AD228" s="148">
        <f t="shared" si="19"/>
        <v>7</v>
      </c>
      <c r="AE228" s="154">
        <f t="shared" si="20"/>
        <v>10</v>
      </c>
    </row>
    <row r="229" spans="3:31" x14ac:dyDescent="0.25">
      <c r="C229"/>
      <c r="E229"/>
      <c r="G229"/>
      <c r="Z229" s="196">
        <v>2880</v>
      </c>
      <c r="AA229" s="197">
        <v>1920</v>
      </c>
      <c r="AB229" s="201" t="str">
        <f t="shared" si="18"/>
        <v>2880 x 1920</v>
      </c>
      <c r="AC229" s="202" t="str">
        <f t="shared" si="22"/>
        <v>QHD+</v>
      </c>
      <c r="AD229" s="148">
        <f t="shared" si="19"/>
        <v>3</v>
      </c>
      <c r="AE229" s="154">
        <f t="shared" si="20"/>
        <v>2</v>
      </c>
    </row>
    <row r="230" spans="3:31" x14ac:dyDescent="0.25">
      <c r="C230"/>
      <c r="E230"/>
      <c r="G230"/>
      <c r="Z230" s="196">
        <v>2268</v>
      </c>
      <c r="AA230" s="197">
        <v>1488</v>
      </c>
      <c r="AB230" s="201" t="str">
        <f t="shared" si="18"/>
        <v>2268 x 1488</v>
      </c>
      <c r="AC230" s="202" t="str">
        <f t="shared" si="22"/>
        <v>QHD+</v>
      </c>
      <c r="AD230" s="148">
        <f t="shared" si="19"/>
        <v>189</v>
      </c>
      <c r="AE230" s="154">
        <f t="shared" si="20"/>
        <v>124</v>
      </c>
    </row>
    <row r="231" spans="3:31" x14ac:dyDescent="0.25">
      <c r="C231"/>
      <c r="E231"/>
      <c r="G231"/>
      <c r="Z231" s="196">
        <v>2344</v>
      </c>
      <c r="AA231" s="197">
        <v>2156</v>
      </c>
      <c r="AB231" s="201" t="str">
        <f t="shared" si="18"/>
        <v>2344 x 2156</v>
      </c>
      <c r="AC231" s="202" t="str">
        <f t="shared" si="22"/>
        <v>FHD+</v>
      </c>
      <c r="AD231" s="148">
        <f t="shared" si="19"/>
        <v>586</v>
      </c>
      <c r="AE231" s="154">
        <f t="shared" si="20"/>
        <v>539</v>
      </c>
    </row>
    <row r="232" spans="3:31" x14ac:dyDescent="0.25">
      <c r="C232"/>
      <c r="E232"/>
      <c r="G232"/>
      <c r="Z232" s="196">
        <v>2690</v>
      </c>
      <c r="AA232" s="197">
        <v>1136</v>
      </c>
      <c r="AB232" s="201" t="str">
        <f t="shared" si="18"/>
        <v>2690 x 1136</v>
      </c>
      <c r="AC232" s="202" t="str">
        <f t="shared" si="22"/>
        <v>FHD+</v>
      </c>
      <c r="AD232" s="148">
        <f t="shared" si="19"/>
        <v>1345</v>
      </c>
      <c r="AE232" s="154">
        <f t="shared" si="20"/>
        <v>568</v>
      </c>
    </row>
    <row r="233" spans="3:31" x14ac:dyDescent="0.25">
      <c r="C233"/>
      <c r="E233"/>
      <c r="G233"/>
      <c r="Z233" s="196">
        <v>2770</v>
      </c>
      <c r="AA233" s="197">
        <v>1224</v>
      </c>
      <c r="AB233" s="201" t="str">
        <f t="shared" si="18"/>
        <v>2770 x 1224</v>
      </c>
      <c r="AC233" s="202" t="str">
        <f t="shared" si="22"/>
        <v>FHD+</v>
      </c>
      <c r="AD233" s="148">
        <f t="shared" si="19"/>
        <v>1385</v>
      </c>
      <c r="AE233" s="154">
        <f t="shared" si="20"/>
        <v>612</v>
      </c>
    </row>
    <row r="234" spans="3:31" x14ac:dyDescent="0.25">
      <c r="C234"/>
      <c r="E234"/>
      <c r="G234"/>
      <c r="Z234" s="196">
        <v>2800</v>
      </c>
      <c r="AA234" s="197">
        <v>1264</v>
      </c>
      <c r="AB234" s="201" t="str">
        <f t="shared" si="18"/>
        <v>2800 x 1264</v>
      </c>
      <c r="AC234" s="202" t="str">
        <f t="shared" si="22"/>
        <v>FHD+</v>
      </c>
      <c r="AD234" s="148">
        <f t="shared" si="19"/>
        <v>175</v>
      </c>
      <c r="AE234" s="154">
        <f t="shared" si="20"/>
        <v>79</v>
      </c>
    </row>
    <row r="235" spans="3:31" x14ac:dyDescent="0.25">
      <c r="C235"/>
      <c r="E235"/>
      <c r="G235"/>
      <c r="Z235" s="196">
        <v>2776</v>
      </c>
      <c r="AA235" s="197">
        <v>1224</v>
      </c>
      <c r="AB235" s="201" t="str">
        <f t="shared" si="18"/>
        <v>2776 x 1224</v>
      </c>
      <c r="AC235" s="202" t="str">
        <f t="shared" si="22"/>
        <v>FHD+</v>
      </c>
      <c r="AD235" s="148">
        <f t="shared" si="19"/>
        <v>347</v>
      </c>
      <c r="AE235" s="154">
        <f t="shared" si="20"/>
        <v>153</v>
      </c>
    </row>
    <row r="236" spans="3:31" x14ac:dyDescent="0.25">
      <c r="C236"/>
      <c r="E236"/>
      <c r="G236"/>
      <c r="Z236" s="196">
        <v>2436</v>
      </c>
      <c r="AA236" s="197">
        <v>1080</v>
      </c>
      <c r="AB236" s="201" t="str">
        <f t="shared" si="18"/>
        <v>2436 x 1080</v>
      </c>
      <c r="AC236" s="202" t="str">
        <f t="shared" si="22"/>
        <v>FHD</v>
      </c>
      <c r="AD236" s="148">
        <f t="shared" si="19"/>
        <v>203</v>
      </c>
      <c r="AE236" s="154">
        <f t="shared" si="20"/>
        <v>90</v>
      </c>
    </row>
    <row r="237" spans="3:31" x14ac:dyDescent="0.25">
      <c r="C237"/>
      <c r="E237"/>
      <c r="G237"/>
      <c r="Z237" s="196">
        <v>2800</v>
      </c>
      <c r="AA237" s="197">
        <v>1280</v>
      </c>
      <c r="AB237" s="201" t="str">
        <f t="shared" si="18"/>
        <v>2800 x 1280</v>
      </c>
      <c r="AC237" s="202" t="str">
        <f t="shared" si="22"/>
        <v>FHD+</v>
      </c>
      <c r="AD237" s="148">
        <f t="shared" si="19"/>
        <v>35</v>
      </c>
      <c r="AE237" s="154">
        <f t="shared" si="20"/>
        <v>16</v>
      </c>
    </row>
    <row r="238" spans="3:31" x14ac:dyDescent="0.25">
      <c r="C238"/>
      <c r="E238"/>
      <c r="G238"/>
      <c r="Z238" s="196">
        <v>2780</v>
      </c>
      <c r="AA238" s="197">
        <v>1264</v>
      </c>
      <c r="AB238" s="201" t="str">
        <f t="shared" si="18"/>
        <v>2780 x 1264</v>
      </c>
      <c r="AC238" s="202" t="str">
        <f t="shared" si="22"/>
        <v>FHD+</v>
      </c>
      <c r="AD238" s="148">
        <f t="shared" si="19"/>
        <v>695</v>
      </c>
      <c r="AE238" s="154">
        <f t="shared" si="20"/>
        <v>316</v>
      </c>
    </row>
    <row r="239" spans="3:31" x14ac:dyDescent="0.25">
      <c r="C239"/>
      <c r="E239"/>
      <c r="G239"/>
      <c r="Z239" s="196">
        <v>2992</v>
      </c>
      <c r="AA239" s="197">
        <v>1344</v>
      </c>
      <c r="AB239" s="201" t="str">
        <f t="shared" si="18"/>
        <v>2992 x 1344</v>
      </c>
      <c r="AC239" s="202" t="str">
        <f t="shared" si="22"/>
        <v>FHD+</v>
      </c>
      <c r="AD239" s="148">
        <f t="shared" si="19"/>
        <v>187</v>
      </c>
      <c r="AE239" s="154">
        <f t="shared" si="20"/>
        <v>84</v>
      </c>
    </row>
    <row r="240" spans="3:31" x14ac:dyDescent="0.25">
      <c r="C240"/>
      <c r="E240"/>
      <c r="G240"/>
      <c r="Z240" s="196">
        <v>464</v>
      </c>
      <c r="AA240" s="197">
        <v>464</v>
      </c>
      <c r="AB240" s="201" t="str">
        <f t="shared" si="18"/>
        <v>464 x 464</v>
      </c>
      <c r="AC240" s="202" t="str">
        <f t="shared" si="22"/>
        <v>Undefined</v>
      </c>
      <c r="AD240" s="148">
        <f t="shared" si="19"/>
        <v>1</v>
      </c>
      <c r="AE240" s="154">
        <f t="shared" si="20"/>
        <v>1</v>
      </c>
    </row>
    <row r="241" spans="3:31" x14ac:dyDescent="0.25">
      <c r="C241"/>
      <c r="E241"/>
      <c r="G241"/>
      <c r="Z241" s="196">
        <v>2316</v>
      </c>
      <c r="AA241" s="197">
        <v>904</v>
      </c>
      <c r="AB241" s="201" t="str">
        <f t="shared" si="18"/>
        <v>2316 x 904</v>
      </c>
      <c r="AC241" s="202" t="str">
        <f t="shared" si="22"/>
        <v>HD+</v>
      </c>
      <c r="AD241" s="148">
        <f t="shared" si="19"/>
        <v>579</v>
      </c>
      <c r="AE241" s="154">
        <f t="shared" si="20"/>
        <v>226</v>
      </c>
    </row>
    <row r="242" spans="3:31" x14ac:dyDescent="0.25">
      <c r="C242"/>
      <c r="E242"/>
      <c r="G242"/>
      <c r="Z242" s="196">
        <v>682</v>
      </c>
      <c r="AA242" s="197">
        <v>422</v>
      </c>
      <c r="AB242" s="201" t="str">
        <f t="shared" si="18"/>
        <v>682 x 422</v>
      </c>
      <c r="AC242" s="202" t="str">
        <f t="shared" si="22"/>
        <v>Undefined</v>
      </c>
      <c r="AD242" s="148">
        <f t="shared" si="19"/>
        <v>341</v>
      </c>
      <c r="AE242" s="154">
        <f t="shared" si="20"/>
        <v>211</v>
      </c>
    </row>
    <row r="243" spans="3:31" x14ac:dyDescent="0.25">
      <c r="C243"/>
      <c r="E243"/>
      <c r="G243"/>
      <c r="Z243" s="196">
        <v>1280</v>
      </c>
      <c r="AA243" s="197">
        <v>2040</v>
      </c>
      <c r="AB243" s="201" t="str">
        <f t="shared" si="18"/>
        <v>1280 x 2040</v>
      </c>
      <c r="AC243" s="202" t="str">
        <f t="shared" si="22"/>
        <v>FHD+</v>
      </c>
      <c r="AD243" s="148">
        <f t="shared" si="19"/>
        <v>32</v>
      </c>
      <c r="AE243" s="154">
        <f t="shared" si="20"/>
        <v>51</v>
      </c>
    </row>
    <row r="244" spans="3:31" x14ac:dyDescent="0.25">
      <c r="C244"/>
      <c r="E244"/>
      <c r="G244"/>
      <c r="Z244" s="196">
        <v>368</v>
      </c>
      <c r="AA244" s="197">
        <v>194</v>
      </c>
      <c r="AB244" s="201" t="str">
        <f t="shared" si="18"/>
        <v>368 x 194</v>
      </c>
      <c r="AC244" s="202" t="str">
        <f t="shared" si="22"/>
        <v>Undefined</v>
      </c>
      <c r="AD244" s="148">
        <f t="shared" si="19"/>
        <v>184</v>
      </c>
      <c r="AE244" s="154">
        <f t="shared" si="20"/>
        <v>97</v>
      </c>
    </row>
    <row r="245" spans="3:31" x14ac:dyDescent="0.25">
      <c r="C245"/>
      <c r="E245"/>
      <c r="G245"/>
      <c r="Z245" s="196">
        <v>408</v>
      </c>
      <c r="AA245" s="197">
        <v>480</v>
      </c>
      <c r="AB245" s="201" t="str">
        <f t="shared" si="18"/>
        <v>408 x 480</v>
      </c>
      <c r="AC245" s="202" t="str">
        <f t="shared" si="22"/>
        <v>Undefined</v>
      </c>
      <c r="AD245" s="148">
        <f t="shared" si="19"/>
        <v>17</v>
      </c>
      <c r="AE245" s="154">
        <f t="shared" si="20"/>
        <v>20</v>
      </c>
    </row>
    <row r="246" spans="3:31" x14ac:dyDescent="0.25">
      <c r="C246"/>
      <c r="E246"/>
      <c r="G246"/>
      <c r="Z246" s="196">
        <v>240</v>
      </c>
      <c r="AA246" s="197">
        <v>536</v>
      </c>
      <c r="AB246" s="201" t="str">
        <f t="shared" si="18"/>
        <v>240 x 536</v>
      </c>
      <c r="AC246" s="202" t="str">
        <f t="shared" si="22"/>
        <v>Undefined</v>
      </c>
      <c r="AD246" s="148">
        <f t="shared" si="19"/>
        <v>30</v>
      </c>
      <c r="AE246" s="154">
        <f t="shared" si="20"/>
        <v>67</v>
      </c>
    </row>
    <row r="247" spans="3:31" x14ac:dyDescent="0.25">
      <c r="C247"/>
      <c r="E247"/>
      <c r="G247"/>
      <c r="Z247" s="196">
        <v>2520</v>
      </c>
      <c r="AA247" s="197">
        <v>1160</v>
      </c>
      <c r="AB247" s="201" t="str">
        <f t="shared" si="18"/>
        <v>2520 x 1160</v>
      </c>
      <c r="AC247" s="202" t="str">
        <f t="shared" si="22"/>
        <v>FHD+</v>
      </c>
      <c r="AD247" s="148">
        <f t="shared" si="19"/>
        <v>63</v>
      </c>
      <c r="AE247" s="154">
        <f t="shared" si="20"/>
        <v>29</v>
      </c>
    </row>
    <row r="248" spans="3:31" x14ac:dyDescent="0.25">
      <c r="C248"/>
      <c r="E248"/>
      <c r="G248"/>
      <c r="Z248" s="196">
        <v>2770</v>
      </c>
      <c r="AA248" s="197">
        <v>1224</v>
      </c>
      <c r="AB248" s="201" t="str">
        <f t="shared" si="18"/>
        <v>2770 x 1224</v>
      </c>
      <c r="AC248" s="202" t="str">
        <f t="shared" si="22"/>
        <v>FHD+</v>
      </c>
      <c r="AD248" s="148">
        <f t="shared" si="19"/>
        <v>1385</v>
      </c>
      <c r="AE248" s="154">
        <f t="shared" si="20"/>
        <v>612</v>
      </c>
    </row>
    <row r="249" spans="3:31" x14ac:dyDescent="0.25">
      <c r="C249"/>
      <c r="E249"/>
      <c r="G249"/>
      <c r="Z249" s="196">
        <v>2800</v>
      </c>
      <c r="AA249" s="197">
        <v>1264</v>
      </c>
      <c r="AB249" s="201" t="str">
        <f t="shared" si="18"/>
        <v>2800 x 1264</v>
      </c>
      <c r="AC249" s="202" t="str">
        <f t="shared" si="22"/>
        <v>FHD+</v>
      </c>
      <c r="AD249" s="148">
        <f t="shared" si="19"/>
        <v>175</v>
      </c>
      <c r="AE249" s="154">
        <f t="shared" si="20"/>
        <v>79</v>
      </c>
    </row>
    <row r="250" spans="3:31" x14ac:dyDescent="0.25">
      <c r="C250"/>
      <c r="E250"/>
      <c r="G250"/>
      <c r="Z250" s="196">
        <v>2776</v>
      </c>
      <c r="AA250" s="197">
        <v>1224</v>
      </c>
      <c r="AB250" s="201" t="str">
        <f t="shared" si="18"/>
        <v>2776 x 1224</v>
      </c>
      <c r="AC250" s="202" t="str">
        <f t="shared" si="22"/>
        <v>FHD+</v>
      </c>
      <c r="AD250" s="148">
        <f t="shared" si="19"/>
        <v>347</v>
      </c>
      <c r="AE250" s="154">
        <f t="shared" si="20"/>
        <v>153</v>
      </c>
    </row>
    <row r="251" spans="3:31" x14ac:dyDescent="0.25">
      <c r="C251"/>
      <c r="E251"/>
      <c r="G251"/>
      <c r="Z251" s="196">
        <v>2436</v>
      </c>
      <c r="AA251" s="197">
        <v>1080</v>
      </c>
      <c r="AB251" s="201" t="str">
        <f t="shared" si="18"/>
        <v>2436 x 1080</v>
      </c>
      <c r="AC251" s="202" t="str">
        <f t="shared" si="22"/>
        <v>FHD</v>
      </c>
      <c r="AD251" s="148">
        <f t="shared" si="19"/>
        <v>203</v>
      </c>
      <c r="AE251" s="154">
        <f t="shared" si="20"/>
        <v>90</v>
      </c>
    </row>
    <row r="252" spans="3:31" x14ac:dyDescent="0.25">
      <c r="C252"/>
      <c r="E252"/>
      <c r="G252"/>
      <c r="Z252" s="196">
        <v>2800</v>
      </c>
      <c r="AA252" s="197">
        <v>1280</v>
      </c>
      <c r="AB252" s="201" t="str">
        <f t="shared" si="18"/>
        <v>2800 x 1280</v>
      </c>
      <c r="AC252" s="202" t="str">
        <f t="shared" si="22"/>
        <v>FHD+</v>
      </c>
      <c r="AD252" s="148">
        <f t="shared" si="19"/>
        <v>35</v>
      </c>
      <c r="AE252" s="154">
        <f t="shared" si="20"/>
        <v>16</v>
      </c>
    </row>
    <row r="253" spans="3:31" x14ac:dyDescent="0.25">
      <c r="C253"/>
      <c r="E253"/>
      <c r="G253"/>
      <c r="Z253" s="196">
        <v>2780</v>
      </c>
      <c r="AA253" s="197">
        <v>1264</v>
      </c>
      <c r="AB253" s="201" t="str">
        <f t="shared" si="18"/>
        <v>2780 x 1264</v>
      </c>
      <c r="AC253" s="202" t="str">
        <f t="shared" si="22"/>
        <v>FHD+</v>
      </c>
      <c r="AD253" s="148">
        <f t="shared" si="19"/>
        <v>695</v>
      </c>
      <c r="AE253" s="154">
        <f t="shared" si="20"/>
        <v>316</v>
      </c>
    </row>
    <row r="254" spans="3:31" x14ac:dyDescent="0.25">
      <c r="C254"/>
      <c r="E254"/>
      <c r="G254"/>
      <c r="Z254" s="196">
        <v>2992</v>
      </c>
      <c r="AA254" s="197">
        <v>1344</v>
      </c>
      <c r="AB254" s="201" t="str">
        <f t="shared" si="18"/>
        <v>2992 x 1344</v>
      </c>
      <c r="AC254" s="202" t="str">
        <f t="shared" si="22"/>
        <v>FHD+</v>
      </c>
      <c r="AD254" s="148">
        <f t="shared" si="19"/>
        <v>187</v>
      </c>
      <c r="AE254" s="154">
        <f t="shared" si="20"/>
        <v>84</v>
      </c>
    </row>
    <row r="255" spans="3:31" x14ac:dyDescent="0.25">
      <c r="C255"/>
      <c r="E255"/>
      <c r="G255"/>
      <c r="Z255" s="196">
        <v>320</v>
      </c>
      <c r="AA255" s="197">
        <v>450</v>
      </c>
      <c r="AB255" s="201" t="str">
        <f t="shared" si="18"/>
        <v>320 x 450</v>
      </c>
      <c r="AC255" s="202" t="str">
        <f t="shared" si="22"/>
        <v>Undefined</v>
      </c>
      <c r="AD255" s="148">
        <f t="shared" si="19"/>
        <v>32</v>
      </c>
      <c r="AE255" s="154">
        <f t="shared" si="20"/>
        <v>45</v>
      </c>
    </row>
    <row r="256" spans="3:31" x14ac:dyDescent="0.25">
      <c r="C256"/>
      <c r="E256"/>
      <c r="G256"/>
      <c r="Z256" s="196">
        <v>416</v>
      </c>
      <c r="AA256" s="197">
        <v>468</v>
      </c>
      <c r="AB256" s="201" t="str">
        <f t="shared" si="18"/>
        <v>416 x 468</v>
      </c>
      <c r="AC256" s="202" t="str">
        <f t="shared" si="22"/>
        <v>Undefined</v>
      </c>
      <c r="AD256" s="148">
        <f t="shared" si="19"/>
        <v>8</v>
      </c>
      <c r="AE256" s="154">
        <f t="shared" si="20"/>
        <v>9</v>
      </c>
    </row>
    <row r="257" spans="3:31" x14ac:dyDescent="0.25">
      <c r="C257"/>
      <c r="E257"/>
      <c r="G257"/>
      <c r="Z257" s="196">
        <v>374</v>
      </c>
      <c r="AA257" s="197">
        <v>446</v>
      </c>
      <c r="AB257" s="201" t="str">
        <f t="shared" si="18"/>
        <v>374 x 446</v>
      </c>
      <c r="AC257" s="202" t="str">
        <f t="shared" si="22"/>
        <v>Undefined</v>
      </c>
      <c r="AD257" s="148">
        <f t="shared" si="19"/>
        <v>187</v>
      </c>
      <c r="AE257" s="154">
        <f t="shared" si="20"/>
        <v>223</v>
      </c>
    </row>
    <row r="258" spans="3:31" x14ac:dyDescent="0.25">
      <c r="C258"/>
      <c r="E258"/>
      <c r="G258"/>
      <c r="Z258" s="196">
        <v>416</v>
      </c>
      <c r="AA258" s="197">
        <v>496</v>
      </c>
      <c r="AB258" s="201" t="str">
        <f t="shared" si="18"/>
        <v>416 x 496</v>
      </c>
      <c r="AC258" s="202" t="str">
        <f t="shared" si="22"/>
        <v>Undefined</v>
      </c>
      <c r="AD258" s="148">
        <f t="shared" si="19"/>
        <v>26</v>
      </c>
      <c r="AE258" s="154">
        <f t="shared" si="20"/>
        <v>31</v>
      </c>
    </row>
    <row r="259" spans="3:31" x14ac:dyDescent="0.25">
      <c r="C259"/>
      <c r="E259"/>
      <c r="G259"/>
      <c r="Z259" s="196">
        <v>360</v>
      </c>
      <c r="AA259" s="197">
        <v>320</v>
      </c>
      <c r="AB259" s="201" t="str">
        <f t="shared" si="18"/>
        <v>360 x 320</v>
      </c>
      <c r="AC259" s="202" t="str">
        <f t="shared" si="22"/>
        <v>Undefined</v>
      </c>
      <c r="AD259" s="148">
        <f t="shared" si="19"/>
        <v>9</v>
      </c>
      <c r="AE259" s="154">
        <f t="shared" si="20"/>
        <v>8</v>
      </c>
    </row>
    <row r="260" spans="3:31" x14ac:dyDescent="0.25">
      <c r="C260"/>
      <c r="E260"/>
      <c r="G260"/>
      <c r="Z260" s="196">
        <v>432</v>
      </c>
      <c r="AA260" s="197">
        <v>514</v>
      </c>
      <c r="AB260" s="201" t="str">
        <f t="shared" si="18"/>
        <v>432 x 514</v>
      </c>
      <c r="AC260" s="202" t="str">
        <f t="shared" si="22"/>
        <v>Undefined</v>
      </c>
      <c r="AD260" s="148">
        <f t="shared" si="19"/>
        <v>216</v>
      </c>
      <c r="AE260" s="154">
        <f t="shared" si="20"/>
        <v>257</v>
      </c>
    </row>
    <row r="261" spans="3:31" x14ac:dyDescent="0.25">
      <c r="C261"/>
      <c r="E261"/>
      <c r="G261"/>
      <c r="Z261" s="196">
        <v>486</v>
      </c>
      <c r="AA261" s="197">
        <v>448</v>
      </c>
      <c r="AB261" s="201" t="str">
        <f t="shared" ref="AB261:AB303" si="23">Z261&amp;" x "&amp;AA261</f>
        <v>486 x 448</v>
      </c>
      <c r="AC261" s="202" t="str">
        <f t="shared" si="22"/>
        <v>Undefined</v>
      </c>
      <c r="AD261" s="148">
        <f t="shared" ref="AD261:AD303" si="24">IF(Z261=0, 0, Z261/GCD(Z261:AA261))</f>
        <v>243</v>
      </c>
      <c r="AE261" s="154">
        <f t="shared" ref="AE261:AE303" si="25">IF(AA261=0, 0, AA261/GCD(Z261:AA261))</f>
        <v>224</v>
      </c>
    </row>
    <row r="262" spans="3:31" x14ac:dyDescent="0.25">
      <c r="C262"/>
      <c r="E262"/>
      <c r="G262"/>
      <c r="Z262" s="196">
        <v>294</v>
      </c>
      <c r="AA262" s="197">
        <v>126</v>
      </c>
      <c r="AB262" s="201" t="str">
        <f t="shared" si="23"/>
        <v>294 x 126</v>
      </c>
      <c r="AC262" s="202" t="str">
        <f t="shared" si="22"/>
        <v>Undefined</v>
      </c>
      <c r="AD262" s="148">
        <f t="shared" si="24"/>
        <v>7</v>
      </c>
      <c r="AE262" s="154">
        <f t="shared" si="25"/>
        <v>3</v>
      </c>
    </row>
    <row r="263" spans="3:31" x14ac:dyDescent="0.25">
      <c r="C263"/>
      <c r="E263"/>
      <c r="G263"/>
      <c r="Z263" s="196">
        <v>212</v>
      </c>
      <c r="AA263" s="197">
        <v>520</v>
      </c>
      <c r="AB263" s="201" t="str">
        <f t="shared" si="23"/>
        <v>212 x 520</v>
      </c>
      <c r="AC263" s="202" t="str">
        <f t="shared" si="22"/>
        <v>Undefined</v>
      </c>
      <c r="AD263" s="148">
        <f t="shared" si="24"/>
        <v>53</v>
      </c>
      <c r="AE263" s="154">
        <f t="shared" si="25"/>
        <v>130</v>
      </c>
    </row>
    <row r="264" spans="3:31" x14ac:dyDescent="0.25">
      <c r="C264"/>
      <c r="E264"/>
      <c r="G264"/>
      <c r="Z264" s="196">
        <v>456</v>
      </c>
      <c r="AA264" s="197">
        <v>456</v>
      </c>
      <c r="AB264" s="201" t="str">
        <f t="shared" si="23"/>
        <v>456 x 456</v>
      </c>
      <c r="AC264" s="202" t="str">
        <f t="shared" si="22"/>
        <v>Undefined</v>
      </c>
      <c r="AD264" s="148">
        <f t="shared" si="24"/>
        <v>1</v>
      </c>
      <c r="AE264" s="154">
        <f t="shared" si="25"/>
        <v>1</v>
      </c>
    </row>
    <row r="265" spans="3:31" x14ac:dyDescent="0.25">
      <c r="C265"/>
      <c r="E265"/>
      <c r="G265"/>
      <c r="Z265" s="196">
        <v>352</v>
      </c>
      <c r="AA265" s="197">
        <v>352</v>
      </c>
      <c r="AB265" s="201" t="str">
        <f t="shared" si="23"/>
        <v>352 x 352</v>
      </c>
      <c r="AC265" s="202" t="str">
        <f t="shared" si="22"/>
        <v>Undefined</v>
      </c>
      <c r="AD265" s="148">
        <f t="shared" si="24"/>
        <v>1</v>
      </c>
      <c r="AE265" s="154">
        <f t="shared" si="25"/>
        <v>1</v>
      </c>
    </row>
    <row r="266" spans="3:31" x14ac:dyDescent="0.25">
      <c r="C266"/>
      <c r="E266"/>
      <c r="G266"/>
      <c r="Z266" s="196">
        <v>422</v>
      </c>
      <c r="AA266" s="197">
        <v>468</v>
      </c>
      <c r="AB266" s="201" t="str">
        <f t="shared" si="23"/>
        <v>422 x 468</v>
      </c>
      <c r="AC266" s="202" t="str">
        <f t="shared" si="22"/>
        <v>Undefined</v>
      </c>
      <c r="AD266" s="148">
        <f t="shared" si="24"/>
        <v>211</v>
      </c>
      <c r="AE266" s="154">
        <f t="shared" si="25"/>
        <v>234</v>
      </c>
    </row>
    <row r="267" spans="3:31" x14ac:dyDescent="0.25">
      <c r="C267"/>
      <c r="E267"/>
      <c r="G267"/>
      <c r="Z267" s="196">
        <v>476</v>
      </c>
      <c r="AA267" s="197">
        <v>476</v>
      </c>
      <c r="AB267" s="201" t="str">
        <f t="shared" si="23"/>
        <v>476 x 476</v>
      </c>
      <c r="AC267" s="202" t="str">
        <f t="shared" si="22"/>
        <v>Undefined</v>
      </c>
      <c r="AD267" s="148">
        <f t="shared" si="24"/>
        <v>1</v>
      </c>
      <c r="AE267" s="154">
        <f t="shared" si="25"/>
        <v>1</v>
      </c>
    </row>
    <row r="268" spans="3:31" x14ac:dyDescent="0.25">
      <c r="C268"/>
      <c r="E268"/>
      <c r="G268"/>
      <c r="Z268" s="196">
        <v>412</v>
      </c>
      <c r="AA268" s="197">
        <v>450</v>
      </c>
      <c r="AB268" s="201" t="str">
        <f t="shared" si="23"/>
        <v>412 x 450</v>
      </c>
      <c r="AC268" s="202" t="str">
        <f t="shared" si="22"/>
        <v>Undefined</v>
      </c>
      <c r="AD268" s="148">
        <f t="shared" si="24"/>
        <v>206</v>
      </c>
      <c r="AE268" s="154">
        <f t="shared" si="25"/>
        <v>225</v>
      </c>
    </row>
    <row r="269" spans="3:31" x14ac:dyDescent="0.25">
      <c r="C269"/>
      <c r="E269"/>
      <c r="G269"/>
      <c r="Z269" s="196">
        <v>380</v>
      </c>
      <c r="AA269" s="197">
        <v>456</v>
      </c>
      <c r="AB269" s="201" t="str">
        <f t="shared" si="23"/>
        <v>380 x 456</v>
      </c>
      <c r="AC269" s="202" t="str">
        <f t="shared" si="22"/>
        <v>Undefined</v>
      </c>
      <c r="AD269" s="148">
        <f t="shared" si="24"/>
        <v>5</v>
      </c>
      <c r="AE269" s="154">
        <f t="shared" si="25"/>
        <v>6</v>
      </c>
    </row>
    <row r="270" spans="3:31" x14ac:dyDescent="0.25">
      <c r="C270"/>
      <c r="E270"/>
      <c r="G270"/>
      <c r="Z270" s="196">
        <v>388</v>
      </c>
      <c r="AA270" s="197">
        <v>430</v>
      </c>
      <c r="AB270" s="201" t="str">
        <f t="shared" si="23"/>
        <v>388 x 430</v>
      </c>
      <c r="AC270" s="202" t="str">
        <f t="shared" si="22"/>
        <v>Undefined</v>
      </c>
      <c r="AD270" s="148">
        <f t="shared" si="24"/>
        <v>194</v>
      </c>
      <c r="AE270" s="154">
        <f t="shared" si="25"/>
        <v>215</v>
      </c>
    </row>
    <row r="271" spans="3:31" x14ac:dyDescent="0.25">
      <c r="C271"/>
      <c r="E271"/>
      <c r="G271"/>
      <c r="Z271" s="196">
        <v>320</v>
      </c>
      <c r="AA271" s="197">
        <v>422</v>
      </c>
      <c r="AB271" s="201" t="str">
        <f t="shared" si="23"/>
        <v>320 x 422</v>
      </c>
      <c r="AC271" s="202" t="str">
        <f t="shared" si="22"/>
        <v>Undefined</v>
      </c>
      <c r="AD271" s="148">
        <f t="shared" si="24"/>
        <v>160</v>
      </c>
      <c r="AE271" s="154">
        <f t="shared" si="25"/>
        <v>211</v>
      </c>
    </row>
    <row r="272" spans="3:31" x14ac:dyDescent="0.25">
      <c r="C272"/>
      <c r="E272"/>
      <c r="G272"/>
      <c r="Z272" s="196">
        <v>328</v>
      </c>
      <c r="AA272" s="197">
        <v>398</v>
      </c>
      <c r="AB272" s="201" t="str">
        <f t="shared" si="23"/>
        <v>328 x 398</v>
      </c>
      <c r="AC272" s="202" t="str">
        <f t="shared" si="22"/>
        <v>Undefined</v>
      </c>
      <c r="AD272" s="148">
        <f t="shared" si="24"/>
        <v>164</v>
      </c>
      <c r="AE272" s="154">
        <f t="shared" si="25"/>
        <v>199</v>
      </c>
    </row>
    <row r="273" spans="3:31" x14ac:dyDescent="0.25">
      <c r="C273"/>
      <c r="E273"/>
      <c r="G273"/>
      <c r="Z273" s="196">
        <v>386</v>
      </c>
      <c r="AA273" s="197">
        <v>414</v>
      </c>
      <c r="AB273" s="201" t="str">
        <f t="shared" si="23"/>
        <v>386 x 414</v>
      </c>
      <c r="AC273" s="202" t="str">
        <f t="shared" si="22"/>
        <v>Undefined</v>
      </c>
      <c r="AD273" s="148">
        <f t="shared" si="24"/>
        <v>193</v>
      </c>
      <c r="AE273" s="154">
        <f t="shared" si="25"/>
        <v>207</v>
      </c>
    </row>
    <row r="274" spans="3:31" x14ac:dyDescent="0.25">
      <c r="C274"/>
      <c r="E274"/>
      <c r="G274"/>
      <c r="Z274" s="196">
        <v>242</v>
      </c>
      <c r="AA274" s="197">
        <v>242</v>
      </c>
      <c r="AB274" s="201" t="str">
        <f t="shared" si="23"/>
        <v>242 x 242</v>
      </c>
      <c r="AC274" s="202" t="str">
        <f t="shared" si="22"/>
        <v>Undefined</v>
      </c>
      <c r="AD274" s="148">
        <f t="shared" si="24"/>
        <v>1</v>
      </c>
      <c r="AE274" s="154">
        <f t="shared" si="25"/>
        <v>1</v>
      </c>
    </row>
    <row r="275" spans="3:31" x14ac:dyDescent="0.25">
      <c r="C275"/>
      <c r="E275"/>
      <c r="G275"/>
      <c r="Z275" s="196">
        <v>392</v>
      </c>
      <c r="AA275" s="197">
        <v>402</v>
      </c>
      <c r="AB275" s="201" t="str">
        <f t="shared" si="23"/>
        <v>392 x 402</v>
      </c>
      <c r="AC275" s="202" t="str">
        <f t="shared" si="22"/>
        <v>Undefined</v>
      </c>
      <c r="AD275" s="148">
        <f t="shared" si="24"/>
        <v>196</v>
      </c>
      <c r="AE275" s="154">
        <f t="shared" si="25"/>
        <v>201</v>
      </c>
    </row>
    <row r="276" spans="3:31" x14ac:dyDescent="0.25">
      <c r="C276"/>
      <c r="E276"/>
      <c r="G276"/>
      <c r="Z276" s="196">
        <v>368</v>
      </c>
      <c r="AA276" s="197">
        <v>384</v>
      </c>
      <c r="AB276" s="201" t="str">
        <f t="shared" si="23"/>
        <v>368 x 384</v>
      </c>
      <c r="AC276" s="202" t="str">
        <f t="shared" si="22"/>
        <v>Undefined</v>
      </c>
      <c r="AD276" s="148">
        <f t="shared" si="24"/>
        <v>23</v>
      </c>
      <c r="AE276" s="154">
        <f t="shared" si="25"/>
        <v>24</v>
      </c>
    </row>
    <row r="277" spans="3:31" x14ac:dyDescent="0.25">
      <c r="C277"/>
      <c r="E277"/>
      <c r="G277"/>
      <c r="Z277" s="196">
        <v>420</v>
      </c>
      <c r="AA277" s="197">
        <v>458</v>
      </c>
      <c r="AB277" s="201" t="str">
        <f t="shared" si="23"/>
        <v>420 x 458</v>
      </c>
      <c r="AC277" s="202" t="str">
        <f t="shared" si="22"/>
        <v>Undefined</v>
      </c>
      <c r="AD277" s="148">
        <f t="shared" si="24"/>
        <v>210</v>
      </c>
      <c r="AE277" s="154">
        <f t="shared" si="25"/>
        <v>229</v>
      </c>
    </row>
    <row r="278" spans="3:31" x14ac:dyDescent="0.25">
      <c r="C278"/>
      <c r="E278"/>
      <c r="G278"/>
      <c r="Z278" s="196">
        <v>300</v>
      </c>
      <c r="AA278" s="197">
        <v>488</v>
      </c>
      <c r="AB278" s="201" t="str">
        <f t="shared" si="23"/>
        <v>300 x 488</v>
      </c>
      <c r="AC278" s="202" t="str">
        <f t="shared" si="22"/>
        <v>Undefined</v>
      </c>
      <c r="AD278" s="148">
        <f t="shared" si="24"/>
        <v>75</v>
      </c>
      <c r="AE278" s="154">
        <f t="shared" si="25"/>
        <v>122</v>
      </c>
    </row>
    <row r="279" spans="3:31" x14ac:dyDescent="0.25">
      <c r="C279"/>
      <c r="E279"/>
      <c r="G279"/>
      <c r="Z279" s="196">
        <v>344</v>
      </c>
      <c r="AA279" s="197">
        <v>472</v>
      </c>
      <c r="AB279" s="201" t="str">
        <f t="shared" si="23"/>
        <v>344 x 472</v>
      </c>
      <c r="AC279" s="202" t="str">
        <f t="shared" si="22"/>
        <v>Undefined</v>
      </c>
      <c r="AD279" s="148">
        <f t="shared" si="24"/>
        <v>43</v>
      </c>
      <c r="AE279" s="154">
        <f t="shared" si="25"/>
        <v>59</v>
      </c>
    </row>
    <row r="280" spans="3:31" x14ac:dyDescent="0.25">
      <c r="C280"/>
      <c r="E280"/>
      <c r="G280"/>
      <c r="Z280" s="196"/>
      <c r="AA280" s="197"/>
      <c r="AB280" s="201" t="str">
        <f t="shared" si="23"/>
        <v xml:space="preserve"> x </v>
      </c>
      <c r="AC280" s="202"/>
      <c r="AD280" s="148">
        <f t="shared" si="24"/>
        <v>0</v>
      </c>
      <c r="AE280" s="154">
        <f t="shared" si="25"/>
        <v>0</v>
      </c>
    </row>
    <row r="281" spans="3:31" x14ac:dyDescent="0.25">
      <c r="C281"/>
      <c r="E281"/>
      <c r="G281"/>
      <c r="Z281" s="196"/>
      <c r="AA281" s="197"/>
      <c r="AB281" s="201" t="str">
        <f t="shared" si="23"/>
        <v xml:space="preserve"> x </v>
      </c>
      <c r="AC281" s="202"/>
      <c r="AD281" s="148">
        <f t="shared" si="24"/>
        <v>0</v>
      </c>
      <c r="AE281" s="154">
        <f t="shared" si="25"/>
        <v>0</v>
      </c>
    </row>
    <row r="282" spans="3:31" x14ac:dyDescent="0.25">
      <c r="C282"/>
      <c r="E282"/>
      <c r="G282"/>
      <c r="P282"/>
      <c r="Z282" s="196"/>
      <c r="AA282" s="197"/>
      <c r="AB282" s="201" t="str">
        <f t="shared" si="23"/>
        <v xml:space="preserve"> x </v>
      </c>
      <c r="AC282" s="202"/>
      <c r="AD282" s="148">
        <f t="shared" si="24"/>
        <v>0</v>
      </c>
      <c r="AE282" s="154">
        <f t="shared" si="25"/>
        <v>0</v>
      </c>
    </row>
    <row r="283" spans="3:31" x14ac:dyDescent="0.25">
      <c r="C283"/>
      <c r="E283"/>
      <c r="G283"/>
      <c r="Z283" s="196"/>
      <c r="AA283" s="197"/>
      <c r="AB283" s="201" t="str">
        <f t="shared" si="23"/>
        <v xml:space="preserve"> x </v>
      </c>
      <c r="AC283" s="202"/>
      <c r="AD283" s="148">
        <f t="shared" si="24"/>
        <v>0</v>
      </c>
      <c r="AE283" s="154">
        <f t="shared" si="25"/>
        <v>0</v>
      </c>
    </row>
    <row r="284" spans="3:31" x14ac:dyDescent="0.25">
      <c r="C284"/>
      <c r="E284"/>
      <c r="G284"/>
      <c r="Z284" s="196"/>
      <c r="AA284" s="197"/>
      <c r="AB284" s="201" t="str">
        <f t="shared" si="23"/>
        <v xml:space="preserve"> x </v>
      </c>
      <c r="AC284" s="202"/>
      <c r="AD284" s="148">
        <f t="shared" si="24"/>
        <v>0</v>
      </c>
      <c r="AE284" s="154">
        <f t="shared" si="25"/>
        <v>0</v>
      </c>
    </row>
    <row r="285" spans="3:31" x14ac:dyDescent="0.25">
      <c r="C285"/>
      <c r="E285"/>
      <c r="G285"/>
      <c r="Z285" s="196"/>
      <c r="AA285" s="197"/>
      <c r="AB285" s="201" t="str">
        <f t="shared" si="23"/>
        <v xml:space="preserve"> x </v>
      </c>
      <c r="AC285" s="202"/>
      <c r="AD285" s="148">
        <f t="shared" si="24"/>
        <v>0</v>
      </c>
      <c r="AE285" s="154">
        <f t="shared" si="25"/>
        <v>0</v>
      </c>
    </row>
    <row r="286" spans="3:31" x14ac:dyDescent="0.25">
      <c r="C286"/>
      <c r="E286"/>
      <c r="G286"/>
      <c r="Z286" s="196"/>
      <c r="AA286" s="197"/>
      <c r="AB286" s="201" t="str">
        <f t="shared" si="23"/>
        <v xml:space="preserve"> x </v>
      </c>
      <c r="AC286" s="202"/>
      <c r="AD286" s="148">
        <f t="shared" si="24"/>
        <v>0</v>
      </c>
      <c r="AE286" s="154">
        <f t="shared" si="25"/>
        <v>0</v>
      </c>
    </row>
    <row r="287" spans="3:31" x14ac:dyDescent="0.25">
      <c r="C287"/>
      <c r="E287"/>
      <c r="G287"/>
      <c r="Z287" s="196"/>
      <c r="AA287" s="197"/>
      <c r="AB287" s="201" t="str">
        <f t="shared" si="23"/>
        <v xml:space="preserve"> x </v>
      </c>
      <c r="AC287" s="202"/>
      <c r="AD287" s="148">
        <f t="shared" si="24"/>
        <v>0</v>
      </c>
      <c r="AE287" s="154">
        <f t="shared" si="25"/>
        <v>0</v>
      </c>
    </row>
    <row r="288" spans="3:31" x14ac:dyDescent="0.25">
      <c r="C288"/>
      <c r="E288"/>
      <c r="G288"/>
      <c r="Z288" s="196"/>
      <c r="AA288" s="197"/>
      <c r="AB288" s="201" t="str">
        <f t="shared" si="23"/>
        <v xml:space="preserve"> x </v>
      </c>
      <c r="AC288" s="202"/>
      <c r="AD288" s="148">
        <f t="shared" si="24"/>
        <v>0</v>
      </c>
      <c r="AE288" s="154">
        <f t="shared" si="25"/>
        <v>0</v>
      </c>
    </row>
    <row r="289" spans="3:31" x14ac:dyDescent="0.25">
      <c r="C289"/>
      <c r="E289"/>
      <c r="G289"/>
      <c r="Z289" s="196"/>
      <c r="AA289" s="197"/>
      <c r="AB289" s="201" t="str">
        <f t="shared" si="23"/>
        <v xml:space="preserve"> x </v>
      </c>
      <c r="AC289" s="202"/>
      <c r="AD289" s="148">
        <f t="shared" si="24"/>
        <v>0</v>
      </c>
      <c r="AE289" s="154">
        <f t="shared" si="25"/>
        <v>0</v>
      </c>
    </row>
    <row r="290" spans="3:31" x14ac:dyDescent="0.25">
      <c r="C290"/>
      <c r="E290"/>
      <c r="G290"/>
      <c r="Z290" s="196"/>
      <c r="AA290" s="197"/>
      <c r="AB290" s="201" t="str">
        <f t="shared" si="23"/>
        <v xml:space="preserve"> x </v>
      </c>
      <c r="AC290" s="202"/>
      <c r="AD290" s="148">
        <f t="shared" si="24"/>
        <v>0</v>
      </c>
      <c r="AE290" s="154">
        <f t="shared" si="25"/>
        <v>0</v>
      </c>
    </row>
    <row r="291" spans="3:31" x14ac:dyDescent="0.25">
      <c r="C291"/>
      <c r="E291"/>
      <c r="G291"/>
      <c r="Z291" s="196"/>
      <c r="AA291" s="197"/>
      <c r="AB291" s="201" t="str">
        <f t="shared" si="23"/>
        <v xml:space="preserve"> x </v>
      </c>
      <c r="AC291" s="202"/>
      <c r="AD291" s="148">
        <f t="shared" si="24"/>
        <v>0</v>
      </c>
      <c r="AE291" s="154">
        <f t="shared" si="25"/>
        <v>0</v>
      </c>
    </row>
    <row r="292" spans="3:31" x14ac:dyDescent="0.25">
      <c r="C292"/>
      <c r="E292"/>
      <c r="G292"/>
      <c r="Z292" s="196"/>
      <c r="AA292" s="197"/>
      <c r="AB292" s="201" t="str">
        <f t="shared" si="23"/>
        <v xml:space="preserve"> x </v>
      </c>
      <c r="AC292" s="202"/>
      <c r="AD292" s="148">
        <f t="shared" si="24"/>
        <v>0</v>
      </c>
      <c r="AE292" s="154">
        <f t="shared" si="25"/>
        <v>0</v>
      </c>
    </row>
    <row r="293" spans="3:31" x14ac:dyDescent="0.25">
      <c r="C293"/>
      <c r="E293"/>
      <c r="G293"/>
      <c r="Z293" s="196"/>
      <c r="AA293" s="197"/>
      <c r="AB293" s="201" t="str">
        <f t="shared" si="23"/>
        <v xml:space="preserve"> x </v>
      </c>
      <c r="AC293" s="202"/>
      <c r="AD293" s="148">
        <f t="shared" si="24"/>
        <v>0</v>
      </c>
      <c r="AE293" s="154">
        <f t="shared" si="25"/>
        <v>0</v>
      </c>
    </row>
    <row r="294" spans="3:31" x14ac:dyDescent="0.25">
      <c r="C294"/>
      <c r="E294"/>
      <c r="G294"/>
      <c r="Z294" s="196"/>
      <c r="AA294" s="197"/>
      <c r="AB294" s="201" t="str">
        <f t="shared" si="23"/>
        <v xml:space="preserve"> x </v>
      </c>
      <c r="AC294" s="202"/>
      <c r="AD294" s="148">
        <f t="shared" si="24"/>
        <v>0</v>
      </c>
      <c r="AE294" s="154">
        <f t="shared" si="25"/>
        <v>0</v>
      </c>
    </row>
    <row r="295" spans="3:31" x14ac:dyDescent="0.25">
      <c r="C295"/>
      <c r="E295"/>
      <c r="G295"/>
      <c r="Z295" s="196"/>
      <c r="AA295" s="197"/>
      <c r="AB295" s="201" t="str">
        <f t="shared" si="23"/>
        <v xml:space="preserve"> x </v>
      </c>
      <c r="AC295" s="202"/>
      <c r="AD295" s="148">
        <f t="shared" si="24"/>
        <v>0</v>
      </c>
      <c r="AE295" s="154">
        <f t="shared" si="25"/>
        <v>0</v>
      </c>
    </row>
    <row r="296" spans="3:31" x14ac:dyDescent="0.25">
      <c r="C296"/>
      <c r="E296"/>
      <c r="G296"/>
      <c r="Z296" s="196"/>
      <c r="AA296" s="197"/>
      <c r="AB296" s="201" t="str">
        <f t="shared" si="23"/>
        <v xml:space="preserve"> x </v>
      </c>
      <c r="AC296" s="202"/>
      <c r="AD296" s="148">
        <f t="shared" si="24"/>
        <v>0</v>
      </c>
      <c r="AE296" s="154">
        <f t="shared" si="25"/>
        <v>0</v>
      </c>
    </row>
    <row r="297" spans="3:31" x14ac:dyDescent="0.25">
      <c r="C297"/>
      <c r="E297"/>
      <c r="G297"/>
      <c r="Z297" s="196"/>
      <c r="AA297" s="197"/>
      <c r="AB297" s="201" t="str">
        <f t="shared" si="23"/>
        <v xml:space="preserve"> x </v>
      </c>
      <c r="AC297" s="202"/>
      <c r="AD297" s="148">
        <f t="shared" si="24"/>
        <v>0</v>
      </c>
      <c r="AE297" s="154">
        <f t="shared" si="25"/>
        <v>0</v>
      </c>
    </row>
    <row r="298" spans="3:31" x14ac:dyDescent="0.25">
      <c r="C298"/>
      <c r="E298"/>
      <c r="G298"/>
      <c r="Z298" s="196"/>
      <c r="AA298" s="197"/>
      <c r="AB298" s="201" t="str">
        <f t="shared" si="23"/>
        <v xml:space="preserve"> x </v>
      </c>
      <c r="AC298" s="202"/>
      <c r="AD298" s="148">
        <f t="shared" si="24"/>
        <v>0</v>
      </c>
      <c r="AE298" s="154">
        <f t="shared" si="25"/>
        <v>0</v>
      </c>
    </row>
    <row r="299" spans="3:31" x14ac:dyDescent="0.25">
      <c r="C299"/>
      <c r="E299"/>
      <c r="G299"/>
      <c r="Z299" s="196"/>
      <c r="AA299" s="197"/>
      <c r="AB299" s="201" t="str">
        <f t="shared" si="23"/>
        <v xml:space="preserve"> x </v>
      </c>
      <c r="AC299" s="202"/>
      <c r="AD299" s="148">
        <f t="shared" si="24"/>
        <v>0</v>
      </c>
      <c r="AE299" s="154">
        <f t="shared" si="25"/>
        <v>0</v>
      </c>
    </row>
    <row r="300" spans="3:31" x14ac:dyDescent="0.25">
      <c r="C300"/>
      <c r="E300"/>
      <c r="G300"/>
      <c r="Z300" s="196"/>
      <c r="AA300" s="197"/>
      <c r="AB300" s="201" t="str">
        <f t="shared" si="23"/>
        <v xml:space="preserve"> x </v>
      </c>
      <c r="AC300" s="202"/>
      <c r="AD300" s="148">
        <f t="shared" si="24"/>
        <v>0</v>
      </c>
      <c r="AE300" s="154">
        <f t="shared" si="25"/>
        <v>0</v>
      </c>
    </row>
    <row r="301" spans="3:31" x14ac:dyDescent="0.25">
      <c r="C301"/>
      <c r="E301"/>
      <c r="G301"/>
      <c r="Z301" s="196"/>
      <c r="AA301" s="197"/>
      <c r="AB301" s="201" t="str">
        <f t="shared" si="23"/>
        <v xml:space="preserve"> x </v>
      </c>
      <c r="AC301" s="202"/>
      <c r="AD301" s="148">
        <f t="shared" si="24"/>
        <v>0</v>
      </c>
      <c r="AE301" s="154">
        <f t="shared" si="25"/>
        <v>0</v>
      </c>
    </row>
    <row r="302" spans="3:31" x14ac:dyDescent="0.25">
      <c r="C302"/>
      <c r="E302"/>
      <c r="G302"/>
      <c r="Z302" s="196"/>
      <c r="AA302" s="197"/>
      <c r="AB302" s="201" t="str">
        <f t="shared" si="23"/>
        <v xml:space="preserve"> x </v>
      </c>
      <c r="AC302" s="202"/>
      <c r="AD302" s="148">
        <f t="shared" si="24"/>
        <v>0</v>
      </c>
      <c r="AE302" s="154">
        <f t="shared" si="25"/>
        <v>0</v>
      </c>
    </row>
    <row r="303" spans="3:31" x14ac:dyDescent="0.25">
      <c r="C303"/>
      <c r="E303"/>
      <c r="G303"/>
      <c r="Z303" s="196"/>
      <c r="AA303" s="197"/>
      <c r="AB303" s="201" t="str">
        <f t="shared" si="23"/>
        <v xml:space="preserve"> x </v>
      </c>
      <c r="AC303" s="202"/>
      <c r="AD303" s="148">
        <f t="shared" si="24"/>
        <v>0</v>
      </c>
      <c r="AE303" s="154">
        <f t="shared" si="25"/>
        <v>0</v>
      </c>
    </row>
    <row r="304" spans="3:31" x14ac:dyDescent="0.25">
      <c r="C304"/>
      <c r="E304"/>
      <c r="G304"/>
      <c r="Z304" s="196"/>
      <c r="AA304" s="197"/>
      <c r="AB304" s="201" t="str">
        <f t="shared" si="18"/>
        <v xml:space="preserve"> x </v>
      </c>
      <c r="AC304" s="202"/>
      <c r="AD304" s="148">
        <f t="shared" si="19"/>
        <v>0</v>
      </c>
      <c r="AE304" s="154">
        <f t="shared" si="20"/>
        <v>0</v>
      </c>
    </row>
    <row r="305" spans="3:31" x14ac:dyDescent="0.25">
      <c r="C305"/>
      <c r="E305"/>
      <c r="G305"/>
      <c r="Z305" s="196"/>
      <c r="AA305" s="197"/>
      <c r="AB305" s="201" t="str">
        <f t="shared" si="18"/>
        <v xml:space="preserve"> x </v>
      </c>
      <c r="AC305" s="202"/>
      <c r="AD305" s="148">
        <f t="shared" si="19"/>
        <v>0</v>
      </c>
      <c r="AE305" s="154">
        <f t="shared" si="20"/>
        <v>0</v>
      </c>
    </row>
    <row r="306" spans="3:31" x14ac:dyDescent="0.25">
      <c r="C306"/>
      <c r="E306"/>
      <c r="G306"/>
      <c r="Z306" s="196"/>
      <c r="AA306" s="197"/>
      <c r="AB306" s="201" t="str">
        <f t="shared" ref="AB306:AB309" si="26">Z306&amp;" x "&amp;AA306</f>
        <v xml:space="preserve"> x </v>
      </c>
      <c r="AC306" s="202"/>
      <c r="AD306" s="148">
        <f t="shared" ref="AD306:AD309" si="27">IF(Z306=0, 0, Z306/GCD(Z306:AA306))</f>
        <v>0</v>
      </c>
      <c r="AE306" s="154">
        <f t="shared" ref="AE306:AE309" si="28">IF(AA306=0, 0, AA306/GCD(Z306:AA306))</f>
        <v>0</v>
      </c>
    </row>
    <row r="307" spans="3:31" x14ac:dyDescent="0.25">
      <c r="C307"/>
      <c r="E307"/>
      <c r="G307"/>
      <c r="Z307" s="196"/>
      <c r="AA307" s="197"/>
      <c r="AB307" s="201" t="str">
        <f t="shared" si="26"/>
        <v xml:space="preserve"> x </v>
      </c>
      <c r="AC307" s="202"/>
      <c r="AD307" s="148">
        <f t="shared" si="27"/>
        <v>0</v>
      </c>
      <c r="AE307" s="154">
        <f t="shared" si="28"/>
        <v>0</v>
      </c>
    </row>
    <row r="308" spans="3:31" x14ac:dyDescent="0.25">
      <c r="C308"/>
      <c r="E308"/>
      <c r="G308"/>
      <c r="Z308" s="196">
        <v>5120</v>
      </c>
      <c r="AA308" s="197">
        <v>1440</v>
      </c>
      <c r="AB308" s="201" t="str">
        <f t="shared" si="26"/>
        <v>5120 x 1440</v>
      </c>
      <c r="AC308" s="202" t="str">
        <f t="shared" ref="AC308:AC309" si="29">VLOOKUP(MATCH(LARGE(Z308:AA308,1), RankLg, 1)&amp;"_"&amp;MATCH(SMALL(Z308:AA308, 1), RankSm, 1), Code2Reso, 2, FALSE)</f>
        <v>QHD</v>
      </c>
      <c r="AD308" s="148">
        <f t="shared" si="27"/>
        <v>32</v>
      </c>
      <c r="AE308" s="154">
        <f t="shared" si="28"/>
        <v>9</v>
      </c>
    </row>
    <row r="309" spans="3:31" ht="14.4" thickBot="1" x14ac:dyDescent="0.3">
      <c r="C309"/>
      <c r="E309"/>
      <c r="G309"/>
      <c r="Z309" s="207">
        <v>7680</v>
      </c>
      <c r="AA309" s="208">
        <v>4320</v>
      </c>
      <c r="AB309" s="209" t="str">
        <f t="shared" si="26"/>
        <v>7680 x 4320</v>
      </c>
      <c r="AC309" s="210" t="str">
        <f t="shared" si="29"/>
        <v>8K</v>
      </c>
      <c r="AD309" s="149">
        <f t="shared" si="27"/>
        <v>16</v>
      </c>
      <c r="AE309" s="155">
        <f t="shared" si="28"/>
        <v>9</v>
      </c>
    </row>
    <row r="310" spans="3:31" x14ac:dyDescent="0.25">
      <c r="C310"/>
      <c r="E310"/>
      <c r="G310"/>
      <c r="AA310"/>
      <c r="AB310"/>
    </row>
    <row r="311" spans="3:31" x14ac:dyDescent="0.25">
      <c r="C311"/>
      <c r="E311"/>
      <c r="G311"/>
      <c r="AA311"/>
      <c r="AB311"/>
    </row>
    <row r="312" spans="3:31" x14ac:dyDescent="0.25">
      <c r="C312"/>
      <c r="E312"/>
      <c r="G312"/>
      <c r="AA312"/>
      <c r="AB312"/>
    </row>
    <row r="313" spans="3:31" x14ac:dyDescent="0.25">
      <c r="C313"/>
      <c r="E313"/>
      <c r="G313"/>
      <c r="AA313"/>
      <c r="AB313"/>
    </row>
    <row r="314" spans="3:31" x14ac:dyDescent="0.25">
      <c r="C314"/>
      <c r="E314"/>
      <c r="G314"/>
      <c r="AA314"/>
      <c r="AB314"/>
    </row>
    <row r="315" spans="3:31" x14ac:dyDescent="0.25">
      <c r="C315"/>
      <c r="E315"/>
      <c r="G315"/>
      <c r="AA315"/>
      <c r="AB315"/>
    </row>
    <row r="316" spans="3:31" x14ac:dyDescent="0.25">
      <c r="C316"/>
      <c r="E316"/>
      <c r="G316"/>
      <c r="AA316"/>
      <c r="AB316"/>
    </row>
    <row r="317" spans="3:31" x14ac:dyDescent="0.25">
      <c r="C317"/>
      <c r="E317"/>
      <c r="G317"/>
      <c r="AA317"/>
      <c r="AB317"/>
    </row>
    <row r="318" spans="3:31" x14ac:dyDescent="0.25">
      <c r="C318"/>
      <c r="E318"/>
      <c r="G318"/>
      <c r="Z318"/>
      <c r="AA318"/>
      <c r="AB318"/>
    </row>
    <row r="319" spans="3:31" x14ac:dyDescent="0.25">
      <c r="C319"/>
      <c r="E319"/>
      <c r="G319"/>
      <c r="Z319"/>
      <c r="AA319"/>
      <c r="AB319"/>
    </row>
    <row r="320" spans="3:31" x14ac:dyDescent="0.25">
      <c r="C320"/>
      <c r="E320"/>
      <c r="G320"/>
      <c r="Z320"/>
      <c r="AA320"/>
      <c r="AB320"/>
    </row>
    <row r="321" spans="3:28" x14ac:dyDescent="0.25">
      <c r="C321"/>
      <c r="E321"/>
      <c r="G321"/>
      <c r="Z321"/>
      <c r="AA321"/>
      <c r="AB321"/>
    </row>
    <row r="322" spans="3:28" x14ac:dyDescent="0.25">
      <c r="C322"/>
      <c r="E322"/>
      <c r="G322"/>
      <c r="Z322"/>
      <c r="AA322"/>
      <c r="AB322"/>
    </row>
    <row r="323" spans="3:28" x14ac:dyDescent="0.25">
      <c r="C323"/>
      <c r="E323"/>
      <c r="G323"/>
      <c r="Z323"/>
      <c r="AA323"/>
      <c r="AB323"/>
    </row>
    <row r="324" spans="3:28" x14ac:dyDescent="0.25">
      <c r="C324"/>
      <c r="E324"/>
      <c r="G324"/>
      <c r="Z324"/>
      <c r="AA324"/>
    </row>
    <row r="325" spans="3:28" x14ac:dyDescent="0.25">
      <c r="C325"/>
      <c r="E325"/>
      <c r="G325"/>
      <c r="Z325"/>
      <c r="AA325"/>
    </row>
    <row r="326" spans="3:28" x14ac:dyDescent="0.25">
      <c r="C326"/>
      <c r="E326"/>
      <c r="G326"/>
      <c r="Z326"/>
      <c r="AA326"/>
    </row>
    <row r="327" spans="3:28" x14ac:dyDescent="0.25">
      <c r="C327"/>
      <c r="E327"/>
      <c r="G327"/>
      <c r="Z327"/>
      <c r="AA327"/>
    </row>
    <row r="328" spans="3:28" x14ac:dyDescent="0.25">
      <c r="C328"/>
      <c r="E328"/>
      <c r="G328"/>
      <c r="Z328"/>
      <c r="AA328"/>
    </row>
    <row r="329" spans="3:28" x14ac:dyDescent="0.25">
      <c r="C329"/>
      <c r="E329"/>
      <c r="G329"/>
      <c r="Z329"/>
      <c r="AA329"/>
    </row>
    <row r="330" spans="3:28" x14ac:dyDescent="0.25">
      <c r="C330"/>
      <c r="E330"/>
      <c r="G330"/>
      <c r="Z330"/>
      <c r="AA330"/>
    </row>
    <row r="331" spans="3:28" x14ac:dyDescent="0.25">
      <c r="C331"/>
      <c r="E331"/>
      <c r="G331"/>
      <c r="Z331"/>
      <c r="AA331"/>
    </row>
    <row r="332" spans="3:28" x14ac:dyDescent="0.25">
      <c r="C332"/>
      <c r="E332"/>
      <c r="G332"/>
      <c r="Z332"/>
      <c r="AA332"/>
    </row>
    <row r="333" spans="3:28" x14ac:dyDescent="0.25">
      <c r="C333"/>
      <c r="E333"/>
      <c r="G333"/>
      <c r="Z333"/>
      <c r="AA333"/>
    </row>
    <row r="334" spans="3:28" x14ac:dyDescent="0.25">
      <c r="C334"/>
      <c r="E334"/>
      <c r="G334"/>
      <c r="Z334"/>
      <c r="AA334"/>
    </row>
    <row r="335" spans="3:28" x14ac:dyDescent="0.25">
      <c r="C335"/>
      <c r="E335"/>
      <c r="G335"/>
      <c r="Z335"/>
      <c r="AA335"/>
    </row>
    <row r="336" spans="3:28" x14ac:dyDescent="0.25">
      <c r="C336"/>
      <c r="E336"/>
      <c r="G336"/>
      <c r="Z336"/>
      <c r="AA336"/>
    </row>
    <row r="337" spans="3:27" x14ac:dyDescent="0.25">
      <c r="C337"/>
      <c r="E337"/>
      <c r="G337"/>
      <c r="Z337"/>
      <c r="AA337"/>
    </row>
    <row r="338" spans="3:27" x14ac:dyDescent="0.25">
      <c r="C338"/>
      <c r="E338"/>
      <c r="G338"/>
      <c r="Z338"/>
      <c r="AA338"/>
    </row>
    <row r="339" spans="3:27" x14ac:dyDescent="0.25">
      <c r="C339"/>
      <c r="E339"/>
      <c r="G339"/>
    </row>
    <row r="340" spans="3:27" x14ac:dyDescent="0.25">
      <c r="C340"/>
      <c r="E340"/>
      <c r="G340"/>
    </row>
    <row r="341" spans="3:27" x14ac:dyDescent="0.25">
      <c r="C341"/>
      <c r="E341"/>
      <c r="G341"/>
    </row>
    <row r="342" spans="3:27" x14ac:dyDescent="0.25">
      <c r="C342"/>
      <c r="E342"/>
      <c r="G342"/>
    </row>
    <row r="343" spans="3:27" x14ac:dyDescent="0.25">
      <c r="C343"/>
      <c r="E343"/>
      <c r="G343"/>
    </row>
    <row r="344" spans="3:27" x14ac:dyDescent="0.25">
      <c r="C344"/>
      <c r="E344"/>
      <c r="G344"/>
    </row>
    <row r="345" spans="3:27" x14ac:dyDescent="0.25">
      <c r="C345"/>
      <c r="E345"/>
      <c r="G345"/>
    </row>
    <row r="346" spans="3:27" x14ac:dyDescent="0.25">
      <c r="C346"/>
      <c r="E346"/>
      <c r="G346"/>
    </row>
    <row r="347" spans="3:27" x14ac:dyDescent="0.25">
      <c r="C347"/>
      <c r="E347"/>
      <c r="G347"/>
    </row>
    <row r="348" spans="3:27" x14ac:dyDescent="0.25">
      <c r="C348"/>
      <c r="E348"/>
      <c r="G348"/>
    </row>
    <row r="349" spans="3:27" x14ac:dyDescent="0.25">
      <c r="C349"/>
      <c r="E349"/>
      <c r="G349"/>
    </row>
    <row r="350" spans="3:27" x14ac:dyDescent="0.25">
      <c r="C350"/>
      <c r="E350"/>
      <c r="G350"/>
    </row>
    <row r="351" spans="3:27" x14ac:dyDescent="0.25">
      <c r="C351"/>
      <c r="E351"/>
      <c r="G351"/>
    </row>
    <row r="352" spans="3:27" x14ac:dyDescent="0.25">
      <c r="C352"/>
      <c r="E352"/>
      <c r="G352"/>
    </row>
    <row r="353" spans="3:7" x14ac:dyDescent="0.25">
      <c r="C353"/>
      <c r="E353"/>
      <c r="G353"/>
    </row>
    <row r="354" spans="3:7" x14ac:dyDescent="0.25">
      <c r="C354"/>
      <c r="E354"/>
      <c r="G354"/>
    </row>
    <row r="355" spans="3:7" x14ac:dyDescent="0.25">
      <c r="C355"/>
      <c r="E355"/>
      <c r="G355"/>
    </row>
    <row r="356" spans="3:7" x14ac:dyDescent="0.25">
      <c r="C356"/>
      <c r="E356"/>
      <c r="G356"/>
    </row>
    <row r="357" spans="3:7" x14ac:dyDescent="0.25">
      <c r="C357"/>
      <c r="E357"/>
      <c r="G357"/>
    </row>
    <row r="358" spans="3:7" x14ac:dyDescent="0.25">
      <c r="C358"/>
      <c r="E358"/>
      <c r="G358"/>
    </row>
    <row r="359" spans="3:7" x14ac:dyDescent="0.25">
      <c r="C359"/>
      <c r="E359"/>
      <c r="G359"/>
    </row>
    <row r="360" spans="3:7" x14ac:dyDescent="0.25">
      <c r="C360"/>
      <c r="E360"/>
      <c r="G360"/>
    </row>
    <row r="361" spans="3:7" x14ac:dyDescent="0.25">
      <c r="C361"/>
      <c r="E361"/>
      <c r="G361"/>
    </row>
    <row r="362" spans="3:7" x14ac:dyDescent="0.25">
      <c r="C362"/>
      <c r="E362"/>
      <c r="G362"/>
    </row>
    <row r="363" spans="3:7" x14ac:dyDescent="0.25">
      <c r="C363"/>
      <c r="E363"/>
      <c r="G363"/>
    </row>
    <row r="364" spans="3:7" x14ac:dyDescent="0.25">
      <c r="C364"/>
      <c r="E364"/>
      <c r="G364"/>
    </row>
    <row r="365" spans="3:7" x14ac:dyDescent="0.25">
      <c r="C365"/>
      <c r="E365"/>
      <c r="G365"/>
    </row>
    <row r="366" spans="3:7" x14ac:dyDescent="0.25">
      <c r="C366"/>
      <c r="E366"/>
      <c r="G366"/>
    </row>
    <row r="367" spans="3:7" x14ac:dyDescent="0.25">
      <c r="C367"/>
      <c r="E367"/>
      <c r="G367"/>
    </row>
    <row r="368" spans="3:7" x14ac:dyDescent="0.25">
      <c r="C368"/>
      <c r="E368"/>
      <c r="G368"/>
    </row>
    <row r="369" spans="3:7" x14ac:dyDescent="0.25">
      <c r="C369"/>
      <c r="E369"/>
      <c r="G369"/>
    </row>
    <row r="370" spans="3:7" x14ac:dyDescent="0.25">
      <c r="C370"/>
      <c r="E370"/>
      <c r="G370"/>
    </row>
    <row r="371" spans="3:7" x14ac:dyDescent="0.25">
      <c r="C371"/>
      <c r="E371"/>
      <c r="G371"/>
    </row>
    <row r="372" spans="3:7" x14ac:dyDescent="0.25">
      <c r="C372"/>
      <c r="E372"/>
      <c r="G372"/>
    </row>
    <row r="373" spans="3:7" x14ac:dyDescent="0.25">
      <c r="C373"/>
      <c r="E373"/>
      <c r="G373"/>
    </row>
    <row r="374" spans="3:7" x14ac:dyDescent="0.25">
      <c r="C374"/>
      <c r="E374"/>
      <c r="G374"/>
    </row>
    <row r="375" spans="3:7" x14ac:dyDescent="0.25">
      <c r="C375"/>
      <c r="E375"/>
      <c r="G375"/>
    </row>
    <row r="376" spans="3:7" x14ac:dyDescent="0.25">
      <c r="C376"/>
      <c r="E376"/>
      <c r="G376"/>
    </row>
    <row r="377" spans="3:7" x14ac:dyDescent="0.25">
      <c r="C377"/>
      <c r="E377"/>
      <c r="G377"/>
    </row>
    <row r="378" spans="3:7" x14ac:dyDescent="0.25">
      <c r="C378"/>
      <c r="E378"/>
      <c r="G378"/>
    </row>
    <row r="379" spans="3:7" x14ac:dyDescent="0.25">
      <c r="C379"/>
      <c r="E379"/>
      <c r="G379"/>
    </row>
    <row r="380" spans="3:7" x14ac:dyDescent="0.25">
      <c r="C380"/>
      <c r="E380"/>
      <c r="G380"/>
    </row>
    <row r="381" spans="3:7" x14ac:dyDescent="0.25">
      <c r="C381"/>
      <c r="E381"/>
      <c r="G381"/>
    </row>
    <row r="382" spans="3:7" x14ac:dyDescent="0.25">
      <c r="C382"/>
      <c r="E382"/>
      <c r="G382"/>
    </row>
    <row r="383" spans="3:7" x14ac:dyDescent="0.25">
      <c r="C383"/>
      <c r="E383"/>
      <c r="G383"/>
    </row>
    <row r="384" spans="3:7" x14ac:dyDescent="0.25">
      <c r="C384"/>
      <c r="E384"/>
      <c r="G384"/>
    </row>
    <row r="385" spans="3:7" x14ac:dyDescent="0.25">
      <c r="C385"/>
      <c r="E385"/>
      <c r="G385"/>
    </row>
    <row r="386" spans="3:7" x14ac:dyDescent="0.25">
      <c r="C386"/>
      <c r="E386"/>
      <c r="G386"/>
    </row>
    <row r="387" spans="3:7" x14ac:dyDescent="0.25">
      <c r="C387"/>
      <c r="E387"/>
      <c r="G387"/>
    </row>
    <row r="388" spans="3:7" x14ac:dyDescent="0.25">
      <c r="C388"/>
      <c r="E388"/>
      <c r="G388"/>
    </row>
    <row r="389" spans="3:7" x14ac:dyDescent="0.25">
      <c r="C389"/>
      <c r="E389"/>
      <c r="G389"/>
    </row>
    <row r="390" spans="3:7" x14ac:dyDescent="0.25">
      <c r="C390"/>
      <c r="E390"/>
      <c r="G390"/>
    </row>
    <row r="391" spans="3:7" x14ac:dyDescent="0.25">
      <c r="C391"/>
      <c r="E391"/>
      <c r="G391"/>
    </row>
    <row r="392" spans="3:7" x14ac:dyDescent="0.25">
      <c r="C392"/>
      <c r="E392"/>
      <c r="G392"/>
    </row>
    <row r="393" spans="3:7" x14ac:dyDescent="0.25">
      <c r="C393"/>
      <c r="E393"/>
      <c r="G393"/>
    </row>
    <row r="394" spans="3:7" x14ac:dyDescent="0.25">
      <c r="C394"/>
      <c r="E394"/>
      <c r="G394"/>
    </row>
    <row r="395" spans="3:7" x14ac:dyDescent="0.25">
      <c r="C395"/>
      <c r="E395"/>
      <c r="G395"/>
    </row>
    <row r="396" spans="3:7" x14ac:dyDescent="0.25">
      <c r="C396"/>
      <c r="E396"/>
      <c r="G396"/>
    </row>
    <row r="397" spans="3:7" x14ac:dyDescent="0.25">
      <c r="C397"/>
      <c r="E397"/>
      <c r="G397"/>
    </row>
    <row r="398" spans="3:7" x14ac:dyDescent="0.25">
      <c r="C398"/>
      <c r="E398"/>
      <c r="G398"/>
    </row>
    <row r="399" spans="3:7" x14ac:dyDescent="0.25">
      <c r="C399"/>
      <c r="E399"/>
      <c r="G399"/>
    </row>
    <row r="400" spans="3:7" x14ac:dyDescent="0.25">
      <c r="C400"/>
      <c r="E400"/>
      <c r="G400"/>
    </row>
    <row r="401" spans="3:7" x14ac:dyDescent="0.25">
      <c r="C401"/>
      <c r="E401"/>
      <c r="G401"/>
    </row>
    <row r="402" spans="3:7" x14ac:dyDescent="0.25">
      <c r="C402"/>
      <c r="E402"/>
      <c r="G402"/>
    </row>
    <row r="403" spans="3:7" x14ac:dyDescent="0.25">
      <c r="C403"/>
      <c r="E403"/>
      <c r="G403"/>
    </row>
    <row r="404" spans="3:7" x14ac:dyDescent="0.25">
      <c r="C404"/>
      <c r="E404"/>
      <c r="G404"/>
    </row>
    <row r="405" spans="3:7" x14ac:dyDescent="0.25">
      <c r="C405"/>
      <c r="E405"/>
      <c r="G405"/>
    </row>
    <row r="406" spans="3:7" x14ac:dyDescent="0.25">
      <c r="C406"/>
      <c r="E406"/>
      <c r="G406"/>
    </row>
    <row r="407" spans="3:7" x14ac:dyDescent="0.25">
      <c r="C407"/>
      <c r="E407"/>
      <c r="G407"/>
    </row>
    <row r="408" spans="3:7" x14ac:dyDescent="0.25">
      <c r="C408"/>
      <c r="E408"/>
      <c r="G408"/>
    </row>
    <row r="409" spans="3:7" x14ac:dyDescent="0.25">
      <c r="C409"/>
      <c r="E409"/>
      <c r="G409"/>
    </row>
    <row r="410" spans="3:7" x14ac:dyDescent="0.25">
      <c r="C410"/>
      <c r="E410"/>
      <c r="G410"/>
    </row>
    <row r="411" spans="3:7" x14ac:dyDescent="0.25">
      <c r="C411"/>
      <c r="E411"/>
      <c r="G411"/>
    </row>
    <row r="412" spans="3:7" x14ac:dyDescent="0.25">
      <c r="C412"/>
      <c r="E412"/>
      <c r="G412"/>
    </row>
    <row r="413" spans="3:7" x14ac:dyDescent="0.25">
      <c r="C413"/>
      <c r="E413"/>
      <c r="G413"/>
    </row>
    <row r="414" spans="3:7" x14ac:dyDescent="0.25">
      <c r="C414"/>
      <c r="E414"/>
      <c r="G414"/>
    </row>
    <row r="415" spans="3:7" x14ac:dyDescent="0.25">
      <c r="C415"/>
      <c r="E415"/>
      <c r="G415"/>
    </row>
    <row r="416" spans="3:7" x14ac:dyDescent="0.25">
      <c r="C416"/>
      <c r="E416"/>
      <c r="G416"/>
    </row>
    <row r="417" spans="3:7" x14ac:dyDescent="0.25">
      <c r="C417"/>
      <c r="E417"/>
      <c r="G417"/>
    </row>
    <row r="418" spans="3:7" x14ac:dyDescent="0.25">
      <c r="C418"/>
      <c r="E418"/>
      <c r="G418"/>
    </row>
    <row r="419" spans="3:7" x14ac:dyDescent="0.25">
      <c r="C419"/>
      <c r="E419"/>
      <c r="G419"/>
    </row>
    <row r="420" spans="3:7" x14ac:dyDescent="0.25">
      <c r="C420"/>
      <c r="E420"/>
      <c r="G420"/>
    </row>
    <row r="421" spans="3:7" x14ac:dyDescent="0.25">
      <c r="C421"/>
      <c r="E421"/>
      <c r="G421"/>
    </row>
    <row r="422" spans="3:7" x14ac:dyDescent="0.25">
      <c r="C422"/>
      <c r="E422"/>
      <c r="G422"/>
    </row>
    <row r="423" spans="3:7" x14ac:dyDescent="0.25">
      <c r="C423"/>
      <c r="E423"/>
      <c r="G423"/>
    </row>
    <row r="424" spans="3:7" x14ac:dyDescent="0.25">
      <c r="C424"/>
      <c r="E424"/>
      <c r="G424"/>
    </row>
    <row r="425" spans="3:7" x14ac:dyDescent="0.25">
      <c r="C425"/>
      <c r="E425"/>
      <c r="G425"/>
    </row>
    <row r="426" spans="3:7" x14ac:dyDescent="0.25">
      <c r="C426"/>
      <c r="E426"/>
      <c r="G426"/>
    </row>
    <row r="427" spans="3:7" x14ac:dyDescent="0.25">
      <c r="C427"/>
      <c r="E427"/>
      <c r="G427"/>
    </row>
    <row r="428" spans="3:7" x14ac:dyDescent="0.25">
      <c r="C428"/>
      <c r="E428"/>
      <c r="G428"/>
    </row>
    <row r="429" spans="3:7" x14ac:dyDescent="0.25">
      <c r="C429"/>
      <c r="E429"/>
      <c r="G429"/>
    </row>
    <row r="430" spans="3:7" x14ac:dyDescent="0.25">
      <c r="C430"/>
      <c r="E430"/>
      <c r="G430"/>
    </row>
    <row r="431" spans="3:7" x14ac:dyDescent="0.25">
      <c r="C431"/>
      <c r="E431"/>
      <c r="G431"/>
    </row>
    <row r="432" spans="3:7" x14ac:dyDescent="0.25">
      <c r="C432"/>
      <c r="E432"/>
      <c r="G432"/>
    </row>
    <row r="433" spans="3:7" x14ac:dyDescent="0.25">
      <c r="C433"/>
      <c r="E433"/>
      <c r="G433"/>
    </row>
    <row r="434" spans="3:7" x14ac:dyDescent="0.25">
      <c r="C434"/>
      <c r="E434"/>
      <c r="G434"/>
    </row>
    <row r="435" spans="3:7" x14ac:dyDescent="0.25">
      <c r="C435"/>
      <c r="E435"/>
      <c r="G435"/>
    </row>
    <row r="436" spans="3:7" x14ac:dyDescent="0.25">
      <c r="C436"/>
      <c r="E436"/>
      <c r="G436"/>
    </row>
    <row r="437" spans="3:7" x14ac:dyDescent="0.25">
      <c r="C437"/>
      <c r="E437"/>
      <c r="G437"/>
    </row>
    <row r="438" spans="3:7" x14ac:dyDescent="0.25">
      <c r="C438"/>
      <c r="E438"/>
      <c r="G438"/>
    </row>
    <row r="439" spans="3:7" x14ac:dyDescent="0.25">
      <c r="C439"/>
      <c r="E439"/>
      <c r="G439"/>
    </row>
    <row r="440" spans="3:7" x14ac:dyDescent="0.25">
      <c r="C440"/>
      <c r="E440"/>
      <c r="G440"/>
    </row>
    <row r="441" spans="3:7" x14ac:dyDescent="0.25">
      <c r="C441"/>
      <c r="E441"/>
      <c r="G441"/>
    </row>
    <row r="442" spans="3:7" x14ac:dyDescent="0.25">
      <c r="C442"/>
      <c r="E442"/>
      <c r="G442"/>
    </row>
    <row r="443" spans="3:7" x14ac:dyDescent="0.25">
      <c r="C443"/>
      <c r="E443"/>
      <c r="G443"/>
    </row>
    <row r="444" spans="3:7" x14ac:dyDescent="0.25">
      <c r="C444"/>
      <c r="E444"/>
      <c r="G444"/>
    </row>
    <row r="445" spans="3:7" x14ac:dyDescent="0.25">
      <c r="C445"/>
      <c r="E445"/>
      <c r="G445"/>
    </row>
    <row r="446" spans="3:7" x14ac:dyDescent="0.25">
      <c r="C446"/>
      <c r="E446"/>
      <c r="G446"/>
    </row>
    <row r="447" spans="3:7" x14ac:dyDescent="0.25">
      <c r="C447"/>
      <c r="E447"/>
      <c r="G447"/>
    </row>
    <row r="448" spans="3:7" x14ac:dyDescent="0.25">
      <c r="C448"/>
      <c r="E448"/>
      <c r="G448"/>
    </row>
    <row r="449" spans="3:7" x14ac:dyDescent="0.25">
      <c r="C449"/>
      <c r="E449"/>
      <c r="G449"/>
    </row>
    <row r="450" spans="3:7" x14ac:dyDescent="0.25">
      <c r="C450"/>
      <c r="E450"/>
      <c r="G450"/>
    </row>
    <row r="451" spans="3:7" x14ac:dyDescent="0.25">
      <c r="C451"/>
      <c r="E451"/>
      <c r="G451"/>
    </row>
    <row r="452" spans="3:7" x14ac:dyDescent="0.25">
      <c r="C452"/>
      <c r="E452"/>
      <c r="G452"/>
    </row>
    <row r="453" spans="3:7" x14ac:dyDescent="0.25">
      <c r="C453"/>
      <c r="E453"/>
      <c r="G453"/>
    </row>
    <row r="454" spans="3:7" x14ac:dyDescent="0.25">
      <c r="C454"/>
      <c r="E454"/>
      <c r="G454"/>
    </row>
    <row r="455" spans="3:7" x14ac:dyDescent="0.25">
      <c r="C455"/>
      <c r="E455"/>
      <c r="G455"/>
    </row>
    <row r="456" spans="3:7" x14ac:dyDescent="0.25">
      <c r="C456"/>
      <c r="E456"/>
      <c r="G456"/>
    </row>
    <row r="457" spans="3:7" x14ac:dyDescent="0.25">
      <c r="C457"/>
      <c r="E457"/>
      <c r="G457"/>
    </row>
    <row r="458" spans="3:7" x14ac:dyDescent="0.25">
      <c r="C458"/>
      <c r="E458"/>
      <c r="G458"/>
    </row>
    <row r="459" spans="3:7" x14ac:dyDescent="0.25">
      <c r="C459"/>
      <c r="E459"/>
      <c r="G459"/>
    </row>
    <row r="460" spans="3:7" x14ac:dyDescent="0.25">
      <c r="C460"/>
      <c r="E460"/>
      <c r="G460"/>
    </row>
    <row r="461" spans="3:7" x14ac:dyDescent="0.25">
      <c r="C461"/>
      <c r="E461"/>
      <c r="G461"/>
    </row>
    <row r="462" spans="3:7" x14ac:dyDescent="0.25">
      <c r="C462"/>
      <c r="E462"/>
      <c r="G462"/>
    </row>
    <row r="463" spans="3:7" x14ac:dyDescent="0.25">
      <c r="C463"/>
      <c r="E463"/>
      <c r="G463"/>
    </row>
    <row r="464" spans="3:7" x14ac:dyDescent="0.25">
      <c r="C464"/>
      <c r="E464"/>
      <c r="G464"/>
    </row>
    <row r="465" spans="3:7" x14ac:dyDescent="0.25">
      <c r="C465"/>
      <c r="E465"/>
      <c r="G465"/>
    </row>
    <row r="466" spans="3:7" x14ac:dyDescent="0.25">
      <c r="C466"/>
      <c r="E466"/>
      <c r="G466"/>
    </row>
    <row r="467" spans="3:7" x14ac:dyDescent="0.25">
      <c r="C467"/>
      <c r="E467"/>
      <c r="G467"/>
    </row>
    <row r="468" spans="3:7" x14ac:dyDescent="0.25">
      <c r="C468"/>
      <c r="E468"/>
      <c r="G468"/>
    </row>
    <row r="469" spans="3:7" x14ac:dyDescent="0.25">
      <c r="C469"/>
      <c r="E469"/>
      <c r="G469"/>
    </row>
    <row r="470" spans="3:7" x14ac:dyDescent="0.25">
      <c r="C470"/>
      <c r="E470"/>
      <c r="G470"/>
    </row>
    <row r="471" spans="3:7" x14ac:dyDescent="0.25">
      <c r="C471"/>
      <c r="E471"/>
      <c r="G471"/>
    </row>
    <row r="472" spans="3:7" x14ac:dyDescent="0.25">
      <c r="C472"/>
      <c r="E472"/>
      <c r="G472"/>
    </row>
    <row r="473" spans="3:7" x14ac:dyDescent="0.25">
      <c r="C473"/>
      <c r="E473"/>
      <c r="G473"/>
    </row>
    <row r="474" spans="3:7" x14ac:dyDescent="0.25">
      <c r="C474"/>
      <c r="E474"/>
      <c r="G474"/>
    </row>
    <row r="475" spans="3:7" x14ac:dyDescent="0.25">
      <c r="C475"/>
      <c r="E475"/>
      <c r="G475"/>
    </row>
    <row r="476" spans="3:7" x14ac:dyDescent="0.25">
      <c r="C476"/>
      <c r="E476"/>
      <c r="G476"/>
    </row>
    <row r="477" spans="3:7" x14ac:dyDescent="0.25">
      <c r="C477"/>
      <c r="E477"/>
      <c r="G477"/>
    </row>
    <row r="478" spans="3:7" x14ac:dyDescent="0.25">
      <c r="C478"/>
      <c r="E478"/>
      <c r="G478"/>
    </row>
    <row r="479" spans="3:7" x14ac:dyDescent="0.25">
      <c r="C479"/>
      <c r="E479"/>
      <c r="G479"/>
    </row>
    <row r="480" spans="3:7" x14ac:dyDescent="0.25">
      <c r="C480"/>
      <c r="E480"/>
      <c r="G480"/>
    </row>
    <row r="481" spans="3:7" x14ac:dyDescent="0.25">
      <c r="C481"/>
      <c r="E481"/>
      <c r="G481"/>
    </row>
    <row r="482" spans="3:7" x14ac:dyDescent="0.25">
      <c r="C482"/>
      <c r="E482"/>
      <c r="G482"/>
    </row>
    <row r="483" spans="3:7" x14ac:dyDescent="0.25">
      <c r="C483"/>
      <c r="E483"/>
      <c r="G483"/>
    </row>
    <row r="484" spans="3:7" x14ac:dyDescent="0.25">
      <c r="C484"/>
      <c r="E484"/>
      <c r="G484"/>
    </row>
    <row r="485" spans="3:7" x14ac:dyDescent="0.25">
      <c r="C485"/>
      <c r="E485"/>
      <c r="G485"/>
    </row>
    <row r="486" spans="3:7" x14ac:dyDescent="0.25">
      <c r="C486"/>
      <c r="E486"/>
      <c r="G486"/>
    </row>
    <row r="487" spans="3:7" x14ac:dyDescent="0.25">
      <c r="C487"/>
      <c r="E487"/>
      <c r="G487"/>
    </row>
    <row r="488" spans="3:7" x14ac:dyDescent="0.25">
      <c r="C488"/>
      <c r="E488"/>
      <c r="G488"/>
    </row>
    <row r="489" spans="3:7" x14ac:dyDescent="0.25">
      <c r="C489"/>
      <c r="E489"/>
      <c r="G489"/>
    </row>
    <row r="490" spans="3:7" x14ac:dyDescent="0.25">
      <c r="C490"/>
      <c r="E490"/>
      <c r="G490"/>
    </row>
    <row r="491" spans="3:7" x14ac:dyDescent="0.25">
      <c r="C491"/>
      <c r="E491"/>
      <c r="G491"/>
    </row>
    <row r="492" spans="3:7" x14ac:dyDescent="0.25">
      <c r="C492"/>
      <c r="E492"/>
      <c r="G492"/>
    </row>
    <row r="493" spans="3:7" x14ac:dyDescent="0.25">
      <c r="C493"/>
      <c r="E493"/>
      <c r="G493"/>
    </row>
    <row r="494" spans="3:7" x14ac:dyDescent="0.25">
      <c r="C494"/>
      <c r="E494"/>
      <c r="G494"/>
    </row>
    <row r="495" spans="3:7" x14ac:dyDescent="0.25">
      <c r="C495"/>
      <c r="E495"/>
      <c r="G495"/>
    </row>
    <row r="496" spans="3:7" x14ac:dyDescent="0.25">
      <c r="C496"/>
      <c r="E496"/>
      <c r="G496"/>
    </row>
    <row r="497" spans="3:7" x14ac:dyDescent="0.25">
      <c r="C497"/>
      <c r="E497"/>
      <c r="G497"/>
    </row>
    <row r="498" spans="3:7" x14ac:dyDescent="0.25">
      <c r="C498"/>
      <c r="E498"/>
      <c r="G498"/>
    </row>
    <row r="499" spans="3:7" x14ac:dyDescent="0.25">
      <c r="C499"/>
      <c r="E499"/>
      <c r="G499"/>
    </row>
    <row r="500" spans="3:7" x14ac:dyDescent="0.25">
      <c r="C500"/>
      <c r="E500"/>
      <c r="G500"/>
    </row>
    <row r="501" spans="3:7" x14ac:dyDescent="0.25">
      <c r="C501"/>
      <c r="E501"/>
      <c r="G501"/>
    </row>
    <row r="502" spans="3:7" x14ac:dyDescent="0.25">
      <c r="C502"/>
      <c r="E502"/>
      <c r="G502"/>
    </row>
    <row r="503" spans="3:7" x14ac:dyDescent="0.25">
      <c r="C503"/>
      <c r="E503"/>
      <c r="G503"/>
    </row>
    <row r="504" spans="3:7" x14ac:dyDescent="0.25">
      <c r="C504"/>
      <c r="E504"/>
      <c r="G504"/>
    </row>
    <row r="505" spans="3:7" x14ac:dyDescent="0.25">
      <c r="C505"/>
      <c r="E505"/>
      <c r="G505"/>
    </row>
    <row r="506" spans="3:7" x14ac:dyDescent="0.25">
      <c r="C506"/>
      <c r="E506"/>
      <c r="G506"/>
    </row>
    <row r="507" spans="3:7" x14ac:dyDescent="0.25">
      <c r="C507"/>
      <c r="E507"/>
      <c r="G507"/>
    </row>
    <row r="508" spans="3:7" x14ac:dyDescent="0.25">
      <c r="C508"/>
      <c r="E508"/>
      <c r="G508"/>
    </row>
    <row r="509" spans="3:7" x14ac:dyDescent="0.25">
      <c r="C509"/>
      <c r="E509"/>
      <c r="G509"/>
    </row>
    <row r="510" spans="3:7" x14ac:dyDescent="0.25">
      <c r="C510"/>
      <c r="E510"/>
      <c r="G510"/>
    </row>
    <row r="511" spans="3:7" x14ac:dyDescent="0.25">
      <c r="C511"/>
      <c r="E511"/>
      <c r="G511"/>
    </row>
    <row r="512" spans="3:7" x14ac:dyDescent="0.25">
      <c r="C512"/>
      <c r="E512"/>
      <c r="G512"/>
    </row>
    <row r="513" spans="3:7" x14ac:dyDescent="0.25">
      <c r="C513"/>
      <c r="E513"/>
      <c r="G513"/>
    </row>
    <row r="514" spans="3:7" x14ac:dyDescent="0.25">
      <c r="C514"/>
      <c r="E514"/>
      <c r="G514"/>
    </row>
    <row r="515" spans="3:7" x14ac:dyDescent="0.25">
      <c r="C515"/>
      <c r="E515"/>
      <c r="G515"/>
    </row>
    <row r="516" spans="3:7" x14ac:dyDescent="0.25">
      <c r="C516"/>
      <c r="E516"/>
      <c r="G516"/>
    </row>
    <row r="517" spans="3:7" x14ac:dyDescent="0.25">
      <c r="C517"/>
      <c r="E517"/>
      <c r="G517"/>
    </row>
    <row r="518" spans="3:7" x14ac:dyDescent="0.25">
      <c r="C518"/>
      <c r="E518"/>
      <c r="G518"/>
    </row>
    <row r="519" spans="3:7" x14ac:dyDescent="0.25">
      <c r="C519"/>
      <c r="E519"/>
      <c r="G519"/>
    </row>
    <row r="520" spans="3:7" x14ac:dyDescent="0.25">
      <c r="C520"/>
      <c r="E520"/>
      <c r="G520"/>
    </row>
    <row r="521" spans="3:7" x14ac:dyDescent="0.25">
      <c r="C521"/>
      <c r="E521"/>
      <c r="G521"/>
    </row>
    <row r="522" spans="3:7" x14ac:dyDescent="0.25">
      <c r="C522"/>
      <c r="E522"/>
      <c r="G522"/>
    </row>
    <row r="523" spans="3:7" x14ac:dyDescent="0.25">
      <c r="C523"/>
      <c r="E523"/>
      <c r="G523"/>
    </row>
    <row r="524" spans="3:7" x14ac:dyDescent="0.25">
      <c r="C524"/>
      <c r="E524"/>
      <c r="G524"/>
    </row>
    <row r="525" spans="3:7" x14ac:dyDescent="0.25">
      <c r="C525"/>
      <c r="E525"/>
      <c r="G525"/>
    </row>
    <row r="526" spans="3:7" x14ac:dyDescent="0.25">
      <c r="C526"/>
      <c r="E526"/>
      <c r="G526"/>
    </row>
    <row r="527" spans="3:7" x14ac:dyDescent="0.25">
      <c r="C527"/>
      <c r="E527"/>
      <c r="G527"/>
    </row>
    <row r="528" spans="3:7" x14ac:dyDescent="0.25">
      <c r="C528"/>
      <c r="E528"/>
      <c r="G528"/>
    </row>
    <row r="529" spans="3:7" x14ac:dyDescent="0.25">
      <c r="C529"/>
      <c r="E529"/>
      <c r="G529"/>
    </row>
    <row r="530" spans="3:7" x14ac:dyDescent="0.25">
      <c r="C530"/>
      <c r="E530"/>
      <c r="G530"/>
    </row>
    <row r="531" spans="3:7" x14ac:dyDescent="0.25">
      <c r="C531"/>
      <c r="E531"/>
      <c r="G531"/>
    </row>
    <row r="532" spans="3:7" x14ac:dyDescent="0.25">
      <c r="C532"/>
      <c r="E532"/>
      <c r="G532"/>
    </row>
    <row r="533" spans="3:7" x14ac:dyDescent="0.25">
      <c r="C533"/>
      <c r="E533"/>
      <c r="G533"/>
    </row>
    <row r="534" spans="3:7" x14ac:dyDescent="0.25">
      <c r="C534"/>
      <c r="E534"/>
      <c r="G534"/>
    </row>
    <row r="535" spans="3:7" x14ac:dyDescent="0.25">
      <c r="C535"/>
      <c r="E535"/>
      <c r="G535"/>
    </row>
    <row r="536" spans="3:7" x14ac:dyDescent="0.25">
      <c r="C536"/>
      <c r="E536"/>
      <c r="G536"/>
    </row>
    <row r="537" spans="3:7" x14ac:dyDescent="0.25">
      <c r="C537"/>
      <c r="E537"/>
      <c r="G537"/>
    </row>
    <row r="538" spans="3:7" x14ac:dyDescent="0.25">
      <c r="C538"/>
      <c r="E538"/>
      <c r="G538"/>
    </row>
    <row r="539" spans="3:7" x14ac:dyDescent="0.25">
      <c r="C539"/>
      <c r="E539"/>
      <c r="G539"/>
    </row>
    <row r="540" spans="3:7" x14ac:dyDescent="0.25">
      <c r="C540"/>
      <c r="E540"/>
      <c r="G540"/>
    </row>
    <row r="541" spans="3:7" x14ac:dyDescent="0.25">
      <c r="C541"/>
      <c r="E541"/>
      <c r="G541"/>
    </row>
    <row r="542" spans="3:7" x14ac:dyDescent="0.25">
      <c r="C542"/>
      <c r="E542"/>
      <c r="G542"/>
    </row>
    <row r="543" spans="3:7" x14ac:dyDescent="0.25">
      <c r="C543"/>
      <c r="E543"/>
      <c r="G543"/>
    </row>
    <row r="544" spans="3:7" x14ac:dyDescent="0.25">
      <c r="C544"/>
      <c r="E544"/>
      <c r="G544"/>
    </row>
    <row r="545" spans="3:7" x14ac:dyDescent="0.25">
      <c r="C545"/>
      <c r="E545"/>
      <c r="G545"/>
    </row>
    <row r="546" spans="3:7" x14ac:dyDescent="0.25">
      <c r="C546"/>
      <c r="E546"/>
      <c r="G546"/>
    </row>
    <row r="547" spans="3:7" x14ac:dyDescent="0.25">
      <c r="C547"/>
      <c r="E547"/>
      <c r="G547"/>
    </row>
    <row r="548" spans="3:7" x14ac:dyDescent="0.25">
      <c r="C548"/>
      <c r="E548"/>
      <c r="G548"/>
    </row>
    <row r="549" spans="3:7" x14ac:dyDescent="0.25">
      <c r="C549"/>
      <c r="E549"/>
      <c r="G549"/>
    </row>
    <row r="550" spans="3:7" x14ac:dyDescent="0.25">
      <c r="C550"/>
      <c r="E550"/>
      <c r="G550"/>
    </row>
    <row r="551" spans="3:7" x14ac:dyDescent="0.25">
      <c r="C551"/>
      <c r="E551"/>
      <c r="G551"/>
    </row>
    <row r="552" spans="3:7" x14ac:dyDescent="0.25">
      <c r="C552"/>
      <c r="E552"/>
      <c r="G552"/>
    </row>
    <row r="553" spans="3:7" x14ac:dyDescent="0.25">
      <c r="C553"/>
      <c r="E553"/>
      <c r="G553"/>
    </row>
    <row r="554" spans="3:7" x14ac:dyDescent="0.25">
      <c r="C554"/>
      <c r="E554"/>
      <c r="G554"/>
    </row>
    <row r="555" spans="3:7" x14ac:dyDescent="0.25">
      <c r="C555"/>
      <c r="E555"/>
      <c r="G555"/>
    </row>
    <row r="556" spans="3:7" x14ac:dyDescent="0.25">
      <c r="C556"/>
      <c r="E556"/>
      <c r="G556"/>
    </row>
    <row r="557" spans="3:7" x14ac:dyDescent="0.25">
      <c r="C557"/>
      <c r="E557"/>
      <c r="G557"/>
    </row>
    <row r="558" spans="3:7" x14ac:dyDescent="0.25">
      <c r="C558"/>
      <c r="E558"/>
      <c r="G558"/>
    </row>
    <row r="559" spans="3:7" x14ac:dyDescent="0.25">
      <c r="C559"/>
      <c r="E559"/>
      <c r="G559"/>
    </row>
    <row r="560" spans="3:7" x14ac:dyDescent="0.25">
      <c r="C560"/>
      <c r="E560"/>
      <c r="G560"/>
    </row>
    <row r="561" spans="3:7" x14ac:dyDescent="0.25">
      <c r="C561"/>
      <c r="E561"/>
      <c r="G561"/>
    </row>
    <row r="562" spans="3:7" x14ac:dyDescent="0.25">
      <c r="C562"/>
      <c r="E562"/>
      <c r="G562"/>
    </row>
    <row r="563" spans="3:7" x14ac:dyDescent="0.25">
      <c r="C563"/>
      <c r="E563"/>
      <c r="G563"/>
    </row>
    <row r="564" spans="3:7" x14ac:dyDescent="0.25">
      <c r="C564"/>
      <c r="E564"/>
      <c r="G564"/>
    </row>
    <row r="565" spans="3:7" x14ac:dyDescent="0.25">
      <c r="C565"/>
      <c r="E565"/>
      <c r="G565"/>
    </row>
    <row r="566" spans="3:7" x14ac:dyDescent="0.25">
      <c r="C566"/>
      <c r="E566"/>
      <c r="G566"/>
    </row>
    <row r="567" spans="3:7" x14ac:dyDescent="0.25">
      <c r="C567"/>
      <c r="E567"/>
      <c r="G567"/>
    </row>
    <row r="568" spans="3:7" x14ac:dyDescent="0.25">
      <c r="C568"/>
      <c r="E568"/>
      <c r="G568"/>
    </row>
    <row r="569" spans="3:7" x14ac:dyDescent="0.25">
      <c r="C569"/>
      <c r="E569"/>
      <c r="G569"/>
    </row>
    <row r="570" spans="3:7" x14ac:dyDescent="0.25">
      <c r="C570"/>
      <c r="E570"/>
      <c r="G570"/>
    </row>
    <row r="571" spans="3:7" x14ac:dyDescent="0.25">
      <c r="C571"/>
      <c r="E571"/>
      <c r="G571"/>
    </row>
    <row r="572" spans="3:7" x14ac:dyDescent="0.25">
      <c r="C572"/>
      <c r="E572"/>
      <c r="G572"/>
    </row>
    <row r="573" spans="3:7" x14ac:dyDescent="0.25">
      <c r="C573"/>
      <c r="E573"/>
      <c r="G573"/>
    </row>
    <row r="574" spans="3:7" x14ac:dyDescent="0.25">
      <c r="C574"/>
      <c r="E574"/>
      <c r="G574"/>
    </row>
    <row r="575" spans="3:7" x14ac:dyDescent="0.25">
      <c r="C575"/>
      <c r="E575"/>
      <c r="G575"/>
    </row>
    <row r="576" spans="3:7" x14ac:dyDescent="0.25">
      <c r="C576"/>
      <c r="E576"/>
      <c r="G576"/>
    </row>
    <row r="577" spans="3:7" x14ac:dyDescent="0.25">
      <c r="C577"/>
      <c r="E577"/>
      <c r="G577"/>
    </row>
    <row r="578" spans="3:7" x14ac:dyDescent="0.25">
      <c r="C578"/>
      <c r="E578"/>
      <c r="G578"/>
    </row>
    <row r="579" spans="3:7" x14ac:dyDescent="0.25">
      <c r="C579"/>
      <c r="E579"/>
      <c r="G579"/>
    </row>
    <row r="580" spans="3:7" x14ac:dyDescent="0.25">
      <c r="C580"/>
      <c r="E580"/>
      <c r="G580"/>
    </row>
    <row r="581" spans="3:7" x14ac:dyDescent="0.25">
      <c r="C581"/>
      <c r="E581"/>
      <c r="G581"/>
    </row>
    <row r="582" spans="3:7" x14ac:dyDescent="0.25">
      <c r="C582"/>
      <c r="E582"/>
      <c r="G582"/>
    </row>
    <row r="583" spans="3:7" x14ac:dyDescent="0.25">
      <c r="C583"/>
      <c r="E583"/>
      <c r="G583"/>
    </row>
    <row r="584" spans="3:7" x14ac:dyDescent="0.25">
      <c r="C584"/>
      <c r="E584"/>
      <c r="G584"/>
    </row>
    <row r="585" spans="3:7" x14ac:dyDescent="0.25">
      <c r="C585"/>
      <c r="E585"/>
      <c r="G585"/>
    </row>
    <row r="586" spans="3:7" x14ac:dyDescent="0.25">
      <c r="C586"/>
      <c r="E586"/>
      <c r="G586"/>
    </row>
    <row r="587" spans="3:7" x14ac:dyDescent="0.25">
      <c r="C587"/>
      <c r="E587"/>
      <c r="G587"/>
    </row>
    <row r="588" spans="3:7" x14ac:dyDescent="0.25">
      <c r="C588"/>
      <c r="E588"/>
      <c r="G588"/>
    </row>
    <row r="589" spans="3:7" x14ac:dyDescent="0.25">
      <c r="C589"/>
      <c r="E589"/>
      <c r="G589"/>
    </row>
    <row r="590" spans="3:7" x14ac:dyDescent="0.25">
      <c r="C590"/>
      <c r="E590"/>
      <c r="G590"/>
    </row>
    <row r="591" spans="3:7" x14ac:dyDescent="0.25">
      <c r="C591"/>
      <c r="E591"/>
      <c r="G591"/>
    </row>
    <row r="592" spans="3:7" x14ac:dyDescent="0.25">
      <c r="C592"/>
      <c r="E592"/>
      <c r="G592"/>
    </row>
    <row r="593" spans="3:7" x14ac:dyDescent="0.25">
      <c r="C593"/>
      <c r="E593"/>
      <c r="G593"/>
    </row>
    <row r="594" spans="3:7" x14ac:dyDescent="0.25">
      <c r="C594"/>
      <c r="E594"/>
      <c r="G594"/>
    </row>
    <row r="595" spans="3:7" x14ac:dyDescent="0.25">
      <c r="C595"/>
      <c r="E595"/>
      <c r="G595"/>
    </row>
    <row r="596" spans="3:7" x14ac:dyDescent="0.25">
      <c r="C596"/>
      <c r="E596"/>
      <c r="G596"/>
    </row>
    <row r="597" spans="3:7" x14ac:dyDescent="0.25">
      <c r="C597"/>
      <c r="E597"/>
      <c r="G597"/>
    </row>
    <row r="598" spans="3:7" x14ac:dyDescent="0.25">
      <c r="C598"/>
      <c r="E598"/>
      <c r="G598"/>
    </row>
    <row r="599" spans="3:7" x14ac:dyDescent="0.25">
      <c r="C599"/>
      <c r="E599"/>
      <c r="G599"/>
    </row>
    <row r="600" spans="3:7" x14ac:dyDescent="0.25">
      <c r="C600"/>
      <c r="E600"/>
      <c r="G600"/>
    </row>
    <row r="601" spans="3:7" x14ac:dyDescent="0.25">
      <c r="C601"/>
      <c r="E601"/>
      <c r="G601"/>
    </row>
    <row r="602" spans="3:7" x14ac:dyDescent="0.25">
      <c r="C602"/>
      <c r="E602"/>
      <c r="G602"/>
    </row>
    <row r="603" spans="3:7" x14ac:dyDescent="0.25">
      <c r="C603"/>
      <c r="E603"/>
      <c r="G603"/>
    </row>
    <row r="604" spans="3:7" x14ac:dyDescent="0.25">
      <c r="C604"/>
      <c r="E604"/>
      <c r="G604"/>
    </row>
    <row r="605" spans="3:7" x14ac:dyDescent="0.25">
      <c r="C605"/>
      <c r="E605"/>
      <c r="G605"/>
    </row>
    <row r="606" spans="3:7" x14ac:dyDescent="0.25">
      <c r="C606"/>
      <c r="E606"/>
      <c r="G606"/>
    </row>
    <row r="607" spans="3:7" x14ac:dyDescent="0.25">
      <c r="C607"/>
      <c r="E607"/>
      <c r="G607"/>
    </row>
    <row r="608" spans="3:7" x14ac:dyDescent="0.25">
      <c r="C608"/>
      <c r="E608"/>
      <c r="G608"/>
    </row>
    <row r="609" spans="3:7" x14ac:dyDescent="0.25">
      <c r="C609"/>
      <c r="E609"/>
      <c r="G609"/>
    </row>
    <row r="610" spans="3:7" x14ac:dyDescent="0.25">
      <c r="C610"/>
      <c r="E610"/>
      <c r="G610"/>
    </row>
    <row r="611" spans="3:7" x14ac:dyDescent="0.25">
      <c r="C611"/>
      <c r="E611"/>
      <c r="G611"/>
    </row>
    <row r="612" spans="3:7" x14ac:dyDescent="0.25">
      <c r="C612"/>
      <c r="E612"/>
      <c r="G612"/>
    </row>
    <row r="613" spans="3:7" x14ac:dyDescent="0.25">
      <c r="C613"/>
      <c r="E613"/>
      <c r="G613"/>
    </row>
    <row r="614" spans="3:7" x14ac:dyDescent="0.25">
      <c r="C614"/>
      <c r="E614"/>
      <c r="G614"/>
    </row>
    <row r="615" spans="3:7" x14ac:dyDescent="0.25">
      <c r="C615"/>
      <c r="E615"/>
      <c r="G615"/>
    </row>
    <row r="616" spans="3:7" x14ac:dyDescent="0.25">
      <c r="C616"/>
      <c r="E616"/>
      <c r="G616"/>
    </row>
    <row r="617" spans="3:7" x14ac:dyDescent="0.25">
      <c r="C617"/>
      <c r="E617"/>
      <c r="G617"/>
    </row>
    <row r="618" spans="3:7" x14ac:dyDescent="0.25">
      <c r="C618"/>
      <c r="E618"/>
      <c r="G618"/>
    </row>
    <row r="619" spans="3:7" x14ac:dyDescent="0.25">
      <c r="C619"/>
      <c r="E619"/>
      <c r="G619"/>
    </row>
    <row r="620" spans="3:7" x14ac:dyDescent="0.25">
      <c r="C620"/>
      <c r="E620"/>
      <c r="G620"/>
    </row>
    <row r="621" spans="3:7" x14ac:dyDescent="0.25">
      <c r="C621"/>
      <c r="E621"/>
      <c r="G621"/>
    </row>
    <row r="622" spans="3:7" x14ac:dyDescent="0.25">
      <c r="C622"/>
      <c r="E622"/>
      <c r="G622"/>
    </row>
    <row r="623" spans="3:7" x14ac:dyDescent="0.25">
      <c r="C623"/>
      <c r="E623"/>
      <c r="G623"/>
    </row>
    <row r="624" spans="3:7" x14ac:dyDescent="0.25">
      <c r="C624"/>
      <c r="E624"/>
      <c r="G624"/>
    </row>
    <row r="625" spans="3:7" x14ac:dyDescent="0.25">
      <c r="C625"/>
      <c r="E625"/>
      <c r="G625"/>
    </row>
    <row r="626" spans="3:7" x14ac:dyDescent="0.25">
      <c r="C626"/>
      <c r="E626"/>
      <c r="G626"/>
    </row>
    <row r="627" spans="3:7" x14ac:dyDescent="0.25">
      <c r="C627"/>
      <c r="E627"/>
      <c r="G627"/>
    </row>
    <row r="628" spans="3:7" x14ac:dyDescent="0.25">
      <c r="C628"/>
      <c r="E628"/>
      <c r="G628"/>
    </row>
    <row r="629" spans="3:7" x14ac:dyDescent="0.25">
      <c r="C629"/>
      <c r="E629"/>
      <c r="G629"/>
    </row>
    <row r="630" spans="3:7" x14ac:dyDescent="0.25">
      <c r="C630"/>
      <c r="E630"/>
      <c r="G630"/>
    </row>
    <row r="631" spans="3:7" x14ac:dyDescent="0.25">
      <c r="C631"/>
      <c r="E631"/>
      <c r="G631"/>
    </row>
    <row r="632" spans="3:7" x14ac:dyDescent="0.25">
      <c r="C632"/>
      <c r="E632"/>
      <c r="G632"/>
    </row>
    <row r="633" spans="3:7" x14ac:dyDescent="0.25">
      <c r="C633"/>
      <c r="E633"/>
      <c r="G633"/>
    </row>
    <row r="634" spans="3:7" x14ac:dyDescent="0.25">
      <c r="C634"/>
      <c r="E634"/>
      <c r="G634"/>
    </row>
    <row r="635" spans="3:7" x14ac:dyDescent="0.25">
      <c r="C635"/>
      <c r="E635"/>
      <c r="G635"/>
    </row>
    <row r="636" spans="3:7" x14ac:dyDescent="0.25">
      <c r="C636"/>
      <c r="E636"/>
      <c r="G636"/>
    </row>
    <row r="637" spans="3:7" x14ac:dyDescent="0.25">
      <c r="C637"/>
      <c r="E637"/>
      <c r="G637"/>
    </row>
    <row r="638" spans="3:7" x14ac:dyDescent="0.25">
      <c r="C638"/>
      <c r="E638"/>
      <c r="G638"/>
    </row>
    <row r="639" spans="3:7" x14ac:dyDescent="0.25">
      <c r="C639"/>
      <c r="E639"/>
      <c r="G639"/>
    </row>
    <row r="640" spans="3:7" x14ac:dyDescent="0.25">
      <c r="C640"/>
      <c r="E640"/>
      <c r="G640"/>
    </row>
    <row r="641" spans="3:7" x14ac:dyDescent="0.25">
      <c r="C641"/>
      <c r="E641"/>
      <c r="G641"/>
    </row>
    <row r="642" spans="3:7" x14ac:dyDescent="0.25">
      <c r="C642"/>
      <c r="E642"/>
      <c r="G642"/>
    </row>
    <row r="643" spans="3:7" x14ac:dyDescent="0.25">
      <c r="C643"/>
      <c r="E643"/>
      <c r="G643"/>
    </row>
    <row r="644" spans="3:7" x14ac:dyDescent="0.25">
      <c r="C644"/>
      <c r="E644"/>
      <c r="G644"/>
    </row>
    <row r="645" spans="3:7" x14ac:dyDescent="0.25">
      <c r="C645"/>
      <c r="E645"/>
      <c r="G645"/>
    </row>
    <row r="646" spans="3:7" x14ac:dyDescent="0.25">
      <c r="C646"/>
      <c r="E646"/>
      <c r="G646"/>
    </row>
    <row r="647" spans="3:7" x14ac:dyDescent="0.25">
      <c r="C647"/>
      <c r="E647"/>
      <c r="G647"/>
    </row>
    <row r="648" spans="3:7" x14ac:dyDescent="0.25">
      <c r="C648"/>
      <c r="E648"/>
      <c r="G648"/>
    </row>
    <row r="649" spans="3:7" x14ac:dyDescent="0.25">
      <c r="C649"/>
      <c r="E649"/>
      <c r="G649"/>
    </row>
    <row r="650" spans="3:7" x14ac:dyDescent="0.25">
      <c r="C650"/>
      <c r="E650"/>
      <c r="G650"/>
    </row>
    <row r="651" spans="3:7" x14ac:dyDescent="0.25">
      <c r="C651"/>
      <c r="E651"/>
      <c r="G651"/>
    </row>
    <row r="652" spans="3:7" x14ac:dyDescent="0.25">
      <c r="C652"/>
      <c r="E652"/>
      <c r="G652"/>
    </row>
    <row r="653" spans="3:7" x14ac:dyDescent="0.25">
      <c r="C653"/>
      <c r="E653"/>
      <c r="G653"/>
    </row>
    <row r="654" spans="3:7" x14ac:dyDescent="0.25">
      <c r="C654"/>
      <c r="E654"/>
      <c r="G654"/>
    </row>
    <row r="655" spans="3:7" x14ac:dyDescent="0.25">
      <c r="C655"/>
      <c r="E655"/>
      <c r="G655"/>
    </row>
    <row r="656" spans="3:7" x14ac:dyDescent="0.25">
      <c r="C656"/>
      <c r="E656"/>
      <c r="G656"/>
    </row>
    <row r="657" spans="3:7" x14ac:dyDescent="0.25">
      <c r="C657"/>
      <c r="E657"/>
      <c r="G657"/>
    </row>
    <row r="658" spans="3:7" x14ac:dyDescent="0.25">
      <c r="C658"/>
      <c r="E658"/>
      <c r="G658"/>
    </row>
    <row r="659" spans="3:7" x14ac:dyDescent="0.25">
      <c r="C659"/>
      <c r="E659"/>
      <c r="G659"/>
    </row>
    <row r="660" spans="3:7" x14ac:dyDescent="0.25">
      <c r="C660"/>
      <c r="E660"/>
      <c r="G660"/>
    </row>
    <row r="661" spans="3:7" x14ac:dyDescent="0.25">
      <c r="C661"/>
      <c r="E661"/>
      <c r="G661"/>
    </row>
    <row r="662" spans="3:7" x14ac:dyDescent="0.25">
      <c r="C662"/>
      <c r="E662"/>
      <c r="G662"/>
    </row>
    <row r="663" spans="3:7" x14ac:dyDescent="0.25">
      <c r="C663"/>
      <c r="E663"/>
      <c r="G663"/>
    </row>
    <row r="664" spans="3:7" x14ac:dyDescent="0.25">
      <c r="C664"/>
      <c r="E664"/>
      <c r="G664"/>
    </row>
    <row r="665" spans="3:7" x14ac:dyDescent="0.25">
      <c r="C665"/>
      <c r="E665"/>
      <c r="G665"/>
    </row>
    <row r="666" spans="3:7" x14ac:dyDescent="0.25">
      <c r="C666"/>
      <c r="E666"/>
      <c r="G666"/>
    </row>
    <row r="667" spans="3:7" x14ac:dyDescent="0.25">
      <c r="C667"/>
      <c r="E667"/>
      <c r="G667"/>
    </row>
    <row r="668" spans="3:7" x14ac:dyDescent="0.25">
      <c r="C668"/>
      <c r="E668"/>
      <c r="G668"/>
    </row>
    <row r="669" spans="3:7" x14ac:dyDescent="0.25">
      <c r="C669"/>
      <c r="E669"/>
      <c r="G669"/>
    </row>
    <row r="670" spans="3:7" x14ac:dyDescent="0.25">
      <c r="C670"/>
      <c r="E670"/>
      <c r="G670"/>
    </row>
    <row r="671" spans="3:7" x14ac:dyDescent="0.25">
      <c r="C671"/>
      <c r="E671"/>
      <c r="G671"/>
    </row>
    <row r="672" spans="3:7" x14ac:dyDescent="0.25">
      <c r="C672"/>
      <c r="E672"/>
      <c r="G672"/>
    </row>
    <row r="673" spans="3:7" x14ac:dyDescent="0.25">
      <c r="C673"/>
      <c r="E673"/>
      <c r="G673"/>
    </row>
    <row r="674" spans="3:7" x14ac:dyDescent="0.25">
      <c r="C674"/>
      <c r="E674"/>
      <c r="G674"/>
    </row>
    <row r="675" spans="3:7" x14ac:dyDescent="0.25">
      <c r="C675"/>
      <c r="E675"/>
      <c r="G675"/>
    </row>
    <row r="676" spans="3:7" x14ac:dyDescent="0.25">
      <c r="C676"/>
      <c r="E676"/>
      <c r="G676"/>
    </row>
    <row r="677" spans="3:7" x14ac:dyDescent="0.25">
      <c r="C677"/>
      <c r="E677"/>
      <c r="G677"/>
    </row>
    <row r="678" spans="3:7" x14ac:dyDescent="0.25">
      <c r="C678"/>
      <c r="E678"/>
      <c r="G678"/>
    </row>
    <row r="679" spans="3:7" x14ac:dyDescent="0.25">
      <c r="C679"/>
      <c r="E679"/>
      <c r="G679"/>
    </row>
    <row r="680" spans="3:7" x14ac:dyDescent="0.25">
      <c r="C680"/>
      <c r="E680"/>
      <c r="G680"/>
    </row>
    <row r="681" spans="3:7" x14ac:dyDescent="0.25">
      <c r="C681"/>
      <c r="E681"/>
      <c r="G681"/>
    </row>
    <row r="682" spans="3:7" x14ac:dyDescent="0.25">
      <c r="C682"/>
      <c r="E682"/>
      <c r="G682"/>
    </row>
    <row r="683" spans="3:7" x14ac:dyDescent="0.25">
      <c r="C683"/>
      <c r="E683"/>
      <c r="G683"/>
    </row>
    <row r="684" spans="3:7" x14ac:dyDescent="0.25">
      <c r="C684"/>
      <c r="E684"/>
      <c r="G684"/>
    </row>
    <row r="685" spans="3:7" x14ac:dyDescent="0.25">
      <c r="C685"/>
      <c r="E685"/>
      <c r="G685"/>
    </row>
    <row r="686" spans="3:7" x14ac:dyDescent="0.25">
      <c r="C686"/>
      <c r="E686"/>
      <c r="G686"/>
    </row>
    <row r="687" spans="3:7" x14ac:dyDescent="0.25">
      <c r="C687"/>
      <c r="E687"/>
      <c r="G687"/>
    </row>
    <row r="688" spans="3:7" x14ac:dyDescent="0.25">
      <c r="C688"/>
      <c r="E688"/>
      <c r="G688"/>
    </row>
    <row r="689" spans="3:7" x14ac:dyDescent="0.25">
      <c r="C689"/>
      <c r="E689"/>
      <c r="G689"/>
    </row>
    <row r="690" spans="3:7" x14ac:dyDescent="0.25">
      <c r="C690"/>
      <c r="E690"/>
      <c r="G690"/>
    </row>
    <row r="691" spans="3:7" x14ac:dyDescent="0.25">
      <c r="C691"/>
      <c r="E691"/>
      <c r="G691"/>
    </row>
    <row r="692" spans="3:7" x14ac:dyDescent="0.25">
      <c r="C692"/>
      <c r="E692"/>
      <c r="G692"/>
    </row>
    <row r="693" spans="3:7" x14ac:dyDescent="0.25">
      <c r="C693"/>
      <c r="E693"/>
      <c r="G693"/>
    </row>
    <row r="694" spans="3:7" x14ac:dyDescent="0.25">
      <c r="C694"/>
      <c r="E694"/>
      <c r="G694"/>
    </row>
    <row r="695" spans="3:7" x14ac:dyDescent="0.25">
      <c r="C695"/>
      <c r="E695"/>
      <c r="G695"/>
    </row>
    <row r="696" spans="3:7" x14ac:dyDescent="0.25">
      <c r="C696"/>
      <c r="E696"/>
      <c r="G696"/>
    </row>
    <row r="697" spans="3:7" x14ac:dyDescent="0.25">
      <c r="C697"/>
      <c r="E697"/>
      <c r="G697"/>
    </row>
    <row r="698" spans="3:7" x14ac:dyDescent="0.25">
      <c r="C698"/>
      <c r="E698"/>
      <c r="G698"/>
    </row>
    <row r="699" spans="3:7" x14ac:dyDescent="0.25">
      <c r="C699"/>
      <c r="E699"/>
      <c r="G699"/>
    </row>
    <row r="700" spans="3:7" x14ac:dyDescent="0.25">
      <c r="C700"/>
      <c r="E700"/>
      <c r="G700"/>
    </row>
    <row r="701" spans="3:7" x14ac:dyDescent="0.25">
      <c r="C701"/>
      <c r="E701"/>
      <c r="G701"/>
    </row>
    <row r="702" spans="3:7" x14ac:dyDescent="0.25">
      <c r="C702"/>
      <c r="E702"/>
      <c r="G702"/>
    </row>
    <row r="703" spans="3:7" x14ac:dyDescent="0.25">
      <c r="C703"/>
      <c r="E703"/>
      <c r="G703"/>
    </row>
    <row r="704" spans="3:7" x14ac:dyDescent="0.25">
      <c r="C704"/>
      <c r="E704"/>
      <c r="G704"/>
    </row>
    <row r="705" spans="3:7" x14ac:dyDescent="0.25">
      <c r="C705"/>
      <c r="E705"/>
      <c r="G705"/>
    </row>
    <row r="706" spans="3:7" x14ac:dyDescent="0.25">
      <c r="C706"/>
      <c r="E706"/>
      <c r="G706"/>
    </row>
    <row r="707" spans="3:7" x14ac:dyDescent="0.25">
      <c r="C707"/>
      <c r="E707"/>
      <c r="G707"/>
    </row>
    <row r="708" spans="3:7" x14ac:dyDescent="0.25">
      <c r="C708"/>
      <c r="E708"/>
      <c r="G708"/>
    </row>
    <row r="709" spans="3:7" x14ac:dyDescent="0.25">
      <c r="C709"/>
      <c r="E709"/>
      <c r="G709"/>
    </row>
    <row r="710" spans="3:7" x14ac:dyDescent="0.25">
      <c r="C710"/>
      <c r="E710"/>
      <c r="G710"/>
    </row>
    <row r="711" spans="3:7" x14ac:dyDescent="0.25">
      <c r="C711"/>
      <c r="E711"/>
      <c r="G711"/>
    </row>
    <row r="712" spans="3:7" x14ac:dyDescent="0.25">
      <c r="C712"/>
      <c r="E712"/>
      <c r="G712"/>
    </row>
    <row r="713" spans="3:7" x14ac:dyDescent="0.25">
      <c r="C713"/>
      <c r="E713"/>
      <c r="G713"/>
    </row>
    <row r="714" spans="3:7" x14ac:dyDescent="0.25">
      <c r="C714"/>
      <c r="E714"/>
      <c r="G714"/>
    </row>
    <row r="715" spans="3:7" x14ac:dyDescent="0.25">
      <c r="C715"/>
      <c r="E715"/>
      <c r="G715"/>
    </row>
    <row r="716" spans="3:7" x14ac:dyDescent="0.25">
      <c r="C716"/>
      <c r="E716"/>
      <c r="G716"/>
    </row>
    <row r="717" spans="3:7" x14ac:dyDescent="0.25">
      <c r="C717"/>
      <c r="E717"/>
      <c r="G717"/>
    </row>
    <row r="718" spans="3:7" x14ac:dyDescent="0.25">
      <c r="C718"/>
      <c r="E718"/>
      <c r="G718"/>
    </row>
    <row r="719" spans="3:7" x14ac:dyDescent="0.25">
      <c r="C719"/>
      <c r="E719"/>
      <c r="G719"/>
    </row>
    <row r="720" spans="3:7" x14ac:dyDescent="0.25">
      <c r="C720"/>
      <c r="E720"/>
      <c r="G720"/>
    </row>
    <row r="721" spans="3:7" x14ac:dyDescent="0.25">
      <c r="C721"/>
      <c r="E721"/>
      <c r="G721"/>
    </row>
    <row r="722" spans="3:7" x14ac:dyDescent="0.25">
      <c r="C722"/>
      <c r="E722"/>
      <c r="G722"/>
    </row>
    <row r="723" spans="3:7" x14ac:dyDescent="0.25">
      <c r="C723"/>
      <c r="E723"/>
      <c r="G723"/>
    </row>
    <row r="724" spans="3:7" x14ac:dyDescent="0.25">
      <c r="C724"/>
      <c r="E724"/>
      <c r="G724"/>
    </row>
    <row r="725" spans="3:7" x14ac:dyDescent="0.25">
      <c r="C725"/>
      <c r="E725"/>
      <c r="G725"/>
    </row>
    <row r="726" spans="3:7" x14ac:dyDescent="0.25">
      <c r="C726"/>
      <c r="E726"/>
      <c r="G726"/>
    </row>
    <row r="727" spans="3:7" x14ac:dyDescent="0.25">
      <c r="C727"/>
      <c r="E727"/>
      <c r="G727"/>
    </row>
    <row r="728" spans="3:7" x14ac:dyDescent="0.25">
      <c r="C728"/>
      <c r="E728"/>
      <c r="G728"/>
    </row>
    <row r="729" spans="3:7" x14ac:dyDescent="0.25">
      <c r="C729"/>
      <c r="E729"/>
      <c r="G729"/>
    </row>
    <row r="730" spans="3:7" x14ac:dyDescent="0.25">
      <c r="C730"/>
      <c r="E730"/>
      <c r="G730"/>
    </row>
    <row r="731" spans="3:7" x14ac:dyDescent="0.25">
      <c r="C731"/>
      <c r="E731"/>
      <c r="G731"/>
    </row>
    <row r="732" spans="3:7" x14ac:dyDescent="0.25">
      <c r="C732"/>
      <c r="E732"/>
      <c r="G732"/>
    </row>
    <row r="733" spans="3:7" x14ac:dyDescent="0.25">
      <c r="C733"/>
      <c r="E733"/>
      <c r="G733"/>
    </row>
    <row r="734" spans="3:7" x14ac:dyDescent="0.25">
      <c r="C734"/>
      <c r="E734"/>
      <c r="G734"/>
    </row>
    <row r="735" spans="3:7" x14ac:dyDescent="0.25">
      <c r="C735"/>
      <c r="E735"/>
      <c r="G735"/>
    </row>
    <row r="736" spans="3:7" x14ac:dyDescent="0.25">
      <c r="C736"/>
      <c r="E736"/>
      <c r="G736"/>
    </row>
    <row r="737" spans="3:7" x14ac:dyDescent="0.25">
      <c r="C737"/>
      <c r="E737"/>
      <c r="G737"/>
    </row>
    <row r="738" spans="3:7" x14ac:dyDescent="0.25">
      <c r="C738"/>
      <c r="E738"/>
      <c r="G738"/>
    </row>
    <row r="739" spans="3:7" x14ac:dyDescent="0.25">
      <c r="C739"/>
      <c r="E739"/>
      <c r="G739"/>
    </row>
    <row r="740" spans="3:7" x14ac:dyDescent="0.25">
      <c r="C740"/>
      <c r="E740"/>
      <c r="G740"/>
    </row>
    <row r="741" spans="3:7" x14ac:dyDescent="0.25">
      <c r="C741"/>
      <c r="E741"/>
      <c r="G741"/>
    </row>
    <row r="742" spans="3:7" x14ac:dyDescent="0.25">
      <c r="C742"/>
      <c r="E742"/>
      <c r="G742"/>
    </row>
    <row r="743" spans="3:7" x14ac:dyDescent="0.25">
      <c r="C743"/>
      <c r="E743"/>
      <c r="G743"/>
    </row>
    <row r="744" spans="3:7" x14ac:dyDescent="0.25">
      <c r="C744"/>
      <c r="E744"/>
      <c r="G744"/>
    </row>
    <row r="745" spans="3:7" x14ac:dyDescent="0.25">
      <c r="C745"/>
      <c r="E745"/>
      <c r="G745"/>
    </row>
    <row r="746" spans="3:7" x14ac:dyDescent="0.25">
      <c r="C746"/>
      <c r="E746"/>
      <c r="G746"/>
    </row>
    <row r="747" spans="3:7" x14ac:dyDescent="0.25">
      <c r="C747"/>
      <c r="E747"/>
      <c r="G747"/>
    </row>
    <row r="748" spans="3:7" x14ac:dyDescent="0.25">
      <c r="C748"/>
      <c r="E748"/>
      <c r="G748"/>
    </row>
    <row r="749" spans="3:7" x14ac:dyDescent="0.25">
      <c r="C749"/>
      <c r="E749"/>
      <c r="G749"/>
    </row>
    <row r="750" spans="3:7" x14ac:dyDescent="0.25">
      <c r="C750"/>
      <c r="E750"/>
      <c r="G750"/>
    </row>
    <row r="751" spans="3:7" x14ac:dyDescent="0.25">
      <c r="C751"/>
      <c r="E751"/>
      <c r="G751"/>
    </row>
    <row r="752" spans="3:7" x14ac:dyDescent="0.25">
      <c r="C752"/>
      <c r="E752"/>
      <c r="G752"/>
    </row>
    <row r="753" spans="3:7" x14ac:dyDescent="0.25">
      <c r="C753"/>
      <c r="E753"/>
      <c r="G753"/>
    </row>
    <row r="754" spans="3:7" x14ac:dyDescent="0.25">
      <c r="C754"/>
      <c r="E754"/>
      <c r="G754"/>
    </row>
    <row r="755" spans="3:7" x14ac:dyDescent="0.25">
      <c r="C755"/>
      <c r="E755"/>
      <c r="G755"/>
    </row>
    <row r="756" spans="3:7" x14ac:dyDescent="0.25">
      <c r="C756"/>
      <c r="E756"/>
      <c r="G756"/>
    </row>
    <row r="757" spans="3:7" x14ac:dyDescent="0.25">
      <c r="C757"/>
      <c r="E757"/>
      <c r="G757"/>
    </row>
    <row r="758" spans="3:7" x14ac:dyDescent="0.25">
      <c r="C758"/>
      <c r="E758"/>
      <c r="G758"/>
    </row>
    <row r="759" spans="3:7" x14ac:dyDescent="0.25">
      <c r="C759"/>
      <c r="E759"/>
      <c r="G759"/>
    </row>
    <row r="760" spans="3:7" x14ac:dyDescent="0.25">
      <c r="C760"/>
      <c r="E760"/>
      <c r="G760"/>
    </row>
    <row r="761" spans="3:7" x14ac:dyDescent="0.25">
      <c r="C761"/>
      <c r="E761"/>
      <c r="G761"/>
    </row>
    <row r="762" spans="3:7" x14ac:dyDescent="0.25">
      <c r="C762"/>
      <c r="E762"/>
      <c r="G762"/>
    </row>
    <row r="763" spans="3:7" x14ac:dyDescent="0.25">
      <c r="C763"/>
      <c r="E763"/>
      <c r="G763"/>
    </row>
    <row r="764" spans="3:7" x14ac:dyDescent="0.25">
      <c r="C764"/>
      <c r="E764"/>
      <c r="G764"/>
    </row>
    <row r="765" spans="3:7" x14ac:dyDescent="0.25">
      <c r="C765"/>
      <c r="E765"/>
      <c r="G765"/>
    </row>
    <row r="766" spans="3:7" x14ac:dyDescent="0.25">
      <c r="C766"/>
      <c r="E766"/>
      <c r="G766"/>
    </row>
    <row r="767" spans="3:7" x14ac:dyDescent="0.25">
      <c r="C767"/>
      <c r="E767"/>
      <c r="G767"/>
    </row>
    <row r="768" spans="3:7" x14ac:dyDescent="0.25">
      <c r="C768"/>
      <c r="E768"/>
      <c r="G768"/>
    </row>
    <row r="769" spans="3:7" x14ac:dyDescent="0.25">
      <c r="C769"/>
      <c r="E769"/>
      <c r="G769"/>
    </row>
    <row r="770" spans="3:7" x14ac:dyDescent="0.25">
      <c r="C770"/>
      <c r="E770"/>
      <c r="G770"/>
    </row>
    <row r="771" spans="3:7" x14ac:dyDescent="0.25">
      <c r="C771"/>
      <c r="E771"/>
      <c r="G771"/>
    </row>
    <row r="772" spans="3:7" x14ac:dyDescent="0.25">
      <c r="C772"/>
      <c r="E772"/>
      <c r="G772"/>
    </row>
    <row r="773" spans="3:7" x14ac:dyDescent="0.25">
      <c r="C773"/>
      <c r="E773"/>
      <c r="G773"/>
    </row>
    <row r="774" spans="3:7" x14ac:dyDescent="0.25">
      <c r="C774"/>
      <c r="E774"/>
      <c r="G774"/>
    </row>
    <row r="775" spans="3:7" x14ac:dyDescent="0.25">
      <c r="C775"/>
      <c r="E775"/>
      <c r="G775"/>
    </row>
    <row r="776" spans="3:7" x14ac:dyDescent="0.25">
      <c r="C776"/>
      <c r="E776"/>
      <c r="G776"/>
    </row>
    <row r="777" spans="3:7" x14ac:dyDescent="0.25">
      <c r="C777"/>
      <c r="E777"/>
      <c r="G777"/>
    </row>
    <row r="778" spans="3:7" x14ac:dyDescent="0.25">
      <c r="C778"/>
      <c r="E778"/>
      <c r="G778"/>
    </row>
    <row r="779" spans="3:7" x14ac:dyDescent="0.25">
      <c r="C779"/>
      <c r="E779"/>
      <c r="G779"/>
    </row>
    <row r="780" spans="3:7" x14ac:dyDescent="0.25">
      <c r="C780"/>
      <c r="E780"/>
      <c r="G780"/>
    </row>
    <row r="781" spans="3:7" x14ac:dyDescent="0.25">
      <c r="C781"/>
      <c r="E781"/>
      <c r="G781"/>
    </row>
    <row r="782" spans="3:7" x14ac:dyDescent="0.25">
      <c r="C782"/>
      <c r="E782"/>
      <c r="G782"/>
    </row>
    <row r="783" spans="3:7" x14ac:dyDescent="0.25">
      <c r="C783"/>
      <c r="E783"/>
      <c r="G783"/>
    </row>
    <row r="784" spans="3:7" x14ac:dyDescent="0.25">
      <c r="C784"/>
      <c r="E784"/>
      <c r="G784"/>
    </row>
    <row r="785" spans="3:7" x14ac:dyDescent="0.25">
      <c r="C785"/>
      <c r="E785"/>
      <c r="G785"/>
    </row>
    <row r="786" spans="3:7" x14ac:dyDescent="0.25">
      <c r="C786"/>
      <c r="E786"/>
      <c r="G786"/>
    </row>
    <row r="787" spans="3:7" x14ac:dyDescent="0.25">
      <c r="C787"/>
      <c r="E787"/>
      <c r="G787"/>
    </row>
    <row r="788" spans="3:7" x14ac:dyDescent="0.25">
      <c r="C788"/>
      <c r="E788"/>
      <c r="G788"/>
    </row>
    <row r="789" spans="3:7" x14ac:dyDescent="0.25">
      <c r="C789"/>
      <c r="E789"/>
      <c r="G789"/>
    </row>
    <row r="790" spans="3:7" x14ac:dyDescent="0.25">
      <c r="C790"/>
      <c r="E790"/>
      <c r="G790"/>
    </row>
    <row r="791" spans="3:7" x14ac:dyDescent="0.25">
      <c r="C791"/>
      <c r="E791"/>
      <c r="G791"/>
    </row>
    <row r="792" spans="3:7" x14ac:dyDescent="0.25">
      <c r="C792"/>
      <c r="E792"/>
      <c r="G792"/>
    </row>
    <row r="793" spans="3:7" x14ac:dyDescent="0.25">
      <c r="C793"/>
      <c r="E793"/>
      <c r="G793"/>
    </row>
    <row r="794" spans="3:7" x14ac:dyDescent="0.25">
      <c r="C794"/>
      <c r="E794"/>
      <c r="G794"/>
    </row>
    <row r="795" spans="3:7" x14ac:dyDescent="0.25">
      <c r="C795"/>
      <c r="E795"/>
      <c r="G795"/>
    </row>
    <row r="796" spans="3:7" x14ac:dyDescent="0.25">
      <c r="C796"/>
      <c r="E796"/>
      <c r="G796"/>
    </row>
    <row r="797" spans="3:7" x14ac:dyDescent="0.25">
      <c r="C797"/>
      <c r="E797"/>
      <c r="G797"/>
    </row>
    <row r="798" spans="3:7" x14ac:dyDescent="0.25">
      <c r="C798"/>
      <c r="E798"/>
      <c r="G798"/>
    </row>
    <row r="799" spans="3:7" x14ac:dyDescent="0.25">
      <c r="C799"/>
      <c r="E799"/>
      <c r="G799"/>
    </row>
    <row r="800" spans="3:7" x14ac:dyDescent="0.25">
      <c r="C800"/>
      <c r="E800"/>
      <c r="G800"/>
    </row>
    <row r="801" spans="3:7" x14ac:dyDescent="0.25">
      <c r="C801"/>
      <c r="E801"/>
      <c r="G801"/>
    </row>
    <row r="802" spans="3:7" x14ac:dyDescent="0.25">
      <c r="C802"/>
      <c r="E802"/>
      <c r="G802"/>
    </row>
    <row r="803" spans="3:7" x14ac:dyDescent="0.25">
      <c r="C803"/>
      <c r="E803"/>
      <c r="G803"/>
    </row>
    <row r="804" spans="3:7" x14ac:dyDescent="0.25">
      <c r="C804"/>
      <c r="E804"/>
      <c r="G804"/>
    </row>
    <row r="805" spans="3:7" x14ac:dyDescent="0.25">
      <c r="C805"/>
      <c r="E805"/>
      <c r="G805"/>
    </row>
    <row r="806" spans="3:7" x14ac:dyDescent="0.25">
      <c r="C806"/>
      <c r="E806"/>
      <c r="G806"/>
    </row>
    <row r="807" spans="3:7" x14ac:dyDescent="0.25">
      <c r="C807"/>
      <c r="E807"/>
      <c r="G807"/>
    </row>
    <row r="808" spans="3:7" x14ac:dyDescent="0.25">
      <c r="C808"/>
      <c r="E808"/>
      <c r="G808"/>
    </row>
    <row r="809" spans="3:7" x14ac:dyDescent="0.25">
      <c r="C809"/>
      <c r="E809"/>
      <c r="G809"/>
    </row>
    <row r="810" spans="3:7" x14ac:dyDescent="0.25">
      <c r="C810"/>
      <c r="E810"/>
      <c r="G810"/>
    </row>
    <row r="811" spans="3:7" x14ac:dyDescent="0.25">
      <c r="C811"/>
      <c r="E811"/>
      <c r="G811"/>
    </row>
    <row r="812" spans="3:7" x14ac:dyDescent="0.25">
      <c r="C812"/>
      <c r="E812"/>
      <c r="G812"/>
    </row>
    <row r="813" spans="3:7" x14ac:dyDescent="0.25">
      <c r="C813"/>
      <c r="E813"/>
      <c r="G813"/>
    </row>
    <row r="814" spans="3:7" x14ac:dyDescent="0.25">
      <c r="C814"/>
      <c r="E814"/>
      <c r="G814"/>
    </row>
    <row r="815" spans="3:7" x14ac:dyDescent="0.25">
      <c r="C815"/>
      <c r="E815"/>
      <c r="G815"/>
    </row>
    <row r="816" spans="3:7" x14ac:dyDescent="0.25">
      <c r="C816"/>
      <c r="E816"/>
      <c r="G816"/>
    </row>
    <row r="817" spans="3:7" x14ac:dyDescent="0.25">
      <c r="C817"/>
      <c r="E817"/>
      <c r="G817"/>
    </row>
    <row r="818" spans="3:7" x14ac:dyDescent="0.25">
      <c r="C818"/>
      <c r="E818"/>
      <c r="G818"/>
    </row>
    <row r="819" spans="3:7" x14ac:dyDescent="0.25">
      <c r="C819"/>
      <c r="E819"/>
      <c r="G819"/>
    </row>
    <row r="820" spans="3:7" x14ac:dyDescent="0.25">
      <c r="C820"/>
      <c r="E820"/>
      <c r="G820"/>
    </row>
    <row r="821" spans="3:7" x14ac:dyDescent="0.25">
      <c r="C821"/>
      <c r="E821"/>
      <c r="G821"/>
    </row>
    <row r="822" spans="3:7" x14ac:dyDescent="0.25">
      <c r="C822"/>
      <c r="E822"/>
      <c r="G822"/>
    </row>
    <row r="823" spans="3:7" x14ac:dyDescent="0.25">
      <c r="C823"/>
      <c r="E823"/>
      <c r="G823"/>
    </row>
    <row r="824" spans="3:7" x14ac:dyDescent="0.25">
      <c r="C824"/>
      <c r="E824"/>
      <c r="G824"/>
    </row>
    <row r="825" spans="3:7" x14ac:dyDescent="0.25">
      <c r="C825"/>
      <c r="E825"/>
      <c r="G825"/>
    </row>
    <row r="826" spans="3:7" x14ac:dyDescent="0.25">
      <c r="C826"/>
      <c r="E826"/>
      <c r="G826"/>
    </row>
    <row r="827" spans="3:7" x14ac:dyDescent="0.25">
      <c r="C827"/>
      <c r="E827"/>
      <c r="G827"/>
    </row>
    <row r="828" spans="3:7" x14ac:dyDescent="0.25">
      <c r="C828"/>
      <c r="E828"/>
      <c r="G828"/>
    </row>
    <row r="829" spans="3:7" x14ac:dyDescent="0.25">
      <c r="C829"/>
      <c r="E829"/>
      <c r="G829"/>
    </row>
    <row r="830" spans="3:7" x14ac:dyDescent="0.25">
      <c r="C830"/>
      <c r="E830"/>
      <c r="G830"/>
    </row>
    <row r="831" spans="3:7" x14ac:dyDescent="0.25">
      <c r="C831"/>
      <c r="E831"/>
      <c r="G831"/>
    </row>
    <row r="832" spans="3:7" x14ac:dyDescent="0.25">
      <c r="C832"/>
      <c r="E832"/>
      <c r="G832"/>
    </row>
    <row r="833" spans="3:7" x14ac:dyDescent="0.25">
      <c r="C833"/>
      <c r="E833"/>
      <c r="G833"/>
    </row>
    <row r="834" spans="3:7" x14ac:dyDescent="0.25">
      <c r="C834"/>
      <c r="E834"/>
      <c r="G834"/>
    </row>
    <row r="835" spans="3:7" x14ac:dyDescent="0.25">
      <c r="C835"/>
      <c r="E835"/>
      <c r="G835"/>
    </row>
    <row r="836" spans="3:7" x14ac:dyDescent="0.25">
      <c r="C836"/>
      <c r="E836"/>
      <c r="G836"/>
    </row>
    <row r="837" spans="3:7" x14ac:dyDescent="0.25">
      <c r="C837"/>
      <c r="E837"/>
      <c r="G837"/>
    </row>
    <row r="838" spans="3:7" x14ac:dyDescent="0.25">
      <c r="C838"/>
      <c r="E838"/>
      <c r="G838"/>
    </row>
    <row r="839" spans="3:7" x14ac:dyDescent="0.25">
      <c r="C839"/>
      <c r="E839"/>
      <c r="G839"/>
    </row>
    <row r="840" spans="3:7" x14ac:dyDescent="0.25">
      <c r="C840"/>
      <c r="E840"/>
      <c r="G840"/>
    </row>
    <row r="841" spans="3:7" x14ac:dyDescent="0.25">
      <c r="C841"/>
      <c r="E841"/>
      <c r="G841"/>
    </row>
    <row r="842" spans="3:7" x14ac:dyDescent="0.25">
      <c r="C842"/>
      <c r="E842"/>
      <c r="G842"/>
    </row>
    <row r="843" spans="3:7" x14ac:dyDescent="0.25">
      <c r="C843"/>
      <c r="E843"/>
      <c r="G843"/>
    </row>
    <row r="844" spans="3:7" x14ac:dyDescent="0.25">
      <c r="C844"/>
      <c r="E844"/>
      <c r="G844"/>
    </row>
    <row r="845" spans="3:7" x14ac:dyDescent="0.25">
      <c r="C845"/>
      <c r="E845"/>
      <c r="G845"/>
    </row>
    <row r="846" spans="3:7" x14ac:dyDescent="0.25">
      <c r="C846"/>
      <c r="E846"/>
      <c r="G846"/>
    </row>
    <row r="847" spans="3:7" x14ac:dyDescent="0.25">
      <c r="C847"/>
      <c r="E847"/>
      <c r="G847"/>
    </row>
    <row r="848" spans="3:7" x14ac:dyDescent="0.25">
      <c r="C848"/>
      <c r="E848"/>
      <c r="G848"/>
    </row>
    <row r="849" spans="3:7" x14ac:dyDescent="0.25">
      <c r="C849"/>
      <c r="E849"/>
      <c r="G849"/>
    </row>
    <row r="850" spans="3:7" x14ac:dyDescent="0.25">
      <c r="C850"/>
      <c r="E850"/>
      <c r="G850"/>
    </row>
    <row r="851" spans="3:7" x14ac:dyDescent="0.25">
      <c r="C851"/>
      <c r="E851"/>
      <c r="G851"/>
    </row>
    <row r="852" spans="3:7" x14ac:dyDescent="0.25">
      <c r="C852"/>
      <c r="E852"/>
      <c r="G852"/>
    </row>
    <row r="853" spans="3:7" x14ac:dyDescent="0.25">
      <c r="C853"/>
      <c r="E853"/>
      <c r="G853"/>
    </row>
    <row r="854" spans="3:7" x14ac:dyDescent="0.25">
      <c r="C854"/>
      <c r="E854"/>
      <c r="G854"/>
    </row>
    <row r="855" spans="3:7" x14ac:dyDescent="0.25">
      <c r="C855"/>
      <c r="E855"/>
      <c r="G855"/>
    </row>
    <row r="856" spans="3:7" x14ac:dyDescent="0.25">
      <c r="C856"/>
      <c r="E856"/>
      <c r="G856"/>
    </row>
    <row r="857" spans="3:7" x14ac:dyDescent="0.25">
      <c r="C857"/>
      <c r="E857"/>
      <c r="G857"/>
    </row>
    <row r="858" spans="3:7" x14ac:dyDescent="0.25">
      <c r="C858"/>
      <c r="E858"/>
      <c r="G858"/>
    </row>
    <row r="859" spans="3:7" x14ac:dyDescent="0.25">
      <c r="C859"/>
      <c r="E859"/>
      <c r="G859"/>
    </row>
    <row r="860" spans="3:7" x14ac:dyDescent="0.25">
      <c r="C860"/>
      <c r="E860"/>
      <c r="G860"/>
    </row>
    <row r="861" spans="3:7" x14ac:dyDescent="0.25">
      <c r="C861"/>
      <c r="E861"/>
      <c r="G861"/>
    </row>
    <row r="862" spans="3:7" x14ac:dyDescent="0.25">
      <c r="C862"/>
      <c r="E862"/>
      <c r="G862"/>
    </row>
    <row r="863" spans="3:7" x14ac:dyDescent="0.25">
      <c r="C863"/>
      <c r="E863"/>
      <c r="G863"/>
    </row>
    <row r="864" spans="3:7" x14ac:dyDescent="0.25">
      <c r="C864"/>
      <c r="E864"/>
      <c r="G864"/>
    </row>
    <row r="865" spans="3:7" x14ac:dyDescent="0.25">
      <c r="C865"/>
      <c r="E865"/>
      <c r="G865"/>
    </row>
    <row r="866" spans="3:7" x14ac:dyDescent="0.25">
      <c r="C866"/>
      <c r="E866"/>
      <c r="G866"/>
    </row>
    <row r="867" spans="3:7" x14ac:dyDescent="0.25">
      <c r="C867"/>
      <c r="E867"/>
      <c r="G867"/>
    </row>
    <row r="868" spans="3:7" x14ac:dyDescent="0.25">
      <c r="C868"/>
      <c r="E868"/>
      <c r="G868"/>
    </row>
    <row r="869" spans="3:7" x14ac:dyDescent="0.25">
      <c r="C869"/>
      <c r="E869"/>
      <c r="G869"/>
    </row>
    <row r="870" spans="3:7" x14ac:dyDescent="0.25">
      <c r="C870"/>
      <c r="E870"/>
      <c r="G870"/>
    </row>
    <row r="871" spans="3:7" x14ac:dyDescent="0.25">
      <c r="C871"/>
      <c r="E871"/>
      <c r="G871"/>
    </row>
    <row r="872" spans="3:7" x14ac:dyDescent="0.25">
      <c r="C872"/>
      <c r="E872"/>
      <c r="G872"/>
    </row>
    <row r="873" spans="3:7" x14ac:dyDescent="0.25">
      <c r="C873"/>
      <c r="E873"/>
      <c r="G873"/>
    </row>
    <row r="874" spans="3:7" x14ac:dyDescent="0.25">
      <c r="C874"/>
      <c r="E874"/>
      <c r="G874"/>
    </row>
    <row r="875" spans="3:7" x14ac:dyDescent="0.25">
      <c r="C875"/>
      <c r="E875"/>
      <c r="G875"/>
    </row>
    <row r="876" spans="3:7" x14ac:dyDescent="0.25">
      <c r="C876"/>
      <c r="E876"/>
      <c r="G876"/>
    </row>
    <row r="877" spans="3:7" x14ac:dyDescent="0.25">
      <c r="C877"/>
      <c r="E877"/>
      <c r="G877"/>
    </row>
    <row r="878" spans="3:7" x14ac:dyDescent="0.25">
      <c r="C878"/>
      <c r="E878"/>
      <c r="G878"/>
    </row>
    <row r="879" spans="3:7" x14ac:dyDescent="0.25">
      <c r="C879"/>
      <c r="E879"/>
      <c r="G879"/>
    </row>
    <row r="880" spans="3:7" x14ac:dyDescent="0.25">
      <c r="C880"/>
      <c r="E880"/>
      <c r="G880"/>
    </row>
    <row r="881" spans="3:7" x14ac:dyDescent="0.25">
      <c r="C881"/>
      <c r="E881"/>
      <c r="G881"/>
    </row>
    <row r="882" spans="3:7" x14ac:dyDescent="0.25">
      <c r="C882"/>
      <c r="E882"/>
      <c r="G882"/>
    </row>
    <row r="883" spans="3:7" x14ac:dyDescent="0.25">
      <c r="C883"/>
      <c r="E883"/>
      <c r="G883"/>
    </row>
    <row r="884" spans="3:7" x14ac:dyDescent="0.25">
      <c r="C884"/>
      <c r="E884"/>
      <c r="G884"/>
    </row>
    <row r="885" spans="3:7" x14ac:dyDescent="0.25">
      <c r="C885"/>
      <c r="E885"/>
      <c r="G885"/>
    </row>
    <row r="886" spans="3:7" x14ac:dyDescent="0.25">
      <c r="C886"/>
      <c r="E886"/>
      <c r="G886"/>
    </row>
    <row r="887" spans="3:7" x14ac:dyDescent="0.25">
      <c r="C887"/>
      <c r="E887"/>
      <c r="G887"/>
    </row>
    <row r="888" spans="3:7" x14ac:dyDescent="0.25">
      <c r="C888"/>
      <c r="E888"/>
      <c r="G888"/>
    </row>
    <row r="889" spans="3:7" x14ac:dyDescent="0.25">
      <c r="C889"/>
      <c r="E889"/>
      <c r="G889"/>
    </row>
    <row r="890" spans="3:7" x14ac:dyDescent="0.25">
      <c r="C890"/>
      <c r="E890"/>
      <c r="G890"/>
    </row>
    <row r="891" spans="3:7" x14ac:dyDescent="0.25">
      <c r="C891"/>
      <c r="E891"/>
      <c r="G891"/>
    </row>
    <row r="892" spans="3:7" x14ac:dyDescent="0.25">
      <c r="C892"/>
      <c r="E892"/>
      <c r="G892"/>
    </row>
    <row r="893" spans="3:7" x14ac:dyDescent="0.25">
      <c r="C893"/>
      <c r="E893"/>
      <c r="G893"/>
    </row>
    <row r="894" spans="3:7" x14ac:dyDescent="0.25">
      <c r="C894"/>
      <c r="E894"/>
      <c r="G894"/>
    </row>
    <row r="895" spans="3:7" x14ac:dyDescent="0.25">
      <c r="C895"/>
      <c r="E895"/>
      <c r="G895"/>
    </row>
    <row r="896" spans="3:7" x14ac:dyDescent="0.25">
      <c r="C896"/>
      <c r="E896"/>
      <c r="G896"/>
    </row>
    <row r="897" spans="3:7" x14ac:dyDescent="0.25">
      <c r="C897"/>
      <c r="E897"/>
      <c r="G897"/>
    </row>
    <row r="898" spans="3:7" x14ac:dyDescent="0.25">
      <c r="C898"/>
      <c r="E898"/>
      <c r="G898"/>
    </row>
    <row r="899" spans="3:7" x14ac:dyDescent="0.25">
      <c r="C899"/>
      <c r="E899"/>
      <c r="G899"/>
    </row>
    <row r="900" spans="3:7" x14ac:dyDescent="0.25">
      <c r="C900"/>
      <c r="E900"/>
      <c r="G900"/>
    </row>
    <row r="901" spans="3:7" x14ac:dyDescent="0.25">
      <c r="C901"/>
      <c r="E901"/>
      <c r="G901"/>
    </row>
    <row r="902" spans="3:7" x14ac:dyDescent="0.25">
      <c r="C902"/>
      <c r="E902"/>
      <c r="G902"/>
    </row>
    <row r="903" spans="3:7" x14ac:dyDescent="0.25">
      <c r="C903"/>
      <c r="E903"/>
      <c r="G903"/>
    </row>
    <row r="904" spans="3:7" x14ac:dyDescent="0.25">
      <c r="C904"/>
      <c r="E904"/>
      <c r="G904"/>
    </row>
    <row r="905" spans="3:7" x14ac:dyDescent="0.25">
      <c r="C905"/>
      <c r="E905"/>
      <c r="G905"/>
    </row>
    <row r="906" spans="3:7" x14ac:dyDescent="0.25">
      <c r="C906"/>
      <c r="E906"/>
      <c r="G906"/>
    </row>
    <row r="907" spans="3:7" x14ac:dyDescent="0.25">
      <c r="C907"/>
      <c r="E907"/>
      <c r="G907"/>
    </row>
    <row r="908" spans="3:7" x14ac:dyDescent="0.25">
      <c r="C908"/>
      <c r="E908"/>
      <c r="G908"/>
    </row>
    <row r="909" spans="3:7" x14ac:dyDescent="0.25">
      <c r="C909"/>
      <c r="E909"/>
      <c r="G909"/>
    </row>
    <row r="910" spans="3:7" x14ac:dyDescent="0.25">
      <c r="C910"/>
      <c r="E910"/>
      <c r="G910"/>
    </row>
    <row r="911" spans="3:7" x14ac:dyDescent="0.25">
      <c r="C911"/>
      <c r="E911"/>
      <c r="G911"/>
    </row>
    <row r="912" spans="3:7" x14ac:dyDescent="0.25">
      <c r="C912"/>
      <c r="E912"/>
      <c r="G912"/>
    </row>
    <row r="913" spans="3:7" x14ac:dyDescent="0.25">
      <c r="C913"/>
      <c r="E913"/>
      <c r="G913"/>
    </row>
    <row r="914" spans="3:7" x14ac:dyDescent="0.25">
      <c r="C914"/>
      <c r="E914"/>
      <c r="G914"/>
    </row>
    <row r="915" spans="3:7" x14ac:dyDescent="0.25">
      <c r="C915"/>
      <c r="E915"/>
      <c r="G915"/>
    </row>
    <row r="916" spans="3:7" x14ac:dyDescent="0.25">
      <c r="C916"/>
      <c r="E916"/>
      <c r="G916"/>
    </row>
    <row r="917" spans="3:7" x14ac:dyDescent="0.25">
      <c r="C917"/>
      <c r="E917"/>
      <c r="G917"/>
    </row>
    <row r="918" spans="3:7" x14ac:dyDescent="0.25">
      <c r="C918"/>
      <c r="E918"/>
      <c r="G918"/>
    </row>
    <row r="919" spans="3:7" x14ac:dyDescent="0.25">
      <c r="C919"/>
      <c r="E919"/>
      <c r="G919"/>
    </row>
    <row r="920" spans="3:7" x14ac:dyDescent="0.25">
      <c r="C920"/>
      <c r="E920"/>
      <c r="G920"/>
    </row>
    <row r="921" spans="3:7" x14ac:dyDescent="0.25">
      <c r="C921"/>
      <c r="E921"/>
      <c r="G921"/>
    </row>
    <row r="922" spans="3:7" x14ac:dyDescent="0.25">
      <c r="C922"/>
      <c r="E922"/>
      <c r="G922"/>
    </row>
    <row r="923" spans="3:7" x14ac:dyDescent="0.25">
      <c r="C923"/>
      <c r="E923"/>
      <c r="G923"/>
    </row>
    <row r="924" spans="3:7" x14ac:dyDescent="0.25">
      <c r="C924"/>
      <c r="E924"/>
      <c r="G924"/>
    </row>
    <row r="925" spans="3:7" x14ac:dyDescent="0.25">
      <c r="C925"/>
      <c r="E925"/>
      <c r="G925"/>
    </row>
    <row r="926" spans="3:7" x14ac:dyDescent="0.25">
      <c r="C926"/>
      <c r="E926"/>
      <c r="G926"/>
    </row>
    <row r="927" spans="3:7" x14ac:dyDescent="0.25">
      <c r="C927"/>
      <c r="E927"/>
      <c r="G927"/>
    </row>
    <row r="928" spans="3:7" x14ac:dyDescent="0.25">
      <c r="C928"/>
      <c r="E928"/>
      <c r="G928"/>
    </row>
    <row r="929" spans="3:7" x14ac:dyDescent="0.25">
      <c r="C929"/>
      <c r="E929"/>
      <c r="G929"/>
    </row>
    <row r="930" spans="3:7" x14ac:dyDescent="0.25">
      <c r="C930"/>
      <c r="E930"/>
      <c r="G930"/>
    </row>
    <row r="931" spans="3:7" x14ac:dyDescent="0.25">
      <c r="C931"/>
      <c r="E931"/>
      <c r="G931"/>
    </row>
    <row r="932" spans="3:7" x14ac:dyDescent="0.25">
      <c r="C932"/>
      <c r="E932"/>
      <c r="G932"/>
    </row>
    <row r="933" spans="3:7" x14ac:dyDescent="0.25">
      <c r="C933"/>
      <c r="E933"/>
      <c r="G933"/>
    </row>
    <row r="934" spans="3:7" x14ac:dyDescent="0.25">
      <c r="C934"/>
      <c r="E934"/>
      <c r="G934"/>
    </row>
    <row r="935" spans="3:7" x14ac:dyDescent="0.25">
      <c r="C935"/>
      <c r="E935"/>
      <c r="G935"/>
    </row>
    <row r="936" spans="3:7" x14ac:dyDescent="0.25">
      <c r="C936"/>
      <c r="E936"/>
      <c r="G936"/>
    </row>
    <row r="937" spans="3:7" x14ac:dyDescent="0.25">
      <c r="C937"/>
      <c r="E937"/>
      <c r="G937"/>
    </row>
    <row r="938" spans="3:7" x14ac:dyDescent="0.25">
      <c r="C938"/>
      <c r="E938"/>
      <c r="G938"/>
    </row>
    <row r="939" spans="3:7" x14ac:dyDescent="0.25">
      <c r="C939"/>
      <c r="E939"/>
      <c r="G939"/>
    </row>
    <row r="940" spans="3:7" x14ac:dyDescent="0.25">
      <c r="C940"/>
      <c r="E940"/>
      <c r="G940"/>
    </row>
    <row r="941" spans="3:7" x14ac:dyDescent="0.25">
      <c r="C941"/>
      <c r="E941"/>
      <c r="G941"/>
    </row>
    <row r="942" spans="3:7" x14ac:dyDescent="0.25">
      <c r="C942"/>
      <c r="E942"/>
      <c r="G942"/>
    </row>
    <row r="943" spans="3:7" x14ac:dyDescent="0.25">
      <c r="C943"/>
      <c r="E943"/>
      <c r="G943"/>
    </row>
    <row r="944" spans="3:7" x14ac:dyDescent="0.25">
      <c r="C944"/>
      <c r="E944"/>
      <c r="G944"/>
    </row>
    <row r="945" spans="3:7" x14ac:dyDescent="0.25">
      <c r="C945"/>
      <c r="E945"/>
      <c r="G945"/>
    </row>
    <row r="946" spans="3:7" x14ac:dyDescent="0.25">
      <c r="C946"/>
      <c r="E946"/>
      <c r="G946"/>
    </row>
    <row r="947" spans="3:7" x14ac:dyDescent="0.25">
      <c r="C947"/>
      <c r="E947"/>
      <c r="G947"/>
    </row>
    <row r="948" spans="3:7" x14ac:dyDescent="0.25">
      <c r="C948"/>
      <c r="E948"/>
      <c r="G948"/>
    </row>
    <row r="949" spans="3:7" x14ac:dyDescent="0.25">
      <c r="C949"/>
      <c r="E949"/>
      <c r="G949"/>
    </row>
    <row r="950" spans="3:7" x14ac:dyDescent="0.25">
      <c r="C950"/>
      <c r="E950"/>
      <c r="G950"/>
    </row>
    <row r="951" spans="3:7" x14ac:dyDescent="0.25">
      <c r="C951"/>
      <c r="E951"/>
      <c r="G951"/>
    </row>
    <row r="952" spans="3:7" x14ac:dyDescent="0.25">
      <c r="C952"/>
      <c r="E952"/>
      <c r="G952"/>
    </row>
    <row r="953" spans="3:7" x14ac:dyDescent="0.25">
      <c r="C953"/>
      <c r="E953"/>
      <c r="G953"/>
    </row>
    <row r="954" spans="3:7" x14ac:dyDescent="0.25">
      <c r="C954"/>
      <c r="E954"/>
      <c r="G954"/>
    </row>
    <row r="955" spans="3:7" x14ac:dyDescent="0.25">
      <c r="C955"/>
      <c r="E955"/>
      <c r="G955"/>
    </row>
    <row r="956" spans="3:7" x14ac:dyDescent="0.25">
      <c r="C956"/>
      <c r="E956"/>
      <c r="G956"/>
    </row>
    <row r="957" spans="3:7" x14ac:dyDescent="0.25">
      <c r="C957"/>
      <c r="E957"/>
      <c r="G957"/>
    </row>
    <row r="958" spans="3:7" x14ac:dyDescent="0.25">
      <c r="C958"/>
      <c r="E958"/>
      <c r="G958"/>
    </row>
    <row r="959" spans="3:7" x14ac:dyDescent="0.25">
      <c r="C959"/>
      <c r="E959"/>
      <c r="G959"/>
    </row>
    <row r="960" spans="3:7" x14ac:dyDescent="0.25">
      <c r="C960"/>
      <c r="E960"/>
      <c r="G960"/>
    </row>
    <row r="961" spans="3:7" x14ac:dyDescent="0.25">
      <c r="C961"/>
      <c r="E961"/>
      <c r="G961"/>
    </row>
    <row r="962" spans="3:7" x14ac:dyDescent="0.25">
      <c r="C962"/>
      <c r="E962"/>
      <c r="G962"/>
    </row>
    <row r="963" spans="3:7" x14ac:dyDescent="0.25">
      <c r="C963"/>
      <c r="E963"/>
      <c r="G963"/>
    </row>
    <row r="964" spans="3:7" x14ac:dyDescent="0.25">
      <c r="C964"/>
      <c r="E964"/>
      <c r="G964"/>
    </row>
    <row r="965" spans="3:7" x14ac:dyDescent="0.25">
      <c r="C965"/>
      <c r="E965"/>
      <c r="G965"/>
    </row>
    <row r="966" spans="3:7" x14ac:dyDescent="0.25">
      <c r="C966"/>
      <c r="E966"/>
      <c r="G966"/>
    </row>
    <row r="967" spans="3:7" x14ac:dyDescent="0.25">
      <c r="C967"/>
      <c r="E967"/>
      <c r="G967"/>
    </row>
    <row r="968" spans="3:7" x14ac:dyDescent="0.25">
      <c r="C968"/>
      <c r="E968"/>
      <c r="G968"/>
    </row>
    <row r="969" spans="3:7" x14ac:dyDescent="0.25">
      <c r="C969"/>
      <c r="E969"/>
      <c r="G969"/>
    </row>
    <row r="970" spans="3:7" x14ac:dyDescent="0.25">
      <c r="C970"/>
      <c r="E970"/>
      <c r="G970"/>
    </row>
    <row r="971" spans="3:7" x14ac:dyDescent="0.25">
      <c r="C971"/>
      <c r="E971"/>
      <c r="G971"/>
    </row>
    <row r="972" spans="3:7" x14ac:dyDescent="0.25">
      <c r="C972"/>
      <c r="E972"/>
      <c r="G972"/>
    </row>
    <row r="973" spans="3:7" x14ac:dyDescent="0.25">
      <c r="C973"/>
      <c r="E973"/>
      <c r="G973"/>
    </row>
    <row r="974" spans="3:7" x14ac:dyDescent="0.25">
      <c r="C974"/>
      <c r="E974"/>
      <c r="G974"/>
    </row>
    <row r="975" spans="3:7" x14ac:dyDescent="0.25">
      <c r="C975"/>
      <c r="E975"/>
      <c r="G975"/>
    </row>
    <row r="976" spans="3:7" x14ac:dyDescent="0.25">
      <c r="C976"/>
      <c r="E976"/>
      <c r="G976"/>
    </row>
    <row r="977" spans="3:7" x14ac:dyDescent="0.25">
      <c r="C977"/>
      <c r="E977"/>
      <c r="G977"/>
    </row>
    <row r="978" spans="3:7" x14ac:dyDescent="0.25">
      <c r="C978"/>
      <c r="E978"/>
      <c r="G978"/>
    </row>
    <row r="979" spans="3:7" x14ac:dyDescent="0.25">
      <c r="C979"/>
      <c r="E979"/>
      <c r="G979"/>
    </row>
    <row r="980" spans="3:7" x14ac:dyDescent="0.25">
      <c r="C980"/>
      <c r="E980"/>
      <c r="G980"/>
    </row>
    <row r="981" spans="3:7" x14ac:dyDescent="0.25">
      <c r="C981"/>
      <c r="E981"/>
      <c r="G981"/>
    </row>
    <row r="982" spans="3:7" x14ac:dyDescent="0.25">
      <c r="C982"/>
      <c r="E982"/>
      <c r="G982"/>
    </row>
    <row r="983" spans="3:7" x14ac:dyDescent="0.25">
      <c r="C983"/>
      <c r="E983"/>
      <c r="G983"/>
    </row>
    <row r="984" spans="3:7" x14ac:dyDescent="0.25">
      <c r="C984"/>
      <c r="E984"/>
      <c r="G984"/>
    </row>
    <row r="985" spans="3:7" x14ac:dyDescent="0.25">
      <c r="C985"/>
      <c r="E985"/>
      <c r="G985"/>
    </row>
    <row r="986" spans="3:7" x14ac:dyDescent="0.25">
      <c r="C986"/>
      <c r="E986"/>
      <c r="G986"/>
    </row>
    <row r="987" spans="3:7" x14ac:dyDescent="0.25">
      <c r="C987"/>
      <c r="E987"/>
      <c r="G987"/>
    </row>
    <row r="988" spans="3:7" x14ac:dyDescent="0.25">
      <c r="C988"/>
      <c r="E988"/>
      <c r="G988"/>
    </row>
    <row r="989" spans="3:7" x14ac:dyDescent="0.25">
      <c r="C989"/>
      <c r="E989"/>
      <c r="G989"/>
    </row>
    <row r="990" spans="3:7" x14ac:dyDescent="0.25">
      <c r="C990"/>
      <c r="E990"/>
      <c r="G990"/>
    </row>
    <row r="991" spans="3:7" x14ac:dyDescent="0.25">
      <c r="C991"/>
      <c r="E991"/>
      <c r="G991"/>
    </row>
    <row r="992" spans="3:7" x14ac:dyDescent="0.25">
      <c r="C992"/>
      <c r="E992"/>
      <c r="G992"/>
    </row>
    <row r="993" spans="3:7" x14ac:dyDescent="0.25">
      <c r="C993"/>
      <c r="E993"/>
      <c r="G993"/>
    </row>
    <row r="994" spans="3:7" x14ac:dyDescent="0.25">
      <c r="C994"/>
      <c r="E994"/>
      <c r="G994"/>
    </row>
    <row r="995" spans="3:7" x14ac:dyDescent="0.25">
      <c r="C995"/>
      <c r="E995"/>
      <c r="G995"/>
    </row>
    <row r="996" spans="3:7" x14ac:dyDescent="0.25">
      <c r="C996"/>
      <c r="E996"/>
      <c r="G996"/>
    </row>
    <row r="997" spans="3:7" x14ac:dyDescent="0.25">
      <c r="C997"/>
      <c r="E997"/>
      <c r="G997"/>
    </row>
    <row r="998" spans="3:7" x14ac:dyDescent="0.25">
      <c r="C998"/>
      <c r="E998"/>
      <c r="G998"/>
    </row>
    <row r="999" spans="3:7" x14ac:dyDescent="0.25">
      <c r="C999"/>
      <c r="E999"/>
      <c r="G999"/>
    </row>
    <row r="1000" spans="3:7" x14ac:dyDescent="0.25">
      <c r="C1000"/>
      <c r="E1000"/>
      <c r="G1000"/>
    </row>
    <row r="1001" spans="3:7" x14ac:dyDescent="0.25">
      <c r="C1001"/>
      <c r="E1001"/>
      <c r="G1001"/>
    </row>
    <row r="1002" spans="3:7" x14ac:dyDescent="0.25">
      <c r="C1002"/>
      <c r="E1002"/>
      <c r="G1002"/>
    </row>
    <row r="1003" spans="3:7" x14ac:dyDescent="0.25">
      <c r="C1003"/>
      <c r="E1003"/>
      <c r="G1003"/>
    </row>
    <row r="1004" spans="3:7" x14ac:dyDescent="0.25">
      <c r="C1004"/>
      <c r="E1004"/>
      <c r="G1004"/>
    </row>
    <row r="1005" spans="3:7" x14ac:dyDescent="0.25">
      <c r="C1005"/>
      <c r="E1005"/>
      <c r="G1005"/>
    </row>
    <row r="1006" spans="3:7" x14ac:dyDescent="0.25">
      <c r="C1006"/>
      <c r="E1006"/>
      <c r="G1006"/>
    </row>
    <row r="1007" spans="3:7" x14ac:dyDescent="0.25">
      <c r="C1007"/>
      <c r="E1007"/>
      <c r="G1007"/>
    </row>
    <row r="1008" spans="3:7" x14ac:dyDescent="0.25">
      <c r="C1008"/>
      <c r="E1008"/>
      <c r="G1008"/>
    </row>
    <row r="1009" spans="3:7" x14ac:dyDescent="0.25">
      <c r="C1009"/>
      <c r="E1009"/>
      <c r="G1009"/>
    </row>
    <row r="1010" spans="3:7" x14ac:dyDescent="0.25">
      <c r="C1010"/>
      <c r="E1010"/>
      <c r="G1010"/>
    </row>
    <row r="1011" spans="3:7" x14ac:dyDescent="0.25">
      <c r="C1011"/>
      <c r="E1011"/>
      <c r="G1011"/>
    </row>
    <row r="1012" spans="3:7" x14ac:dyDescent="0.25">
      <c r="C1012"/>
      <c r="E1012"/>
      <c r="G1012"/>
    </row>
    <row r="1013" spans="3:7" x14ac:dyDescent="0.25">
      <c r="C1013"/>
      <c r="E1013"/>
      <c r="G1013"/>
    </row>
    <row r="1014" spans="3:7" x14ac:dyDescent="0.25">
      <c r="C1014"/>
      <c r="E1014"/>
      <c r="G1014"/>
    </row>
    <row r="1015" spans="3:7" x14ac:dyDescent="0.25">
      <c r="C1015"/>
      <c r="E1015"/>
      <c r="G1015"/>
    </row>
    <row r="1016" spans="3:7" x14ac:dyDescent="0.25">
      <c r="C1016"/>
      <c r="E1016"/>
      <c r="G1016"/>
    </row>
    <row r="1017" spans="3:7" x14ac:dyDescent="0.25">
      <c r="C1017"/>
      <c r="E1017"/>
      <c r="G1017"/>
    </row>
    <row r="1018" spans="3:7" x14ac:dyDescent="0.25">
      <c r="C1018"/>
      <c r="E1018"/>
      <c r="G1018"/>
    </row>
    <row r="1019" spans="3:7" x14ac:dyDescent="0.25">
      <c r="C1019"/>
      <c r="E1019"/>
      <c r="G1019"/>
    </row>
    <row r="1020" spans="3:7" x14ac:dyDescent="0.25">
      <c r="C1020"/>
      <c r="E1020"/>
      <c r="G1020"/>
    </row>
    <row r="1021" spans="3:7" x14ac:dyDescent="0.25">
      <c r="C1021"/>
      <c r="E1021"/>
      <c r="G1021"/>
    </row>
    <row r="1022" spans="3:7" x14ac:dyDescent="0.25">
      <c r="C1022"/>
      <c r="E1022"/>
      <c r="G1022"/>
    </row>
    <row r="1023" spans="3:7" x14ac:dyDescent="0.25">
      <c r="C1023"/>
      <c r="E1023"/>
      <c r="G1023"/>
    </row>
    <row r="1024" spans="3:7" x14ac:dyDescent="0.25">
      <c r="C1024"/>
      <c r="E1024"/>
      <c r="G1024"/>
    </row>
    <row r="1025" spans="3:7" x14ac:dyDescent="0.25">
      <c r="C1025"/>
      <c r="E1025"/>
      <c r="G1025"/>
    </row>
    <row r="1026" spans="3:7" x14ac:dyDescent="0.25">
      <c r="C1026"/>
      <c r="E1026"/>
      <c r="G1026"/>
    </row>
    <row r="1027" spans="3:7" x14ac:dyDescent="0.25">
      <c r="C1027"/>
      <c r="E1027"/>
      <c r="G1027"/>
    </row>
    <row r="1028" spans="3:7" x14ac:dyDescent="0.25">
      <c r="C1028"/>
      <c r="E1028"/>
      <c r="G1028"/>
    </row>
    <row r="1029" spans="3:7" x14ac:dyDescent="0.25">
      <c r="C1029"/>
      <c r="E1029"/>
      <c r="G1029"/>
    </row>
    <row r="1030" spans="3:7" x14ac:dyDescent="0.25">
      <c r="C1030"/>
      <c r="E1030"/>
      <c r="G1030"/>
    </row>
    <row r="1031" spans="3:7" x14ac:dyDescent="0.25">
      <c r="C1031"/>
      <c r="E1031"/>
      <c r="G1031"/>
    </row>
    <row r="1032" spans="3:7" x14ac:dyDescent="0.25">
      <c r="C1032"/>
      <c r="E1032"/>
      <c r="G1032"/>
    </row>
    <row r="1033" spans="3:7" x14ac:dyDescent="0.25">
      <c r="C1033"/>
      <c r="E1033"/>
      <c r="G1033"/>
    </row>
    <row r="1034" spans="3:7" x14ac:dyDescent="0.25">
      <c r="C1034"/>
      <c r="E1034"/>
      <c r="G1034"/>
    </row>
    <row r="1035" spans="3:7" x14ac:dyDescent="0.25">
      <c r="C1035"/>
      <c r="E1035"/>
      <c r="G1035"/>
    </row>
    <row r="1036" spans="3:7" x14ac:dyDescent="0.25">
      <c r="C1036"/>
      <c r="E1036"/>
      <c r="G1036"/>
    </row>
    <row r="1037" spans="3:7" x14ac:dyDescent="0.25">
      <c r="C1037"/>
      <c r="E1037"/>
      <c r="G1037"/>
    </row>
    <row r="1038" spans="3:7" x14ac:dyDescent="0.25">
      <c r="C1038"/>
      <c r="E1038"/>
      <c r="G1038"/>
    </row>
    <row r="1039" spans="3:7" x14ac:dyDescent="0.25">
      <c r="C1039"/>
      <c r="E1039"/>
      <c r="G1039"/>
    </row>
    <row r="1040" spans="3:7" x14ac:dyDescent="0.25">
      <c r="C1040"/>
      <c r="E1040"/>
      <c r="G1040"/>
    </row>
    <row r="1041" spans="3:7" x14ac:dyDescent="0.25">
      <c r="C1041"/>
      <c r="E1041"/>
      <c r="G1041"/>
    </row>
    <row r="1042" spans="3:7" x14ac:dyDescent="0.25">
      <c r="C1042"/>
      <c r="E1042"/>
      <c r="G1042"/>
    </row>
    <row r="1043" spans="3:7" x14ac:dyDescent="0.25">
      <c r="C1043"/>
      <c r="E1043"/>
      <c r="G1043"/>
    </row>
    <row r="1044" spans="3:7" x14ac:dyDescent="0.25">
      <c r="C1044"/>
      <c r="E1044"/>
      <c r="G1044"/>
    </row>
    <row r="1045" spans="3:7" x14ac:dyDescent="0.25">
      <c r="C1045"/>
      <c r="E1045"/>
      <c r="G1045"/>
    </row>
    <row r="1046" spans="3:7" x14ac:dyDescent="0.25">
      <c r="C1046"/>
      <c r="E1046"/>
      <c r="G1046"/>
    </row>
    <row r="1047" spans="3:7" x14ac:dyDescent="0.25">
      <c r="C1047"/>
      <c r="E1047"/>
      <c r="G1047"/>
    </row>
    <row r="1048" spans="3:7" x14ac:dyDescent="0.25">
      <c r="C1048"/>
      <c r="E1048"/>
      <c r="G1048"/>
    </row>
    <row r="1049" spans="3:7" x14ac:dyDescent="0.25">
      <c r="C1049"/>
      <c r="E1049"/>
      <c r="G1049"/>
    </row>
    <row r="1050" spans="3:7" x14ac:dyDescent="0.25">
      <c r="C1050"/>
      <c r="E1050"/>
      <c r="G1050"/>
    </row>
    <row r="1051" spans="3:7" x14ac:dyDescent="0.25">
      <c r="C1051"/>
      <c r="E1051"/>
      <c r="G1051"/>
    </row>
    <row r="1052" spans="3:7" x14ac:dyDescent="0.25">
      <c r="C1052"/>
      <c r="E1052"/>
      <c r="G1052"/>
    </row>
    <row r="1053" spans="3:7" x14ac:dyDescent="0.25">
      <c r="C1053"/>
      <c r="E1053"/>
      <c r="G1053"/>
    </row>
    <row r="1054" spans="3:7" x14ac:dyDescent="0.25">
      <c r="C1054"/>
      <c r="E1054"/>
      <c r="G1054"/>
    </row>
    <row r="1055" spans="3:7" x14ac:dyDescent="0.25">
      <c r="C1055"/>
      <c r="E1055"/>
      <c r="G1055"/>
    </row>
    <row r="1056" spans="3:7" x14ac:dyDescent="0.25">
      <c r="C1056"/>
      <c r="E1056"/>
      <c r="G1056"/>
    </row>
    <row r="1057" spans="3:7" x14ac:dyDescent="0.25">
      <c r="C1057"/>
      <c r="E1057"/>
      <c r="G1057"/>
    </row>
    <row r="1058" spans="3:7" x14ac:dyDescent="0.25">
      <c r="C1058"/>
      <c r="E1058"/>
      <c r="G1058"/>
    </row>
    <row r="1059" spans="3:7" x14ac:dyDescent="0.25">
      <c r="C1059"/>
      <c r="E1059"/>
      <c r="G1059"/>
    </row>
    <row r="1060" spans="3:7" x14ac:dyDescent="0.25">
      <c r="C1060"/>
      <c r="E1060"/>
      <c r="G1060"/>
    </row>
    <row r="1061" spans="3:7" x14ac:dyDescent="0.25">
      <c r="C1061"/>
      <c r="E1061"/>
      <c r="G1061"/>
    </row>
    <row r="1062" spans="3:7" x14ac:dyDescent="0.25">
      <c r="C1062"/>
      <c r="E1062"/>
      <c r="G1062"/>
    </row>
    <row r="1063" spans="3:7" x14ac:dyDescent="0.25">
      <c r="C1063"/>
      <c r="E1063"/>
      <c r="G1063"/>
    </row>
    <row r="1064" spans="3:7" x14ac:dyDescent="0.25">
      <c r="C1064"/>
      <c r="E1064"/>
      <c r="G1064"/>
    </row>
    <row r="1065" spans="3:7" x14ac:dyDescent="0.25">
      <c r="C1065"/>
      <c r="E1065"/>
      <c r="G1065"/>
    </row>
    <row r="1066" spans="3:7" x14ac:dyDescent="0.25">
      <c r="C1066"/>
      <c r="E1066"/>
      <c r="G1066"/>
    </row>
    <row r="1067" spans="3:7" x14ac:dyDescent="0.25">
      <c r="C1067"/>
      <c r="E1067"/>
      <c r="G1067"/>
    </row>
    <row r="1068" spans="3:7" x14ac:dyDescent="0.25">
      <c r="C1068"/>
      <c r="E1068"/>
      <c r="G1068"/>
    </row>
    <row r="1069" spans="3:7" x14ac:dyDescent="0.25">
      <c r="C1069"/>
      <c r="E1069"/>
      <c r="G1069"/>
    </row>
    <row r="1070" spans="3:7" x14ac:dyDescent="0.25">
      <c r="C1070"/>
      <c r="E1070"/>
      <c r="G1070"/>
    </row>
    <row r="1071" spans="3:7" x14ac:dyDescent="0.25">
      <c r="C1071"/>
      <c r="E1071"/>
      <c r="G1071"/>
    </row>
    <row r="1072" spans="3:7" x14ac:dyDescent="0.25">
      <c r="C1072"/>
      <c r="E1072"/>
      <c r="G1072"/>
    </row>
    <row r="1073" spans="3:7" x14ac:dyDescent="0.25">
      <c r="C1073"/>
      <c r="E1073"/>
      <c r="G1073"/>
    </row>
    <row r="1074" spans="3:7" x14ac:dyDescent="0.25">
      <c r="C1074"/>
      <c r="E1074"/>
      <c r="G1074"/>
    </row>
    <row r="1075" spans="3:7" x14ac:dyDescent="0.25">
      <c r="C1075"/>
      <c r="E1075"/>
      <c r="G1075"/>
    </row>
    <row r="1076" spans="3:7" x14ac:dyDescent="0.25">
      <c r="C1076"/>
      <c r="E1076"/>
      <c r="G1076"/>
    </row>
    <row r="1077" spans="3:7" x14ac:dyDescent="0.25">
      <c r="C1077"/>
      <c r="E1077"/>
      <c r="G1077"/>
    </row>
    <row r="1078" spans="3:7" x14ac:dyDescent="0.25">
      <c r="C1078"/>
      <c r="E1078"/>
      <c r="G1078"/>
    </row>
    <row r="1079" spans="3:7" x14ac:dyDescent="0.25">
      <c r="C1079"/>
      <c r="E1079"/>
      <c r="G1079"/>
    </row>
    <row r="1080" spans="3:7" x14ac:dyDescent="0.25">
      <c r="C1080"/>
      <c r="E1080"/>
      <c r="G1080"/>
    </row>
    <row r="1081" spans="3:7" x14ac:dyDescent="0.25">
      <c r="C1081"/>
      <c r="E1081"/>
      <c r="G1081"/>
    </row>
    <row r="1082" spans="3:7" x14ac:dyDescent="0.25">
      <c r="C1082"/>
      <c r="E1082"/>
      <c r="G1082"/>
    </row>
    <row r="1083" spans="3:7" x14ac:dyDescent="0.25">
      <c r="C1083"/>
      <c r="E1083"/>
      <c r="G1083"/>
    </row>
    <row r="1084" spans="3:7" x14ac:dyDescent="0.25">
      <c r="C1084"/>
      <c r="E1084"/>
      <c r="G1084"/>
    </row>
    <row r="1085" spans="3:7" x14ac:dyDescent="0.25">
      <c r="C1085"/>
      <c r="E1085"/>
      <c r="G1085"/>
    </row>
    <row r="1086" spans="3:7" x14ac:dyDescent="0.25">
      <c r="C1086"/>
      <c r="E1086"/>
      <c r="G1086"/>
    </row>
    <row r="1087" spans="3:7" x14ac:dyDescent="0.25">
      <c r="C1087"/>
      <c r="E1087"/>
      <c r="G1087"/>
    </row>
    <row r="1088" spans="3:7" x14ac:dyDescent="0.25">
      <c r="C1088"/>
      <c r="E1088"/>
      <c r="G1088"/>
    </row>
    <row r="1089" spans="3:7" x14ac:dyDescent="0.25">
      <c r="C1089"/>
      <c r="E1089"/>
      <c r="G1089"/>
    </row>
    <row r="1090" spans="3:7" x14ac:dyDescent="0.25">
      <c r="C1090"/>
      <c r="E1090"/>
      <c r="G1090"/>
    </row>
    <row r="1091" spans="3:7" x14ac:dyDescent="0.25">
      <c r="C1091"/>
      <c r="E1091"/>
      <c r="G1091"/>
    </row>
    <row r="1092" spans="3:7" x14ac:dyDescent="0.25">
      <c r="C1092"/>
      <c r="E1092"/>
      <c r="G1092"/>
    </row>
    <row r="1093" spans="3:7" x14ac:dyDescent="0.25">
      <c r="C1093"/>
      <c r="E1093"/>
      <c r="G1093"/>
    </row>
    <row r="1094" spans="3:7" x14ac:dyDescent="0.25">
      <c r="C1094"/>
      <c r="E1094"/>
      <c r="G1094"/>
    </row>
    <row r="1095" spans="3:7" x14ac:dyDescent="0.25">
      <c r="C1095"/>
      <c r="E1095"/>
      <c r="G1095"/>
    </row>
    <row r="1096" spans="3:7" x14ac:dyDescent="0.25">
      <c r="C1096"/>
      <c r="E1096"/>
      <c r="G1096"/>
    </row>
    <row r="1097" spans="3:7" x14ac:dyDescent="0.25">
      <c r="C1097"/>
      <c r="E1097"/>
      <c r="G1097"/>
    </row>
    <row r="1098" spans="3:7" x14ac:dyDescent="0.25">
      <c r="C1098"/>
      <c r="E1098"/>
      <c r="G1098"/>
    </row>
    <row r="1099" spans="3:7" x14ac:dyDescent="0.25">
      <c r="C1099"/>
      <c r="E1099"/>
      <c r="G1099"/>
    </row>
    <row r="1100" spans="3:7" x14ac:dyDescent="0.25">
      <c r="C1100"/>
      <c r="E1100"/>
      <c r="G1100"/>
    </row>
    <row r="1101" spans="3:7" x14ac:dyDescent="0.25">
      <c r="C1101"/>
      <c r="E1101"/>
      <c r="G1101"/>
    </row>
    <row r="1102" spans="3:7" x14ac:dyDescent="0.25">
      <c r="C1102"/>
      <c r="E1102"/>
      <c r="G1102"/>
    </row>
    <row r="1103" spans="3:7" x14ac:dyDescent="0.25">
      <c r="C1103"/>
      <c r="E1103"/>
      <c r="G1103"/>
    </row>
    <row r="1104" spans="3:7" x14ac:dyDescent="0.25">
      <c r="C1104"/>
      <c r="E1104"/>
      <c r="G1104"/>
    </row>
    <row r="1105" spans="3:7" x14ac:dyDescent="0.25">
      <c r="C1105"/>
      <c r="E1105"/>
      <c r="G1105"/>
    </row>
    <row r="1106" spans="3:7" x14ac:dyDescent="0.25">
      <c r="C1106"/>
      <c r="E1106"/>
      <c r="G1106"/>
    </row>
    <row r="1107" spans="3:7" x14ac:dyDescent="0.25">
      <c r="C1107"/>
      <c r="E1107"/>
      <c r="G1107"/>
    </row>
    <row r="1108" spans="3:7" x14ac:dyDescent="0.25">
      <c r="C1108"/>
      <c r="E1108"/>
      <c r="G1108"/>
    </row>
    <row r="1109" spans="3:7" x14ac:dyDescent="0.25">
      <c r="C1109"/>
      <c r="E1109"/>
      <c r="G1109"/>
    </row>
    <row r="1110" spans="3:7" x14ac:dyDescent="0.25">
      <c r="C1110"/>
      <c r="E1110"/>
      <c r="G1110"/>
    </row>
    <row r="1111" spans="3:7" x14ac:dyDescent="0.25">
      <c r="C1111"/>
      <c r="E1111"/>
      <c r="G1111"/>
    </row>
    <row r="1112" spans="3:7" x14ac:dyDescent="0.25">
      <c r="C1112"/>
      <c r="E1112"/>
      <c r="G1112"/>
    </row>
    <row r="1113" spans="3:7" x14ac:dyDescent="0.25">
      <c r="C1113"/>
      <c r="E1113"/>
      <c r="G1113"/>
    </row>
    <row r="1114" spans="3:7" x14ac:dyDescent="0.25">
      <c r="C1114"/>
      <c r="E1114"/>
      <c r="G1114"/>
    </row>
    <row r="1115" spans="3:7" x14ac:dyDescent="0.25">
      <c r="C1115"/>
      <c r="E1115"/>
      <c r="G1115"/>
    </row>
    <row r="1116" spans="3:7" x14ac:dyDescent="0.25">
      <c r="C1116"/>
      <c r="E1116"/>
      <c r="G1116"/>
    </row>
    <row r="1117" spans="3:7" x14ac:dyDescent="0.25">
      <c r="C1117"/>
      <c r="E1117"/>
      <c r="G1117"/>
    </row>
    <row r="1118" spans="3:7" x14ac:dyDescent="0.25">
      <c r="C1118"/>
      <c r="E1118"/>
      <c r="G1118"/>
    </row>
    <row r="1119" spans="3:7" x14ac:dyDescent="0.25">
      <c r="C1119"/>
      <c r="E1119"/>
      <c r="G1119"/>
    </row>
    <row r="1120" spans="3:7" x14ac:dyDescent="0.25">
      <c r="C1120"/>
      <c r="E1120"/>
      <c r="G1120"/>
    </row>
    <row r="1121" spans="3:7" x14ac:dyDescent="0.25">
      <c r="C1121"/>
      <c r="E1121"/>
      <c r="G1121"/>
    </row>
    <row r="1122" spans="3:7" x14ac:dyDescent="0.25">
      <c r="C1122"/>
      <c r="E1122"/>
      <c r="G1122"/>
    </row>
    <row r="1123" spans="3:7" x14ac:dyDescent="0.25">
      <c r="C1123"/>
      <c r="E1123"/>
      <c r="G1123"/>
    </row>
    <row r="1124" spans="3:7" x14ac:dyDescent="0.25">
      <c r="C1124"/>
      <c r="E1124"/>
      <c r="G1124"/>
    </row>
    <row r="1125" spans="3:7" x14ac:dyDescent="0.25">
      <c r="C1125"/>
      <c r="E1125"/>
      <c r="G1125"/>
    </row>
    <row r="1126" spans="3:7" x14ac:dyDescent="0.25">
      <c r="C1126"/>
      <c r="E1126"/>
      <c r="G1126"/>
    </row>
    <row r="1127" spans="3:7" x14ac:dyDescent="0.25">
      <c r="C1127"/>
      <c r="E1127"/>
      <c r="G1127"/>
    </row>
    <row r="1128" spans="3:7" x14ac:dyDescent="0.25">
      <c r="C1128"/>
      <c r="E1128"/>
      <c r="G1128"/>
    </row>
    <row r="1129" spans="3:7" x14ac:dyDescent="0.25">
      <c r="C1129"/>
      <c r="E1129"/>
      <c r="G1129"/>
    </row>
    <row r="1130" spans="3:7" x14ac:dyDescent="0.25">
      <c r="C1130"/>
      <c r="E1130"/>
      <c r="G1130"/>
    </row>
    <row r="1131" spans="3:7" x14ac:dyDescent="0.25">
      <c r="C1131"/>
      <c r="E1131"/>
      <c r="G1131"/>
    </row>
    <row r="1132" spans="3:7" x14ac:dyDescent="0.25">
      <c r="C1132"/>
      <c r="E1132"/>
      <c r="G1132"/>
    </row>
    <row r="1133" spans="3:7" x14ac:dyDescent="0.25">
      <c r="C1133"/>
      <c r="E1133"/>
      <c r="G1133"/>
    </row>
    <row r="1134" spans="3:7" x14ac:dyDescent="0.25">
      <c r="C1134"/>
      <c r="E1134"/>
      <c r="G1134"/>
    </row>
    <row r="1135" spans="3:7" x14ac:dyDescent="0.25">
      <c r="C1135"/>
      <c r="E1135"/>
      <c r="G1135"/>
    </row>
    <row r="1136" spans="3:7" x14ac:dyDescent="0.25">
      <c r="C1136"/>
      <c r="E1136"/>
      <c r="G1136"/>
    </row>
    <row r="1137" spans="3:7" x14ac:dyDescent="0.25">
      <c r="C1137"/>
      <c r="E1137"/>
      <c r="G1137"/>
    </row>
    <row r="1138" spans="3:7" x14ac:dyDescent="0.25">
      <c r="C1138"/>
      <c r="E1138"/>
      <c r="G1138"/>
    </row>
    <row r="1139" spans="3:7" x14ac:dyDescent="0.25">
      <c r="C1139"/>
      <c r="E1139"/>
      <c r="G1139"/>
    </row>
    <row r="1140" spans="3:7" x14ac:dyDescent="0.25">
      <c r="C1140"/>
      <c r="E1140"/>
      <c r="G1140"/>
    </row>
    <row r="1141" spans="3:7" x14ac:dyDescent="0.25">
      <c r="C1141"/>
      <c r="E1141"/>
      <c r="G1141"/>
    </row>
    <row r="1142" spans="3:7" x14ac:dyDescent="0.25">
      <c r="C1142"/>
      <c r="E1142"/>
      <c r="G1142"/>
    </row>
    <row r="1143" spans="3:7" x14ac:dyDescent="0.25">
      <c r="C1143"/>
      <c r="E1143"/>
      <c r="G1143"/>
    </row>
    <row r="1144" spans="3:7" x14ac:dyDescent="0.25">
      <c r="C1144"/>
      <c r="E1144"/>
      <c r="G1144"/>
    </row>
    <row r="1145" spans="3:7" x14ac:dyDescent="0.25">
      <c r="C1145"/>
      <c r="E1145"/>
      <c r="G1145"/>
    </row>
    <row r="1146" spans="3:7" x14ac:dyDescent="0.25">
      <c r="C1146"/>
      <c r="E1146"/>
      <c r="G1146"/>
    </row>
    <row r="1147" spans="3:7" x14ac:dyDescent="0.25">
      <c r="C1147"/>
      <c r="E1147"/>
      <c r="G1147"/>
    </row>
    <row r="1148" spans="3:7" x14ac:dyDescent="0.25">
      <c r="C1148"/>
      <c r="E1148"/>
      <c r="G1148"/>
    </row>
    <row r="1149" spans="3:7" x14ac:dyDescent="0.25">
      <c r="C1149"/>
      <c r="E1149"/>
      <c r="G1149"/>
    </row>
    <row r="1150" spans="3:7" x14ac:dyDescent="0.25">
      <c r="C1150"/>
      <c r="E1150"/>
      <c r="G1150"/>
    </row>
    <row r="1151" spans="3:7" x14ac:dyDescent="0.25">
      <c r="C1151"/>
      <c r="E1151"/>
      <c r="G1151"/>
    </row>
    <row r="1152" spans="3:7" x14ac:dyDescent="0.25">
      <c r="C1152"/>
      <c r="E1152"/>
      <c r="G1152"/>
    </row>
    <row r="1153" spans="3:7" x14ac:dyDescent="0.25">
      <c r="C1153"/>
      <c r="E1153"/>
      <c r="G1153"/>
    </row>
    <row r="1154" spans="3:7" x14ac:dyDescent="0.25">
      <c r="C1154"/>
      <c r="E1154"/>
      <c r="G1154"/>
    </row>
    <row r="1155" spans="3:7" x14ac:dyDescent="0.25">
      <c r="C1155"/>
      <c r="E1155"/>
      <c r="G1155"/>
    </row>
    <row r="1156" spans="3:7" x14ac:dyDescent="0.25">
      <c r="C1156"/>
      <c r="E1156"/>
      <c r="G1156"/>
    </row>
    <row r="1157" spans="3:7" x14ac:dyDescent="0.25">
      <c r="C1157"/>
      <c r="E1157"/>
      <c r="G1157"/>
    </row>
    <row r="1158" spans="3:7" x14ac:dyDescent="0.25">
      <c r="C1158"/>
      <c r="E1158"/>
      <c r="G1158"/>
    </row>
    <row r="1159" spans="3:7" x14ac:dyDescent="0.25">
      <c r="C1159"/>
      <c r="E1159"/>
      <c r="G1159"/>
    </row>
    <row r="1160" spans="3:7" x14ac:dyDescent="0.25">
      <c r="C1160"/>
      <c r="E1160"/>
      <c r="G1160"/>
    </row>
    <row r="1161" spans="3:7" x14ac:dyDescent="0.25">
      <c r="C1161"/>
      <c r="E1161"/>
      <c r="G1161"/>
    </row>
    <row r="1162" spans="3:7" x14ac:dyDescent="0.25">
      <c r="C1162"/>
      <c r="E1162"/>
      <c r="G1162"/>
    </row>
    <row r="1163" spans="3:7" x14ac:dyDescent="0.25">
      <c r="C1163"/>
      <c r="E1163"/>
      <c r="G1163"/>
    </row>
    <row r="1164" spans="3:7" x14ac:dyDescent="0.25">
      <c r="C1164"/>
      <c r="E1164"/>
      <c r="G1164"/>
    </row>
    <row r="1165" spans="3:7" x14ac:dyDescent="0.25">
      <c r="C1165"/>
      <c r="E1165"/>
      <c r="G1165"/>
    </row>
    <row r="1166" spans="3:7" x14ac:dyDescent="0.25">
      <c r="C1166"/>
      <c r="E1166"/>
      <c r="G1166"/>
    </row>
    <row r="1167" spans="3:7" x14ac:dyDescent="0.25">
      <c r="C1167"/>
      <c r="E1167"/>
      <c r="G1167"/>
    </row>
    <row r="1168" spans="3:7" x14ac:dyDescent="0.25">
      <c r="C1168"/>
      <c r="E1168"/>
      <c r="G1168"/>
    </row>
    <row r="1169" spans="3:7" x14ac:dyDescent="0.25">
      <c r="C1169"/>
      <c r="E1169"/>
      <c r="G1169"/>
    </row>
    <row r="1170" spans="3:7" x14ac:dyDescent="0.25">
      <c r="C1170"/>
      <c r="E1170"/>
      <c r="G1170"/>
    </row>
    <row r="1171" spans="3:7" x14ac:dyDescent="0.25">
      <c r="C1171"/>
      <c r="E1171"/>
      <c r="G1171"/>
    </row>
    <row r="1172" spans="3:7" x14ac:dyDescent="0.25">
      <c r="C1172"/>
      <c r="E1172"/>
      <c r="G1172"/>
    </row>
    <row r="1173" spans="3:7" x14ac:dyDescent="0.25">
      <c r="C1173"/>
      <c r="E1173"/>
      <c r="G1173"/>
    </row>
    <row r="1174" spans="3:7" x14ac:dyDescent="0.25">
      <c r="C1174"/>
      <c r="E1174"/>
      <c r="G1174"/>
    </row>
    <row r="1175" spans="3:7" x14ac:dyDescent="0.25">
      <c r="C1175"/>
      <c r="E1175"/>
      <c r="G1175"/>
    </row>
    <row r="1176" spans="3:7" x14ac:dyDescent="0.25">
      <c r="C1176"/>
      <c r="E1176"/>
      <c r="G1176"/>
    </row>
    <row r="1177" spans="3:7" x14ac:dyDescent="0.25">
      <c r="C1177"/>
      <c r="E1177"/>
      <c r="G1177"/>
    </row>
    <row r="1178" spans="3:7" x14ac:dyDescent="0.25">
      <c r="C1178"/>
      <c r="E1178"/>
      <c r="G1178"/>
    </row>
    <row r="1179" spans="3:7" x14ac:dyDescent="0.25">
      <c r="C1179"/>
      <c r="E1179"/>
      <c r="G1179"/>
    </row>
    <row r="1180" spans="3:7" x14ac:dyDescent="0.25">
      <c r="C1180"/>
      <c r="E1180"/>
      <c r="G1180"/>
    </row>
    <row r="1181" spans="3:7" x14ac:dyDescent="0.25">
      <c r="C1181"/>
      <c r="E1181"/>
      <c r="G1181"/>
    </row>
    <row r="1182" spans="3:7" x14ac:dyDescent="0.25">
      <c r="C1182"/>
      <c r="E1182"/>
      <c r="G1182"/>
    </row>
    <row r="1183" spans="3:7" x14ac:dyDescent="0.25">
      <c r="C1183"/>
      <c r="E1183"/>
      <c r="G1183"/>
    </row>
    <row r="1184" spans="3:7" x14ac:dyDescent="0.25">
      <c r="C1184"/>
      <c r="E1184"/>
      <c r="G1184"/>
    </row>
    <row r="1185" spans="3:7" x14ac:dyDescent="0.25">
      <c r="C1185"/>
      <c r="E1185"/>
      <c r="G1185"/>
    </row>
    <row r="1186" spans="3:7" x14ac:dyDescent="0.25">
      <c r="C1186"/>
      <c r="E1186"/>
      <c r="G1186"/>
    </row>
    <row r="1187" spans="3:7" x14ac:dyDescent="0.25">
      <c r="C1187"/>
      <c r="E1187"/>
      <c r="G1187"/>
    </row>
    <row r="1188" spans="3:7" x14ac:dyDescent="0.25">
      <c r="C1188"/>
      <c r="E1188"/>
      <c r="G1188"/>
    </row>
    <row r="1189" spans="3:7" x14ac:dyDescent="0.25">
      <c r="C1189"/>
      <c r="E1189"/>
      <c r="G1189"/>
    </row>
    <row r="1190" spans="3:7" x14ac:dyDescent="0.25">
      <c r="C1190"/>
      <c r="E1190"/>
      <c r="G1190"/>
    </row>
    <row r="1191" spans="3:7" x14ac:dyDescent="0.25">
      <c r="C1191"/>
      <c r="E1191"/>
      <c r="G1191"/>
    </row>
    <row r="1192" spans="3:7" x14ac:dyDescent="0.25">
      <c r="C1192"/>
      <c r="E1192"/>
      <c r="G1192"/>
    </row>
    <row r="1193" spans="3:7" x14ac:dyDescent="0.25">
      <c r="C1193"/>
      <c r="E1193"/>
      <c r="G1193"/>
    </row>
    <row r="1194" spans="3:7" x14ac:dyDescent="0.25">
      <c r="C1194"/>
      <c r="E1194"/>
      <c r="G1194"/>
    </row>
    <row r="1195" spans="3:7" x14ac:dyDescent="0.25">
      <c r="C1195"/>
      <c r="E1195"/>
      <c r="G1195"/>
    </row>
    <row r="1196" spans="3:7" x14ac:dyDescent="0.25">
      <c r="C1196"/>
      <c r="E1196"/>
      <c r="G1196"/>
    </row>
    <row r="1197" spans="3:7" x14ac:dyDescent="0.25">
      <c r="C1197"/>
      <c r="E1197"/>
      <c r="G1197"/>
    </row>
    <row r="1198" spans="3:7" x14ac:dyDescent="0.25">
      <c r="C1198"/>
      <c r="E1198"/>
      <c r="G1198"/>
    </row>
    <row r="1199" spans="3:7" x14ac:dyDescent="0.25">
      <c r="C1199"/>
      <c r="E1199"/>
      <c r="G1199"/>
    </row>
    <row r="1200" spans="3:7" x14ac:dyDescent="0.25">
      <c r="C1200"/>
      <c r="E1200"/>
      <c r="G1200"/>
    </row>
    <row r="1201" spans="3:7" x14ac:dyDescent="0.25">
      <c r="C1201"/>
      <c r="E1201"/>
      <c r="G1201"/>
    </row>
    <row r="1202" spans="3:7" x14ac:dyDescent="0.25">
      <c r="C1202"/>
      <c r="E1202"/>
      <c r="G1202"/>
    </row>
    <row r="1203" spans="3:7" x14ac:dyDescent="0.25">
      <c r="C1203"/>
      <c r="E1203"/>
      <c r="G1203"/>
    </row>
    <row r="1204" spans="3:7" x14ac:dyDescent="0.25">
      <c r="C1204"/>
      <c r="E1204"/>
      <c r="G1204"/>
    </row>
    <row r="1205" spans="3:7" x14ac:dyDescent="0.25">
      <c r="C1205"/>
      <c r="E1205"/>
      <c r="G1205"/>
    </row>
    <row r="1206" spans="3:7" x14ac:dyDescent="0.25">
      <c r="C1206"/>
      <c r="E1206"/>
      <c r="G1206"/>
    </row>
    <row r="1207" spans="3:7" x14ac:dyDescent="0.25">
      <c r="C1207"/>
      <c r="E1207"/>
      <c r="G1207"/>
    </row>
    <row r="1208" spans="3:7" x14ac:dyDescent="0.25">
      <c r="C1208"/>
      <c r="E1208"/>
      <c r="G1208"/>
    </row>
    <row r="1209" spans="3:7" x14ac:dyDescent="0.25">
      <c r="C1209"/>
      <c r="E1209"/>
      <c r="G1209"/>
    </row>
    <row r="1210" spans="3:7" x14ac:dyDescent="0.25">
      <c r="C1210"/>
      <c r="E1210"/>
      <c r="G1210"/>
    </row>
    <row r="1211" spans="3:7" x14ac:dyDescent="0.25">
      <c r="C1211"/>
      <c r="E1211"/>
      <c r="G1211"/>
    </row>
    <row r="1212" spans="3:7" x14ac:dyDescent="0.25">
      <c r="C1212"/>
      <c r="E1212"/>
      <c r="G1212"/>
    </row>
    <row r="1213" spans="3:7" x14ac:dyDescent="0.25">
      <c r="C1213"/>
      <c r="E1213"/>
      <c r="G1213"/>
    </row>
    <row r="1214" spans="3:7" x14ac:dyDescent="0.25">
      <c r="C1214"/>
      <c r="E1214"/>
      <c r="G1214"/>
    </row>
    <row r="1215" spans="3:7" x14ac:dyDescent="0.25">
      <c r="C1215"/>
      <c r="E1215"/>
      <c r="G1215"/>
    </row>
    <row r="1216" spans="3:7" x14ac:dyDescent="0.25">
      <c r="C1216"/>
      <c r="E1216"/>
      <c r="G1216"/>
    </row>
    <row r="1217" spans="3:7" x14ac:dyDescent="0.25">
      <c r="C1217"/>
      <c r="E1217"/>
      <c r="G1217"/>
    </row>
    <row r="1218" spans="3:7" x14ac:dyDescent="0.25">
      <c r="C1218"/>
      <c r="E1218"/>
      <c r="G1218"/>
    </row>
    <row r="1219" spans="3:7" x14ac:dyDescent="0.25">
      <c r="C1219"/>
      <c r="E1219"/>
      <c r="G1219"/>
    </row>
    <row r="1220" spans="3:7" x14ac:dyDescent="0.25">
      <c r="C1220"/>
      <c r="E1220"/>
      <c r="G1220"/>
    </row>
    <row r="1221" spans="3:7" x14ac:dyDescent="0.25">
      <c r="C1221"/>
      <c r="E1221"/>
      <c r="G1221"/>
    </row>
    <row r="1222" spans="3:7" x14ac:dyDescent="0.25">
      <c r="C1222"/>
      <c r="E1222"/>
      <c r="G1222"/>
    </row>
    <row r="1223" spans="3:7" x14ac:dyDescent="0.25">
      <c r="C1223"/>
      <c r="E1223"/>
      <c r="G1223"/>
    </row>
    <row r="1224" spans="3:7" x14ac:dyDescent="0.25">
      <c r="C1224"/>
      <c r="E1224"/>
      <c r="G1224"/>
    </row>
    <row r="1225" spans="3:7" x14ac:dyDescent="0.25">
      <c r="C1225"/>
      <c r="E1225"/>
      <c r="G1225"/>
    </row>
    <row r="1226" spans="3:7" x14ac:dyDescent="0.25">
      <c r="C1226"/>
      <c r="E1226"/>
      <c r="G1226"/>
    </row>
    <row r="1227" spans="3:7" x14ac:dyDescent="0.25">
      <c r="C1227"/>
      <c r="E1227"/>
      <c r="G1227"/>
    </row>
    <row r="1228" spans="3:7" x14ac:dyDescent="0.25">
      <c r="C1228"/>
      <c r="E1228"/>
      <c r="G1228"/>
    </row>
    <row r="1229" spans="3:7" x14ac:dyDescent="0.25">
      <c r="C1229"/>
      <c r="E1229"/>
      <c r="G1229"/>
    </row>
    <row r="1230" spans="3:7" x14ac:dyDescent="0.25">
      <c r="C1230"/>
      <c r="E1230"/>
      <c r="G1230"/>
    </row>
    <row r="1231" spans="3:7" x14ac:dyDescent="0.25">
      <c r="C1231"/>
      <c r="E1231"/>
      <c r="G1231"/>
    </row>
    <row r="1232" spans="3:7" x14ac:dyDescent="0.25">
      <c r="C1232"/>
      <c r="E1232"/>
      <c r="G1232"/>
    </row>
    <row r="1233" spans="3:7" x14ac:dyDescent="0.25">
      <c r="C1233"/>
      <c r="E1233"/>
      <c r="G1233"/>
    </row>
    <row r="1234" spans="3:7" x14ac:dyDescent="0.25">
      <c r="C1234"/>
      <c r="E1234"/>
      <c r="G1234"/>
    </row>
    <row r="1235" spans="3:7" x14ac:dyDescent="0.25">
      <c r="C1235"/>
      <c r="E1235"/>
      <c r="G1235"/>
    </row>
    <row r="1236" spans="3:7" x14ac:dyDescent="0.25">
      <c r="C1236"/>
      <c r="E1236"/>
      <c r="G1236"/>
    </row>
    <row r="1237" spans="3:7" x14ac:dyDescent="0.25">
      <c r="C1237"/>
      <c r="E1237"/>
      <c r="G1237"/>
    </row>
    <row r="1238" spans="3:7" x14ac:dyDescent="0.25">
      <c r="C1238"/>
      <c r="E1238"/>
      <c r="G1238"/>
    </row>
    <row r="1239" spans="3:7" x14ac:dyDescent="0.25">
      <c r="C1239"/>
      <c r="E1239"/>
      <c r="G1239"/>
    </row>
    <row r="1240" spans="3:7" x14ac:dyDescent="0.25">
      <c r="C1240"/>
      <c r="E1240"/>
      <c r="G1240"/>
    </row>
    <row r="1241" spans="3:7" x14ac:dyDescent="0.25">
      <c r="C1241"/>
      <c r="E1241"/>
      <c r="G1241"/>
    </row>
    <row r="1242" spans="3:7" x14ac:dyDescent="0.25">
      <c r="C1242"/>
      <c r="E1242"/>
      <c r="G1242"/>
    </row>
    <row r="1243" spans="3:7" x14ac:dyDescent="0.25">
      <c r="C1243"/>
      <c r="E1243"/>
      <c r="G1243"/>
    </row>
    <row r="1244" spans="3:7" x14ac:dyDescent="0.25">
      <c r="C1244"/>
      <c r="E1244"/>
      <c r="G1244"/>
    </row>
    <row r="1245" spans="3:7" x14ac:dyDescent="0.25">
      <c r="C1245"/>
      <c r="E1245"/>
      <c r="G1245"/>
    </row>
    <row r="1246" spans="3:7" x14ac:dyDescent="0.25">
      <c r="C1246"/>
      <c r="E1246"/>
      <c r="G1246"/>
    </row>
    <row r="1247" spans="3:7" x14ac:dyDescent="0.25">
      <c r="C1247"/>
      <c r="E1247"/>
      <c r="G1247"/>
    </row>
    <row r="1248" spans="3:7" x14ac:dyDescent="0.25">
      <c r="C1248"/>
      <c r="E1248"/>
      <c r="G1248"/>
    </row>
    <row r="1249" spans="3:7" x14ac:dyDescent="0.25">
      <c r="C1249"/>
      <c r="E1249"/>
      <c r="G1249"/>
    </row>
    <row r="1250" spans="3:7" x14ac:dyDescent="0.25">
      <c r="C1250"/>
      <c r="E1250"/>
      <c r="G1250"/>
    </row>
    <row r="1251" spans="3:7" x14ac:dyDescent="0.25">
      <c r="C1251"/>
      <c r="E1251"/>
      <c r="G1251"/>
    </row>
    <row r="1252" spans="3:7" x14ac:dyDescent="0.25">
      <c r="C1252"/>
      <c r="E1252"/>
      <c r="G1252"/>
    </row>
    <row r="1253" spans="3:7" x14ac:dyDescent="0.25">
      <c r="C1253"/>
      <c r="E1253"/>
      <c r="G1253"/>
    </row>
    <row r="1254" spans="3:7" x14ac:dyDescent="0.25">
      <c r="C1254"/>
      <c r="E1254"/>
      <c r="G1254"/>
    </row>
    <row r="1255" spans="3:7" x14ac:dyDescent="0.25">
      <c r="C1255"/>
      <c r="E1255"/>
      <c r="G1255"/>
    </row>
    <row r="1256" spans="3:7" x14ac:dyDescent="0.25">
      <c r="C1256"/>
      <c r="E1256"/>
      <c r="G1256"/>
    </row>
    <row r="1257" spans="3:7" x14ac:dyDescent="0.25">
      <c r="C1257"/>
      <c r="E1257"/>
      <c r="G1257"/>
    </row>
    <row r="1258" spans="3:7" x14ac:dyDescent="0.25">
      <c r="C1258"/>
      <c r="E1258"/>
      <c r="G1258"/>
    </row>
    <row r="1259" spans="3:7" x14ac:dyDescent="0.25">
      <c r="C1259"/>
      <c r="E1259"/>
      <c r="G1259"/>
    </row>
    <row r="1260" spans="3:7" x14ac:dyDescent="0.25">
      <c r="C1260"/>
      <c r="E1260"/>
      <c r="G1260"/>
    </row>
    <row r="1261" spans="3:7" x14ac:dyDescent="0.25">
      <c r="C1261"/>
      <c r="E1261"/>
      <c r="G1261"/>
    </row>
    <row r="1262" spans="3:7" x14ac:dyDescent="0.25">
      <c r="C1262"/>
      <c r="E1262"/>
      <c r="G1262"/>
    </row>
    <row r="1263" spans="3:7" x14ac:dyDescent="0.25">
      <c r="C1263"/>
      <c r="E1263"/>
      <c r="G1263"/>
    </row>
    <row r="1264" spans="3:7" x14ac:dyDescent="0.25">
      <c r="C1264"/>
      <c r="E1264"/>
      <c r="G1264"/>
    </row>
    <row r="1265" spans="3:7" x14ac:dyDescent="0.25">
      <c r="C1265"/>
      <c r="E1265"/>
      <c r="G1265"/>
    </row>
    <row r="1266" spans="3:7" x14ac:dyDescent="0.25">
      <c r="C1266"/>
      <c r="E1266"/>
      <c r="G1266"/>
    </row>
    <row r="1267" spans="3:7" x14ac:dyDescent="0.25">
      <c r="C1267"/>
      <c r="E1267"/>
      <c r="G1267"/>
    </row>
    <row r="1268" spans="3:7" x14ac:dyDescent="0.25">
      <c r="C1268"/>
      <c r="E1268"/>
      <c r="G1268"/>
    </row>
    <row r="1269" spans="3:7" x14ac:dyDescent="0.25">
      <c r="C1269"/>
      <c r="E1269"/>
      <c r="G1269"/>
    </row>
    <row r="1270" spans="3:7" x14ac:dyDescent="0.25">
      <c r="C1270"/>
      <c r="E1270"/>
      <c r="G1270"/>
    </row>
    <row r="1271" spans="3:7" x14ac:dyDescent="0.25">
      <c r="C1271"/>
      <c r="E1271"/>
      <c r="G1271"/>
    </row>
    <row r="1272" spans="3:7" x14ac:dyDescent="0.25">
      <c r="C1272"/>
      <c r="E1272"/>
      <c r="G1272"/>
    </row>
    <row r="1273" spans="3:7" x14ac:dyDescent="0.25">
      <c r="C1273"/>
      <c r="E1273"/>
      <c r="G1273"/>
    </row>
    <row r="1274" spans="3:7" x14ac:dyDescent="0.25">
      <c r="C1274"/>
      <c r="E1274"/>
      <c r="G1274"/>
    </row>
    <row r="1275" spans="3:7" x14ac:dyDescent="0.25">
      <c r="C1275"/>
      <c r="E1275"/>
      <c r="G1275"/>
    </row>
    <row r="1276" spans="3:7" x14ac:dyDescent="0.25">
      <c r="C1276"/>
      <c r="E1276"/>
      <c r="G1276"/>
    </row>
    <row r="1277" spans="3:7" x14ac:dyDescent="0.25">
      <c r="C1277"/>
      <c r="E1277"/>
      <c r="G1277"/>
    </row>
    <row r="1278" spans="3:7" x14ac:dyDescent="0.25">
      <c r="C1278"/>
      <c r="E1278"/>
      <c r="G1278"/>
    </row>
    <row r="1279" spans="3:7" x14ac:dyDescent="0.25">
      <c r="C1279"/>
      <c r="E1279"/>
      <c r="G1279"/>
    </row>
    <row r="1280" spans="3:7" x14ac:dyDescent="0.25">
      <c r="C1280"/>
      <c r="E1280"/>
      <c r="G1280"/>
    </row>
    <row r="1281" spans="3:7" x14ac:dyDescent="0.25">
      <c r="C1281"/>
      <c r="E1281"/>
      <c r="G1281"/>
    </row>
    <row r="1282" spans="3:7" x14ac:dyDescent="0.25">
      <c r="C1282"/>
      <c r="E1282"/>
      <c r="G1282"/>
    </row>
    <row r="1283" spans="3:7" x14ac:dyDescent="0.25">
      <c r="C1283"/>
      <c r="E1283"/>
      <c r="G1283"/>
    </row>
    <row r="1284" spans="3:7" x14ac:dyDescent="0.25">
      <c r="C1284"/>
      <c r="E1284"/>
      <c r="G1284"/>
    </row>
    <row r="1285" spans="3:7" x14ac:dyDescent="0.25">
      <c r="C1285"/>
      <c r="E1285"/>
      <c r="G1285"/>
    </row>
    <row r="1286" spans="3:7" x14ac:dyDescent="0.25">
      <c r="C1286"/>
      <c r="E1286"/>
      <c r="G1286"/>
    </row>
    <row r="1287" spans="3:7" x14ac:dyDescent="0.25">
      <c r="C1287"/>
      <c r="E1287"/>
      <c r="G1287"/>
    </row>
    <row r="1288" spans="3:7" x14ac:dyDescent="0.25">
      <c r="C1288"/>
      <c r="E1288"/>
      <c r="G1288"/>
    </row>
    <row r="1289" spans="3:7" x14ac:dyDescent="0.25">
      <c r="C1289"/>
      <c r="E1289"/>
      <c r="G1289"/>
    </row>
    <row r="1290" spans="3:7" x14ac:dyDescent="0.25">
      <c r="C1290"/>
      <c r="E1290"/>
      <c r="G1290"/>
    </row>
    <row r="1291" spans="3:7" x14ac:dyDescent="0.25">
      <c r="C1291"/>
      <c r="E1291"/>
      <c r="G1291"/>
    </row>
    <row r="1292" spans="3:7" x14ac:dyDescent="0.25">
      <c r="C1292"/>
      <c r="E1292"/>
      <c r="G1292"/>
    </row>
    <row r="1293" spans="3:7" x14ac:dyDescent="0.25">
      <c r="C1293"/>
      <c r="E1293"/>
      <c r="G1293"/>
    </row>
    <row r="1294" spans="3:7" x14ac:dyDescent="0.25">
      <c r="C1294"/>
      <c r="E1294"/>
      <c r="G1294"/>
    </row>
    <row r="1295" spans="3:7" x14ac:dyDescent="0.25">
      <c r="C1295"/>
      <c r="E1295"/>
      <c r="G1295"/>
    </row>
    <row r="1296" spans="3:7" x14ac:dyDescent="0.25">
      <c r="C1296"/>
      <c r="E1296"/>
      <c r="G1296"/>
    </row>
    <row r="1297" spans="3:7" x14ac:dyDescent="0.25">
      <c r="C1297"/>
      <c r="E1297"/>
      <c r="G1297"/>
    </row>
    <row r="1298" spans="3:7" x14ac:dyDescent="0.25">
      <c r="C1298"/>
      <c r="E1298"/>
      <c r="G1298"/>
    </row>
    <row r="1299" spans="3:7" x14ac:dyDescent="0.25">
      <c r="C1299"/>
      <c r="E1299"/>
      <c r="G1299"/>
    </row>
    <row r="1300" spans="3:7" x14ac:dyDescent="0.25">
      <c r="C1300"/>
      <c r="E1300"/>
      <c r="G1300"/>
    </row>
    <row r="1301" spans="3:7" x14ac:dyDescent="0.25">
      <c r="C1301"/>
      <c r="E1301"/>
      <c r="G1301"/>
    </row>
    <row r="1302" spans="3:7" x14ac:dyDescent="0.25">
      <c r="C1302"/>
      <c r="E1302"/>
      <c r="G1302"/>
    </row>
    <row r="1303" spans="3:7" x14ac:dyDescent="0.25">
      <c r="C1303"/>
      <c r="E1303"/>
      <c r="G1303"/>
    </row>
    <row r="1304" spans="3:7" x14ac:dyDescent="0.25">
      <c r="C1304"/>
      <c r="E1304"/>
      <c r="G1304"/>
    </row>
    <row r="1305" spans="3:7" x14ac:dyDescent="0.25">
      <c r="C1305"/>
      <c r="E1305"/>
      <c r="G1305"/>
    </row>
    <row r="1306" spans="3:7" x14ac:dyDescent="0.25">
      <c r="C1306"/>
      <c r="E1306"/>
      <c r="G1306"/>
    </row>
    <row r="1307" spans="3:7" x14ac:dyDescent="0.25">
      <c r="C1307"/>
      <c r="E1307"/>
      <c r="G1307"/>
    </row>
    <row r="1308" spans="3:7" x14ac:dyDescent="0.25">
      <c r="C1308"/>
      <c r="E1308"/>
      <c r="G1308"/>
    </row>
    <row r="1309" spans="3:7" x14ac:dyDescent="0.25">
      <c r="C1309"/>
      <c r="E1309"/>
      <c r="G1309"/>
    </row>
    <row r="1310" spans="3:7" x14ac:dyDescent="0.25">
      <c r="C1310"/>
      <c r="E1310"/>
      <c r="G1310"/>
    </row>
    <row r="1311" spans="3:7" x14ac:dyDescent="0.25">
      <c r="C1311"/>
      <c r="E1311"/>
      <c r="G1311"/>
    </row>
    <row r="1312" spans="3:7" x14ac:dyDescent="0.25">
      <c r="C1312"/>
      <c r="E1312"/>
      <c r="G1312"/>
    </row>
    <row r="1313" spans="3:7" x14ac:dyDescent="0.25">
      <c r="C1313"/>
      <c r="E1313"/>
      <c r="G1313"/>
    </row>
    <row r="1314" spans="3:7" x14ac:dyDescent="0.25">
      <c r="C1314"/>
      <c r="E1314"/>
      <c r="G1314"/>
    </row>
    <row r="1315" spans="3:7" x14ac:dyDescent="0.25">
      <c r="C1315"/>
      <c r="E1315"/>
      <c r="G1315"/>
    </row>
    <row r="1316" spans="3:7" x14ac:dyDescent="0.25">
      <c r="C1316"/>
      <c r="E1316"/>
      <c r="G1316"/>
    </row>
    <row r="1317" spans="3:7" x14ac:dyDescent="0.25">
      <c r="C1317"/>
      <c r="E1317"/>
      <c r="G1317"/>
    </row>
    <row r="1318" spans="3:7" x14ac:dyDescent="0.25">
      <c r="C1318"/>
      <c r="E1318"/>
      <c r="G1318"/>
    </row>
    <row r="1319" spans="3:7" x14ac:dyDescent="0.25">
      <c r="C1319"/>
      <c r="E1319"/>
      <c r="G1319"/>
    </row>
    <row r="1320" spans="3:7" x14ac:dyDescent="0.25">
      <c r="C1320"/>
      <c r="E1320"/>
      <c r="G1320"/>
    </row>
    <row r="1321" spans="3:7" x14ac:dyDescent="0.25">
      <c r="C1321"/>
      <c r="E1321"/>
      <c r="G1321"/>
    </row>
    <row r="1322" spans="3:7" x14ac:dyDescent="0.25">
      <c r="C1322"/>
      <c r="E1322"/>
      <c r="G1322"/>
    </row>
    <row r="1323" spans="3:7" x14ac:dyDescent="0.25">
      <c r="C1323"/>
      <c r="E1323"/>
      <c r="G1323"/>
    </row>
    <row r="1324" spans="3:7" x14ac:dyDescent="0.25">
      <c r="C1324"/>
      <c r="E1324"/>
      <c r="G1324"/>
    </row>
    <row r="1325" spans="3:7" x14ac:dyDescent="0.25">
      <c r="C1325"/>
      <c r="E1325"/>
      <c r="G1325"/>
    </row>
    <row r="1326" spans="3:7" x14ac:dyDescent="0.25">
      <c r="C1326"/>
      <c r="E1326"/>
      <c r="G1326"/>
    </row>
    <row r="1327" spans="3:7" x14ac:dyDescent="0.25">
      <c r="C1327"/>
      <c r="E1327"/>
      <c r="G1327"/>
    </row>
    <row r="1328" spans="3:7" x14ac:dyDescent="0.25">
      <c r="C1328"/>
      <c r="E1328"/>
      <c r="G1328"/>
    </row>
    <row r="1329" spans="3:7" x14ac:dyDescent="0.25">
      <c r="C1329"/>
      <c r="E1329"/>
      <c r="G1329"/>
    </row>
    <row r="1330" spans="3:7" x14ac:dyDescent="0.25">
      <c r="C1330"/>
      <c r="E1330"/>
      <c r="G1330"/>
    </row>
    <row r="1331" spans="3:7" x14ac:dyDescent="0.25">
      <c r="C1331"/>
      <c r="E1331"/>
      <c r="G1331"/>
    </row>
    <row r="1332" spans="3:7" x14ac:dyDescent="0.25">
      <c r="C1332"/>
      <c r="E1332"/>
      <c r="G1332"/>
    </row>
    <row r="1333" spans="3:7" x14ac:dyDescent="0.25">
      <c r="C1333"/>
      <c r="E1333"/>
      <c r="G1333"/>
    </row>
    <row r="1334" spans="3:7" x14ac:dyDescent="0.25">
      <c r="C1334"/>
      <c r="E1334"/>
      <c r="G1334"/>
    </row>
    <row r="1335" spans="3:7" x14ac:dyDescent="0.25">
      <c r="C1335"/>
      <c r="E1335"/>
      <c r="G1335"/>
    </row>
    <row r="1336" spans="3:7" x14ac:dyDescent="0.25">
      <c r="C1336"/>
      <c r="E1336"/>
      <c r="G1336"/>
    </row>
    <row r="1337" spans="3:7" x14ac:dyDescent="0.25">
      <c r="C1337"/>
      <c r="E1337"/>
      <c r="G1337"/>
    </row>
    <row r="1338" spans="3:7" x14ac:dyDescent="0.25">
      <c r="C1338"/>
      <c r="E1338"/>
      <c r="G1338"/>
    </row>
    <row r="1339" spans="3:7" x14ac:dyDescent="0.25">
      <c r="C1339"/>
      <c r="E1339"/>
      <c r="G1339"/>
    </row>
    <row r="1340" spans="3:7" x14ac:dyDescent="0.25">
      <c r="C1340"/>
      <c r="E1340"/>
      <c r="G1340"/>
    </row>
    <row r="1341" spans="3:7" x14ac:dyDescent="0.25">
      <c r="C1341"/>
      <c r="E1341"/>
      <c r="G1341"/>
    </row>
    <row r="1342" spans="3:7" x14ac:dyDescent="0.25">
      <c r="C1342"/>
      <c r="E1342"/>
      <c r="G1342"/>
    </row>
    <row r="1343" spans="3:7" x14ac:dyDescent="0.25">
      <c r="C1343"/>
      <c r="E1343"/>
      <c r="G1343"/>
    </row>
    <row r="1344" spans="3:7" x14ac:dyDescent="0.25">
      <c r="C1344"/>
      <c r="E1344"/>
      <c r="G1344"/>
    </row>
    <row r="1345" spans="3:7" x14ac:dyDescent="0.25">
      <c r="C1345"/>
      <c r="E1345"/>
      <c r="G1345"/>
    </row>
    <row r="1346" spans="3:7" x14ac:dyDescent="0.25">
      <c r="C1346"/>
      <c r="E1346"/>
      <c r="G1346"/>
    </row>
    <row r="1347" spans="3:7" x14ac:dyDescent="0.25">
      <c r="C1347"/>
      <c r="E1347"/>
      <c r="G1347"/>
    </row>
    <row r="1348" spans="3:7" x14ac:dyDescent="0.25">
      <c r="C1348"/>
      <c r="E1348"/>
      <c r="G1348"/>
    </row>
    <row r="1349" spans="3:7" x14ac:dyDescent="0.25">
      <c r="C1349"/>
      <c r="E1349"/>
      <c r="G1349"/>
    </row>
    <row r="1350" spans="3:7" x14ac:dyDescent="0.25">
      <c r="C1350"/>
      <c r="E1350"/>
      <c r="G1350"/>
    </row>
    <row r="1351" spans="3:7" x14ac:dyDescent="0.25">
      <c r="C1351"/>
      <c r="E1351"/>
      <c r="G1351"/>
    </row>
    <row r="1352" spans="3:7" x14ac:dyDescent="0.25">
      <c r="C1352"/>
      <c r="E1352"/>
      <c r="G1352"/>
    </row>
    <row r="1353" spans="3:7" x14ac:dyDescent="0.25">
      <c r="C1353"/>
      <c r="E1353"/>
      <c r="G1353"/>
    </row>
    <row r="1354" spans="3:7" x14ac:dyDescent="0.25">
      <c r="C1354"/>
      <c r="E1354"/>
      <c r="G1354"/>
    </row>
    <row r="1355" spans="3:7" x14ac:dyDescent="0.25">
      <c r="C1355"/>
      <c r="E1355"/>
      <c r="G1355"/>
    </row>
    <row r="1356" spans="3:7" x14ac:dyDescent="0.25">
      <c r="C1356"/>
      <c r="E1356"/>
      <c r="G1356"/>
    </row>
    <row r="1357" spans="3:7" x14ac:dyDescent="0.25">
      <c r="C1357"/>
      <c r="E1357"/>
      <c r="G1357"/>
    </row>
    <row r="1358" spans="3:7" x14ac:dyDescent="0.25">
      <c r="C1358"/>
      <c r="E1358"/>
      <c r="G1358"/>
    </row>
    <row r="1359" spans="3:7" x14ac:dyDescent="0.25">
      <c r="C1359"/>
      <c r="E1359"/>
      <c r="G1359"/>
    </row>
    <row r="1360" spans="3:7" x14ac:dyDescent="0.25">
      <c r="C1360"/>
      <c r="E1360"/>
      <c r="G1360"/>
    </row>
    <row r="1361" spans="3:7" x14ac:dyDescent="0.25">
      <c r="C1361"/>
      <c r="E1361"/>
      <c r="G1361"/>
    </row>
    <row r="1362" spans="3:7" x14ac:dyDescent="0.25">
      <c r="C1362"/>
      <c r="E1362"/>
      <c r="G1362"/>
    </row>
    <row r="1363" spans="3:7" x14ac:dyDescent="0.25">
      <c r="C1363"/>
      <c r="E1363"/>
      <c r="G1363"/>
    </row>
    <row r="1364" spans="3:7" x14ac:dyDescent="0.25">
      <c r="C1364"/>
      <c r="E1364"/>
      <c r="G1364"/>
    </row>
    <row r="1365" spans="3:7" x14ac:dyDescent="0.25">
      <c r="C1365"/>
      <c r="E1365"/>
      <c r="G1365"/>
    </row>
    <row r="1366" spans="3:7" x14ac:dyDescent="0.25">
      <c r="C1366"/>
      <c r="E1366"/>
      <c r="G1366"/>
    </row>
    <row r="1367" spans="3:7" x14ac:dyDescent="0.25">
      <c r="C1367"/>
      <c r="E1367"/>
      <c r="G1367"/>
    </row>
    <row r="1368" spans="3:7" x14ac:dyDescent="0.25">
      <c r="C1368"/>
      <c r="E1368"/>
      <c r="G1368"/>
    </row>
    <row r="1369" spans="3:7" x14ac:dyDescent="0.25">
      <c r="C1369"/>
      <c r="E1369"/>
      <c r="G1369"/>
    </row>
    <row r="1370" spans="3:7" x14ac:dyDescent="0.25">
      <c r="C1370"/>
      <c r="E1370"/>
      <c r="G1370"/>
    </row>
    <row r="1371" spans="3:7" x14ac:dyDescent="0.25">
      <c r="C1371"/>
      <c r="E1371"/>
      <c r="G1371"/>
    </row>
    <row r="1372" spans="3:7" x14ac:dyDescent="0.25">
      <c r="C1372"/>
      <c r="E1372"/>
      <c r="G1372"/>
    </row>
    <row r="1373" spans="3:7" x14ac:dyDescent="0.25">
      <c r="C1373"/>
      <c r="E1373"/>
      <c r="G1373"/>
    </row>
    <row r="1374" spans="3:7" x14ac:dyDescent="0.25">
      <c r="C1374"/>
      <c r="E1374"/>
      <c r="G1374"/>
    </row>
    <row r="1375" spans="3:7" x14ac:dyDescent="0.25">
      <c r="C1375"/>
      <c r="E1375"/>
      <c r="G1375"/>
    </row>
    <row r="1376" spans="3:7" x14ac:dyDescent="0.25">
      <c r="C1376"/>
      <c r="E1376"/>
      <c r="G1376"/>
    </row>
    <row r="1377" spans="3:7" x14ac:dyDescent="0.25">
      <c r="C1377"/>
      <c r="E1377"/>
      <c r="G1377"/>
    </row>
    <row r="1378" spans="3:7" x14ac:dyDescent="0.25">
      <c r="C1378"/>
      <c r="E1378"/>
      <c r="G1378"/>
    </row>
    <row r="1379" spans="3:7" x14ac:dyDescent="0.25">
      <c r="C1379"/>
      <c r="E1379"/>
      <c r="G1379"/>
    </row>
    <row r="1380" spans="3:7" x14ac:dyDescent="0.25">
      <c r="C1380"/>
      <c r="E1380"/>
      <c r="G1380"/>
    </row>
    <row r="1381" spans="3:7" x14ac:dyDescent="0.25">
      <c r="C1381"/>
      <c r="E1381"/>
      <c r="G1381"/>
    </row>
    <row r="1382" spans="3:7" x14ac:dyDescent="0.25">
      <c r="C1382"/>
      <c r="E1382"/>
      <c r="G1382"/>
    </row>
    <row r="1383" spans="3:7" x14ac:dyDescent="0.25">
      <c r="C1383"/>
      <c r="E1383"/>
      <c r="G1383"/>
    </row>
    <row r="1384" spans="3:7" x14ac:dyDescent="0.25">
      <c r="C1384"/>
      <c r="E1384"/>
      <c r="G1384"/>
    </row>
    <row r="1385" spans="3:7" x14ac:dyDescent="0.25">
      <c r="C1385"/>
      <c r="E1385"/>
      <c r="G1385"/>
    </row>
    <row r="1386" spans="3:7" x14ac:dyDescent="0.25">
      <c r="C1386"/>
      <c r="E1386"/>
      <c r="G1386"/>
    </row>
    <row r="1387" spans="3:7" x14ac:dyDescent="0.25">
      <c r="C1387"/>
      <c r="E1387"/>
      <c r="G1387"/>
    </row>
    <row r="1388" spans="3:7" x14ac:dyDescent="0.25">
      <c r="C1388"/>
      <c r="E1388"/>
      <c r="G1388"/>
    </row>
    <row r="1389" spans="3:7" x14ac:dyDescent="0.25">
      <c r="C1389"/>
      <c r="E1389"/>
      <c r="G1389"/>
    </row>
    <row r="1390" spans="3:7" x14ac:dyDescent="0.25">
      <c r="C1390"/>
      <c r="E1390"/>
      <c r="G1390"/>
    </row>
    <row r="1391" spans="3:7" x14ac:dyDescent="0.25">
      <c r="C1391"/>
      <c r="E1391"/>
      <c r="G1391"/>
    </row>
    <row r="1392" spans="3:7" x14ac:dyDescent="0.25">
      <c r="C1392"/>
      <c r="E1392"/>
      <c r="G1392"/>
    </row>
    <row r="1393" spans="3:7" x14ac:dyDescent="0.25">
      <c r="C1393"/>
      <c r="E1393"/>
      <c r="G1393"/>
    </row>
    <row r="1394" spans="3:7" x14ac:dyDescent="0.25">
      <c r="C1394"/>
      <c r="E1394"/>
      <c r="G1394"/>
    </row>
    <row r="1395" spans="3:7" x14ac:dyDescent="0.25">
      <c r="C1395"/>
      <c r="E1395"/>
      <c r="G1395"/>
    </row>
    <row r="1396" spans="3:7" x14ac:dyDescent="0.25">
      <c r="C1396"/>
      <c r="E1396"/>
      <c r="G1396"/>
    </row>
    <row r="1397" spans="3:7" x14ac:dyDescent="0.25">
      <c r="C1397"/>
      <c r="E1397"/>
      <c r="G1397"/>
    </row>
    <row r="1398" spans="3:7" x14ac:dyDescent="0.25">
      <c r="C1398"/>
      <c r="E1398"/>
      <c r="G1398"/>
    </row>
    <row r="1399" spans="3:7" x14ac:dyDescent="0.25">
      <c r="C1399"/>
      <c r="E1399"/>
      <c r="G1399"/>
    </row>
    <row r="1400" spans="3:7" x14ac:dyDescent="0.25">
      <c r="C1400"/>
      <c r="E1400"/>
      <c r="G1400"/>
    </row>
    <row r="1401" spans="3:7" x14ac:dyDescent="0.25">
      <c r="C1401"/>
      <c r="E1401"/>
      <c r="G1401"/>
    </row>
    <row r="1402" spans="3:7" x14ac:dyDescent="0.25">
      <c r="C1402"/>
      <c r="E1402"/>
      <c r="G1402"/>
    </row>
    <row r="1403" spans="3:7" x14ac:dyDescent="0.25">
      <c r="C1403"/>
      <c r="E1403"/>
      <c r="G1403"/>
    </row>
    <row r="1404" spans="3:7" x14ac:dyDescent="0.25">
      <c r="C1404"/>
      <c r="E1404"/>
      <c r="G1404"/>
    </row>
    <row r="1405" spans="3:7" x14ac:dyDescent="0.25">
      <c r="C1405"/>
      <c r="E1405"/>
      <c r="G1405"/>
    </row>
    <row r="1406" spans="3:7" x14ac:dyDescent="0.25">
      <c r="C1406"/>
      <c r="E1406"/>
      <c r="G1406"/>
    </row>
    <row r="1407" spans="3:7" x14ac:dyDescent="0.25">
      <c r="C1407"/>
      <c r="E1407"/>
      <c r="G1407"/>
    </row>
    <row r="1408" spans="3:7" x14ac:dyDescent="0.25">
      <c r="C1408"/>
      <c r="E1408"/>
      <c r="G1408"/>
    </row>
    <row r="1409" spans="3:7" x14ac:dyDescent="0.25">
      <c r="C1409"/>
      <c r="E1409"/>
      <c r="G1409"/>
    </row>
    <row r="1410" spans="3:7" x14ac:dyDescent="0.25">
      <c r="C1410"/>
      <c r="E1410"/>
      <c r="G1410"/>
    </row>
    <row r="1411" spans="3:7" x14ac:dyDescent="0.25">
      <c r="C1411"/>
      <c r="E1411"/>
      <c r="G1411"/>
    </row>
    <row r="1412" spans="3:7" x14ac:dyDescent="0.25">
      <c r="C1412"/>
      <c r="E1412"/>
      <c r="G1412"/>
    </row>
    <row r="1413" spans="3:7" x14ac:dyDescent="0.25">
      <c r="C1413"/>
      <c r="E1413"/>
      <c r="G1413"/>
    </row>
    <row r="1414" spans="3:7" x14ac:dyDescent="0.25">
      <c r="C1414"/>
      <c r="E1414"/>
      <c r="G1414"/>
    </row>
    <row r="1415" spans="3:7" x14ac:dyDescent="0.25">
      <c r="C1415"/>
      <c r="E1415"/>
      <c r="G1415"/>
    </row>
    <row r="1416" spans="3:7" x14ac:dyDescent="0.25">
      <c r="C1416"/>
      <c r="E1416"/>
      <c r="G1416"/>
    </row>
    <row r="1417" spans="3:7" x14ac:dyDescent="0.25">
      <c r="C1417"/>
      <c r="E1417"/>
      <c r="G1417"/>
    </row>
    <row r="1418" spans="3:7" x14ac:dyDescent="0.25">
      <c r="C1418"/>
      <c r="E1418"/>
      <c r="G1418"/>
    </row>
    <row r="1419" spans="3:7" x14ac:dyDescent="0.25">
      <c r="C1419"/>
      <c r="E1419"/>
      <c r="G1419"/>
    </row>
    <row r="1420" spans="3:7" x14ac:dyDescent="0.25">
      <c r="C1420"/>
      <c r="E1420"/>
      <c r="G1420"/>
    </row>
    <row r="1421" spans="3:7" x14ac:dyDescent="0.25">
      <c r="C1421"/>
      <c r="E1421"/>
      <c r="G1421"/>
    </row>
    <row r="1422" spans="3:7" x14ac:dyDescent="0.25">
      <c r="C1422"/>
      <c r="E1422"/>
      <c r="G1422"/>
    </row>
    <row r="1423" spans="3:7" x14ac:dyDescent="0.25">
      <c r="C1423"/>
      <c r="E1423"/>
      <c r="G1423"/>
    </row>
    <row r="1424" spans="3:7" x14ac:dyDescent="0.25">
      <c r="C1424"/>
      <c r="E1424"/>
      <c r="G1424"/>
    </row>
    <row r="1425" spans="3:7" x14ac:dyDescent="0.25">
      <c r="C1425"/>
      <c r="E1425"/>
      <c r="G1425"/>
    </row>
    <row r="1426" spans="3:7" x14ac:dyDescent="0.25">
      <c r="C1426"/>
      <c r="E1426"/>
      <c r="G1426"/>
    </row>
    <row r="1427" spans="3:7" x14ac:dyDescent="0.25">
      <c r="C1427"/>
      <c r="E1427"/>
      <c r="G1427"/>
    </row>
    <row r="1428" spans="3:7" x14ac:dyDescent="0.25">
      <c r="C1428"/>
      <c r="E1428"/>
      <c r="G1428"/>
    </row>
    <row r="1429" spans="3:7" x14ac:dyDescent="0.25">
      <c r="C1429"/>
      <c r="E1429"/>
      <c r="G1429"/>
    </row>
    <row r="1430" spans="3:7" x14ac:dyDescent="0.25">
      <c r="C1430"/>
      <c r="E1430"/>
      <c r="G1430"/>
    </row>
    <row r="1431" spans="3:7" x14ac:dyDescent="0.25">
      <c r="C1431"/>
      <c r="E1431"/>
      <c r="G1431"/>
    </row>
    <row r="1432" spans="3:7" x14ac:dyDescent="0.25">
      <c r="C1432"/>
      <c r="E1432"/>
      <c r="G1432"/>
    </row>
    <row r="1433" spans="3:7" x14ac:dyDescent="0.25">
      <c r="C1433"/>
      <c r="E1433"/>
      <c r="G1433"/>
    </row>
    <row r="1434" spans="3:7" x14ac:dyDescent="0.25">
      <c r="C1434"/>
      <c r="E1434"/>
      <c r="G1434"/>
    </row>
    <row r="1435" spans="3:7" x14ac:dyDescent="0.25">
      <c r="C1435"/>
      <c r="E1435"/>
      <c r="G1435"/>
    </row>
    <row r="1436" spans="3:7" x14ac:dyDescent="0.25">
      <c r="C1436"/>
      <c r="E1436"/>
      <c r="G1436"/>
    </row>
    <row r="1437" spans="3:7" x14ac:dyDescent="0.25">
      <c r="C1437"/>
      <c r="E1437"/>
      <c r="G1437"/>
    </row>
    <row r="1438" spans="3:7" x14ac:dyDescent="0.25">
      <c r="C1438"/>
      <c r="E1438"/>
      <c r="G1438"/>
    </row>
    <row r="1439" spans="3:7" x14ac:dyDescent="0.25">
      <c r="C1439"/>
      <c r="E1439"/>
      <c r="G1439"/>
    </row>
    <row r="1440" spans="3:7" x14ac:dyDescent="0.25">
      <c r="C1440"/>
      <c r="E1440"/>
      <c r="G1440"/>
    </row>
    <row r="1441" spans="3:7" x14ac:dyDescent="0.25">
      <c r="C1441"/>
      <c r="E1441"/>
      <c r="G1441"/>
    </row>
    <row r="1442" spans="3:7" x14ac:dyDescent="0.25">
      <c r="C1442"/>
      <c r="E1442"/>
      <c r="G1442"/>
    </row>
    <row r="1443" spans="3:7" x14ac:dyDescent="0.25">
      <c r="C1443"/>
      <c r="E1443"/>
      <c r="G1443"/>
    </row>
    <row r="1444" spans="3:7" x14ac:dyDescent="0.25">
      <c r="C1444"/>
      <c r="E1444"/>
      <c r="G1444"/>
    </row>
    <row r="1445" spans="3:7" x14ac:dyDescent="0.25">
      <c r="C1445"/>
      <c r="E1445"/>
      <c r="G1445"/>
    </row>
    <row r="1446" spans="3:7" x14ac:dyDescent="0.25">
      <c r="C1446"/>
      <c r="E1446"/>
      <c r="G1446"/>
    </row>
    <row r="1447" spans="3:7" x14ac:dyDescent="0.25">
      <c r="C1447"/>
      <c r="E1447"/>
      <c r="G1447"/>
    </row>
    <row r="1448" spans="3:7" x14ac:dyDescent="0.25">
      <c r="C1448"/>
      <c r="E1448"/>
      <c r="G1448"/>
    </row>
    <row r="1449" spans="3:7" x14ac:dyDescent="0.25">
      <c r="C1449"/>
      <c r="E1449"/>
      <c r="G1449"/>
    </row>
    <row r="1450" spans="3:7" x14ac:dyDescent="0.25">
      <c r="C1450"/>
      <c r="E1450"/>
      <c r="G1450"/>
    </row>
    <row r="1451" spans="3:7" x14ac:dyDescent="0.25">
      <c r="C1451"/>
      <c r="E1451"/>
      <c r="G1451"/>
    </row>
    <row r="1452" spans="3:7" x14ac:dyDescent="0.25">
      <c r="C1452"/>
      <c r="E1452"/>
      <c r="G1452"/>
    </row>
    <row r="1453" spans="3:7" x14ac:dyDescent="0.25">
      <c r="C1453"/>
      <c r="E1453"/>
      <c r="G1453"/>
    </row>
    <row r="1454" spans="3:7" x14ac:dyDescent="0.25">
      <c r="C1454"/>
      <c r="E1454"/>
      <c r="G1454"/>
    </row>
    <row r="1455" spans="3:7" x14ac:dyDescent="0.25">
      <c r="C1455"/>
      <c r="E1455"/>
      <c r="G1455"/>
    </row>
    <row r="1456" spans="3:7" x14ac:dyDescent="0.25">
      <c r="C1456"/>
      <c r="E1456"/>
      <c r="G1456"/>
    </row>
    <row r="1457" spans="3:7" x14ac:dyDescent="0.25">
      <c r="C1457"/>
      <c r="E1457"/>
      <c r="G1457"/>
    </row>
    <row r="1458" spans="3:7" x14ac:dyDescent="0.25">
      <c r="C1458"/>
      <c r="E1458"/>
      <c r="G1458"/>
    </row>
    <row r="1459" spans="3:7" x14ac:dyDescent="0.25">
      <c r="C1459"/>
      <c r="E1459"/>
      <c r="G1459"/>
    </row>
    <row r="1460" spans="3:7" x14ac:dyDescent="0.25">
      <c r="C1460"/>
      <c r="E1460"/>
      <c r="G1460"/>
    </row>
    <row r="1461" spans="3:7" x14ac:dyDescent="0.25">
      <c r="C1461"/>
      <c r="E1461"/>
      <c r="G1461"/>
    </row>
    <row r="1462" spans="3:7" x14ac:dyDescent="0.25">
      <c r="C1462"/>
      <c r="E1462"/>
      <c r="G1462"/>
    </row>
    <row r="1463" spans="3:7" x14ac:dyDescent="0.25">
      <c r="C1463"/>
      <c r="E1463"/>
      <c r="G1463"/>
    </row>
    <row r="1464" spans="3:7" x14ac:dyDescent="0.25">
      <c r="C1464"/>
      <c r="E1464"/>
      <c r="G1464"/>
    </row>
    <row r="1465" spans="3:7" x14ac:dyDescent="0.25">
      <c r="C1465"/>
      <c r="E1465"/>
      <c r="G1465"/>
    </row>
    <row r="1466" spans="3:7" x14ac:dyDescent="0.25">
      <c r="C1466"/>
      <c r="E1466"/>
      <c r="G1466"/>
    </row>
    <row r="1467" spans="3:7" x14ac:dyDescent="0.25">
      <c r="C1467"/>
      <c r="E1467"/>
      <c r="G1467"/>
    </row>
    <row r="1468" spans="3:7" x14ac:dyDescent="0.25">
      <c r="C1468"/>
      <c r="E1468"/>
      <c r="G1468"/>
    </row>
    <row r="1469" spans="3:7" x14ac:dyDescent="0.25">
      <c r="C1469"/>
      <c r="E1469"/>
      <c r="G1469"/>
    </row>
    <row r="1470" spans="3:7" x14ac:dyDescent="0.25">
      <c r="C1470"/>
      <c r="E1470"/>
      <c r="G1470"/>
    </row>
    <row r="1471" spans="3:7" x14ac:dyDescent="0.25">
      <c r="C1471"/>
      <c r="E1471"/>
      <c r="G1471"/>
    </row>
    <row r="1472" spans="3:7" x14ac:dyDescent="0.25">
      <c r="C1472"/>
      <c r="E1472"/>
      <c r="G1472"/>
    </row>
    <row r="1473" spans="3:7" x14ac:dyDescent="0.25">
      <c r="C1473"/>
      <c r="E1473"/>
      <c r="G1473"/>
    </row>
    <row r="1474" spans="3:7" x14ac:dyDescent="0.25">
      <c r="C1474"/>
      <c r="E1474"/>
      <c r="G1474"/>
    </row>
    <row r="1475" spans="3:7" x14ac:dyDescent="0.25">
      <c r="C1475"/>
      <c r="E1475"/>
      <c r="G1475"/>
    </row>
    <row r="1476" spans="3:7" x14ac:dyDescent="0.25">
      <c r="C1476"/>
      <c r="E1476"/>
      <c r="G1476"/>
    </row>
    <row r="1477" spans="3:7" x14ac:dyDescent="0.25">
      <c r="C1477"/>
      <c r="E1477"/>
      <c r="G1477"/>
    </row>
    <row r="1478" spans="3:7" x14ac:dyDescent="0.25">
      <c r="C1478"/>
      <c r="E1478"/>
      <c r="G1478"/>
    </row>
    <row r="1479" spans="3:7" x14ac:dyDescent="0.25">
      <c r="C1479"/>
      <c r="E1479"/>
      <c r="G1479"/>
    </row>
    <row r="1480" spans="3:7" x14ac:dyDescent="0.25">
      <c r="C1480"/>
      <c r="E1480"/>
      <c r="G1480"/>
    </row>
    <row r="1481" spans="3:7" x14ac:dyDescent="0.25">
      <c r="C1481"/>
      <c r="E1481"/>
      <c r="G1481"/>
    </row>
    <row r="1482" spans="3:7" x14ac:dyDescent="0.25">
      <c r="C1482"/>
      <c r="E1482"/>
      <c r="G1482"/>
    </row>
    <row r="1483" spans="3:7" x14ac:dyDescent="0.25">
      <c r="C1483"/>
      <c r="E1483"/>
      <c r="G1483"/>
    </row>
    <row r="1484" spans="3:7" x14ac:dyDescent="0.25">
      <c r="C1484"/>
      <c r="E1484"/>
      <c r="G1484"/>
    </row>
    <row r="1485" spans="3:7" x14ac:dyDescent="0.25">
      <c r="C1485"/>
      <c r="E1485"/>
      <c r="G1485"/>
    </row>
    <row r="1486" spans="3:7" x14ac:dyDescent="0.25">
      <c r="C1486"/>
      <c r="E1486"/>
      <c r="G1486"/>
    </row>
    <row r="1487" spans="3:7" x14ac:dyDescent="0.25">
      <c r="C1487"/>
      <c r="E1487"/>
      <c r="G1487"/>
    </row>
    <row r="1488" spans="3:7" x14ac:dyDescent="0.25">
      <c r="C1488"/>
      <c r="E1488"/>
      <c r="G1488"/>
    </row>
    <row r="1489" spans="3:7" x14ac:dyDescent="0.25">
      <c r="C1489"/>
      <c r="E1489"/>
      <c r="G1489"/>
    </row>
    <row r="1490" spans="3:7" x14ac:dyDescent="0.25">
      <c r="C1490"/>
      <c r="E1490"/>
      <c r="G1490"/>
    </row>
    <row r="1491" spans="3:7" x14ac:dyDescent="0.25">
      <c r="C1491"/>
      <c r="E1491"/>
      <c r="G1491"/>
    </row>
    <row r="1492" spans="3:7" x14ac:dyDescent="0.25">
      <c r="C1492"/>
      <c r="E1492"/>
      <c r="G1492"/>
    </row>
    <row r="1493" spans="3:7" x14ac:dyDescent="0.25">
      <c r="C1493"/>
      <c r="E1493"/>
      <c r="G1493"/>
    </row>
    <row r="1494" spans="3:7" x14ac:dyDescent="0.25">
      <c r="C1494"/>
      <c r="E1494"/>
      <c r="G1494"/>
    </row>
    <row r="1495" spans="3:7" x14ac:dyDescent="0.25">
      <c r="C1495"/>
      <c r="E1495"/>
      <c r="G1495"/>
    </row>
    <row r="1496" spans="3:7" x14ac:dyDescent="0.25">
      <c r="C1496"/>
      <c r="E1496"/>
      <c r="G1496"/>
    </row>
    <row r="1497" spans="3:7" x14ac:dyDescent="0.25">
      <c r="C1497"/>
      <c r="E1497"/>
      <c r="G1497"/>
    </row>
    <row r="1498" spans="3:7" x14ac:dyDescent="0.25">
      <c r="C1498"/>
      <c r="E1498"/>
      <c r="G1498"/>
    </row>
    <row r="1499" spans="3:7" x14ac:dyDescent="0.25">
      <c r="C1499"/>
      <c r="E1499"/>
      <c r="G1499"/>
    </row>
    <row r="1500" spans="3:7" x14ac:dyDescent="0.25">
      <c r="C1500"/>
      <c r="E1500"/>
      <c r="G1500"/>
    </row>
    <row r="1501" spans="3:7" x14ac:dyDescent="0.25">
      <c r="C1501"/>
      <c r="E1501"/>
      <c r="G1501"/>
    </row>
    <row r="1502" spans="3:7" x14ac:dyDescent="0.25">
      <c r="C1502"/>
      <c r="E1502"/>
      <c r="G1502"/>
    </row>
    <row r="1503" spans="3:7" x14ac:dyDescent="0.25">
      <c r="C1503"/>
      <c r="E1503"/>
      <c r="G1503"/>
    </row>
    <row r="1504" spans="3:7" x14ac:dyDescent="0.25">
      <c r="C1504"/>
      <c r="E1504"/>
      <c r="G1504"/>
    </row>
    <row r="1505" spans="3:7" x14ac:dyDescent="0.25">
      <c r="C1505"/>
      <c r="E1505"/>
      <c r="G1505"/>
    </row>
    <row r="1506" spans="3:7" x14ac:dyDescent="0.25">
      <c r="C1506"/>
      <c r="E1506"/>
      <c r="G1506"/>
    </row>
    <row r="1507" spans="3:7" x14ac:dyDescent="0.25">
      <c r="C1507"/>
      <c r="E1507"/>
      <c r="G1507"/>
    </row>
    <row r="1508" spans="3:7" x14ac:dyDescent="0.25">
      <c r="C1508"/>
      <c r="E1508"/>
      <c r="G1508"/>
    </row>
    <row r="1509" spans="3:7" x14ac:dyDescent="0.25">
      <c r="C1509"/>
      <c r="E1509"/>
      <c r="G1509"/>
    </row>
    <row r="1510" spans="3:7" x14ac:dyDescent="0.25">
      <c r="C1510"/>
      <c r="E1510"/>
      <c r="G1510"/>
    </row>
    <row r="1511" spans="3:7" x14ac:dyDescent="0.25">
      <c r="C1511"/>
      <c r="E1511"/>
      <c r="G1511"/>
    </row>
    <row r="1512" spans="3:7" x14ac:dyDescent="0.25">
      <c r="C1512"/>
      <c r="E1512"/>
      <c r="G1512"/>
    </row>
    <row r="1513" spans="3:7" x14ac:dyDescent="0.25">
      <c r="C1513"/>
      <c r="E1513"/>
      <c r="G1513"/>
    </row>
    <row r="1514" spans="3:7" x14ac:dyDescent="0.25">
      <c r="C1514"/>
      <c r="E1514"/>
      <c r="G1514"/>
    </row>
    <row r="1515" spans="3:7" x14ac:dyDescent="0.25">
      <c r="C1515"/>
      <c r="E1515"/>
      <c r="G1515"/>
    </row>
    <row r="1516" spans="3:7" x14ac:dyDescent="0.25">
      <c r="C1516"/>
      <c r="E1516"/>
      <c r="G1516"/>
    </row>
    <row r="1517" spans="3:7" x14ac:dyDescent="0.25">
      <c r="C1517"/>
      <c r="E1517"/>
      <c r="G1517"/>
    </row>
    <row r="1518" spans="3:7" x14ac:dyDescent="0.25">
      <c r="C1518"/>
      <c r="E1518"/>
      <c r="G1518"/>
    </row>
    <row r="1519" spans="3:7" x14ac:dyDescent="0.25">
      <c r="C1519"/>
      <c r="E1519"/>
      <c r="G1519"/>
    </row>
    <row r="1520" spans="3:7" x14ac:dyDescent="0.25">
      <c r="C1520"/>
      <c r="E1520"/>
      <c r="G1520"/>
    </row>
    <row r="1521" spans="3:7" x14ac:dyDescent="0.25">
      <c r="C1521"/>
      <c r="E1521"/>
      <c r="G1521"/>
    </row>
    <row r="1522" spans="3:7" x14ac:dyDescent="0.25">
      <c r="C1522"/>
      <c r="E1522"/>
      <c r="G1522"/>
    </row>
    <row r="1523" spans="3:7" x14ac:dyDescent="0.25">
      <c r="C1523"/>
      <c r="E1523"/>
      <c r="G1523"/>
    </row>
    <row r="1524" spans="3:7" x14ac:dyDescent="0.25">
      <c r="C1524"/>
      <c r="E1524"/>
      <c r="G1524"/>
    </row>
    <row r="1525" spans="3:7" x14ac:dyDescent="0.25">
      <c r="C1525"/>
      <c r="E1525"/>
      <c r="G1525"/>
    </row>
    <row r="1526" spans="3:7" x14ac:dyDescent="0.25">
      <c r="C1526"/>
      <c r="E1526"/>
      <c r="G1526"/>
    </row>
    <row r="1527" spans="3:7" x14ac:dyDescent="0.25">
      <c r="C1527"/>
      <c r="E1527"/>
      <c r="G1527"/>
    </row>
    <row r="1528" spans="3:7" x14ac:dyDescent="0.25">
      <c r="C1528"/>
      <c r="E1528"/>
      <c r="G1528"/>
    </row>
    <row r="1529" spans="3:7" x14ac:dyDescent="0.25">
      <c r="C1529"/>
      <c r="E1529"/>
      <c r="G1529"/>
    </row>
    <row r="1530" spans="3:7" x14ac:dyDescent="0.25">
      <c r="C1530"/>
      <c r="E1530"/>
      <c r="G1530"/>
    </row>
    <row r="1531" spans="3:7" x14ac:dyDescent="0.25">
      <c r="C1531"/>
      <c r="E1531"/>
      <c r="G1531"/>
    </row>
    <row r="1532" spans="3:7" x14ac:dyDescent="0.25">
      <c r="C1532"/>
      <c r="E1532"/>
      <c r="G1532"/>
    </row>
    <row r="1533" spans="3:7" x14ac:dyDescent="0.25">
      <c r="C1533"/>
      <c r="E1533"/>
      <c r="G1533"/>
    </row>
    <row r="1534" spans="3:7" x14ac:dyDescent="0.25">
      <c r="C1534"/>
      <c r="E1534"/>
      <c r="G1534"/>
    </row>
    <row r="1535" spans="3:7" x14ac:dyDescent="0.25">
      <c r="C1535"/>
      <c r="E1535"/>
      <c r="G1535"/>
    </row>
    <row r="1536" spans="3:7" x14ac:dyDescent="0.25">
      <c r="C1536"/>
      <c r="E1536"/>
      <c r="G1536"/>
    </row>
    <row r="1537" spans="3:7" x14ac:dyDescent="0.25">
      <c r="C1537"/>
      <c r="E1537"/>
      <c r="G1537"/>
    </row>
    <row r="1538" spans="3:7" x14ac:dyDescent="0.25">
      <c r="C1538"/>
      <c r="E1538"/>
      <c r="G1538"/>
    </row>
    <row r="1539" spans="3:7" x14ac:dyDescent="0.25">
      <c r="C1539"/>
      <c r="E1539"/>
      <c r="G1539"/>
    </row>
    <row r="1540" spans="3:7" x14ac:dyDescent="0.25">
      <c r="C1540"/>
      <c r="E1540"/>
      <c r="G1540"/>
    </row>
    <row r="1541" spans="3:7" x14ac:dyDescent="0.25">
      <c r="C1541"/>
      <c r="E1541"/>
      <c r="G1541"/>
    </row>
    <row r="1542" spans="3:7" x14ac:dyDescent="0.25">
      <c r="C1542"/>
      <c r="E1542"/>
      <c r="G1542"/>
    </row>
    <row r="1543" spans="3:7" x14ac:dyDescent="0.25">
      <c r="C1543"/>
      <c r="E1543"/>
      <c r="G1543"/>
    </row>
    <row r="1544" spans="3:7" x14ac:dyDescent="0.25">
      <c r="C1544"/>
      <c r="E1544"/>
      <c r="G1544"/>
    </row>
    <row r="1545" spans="3:7" x14ac:dyDescent="0.25">
      <c r="C1545"/>
      <c r="E1545"/>
      <c r="G1545"/>
    </row>
    <row r="1546" spans="3:7" x14ac:dyDescent="0.25">
      <c r="C1546"/>
      <c r="E1546"/>
      <c r="G1546"/>
    </row>
    <row r="1547" spans="3:7" x14ac:dyDescent="0.25">
      <c r="C1547"/>
      <c r="E1547"/>
      <c r="G1547"/>
    </row>
    <row r="1548" spans="3:7" x14ac:dyDescent="0.25">
      <c r="C1548"/>
      <c r="E1548"/>
      <c r="G1548"/>
    </row>
    <row r="1549" spans="3:7" x14ac:dyDescent="0.25">
      <c r="C1549"/>
      <c r="E1549"/>
      <c r="G1549"/>
    </row>
    <row r="1550" spans="3:7" x14ac:dyDescent="0.25">
      <c r="C1550"/>
      <c r="E1550"/>
      <c r="G1550"/>
    </row>
    <row r="1551" spans="3:7" x14ac:dyDescent="0.25">
      <c r="C1551"/>
      <c r="E1551"/>
      <c r="G1551"/>
    </row>
    <row r="1552" spans="3:7" x14ac:dyDescent="0.25">
      <c r="C1552"/>
      <c r="E1552"/>
      <c r="G1552"/>
    </row>
    <row r="1553" spans="3:7" x14ac:dyDescent="0.25">
      <c r="C1553"/>
      <c r="E1553"/>
      <c r="G1553"/>
    </row>
    <row r="1554" spans="3:7" x14ac:dyDescent="0.25">
      <c r="C1554"/>
      <c r="E1554"/>
      <c r="G1554"/>
    </row>
    <row r="1555" spans="3:7" x14ac:dyDescent="0.25">
      <c r="C1555"/>
      <c r="E1555"/>
      <c r="G1555"/>
    </row>
    <row r="1556" spans="3:7" x14ac:dyDescent="0.25">
      <c r="C1556"/>
      <c r="E1556"/>
      <c r="G1556"/>
    </row>
    <row r="1557" spans="3:7" x14ac:dyDescent="0.25">
      <c r="C1557"/>
      <c r="E1557"/>
      <c r="G1557"/>
    </row>
    <row r="1558" spans="3:7" x14ac:dyDescent="0.25">
      <c r="C1558"/>
      <c r="E1558"/>
      <c r="G1558"/>
    </row>
    <row r="1559" spans="3:7" x14ac:dyDescent="0.25">
      <c r="C1559"/>
      <c r="E1559"/>
      <c r="G1559"/>
    </row>
    <row r="1560" spans="3:7" x14ac:dyDescent="0.25">
      <c r="C1560"/>
      <c r="E1560"/>
      <c r="G1560"/>
    </row>
    <row r="1561" spans="3:7" x14ac:dyDescent="0.25">
      <c r="C1561"/>
      <c r="E1561"/>
      <c r="G1561"/>
    </row>
    <row r="1562" spans="3:7" x14ac:dyDescent="0.25">
      <c r="C1562"/>
      <c r="E1562"/>
      <c r="G1562"/>
    </row>
    <row r="1563" spans="3:7" x14ac:dyDescent="0.25">
      <c r="C1563"/>
      <c r="E1563"/>
      <c r="G1563"/>
    </row>
    <row r="1564" spans="3:7" x14ac:dyDescent="0.25">
      <c r="C1564"/>
      <c r="E1564"/>
      <c r="G1564"/>
    </row>
    <row r="1565" spans="3:7" x14ac:dyDescent="0.25">
      <c r="C1565"/>
      <c r="E1565"/>
      <c r="G1565"/>
    </row>
    <row r="1566" spans="3:7" x14ac:dyDescent="0.25">
      <c r="C1566"/>
      <c r="E1566"/>
      <c r="G1566"/>
    </row>
    <row r="1567" spans="3:7" x14ac:dyDescent="0.25">
      <c r="C1567"/>
      <c r="E1567"/>
      <c r="G1567"/>
    </row>
    <row r="1568" spans="3:7" x14ac:dyDescent="0.25">
      <c r="C1568"/>
      <c r="E1568"/>
      <c r="G1568"/>
    </row>
    <row r="1569" spans="3:7" x14ac:dyDescent="0.25">
      <c r="C1569"/>
      <c r="E1569"/>
      <c r="G1569"/>
    </row>
    <row r="1570" spans="3:7" x14ac:dyDescent="0.25">
      <c r="C1570"/>
      <c r="E1570"/>
      <c r="G1570"/>
    </row>
    <row r="1571" spans="3:7" x14ac:dyDescent="0.25">
      <c r="C1571"/>
      <c r="E1571"/>
      <c r="G1571"/>
    </row>
    <row r="1572" spans="3:7" x14ac:dyDescent="0.25">
      <c r="C1572"/>
      <c r="E1572"/>
      <c r="G1572"/>
    </row>
    <row r="1573" spans="3:7" x14ac:dyDescent="0.25">
      <c r="C1573"/>
      <c r="E1573"/>
      <c r="G1573"/>
    </row>
    <row r="1574" spans="3:7" x14ac:dyDescent="0.25">
      <c r="C1574"/>
      <c r="E1574"/>
      <c r="G1574"/>
    </row>
    <row r="1575" spans="3:7" x14ac:dyDescent="0.25">
      <c r="C1575"/>
      <c r="E1575"/>
      <c r="G1575"/>
    </row>
    <row r="1576" spans="3:7" x14ac:dyDescent="0.25">
      <c r="C1576"/>
      <c r="E1576"/>
      <c r="G1576"/>
    </row>
    <row r="1577" spans="3:7" x14ac:dyDescent="0.25">
      <c r="C1577"/>
      <c r="E1577"/>
      <c r="G1577"/>
    </row>
    <row r="1578" spans="3:7" x14ac:dyDescent="0.25">
      <c r="C1578"/>
      <c r="E1578"/>
      <c r="G1578"/>
    </row>
    <row r="1579" spans="3:7" x14ac:dyDescent="0.25">
      <c r="C1579"/>
      <c r="E1579"/>
      <c r="G1579"/>
    </row>
    <row r="1580" spans="3:7" x14ac:dyDescent="0.25">
      <c r="C1580"/>
      <c r="E1580"/>
      <c r="G1580"/>
    </row>
    <row r="1581" spans="3:7" x14ac:dyDescent="0.25">
      <c r="C1581"/>
      <c r="E1581"/>
      <c r="G1581"/>
    </row>
    <row r="1582" spans="3:7" x14ac:dyDescent="0.25">
      <c r="C1582"/>
      <c r="E1582"/>
      <c r="G1582"/>
    </row>
    <row r="1583" spans="3:7" x14ac:dyDescent="0.25">
      <c r="C1583"/>
      <c r="E1583"/>
      <c r="G1583"/>
    </row>
    <row r="1584" spans="3:7" x14ac:dyDescent="0.25">
      <c r="C1584"/>
      <c r="E1584"/>
      <c r="G1584"/>
    </row>
    <row r="1585" spans="3:7" x14ac:dyDescent="0.25">
      <c r="C1585"/>
      <c r="E1585"/>
      <c r="G1585"/>
    </row>
    <row r="1586" spans="3:7" x14ac:dyDescent="0.25">
      <c r="C1586"/>
      <c r="E1586"/>
      <c r="G1586"/>
    </row>
    <row r="1587" spans="3:7" x14ac:dyDescent="0.25">
      <c r="C1587"/>
      <c r="E1587"/>
      <c r="G1587"/>
    </row>
    <row r="1588" spans="3:7" x14ac:dyDescent="0.25">
      <c r="C1588"/>
      <c r="E1588"/>
      <c r="G1588"/>
    </row>
    <row r="1589" spans="3:7" x14ac:dyDescent="0.25">
      <c r="C1589"/>
      <c r="E1589"/>
      <c r="G1589"/>
    </row>
    <row r="1590" spans="3:7" x14ac:dyDescent="0.25">
      <c r="C1590"/>
      <c r="E1590"/>
      <c r="G1590"/>
    </row>
    <row r="1591" spans="3:7" x14ac:dyDescent="0.25">
      <c r="C1591"/>
      <c r="E1591"/>
      <c r="G1591"/>
    </row>
    <row r="1592" spans="3:7" x14ac:dyDescent="0.25">
      <c r="C1592"/>
      <c r="E1592"/>
      <c r="G1592"/>
    </row>
    <row r="1593" spans="3:7" x14ac:dyDescent="0.25">
      <c r="C1593"/>
      <c r="E1593"/>
      <c r="G1593"/>
    </row>
    <row r="1594" spans="3:7" x14ac:dyDescent="0.25">
      <c r="C1594"/>
      <c r="E1594"/>
      <c r="G1594"/>
    </row>
    <row r="1595" spans="3:7" x14ac:dyDescent="0.25">
      <c r="C1595"/>
      <c r="E1595"/>
      <c r="G1595"/>
    </row>
    <row r="1596" spans="3:7" x14ac:dyDescent="0.25">
      <c r="C1596"/>
      <c r="E1596"/>
      <c r="G1596"/>
    </row>
    <row r="1597" spans="3:7" x14ac:dyDescent="0.25">
      <c r="C1597"/>
      <c r="E1597"/>
      <c r="G1597"/>
    </row>
    <row r="1598" spans="3:7" x14ac:dyDescent="0.25">
      <c r="C1598"/>
      <c r="E1598"/>
      <c r="G1598"/>
    </row>
    <row r="1599" spans="3:7" x14ac:dyDescent="0.25">
      <c r="C1599"/>
      <c r="E1599"/>
      <c r="G1599"/>
    </row>
    <row r="1600" spans="3:7" x14ac:dyDescent="0.25">
      <c r="C1600"/>
      <c r="E1600"/>
      <c r="G1600"/>
    </row>
    <row r="1601" spans="3:7" x14ac:dyDescent="0.25">
      <c r="C1601"/>
      <c r="E1601"/>
      <c r="G1601"/>
    </row>
    <row r="1602" spans="3:7" x14ac:dyDescent="0.25">
      <c r="C1602"/>
      <c r="E1602"/>
      <c r="G1602"/>
    </row>
    <row r="1603" spans="3:7" x14ac:dyDescent="0.25">
      <c r="C1603"/>
      <c r="E1603"/>
      <c r="G1603"/>
    </row>
    <row r="1604" spans="3:7" x14ac:dyDescent="0.25">
      <c r="C1604"/>
      <c r="E1604"/>
      <c r="G1604"/>
    </row>
    <row r="1605" spans="3:7" x14ac:dyDescent="0.25">
      <c r="C1605"/>
      <c r="E1605"/>
      <c r="G1605"/>
    </row>
    <row r="1606" spans="3:7" x14ac:dyDescent="0.25">
      <c r="C1606"/>
      <c r="E1606"/>
      <c r="G1606"/>
    </row>
    <row r="1607" spans="3:7" x14ac:dyDescent="0.25">
      <c r="C1607"/>
      <c r="E1607"/>
      <c r="G1607"/>
    </row>
    <row r="1608" spans="3:7" x14ac:dyDescent="0.25">
      <c r="C1608"/>
      <c r="E1608"/>
      <c r="G1608"/>
    </row>
    <row r="1609" spans="3:7" x14ac:dyDescent="0.25">
      <c r="C1609"/>
      <c r="E1609"/>
      <c r="G1609"/>
    </row>
    <row r="1610" spans="3:7" x14ac:dyDescent="0.25">
      <c r="C1610"/>
      <c r="E1610"/>
      <c r="G1610"/>
    </row>
    <row r="1611" spans="3:7" x14ac:dyDescent="0.25">
      <c r="C1611"/>
      <c r="E1611"/>
      <c r="G1611"/>
    </row>
    <row r="1612" spans="3:7" x14ac:dyDescent="0.25">
      <c r="C1612"/>
      <c r="E1612"/>
      <c r="G1612"/>
    </row>
    <row r="1613" spans="3:7" x14ac:dyDescent="0.25">
      <c r="C1613"/>
      <c r="E1613"/>
      <c r="G1613"/>
    </row>
    <row r="1614" spans="3:7" x14ac:dyDescent="0.25">
      <c r="C1614"/>
      <c r="E1614"/>
      <c r="G1614"/>
    </row>
    <row r="1615" spans="3:7" x14ac:dyDescent="0.25">
      <c r="C1615"/>
      <c r="E1615"/>
      <c r="G1615"/>
    </row>
    <row r="1616" spans="3:7" x14ac:dyDescent="0.25">
      <c r="C1616"/>
      <c r="E1616"/>
      <c r="G1616"/>
    </row>
    <row r="1617" spans="3:7" x14ac:dyDescent="0.25">
      <c r="C1617"/>
      <c r="E1617"/>
      <c r="G1617"/>
    </row>
    <row r="1618" spans="3:7" x14ac:dyDescent="0.25">
      <c r="C1618"/>
      <c r="E1618"/>
      <c r="G1618"/>
    </row>
    <row r="1619" spans="3:7" x14ac:dyDescent="0.25">
      <c r="C1619"/>
      <c r="E1619"/>
      <c r="G1619"/>
    </row>
    <row r="1620" spans="3:7" x14ac:dyDescent="0.25">
      <c r="C1620"/>
      <c r="E1620"/>
      <c r="G1620"/>
    </row>
    <row r="1621" spans="3:7" x14ac:dyDescent="0.25">
      <c r="C1621"/>
      <c r="E1621"/>
      <c r="G1621"/>
    </row>
    <row r="1622" spans="3:7" x14ac:dyDescent="0.25">
      <c r="C1622"/>
      <c r="E1622"/>
      <c r="G1622"/>
    </row>
    <row r="1623" spans="3:7" x14ac:dyDescent="0.25">
      <c r="C1623"/>
      <c r="E1623"/>
      <c r="G1623"/>
    </row>
    <row r="1624" spans="3:7" x14ac:dyDescent="0.25">
      <c r="C1624"/>
      <c r="E1624"/>
      <c r="G1624"/>
    </row>
    <row r="1625" spans="3:7" x14ac:dyDescent="0.25">
      <c r="C1625"/>
      <c r="E1625"/>
      <c r="G1625"/>
    </row>
    <row r="1626" spans="3:7" x14ac:dyDescent="0.25">
      <c r="C1626"/>
      <c r="E1626"/>
      <c r="G1626"/>
    </row>
    <row r="1627" spans="3:7" x14ac:dyDescent="0.25">
      <c r="C1627"/>
      <c r="E1627"/>
      <c r="G1627"/>
    </row>
    <row r="1628" spans="3:7" x14ac:dyDescent="0.25">
      <c r="C1628"/>
      <c r="E1628"/>
      <c r="G1628"/>
    </row>
    <row r="1629" spans="3:7" x14ac:dyDescent="0.25">
      <c r="C1629"/>
      <c r="E1629"/>
      <c r="G1629"/>
    </row>
    <row r="1630" spans="3:7" x14ac:dyDescent="0.25">
      <c r="C1630"/>
      <c r="E1630"/>
      <c r="G1630"/>
    </row>
    <row r="1631" spans="3:7" x14ac:dyDescent="0.25">
      <c r="C1631"/>
      <c r="E1631"/>
      <c r="G1631"/>
    </row>
    <row r="1632" spans="3:7" x14ac:dyDescent="0.25">
      <c r="C1632"/>
      <c r="E1632"/>
      <c r="G1632"/>
    </row>
    <row r="1633" spans="3:7" x14ac:dyDescent="0.25">
      <c r="C1633"/>
      <c r="E1633"/>
      <c r="G1633"/>
    </row>
    <row r="1634" spans="3:7" x14ac:dyDescent="0.25">
      <c r="C1634"/>
      <c r="E1634"/>
      <c r="G1634"/>
    </row>
    <row r="1635" spans="3:7" x14ac:dyDescent="0.25">
      <c r="C1635"/>
      <c r="E1635"/>
      <c r="G1635"/>
    </row>
    <row r="1636" spans="3:7" x14ac:dyDescent="0.25">
      <c r="C1636"/>
      <c r="E1636"/>
      <c r="G1636"/>
    </row>
    <row r="1637" spans="3:7" x14ac:dyDescent="0.25">
      <c r="C1637"/>
      <c r="E1637"/>
      <c r="G1637"/>
    </row>
    <row r="1638" spans="3:7" x14ac:dyDescent="0.25">
      <c r="C1638"/>
      <c r="E1638"/>
      <c r="G1638"/>
    </row>
    <row r="1639" spans="3:7" x14ac:dyDescent="0.25">
      <c r="C1639"/>
      <c r="E1639"/>
      <c r="G1639"/>
    </row>
    <row r="1640" spans="3:7" x14ac:dyDescent="0.25">
      <c r="C1640"/>
      <c r="E1640"/>
      <c r="G1640"/>
    </row>
    <row r="1641" spans="3:7" x14ac:dyDescent="0.25">
      <c r="C1641"/>
      <c r="E1641"/>
      <c r="G1641"/>
    </row>
    <row r="1642" spans="3:7" x14ac:dyDescent="0.25">
      <c r="C1642"/>
      <c r="E1642"/>
      <c r="G1642"/>
    </row>
    <row r="1643" spans="3:7" x14ac:dyDescent="0.25">
      <c r="C1643"/>
      <c r="E1643"/>
      <c r="G1643"/>
    </row>
    <row r="1644" spans="3:7" x14ac:dyDescent="0.25">
      <c r="C1644"/>
      <c r="E1644"/>
      <c r="G1644"/>
    </row>
    <row r="1645" spans="3:7" x14ac:dyDescent="0.25">
      <c r="C1645"/>
      <c r="E1645"/>
      <c r="G1645"/>
    </row>
    <row r="1646" spans="3:7" x14ac:dyDescent="0.25">
      <c r="C1646"/>
      <c r="E1646"/>
      <c r="G1646"/>
    </row>
    <row r="1647" spans="3:7" x14ac:dyDescent="0.25">
      <c r="C1647"/>
      <c r="E1647"/>
      <c r="G1647"/>
    </row>
    <row r="1648" spans="3:7" x14ac:dyDescent="0.25">
      <c r="C1648"/>
      <c r="E1648"/>
      <c r="G1648"/>
    </row>
    <row r="1649" spans="3:7" x14ac:dyDescent="0.25">
      <c r="C1649"/>
      <c r="E1649"/>
      <c r="G1649"/>
    </row>
    <row r="1650" spans="3:7" x14ac:dyDescent="0.25">
      <c r="C1650"/>
      <c r="E1650"/>
      <c r="G1650"/>
    </row>
    <row r="1651" spans="3:7" x14ac:dyDescent="0.25">
      <c r="C1651"/>
      <c r="E1651"/>
      <c r="G1651"/>
    </row>
    <row r="1652" spans="3:7" x14ac:dyDescent="0.25">
      <c r="C1652"/>
      <c r="E1652"/>
      <c r="G1652"/>
    </row>
    <row r="1653" spans="3:7" x14ac:dyDescent="0.25">
      <c r="C1653"/>
      <c r="E1653"/>
      <c r="G1653"/>
    </row>
    <row r="1654" spans="3:7" x14ac:dyDescent="0.25">
      <c r="C1654"/>
      <c r="E1654"/>
      <c r="G1654"/>
    </row>
    <row r="1655" spans="3:7" x14ac:dyDescent="0.25">
      <c r="C1655"/>
      <c r="E1655"/>
      <c r="G1655"/>
    </row>
    <row r="1656" spans="3:7" x14ac:dyDescent="0.25">
      <c r="C1656"/>
      <c r="E1656"/>
      <c r="G1656"/>
    </row>
    <row r="1657" spans="3:7" x14ac:dyDescent="0.25">
      <c r="C1657"/>
      <c r="E1657"/>
      <c r="G1657"/>
    </row>
    <row r="1658" spans="3:7" x14ac:dyDescent="0.25">
      <c r="C1658"/>
      <c r="E1658"/>
      <c r="G1658"/>
    </row>
    <row r="1659" spans="3:7" x14ac:dyDescent="0.25">
      <c r="C1659"/>
      <c r="E1659"/>
      <c r="G1659"/>
    </row>
    <row r="1660" spans="3:7" x14ac:dyDescent="0.25">
      <c r="C1660"/>
      <c r="E1660"/>
      <c r="G1660"/>
    </row>
    <row r="1661" spans="3:7" x14ac:dyDescent="0.25">
      <c r="C1661"/>
      <c r="E1661"/>
      <c r="G1661"/>
    </row>
    <row r="1662" spans="3:7" x14ac:dyDescent="0.25">
      <c r="C1662"/>
      <c r="E1662"/>
      <c r="G1662"/>
    </row>
    <row r="1663" spans="3:7" x14ac:dyDescent="0.25">
      <c r="C1663"/>
      <c r="E1663"/>
      <c r="G1663"/>
    </row>
    <row r="1664" spans="3:7" x14ac:dyDescent="0.25">
      <c r="C1664"/>
      <c r="E1664"/>
      <c r="G1664"/>
    </row>
    <row r="1665" spans="3:7" x14ac:dyDescent="0.25">
      <c r="C1665"/>
      <c r="E1665"/>
      <c r="G1665"/>
    </row>
    <row r="1666" spans="3:7" x14ac:dyDescent="0.25">
      <c r="C1666"/>
      <c r="E1666"/>
      <c r="G1666"/>
    </row>
    <row r="1667" spans="3:7" x14ac:dyDescent="0.25">
      <c r="C1667"/>
      <c r="E1667"/>
      <c r="G1667"/>
    </row>
    <row r="1668" spans="3:7" x14ac:dyDescent="0.25">
      <c r="C1668"/>
      <c r="E1668"/>
      <c r="G1668"/>
    </row>
    <row r="1669" spans="3:7" x14ac:dyDescent="0.25">
      <c r="C1669"/>
      <c r="E1669"/>
      <c r="G1669"/>
    </row>
    <row r="1670" spans="3:7" x14ac:dyDescent="0.25">
      <c r="C1670"/>
      <c r="E1670"/>
      <c r="G1670"/>
    </row>
    <row r="1671" spans="3:7" x14ac:dyDescent="0.25">
      <c r="C1671"/>
      <c r="E1671"/>
      <c r="G1671"/>
    </row>
    <row r="1672" spans="3:7" x14ac:dyDescent="0.25">
      <c r="C1672"/>
      <c r="E1672"/>
      <c r="G1672"/>
    </row>
    <row r="1673" spans="3:7" x14ac:dyDescent="0.25">
      <c r="C1673"/>
      <c r="E1673"/>
      <c r="G1673"/>
    </row>
    <row r="1674" spans="3:7" x14ac:dyDescent="0.25">
      <c r="C1674"/>
      <c r="E1674"/>
      <c r="G1674"/>
    </row>
    <row r="1675" spans="3:7" x14ac:dyDescent="0.25">
      <c r="C1675"/>
      <c r="E1675"/>
      <c r="G1675"/>
    </row>
    <row r="1676" spans="3:7" x14ac:dyDescent="0.25">
      <c r="C1676"/>
      <c r="E1676"/>
      <c r="G1676"/>
    </row>
    <row r="1677" spans="3:7" x14ac:dyDescent="0.25">
      <c r="C1677"/>
      <c r="E1677"/>
      <c r="G1677"/>
    </row>
    <row r="1678" spans="3:7" x14ac:dyDescent="0.25">
      <c r="C1678"/>
      <c r="E1678"/>
      <c r="G1678"/>
    </row>
    <row r="1679" spans="3:7" x14ac:dyDescent="0.25">
      <c r="C1679"/>
      <c r="E1679"/>
      <c r="G1679"/>
    </row>
    <row r="1680" spans="3:7" x14ac:dyDescent="0.25">
      <c r="C1680"/>
      <c r="E1680"/>
      <c r="G1680"/>
    </row>
    <row r="1681" spans="3:7" x14ac:dyDescent="0.25">
      <c r="C1681"/>
      <c r="E1681"/>
      <c r="G1681"/>
    </row>
    <row r="1682" spans="3:7" x14ac:dyDescent="0.25">
      <c r="C1682"/>
      <c r="E1682"/>
      <c r="G1682"/>
    </row>
    <row r="1683" spans="3:7" x14ac:dyDescent="0.25">
      <c r="C1683"/>
      <c r="E1683"/>
      <c r="G1683"/>
    </row>
    <row r="1684" spans="3:7" x14ac:dyDescent="0.25">
      <c r="C1684"/>
      <c r="E1684"/>
      <c r="G1684"/>
    </row>
    <row r="1685" spans="3:7" x14ac:dyDescent="0.25">
      <c r="C1685"/>
      <c r="E1685"/>
      <c r="G1685"/>
    </row>
    <row r="1686" spans="3:7" x14ac:dyDescent="0.25">
      <c r="C1686"/>
      <c r="E1686"/>
      <c r="G1686"/>
    </row>
    <row r="1687" spans="3:7" x14ac:dyDescent="0.25">
      <c r="C1687"/>
      <c r="E1687"/>
      <c r="G1687"/>
    </row>
    <row r="1688" spans="3:7" x14ac:dyDescent="0.25">
      <c r="C1688"/>
      <c r="E1688"/>
      <c r="G1688"/>
    </row>
    <row r="1689" spans="3:7" x14ac:dyDescent="0.25">
      <c r="C1689"/>
      <c r="E1689"/>
      <c r="G1689"/>
    </row>
    <row r="1690" spans="3:7" x14ac:dyDescent="0.25">
      <c r="C1690"/>
      <c r="E1690"/>
      <c r="G1690"/>
    </row>
    <row r="1691" spans="3:7" x14ac:dyDescent="0.25">
      <c r="C1691"/>
      <c r="E1691"/>
      <c r="G1691"/>
    </row>
    <row r="1692" spans="3:7" x14ac:dyDescent="0.25">
      <c r="C1692"/>
      <c r="E1692"/>
      <c r="G1692"/>
    </row>
    <row r="1693" spans="3:7" x14ac:dyDescent="0.25">
      <c r="C1693"/>
      <c r="E1693"/>
      <c r="G1693"/>
    </row>
    <row r="1694" spans="3:7" x14ac:dyDescent="0.25">
      <c r="C1694"/>
      <c r="E1694"/>
      <c r="G1694"/>
    </row>
    <row r="1695" spans="3:7" x14ac:dyDescent="0.25">
      <c r="C1695"/>
      <c r="E1695"/>
      <c r="G1695"/>
    </row>
    <row r="1696" spans="3:7" x14ac:dyDescent="0.25">
      <c r="C1696"/>
      <c r="E1696"/>
      <c r="G1696"/>
    </row>
    <row r="1697" spans="3:7" x14ac:dyDescent="0.25">
      <c r="C1697"/>
      <c r="E1697"/>
      <c r="G1697"/>
    </row>
    <row r="1698" spans="3:7" x14ac:dyDescent="0.25">
      <c r="C1698"/>
      <c r="E1698"/>
      <c r="G1698"/>
    </row>
    <row r="1699" spans="3:7" x14ac:dyDescent="0.25">
      <c r="C1699"/>
      <c r="E1699"/>
      <c r="G1699"/>
    </row>
    <row r="1700" spans="3:7" x14ac:dyDescent="0.25">
      <c r="C1700"/>
      <c r="E1700"/>
      <c r="G1700"/>
    </row>
    <row r="1701" spans="3:7" x14ac:dyDescent="0.25">
      <c r="C1701"/>
      <c r="E1701"/>
      <c r="G1701"/>
    </row>
    <row r="1702" spans="3:7" x14ac:dyDescent="0.25">
      <c r="C1702"/>
      <c r="E1702"/>
      <c r="G1702"/>
    </row>
    <row r="1703" spans="3:7" x14ac:dyDescent="0.25">
      <c r="C1703"/>
      <c r="E1703"/>
      <c r="G1703"/>
    </row>
    <row r="1704" spans="3:7" x14ac:dyDescent="0.25">
      <c r="C1704"/>
      <c r="E1704"/>
      <c r="G1704"/>
    </row>
    <row r="1705" spans="3:7" x14ac:dyDescent="0.25">
      <c r="C1705"/>
      <c r="E1705"/>
      <c r="G1705"/>
    </row>
    <row r="1706" spans="3:7" x14ac:dyDescent="0.25">
      <c r="C1706"/>
      <c r="E1706"/>
      <c r="G1706"/>
    </row>
    <row r="1707" spans="3:7" x14ac:dyDescent="0.25">
      <c r="C1707"/>
      <c r="E1707"/>
      <c r="G1707"/>
    </row>
    <row r="1708" spans="3:7" x14ac:dyDescent="0.25">
      <c r="C1708"/>
      <c r="E1708"/>
      <c r="G1708"/>
    </row>
    <row r="1709" spans="3:7" x14ac:dyDescent="0.25">
      <c r="C1709"/>
      <c r="E1709"/>
      <c r="G1709"/>
    </row>
    <row r="1710" spans="3:7" x14ac:dyDescent="0.25">
      <c r="C1710"/>
      <c r="E1710"/>
      <c r="G1710"/>
    </row>
    <row r="1711" spans="3:7" x14ac:dyDescent="0.25">
      <c r="C1711"/>
      <c r="E1711"/>
      <c r="G1711"/>
    </row>
    <row r="1712" spans="3:7" x14ac:dyDescent="0.25">
      <c r="C1712"/>
      <c r="E1712"/>
      <c r="G1712"/>
    </row>
    <row r="1713" spans="3:7" x14ac:dyDescent="0.25">
      <c r="C1713"/>
      <c r="E1713"/>
      <c r="G1713"/>
    </row>
    <row r="1714" spans="3:7" x14ac:dyDescent="0.25">
      <c r="C1714"/>
      <c r="E1714"/>
      <c r="G1714"/>
    </row>
    <row r="1715" spans="3:7" x14ac:dyDescent="0.25">
      <c r="C1715"/>
      <c r="E1715"/>
      <c r="G1715"/>
    </row>
    <row r="1716" spans="3:7" x14ac:dyDescent="0.25">
      <c r="C1716"/>
      <c r="E1716"/>
      <c r="G1716"/>
    </row>
    <row r="1717" spans="3:7" x14ac:dyDescent="0.25">
      <c r="C1717"/>
      <c r="E1717"/>
      <c r="G1717"/>
    </row>
    <row r="1718" spans="3:7" x14ac:dyDescent="0.25">
      <c r="C1718"/>
      <c r="E1718"/>
      <c r="G1718"/>
    </row>
    <row r="1719" spans="3:7" x14ac:dyDescent="0.25">
      <c r="C1719"/>
      <c r="E1719"/>
      <c r="G1719"/>
    </row>
    <row r="1720" spans="3:7" x14ac:dyDescent="0.25">
      <c r="C1720"/>
      <c r="E1720"/>
      <c r="G1720"/>
    </row>
    <row r="1721" spans="3:7" x14ac:dyDescent="0.25">
      <c r="C1721"/>
      <c r="E1721"/>
      <c r="G1721"/>
    </row>
    <row r="1722" spans="3:7" x14ac:dyDescent="0.25">
      <c r="C1722"/>
      <c r="E1722"/>
      <c r="G1722"/>
    </row>
    <row r="1723" spans="3:7" x14ac:dyDescent="0.25">
      <c r="C1723"/>
      <c r="E1723"/>
      <c r="G1723"/>
    </row>
    <row r="1724" spans="3:7" x14ac:dyDescent="0.25">
      <c r="C1724"/>
      <c r="E1724"/>
      <c r="G1724"/>
    </row>
    <row r="1725" spans="3:7" x14ac:dyDescent="0.25">
      <c r="C1725"/>
      <c r="E1725"/>
      <c r="G1725"/>
    </row>
    <row r="1726" spans="3:7" x14ac:dyDescent="0.25">
      <c r="C1726"/>
      <c r="E1726"/>
      <c r="G1726"/>
    </row>
    <row r="1727" spans="3:7" x14ac:dyDescent="0.25">
      <c r="C1727"/>
      <c r="E1727"/>
      <c r="G1727"/>
    </row>
    <row r="1728" spans="3:7" x14ac:dyDescent="0.25">
      <c r="C1728"/>
      <c r="E1728"/>
      <c r="G1728"/>
    </row>
    <row r="1729" spans="3:7" x14ac:dyDescent="0.25">
      <c r="C1729"/>
      <c r="E1729"/>
      <c r="G1729"/>
    </row>
    <row r="1730" spans="3:7" x14ac:dyDescent="0.25">
      <c r="C1730"/>
      <c r="E1730"/>
      <c r="G1730"/>
    </row>
    <row r="1731" spans="3:7" x14ac:dyDescent="0.25">
      <c r="C1731"/>
      <c r="E1731"/>
      <c r="G1731"/>
    </row>
    <row r="1732" spans="3:7" x14ac:dyDescent="0.25">
      <c r="C1732"/>
      <c r="E1732"/>
      <c r="G1732"/>
    </row>
    <row r="1733" spans="3:7" x14ac:dyDescent="0.25">
      <c r="C1733"/>
      <c r="E1733"/>
      <c r="G1733"/>
    </row>
    <row r="1734" spans="3:7" x14ac:dyDescent="0.25">
      <c r="C1734"/>
      <c r="E1734"/>
      <c r="G1734"/>
    </row>
    <row r="1735" spans="3:7" x14ac:dyDescent="0.25">
      <c r="C1735"/>
      <c r="E1735"/>
      <c r="G1735"/>
    </row>
    <row r="1736" spans="3:7" x14ac:dyDescent="0.25">
      <c r="C1736"/>
      <c r="E1736"/>
      <c r="G1736"/>
    </row>
    <row r="1737" spans="3:7" x14ac:dyDescent="0.25">
      <c r="C1737"/>
      <c r="E1737"/>
      <c r="G1737"/>
    </row>
    <row r="1738" spans="3:7" x14ac:dyDescent="0.25">
      <c r="C1738"/>
      <c r="E1738"/>
      <c r="G1738"/>
    </row>
    <row r="1739" spans="3:7" x14ac:dyDescent="0.25">
      <c r="C1739"/>
      <c r="E1739"/>
      <c r="G1739"/>
    </row>
    <row r="1740" spans="3:7" x14ac:dyDescent="0.25">
      <c r="C1740"/>
      <c r="E1740"/>
      <c r="G1740"/>
    </row>
    <row r="1741" spans="3:7" x14ac:dyDescent="0.25">
      <c r="C1741"/>
      <c r="E1741"/>
      <c r="G1741"/>
    </row>
    <row r="1742" spans="3:7" x14ac:dyDescent="0.25">
      <c r="C1742"/>
      <c r="E1742"/>
      <c r="G1742"/>
    </row>
    <row r="1743" spans="3:7" x14ac:dyDescent="0.25">
      <c r="C1743"/>
      <c r="E1743"/>
      <c r="G1743"/>
    </row>
    <row r="1744" spans="3:7" x14ac:dyDescent="0.25">
      <c r="C1744"/>
      <c r="E1744"/>
      <c r="G1744"/>
    </row>
    <row r="1745" spans="3:7" x14ac:dyDescent="0.25">
      <c r="C1745"/>
      <c r="E1745"/>
      <c r="G1745"/>
    </row>
    <row r="1746" spans="3:7" x14ac:dyDescent="0.25">
      <c r="C1746"/>
      <c r="E1746"/>
      <c r="G1746"/>
    </row>
    <row r="1747" spans="3:7" x14ac:dyDescent="0.25">
      <c r="C1747"/>
      <c r="E1747"/>
      <c r="G1747"/>
    </row>
    <row r="1748" spans="3:7" x14ac:dyDescent="0.25">
      <c r="C1748"/>
      <c r="E1748"/>
      <c r="G1748"/>
    </row>
    <row r="1749" spans="3:7" x14ac:dyDescent="0.25">
      <c r="C1749"/>
      <c r="E1749"/>
      <c r="G1749"/>
    </row>
    <row r="1750" spans="3:7" x14ac:dyDescent="0.25">
      <c r="C1750"/>
      <c r="E1750"/>
      <c r="G1750"/>
    </row>
    <row r="1751" spans="3:7" x14ac:dyDescent="0.25">
      <c r="C1751"/>
      <c r="E1751"/>
      <c r="G1751"/>
    </row>
    <row r="1752" spans="3:7" x14ac:dyDescent="0.25">
      <c r="C1752"/>
      <c r="E1752"/>
      <c r="G1752"/>
    </row>
    <row r="1753" spans="3:7" x14ac:dyDescent="0.25">
      <c r="C1753"/>
      <c r="E1753"/>
      <c r="G1753"/>
    </row>
    <row r="1754" spans="3:7" x14ac:dyDescent="0.25">
      <c r="C1754"/>
      <c r="E1754"/>
      <c r="G1754"/>
    </row>
    <row r="1755" spans="3:7" x14ac:dyDescent="0.25">
      <c r="C1755"/>
      <c r="E1755"/>
      <c r="G1755"/>
    </row>
    <row r="1756" spans="3:7" x14ac:dyDescent="0.25">
      <c r="C1756"/>
      <c r="E1756"/>
      <c r="G1756"/>
    </row>
    <row r="1757" spans="3:7" x14ac:dyDescent="0.25">
      <c r="C1757"/>
      <c r="E1757"/>
      <c r="G1757"/>
    </row>
    <row r="1758" spans="3:7" x14ac:dyDescent="0.25">
      <c r="C1758"/>
      <c r="E1758"/>
      <c r="G1758"/>
    </row>
    <row r="1759" spans="3:7" x14ac:dyDescent="0.25">
      <c r="C1759"/>
      <c r="E1759"/>
      <c r="G1759"/>
    </row>
    <row r="1760" spans="3:7" x14ac:dyDescent="0.25">
      <c r="C1760"/>
      <c r="E1760"/>
      <c r="G1760"/>
    </row>
    <row r="1761" spans="3:7" x14ac:dyDescent="0.25">
      <c r="C1761"/>
      <c r="E1761"/>
      <c r="G1761"/>
    </row>
    <row r="1762" spans="3:7" x14ac:dyDescent="0.25">
      <c r="C1762"/>
      <c r="E1762"/>
      <c r="G1762"/>
    </row>
    <row r="1763" spans="3:7" x14ac:dyDescent="0.25">
      <c r="C1763"/>
      <c r="E1763"/>
      <c r="G1763"/>
    </row>
    <row r="1764" spans="3:7" x14ac:dyDescent="0.25">
      <c r="C1764"/>
      <c r="E1764"/>
      <c r="G1764"/>
    </row>
    <row r="1765" spans="3:7" x14ac:dyDescent="0.25">
      <c r="C1765"/>
      <c r="E1765"/>
      <c r="G1765"/>
    </row>
    <row r="1766" spans="3:7" x14ac:dyDescent="0.25">
      <c r="C1766"/>
      <c r="E1766"/>
      <c r="G1766"/>
    </row>
    <row r="1767" spans="3:7" x14ac:dyDescent="0.25">
      <c r="C1767"/>
      <c r="E1767"/>
      <c r="G1767"/>
    </row>
    <row r="1768" spans="3:7" x14ac:dyDescent="0.25">
      <c r="C1768"/>
      <c r="E1768"/>
      <c r="G1768"/>
    </row>
    <row r="1769" spans="3:7" x14ac:dyDescent="0.25">
      <c r="C1769"/>
      <c r="E1769"/>
      <c r="G1769"/>
    </row>
    <row r="1770" spans="3:7" x14ac:dyDescent="0.25">
      <c r="C1770"/>
      <c r="E1770"/>
      <c r="G1770"/>
    </row>
    <row r="1771" spans="3:7" x14ac:dyDescent="0.25">
      <c r="C1771"/>
      <c r="E1771"/>
      <c r="G1771"/>
    </row>
    <row r="1772" spans="3:7" x14ac:dyDescent="0.25">
      <c r="C1772"/>
      <c r="E1772"/>
      <c r="G1772"/>
    </row>
    <row r="1773" spans="3:7" x14ac:dyDescent="0.25">
      <c r="C1773"/>
      <c r="E1773"/>
      <c r="G1773"/>
    </row>
    <row r="1774" spans="3:7" x14ac:dyDescent="0.25">
      <c r="C1774"/>
      <c r="E1774"/>
      <c r="G1774"/>
    </row>
    <row r="1775" spans="3:7" x14ac:dyDescent="0.25">
      <c r="C1775"/>
      <c r="E1775"/>
      <c r="G1775"/>
    </row>
    <row r="1776" spans="3:7" x14ac:dyDescent="0.25">
      <c r="C1776"/>
      <c r="E1776"/>
      <c r="G1776"/>
    </row>
    <row r="1777" spans="3:7" x14ac:dyDescent="0.25">
      <c r="C1777"/>
      <c r="E1777"/>
      <c r="G1777"/>
    </row>
    <row r="1778" spans="3:7" x14ac:dyDescent="0.25">
      <c r="C1778"/>
      <c r="E1778"/>
      <c r="G1778"/>
    </row>
    <row r="1779" spans="3:7" x14ac:dyDescent="0.25">
      <c r="C1779"/>
      <c r="E1779"/>
      <c r="G1779"/>
    </row>
    <row r="1780" spans="3:7" x14ac:dyDescent="0.25">
      <c r="C1780"/>
      <c r="E1780"/>
      <c r="G1780"/>
    </row>
    <row r="1781" spans="3:7" x14ac:dyDescent="0.25">
      <c r="C1781"/>
      <c r="E1781"/>
      <c r="G1781"/>
    </row>
    <row r="1782" spans="3:7" x14ac:dyDescent="0.25">
      <c r="C1782"/>
      <c r="E1782"/>
      <c r="G1782"/>
    </row>
    <row r="1783" spans="3:7" x14ac:dyDescent="0.25">
      <c r="C1783"/>
      <c r="E1783"/>
      <c r="G1783"/>
    </row>
    <row r="1784" spans="3:7" x14ac:dyDescent="0.25">
      <c r="C1784"/>
      <c r="E1784"/>
      <c r="G1784"/>
    </row>
    <row r="1785" spans="3:7" x14ac:dyDescent="0.25">
      <c r="C1785"/>
      <c r="E1785"/>
      <c r="G1785"/>
    </row>
    <row r="1786" spans="3:7" x14ac:dyDescent="0.25">
      <c r="C1786"/>
      <c r="E1786"/>
      <c r="G1786"/>
    </row>
    <row r="1787" spans="3:7" x14ac:dyDescent="0.25">
      <c r="C1787"/>
      <c r="E1787"/>
      <c r="G1787"/>
    </row>
    <row r="1788" spans="3:7" x14ac:dyDescent="0.25">
      <c r="C1788"/>
      <c r="E1788"/>
      <c r="G1788"/>
    </row>
    <row r="1789" spans="3:7" x14ac:dyDescent="0.25">
      <c r="C1789"/>
      <c r="E1789"/>
      <c r="G1789"/>
    </row>
    <row r="1790" spans="3:7" x14ac:dyDescent="0.25">
      <c r="C1790"/>
      <c r="E1790"/>
      <c r="G1790"/>
    </row>
    <row r="1791" spans="3:7" x14ac:dyDescent="0.25">
      <c r="C1791"/>
      <c r="E1791"/>
      <c r="G1791"/>
    </row>
    <row r="1792" spans="3:7" x14ac:dyDescent="0.25">
      <c r="C1792"/>
      <c r="E1792"/>
      <c r="G1792"/>
    </row>
    <row r="1793" spans="3:7" x14ac:dyDescent="0.25">
      <c r="C1793"/>
      <c r="E1793"/>
      <c r="G1793"/>
    </row>
    <row r="1794" spans="3:7" x14ac:dyDescent="0.25">
      <c r="C1794"/>
      <c r="E1794"/>
      <c r="G1794"/>
    </row>
    <row r="1795" spans="3:7" x14ac:dyDescent="0.25">
      <c r="C1795"/>
      <c r="E1795"/>
      <c r="G1795"/>
    </row>
    <row r="1796" spans="3:7" x14ac:dyDescent="0.25">
      <c r="C1796"/>
      <c r="E1796"/>
      <c r="G1796"/>
    </row>
    <row r="1797" spans="3:7" x14ac:dyDescent="0.25">
      <c r="C1797"/>
      <c r="E1797"/>
      <c r="G1797"/>
    </row>
    <row r="1798" spans="3:7" x14ac:dyDescent="0.25">
      <c r="C1798"/>
      <c r="E1798"/>
      <c r="G1798"/>
    </row>
    <row r="1799" spans="3:7" x14ac:dyDescent="0.25">
      <c r="C1799"/>
      <c r="E1799"/>
      <c r="G1799"/>
    </row>
    <row r="1800" spans="3:7" x14ac:dyDescent="0.25">
      <c r="C1800"/>
      <c r="E1800"/>
      <c r="G1800"/>
    </row>
    <row r="1801" spans="3:7" x14ac:dyDescent="0.25">
      <c r="C1801"/>
      <c r="E1801"/>
      <c r="G1801"/>
    </row>
    <row r="1802" spans="3:7" x14ac:dyDescent="0.25">
      <c r="C1802"/>
      <c r="E1802"/>
      <c r="G1802"/>
    </row>
    <row r="1803" spans="3:7" x14ac:dyDescent="0.25">
      <c r="C1803"/>
      <c r="E1803"/>
      <c r="G1803"/>
    </row>
    <row r="1804" spans="3:7" x14ac:dyDescent="0.25">
      <c r="C1804"/>
      <c r="E1804"/>
      <c r="G1804"/>
    </row>
    <row r="1805" spans="3:7" x14ac:dyDescent="0.25">
      <c r="C1805"/>
      <c r="E1805"/>
      <c r="G1805"/>
    </row>
    <row r="1806" spans="3:7" x14ac:dyDescent="0.25">
      <c r="C1806"/>
      <c r="E1806"/>
      <c r="G1806"/>
    </row>
    <row r="1807" spans="3:7" x14ac:dyDescent="0.25">
      <c r="C1807"/>
      <c r="E1807"/>
      <c r="G1807"/>
    </row>
    <row r="1808" spans="3:7" x14ac:dyDescent="0.25">
      <c r="C1808"/>
      <c r="E1808"/>
      <c r="G1808"/>
    </row>
    <row r="1809" spans="3:7" x14ac:dyDescent="0.25">
      <c r="C1809"/>
      <c r="E1809"/>
      <c r="G1809"/>
    </row>
    <row r="1810" spans="3:7" x14ac:dyDescent="0.25">
      <c r="C1810"/>
      <c r="E1810"/>
      <c r="G1810"/>
    </row>
    <row r="1811" spans="3:7" x14ac:dyDescent="0.25">
      <c r="C1811"/>
      <c r="E1811"/>
      <c r="G1811"/>
    </row>
    <row r="1812" spans="3:7" x14ac:dyDescent="0.25">
      <c r="C1812"/>
      <c r="E1812"/>
      <c r="G1812"/>
    </row>
    <row r="1813" spans="3:7" x14ac:dyDescent="0.25">
      <c r="C1813"/>
      <c r="E1813"/>
      <c r="G1813"/>
    </row>
    <row r="1814" spans="3:7" x14ac:dyDescent="0.25">
      <c r="C1814"/>
      <c r="E1814"/>
      <c r="G1814"/>
    </row>
    <row r="1815" spans="3:7" x14ac:dyDescent="0.25">
      <c r="C1815"/>
      <c r="E1815"/>
      <c r="G1815"/>
    </row>
    <row r="1816" spans="3:7" x14ac:dyDescent="0.25">
      <c r="C1816"/>
      <c r="E1816"/>
      <c r="G1816"/>
    </row>
    <row r="1817" spans="3:7" x14ac:dyDescent="0.25">
      <c r="C1817"/>
      <c r="E1817"/>
      <c r="G1817"/>
    </row>
    <row r="1818" spans="3:7" x14ac:dyDescent="0.25">
      <c r="C1818"/>
      <c r="E1818"/>
      <c r="G1818"/>
    </row>
    <row r="1819" spans="3:7" x14ac:dyDescent="0.25">
      <c r="C1819"/>
      <c r="E1819"/>
      <c r="G1819"/>
    </row>
    <row r="1820" spans="3:7" x14ac:dyDescent="0.25">
      <c r="C1820"/>
      <c r="E1820"/>
      <c r="G1820"/>
    </row>
    <row r="1821" spans="3:7" x14ac:dyDescent="0.25">
      <c r="C1821"/>
      <c r="E1821"/>
      <c r="G1821"/>
    </row>
    <row r="1822" spans="3:7" x14ac:dyDescent="0.25">
      <c r="C1822"/>
      <c r="E1822"/>
      <c r="G1822"/>
    </row>
    <row r="1823" spans="3:7" x14ac:dyDescent="0.25">
      <c r="C1823"/>
      <c r="E1823"/>
      <c r="G1823"/>
    </row>
    <row r="1824" spans="3:7" x14ac:dyDescent="0.25">
      <c r="C1824"/>
      <c r="E1824"/>
      <c r="G1824"/>
    </row>
    <row r="1825" spans="3:7" x14ac:dyDescent="0.25">
      <c r="C1825"/>
      <c r="E1825"/>
      <c r="G1825"/>
    </row>
    <row r="1826" spans="3:7" x14ac:dyDescent="0.25">
      <c r="C1826"/>
      <c r="E1826"/>
      <c r="G1826"/>
    </row>
    <row r="1827" spans="3:7" x14ac:dyDescent="0.25">
      <c r="C1827"/>
      <c r="E1827"/>
      <c r="G1827"/>
    </row>
    <row r="1828" spans="3:7" x14ac:dyDescent="0.25">
      <c r="C1828"/>
      <c r="E1828"/>
      <c r="G1828"/>
    </row>
    <row r="1829" spans="3:7" x14ac:dyDescent="0.25">
      <c r="C1829"/>
      <c r="E1829"/>
      <c r="G1829"/>
    </row>
    <row r="1830" spans="3:7" x14ac:dyDescent="0.25">
      <c r="C1830"/>
      <c r="E1830"/>
      <c r="G1830"/>
    </row>
    <row r="1831" spans="3:7" x14ac:dyDescent="0.25">
      <c r="C1831"/>
      <c r="E1831"/>
      <c r="G1831"/>
    </row>
    <row r="1832" spans="3:7" x14ac:dyDescent="0.25">
      <c r="C1832"/>
      <c r="E1832"/>
      <c r="G1832"/>
    </row>
    <row r="1833" spans="3:7" x14ac:dyDescent="0.25">
      <c r="C1833"/>
      <c r="E1833"/>
      <c r="G1833"/>
    </row>
    <row r="1834" spans="3:7" x14ac:dyDescent="0.25">
      <c r="C1834"/>
      <c r="E1834"/>
      <c r="G1834"/>
    </row>
    <row r="1835" spans="3:7" x14ac:dyDescent="0.25">
      <c r="C1835"/>
      <c r="E1835"/>
      <c r="G1835"/>
    </row>
    <row r="1836" spans="3:7" x14ac:dyDescent="0.25">
      <c r="C1836"/>
      <c r="E1836"/>
      <c r="G1836"/>
    </row>
    <row r="1837" spans="3:7" x14ac:dyDescent="0.25">
      <c r="C1837"/>
      <c r="E1837"/>
      <c r="G1837"/>
    </row>
    <row r="1838" spans="3:7" x14ac:dyDescent="0.25">
      <c r="C1838"/>
      <c r="E1838"/>
      <c r="G1838"/>
    </row>
    <row r="1839" spans="3:7" x14ac:dyDescent="0.25">
      <c r="C1839"/>
      <c r="E1839"/>
      <c r="G1839"/>
    </row>
    <row r="1840" spans="3:7" x14ac:dyDescent="0.25">
      <c r="C1840"/>
      <c r="E1840"/>
      <c r="G1840"/>
    </row>
    <row r="1841" spans="3:7" x14ac:dyDescent="0.25">
      <c r="C1841"/>
      <c r="E1841"/>
      <c r="G1841"/>
    </row>
    <row r="1842" spans="3:7" x14ac:dyDescent="0.25">
      <c r="C1842"/>
      <c r="E1842"/>
      <c r="G1842"/>
    </row>
    <row r="1843" spans="3:7" x14ac:dyDescent="0.25">
      <c r="C1843"/>
      <c r="E1843"/>
      <c r="G1843"/>
    </row>
    <row r="1844" spans="3:7" x14ac:dyDescent="0.25">
      <c r="C1844"/>
      <c r="E1844"/>
      <c r="G1844"/>
    </row>
    <row r="1845" spans="3:7" x14ac:dyDescent="0.25">
      <c r="C1845"/>
      <c r="E1845"/>
      <c r="G1845"/>
    </row>
    <row r="1846" spans="3:7" x14ac:dyDescent="0.25">
      <c r="C1846"/>
      <c r="E1846"/>
      <c r="G1846"/>
    </row>
    <row r="1847" spans="3:7" x14ac:dyDescent="0.25">
      <c r="C1847"/>
      <c r="E1847"/>
      <c r="G1847"/>
    </row>
    <row r="1848" spans="3:7" x14ac:dyDescent="0.25">
      <c r="C1848"/>
      <c r="E1848"/>
      <c r="G1848"/>
    </row>
    <row r="1849" spans="3:7" x14ac:dyDescent="0.25">
      <c r="C1849"/>
      <c r="E1849"/>
      <c r="G1849"/>
    </row>
    <row r="1850" spans="3:7" x14ac:dyDescent="0.25">
      <c r="C1850"/>
      <c r="E1850"/>
      <c r="G1850"/>
    </row>
    <row r="1851" spans="3:7" x14ac:dyDescent="0.25">
      <c r="C1851"/>
      <c r="E1851"/>
      <c r="G1851"/>
    </row>
    <row r="1852" spans="3:7" x14ac:dyDescent="0.25">
      <c r="C1852"/>
      <c r="E1852"/>
      <c r="G1852"/>
    </row>
    <row r="1853" spans="3:7" x14ac:dyDescent="0.25">
      <c r="C1853"/>
      <c r="E1853"/>
      <c r="G1853"/>
    </row>
    <row r="1854" spans="3:7" x14ac:dyDescent="0.25">
      <c r="C1854"/>
      <c r="E1854"/>
      <c r="G1854"/>
    </row>
    <row r="1855" spans="3:7" x14ac:dyDescent="0.25">
      <c r="C1855"/>
      <c r="E1855"/>
      <c r="G1855"/>
    </row>
    <row r="1856" spans="3:7" x14ac:dyDescent="0.25">
      <c r="C1856"/>
      <c r="E1856"/>
      <c r="G1856"/>
    </row>
    <row r="1857" spans="3:7" x14ac:dyDescent="0.25">
      <c r="C1857"/>
      <c r="E1857"/>
      <c r="G1857"/>
    </row>
    <row r="1858" spans="3:7" x14ac:dyDescent="0.25">
      <c r="C1858"/>
      <c r="E1858"/>
      <c r="G1858"/>
    </row>
    <row r="1859" spans="3:7" x14ac:dyDescent="0.25">
      <c r="C1859"/>
      <c r="E1859"/>
      <c r="G1859"/>
    </row>
    <row r="1860" spans="3:7" x14ac:dyDescent="0.25">
      <c r="C1860"/>
      <c r="E1860"/>
      <c r="G1860"/>
    </row>
    <row r="1861" spans="3:7" x14ac:dyDescent="0.25">
      <c r="C1861"/>
      <c r="E1861"/>
      <c r="G1861"/>
    </row>
    <row r="1862" spans="3:7" x14ac:dyDescent="0.25">
      <c r="C1862"/>
      <c r="E1862"/>
      <c r="G1862"/>
    </row>
    <row r="1863" spans="3:7" x14ac:dyDescent="0.25">
      <c r="C1863"/>
      <c r="E1863"/>
      <c r="G1863"/>
    </row>
    <row r="1864" spans="3:7" x14ac:dyDescent="0.25">
      <c r="C1864"/>
      <c r="E1864"/>
      <c r="G1864"/>
    </row>
    <row r="1865" spans="3:7" x14ac:dyDescent="0.25">
      <c r="C1865"/>
      <c r="E1865"/>
      <c r="G1865"/>
    </row>
    <row r="1866" spans="3:7" x14ac:dyDescent="0.25">
      <c r="C1866"/>
      <c r="E1866"/>
      <c r="G1866"/>
    </row>
    <row r="1867" spans="3:7" x14ac:dyDescent="0.25">
      <c r="C1867"/>
      <c r="E1867"/>
      <c r="G1867"/>
    </row>
    <row r="1868" spans="3:7" x14ac:dyDescent="0.25">
      <c r="C1868"/>
      <c r="E1868"/>
      <c r="G1868"/>
    </row>
    <row r="1869" spans="3:7" x14ac:dyDescent="0.25">
      <c r="C1869"/>
      <c r="E1869"/>
      <c r="G1869"/>
    </row>
    <row r="1870" spans="3:7" x14ac:dyDescent="0.25">
      <c r="C1870"/>
      <c r="E1870"/>
      <c r="G1870"/>
    </row>
    <row r="1871" spans="3:7" x14ac:dyDescent="0.25">
      <c r="C1871"/>
      <c r="E1871"/>
      <c r="G1871"/>
    </row>
    <row r="1872" spans="3:7" x14ac:dyDescent="0.25">
      <c r="C1872"/>
      <c r="E1872"/>
      <c r="G1872"/>
    </row>
    <row r="1873" spans="3:7" x14ac:dyDescent="0.25">
      <c r="C1873"/>
      <c r="E1873"/>
      <c r="G1873"/>
    </row>
    <row r="1874" spans="3:7" x14ac:dyDescent="0.25">
      <c r="C1874"/>
      <c r="E1874"/>
      <c r="G1874"/>
    </row>
    <row r="1875" spans="3:7" x14ac:dyDescent="0.25">
      <c r="C1875"/>
      <c r="E1875"/>
      <c r="G1875"/>
    </row>
    <row r="1876" spans="3:7" x14ac:dyDescent="0.25">
      <c r="C1876"/>
      <c r="E1876"/>
      <c r="G1876"/>
    </row>
    <row r="1877" spans="3:7" x14ac:dyDescent="0.25">
      <c r="C1877"/>
      <c r="E1877"/>
      <c r="G1877"/>
    </row>
    <row r="1878" spans="3:7" x14ac:dyDescent="0.25">
      <c r="C1878"/>
      <c r="E1878"/>
      <c r="G1878"/>
    </row>
    <row r="1879" spans="3:7" x14ac:dyDescent="0.25">
      <c r="C1879"/>
      <c r="E1879"/>
      <c r="G1879"/>
    </row>
    <row r="1880" spans="3:7" x14ac:dyDescent="0.25">
      <c r="C1880"/>
      <c r="E1880"/>
      <c r="G1880"/>
    </row>
    <row r="1881" spans="3:7" x14ac:dyDescent="0.25">
      <c r="C1881"/>
      <c r="E1881"/>
      <c r="G1881"/>
    </row>
    <row r="1882" spans="3:7" x14ac:dyDescent="0.25">
      <c r="C1882"/>
      <c r="E1882"/>
      <c r="G1882"/>
    </row>
    <row r="1883" spans="3:7" x14ac:dyDescent="0.25">
      <c r="C1883"/>
      <c r="E1883"/>
      <c r="G1883"/>
    </row>
    <row r="1884" spans="3:7" x14ac:dyDescent="0.25">
      <c r="C1884"/>
      <c r="E1884"/>
      <c r="G1884"/>
    </row>
    <row r="1885" spans="3:7" x14ac:dyDescent="0.25">
      <c r="C1885"/>
      <c r="E1885"/>
      <c r="G1885"/>
    </row>
    <row r="1886" spans="3:7" x14ac:dyDescent="0.25">
      <c r="C1886"/>
      <c r="E1886"/>
      <c r="G1886"/>
    </row>
    <row r="1887" spans="3:7" x14ac:dyDescent="0.25">
      <c r="C1887"/>
      <c r="E1887"/>
      <c r="G1887"/>
    </row>
    <row r="1888" spans="3:7" x14ac:dyDescent="0.25">
      <c r="C1888"/>
      <c r="E1888"/>
      <c r="G1888"/>
    </row>
    <row r="1889" spans="3:7" x14ac:dyDescent="0.25">
      <c r="C1889"/>
      <c r="E1889"/>
      <c r="G1889"/>
    </row>
    <row r="1890" spans="3:7" x14ac:dyDescent="0.25">
      <c r="C1890"/>
      <c r="E1890"/>
      <c r="G1890"/>
    </row>
    <row r="1891" spans="3:7" x14ac:dyDescent="0.25">
      <c r="C1891"/>
      <c r="E1891"/>
      <c r="G1891"/>
    </row>
    <row r="1892" spans="3:7" x14ac:dyDescent="0.25">
      <c r="C1892"/>
      <c r="E1892"/>
      <c r="G1892"/>
    </row>
    <row r="1893" spans="3:7" x14ac:dyDescent="0.25">
      <c r="C1893"/>
      <c r="E1893"/>
      <c r="G1893"/>
    </row>
    <row r="1894" spans="3:7" x14ac:dyDescent="0.25">
      <c r="C1894"/>
      <c r="E1894"/>
      <c r="G1894"/>
    </row>
    <row r="1895" spans="3:7" x14ac:dyDescent="0.25">
      <c r="C1895"/>
      <c r="E1895"/>
      <c r="G1895"/>
    </row>
    <row r="1896" spans="3:7" x14ac:dyDescent="0.25">
      <c r="C1896"/>
      <c r="E1896"/>
      <c r="G1896"/>
    </row>
    <row r="1897" spans="3:7" x14ac:dyDescent="0.25">
      <c r="C1897"/>
      <c r="E1897"/>
      <c r="G1897"/>
    </row>
    <row r="1898" spans="3:7" x14ac:dyDescent="0.25">
      <c r="C1898"/>
      <c r="E1898"/>
      <c r="G1898"/>
    </row>
    <row r="1899" spans="3:7" x14ac:dyDescent="0.25">
      <c r="C1899"/>
      <c r="E1899"/>
      <c r="G1899"/>
    </row>
    <row r="1900" spans="3:7" x14ac:dyDescent="0.25">
      <c r="C1900"/>
      <c r="E1900"/>
      <c r="G1900"/>
    </row>
    <row r="1901" spans="3:7" x14ac:dyDescent="0.25">
      <c r="C1901"/>
      <c r="E1901"/>
      <c r="G1901"/>
    </row>
    <row r="1902" spans="3:7" x14ac:dyDescent="0.25">
      <c r="C1902"/>
      <c r="E1902"/>
      <c r="G1902"/>
    </row>
    <row r="1903" spans="3:7" x14ac:dyDescent="0.25">
      <c r="C1903"/>
      <c r="E1903"/>
      <c r="G1903"/>
    </row>
    <row r="1904" spans="3:7" x14ac:dyDescent="0.25">
      <c r="C1904"/>
      <c r="E1904"/>
      <c r="G1904"/>
    </row>
    <row r="1905" spans="3:7" x14ac:dyDescent="0.25">
      <c r="C1905"/>
      <c r="E1905"/>
      <c r="G1905"/>
    </row>
    <row r="1906" spans="3:7" x14ac:dyDescent="0.25">
      <c r="C1906"/>
      <c r="E1906"/>
      <c r="G1906"/>
    </row>
    <row r="1907" spans="3:7" x14ac:dyDescent="0.25">
      <c r="C1907"/>
      <c r="E1907"/>
      <c r="G1907"/>
    </row>
    <row r="1908" spans="3:7" x14ac:dyDescent="0.25">
      <c r="C1908"/>
      <c r="E1908"/>
      <c r="G1908"/>
    </row>
    <row r="1909" spans="3:7" x14ac:dyDescent="0.25">
      <c r="C1909"/>
      <c r="E1909"/>
      <c r="G1909"/>
    </row>
    <row r="1910" spans="3:7" x14ac:dyDescent="0.25">
      <c r="C1910"/>
      <c r="E1910"/>
      <c r="G1910"/>
    </row>
    <row r="1911" spans="3:7" x14ac:dyDescent="0.25">
      <c r="C1911"/>
      <c r="E1911"/>
      <c r="G1911"/>
    </row>
    <row r="1912" spans="3:7" x14ac:dyDescent="0.25">
      <c r="C1912"/>
      <c r="E1912"/>
      <c r="G1912"/>
    </row>
    <row r="1913" spans="3:7" x14ac:dyDescent="0.25">
      <c r="C1913"/>
      <c r="E1913"/>
      <c r="G1913"/>
    </row>
    <row r="1914" spans="3:7" x14ac:dyDescent="0.25">
      <c r="C1914"/>
      <c r="E1914"/>
      <c r="G1914"/>
    </row>
    <row r="1915" spans="3:7" x14ac:dyDescent="0.25">
      <c r="C1915"/>
      <c r="E1915"/>
      <c r="G1915"/>
    </row>
    <row r="1916" spans="3:7" x14ac:dyDescent="0.25">
      <c r="C1916"/>
      <c r="E1916"/>
      <c r="G1916"/>
    </row>
    <row r="1917" spans="3:7" x14ac:dyDescent="0.25">
      <c r="C1917"/>
      <c r="E1917"/>
      <c r="G1917"/>
    </row>
    <row r="1918" spans="3:7" x14ac:dyDescent="0.25">
      <c r="C1918"/>
      <c r="E1918"/>
      <c r="G1918"/>
    </row>
    <row r="1919" spans="3:7" x14ac:dyDescent="0.25">
      <c r="C1919"/>
      <c r="E1919"/>
      <c r="G1919"/>
    </row>
    <row r="1920" spans="3:7" x14ac:dyDescent="0.25">
      <c r="C1920"/>
      <c r="E1920"/>
      <c r="G1920"/>
    </row>
    <row r="1921" spans="3:7" x14ac:dyDescent="0.25">
      <c r="C1921"/>
      <c r="E1921"/>
      <c r="G1921"/>
    </row>
    <row r="1922" spans="3:7" x14ac:dyDescent="0.25">
      <c r="C1922"/>
      <c r="E1922"/>
      <c r="G1922"/>
    </row>
    <row r="1923" spans="3:7" x14ac:dyDescent="0.25">
      <c r="C1923"/>
      <c r="E1923"/>
      <c r="G1923"/>
    </row>
    <row r="1924" spans="3:7" x14ac:dyDescent="0.25">
      <c r="C1924"/>
      <c r="E1924"/>
      <c r="G1924"/>
    </row>
    <row r="1925" spans="3:7" x14ac:dyDescent="0.25">
      <c r="C1925"/>
      <c r="E1925"/>
      <c r="G1925"/>
    </row>
    <row r="1926" spans="3:7" x14ac:dyDescent="0.25">
      <c r="C1926"/>
      <c r="E1926"/>
      <c r="G1926"/>
    </row>
    <row r="1927" spans="3:7" x14ac:dyDescent="0.25">
      <c r="C1927"/>
      <c r="E1927"/>
      <c r="G1927"/>
    </row>
    <row r="1928" spans="3:7" x14ac:dyDescent="0.25">
      <c r="C1928"/>
      <c r="E1928"/>
      <c r="G1928"/>
    </row>
    <row r="1929" spans="3:7" x14ac:dyDescent="0.25">
      <c r="C1929"/>
      <c r="E1929"/>
      <c r="G1929"/>
    </row>
    <row r="1930" spans="3:7" x14ac:dyDescent="0.25">
      <c r="C1930"/>
      <c r="E1930"/>
      <c r="G1930"/>
    </row>
    <row r="1931" spans="3:7" x14ac:dyDescent="0.25">
      <c r="C1931"/>
      <c r="E1931"/>
      <c r="G1931"/>
    </row>
    <row r="1932" spans="3:7" x14ac:dyDescent="0.25">
      <c r="C1932"/>
      <c r="E1932"/>
      <c r="G1932"/>
    </row>
    <row r="1933" spans="3:7" x14ac:dyDescent="0.25">
      <c r="C1933"/>
      <c r="E1933"/>
      <c r="G1933"/>
    </row>
    <row r="1934" spans="3:7" x14ac:dyDescent="0.25">
      <c r="C1934"/>
      <c r="E1934"/>
      <c r="G1934"/>
    </row>
    <row r="1935" spans="3:7" x14ac:dyDescent="0.25">
      <c r="C1935"/>
      <c r="E1935"/>
      <c r="G1935"/>
    </row>
    <row r="1936" spans="3:7" x14ac:dyDescent="0.25">
      <c r="C1936"/>
      <c r="E1936"/>
      <c r="G1936"/>
    </row>
    <row r="1937" spans="3:7" x14ac:dyDescent="0.25">
      <c r="C1937"/>
      <c r="E1937"/>
      <c r="G1937"/>
    </row>
    <row r="1938" spans="3:7" x14ac:dyDescent="0.25">
      <c r="C1938"/>
      <c r="E1938"/>
      <c r="G1938"/>
    </row>
    <row r="1939" spans="3:7" x14ac:dyDescent="0.25">
      <c r="C1939"/>
      <c r="E1939"/>
      <c r="G1939"/>
    </row>
    <row r="1940" spans="3:7" x14ac:dyDescent="0.25">
      <c r="C1940"/>
      <c r="E1940"/>
      <c r="G1940"/>
    </row>
    <row r="1941" spans="3:7" x14ac:dyDescent="0.25">
      <c r="C1941"/>
      <c r="E1941"/>
      <c r="G1941"/>
    </row>
    <row r="1942" spans="3:7" x14ac:dyDescent="0.25">
      <c r="C1942"/>
      <c r="E1942"/>
      <c r="G1942"/>
    </row>
    <row r="1943" spans="3:7" x14ac:dyDescent="0.25">
      <c r="C1943"/>
      <c r="E1943"/>
      <c r="G1943"/>
    </row>
    <row r="1944" spans="3:7" x14ac:dyDescent="0.25">
      <c r="C1944"/>
      <c r="E1944"/>
      <c r="G1944"/>
    </row>
    <row r="1945" spans="3:7" x14ac:dyDescent="0.25">
      <c r="C1945"/>
      <c r="E1945"/>
      <c r="G1945"/>
    </row>
    <row r="1946" spans="3:7" x14ac:dyDescent="0.25">
      <c r="C1946"/>
      <c r="E1946"/>
      <c r="G1946"/>
    </row>
    <row r="1947" spans="3:7" x14ac:dyDescent="0.25">
      <c r="C1947"/>
      <c r="E1947"/>
      <c r="G1947"/>
    </row>
    <row r="1948" spans="3:7" x14ac:dyDescent="0.25">
      <c r="C1948"/>
      <c r="E1948"/>
      <c r="G1948"/>
    </row>
    <row r="1949" spans="3:7" x14ac:dyDescent="0.25">
      <c r="C1949"/>
      <c r="E1949"/>
      <c r="G1949"/>
    </row>
    <row r="1950" spans="3:7" x14ac:dyDescent="0.25">
      <c r="C1950"/>
      <c r="E1950"/>
      <c r="G1950"/>
    </row>
    <row r="1951" spans="3:7" x14ac:dyDescent="0.25">
      <c r="C1951"/>
      <c r="E1951"/>
      <c r="G1951"/>
    </row>
    <row r="1952" spans="3:7" x14ac:dyDescent="0.25">
      <c r="C1952"/>
      <c r="E1952"/>
      <c r="G1952"/>
    </row>
    <row r="1953" spans="3:7" x14ac:dyDescent="0.25">
      <c r="C1953"/>
      <c r="E1953"/>
      <c r="G1953"/>
    </row>
    <row r="1954" spans="3:7" x14ac:dyDescent="0.25">
      <c r="C1954"/>
      <c r="E1954"/>
      <c r="G1954"/>
    </row>
    <row r="1955" spans="3:7" x14ac:dyDescent="0.25">
      <c r="C1955"/>
      <c r="E1955"/>
      <c r="G1955"/>
    </row>
    <row r="1956" spans="3:7" x14ac:dyDescent="0.25">
      <c r="C1956"/>
      <c r="E1956"/>
      <c r="G1956"/>
    </row>
    <row r="1957" spans="3:7" x14ac:dyDescent="0.25">
      <c r="C1957"/>
      <c r="E1957"/>
      <c r="G1957"/>
    </row>
    <row r="1958" spans="3:7" x14ac:dyDescent="0.25">
      <c r="C1958"/>
      <c r="E1958"/>
      <c r="G1958"/>
    </row>
    <row r="1959" spans="3:7" x14ac:dyDescent="0.25">
      <c r="C1959"/>
      <c r="E1959"/>
      <c r="G1959"/>
    </row>
    <row r="1960" spans="3:7" x14ac:dyDescent="0.25">
      <c r="C1960"/>
      <c r="E1960"/>
      <c r="G1960"/>
    </row>
    <row r="1961" spans="3:7" x14ac:dyDescent="0.25">
      <c r="C1961"/>
      <c r="E1961"/>
      <c r="G1961"/>
    </row>
    <row r="1962" spans="3:7" x14ac:dyDescent="0.25">
      <c r="C1962"/>
      <c r="E1962"/>
      <c r="G1962"/>
    </row>
    <row r="1963" spans="3:7" x14ac:dyDescent="0.25">
      <c r="C1963"/>
      <c r="E1963"/>
      <c r="G1963"/>
    </row>
    <row r="1964" spans="3:7" x14ac:dyDescent="0.25">
      <c r="C1964"/>
      <c r="E1964"/>
      <c r="G1964"/>
    </row>
    <row r="1965" spans="3:7" x14ac:dyDescent="0.25">
      <c r="C1965"/>
      <c r="E1965"/>
      <c r="G1965"/>
    </row>
    <row r="1966" spans="3:7" x14ac:dyDescent="0.25">
      <c r="C1966"/>
      <c r="E1966"/>
      <c r="G1966"/>
    </row>
    <row r="1967" spans="3:7" x14ac:dyDescent="0.25">
      <c r="C1967"/>
      <c r="E1967"/>
      <c r="G1967"/>
    </row>
    <row r="1968" spans="3:7" x14ac:dyDescent="0.25">
      <c r="C1968"/>
      <c r="E1968"/>
      <c r="G1968"/>
    </row>
    <row r="1969" spans="3:7" x14ac:dyDescent="0.25">
      <c r="C1969"/>
      <c r="E1969"/>
      <c r="G1969"/>
    </row>
    <row r="1970" spans="3:7" x14ac:dyDescent="0.25">
      <c r="C1970"/>
      <c r="E1970"/>
      <c r="G1970"/>
    </row>
    <row r="1971" spans="3:7" x14ac:dyDescent="0.25">
      <c r="C1971"/>
      <c r="E1971"/>
      <c r="G1971"/>
    </row>
    <row r="1972" spans="3:7" x14ac:dyDescent="0.25">
      <c r="C1972"/>
      <c r="E1972"/>
      <c r="G1972"/>
    </row>
    <row r="1973" spans="3:7" x14ac:dyDescent="0.25">
      <c r="C1973"/>
      <c r="E1973"/>
      <c r="G1973"/>
    </row>
    <row r="1974" spans="3:7" x14ac:dyDescent="0.25">
      <c r="C1974"/>
      <c r="E1974"/>
      <c r="G1974"/>
    </row>
    <row r="1975" spans="3:7" x14ac:dyDescent="0.25">
      <c r="C1975"/>
      <c r="E1975"/>
      <c r="G1975"/>
    </row>
    <row r="1976" spans="3:7" x14ac:dyDescent="0.25">
      <c r="C1976"/>
      <c r="E1976"/>
      <c r="G1976"/>
    </row>
    <row r="1977" spans="3:7" x14ac:dyDescent="0.25">
      <c r="C1977"/>
      <c r="E1977"/>
      <c r="G1977"/>
    </row>
    <row r="1978" spans="3:7" x14ac:dyDescent="0.25">
      <c r="C1978"/>
      <c r="E1978"/>
      <c r="G1978"/>
    </row>
    <row r="1979" spans="3:7" x14ac:dyDescent="0.25">
      <c r="C1979"/>
      <c r="E1979"/>
      <c r="G1979"/>
    </row>
    <row r="1980" spans="3:7" x14ac:dyDescent="0.25">
      <c r="C1980"/>
      <c r="E1980"/>
      <c r="G1980"/>
    </row>
    <row r="1981" spans="3:7" x14ac:dyDescent="0.25">
      <c r="C1981"/>
      <c r="E1981"/>
      <c r="G1981"/>
    </row>
    <row r="1982" spans="3:7" x14ac:dyDescent="0.25">
      <c r="C1982"/>
      <c r="E1982"/>
      <c r="G1982"/>
    </row>
    <row r="1983" spans="3:7" x14ac:dyDescent="0.25">
      <c r="C1983"/>
      <c r="E1983"/>
      <c r="G1983"/>
    </row>
    <row r="1984" spans="3:7" x14ac:dyDescent="0.25">
      <c r="C1984"/>
      <c r="E1984"/>
      <c r="G1984"/>
    </row>
    <row r="1985" spans="3:7" x14ac:dyDescent="0.25">
      <c r="C1985"/>
      <c r="E1985"/>
      <c r="G1985"/>
    </row>
    <row r="1986" spans="3:7" x14ac:dyDescent="0.25">
      <c r="C1986"/>
      <c r="E1986"/>
      <c r="G1986"/>
    </row>
    <row r="1987" spans="3:7" x14ac:dyDescent="0.25">
      <c r="C1987"/>
      <c r="E1987"/>
      <c r="G1987"/>
    </row>
    <row r="1988" spans="3:7" x14ac:dyDescent="0.25">
      <c r="C1988"/>
      <c r="E1988"/>
      <c r="G1988"/>
    </row>
    <row r="1989" spans="3:7" x14ac:dyDescent="0.25">
      <c r="C1989"/>
      <c r="E1989"/>
      <c r="G1989"/>
    </row>
    <row r="1990" spans="3:7" x14ac:dyDescent="0.25">
      <c r="C1990"/>
      <c r="E1990"/>
      <c r="G1990"/>
    </row>
    <row r="1991" spans="3:7" x14ac:dyDescent="0.25">
      <c r="C1991"/>
      <c r="E1991"/>
      <c r="G1991"/>
    </row>
    <row r="1992" spans="3:7" x14ac:dyDescent="0.25">
      <c r="C1992"/>
      <c r="E1992"/>
      <c r="G1992"/>
    </row>
    <row r="1993" spans="3:7" x14ac:dyDescent="0.25">
      <c r="C1993"/>
      <c r="E1993"/>
      <c r="G1993"/>
    </row>
    <row r="1994" spans="3:7" x14ac:dyDescent="0.25">
      <c r="C1994"/>
      <c r="E1994"/>
      <c r="G1994"/>
    </row>
    <row r="1995" spans="3:7" x14ac:dyDescent="0.25">
      <c r="C1995"/>
      <c r="E1995"/>
      <c r="G1995"/>
    </row>
    <row r="1996" spans="3:7" x14ac:dyDescent="0.25">
      <c r="C1996"/>
      <c r="E1996"/>
      <c r="G1996"/>
    </row>
    <row r="1997" spans="3:7" x14ac:dyDescent="0.25">
      <c r="C1997"/>
      <c r="E1997"/>
      <c r="G1997"/>
    </row>
    <row r="1998" spans="3:7" x14ac:dyDescent="0.25">
      <c r="C1998"/>
      <c r="E1998"/>
      <c r="G1998"/>
    </row>
    <row r="1999" spans="3:7" x14ac:dyDescent="0.25">
      <c r="C1999"/>
      <c r="E1999"/>
      <c r="G1999"/>
    </row>
    <row r="2000" spans="3:7" x14ac:dyDescent="0.25">
      <c r="C2000"/>
      <c r="E2000"/>
      <c r="G2000"/>
    </row>
    <row r="2001" spans="3:7" x14ac:dyDescent="0.25">
      <c r="C2001"/>
      <c r="E2001"/>
      <c r="G2001"/>
    </row>
    <row r="2002" spans="3:7" x14ac:dyDescent="0.25">
      <c r="C2002"/>
      <c r="E2002"/>
      <c r="G2002"/>
    </row>
    <row r="2003" spans="3:7" x14ac:dyDescent="0.25">
      <c r="C2003"/>
      <c r="E2003"/>
      <c r="G2003"/>
    </row>
    <row r="2004" spans="3:7" x14ac:dyDescent="0.25">
      <c r="C2004"/>
      <c r="E2004"/>
      <c r="G2004"/>
    </row>
    <row r="2005" spans="3:7" x14ac:dyDescent="0.25">
      <c r="C2005"/>
      <c r="E2005"/>
      <c r="G2005"/>
    </row>
    <row r="2006" spans="3:7" x14ac:dyDescent="0.25">
      <c r="C2006"/>
      <c r="E2006"/>
      <c r="G2006"/>
    </row>
    <row r="2007" spans="3:7" x14ac:dyDescent="0.25">
      <c r="C2007"/>
      <c r="E2007"/>
      <c r="G2007"/>
    </row>
    <row r="2008" spans="3:7" x14ac:dyDescent="0.25">
      <c r="C2008"/>
      <c r="E2008"/>
      <c r="G2008"/>
    </row>
    <row r="2009" spans="3:7" x14ac:dyDescent="0.25">
      <c r="C2009"/>
      <c r="E2009"/>
      <c r="G2009"/>
    </row>
    <row r="2010" spans="3:7" x14ac:dyDescent="0.25">
      <c r="C2010"/>
      <c r="E2010"/>
      <c r="G2010"/>
    </row>
    <row r="2011" spans="3:7" x14ac:dyDescent="0.25">
      <c r="C2011"/>
      <c r="E2011"/>
      <c r="G2011"/>
    </row>
    <row r="2012" spans="3:7" x14ac:dyDescent="0.25">
      <c r="C2012"/>
      <c r="E2012"/>
      <c r="G2012"/>
    </row>
    <row r="2013" spans="3:7" x14ac:dyDescent="0.25">
      <c r="C2013"/>
      <c r="E2013"/>
      <c r="G2013"/>
    </row>
    <row r="2014" spans="3:7" x14ac:dyDescent="0.25">
      <c r="C2014"/>
      <c r="E2014"/>
      <c r="G2014"/>
    </row>
    <row r="2015" spans="3:7" x14ac:dyDescent="0.25">
      <c r="C2015"/>
      <c r="E2015"/>
      <c r="G2015"/>
    </row>
    <row r="2016" spans="3:7" x14ac:dyDescent="0.25">
      <c r="C2016"/>
      <c r="E2016"/>
      <c r="G2016"/>
    </row>
    <row r="2017" spans="3:7" x14ac:dyDescent="0.25">
      <c r="C2017"/>
      <c r="E2017"/>
      <c r="G2017"/>
    </row>
    <row r="2018" spans="3:7" x14ac:dyDescent="0.25">
      <c r="C2018"/>
      <c r="E2018"/>
      <c r="G2018"/>
    </row>
    <row r="2019" spans="3:7" x14ac:dyDescent="0.25">
      <c r="C2019"/>
      <c r="E2019"/>
      <c r="G2019"/>
    </row>
    <row r="2020" spans="3:7" x14ac:dyDescent="0.25">
      <c r="C2020"/>
      <c r="E2020"/>
      <c r="G2020"/>
    </row>
    <row r="2021" spans="3:7" x14ac:dyDescent="0.25">
      <c r="C2021"/>
      <c r="E2021"/>
      <c r="G2021"/>
    </row>
    <row r="2022" spans="3:7" x14ac:dyDescent="0.25">
      <c r="C2022"/>
      <c r="E2022"/>
      <c r="G2022"/>
    </row>
    <row r="2023" spans="3:7" x14ac:dyDescent="0.25">
      <c r="C2023"/>
      <c r="E2023"/>
      <c r="G2023"/>
    </row>
    <row r="2024" spans="3:7" x14ac:dyDescent="0.25">
      <c r="C2024"/>
      <c r="E2024"/>
      <c r="G2024"/>
    </row>
    <row r="2025" spans="3:7" x14ac:dyDescent="0.25">
      <c r="C2025"/>
      <c r="E2025"/>
      <c r="G2025"/>
    </row>
    <row r="2026" spans="3:7" x14ac:dyDescent="0.25">
      <c r="C2026"/>
      <c r="E2026"/>
      <c r="G2026"/>
    </row>
    <row r="2027" spans="3:7" x14ac:dyDescent="0.25">
      <c r="C2027"/>
      <c r="E2027"/>
      <c r="G2027"/>
    </row>
    <row r="2028" spans="3:7" x14ac:dyDescent="0.25">
      <c r="C2028"/>
      <c r="E2028"/>
      <c r="G2028"/>
    </row>
    <row r="2029" spans="3:7" x14ac:dyDescent="0.25">
      <c r="C2029"/>
      <c r="E2029"/>
      <c r="G2029"/>
    </row>
    <row r="2030" spans="3:7" x14ac:dyDescent="0.25">
      <c r="C2030"/>
      <c r="E2030"/>
      <c r="G2030"/>
    </row>
    <row r="2031" spans="3:7" x14ac:dyDescent="0.25">
      <c r="C2031"/>
      <c r="E2031"/>
      <c r="G2031"/>
    </row>
    <row r="2032" spans="3:7" x14ac:dyDescent="0.25">
      <c r="C2032"/>
      <c r="E2032"/>
      <c r="G2032"/>
    </row>
    <row r="2033" spans="3:7" x14ac:dyDescent="0.25">
      <c r="C2033"/>
      <c r="E2033"/>
      <c r="G2033"/>
    </row>
    <row r="2034" spans="3:7" x14ac:dyDescent="0.25">
      <c r="C2034"/>
      <c r="E2034"/>
      <c r="G2034"/>
    </row>
    <row r="2035" spans="3:7" x14ac:dyDescent="0.25">
      <c r="C2035"/>
      <c r="E2035"/>
      <c r="G2035"/>
    </row>
    <row r="2036" spans="3:7" x14ac:dyDescent="0.25">
      <c r="C2036"/>
      <c r="E2036"/>
      <c r="G2036"/>
    </row>
    <row r="2037" spans="3:7" x14ac:dyDescent="0.25">
      <c r="C2037"/>
      <c r="E2037"/>
      <c r="G2037"/>
    </row>
    <row r="2038" spans="3:7" x14ac:dyDescent="0.25">
      <c r="C2038"/>
      <c r="E2038"/>
      <c r="G2038"/>
    </row>
    <row r="2039" spans="3:7" x14ac:dyDescent="0.25">
      <c r="C2039"/>
      <c r="E2039"/>
      <c r="G2039"/>
    </row>
    <row r="2040" spans="3:7" x14ac:dyDescent="0.25">
      <c r="C2040"/>
      <c r="E2040"/>
      <c r="G2040"/>
    </row>
    <row r="2041" spans="3:7" x14ac:dyDescent="0.25">
      <c r="C2041"/>
      <c r="E2041"/>
      <c r="G2041"/>
    </row>
    <row r="2042" spans="3:7" x14ac:dyDescent="0.25">
      <c r="C2042"/>
      <c r="E2042"/>
      <c r="G2042"/>
    </row>
    <row r="2043" spans="3:7" x14ac:dyDescent="0.25">
      <c r="C2043"/>
      <c r="E2043"/>
      <c r="G2043"/>
    </row>
    <row r="2044" spans="3:7" x14ac:dyDescent="0.25">
      <c r="C2044"/>
      <c r="E2044"/>
      <c r="G2044"/>
    </row>
    <row r="2045" spans="3:7" x14ac:dyDescent="0.25">
      <c r="C2045"/>
      <c r="E2045"/>
      <c r="G2045"/>
    </row>
    <row r="2046" spans="3:7" x14ac:dyDescent="0.25">
      <c r="C2046"/>
      <c r="E2046"/>
      <c r="G2046"/>
    </row>
    <row r="2047" spans="3:7" x14ac:dyDescent="0.25">
      <c r="C2047"/>
      <c r="E2047"/>
      <c r="G2047"/>
    </row>
    <row r="2048" spans="3:7" x14ac:dyDescent="0.25">
      <c r="C2048"/>
      <c r="E2048"/>
      <c r="G2048"/>
    </row>
    <row r="2049" spans="3:7" x14ac:dyDescent="0.25">
      <c r="C2049"/>
      <c r="E2049"/>
      <c r="G2049"/>
    </row>
    <row r="2050" spans="3:7" x14ac:dyDescent="0.25">
      <c r="C2050"/>
      <c r="E2050"/>
      <c r="G2050"/>
    </row>
    <row r="2051" spans="3:7" x14ac:dyDescent="0.25">
      <c r="C2051"/>
      <c r="E2051"/>
      <c r="G2051"/>
    </row>
    <row r="2052" spans="3:7" x14ac:dyDescent="0.25">
      <c r="C2052"/>
      <c r="E2052"/>
      <c r="G2052"/>
    </row>
    <row r="2053" spans="3:7" x14ac:dyDescent="0.25">
      <c r="C2053"/>
      <c r="E2053"/>
      <c r="G2053"/>
    </row>
    <row r="2054" spans="3:7" x14ac:dyDescent="0.25">
      <c r="C2054"/>
      <c r="E2054"/>
      <c r="G2054"/>
    </row>
    <row r="2055" spans="3:7" x14ac:dyDescent="0.25">
      <c r="C2055"/>
      <c r="E2055"/>
      <c r="G2055"/>
    </row>
    <row r="2056" spans="3:7" x14ac:dyDescent="0.25">
      <c r="C2056"/>
      <c r="E2056"/>
      <c r="G2056"/>
    </row>
    <row r="2057" spans="3:7" x14ac:dyDescent="0.25">
      <c r="C2057"/>
      <c r="E2057"/>
      <c r="G2057"/>
    </row>
    <row r="2058" spans="3:7" x14ac:dyDescent="0.25">
      <c r="C2058"/>
      <c r="E2058"/>
      <c r="G2058"/>
    </row>
    <row r="2059" spans="3:7" x14ac:dyDescent="0.25">
      <c r="C2059"/>
      <c r="E2059"/>
      <c r="G2059"/>
    </row>
    <row r="2060" spans="3:7" x14ac:dyDescent="0.25">
      <c r="C2060"/>
      <c r="E2060"/>
      <c r="G2060"/>
    </row>
    <row r="2061" spans="3:7" x14ac:dyDescent="0.25">
      <c r="C2061"/>
      <c r="E2061"/>
      <c r="G2061"/>
    </row>
    <row r="2062" spans="3:7" x14ac:dyDescent="0.25">
      <c r="C2062"/>
      <c r="E2062"/>
      <c r="G2062"/>
    </row>
    <row r="2063" spans="3:7" x14ac:dyDescent="0.25">
      <c r="C2063"/>
      <c r="E2063"/>
      <c r="G2063"/>
    </row>
    <row r="2064" spans="3:7" x14ac:dyDescent="0.25">
      <c r="C2064"/>
      <c r="E2064"/>
      <c r="G2064"/>
    </row>
    <row r="2065" spans="3:7" x14ac:dyDescent="0.25">
      <c r="C2065"/>
      <c r="E2065"/>
      <c r="G2065"/>
    </row>
    <row r="2066" spans="3:7" x14ac:dyDescent="0.25">
      <c r="C2066"/>
      <c r="E2066"/>
      <c r="G2066"/>
    </row>
    <row r="2067" spans="3:7" x14ac:dyDescent="0.25">
      <c r="C2067"/>
      <c r="E2067"/>
      <c r="G2067"/>
    </row>
    <row r="2068" spans="3:7" x14ac:dyDescent="0.25">
      <c r="C2068"/>
      <c r="E2068"/>
      <c r="G2068"/>
    </row>
    <row r="2069" spans="3:7" x14ac:dyDescent="0.25">
      <c r="C2069"/>
      <c r="E2069"/>
      <c r="G2069"/>
    </row>
    <row r="2070" spans="3:7" x14ac:dyDescent="0.25">
      <c r="C2070"/>
      <c r="E2070"/>
      <c r="G2070"/>
    </row>
    <row r="2071" spans="3:7" x14ac:dyDescent="0.25">
      <c r="C2071"/>
      <c r="E2071"/>
      <c r="G2071"/>
    </row>
    <row r="2072" spans="3:7" x14ac:dyDescent="0.25">
      <c r="C2072"/>
      <c r="E2072"/>
      <c r="G2072"/>
    </row>
    <row r="2073" spans="3:7" x14ac:dyDescent="0.25">
      <c r="C2073"/>
      <c r="E2073"/>
      <c r="G2073"/>
    </row>
    <row r="2074" spans="3:7" x14ac:dyDescent="0.25">
      <c r="C2074"/>
      <c r="E2074"/>
      <c r="G2074"/>
    </row>
    <row r="2075" spans="3:7" x14ac:dyDescent="0.25">
      <c r="C2075"/>
      <c r="E2075"/>
      <c r="G2075"/>
    </row>
    <row r="2076" spans="3:7" x14ac:dyDescent="0.25">
      <c r="C2076"/>
      <c r="E2076"/>
      <c r="G2076"/>
    </row>
    <row r="2077" spans="3:7" x14ac:dyDescent="0.25">
      <c r="C2077"/>
      <c r="E2077"/>
      <c r="G2077"/>
    </row>
    <row r="2078" spans="3:7" x14ac:dyDescent="0.25">
      <c r="C2078"/>
      <c r="E2078"/>
      <c r="G2078"/>
    </row>
    <row r="2079" spans="3:7" x14ac:dyDescent="0.25">
      <c r="C2079"/>
      <c r="E2079"/>
      <c r="G2079"/>
    </row>
    <row r="2080" spans="3:7" x14ac:dyDescent="0.25">
      <c r="C2080"/>
      <c r="E2080"/>
      <c r="G2080"/>
    </row>
    <row r="2081" spans="3:7" x14ac:dyDescent="0.25">
      <c r="C2081"/>
      <c r="E2081"/>
      <c r="G2081"/>
    </row>
    <row r="2082" spans="3:7" x14ac:dyDescent="0.25">
      <c r="C2082"/>
      <c r="E2082"/>
      <c r="G2082"/>
    </row>
    <row r="2083" spans="3:7" x14ac:dyDescent="0.25">
      <c r="C2083"/>
      <c r="E2083"/>
      <c r="G2083"/>
    </row>
    <row r="2084" spans="3:7" x14ac:dyDescent="0.25">
      <c r="C2084"/>
      <c r="E2084"/>
      <c r="G2084"/>
    </row>
    <row r="2085" spans="3:7" x14ac:dyDescent="0.25">
      <c r="C2085"/>
      <c r="E2085"/>
      <c r="G2085"/>
    </row>
    <row r="2086" spans="3:7" x14ac:dyDescent="0.25">
      <c r="C2086"/>
      <c r="E2086"/>
      <c r="G2086"/>
    </row>
    <row r="2087" spans="3:7" x14ac:dyDescent="0.25">
      <c r="C2087"/>
      <c r="E2087"/>
      <c r="G2087"/>
    </row>
    <row r="2088" spans="3:7" x14ac:dyDescent="0.25">
      <c r="C2088"/>
      <c r="E2088"/>
      <c r="G2088"/>
    </row>
    <row r="2089" spans="3:7" x14ac:dyDescent="0.25">
      <c r="C2089"/>
      <c r="E2089"/>
      <c r="G2089"/>
    </row>
    <row r="2090" spans="3:7" x14ac:dyDescent="0.25">
      <c r="C2090"/>
      <c r="E2090"/>
      <c r="G2090"/>
    </row>
    <row r="2091" spans="3:7" x14ac:dyDescent="0.25">
      <c r="C2091"/>
      <c r="E2091"/>
      <c r="G2091"/>
    </row>
    <row r="2092" spans="3:7" x14ac:dyDescent="0.25">
      <c r="C2092"/>
      <c r="E2092"/>
      <c r="G2092"/>
    </row>
    <row r="2093" spans="3:7" x14ac:dyDescent="0.25">
      <c r="C2093"/>
      <c r="E2093"/>
      <c r="G2093"/>
    </row>
    <row r="2094" spans="3:7" x14ac:dyDescent="0.25">
      <c r="C2094"/>
      <c r="E2094"/>
      <c r="G2094"/>
    </row>
    <row r="2095" spans="3:7" x14ac:dyDescent="0.25">
      <c r="C2095"/>
      <c r="E2095"/>
      <c r="G2095"/>
    </row>
    <row r="2096" spans="3:7" x14ac:dyDescent="0.25">
      <c r="C2096"/>
      <c r="E2096"/>
      <c r="G2096"/>
    </row>
    <row r="2097" spans="3:7" x14ac:dyDescent="0.25">
      <c r="C2097"/>
      <c r="E2097"/>
      <c r="G2097"/>
    </row>
    <row r="2098" spans="3:7" x14ac:dyDescent="0.25">
      <c r="C2098"/>
      <c r="E2098"/>
      <c r="G2098"/>
    </row>
    <row r="2099" spans="3:7" x14ac:dyDescent="0.25">
      <c r="C2099"/>
      <c r="E2099"/>
      <c r="G2099"/>
    </row>
    <row r="2100" spans="3:7" x14ac:dyDescent="0.25">
      <c r="C2100"/>
      <c r="E2100"/>
      <c r="G2100"/>
    </row>
    <row r="2101" spans="3:7" x14ac:dyDescent="0.25">
      <c r="C2101"/>
      <c r="E2101"/>
      <c r="G2101"/>
    </row>
    <row r="2102" spans="3:7" x14ac:dyDescent="0.25">
      <c r="C2102"/>
      <c r="E2102"/>
      <c r="G2102"/>
    </row>
    <row r="2103" spans="3:7" x14ac:dyDescent="0.25">
      <c r="C2103"/>
      <c r="E2103"/>
      <c r="G2103"/>
    </row>
    <row r="2104" spans="3:7" x14ac:dyDescent="0.25">
      <c r="C2104"/>
      <c r="E2104"/>
      <c r="G2104"/>
    </row>
    <row r="2105" spans="3:7" x14ac:dyDescent="0.25">
      <c r="C2105"/>
      <c r="E2105"/>
      <c r="G2105"/>
    </row>
    <row r="2106" spans="3:7" x14ac:dyDescent="0.25">
      <c r="C2106"/>
      <c r="E2106"/>
      <c r="G2106"/>
    </row>
    <row r="2107" spans="3:7" x14ac:dyDescent="0.25">
      <c r="C2107"/>
      <c r="E2107"/>
      <c r="G2107"/>
    </row>
    <row r="2108" spans="3:7" x14ac:dyDescent="0.25">
      <c r="C2108"/>
      <c r="E2108"/>
      <c r="G2108"/>
    </row>
    <row r="2109" spans="3:7" x14ac:dyDescent="0.25">
      <c r="C2109"/>
      <c r="E2109"/>
      <c r="G2109"/>
    </row>
    <row r="2110" spans="3:7" x14ac:dyDescent="0.25">
      <c r="C2110"/>
      <c r="E2110"/>
      <c r="G2110"/>
    </row>
    <row r="2111" spans="3:7" x14ac:dyDescent="0.25">
      <c r="C2111"/>
      <c r="E2111"/>
      <c r="G2111"/>
    </row>
    <row r="2112" spans="3:7" x14ac:dyDescent="0.25">
      <c r="C2112"/>
      <c r="E2112"/>
      <c r="G2112"/>
    </row>
    <row r="2113" spans="3:7" x14ac:dyDescent="0.25">
      <c r="C2113"/>
      <c r="E2113"/>
      <c r="G2113"/>
    </row>
    <row r="2114" spans="3:7" x14ac:dyDescent="0.25">
      <c r="C2114"/>
      <c r="E2114"/>
      <c r="G2114"/>
    </row>
    <row r="2115" spans="3:7" x14ac:dyDescent="0.25">
      <c r="C2115"/>
      <c r="E2115"/>
      <c r="G2115"/>
    </row>
    <row r="2116" spans="3:7" x14ac:dyDescent="0.25">
      <c r="C2116"/>
      <c r="E2116"/>
      <c r="G2116"/>
    </row>
    <row r="2117" spans="3:7" x14ac:dyDescent="0.25">
      <c r="C2117"/>
      <c r="E2117"/>
      <c r="G2117"/>
    </row>
    <row r="2118" spans="3:7" x14ac:dyDescent="0.25">
      <c r="C2118"/>
      <c r="E2118"/>
      <c r="G2118"/>
    </row>
    <row r="2119" spans="3:7" x14ac:dyDescent="0.25">
      <c r="C2119"/>
      <c r="E2119"/>
      <c r="G2119"/>
    </row>
    <row r="2120" spans="3:7" x14ac:dyDescent="0.25">
      <c r="C2120"/>
      <c r="E2120"/>
      <c r="G2120"/>
    </row>
    <row r="2121" spans="3:7" x14ac:dyDescent="0.25">
      <c r="C2121"/>
      <c r="E2121"/>
      <c r="G2121"/>
    </row>
    <row r="2122" spans="3:7" x14ac:dyDescent="0.25">
      <c r="C2122"/>
      <c r="E2122"/>
      <c r="G2122"/>
    </row>
    <row r="2123" spans="3:7" x14ac:dyDescent="0.25">
      <c r="C2123"/>
      <c r="E2123"/>
      <c r="G2123"/>
    </row>
    <row r="2124" spans="3:7" x14ac:dyDescent="0.25">
      <c r="C2124"/>
      <c r="E2124"/>
      <c r="G2124"/>
    </row>
    <row r="2125" spans="3:7" x14ac:dyDescent="0.25">
      <c r="C2125"/>
      <c r="E2125"/>
      <c r="G2125"/>
    </row>
    <row r="2126" spans="3:7" x14ac:dyDescent="0.25">
      <c r="C2126"/>
      <c r="E2126"/>
      <c r="G2126"/>
    </row>
    <row r="2127" spans="3:7" x14ac:dyDescent="0.25">
      <c r="C2127"/>
      <c r="E2127"/>
      <c r="G2127"/>
    </row>
    <row r="2128" spans="3:7" x14ac:dyDescent="0.25">
      <c r="C2128"/>
      <c r="E2128"/>
      <c r="G2128"/>
    </row>
    <row r="2129" spans="3:7" x14ac:dyDescent="0.25">
      <c r="C2129"/>
      <c r="E2129"/>
      <c r="G2129"/>
    </row>
    <row r="2130" spans="3:7" x14ac:dyDescent="0.25">
      <c r="C2130"/>
      <c r="E2130"/>
      <c r="G2130"/>
    </row>
    <row r="2131" spans="3:7" x14ac:dyDescent="0.25">
      <c r="C2131"/>
      <c r="E2131"/>
      <c r="G2131"/>
    </row>
    <row r="2132" spans="3:7" x14ac:dyDescent="0.25">
      <c r="C2132"/>
      <c r="E2132"/>
      <c r="G2132"/>
    </row>
    <row r="2133" spans="3:7" x14ac:dyDescent="0.25">
      <c r="C2133"/>
      <c r="E2133"/>
      <c r="G2133"/>
    </row>
    <row r="2134" spans="3:7" x14ac:dyDescent="0.25">
      <c r="C2134"/>
      <c r="E2134"/>
      <c r="G2134"/>
    </row>
    <row r="2135" spans="3:7" x14ac:dyDescent="0.25">
      <c r="C2135"/>
      <c r="E2135"/>
      <c r="G2135"/>
    </row>
    <row r="2136" spans="3:7" x14ac:dyDescent="0.25">
      <c r="C2136"/>
      <c r="E2136"/>
      <c r="G2136"/>
    </row>
    <row r="2137" spans="3:7" x14ac:dyDescent="0.25">
      <c r="C2137"/>
      <c r="E2137"/>
      <c r="G2137"/>
    </row>
    <row r="2138" spans="3:7" x14ac:dyDescent="0.25">
      <c r="C2138"/>
      <c r="E2138"/>
      <c r="G2138"/>
    </row>
    <row r="2139" spans="3:7" x14ac:dyDescent="0.25">
      <c r="C2139"/>
      <c r="E2139"/>
      <c r="G2139"/>
    </row>
    <row r="2140" spans="3:7" x14ac:dyDescent="0.25">
      <c r="C2140"/>
      <c r="E2140"/>
      <c r="G2140"/>
    </row>
    <row r="2141" spans="3:7" x14ac:dyDescent="0.25">
      <c r="C2141"/>
      <c r="E2141"/>
      <c r="G2141"/>
    </row>
    <row r="2142" spans="3:7" x14ac:dyDescent="0.25">
      <c r="C2142"/>
      <c r="E2142"/>
      <c r="G2142"/>
    </row>
    <row r="2143" spans="3:7" x14ac:dyDescent="0.25">
      <c r="C2143"/>
      <c r="E2143"/>
      <c r="G2143"/>
    </row>
    <row r="2144" spans="3:7" x14ac:dyDescent="0.25">
      <c r="C2144"/>
      <c r="E2144"/>
      <c r="G2144"/>
    </row>
    <row r="2145" spans="3:7" x14ac:dyDescent="0.25">
      <c r="C2145"/>
      <c r="E2145"/>
      <c r="G2145"/>
    </row>
    <row r="2146" spans="3:7" x14ac:dyDescent="0.25">
      <c r="C2146"/>
      <c r="E2146"/>
      <c r="G2146"/>
    </row>
    <row r="2147" spans="3:7" x14ac:dyDescent="0.25">
      <c r="C2147"/>
      <c r="E2147"/>
      <c r="G2147"/>
    </row>
    <row r="2148" spans="3:7" x14ac:dyDescent="0.25">
      <c r="C2148"/>
      <c r="E2148"/>
      <c r="G2148"/>
    </row>
    <row r="2149" spans="3:7" x14ac:dyDescent="0.25">
      <c r="C2149"/>
      <c r="E2149"/>
      <c r="G2149"/>
    </row>
    <row r="2150" spans="3:7" x14ac:dyDescent="0.25">
      <c r="C2150"/>
      <c r="E2150"/>
      <c r="G2150"/>
    </row>
    <row r="2151" spans="3:7" x14ac:dyDescent="0.25">
      <c r="C2151"/>
      <c r="E2151"/>
      <c r="G2151"/>
    </row>
    <row r="2152" spans="3:7" x14ac:dyDescent="0.25">
      <c r="C2152"/>
      <c r="E2152"/>
      <c r="G2152"/>
    </row>
    <row r="2153" spans="3:7" x14ac:dyDescent="0.25">
      <c r="C2153"/>
      <c r="E2153"/>
      <c r="G2153"/>
    </row>
    <row r="2154" spans="3:7" x14ac:dyDescent="0.25">
      <c r="C2154"/>
      <c r="E2154"/>
      <c r="G2154"/>
    </row>
    <row r="2155" spans="3:7" x14ac:dyDescent="0.25">
      <c r="C2155"/>
      <c r="E2155"/>
      <c r="G2155"/>
    </row>
    <row r="2156" spans="3:7" x14ac:dyDescent="0.25">
      <c r="C2156"/>
      <c r="E2156"/>
      <c r="G2156"/>
    </row>
    <row r="2157" spans="3:7" x14ac:dyDescent="0.25">
      <c r="C2157"/>
      <c r="E2157"/>
      <c r="G2157"/>
    </row>
    <row r="2158" spans="3:7" x14ac:dyDescent="0.25">
      <c r="C2158"/>
      <c r="E2158"/>
      <c r="G2158"/>
    </row>
    <row r="2159" spans="3:7" x14ac:dyDescent="0.25">
      <c r="C2159"/>
      <c r="E2159"/>
      <c r="G2159"/>
    </row>
    <row r="2160" spans="3:7" x14ac:dyDescent="0.25">
      <c r="C2160"/>
      <c r="E2160"/>
      <c r="G2160"/>
    </row>
    <row r="2161" spans="3:7" x14ac:dyDescent="0.25">
      <c r="C2161"/>
      <c r="E2161"/>
      <c r="G2161"/>
    </row>
    <row r="2162" spans="3:7" x14ac:dyDescent="0.25">
      <c r="C2162"/>
      <c r="E2162"/>
      <c r="G2162"/>
    </row>
    <row r="2163" spans="3:7" x14ac:dyDescent="0.25">
      <c r="C2163"/>
      <c r="E2163"/>
      <c r="G2163"/>
    </row>
    <row r="2164" spans="3:7" x14ac:dyDescent="0.25">
      <c r="C2164"/>
      <c r="E2164"/>
      <c r="G2164"/>
    </row>
    <row r="2165" spans="3:7" x14ac:dyDescent="0.25">
      <c r="C2165"/>
      <c r="E2165"/>
      <c r="G2165"/>
    </row>
    <row r="2166" spans="3:7" x14ac:dyDescent="0.25">
      <c r="C2166"/>
      <c r="E2166"/>
      <c r="G2166"/>
    </row>
    <row r="2167" spans="3:7" x14ac:dyDescent="0.25">
      <c r="C2167"/>
      <c r="E2167"/>
      <c r="G2167"/>
    </row>
    <row r="2168" spans="3:7" x14ac:dyDescent="0.25">
      <c r="C2168"/>
      <c r="E2168"/>
      <c r="G2168"/>
    </row>
    <row r="2169" spans="3:7" x14ac:dyDescent="0.25">
      <c r="C2169"/>
      <c r="E2169"/>
      <c r="G2169"/>
    </row>
    <row r="2170" spans="3:7" x14ac:dyDescent="0.25">
      <c r="C2170"/>
      <c r="E2170"/>
      <c r="G2170"/>
    </row>
    <row r="2171" spans="3:7" x14ac:dyDescent="0.25">
      <c r="C2171"/>
      <c r="E2171"/>
      <c r="G2171"/>
    </row>
    <row r="2172" spans="3:7" x14ac:dyDescent="0.25">
      <c r="C2172"/>
      <c r="E2172"/>
      <c r="G2172"/>
    </row>
    <row r="2173" spans="3:7" x14ac:dyDescent="0.25">
      <c r="C2173"/>
      <c r="E2173"/>
      <c r="G2173"/>
    </row>
    <row r="2174" spans="3:7" x14ac:dyDescent="0.25">
      <c r="C2174"/>
      <c r="E2174"/>
      <c r="G2174"/>
    </row>
    <row r="2175" spans="3:7" x14ac:dyDescent="0.25">
      <c r="C2175"/>
      <c r="E2175"/>
      <c r="G2175"/>
    </row>
    <row r="2176" spans="3:7" x14ac:dyDescent="0.25">
      <c r="C2176"/>
      <c r="E2176"/>
      <c r="G2176"/>
    </row>
    <row r="2177" spans="3:7" x14ac:dyDescent="0.25">
      <c r="C2177"/>
      <c r="E2177"/>
      <c r="G2177"/>
    </row>
    <row r="2178" spans="3:7" x14ac:dyDescent="0.25">
      <c r="C2178"/>
      <c r="E2178"/>
      <c r="G2178"/>
    </row>
    <row r="2179" spans="3:7" x14ac:dyDescent="0.25">
      <c r="C2179"/>
      <c r="E2179"/>
      <c r="G2179"/>
    </row>
    <row r="2180" spans="3:7" x14ac:dyDescent="0.25">
      <c r="C2180"/>
      <c r="E2180"/>
      <c r="G2180"/>
    </row>
    <row r="2181" spans="3:7" x14ac:dyDescent="0.25">
      <c r="C2181"/>
      <c r="E2181"/>
      <c r="G2181"/>
    </row>
    <row r="2182" spans="3:7" x14ac:dyDescent="0.25">
      <c r="C2182"/>
      <c r="E2182"/>
      <c r="G2182"/>
    </row>
    <row r="2183" spans="3:7" x14ac:dyDescent="0.25">
      <c r="C2183"/>
      <c r="E2183"/>
      <c r="G2183"/>
    </row>
    <row r="2184" spans="3:7" x14ac:dyDescent="0.25">
      <c r="C2184"/>
      <c r="E2184"/>
      <c r="G2184"/>
    </row>
    <row r="2185" spans="3:7" x14ac:dyDescent="0.25">
      <c r="C2185"/>
      <c r="E2185"/>
      <c r="G2185"/>
    </row>
    <row r="2186" spans="3:7" x14ac:dyDescent="0.25">
      <c r="C2186"/>
      <c r="E2186"/>
      <c r="G2186"/>
    </row>
    <row r="2187" spans="3:7" x14ac:dyDescent="0.25">
      <c r="C2187"/>
      <c r="E2187"/>
      <c r="G2187"/>
    </row>
    <row r="2188" spans="3:7" x14ac:dyDescent="0.25">
      <c r="C2188"/>
      <c r="E2188"/>
      <c r="G2188"/>
    </row>
    <row r="2189" spans="3:7" x14ac:dyDescent="0.25">
      <c r="C2189"/>
      <c r="E2189"/>
      <c r="G2189"/>
    </row>
    <row r="2190" spans="3:7" x14ac:dyDescent="0.25">
      <c r="C2190"/>
      <c r="E2190"/>
      <c r="G2190"/>
    </row>
    <row r="2191" spans="3:7" x14ac:dyDescent="0.25">
      <c r="C2191"/>
      <c r="E2191"/>
      <c r="G2191"/>
    </row>
    <row r="2192" spans="3:7" x14ac:dyDescent="0.25">
      <c r="C2192"/>
      <c r="E2192"/>
      <c r="G2192"/>
    </row>
    <row r="2193" spans="3:7" x14ac:dyDescent="0.25">
      <c r="C2193"/>
      <c r="E2193"/>
      <c r="G2193"/>
    </row>
    <row r="2194" spans="3:7" x14ac:dyDescent="0.25">
      <c r="C2194"/>
      <c r="E2194"/>
      <c r="G2194"/>
    </row>
    <row r="2195" spans="3:7" x14ac:dyDescent="0.25">
      <c r="C2195"/>
      <c r="E2195"/>
      <c r="G2195"/>
    </row>
    <row r="2196" spans="3:7" x14ac:dyDescent="0.25">
      <c r="C2196"/>
      <c r="E2196"/>
      <c r="G2196"/>
    </row>
    <row r="2197" spans="3:7" x14ac:dyDescent="0.25">
      <c r="C2197"/>
      <c r="E2197"/>
      <c r="G2197"/>
    </row>
    <row r="2198" spans="3:7" x14ac:dyDescent="0.25">
      <c r="C2198"/>
      <c r="E2198"/>
      <c r="G2198"/>
    </row>
    <row r="2199" spans="3:7" x14ac:dyDescent="0.25">
      <c r="C2199"/>
      <c r="E2199"/>
      <c r="G2199"/>
    </row>
    <row r="2200" spans="3:7" x14ac:dyDescent="0.25">
      <c r="C2200"/>
      <c r="E2200"/>
      <c r="G2200"/>
    </row>
    <row r="2201" spans="3:7" x14ac:dyDescent="0.25">
      <c r="C2201"/>
      <c r="E2201"/>
      <c r="G2201"/>
    </row>
    <row r="2202" spans="3:7" x14ac:dyDescent="0.25">
      <c r="C2202"/>
      <c r="E2202"/>
      <c r="G2202"/>
    </row>
    <row r="2203" spans="3:7" x14ac:dyDescent="0.25">
      <c r="C2203"/>
      <c r="E2203"/>
      <c r="G2203"/>
    </row>
    <row r="2204" spans="3:7" x14ac:dyDescent="0.25">
      <c r="C2204"/>
      <c r="E2204"/>
      <c r="G2204"/>
    </row>
    <row r="2205" spans="3:7" x14ac:dyDescent="0.25">
      <c r="C2205"/>
      <c r="E2205"/>
      <c r="G2205"/>
    </row>
    <row r="2206" spans="3:7" x14ac:dyDescent="0.25">
      <c r="C2206"/>
      <c r="E2206"/>
      <c r="G2206"/>
    </row>
    <row r="2207" spans="3:7" x14ac:dyDescent="0.25">
      <c r="C2207"/>
      <c r="E2207"/>
      <c r="G2207"/>
    </row>
    <row r="2208" spans="3:7" x14ac:dyDescent="0.25">
      <c r="C2208"/>
      <c r="E2208"/>
      <c r="G2208"/>
    </row>
    <row r="2209" spans="3:7" x14ac:dyDescent="0.25">
      <c r="C2209"/>
      <c r="E2209"/>
      <c r="G2209"/>
    </row>
    <row r="2210" spans="3:7" x14ac:dyDescent="0.25">
      <c r="C2210"/>
      <c r="E2210"/>
      <c r="G2210"/>
    </row>
    <row r="2211" spans="3:7" x14ac:dyDescent="0.25">
      <c r="C2211"/>
      <c r="E2211"/>
      <c r="G2211"/>
    </row>
    <row r="2212" spans="3:7" x14ac:dyDescent="0.25">
      <c r="C2212"/>
      <c r="E2212"/>
      <c r="G2212"/>
    </row>
    <row r="2213" spans="3:7" x14ac:dyDescent="0.25">
      <c r="C2213"/>
      <c r="E2213"/>
      <c r="G2213"/>
    </row>
    <row r="2214" spans="3:7" x14ac:dyDescent="0.25">
      <c r="C2214"/>
      <c r="E2214"/>
      <c r="G2214"/>
    </row>
    <row r="2215" spans="3:7" x14ac:dyDescent="0.25">
      <c r="C2215"/>
      <c r="E2215"/>
      <c r="G2215"/>
    </row>
    <row r="2216" spans="3:7" x14ac:dyDescent="0.25">
      <c r="C2216"/>
      <c r="E2216"/>
      <c r="G2216"/>
    </row>
    <row r="2217" spans="3:7" x14ac:dyDescent="0.25">
      <c r="C2217"/>
      <c r="E2217"/>
      <c r="G2217"/>
    </row>
    <row r="2218" spans="3:7" x14ac:dyDescent="0.25">
      <c r="C2218"/>
      <c r="E2218"/>
      <c r="G2218"/>
    </row>
    <row r="2219" spans="3:7" x14ac:dyDescent="0.25">
      <c r="C2219"/>
      <c r="E2219"/>
      <c r="G2219"/>
    </row>
    <row r="2220" spans="3:7" x14ac:dyDescent="0.25">
      <c r="C2220"/>
      <c r="E2220"/>
      <c r="G2220"/>
    </row>
    <row r="2221" spans="3:7" x14ac:dyDescent="0.25">
      <c r="C2221"/>
      <c r="E2221"/>
      <c r="G2221"/>
    </row>
    <row r="2222" spans="3:7" x14ac:dyDescent="0.25">
      <c r="C2222"/>
      <c r="E2222"/>
      <c r="G2222"/>
    </row>
    <row r="2223" spans="3:7" x14ac:dyDescent="0.25">
      <c r="C2223"/>
      <c r="E2223"/>
      <c r="G2223"/>
    </row>
    <row r="2224" spans="3:7" x14ac:dyDescent="0.25">
      <c r="C2224"/>
      <c r="E2224"/>
      <c r="G2224"/>
    </row>
    <row r="2225" spans="3:7" x14ac:dyDescent="0.25">
      <c r="C2225"/>
      <c r="E2225"/>
      <c r="G2225"/>
    </row>
    <row r="2226" spans="3:7" x14ac:dyDescent="0.25">
      <c r="C2226"/>
      <c r="E2226"/>
      <c r="G2226"/>
    </row>
    <row r="2227" spans="3:7" x14ac:dyDescent="0.25">
      <c r="C2227"/>
      <c r="E2227"/>
      <c r="G2227"/>
    </row>
    <row r="2228" spans="3:7" x14ac:dyDescent="0.25">
      <c r="C2228"/>
      <c r="E2228"/>
      <c r="G2228"/>
    </row>
    <row r="2229" spans="3:7" x14ac:dyDescent="0.25">
      <c r="C2229"/>
      <c r="E2229"/>
      <c r="G2229"/>
    </row>
    <row r="2230" spans="3:7" x14ac:dyDescent="0.25">
      <c r="C2230"/>
      <c r="E2230"/>
      <c r="G2230"/>
    </row>
    <row r="2231" spans="3:7" x14ac:dyDescent="0.25">
      <c r="C2231"/>
      <c r="E2231"/>
      <c r="G2231"/>
    </row>
    <row r="2232" spans="3:7" x14ac:dyDescent="0.25">
      <c r="C2232"/>
      <c r="E2232"/>
      <c r="G2232"/>
    </row>
    <row r="2233" spans="3:7" x14ac:dyDescent="0.25">
      <c r="C2233"/>
      <c r="E2233"/>
      <c r="G2233"/>
    </row>
    <row r="2234" spans="3:7" x14ac:dyDescent="0.25">
      <c r="C2234"/>
      <c r="E2234"/>
      <c r="G2234"/>
    </row>
    <row r="2235" spans="3:7" x14ac:dyDescent="0.25">
      <c r="C2235"/>
      <c r="E2235"/>
      <c r="G2235"/>
    </row>
    <row r="2236" spans="3:7" x14ac:dyDescent="0.25">
      <c r="C2236"/>
      <c r="E2236"/>
      <c r="G2236"/>
    </row>
    <row r="2237" spans="3:7" x14ac:dyDescent="0.25">
      <c r="C2237"/>
      <c r="E2237"/>
      <c r="G2237"/>
    </row>
    <row r="2238" spans="3:7" x14ac:dyDescent="0.25">
      <c r="C2238"/>
      <c r="E2238"/>
      <c r="G2238"/>
    </row>
    <row r="2239" spans="3:7" x14ac:dyDescent="0.25">
      <c r="C2239"/>
      <c r="E2239"/>
      <c r="G2239"/>
    </row>
    <row r="2240" spans="3:7" x14ac:dyDescent="0.25">
      <c r="C2240"/>
      <c r="E2240"/>
      <c r="G2240"/>
    </row>
    <row r="2241" spans="3:7" x14ac:dyDescent="0.25">
      <c r="C2241"/>
      <c r="E2241"/>
      <c r="G2241"/>
    </row>
    <row r="2242" spans="3:7" x14ac:dyDescent="0.25">
      <c r="C2242"/>
      <c r="E2242"/>
      <c r="G2242"/>
    </row>
    <row r="2243" spans="3:7" x14ac:dyDescent="0.25">
      <c r="C2243"/>
      <c r="E2243"/>
      <c r="G2243"/>
    </row>
    <row r="2244" spans="3:7" x14ac:dyDescent="0.25">
      <c r="C2244"/>
      <c r="E2244"/>
      <c r="G2244"/>
    </row>
    <row r="2245" spans="3:7" x14ac:dyDescent="0.25">
      <c r="C2245"/>
      <c r="E2245"/>
      <c r="G2245"/>
    </row>
    <row r="2246" spans="3:7" x14ac:dyDescent="0.25">
      <c r="C2246"/>
      <c r="E2246"/>
      <c r="G2246"/>
    </row>
    <row r="2247" spans="3:7" x14ac:dyDescent="0.25">
      <c r="C2247"/>
      <c r="E2247"/>
      <c r="G2247"/>
    </row>
    <row r="2248" spans="3:7" x14ac:dyDescent="0.25">
      <c r="C2248"/>
      <c r="E2248"/>
      <c r="G2248"/>
    </row>
    <row r="2249" spans="3:7" x14ac:dyDescent="0.25">
      <c r="C2249"/>
      <c r="E2249"/>
      <c r="G2249"/>
    </row>
    <row r="2250" spans="3:7" x14ac:dyDescent="0.25">
      <c r="C2250"/>
      <c r="E2250"/>
      <c r="G2250"/>
    </row>
    <row r="2251" spans="3:7" x14ac:dyDescent="0.25">
      <c r="C2251"/>
      <c r="E2251"/>
      <c r="G2251"/>
    </row>
    <row r="2252" spans="3:7" x14ac:dyDescent="0.25">
      <c r="C2252"/>
      <c r="E2252"/>
      <c r="G2252"/>
    </row>
    <row r="2253" spans="3:7" x14ac:dyDescent="0.25">
      <c r="C2253"/>
      <c r="E2253"/>
      <c r="G2253"/>
    </row>
    <row r="2254" spans="3:7" x14ac:dyDescent="0.25">
      <c r="C2254"/>
      <c r="E2254"/>
      <c r="G2254"/>
    </row>
    <row r="2255" spans="3:7" x14ac:dyDescent="0.25">
      <c r="C2255"/>
      <c r="E2255"/>
      <c r="G2255"/>
    </row>
    <row r="2256" spans="3:7" x14ac:dyDescent="0.25">
      <c r="C2256"/>
      <c r="E2256"/>
      <c r="G2256"/>
    </row>
    <row r="2257" spans="3:7" x14ac:dyDescent="0.25">
      <c r="C2257"/>
      <c r="E2257"/>
      <c r="G2257"/>
    </row>
    <row r="2258" spans="3:7" x14ac:dyDescent="0.25">
      <c r="C2258"/>
      <c r="E2258"/>
      <c r="G2258"/>
    </row>
    <row r="2259" spans="3:7" x14ac:dyDescent="0.25">
      <c r="C2259"/>
      <c r="E2259"/>
      <c r="G2259"/>
    </row>
    <row r="2260" spans="3:7" x14ac:dyDescent="0.25">
      <c r="C2260"/>
      <c r="E2260"/>
      <c r="G2260"/>
    </row>
    <row r="2261" spans="3:7" x14ac:dyDescent="0.25">
      <c r="C2261"/>
      <c r="E2261"/>
      <c r="G2261"/>
    </row>
    <row r="2262" spans="3:7" x14ac:dyDescent="0.25">
      <c r="C2262"/>
      <c r="E2262"/>
      <c r="G2262"/>
    </row>
    <row r="2263" spans="3:7" x14ac:dyDescent="0.25">
      <c r="C2263"/>
      <c r="E2263"/>
      <c r="G2263"/>
    </row>
    <row r="2264" spans="3:7" x14ac:dyDescent="0.25">
      <c r="C2264"/>
      <c r="E2264"/>
      <c r="G2264"/>
    </row>
    <row r="2265" spans="3:7" x14ac:dyDescent="0.25">
      <c r="C2265"/>
      <c r="E2265"/>
      <c r="G2265"/>
    </row>
    <row r="2266" spans="3:7" x14ac:dyDescent="0.25">
      <c r="C2266"/>
      <c r="E2266"/>
      <c r="G2266"/>
    </row>
    <row r="2267" spans="3:7" x14ac:dyDescent="0.25">
      <c r="C2267"/>
      <c r="E2267"/>
      <c r="G2267"/>
    </row>
    <row r="2268" spans="3:7" x14ac:dyDescent="0.25">
      <c r="C2268"/>
      <c r="E2268"/>
      <c r="G2268"/>
    </row>
    <row r="2269" spans="3:7" x14ac:dyDescent="0.25">
      <c r="C2269"/>
      <c r="E2269"/>
      <c r="G2269"/>
    </row>
    <row r="2270" spans="3:7" x14ac:dyDescent="0.25">
      <c r="C2270"/>
      <c r="E2270"/>
      <c r="G2270"/>
    </row>
    <row r="2271" spans="3:7" x14ac:dyDescent="0.25">
      <c r="C2271"/>
      <c r="E2271"/>
      <c r="G2271"/>
    </row>
    <row r="2272" spans="3:7" x14ac:dyDescent="0.25">
      <c r="C2272"/>
      <c r="E2272"/>
      <c r="G2272"/>
    </row>
    <row r="2273" spans="3:7" x14ac:dyDescent="0.25">
      <c r="C2273"/>
      <c r="E2273"/>
      <c r="G2273"/>
    </row>
    <row r="2274" spans="3:7" x14ac:dyDescent="0.25">
      <c r="C2274"/>
      <c r="E2274"/>
      <c r="G2274"/>
    </row>
    <row r="2275" spans="3:7" x14ac:dyDescent="0.25">
      <c r="C2275"/>
      <c r="E2275"/>
      <c r="G2275"/>
    </row>
    <row r="2276" spans="3:7" x14ac:dyDescent="0.25">
      <c r="C2276"/>
      <c r="E2276"/>
      <c r="G2276"/>
    </row>
    <row r="2277" spans="3:7" x14ac:dyDescent="0.25">
      <c r="C2277"/>
      <c r="E2277"/>
      <c r="G2277"/>
    </row>
    <row r="2278" spans="3:7" x14ac:dyDescent="0.25">
      <c r="C2278"/>
      <c r="E2278"/>
      <c r="G2278"/>
    </row>
    <row r="2279" spans="3:7" x14ac:dyDescent="0.25">
      <c r="C2279"/>
      <c r="E2279"/>
      <c r="G2279"/>
    </row>
    <row r="2280" spans="3:7" x14ac:dyDescent="0.25">
      <c r="C2280"/>
      <c r="E2280"/>
      <c r="G2280"/>
    </row>
    <row r="2281" spans="3:7" x14ac:dyDescent="0.25">
      <c r="C2281"/>
      <c r="E2281"/>
      <c r="G2281"/>
    </row>
    <row r="2282" spans="3:7" x14ac:dyDescent="0.25">
      <c r="C2282"/>
      <c r="E2282"/>
      <c r="G2282"/>
    </row>
    <row r="2283" spans="3:7" x14ac:dyDescent="0.25">
      <c r="C2283"/>
      <c r="E2283"/>
      <c r="G2283"/>
    </row>
    <row r="2284" spans="3:7" x14ac:dyDescent="0.25">
      <c r="C2284"/>
      <c r="E2284"/>
      <c r="G2284"/>
    </row>
    <row r="2285" spans="3:7" x14ac:dyDescent="0.25">
      <c r="C2285"/>
      <c r="E2285"/>
      <c r="G2285"/>
    </row>
    <row r="2286" spans="3:7" x14ac:dyDescent="0.25">
      <c r="C2286"/>
      <c r="E2286"/>
      <c r="G2286"/>
    </row>
    <row r="2287" spans="3:7" x14ac:dyDescent="0.25">
      <c r="C2287"/>
      <c r="E2287"/>
      <c r="G2287"/>
    </row>
    <row r="2288" spans="3:7" x14ac:dyDescent="0.25">
      <c r="C2288"/>
      <c r="E2288"/>
      <c r="G2288"/>
    </row>
    <row r="2289" spans="3:7" x14ac:dyDescent="0.25">
      <c r="C2289"/>
      <c r="E2289"/>
      <c r="G2289"/>
    </row>
    <row r="2290" spans="3:7" x14ac:dyDescent="0.25">
      <c r="C2290"/>
      <c r="E2290"/>
      <c r="G2290"/>
    </row>
    <row r="2291" spans="3:7" x14ac:dyDescent="0.25">
      <c r="C2291"/>
      <c r="E2291"/>
      <c r="G2291"/>
    </row>
    <row r="2292" spans="3:7" x14ac:dyDescent="0.25">
      <c r="C2292"/>
      <c r="E2292"/>
      <c r="G2292"/>
    </row>
    <row r="2293" spans="3:7" x14ac:dyDescent="0.25">
      <c r="C2293"/>
      <c r="E2293"/>
      <c r="G2293"/>
    </row>
    <row r="2294" spans="3:7" x14ac:dyDescent="0.25">
      <c r="C2294"/>
      <c r="E2294"/>
      <c r="G2294"/>
    </row>
    <row r="2295" spans="3:7" x14ac:dyDescent="0.25">
      <c r="C2295"/>
      <c r="E2295"/>
      <c r="G2295"/>
    </row>
    <row r="2296" spans="3:7" x14ac:dyDescent="0.25">
      <c r="C2296"/>
      <c r="E2296"/>
      <c r="G2296"/>
    </row>
    <row r="2297" spans="3:7" x14ac:dyDescent="0.25">
      <c r="C2297"/>
      <c r="E2297"/>
      <c r="G2297"/>
    </row>
    <row r="2298" spans="3:7" x14ac:dyDescent="0.25">
      <c r="C2298"/>
      <c r="E2298"/>
      <c r="G2298"/>
    </row>
    <row r="2299" spans="3:7" x14ac:dyDescent="0.25">
      <c r="C2299"/>
      <c r="E2299"/>
      <c r="G2299"/>
    </row>
    <row r="2300" spans="3:7" x14ac:dyDescent="0.25">
      <c r="C2300"/>
      <c r="E2300"/>
      <c r="G2300"/>
    </row>
    <row r="2301" spans="3:7" x14ac:dyDescent="0.25">
      <c r="C2301"/>
      <c r="E2301"/>
      <c r="G2301"/>
    </row>
    <row r="2302" spans="3:7" x14ac:dyDescent="0.25">
      <c r="C2302"/>
      <c r="E2302"/>
      <c r="G2302"/>
    </row>
    <row r="2303" spans="3:7" x14ac:dyDescent="0.25">
      <c r="C2303"/>
      <c r="E2303"/>
      <c r="G2303"/>
    </row>
    <row r="2304" spans="3:7" x14ac:dyDescent="0.25">
      <c r="C2304"/>
      <c r="E2304"/>
      <c r="G2304"/>
    </row>
    <row r="2305" spans="3:7" x14ac:dyDescent="0.25">
      <c r="C2305"/>
      <c r="E2305"/>
      <c r="G2305"/>
    </row>
    <row r="2306" spans="3:7" x14ac:dyDescent="0.25">
      <c r="C2306"/>
      <c r="E2306"/>
      <c r="G2306"/>
    </row>
    <row r="2307" spans="3:7" x14ac:dyDescent="0.25">
      <c r="C2307"/>
      <c r="E2307"/>
      <c r="G2307"/>
    </row>
    <row r="2308" spans="3:7" x14ac:dyDescent="0.25">
      <c r="C2308"/>
      <c r="E2308"/>
      <c r="G2308"/>
    </row>
    <row r="2309" spans="3:7" x14ac:dyDescent="0.25">
      <c r="C2309"/>
      <c r="E2309"/>
      <c r="G2309"/>
    </row>
    <row r="2310" spans="3:7" x14ac:dyDescent="0.25">
      <c r="C2310"/>
      <c r="E2310"/>
      <c r="G2310"/>
    </row>
    <row r="2311" spans="3:7" x14ac:dyDescent="0.25">
      <c r="C2311"/>
      <c r="E2311"/>
      <c r="G2311"/>
    </row>
    <row r="2312" spans="3:7" x14ac:dyDescent="0.25">
      <c r="C2312"/>
      <c r="E2312"/>
      <c r="G2312"/>
    </row>
    <row r="2313" spans="3:7" x14ac:dyDescent="0.25">
      <c r="C2313"/>
      <c r="E2313"/>
      <c r="G2313"/>
    </row>
    <row r="2314" spans="3:7" x14ac:dyDescent="0.25">
      <c r="C2314"/>
      <c r="E2314"/>
      <c r="G2314"/>
    </row>
    <row r="2315" spans="3:7" x14ac:dyDescent="0.25">
      <c r="C2315"/>
      <c r="E2315"/>
      <c r="G2315"/>
    </row>
    <row r="2316" spans="3:7" x14ac:dyDescent="0.25">
      <c r="C2316"/>
      <c r="E2316"/>
      <c r="G2316"/>
    </row>
    <row r="2317" spans="3:7" x14ac:dyDescent="0.25">
      <c r="C2317"/>
      <c r="E2317"/>
      <c r="G2317"/>
    </row>
    <row r="2318" spans="3:7" x14ac:dyDescent="0.25">
      <c r="C2318"/>
      <c r="E2318"/>
      <c r="G2318"/>
    </row>
    <row r="2319" spans="3:7" x14ac:dyDescent="0.25">
      <c r="C2319"/>
      <c r="E2319"/>
      <c r="G2319"/>
    </row>
    <row r="2320" spans="3:7" x14ac:dyDescent="0.25">
      <c r="C2320"/>
      <c r="E2320"/>
      <c r="G2320"/>
    </row>
    <row r="2321" spans="3:7" x14ac:dyDescent="0.25">
      <c r="C2321"/>
      <c r="E2321"/>
      <c r="G2321"/>
    </row>
    <row r="2322" spans="3:7" x14ac:dyDescent="0.25">
      <c r="C2322"/>
      <c r="E2322"/>
      <c r="G2322"/>
    </row>
    <row r="2323" spans="3:7" x14ac:dyDescent="0.25">
      <c r="C2323"/>
      <c r="E2323"/>
      <c r="G2323"/>
    </row>
    <row r="2324" spans="3:7" x14ac:dyDescent="0.25">
      <c r="C2324"/>
      <c r="E2324"/>
      <c r="G2324"/>
    </row>
    <row r="2325" spans="3:7" x14ac:dyDescent="0.25">
      <c r="C2325"/>
      <c r="E2325"/>
      <c r="G2325"/>
    </row>
    <row r="2326" spans="3:7" x14ac:dyDescent="0.25">
      <c r="C2326"/>
      <c r="E2326"/>
      <c r="G2326"/>
    </row>
    <row r="2327" spans="3:7" x14ac:dyDescent="0.25">
      <c r="C2327"/>
      <c r="E2327"/>
      <c r="G2327"/>
    </row>
    <row r="2328" spans="3:7" x14ac:dyDescent="0.25">
      <c r="C2328"/>
      <c r="E2328"/>
      <c r="G2328"/>
    </row>
    <row r="2329" spans="3:7" x14ac:dyDescent="0.25">
      <c r="C2329"/>
      <c r="E2329"/>
      <c r="G2329"/>
    </row>
    <row r="2330" spans="3:7" x14ac:dyDescent="0.25">
      <c r="C2330"/>
      <c r="E2330"/>
      <c r="G2330"/>
    </row>
    <row r="2331" spans="3:7" x14ac:dyDescent="0.25">
      <c r="C2331"/>
      <c r="E2331"/>
      <c r="G2331"/>
    </row>
    <row r="2332" spans="3:7" x14ac:dyDescent="0.25">
      <c r="C2332"/>
      <c r="E2332"/>
      <c r="G2332"/>
    </row>
    <row r="2333" spans="3:7" x14ac:dyDescent="0.25">
      <c r="C2333"/>
      <c r="E2333"/>
      <c r="G2333"/>
    </row>
    <row r="2334" spans="3:7" x14ac:dyDescent="0.25">
      <c r="C2334"/>
      <c r="E2334"/>
      <c r="G2334"/>
    </row>
    <row r="2335" spans="3:7" x14ac:dyDescent="0.25">
      <c r="C2335"/>
      <c r="E2335"/>
      <c r="G2335"/>
    </row>
    <row r="2336" spans="3:7" x14ac:dyDescent="0.25">
      <c r="C2336"/>
      <c r="E2336"/>
      <c r="G2336"/>
    </row>
    <row r="2337" spans="3:7" x14ac:dyDescent="0.25">
      <c r="C2337"/>
      <c r="E2337"/>
      <c r="G2337"/>
    </row>
    <row r="2338" spans="3:7" x14ac:dyDescent="0.25">
      <c r="C2338"/>
      <c r="E2338"/>
      <c r="G2338"/>
    </row>
    <row r="2339" spans="3:7" x14ac:dyDescent="0.25">
      <c r="C2339"/>
      <c r="E2339"/>
      <c r="G2339"/>
    </row>
    <row r="2340" spans="3:7" x14ac:dyDescent="0.25">
      <c r="C2340"/>
      <c r="E2340"/>
      <c r="G2340"/>
    </row>
    <row r="2341" spans="3:7" x14ac:dyDescent="0.25">
      <c r="C2341"/>
      <c r="E2341"/>
      <c r="G2341"/>
    </row>
    <row r="2342" spans="3:7" x14ac:dyDescent="0.25">
      <c r="C2342"/>
      <c r="E2342"/>
      <c r="G2342"/>
    </row>
    <row r="2343" spans="3:7" x14ac:dyDescent="0.25">
      <c r="C2343"/>
      <c r="E2343"/>
      <c r="G2343"/>
    </row>
    <row r="2344" spans="3:7" x14ac:dyDescent="0.25">
      <c r="C2344"/>
      <c r="E2344"/>
      <c r="G2344"/>
    </row>
    <row r="2345" spans="3:7" x14ac:dyDescent="0.25">
      <c r="C2345"/>
      <c r="E2345"/>
      <c r="G2345"/>
    </row>
    <row r="2346" spans="3:7" x14ac:dyDescent="0.25">
      <c r="C2346"/>
      <c r="E2346"/>
      <c r="G2346"/>
    </row>
    <row r="2347" spans="3:7" x14ac:dyDescent="0.25">
      <c r="C2347"/>
      <c r="E2347"/>
      <c r="G2347"/>
    </row>
    <row r="2348" spans="3:7" x14ac:dyDescent="0.25">
      <c r="C2348"/>
      <c r="E2348"/>
      <c r="G2348"/>
    </row>
    <row r="2349" spans="3:7" x14ac:dyDescent="0.25">
      <c r="C2349"/>
      <c r="E2349"/>
      <c r="G2349"/>
    </row>
    <row r="2350" spans="3:7" x14ac:dyDescent="0.25">
      <c r="C2350"/>
      <c r="E2350"/>
      <c r="G2350"/>
    </row>
    <row r="2351" spans="3:7" x14ac:dyDescent="0.25">
      <c r="C2351"/>
      <c r="E2351"/>
      <c r="G2351"/>
    </row>
    <row r="2352" spans="3:7" x14ac:dyDescent="0.25">
      <c r="C2352"/>
      <c r="E2352"/>
      <c r="G2352"/>
    </row>
    <row r="2353" spans="3:7" x14ac:dyDescent="0.25">
      <c r="C2353"/>
      <c r="E2353"/>
      <c r="G2353"/>
    </row>
    <row r="2354" spans="3:7" x14ac:dyDescent="0.25">
      <c r="C2354"/>
      <c r="E2354"/>
      <c r="G2354"/>
    </row>
    <row r="2355" spans="3:7" x14ac:dyDescent="0.25">
      <c r="C2355"/>
      <c r="E2355"/>
      <c r="G2355"/>
    </row>
    <row r="2356" spans="3:7" x14ac:dyDescent="0.25">
      <c r="C2356"/>
      <c r="E2356"/>
      <c r="G2356"/>
    </row>
    <row r="2357" spans="3:7" x14ac:dyDescent="0.25">
      <c r="C2357"/>
      <c r="E2357"/>
      <c r="G2357"/>
    </row>
    <row r="2358" spans="3:7" x14ac:dyDescent="0.25">
      <c r="C2358"/>
      <c r="E2358"/>
      <c r="G2358"/>
    </row>
    <row r="2359" spans="3:7" x14ac:dyDescent="0.25">
      <c r="C2359"/>
      <c r="E2359"/>
      <c r="G2359"/>
    </row>
    <row r="2360" spans="3:7" x14ac:dyDescent="0.25">
      <c r="C2360"/>
      <c r="E2360"/>
      <c r="G2360"/>
    </row>
    <row r="2361" spans="3:7" x14ac:dyDescent="0.25">
      <c r="C2361"/>
      <c r="E2361"/>
      <c r="G2361"/>
    </row>
    <row r="2362" spans="3:7" x14ac:dyDescent="0.25">
      <c r="C2362"/>
      <c r="E2362"/>
      <c r="G2362"/>
    </row>
    <row r="2363" spans="3:7" x14ac:dyDescent="0.25">
      <c r="C2363"/>
      <c r="E2363"/>
      <c r="G2363"/>
    </row>
    <row r="2364" spans="3:7" x14ac:dyDescent="0.25">
      <c r="C2364"/>
      <c r="E2364"/>
      <c r="G2364"/>
    </row>
    <row r="2365" spans="3:7" x14ac:dyDescent="0.25">
      <c r="C2365"/>
      <c r="E2365"/>
      <c r="G2365"/>
    </row>
    <row r="2366" spans="3:7" x14ac:dyDescent="0.25">
      <c r="C2366"/>
      <c r="E2366"/>
      <c r="G2366"/>
    </row>
    <row r="2367" spans="3:7" x14ac:dyDescent="0.25">
      <c r="C2367"/>
      <c r="E2367"/>
      <c r="G2367"/>
    </row>
    <row r="2368" spans="3:7" x14ac:dyDescent="0.25">
      <c r="C2368"/>
      <c r="E2368"/>
      <c r="G2368"/>
    </row>
    <row r="2369" spans="3:7" x14ac:dyDescent="0.25">
      <c r="C2369"/>
      <c r="E2369"/>
      <c r="G2369"/>
    </row>
    <row r="2370" spans="3:7" x14ac:dyDescent="0.25">
      <c r="C2370"/>
      <c r="E2370"/>
      <c r="G2370"/>
    </row>
    <row r="2371" spans="3:7" x14ac:dyDescent="0.25">
      <c r="C2371"/>
      <c r="E2371"/>
      <c r="G2371"/>
    </row>
    <row r="2372" spans="3:7" x14ac:dyDescent="0.25">
      <c r="C2372"/>
      <c r="E2372"/>
      <c r="G2372"/>
    </row>
    <row r="2373" spans="3:7" x14ac:dyDescent="0.25">
      <c r="C2373"/>
      <c r="E2373"/>
      <c r="G2373"/>
    </row>
    <row r="2374" spans="3:7" x14ac:dyDescent="0.25">
      <c r="C2374"/>
      <c r="E2374"/>
      <c r="G2374"/>
    </row>
    <row r="2375" spans="3:7" x14ac:dyDescent="0.25">
      <c r="C2375"/>
      <c r="E2375"/>
      <c r="G2375"/>
    </row>
    <row r="2376" spans="3:7" x14ac:dyDescent="0.25">
      <c r="C2376"/>
      <c r="E2376"/>
      <c r="G2376"/>
    </row>
    <row r="2377" spans="3:7" x14ac:dyDescent="0.25">
      <c r="C2377"/>
      <c r="E2377"/>
      <c r="G2377"/>
    </row>
    <row r="2378" spans="3:7" x14ac:dyDescent="0.25">
      <c r="C2378"/>
      <c r="E2378"/>
      <c r="G2378"/>
    </row>
    <row r="2379" spans="3:7" x14ac:dyDescent="0.25">
      <c r="C2379"/>
      <c r="E2379"/>
      <c r="G2379"/>
    </row>
    <row r="2380" spans="3:7" x14ac:dyDescent="0.25">
      <c r="C2380"/>
      <c r="E2380"/>
      <c r="G2380"/>
    </row>
    <row r="2381" spans="3:7" x14ac:dyDescent="0.25">
      <c r="C2381"/>
      <c r="E2381"/>
      <c r="G2381"/>
    </row>
    <row r="2382" spans="3:7" x14ac:dyDescent="0.25">
      <c r="C2382"/>
      <c r="E2382"/>
      <c r="G2382"/>
    </row>
    <row r="2383" spans="3:7" x14ac:dyDescent="0.25">
      <c r="C2383"/>
      <c r="E2383"/>
      <c r="G2383"/>
    </row>
    <row r="2384" spans="3:7" x14ac:dyDescent="0.25">
      <c r="C2384"/>
      <c r="E2384"/>
      <c r="G2384"/>
    </row>
    <row r="2385" spans="3:7" x14ac:dyDescent="0.25">
      <c r="C2385"/>
      <c r="E2385"/>
      <c r="G2385"/>
    </row>
    <row r="2386" spans="3:7" x14ac:dyDescent="0.25">
      <c r="C2386"/>
      <c r="E2386"/>
      <c r="G2386"/>
    </row>
    <row r="2387" spans="3:7" x14ac:dyDescent="0.25">
      <c r="C2387"/>
      <c r="E2387"/>
      <c r="G2387"/>
    </row>
    <row r="2388" spans="3:7" x14ac:dyDescent="0.25">
      <c r="C2388"/>
      <c r="E2388"/>
      <c r="G2388"/>
    </row>
    <row r="2389" spans="3:7" x14ac:dyDescent="0.25">
      <c r="C2389"/>
      <c r="E2389"/>
      <c r="G2389"/>
    </row>
    <row r="2390" spans="3:7" x14ac:dyDescent="0.25">
      <c r="C2390"/>
      <c r="E2390"/>
      <c r="G2390"/>
    </row>
    <row r="2391" spans="3:7" x14ac:dyDescent="0.25">
      <c r="C2391"/>
      <c r="E2391"/>
      <c r="G2391"/>
    </row>
    <row r="2392" spans="3:7" x14ac:dyDescent="0.25">
      <c r="C2392"/>
      <c r="E2392"/>
      <c r="G2392"/>
    </row>
    <row r="2393" spans="3:7" x14ac:dyDescent="0.25">
      <c r="C2393"/>
      <c r="E2393"/>
      <c r="G2393"/>
    </row>
    <row r="2394" spans="3:7" x14ac:dyDescent="0.25">
      <c r="C2394"/>
      <c r="E2394"/>
      <c r="G2394"/>
    </row>
    <row r="2395" spans="3:7" x14ac:dyDescent="0.25">
      <c r="C2395"/>
      <c r="E2395"/>
      <c r="G2395"/>
    </row>
    <row r="2396" spans="3:7" x14ac:dyDescent="0.25">
      <c r="C2396"/>
      <c r="E2396"/>
      <c r="G2396"/>
    </row>
    <row r="2397" spans="3:7" x14ac:dyDescent="0.25">
      <c r="C2397"/>
      <c r="E2397"/>
      <c r="G2397"/>
    </row>
    <row r="2398" spans="3:7" x14ac:dyDescent="0.25">
      <c r="C2398"/>
      <c r="E2398"/>
      <c r="G2398"/>
    </row>
    <row r="2399" spans="3:7" x14ac:dyDescent="0.25">
      <c r="C2399"/>
      <c r="E2399"/>
      <c r="G2399"/>
    </row>
    <row r="2400" spans="3:7" x14ac:dyDescent="0.25">
      <c r="C2400"/>
      <c r="E2400"/>
      <c r="G2400"/>
    </row>
    <row r="2401" spans="3:7" x14ac:dyDescent="0.25">
      <c r="C2401"/>
      <c r="E2401"/>
      <c r="G2401"/>
    </row>
    <row r="2402" spans="3:7" x14ac:dyDescent="0.25">
      <c r="C2402"/>
      <c r="E2402"/>
      <c r="G2402"/>
    </row>
    <row r="2403" spans="3:7" x14ac:dyDescent="0.25">
      <c r="C2403"/>
      <c r="E2403"/>
      <c r="G2403"/>
    </row>
    <row r="2404" spans="3:7" x14ac:dyDescent="0.25">
      <c r="C2404"/>
      <c r="E2404"/>
      <c r="G2404"/>
    </row>
    <row r="2405" spans="3:7" x14ac:dyDescent="0.25">
      <c r="C2405"/>
      <c r="E2405"/>
      <c r="G2405"/>
    </row>
    <row r="2406" spans="3:7" x14ac:dyDescent="0.25">
      <c r="C2406"/>
      <c r="E2406"/>
      <c r="G2406"/>
    </row>
    <row r="2407" spans="3:7" x14ac:dyDescent="0.25">
      <c r="C2407"/>
      <c r="E2407"/>
      <c r="G2407"/>
    </row>
    <row r="2408" spans="3:7" x14ac:dyDescent="0.25">
      <c r="C2408"/>
      <c r="E2408"/>
      <c r="G2408"/>
    </row>
    <row r="2409" spans="3:7" x14ac:dyDescent="0.25">
      <c r="C2409"/>
      <c r="E2409"/>
      <c r="G2409"/>
    </row>
    <row r="2410" spans="3:7" x14ac:dyDescent="0.25">
      <c r="C2410"/>
      <c r="E2410"/>
      <c r="G2410"/>
    </row>
    <row r="2411" spans="3:7" x14ac:dyDescent="0.25">
      <c r="C2411"/>
      <c r="E2411"/>
      <c r="G2411"/>
    </row>
    <row r="2412" spans="3:7" x14ac:dyDescent="0.25">
      <c r="C2412"/>
      <c r="E2412"/>
      <c r="G2412"/>
    </row>
    <row r="2413" spans="3:7" x14ac:dyDescent="0.25">
      <c r="C2413"/>
      <c r="E2413"/>
      <c r="G2413"/>
    </row>
    <row r="2414" spans="3:7" x14ac:dyDescent="0.25">
      <c r="C2414"/>
      <c r="E2414"/>
      <c r="G2414"/>
    </row>
    <row r="2415" spans="3:7" x14ac:dyDescent="0.25">
      <c r="C2415"/>
      <c r="E2415"/>
      <c r="G2415"/>
    </row>
    <row r="2416" spans="3:7" x14ac:dyDescent="0.25">
      <c r="C2416"/>
      <c r="E2416"/>
      <c r="G2416"/>
    </row>
    <row r="2417" spans="3:7" x14ac:dyDescent="0.25">
      <c r="C2417"/>
      <c r="E2417"/>
      <c r="G2417"/>
    </row>
    <row r="2418" spans="3:7" x14ac:dyDescent="0.25">
      <c r="C2418"/>
      <c r="E2418"/>
      <c r="G2418"/>
    </row>
    <row r="2419" spans="3:7" x14ac:dyDescent="0.25">
      <c r="C2419"/>
      <c r="E2419"/>
      <c r="G2419"/>
    </row>
    <row r="2420" spans="3:7" x14ac:dyDescent="0.25">
      <c r="C2420"/>
      <c r="E2420"/>
      <c r="G2420"/>
    </row>
    <row r="2421" spans="3:7" x14ac:dyDescent="0.25">
      <c r="C2421"/>
      <c r="E2421"/>
      <c r="G2421"/>
    </row>
    <row r="2422" spans="3:7" x14ac:dyDescent="0.25">
      <c r="C2422"/>
      <c r="E2422"/>
      <c r="G2422"/>
    </row>
    <row r="2423" spans="3:7" x14ac:dyDescent="0.25">
      <c r="C2423"/>
      <c r="E2423"/>
      <c r="G2423"/>
    </row>
    <row r="2424" spans="3:7" x14ac:dyDescent="0.25">
      <c r="C2424"/>
      <c r="E2424"/>
      <c r="G2424"/>
    </row>
    <row r="2425" spans="3:7" x14ac:dyDescent="0.25">
      <c r="C2425"/>
      <c r="E2425"/>
      <c r="G2425"/>
    </row>
    <row r="2426" spans="3:7" x14ac:dyDescent="0.25">
      <c r="C2426"/>
      <c r="E2426"/>
      <c r="G2426"/>
    </row>
    <row r="2427" spans="3:7" x14ac:dyDescent="0.25">
      <c r="C2427"/>
      <c r="E2427"/>
      <c r="G2427"/>
    </row>
    <row r="2428" spans="3:7" x14ac:dyDescent="0.25">
      <c r="C2428"/>
      <c r="E2428"/>
      <c r="G2428"/>
    </row>
    <row r="2429" spans="3:7" x14ac:dyDescent="0.25">
      <c r="C2429"/>
      <c r="E2429"/>
      <c r="G2429"/>
    </row>
    <row r="2430" spans="3:7" x14ac:dyDescent="0.25">
      <c r="C2430"/>
      <c r="E2430"/>
      <c r="G2430"/>
    </row>
    <row r="2431" spans="3:7" x14ac:dyDescent="0.25">
      <c r="C2431"/>
      <c r="E2431"/>
      <c r="G2431"/>
    </row>
    <row r="2432" spans="3:7" x14ac:dyDescent="0.25">
      <c r="C2432"/>
      <c r="E2432"/>
      <c r="G2432"/>
    </row>
    <row r="2433" spans="3:7" x14ac:dyDescent="0.25">
      <c r="C2433"/>
      <c r="E2433"/>
      <c r="G2433"/>
    </row>
    <row r="2434" spans="3:7" x14ac:dyDescent="0.25">
      <c r="C2434"/>
      <c r="E2434"/>
      <c r="G2434"/>
    </row>
    <row r="2435" spans="3:7" x14ac:dyDescent="0.25">
      <c r="C2435"/>
      <c r="E2435"/>
      <c r="G2435"/>
    </row>
    <row r="2436" spans="3:7" x14ac:dyDescent="0.25">
      <c r="C2436"/>
      <c r="E2436"/>
      <c r="G2436"/>
    </row>
    <row r="2437" spans="3:7" x14ac:dyDescent="0.25">
      <c r="C2437"/>
      <c r="E2437"/>
      <c r="G2437"/>
    </row>
    <row r="2438" spans="3:7" x14ac:dyDescent="0.25">
      <c r="C2438"/>
      <c r="E2438"/>
      <c r="G2438"/>
    </row>
    <row r="2439" spans="3:7" x14ac:dyDescent="0.25">
      <c r="C2439"/>
      <c r="E2439"/>
      <c r="G2439"/>
    </row>
    <row r="2440" spans="3:7" x14ac:dyDescent="0.25">
      <c r="C2440"/>
      <c r="E2440"/>
      <c r="G2440"/>
    </row>
    <row r="2441" spans="3:7" x14ac:dyDescent="0.25">
      <c r="C2441"/>
      <c r="E2441"/>
      <c r="G2441"/>
    </row>
    <row r="2442" spans="3:7" x14ac:dyDescent="0.25">
      <c r="C2442"/>
      <c r="E2442"/>
      <c r="G2442"/>
    </row>
    <row r="2443" spans="3:7" x14ac:dyDescent="0.25">
      <c r="C2443"/>
      <c r="E2443"/>
      <c r="G2443"/>
    </row>
    <row r="2444" spans="3:7" x14ac:dyDescent="0.25">
      <c r="C2444"/>
      <c r="E2444"/>
      <c r="G2444"/>
    </row>
    <row r="2445" spans="3:7" x14ac:dyDescent="0.25">
      <c r="C2445"/>
      <c r="E2445"/>
      <c r="G2445"/>
    </row>
    <row r="2446" spans="3:7" x14ac:dyDescent="0.25">
      <c r="C2446"/>
      <c r="E2446"/>
      <c r="G2446"/>
    </row>
    <row r="2447" spans="3:7" x14ac:dyDescent="0.25">
      <c r="C2447"/>
      <c r="E2447"/>
      <c r="G2447"/>
    </row>
    <row r="2448" spans="3:7" x14ac:dyDescent="0.25">
      <c r="C2448"/>
      <c r="E2448"/>
      <c r="G2448"/>
    </row>
    <row r="2449" spans="3:7" x14ac:dyDescent="0.25">
      <c r="C2449"/>
      <c r="E2449"/>
      <c r="G2449"/>
    </row>
    <row r="2450" spans="3:7" x14ac:dyDescent="0.25">
      <c r="C2450"/>
      <c r="E2450"/>
      <c r="G2450"/>
    </row>
    <row r="2451" spans="3:7" x14ac:dyDescent="0.25">
      <c r="C2451"/>
      <c r="E2451"/>
      <c r="G2451"/>
    </row>
    <row r="2452" spans="3:7" x14ac:dyDescent="0.25">
      <c r="C2452"/>
      <c r="E2452"/>
      <c r="G2452"/>
    </row>
    <row r="2453" spans="3:7" x14ac:dyDescent="0.25">
      <c r="C2453"/>
      <c r="E2453"/>
      <c r="G2453"/>
    </row>
    <row r="2454" spans="3:7" x14ac:dyDescent="0.25">
      <c r="C2454"/>
      <c r="E2454"/>
      <c r="G2454"/>
    </row>
    <row r="2455" spans="3:7" x14ac:dyDescent="0.25">
      <c r="C2455"/>
      <c r="E2455"/>
      <c r="G2455"/>
    </row>
    <row r="2456" spans="3:7" x14ac:dyDescent="0.25">
      <c r="C2456"/>
      <c r="E2456"/>
      <c r="G2456"/>
    </row>
    <row r="2457" spans="3:7" x14ac:dyDescent="0.25">
      <c r="C2457"/>
      <c r="E2457"/>
      <c r="G2457"/>
    </row>
    <row r="2458" spans="3:7" x14ac:dyDescent="0.25">
      <c r="C2458"/>
      <c r="E2458"/>
      <c r="G2458"/>
    </row>
    <row r="2459" spans="3:7" x14ac:dyDescent="0.25">
      <c r="C2459"/>
      <c r="E2459"/>
      <c r="G2459"/>
    </row>
    <row r="2460" spans="3:7" x14ac:dyDescent="0.25">
      <c r="C2460"/>
      <c r="E2460"/>
      <c r="G2460"/>
    </row>
    <row r="2461" spans="3:7" x14ac:dyDescent="0.25">
      <c r="C2461"/>
      <c r="E2461"/>
      <c r="G2461"/>
    </row>
    <row r="2462" spans="3:7" x14ac:dyDescent="0.25">
      <c r="C2462"/>
      <c r="E2462"/>
      <c r="G2462"/>
    </row>
    <row r="2463" spans="3:7" x14ac:dyDescent="0.25">
      <c r="C2463"/>
      <c r="E2463"/>
      <c r="G2463"/>
    </row>
    <row r="2464" spans="3:7" x14ac:dyDescent="0.25">
      <c r="C2464"/>
      <c r="E2464"/>
      <c r="G2464"/>
    </row>
    <row r="2465" spans="3:7" x14ac:dyDescent="0.25">
      <c r="C2465"/>
      <c r="E2465"/>
      <c r="G2465"/>
    </row>
    <row r="2466" spans="3:7" x14ac:dyDescent="0.25">
      <c r="C2466"/>
      <c r="E2466"/>
      <c r="G2466"/>
    </row>
    <row r="2467" spans="3:7" x14ac:dyDescent="0.25">
      <c r="C2467"/>
      <c r="E2467"/>
      <c r="G2467"/>
    </row>
    <row r="2468" spans="3:7" x14ac:dyDescent="0.25">
      <c r="C2468"/>
      <c r="E2468"/>
      <c r="G2468"/>
    </row>
    <row r="2469" spans="3:7" x14ac:dyDescent="0.25">
      <c r="C2469"/>
      <c r="E2469"/>
      <c r="G2469"/>
    </row>
    <row r="2470" spans="3:7" x14ac:dyDescent="0.25">
      <c r="C2470"/>
      <c r="E2470"/>
      <c r="G2470"/>
    </row>
    <row r="2471" spans="3:7" x14ac:dyDescent="0.25">
      <c r="C2471"/>
      <c r="E2471"/>
      <c r="G2471"/>
    </row>
    <row r="2472" spans="3:7" x14ac:dyDescent="0.25">
      <c r="C2472"/>
      <c r="E2472"/>
      <c r="G2472"/>
    </row>
    <row r="2473" spans="3:7" x14ac:dyDescent="0.25">
      <c r="C2473"/>
      <c r="E2473"/>
      <c r="G2473"/>
    </row>
    <row r="2474" spans="3:7" x14ac:dyDescent="0.25">
      <c r="C2474"/>
      <c r="E2474"/>
      <c r="G2474"/>
    </row>
    <row r="2475" spans="3:7" x14ac:dyDescent="0.25">
      <c r="C2475"/>
      <c r="E2475"/>
      <c r="G2475"/>
    </row>
    <row r="2476" spans="3:7" x14ac:dyDescent="0.25">
      <c r="C2476"/>
      <c r="E2476"/>
      <c r="G2476"/>
    </row>
    <row r="2477" spans="3:7" x14ac:dyDescent="0.25">
      <c r="C2477"/>
      <c r="E2477"/>
      <c r="G2477"/>
    </row>
    <row r="2478" spans="3:7" x14ac:dyDescent="0.25">
      <c r="C2478"/>
      <c r="E2478"/>
      <c r="G2478"/>
    </row>
    <row r="2479" spans="3:7" x14ac:dyDescent="0.25">
      <c r="C2479"/>
      <c r="E2479"/>
      <c r="G2479"/>
    </row>
    <row r="2480" spans="3:7" x14ac:dyDescent="0.25">
      <c r="C2480"/>
      <c r="E2480"/>
      <c r="G2480"/>
    </row>
    <row r="2481" spans="3:7" x14ac:dyDescent="0.25">
      <c r="C2481"/>
      <c r="E2481"/>
      <c r="G2481"/>
    </row>
    <row r="2482" spans="3:7" x14ac:dyDescent="0.25">
      <c r="C2482"/>
      <c r="E2482"/>
      <c r="G2482"/>
    </row>
    <row r="2483" spans="3:7" x14ac:dyDescent="0.25">
      <c r="C2483"/>
      <c r="E2483"/>
      <c r="G2483"/>
    </row>
    <row r="2484" spans="3:7" x14ac:dyDescent="0.25">
      <c r="C2484"/>
      <c r="E2484"/>
      <c r="G2484"/>
    </row>
    <row r="2485" spans="3:7" x14ac:dyDescent="0.25">
      <c r="C2485"/>
      <c r="E2485"/>
      <c r="G2485"/>
    </row>
    <row r="2486" spans="3:7" x14ac:dyDescent="0.25">
      <c r="C2486"/>
      <c r="E2486"/>
      <c r="G2486"/>
    </row>
    <row r="2487" spans="3:7" x14ac:dyDescent="0.25">
      <c r="C2487"/>
      <c r="E2487"/>
      <c r="G2487"/>
    </row>
    <row r="2488" spans="3:7" x14ac:dyDescent="0.25">
      <c r="C2488"/>
      <c r="E2488"/>
      <c r="G2488"/>
    </row>
    <row r="2489" spans="3:7" x14ac:dyDescent="0.25">
      <c r="C2489"/>
      <c r="E2489"/>
      <c r="G2489"/>
    </row>
    <row r="2490" spans="3:7" x14ac:dyDescent="0.25">
      <c r="C2490"/>
      <c r="E2490"/>
      <c r="G2490"/>
    </row>
    <row r="2491" spans="3:7" x14ac:dyDescent="0.25">
      <c r="C2491"/>
      <c r="E2491"/>
      <c r="G2491"/>
    </row>
    <row r="2492" spans="3:7" x14ac:dyDescent="0.25">
      <c r="C2492"/>
      <c r="E2492"/>
      <c r="G2492"/>
    </row>
    <row r="2493" spans="3:7" x14ac:dyDescent="0.25">
      <c r="C2493"/>
      <c r="E2493"/>
      <c r="G2493"/>
    </row>
    <row r="2494" spans="3:7" x14ac:dyDescent="0.25">
      <c r="C2494"/>
      <c r="E2494"/>
      <c r="G2494"/>
    </row>
    <row r="2495" spans="3:7" x14ac:dyDescent="0.25">
      <c r="C2495"/>
      <c r="E2495"/>
      <c r="G2495"/>
    </row>
    <row r="2496" spans="3:7" x14ac:dyDescent="0.25">
      <c r="C2496"/>
      <c r="E2496"/>
      <c r="G2496"/>
    </row>
    <row r="2497" spans="3:7" x14ac:dyDescent="0.25">
      <c r="C2497"/>
      <c r="E2497"/>
      <c r="G2497"/>
    </row>
    <row r="2498" spans="3:7" x14ac:dyDescent="0.25">
      <c r="C2498"/>
      <c r="E2498"/>
      <c r="G2498"/>
    </row>
    <row r="2499" spans="3:7" x14ac:dyDescent="0.25">
      <c r="C2499"/>
      <c r="E2499"/>
      <c r="G2499"/>
    </row>
    <row r="2500" spans="3:7" x14ac:dyDescent="0.25">
      <c r="C2500"/>
      <c r="E2500"/>
      <c r="G2500"/>
    </row>
    <row r="2501" spans="3:7" x14ac:dyDescent="0.25">
      <c r="C2501"/>
      <c r="E2501"/>
      <c r="G2501"/>
    </row>
    <row r="2502" spans="3:7" x14ac:dyDescent="0.25">
      <c r="C2502"/>
      <c r="E2502"/>
      <c r="G2502"/>
    </row>
    <row r="2503" spans="3:7" x14ac:dyDescent="0.25">
      <c r="C2503"/>
      <c r="E2503"/>
      <c r="G2503"/>
    </row>
    <row r="2504" spans="3:7" x14ac:dyDescent="0.25">
      <c r="C2504"/>
      <c r="E2504"/>
      <c r="G2504"/>
    </row>
    <row r="2505" spans="3:7" x14ac:dyDescent="0.25">
      <c r="C2505"/>
      <c r="E2505"/>
      <c r="G2505"/>
    </row>
    <row r="2506" spans="3:7" x14ac:dyDescent="0.25">
      <c r="C2506"/>
      <c r="E2506"/>
      <c r="G2506"/>
    </row>
    <row r="2507" spans="3:7" x14ac:dyDescent="0.25">
      <c r="C2507"/>
      <c r="E2507"/>
      <c r="G2507"/>
    </row>
    <row r="2508" spans="3:7" x14ac:dyDescent="0.25">
      <c r="C2508"/>
      <c r="E2508"/>
      <c r="G2508"/>
    </row>
    <row r="2509" spans="3:7" x14ac:dyDescent="0.25">
      <c r="C2509"/>
      <c r="E2509"/>
      <c r="G2509"/>
    </row>
    <row r="2510" spans="3:7" x14ac:dyDescent="0.25">
      <c r="C2510"/>
      <c r="E2510"/>
      <c r="G2510"/>
    </row>
    <row r="2511" spans="3:7" x14ac:dyDescent="0.25">
      <c r="C2511"/>
      <c r="E2511"/>
      <c r="G2511"/>
    </row>
    <row r="2512" spans="3:7" x14ac:dyDescent="0.25">
      <c r="C2512"/>
      <c r="E2512"/>
      <c r="G2512"/>
    </row>
    <row r="2513" spans="3:7" x14ac:dyDescent="0.25">
      <c r="C2513"/>
      <c r="E2513"/>
      <c r="G2513"/>
    </row>
    <row r="2514" spans="3:7" x14ac:dyDescent="0.25">
      <c r="C2514"/>
      <c r="E2514"/>
      <c r="G2514"/>
    </row>
    <row r="2515" spans="3:7" x14ac:dyDescent="0.25">
      <c r="C2515"/>
      <c r="E2515"/>
      <c r="G2515"/>
    </row>
    <row r="2516" spans="3:7" x14ac:dyDescent="0.25">
      <c r="C2516"/>
      <c r="E2516"/>
      <c r="G2516"/>
    </row>
    <row r="2517" spans="3:7" x14ac:dyDescent="0.25">
      <c r="C2517"/>
      <c r="E2517"/>
      <c r="G2517"/>
    </row>
    <row r="2518" spans="3:7" x14ac:dyDescent="0.25">
      <c r="C2518"/>
      <c r="E2518"/>
      <c r="G2518"/>
    </row>
    <row r="2519" spans="3:7" x14ac:dyDescent="0.25">
      <c r="C2519"/>
      <c r="E2519"/>
      <c r="G2519"/>
    </row>
    <row r="2520" spans="3:7" x14ac:dyDescent="0.25">
      <c r="C2520"/>
      <c r="E2520"/>
      <c r="G2520"/>
    </row>
    <row r="2521" spans="3:7" x14ac:dyDescent="0.25">
      <c r="C2521"/>
      <c r="E2521"/>
      <c r="G2521"/>
    </row>
    <row r="2522" spans="3:7" x14ac:dyDescent="0.25">
      <c r="C2522"/>
      <c r="E2522"/>
      <c r="G2522"/>
    </row>
    <row r="2523" spans="3:7" x14ac:dyDescent="0.25">
      <c r="C2523"/>
      <c r="E2523"/>
      <c r="G2523"/>
    </row>
    <row r="2524" spans="3:7" x14ac:dyDescent="0.25">
      <c r="C2524"/>
      <c r="E2524"/>
      <c r="G2524"/>
    </row>
    <row r="2525" spans="3:7" x14ac:dyDescent="0.25">
      <c r="C2525"/>
      <c r="E2525"/>
      <c r="G2525"/>
    </row>
    <row r="2526" spans="3:7" x14ac:dyDescent="0.25">
      <c r="C2526"/>
      <c r="E2526"/>
      <c r="G2526"/>
    </row>
    <row r="2527" spans="3:7" x14ac:dyDescent="0.25">
      <c r="C2527"/>
      <c r="E2527"/>
      <c r="G2527"/>
    </row>
    <row r="2528" spans="3:7" x14ac:dyDescent="0.25">
      <c r="C2528"/>
      <c r="E2528"/>
      <c r="G2528"/>
    </row>
    <row r="2529" spans="3:7" x14ac:dyDescent="0.25">
      <c r="C2529"/>
      <c r="E2529"/>
      <c r="G2529"/>
    </row>
    <row r="2530" spans="3:7" x14ac:dyDescent="0.25">
      <c r="C2530"/>
      <c r="E2530"/>
      <c r="G2530"/>
    </row>
    <row r="2531" spans="3:7" x14ac:dyDescent="0.25">
      <c r="C2531"/>
      <c r="E2531"/>
      <c r="G2531"/>
    </row>
    <row r="2532" spans="3:7" x14ac:dyDescent="0.25">
      <c r="C2532"/>
      <c r="E2532"/>
      <c r="G2532"/>
    </row>
    <row r="2533" spans="3:7" x14ac:dyDescent="0.25">
      <c r="C2533"/>
      <c r="E2533"/>
      <c r="G2533"/>
    </row>
    <row r="2534" spans="3:7" x14ac:dyDescent="0.25">
      <c r="C2534"/>
      <c r="E2534"/>
      <c r="G2534"/>
    </row>
    <row r="2535" spans="3:7" x14ac:dyDescent="0.25">
      <c r="C2535"/>
      <c r="E2535"/>
      <c r="G2535"/>
    </row>
    <row r="2536" spans="3:7" x14ac:dyDescent="0.25">
      <c r="C2536"/>
      <c r="E2536"/>
      <c r="G2536"/>
    </row>
    <row r="2537" spans="3:7" x14ac:dyDescent="0.25">
      <c r="C2537"/>
      <c r="E2537"/>
      <c r="G2537"/>
    </row>
    <row r="2538" spans="3:7" x14ac:dyDescent="0.25">
      <c r="C2538"/>
      <c r="E2538"/>
      <c r="G2538"/>
    </row>
    <row r="2539" spans="3:7" x14ac:dyDescent="0.25">
      <c r="C2539"/>
      <c r="E2539"/>
      <c r="G2539"/>
    </row>
    <row r="2540" spans="3:7" x14ac:dyDescent="0.25">
      <c r="C2540"/>
      <c r="E2540"/>
      <c r="G2540"/>
    </row>
    <row r="2541" spans="3:7" x14ac:dyDescent="0.25">
      <c r="C2541"/>
      <c r="E2541"/>
      <c r="G2541"/>
    </row>
    <row r="2542" spans="3:7" x14ac:dyDescent="0.25">
      <c r="C2542"/>
      <c r="E2542"/>
      <c r="G2542"/>
    </row>
    <row r="2543" spans="3:7" x14ac:dyDescent="0.25">
      <c r="C2543"/>
      <c r="E2543"/>
      <c r="G2543"/>
    </row>
    <row r="2544" spans="3:7" x14ac:dyDescent="0.25">
      <c r="C2544"/>
      <c r="E2544"/>
      <c r="G2544"/>
    </row>
    <row r="2545" spans="3:7" x14ac:dyDescent="0.25">
      <c r="C2545"/>
      <c r="E2545"/>
      <c r="G2545"/>
    </row>
    <row r="2546" spans="3:7" x14ac:dyDescent="0.25">
      <c r="C2546"/>
      <c r="E2546"/>
      <c r="G2546"/>
    </row>
    <row r="2547" spans="3:7" x14ac:dyDescent="0.25">
      <c r="C2547"/>
      <c r="E2547"/>
      <c r="G2547"/>
    </row>
    <row r="2548" spans="3:7" x14ac:dyDescent="0.25">
      <c r="C2548"/>
      <c r="E2548"/>
      <c r="G2548"/>
    </row>
    <row r="2549" spans="3:7" x14ac:dyDescent="0.25">
      <c r="C2549"/>
      <c r="E2549"/>
      <c r="G2549"/>
    </row>
    <row r="2550" spans="3:7" x14ac:dyDescent="0.25">
      <c r="C2550"/>
      <c r="E2550"/>
      <c r="G2550"/>
    </row>
    <row r="2551" spans="3:7" x14ac:dyDescent="0.25">
      <c r="C2551"/>
      <c r="E2551"/>
      <c r="G2551"/>
    </row>
    <row r="2552" spans="3:7" x14ac:dyDescent="0.25">
      <c r="C2552"/>
      <c r="E2552"/>
      <c r="G2552"/>
    </row>
    <row r="2553" spans="3:7" x14ac:dyDescent="0.25">
      <c r="C2553"/>
      <c r="E2553"/>
      <c r="G2553"/>
    </row>
    <row r="2554" spans="3:7" x14ac:dyDescent="0.25">
      <c r="C2554"/>
      <c r="E2554"/>
      <c r="G2554"/>
    </row>
    <row r="2555" spans="3:7" x14ac:dyDescent="0.25">
      <c r="C2555"/>
      <c r="E2555"/>
      <c r="G2555"/>
    </row>
    <row r="2556" spans="3:7" x14ac:dyDescent="0.25">
      <c r="C2556"/>
      <c r="E2556"/>
      <c r="G2556"/>
    </row>
    <row r="2557" spans="3:7" x14ac:dyDescent="0.25">
      <c r="C2557"/>
      <c r="E2557"/>
      <c r="G2557"/>
    </row>
    <row r="2558" spans="3:7" x14ac:dyDescent="0.25">
      <c r="C2558"/>
      <c r="E2558"/>
      <c r="G2558"/>
    </row>
    <row r="2559" spans="3:7" x14ac:dyDescent="0.25">
      <c r="C2559"/>
      <c r="E2559"/>
      <c r="G2559"/>
    </row>
    <row r="2560" spans="3:7" x14ac:dyDescent="0.25">
      <c r="C2560"/>
      <c r="E2560"/>
      <c r="G2560"/>
    </row>
    <row r="2561" spans="3:7" x14ac:dyDescent="0.25">
      <c r="C2561"/>
      <c r="E2561"/>
      <c r="G2561"/>
    </row>
    <row r="2562" spans="3:7" x14ac:dyDescent="0.25">
      <c r="C2562"/>
      <c r="E2562"/>
      <c r="G2562"/>
    </row>
    <row r="2563" spans="3:7" x14ac:dyDescent="0.25">
      <c r="C2563"/>
      <c r="E2563"/>
      <c r="G2563"/>
    </row>
    <row r="2564" spans="3:7" x14ac:dyDescent="0.25">
      <c r="C2564"/>
      <c r="E2564"/>
      <c r="G2564"/>
    </row>
    <row r="2565" spans="3:7" x14ac:dyDescent="0.25">
      <c r="C2565"/>
      <c r="E2565"/>
      <c r="G2565"/>
    </row>
    <row r="2566" spans="3:7" x14ac:dyDescent="0.25">
      <c r="C2566"/>
      <c r="E2566"/>
      <c r="G2566"/>
    </row>
    <row r="2567" spans="3:7" x14ac:dyDescent="0.25">
      <c r="C2567"/>
      <c r="E2567"/>
      <c r="G2567"/>
    </row>
    <row r="2568" spans="3:7" x14ac:dyDescent="0.25">
      <c r="C2568"/>
      <c r="E2568"/>
      <c r="G2568"/>
    </row>
    <row r="2569" spans="3:7" x14ac:dyDescent="0.25">
      <c r="C2569"/>
      <c r="E2569"/>
      <c r="G2569"/>
    </row>
    <row r="2570" spans="3:7" x14ac:dyDescent="0.25">
      <c r="C2570"/>
      <c r="E2570"/>
      <c r="G2570"/>
    </row>
    <row r="2571" spans="3:7" x14ac:dyDescent="0.25">
      <c r="C2571"/>
      <c r="E2571"/>
      <c r="G2571"/>
    </row>
    <row r="2572" spans="3:7" x14ac:dyDescent="0.25">
      <c r="C2572"/>
      <c r="E2572"/>
      <c r="G2572"/>
    </row>
    <row r="2573" spans="3:7" x14ac:dyDescent="0.25">
      <c r="C2573"/>
      <c r="E2573"/>
      <c r="G2573"/>
    </row>
    <row r="2574" spans="3:7" x14ac:dyDescent="0.25">
      <c r="C2574"/>
      <c r="E2574"/>
      <c r="G2574"/>
    </row>
    <row r="2575" spans="3:7" x14ac:dyDescent="0.25">
      <c r="C2575"/>
      <c r="E2575"/>
      <c r="G2575"/>
    </row>
    <row r="2576" spans="3:7" x14ac:dyDescent="0.25">
      <c r="C2576"/>
      <c r="E2576"/>
      <c r="G2576"/>
    </row>
    <row r="2577" spans="3:7" x14ac:dyDescent="0.25">
      <c r="C2577"/>
      <c r="E2577"/>
      <c r="G2577"/>
    </row>
    <row r="2578" spans="3:7" x14ac:dyDescent="0.25">
      <c r="C2578"/>
      <c r="E2578"/>
      <c r="G2578"/>
    </row>
    <row r="2579" spans="3:7" x14ac:dyDescent="0.25">
      <c r="C2579"/>
      <c r="E2579"/>
      <c r="G2579"/>
    </row>
    <row r="2580" spans="3:7" x14ac:dyDescent="0.25">
      <c r="C2580"/>
      <c r="E2580"/>
      <c r="G2580"/>
    </row>
    <row r="2581" spans="3:7" x14ac:dyDescent="0.25">
      <c r="C2581"/>
      <c r="E2581"/>
      <c r="G2581"/>
    </row>
    <row r="2582" spans="3:7" x14ac:dyDescent="0.25">
      <c r="C2582"/>
      <c r="E2582"/>
      <c r="G2582"/>
    </row>
    <row r="2583" spans="3:7" x14ac:dyDescent="0.25">
      <c r="C2583"/>
      <c r="E2583"/>
      <c r="G2583"/>
    </row>
    <row r="2584" spans="3:7" x14ac:dyDescent="0.25">
      <c r="C2584"/>
      <c r="E2584"/>
      <c r="G2584"/>
    </row>
    <row r="2585" spans="3:7" x14ac:dyDescent="0.25">
      <c r="C2585"/>
      <c r="E2585"/>
      <c r="G2585"/>
    </row>
    <row r="2586" spans="3:7" x14ac:dyDescent="0.25">
      <c r="C2586"/>
      <c r="E2586"/>
      <c r="G2586"/>
    </row>
    <row r="2587" spans="3:7" x14ac:dyDescent="0.25">
      <c r="C2587"/>
      <c r="E2587"/>
      <c r="G2587"/>
    </row>
    <row r="2588" spans="3:7" x14ac:dyDescent="0.25">
      <c r="C2588"/>
      <c r="E2588"/>
      <c r="G2588"/>
    </row>
    <row r="2589" spans="3:7" x14ac:dyDescent="0.25">
      <c r="C2589"/>
      <c r="E2589"/>
      <c r="G2589"/>
    </row>
    <row r="2590" spans="3:7" x14ac:dyDescent="0.25">
      <c r="C2590"/>
      <c r="E2590"/>
      <c r="G2590"/>
    </row>
    <row r="2591" spans="3:7" x14ac:dyDescent="0.25">
      <c r="C2591"/>
      <c r="E2591"/>
      <c r="G2591"/>
    </row>
    <row r="2592" spans="3:7" x14ac:dyDescent="0.25">
      <c r="C2592"/>
      <c r="E2592"/>
      <c r="G2592"/>
    </row>
    <row r="2593" spans="3:7" x14ac:dyDescent="0.25">
      <c r="C2593"/>
      <c r="E2593"/>
      <c r="G2593"/>
    </row>
    <row r="2594" spans="3:7" x14ac:dyDescent="0.25">
      <c r="C2594"/>
      <c r="E2594"/>
      <c r="G2594"/>
    </row>
    <row r="2595" spans="3:7" x14ac:dyDescent="0.25">
      <c r="C2595"/>
      <c r="E2595"/>
      <c r="G2595"/>
    </row>
    <row r="2596" spans="3:7" x14ac:dyDescent="0.25">
      <c r="C2596"/>
      <c r="E2596"/>
      <c r="G2596"/>
    </row>
    <row r="2597" spans="3:7" x14ac:dyDescent="0.25">
      <c r="C2597"/>
      <c r="E2597"/>
      <c r="G2597"/>
    </row>
    <row r="2598" spans="3:7" x14ac:dyDescent="0.25">
      <c r="C2598"/>
      <c r="E2598"/>
      <c r="G2598"/>
    </row>
    <row r="2599" spans="3:7" x14ac:dyDescent="0.25">
      <c r="C2599"/>
      <c r="E2599"/>
      <c r="G2599"/>
    </row>
    <row r="2600" spans="3:7" x14ac:dyDescent="0.25">
      <c r="C2600"/>
      <c r="E2600"/>
      <c r="G2600"/>
    </row>
    <row r="2601" spans="3:7" x14ac:dyDescent="0.25">
      <c r="C2601"/>
      <c r="E2601"/>
      <c r="G2601"/>
    </row>
    <row r="2602" spans="3:7" x14ac:dyDescent="0.25">
      <c r="C2602"/>
      <c r="E2602"/>
      <c r="G2602"/>
    </row>
    <row r="2603" spans="3:7" x14ac:dyDescent="0.25">
      <c r="C2603"/>
      <c r="E2603"/>
      <c r="G2603"/>
    </row>
    <row r="2604" spans="3:7" x14ac:dyDescent="0.25">
      <c r="C2604"/>
      <c r="E2604"/>
      <c r="G2604"/>
    </row>
    <row r="2605" spans="3:7" x14ac:dyDescent="0.25">
      <c r="C2605"/>
      <c r="E2605"/>
      <c r="G2605"/>
    </row>
    <row r="2606" spans="3:7" x14ac:dyDescent="0.25">
      <c r="C2606"/>
      <c r="E2606"/>
      <c r="G2606"/>
    </row>
    <row r="2607" spans="3:7" x14ac:dyDescent="0.25">
      <c r="C2607"/>
      <c r="E2607"/>
      <c r="G2607"/>
    </row>
    <row r="2608" spans="3:7" x14ac:dyDescent="0.25">
      <c r="C2608"/>
      <c r="E2608"/>
      <c r="G2608"/>
    </row>
    <row r="2609" spans="3:7" x14ac:dyDescent="0.25">
      <c r="C2609"/>
      <c r="E2609"/>
      <c r="G2609"/>
    </row>
    <row r="2610" spans="3:7" x14ac:dyDescent="0.25">
      <c r="C2610"/>
      <c r="E2610"/>
      <c r="G2610"/>
    </row>
    <row r="2611" spans="3:7" x14ac:dyDescent="0.25">
      <c r="C2611"/>
      <c r="E2611"/>
      <c r="G2611"/>
    </row>
    <row r="2612" spans="3:7" x14ac:dyDescent="0.25">
      <c r="C2612"/>
      <c r="E2612"/>
      <c r="G2612"/>
    </row>
    <row r="2613" spans="3:7" x14ac:dyDescent="0.25">
      <c r="C2613"/>
      <c r="E2613"/>
      <c r="G2613"/>
    </row>
    <row r="2614" spans="3:7" x14ac:dyDescent="0.25">
      <c r="C2614"/>
      <c r="E2614"/>
      <c r="G2614"/>
    </row>
    <row r="2615" spans="3:7" x14ac:dyDescent="0.25">
      <c r="C2615"/>
      <c r="E2615"/>
      <c r="G2615"/>
    </row>
    <row r="2616" spans="3:7" x14ac:dyDescent="0.25">
      <c r="C2616"/>
      <c r="E2616"/>
      <c r="G2616"/>
    </row>
    <row r="2617" spans="3:7" x14ac:dyDescent="0.25">
      <c r="C2617"/>
      <c r="E2617"/>
      <c r="G2617"/>
    </row>
    <row r="2618" spans="3:7" x14ac:dyDescent="0.25">
      <c r="C2618"/>
      <c r="E2618"/>
      <c r="G2618"/>
    </row>
    <row r="2619" spans="3:7" x14ac:dyDescent="0.25">
      <c r="C2619"/>
      <c r="E2619"/>
      <c r="G2619"/>
    </row>
    <row r="2620" spans="3:7" x14ac:dyDescent="0.25">
      <c r="C2620"/>
      <c r="E2620"/>
      <c r="G2620"/>
    </row>
    <row r="2621" spans="3:7" x14ac:dyDescent="0.25">
      <c r="C2621"/>
      <c r="E2621"/>
      <c r="G2621"/>
    </row>
    <row r="2622" spans="3:7" x14ac:dyDescent="0.25">
      <c r="C2622"/>
      <c r="E2622"/>
      <c r="G2622"/>
    </row>
    <row r="2623" spans="3:7" x14ac:dyDescent="0.25">
      <c r="C2623"/>
      <c r="E2623"/>
      <c r="G2623"/>
    </row>
    <row r="2624" spans="3:7" x14ac:dyDescent="0.25">
      <c r="C2624"/>
      <c r="E2624"/>
      <c r="G2624"/>
    </row>
    <row r="2625" spans="3:7" x14ac:dyDescent="0.25">
      <c r="C2625"/>
      <c r="E2625"/>
      <c r="G2625"/>
    </row>
    <row r="2626" spans="3:7" x14ac:dyDescent="0.25">
      <c r="C2626"/>
      <c r="E2626"/>
      <c r="G2626"/>
    </row>
    <row r="2627" spans="3:7" x14ac:dyDescent="0.25">
      <c r="C2627"/>
      <c r="E2627"/>
      <c r="G2627"/>
    </row>
    <row r="2628" spans="3:7" x14ac:dyDescent="0.25">
      <c r="C2628"/>
      <c r="E2628"/>
      <c r="G2628"/>
    </row>
    <row r="2629" spans="3:7" x14ac:dyDescent="0.25">
      <c r="C2629"/>
      <c r="E2629"/>
      <c r="G2629"/>
    </row>
    <row r="2630" spans="3:7" x14ac:dyDescent="0.25">
      <c r="C2630"/>
      <c r="E2630"/>
      <c r="G2630"/>
    </row>
    <row r="2631" spans="3:7" x14ac:dyDescent="0.25">
      <c r="C2631"/>
      <c r="E2631"/>
      <c r="G2631"/>
    </row>
    <row r="2632" spans="3:7" x14ac:dyDescent="0.25">
      <c r="C2632"/>
      <c r="E2632"/>
      <c r="G2632"/>
    </row>
    <row r="2633" spans="3:7" x14ac:dyDescent="0.25">
      <c r="C2633"/>
      <c r="E2633"/>
      <c r="G2633"/>
    </row>
    <row r="2634" spans="3:7" x14ac:dyDescent="0.25">
      <c r="C2634"/>
      <c r="E2634"/>
      <c r="G2634"/>
    </row>
    <row r="2635" spans="3:7" x14ac:dyDescent="0.25">
      <c r="C2635"/>
      <c r="E2635"/>
      <c r="G2635"/>
    </row>
    <row r="2636" spans="3:7" x14ac:dyDescent="0.25">
      <c r="C2636"/>
      <c r="E2636"/>
      <c r="G2636"/>
    </row>
    <row r="2637" spans="3:7" x14ac:dyDescent="0.25">
      <c r="C2637"/>
      <c r="E2637"/>
      <c r="G2637"/>
    </row>
    <row r="2638" spans="3:7" x14ac:dyDescent="0.25">
      <c r="C2638"/>
      <c r="E2638"/>
      <c r="G2638"/>
    </row>
    <row r="2639" spans="3:7" x14ac:dyDescent="0.25">
      <c r="C2639"/>
      <c r="E2639"/>
      <c r="G2639"/>
    </row>
    <row r="2640" spans="3:7" x14ac:dyDescent="0.25">
      <c r="C2640"/>
      <c r="E2640"/>
      <c r="G2640"/>
    </row>
    <row r="2641" spans="3:7" x14ac:dyDescent="0.25">
      <c r="C2641"/>
      <c r="E2641"/>
      <c r="G2641"/>
    </row>
    <row r="2642" spans="3:7" x14ac:dyDescent="0.25">
      <c r="C2642"/>
      <c r="E2642"/>
      <c r="G2642"/>
    </row>
    <row r="2643" spans="3:7" x14ac:dyDescent="0.25">
      <c r="C2643"/>
      <c r="E2643"/>
      <c r="G2643"/>
    </row>
    <row r="2644" spans="3:7" x14ac:dyDescent="0.25">
      <c r="C2644"/>
      <c r="E2644"/>
      <c r="G2644"/>
    </row>
    <row r="2645" spans="3:7" x14ac:dyDescent="0.25">
      <c r="C2645"/>
      <c r="E2645"/>
      <c r="G2645"/>
    </row>
    <row r="2646" spans="3:7" x14ac:dyDescent="0.25">
      <c r="C2646"/>
      <c r="E2646"/>
      <c r="G2646"/>
    </row>
    <row r="2647" spans="3:7" x14ac:dyDescent="0.25">
      <c r="C2647"/>
      <c r="E2647"/>
      <c r="G2647"/>
    </row>
    <row r="2648" spans="3:7" x14ac:dyDescent="0.25">
      <c r="C2648"/>
      <c r="E2648"/>
      <c r="G2648"/>
    </row>
    <row r="2649" spans="3:7" x14ac:dyDescent="0.25">
      <c r="C2649"/>
      <c r="E2649"/>
      <c r="G2649"/>
    </row>
    <row r="2650" spans="3:7" x14ac:dyDescent="0.25">
      <c r="C2650"/>
      <c r="E2650"/>
      <c r="G2650"/>
    </row>
    <row r="2651" spans="3:7" x14ac:dyDescent="0.25">
      <c r="C2651"/>
      <c r="E2651"/>
      <c r="G2651"/>
    </row>
    <row r="2652" spans="3:7" x14ac:dyDescent="0.25">
      <c r="C2652"/>
      <c r="E2652"/>
      <c r="G2652"/>
    </row>
    <row r="2653" spans="3:7" x14ac:dyDescent="0.25">
      <c r="C2653"/>
      <c r="E2653"/>
      <c r="G2653"/>
    </row>
    <row r="2654" spans="3:7" x14ac:dyDescent="0.25">
      <c r="C2654"/>
      <c r="E2654"/>
      <c r="G2654"/>
    </row>
    <row r="2655" spans="3:7" x14ac:dyDescent="0.25">
      <c r="C2655"/>
      <c r="E2655"/>
      <c r="G2655"/>
    </row>
    <row r="2656" spans="3:7" x14ac:dyDescent="0.25">
      <c r="C2656"/>
      <c r="E2656"/>
      <c r="G2656"/>
    </row>
    <row r="2657" spans="3:7" x14ac:dyDescent="0.25">
      <c r="C2657"/>
      <c r="E2657"/>
      <c r="G2657"/>
    </row>
    <row r="2658" spans="3:7" x14ac:dyDescent="0.25">
      <c r="C2658"/>
      <c r="E2658"/>
      <c r="G2658"/>
    </row>
    <row r="2659" spans="3:7" x14ac:dyDescent="0.25">
      <c r="C2659"/>
      <c r="E2659"/>
      <c r="G2659"/>
    </row>
    <row r="2660" spans="3:7" x14ac:dyDescent="0.25">
      <c r="C2660"/>
      <c r="E2660"/>
      <c r="G2660"/>
    </row>
    <row r="2661" spans="3:7" x14ac:dyDescent="0.25">
      <c r="C2661"/>
      <c r="E2661"/>
      <c r="G2661"/>
    </row>
    <row r="2662" spans="3:7" x14ac:dyDescent="0.25">
      <c r="C2662"/>
      <c r="E2662"/>
      <c r="G2662"/>
    </row>
    <row r="2663" spans="3:7" x14ac:dyDescent="0.25">
      <c r="C2663"/>
      <c r="E2663"/>
      <c r="G2663"/>
    </row>
    <row r="2664" spans="3:7" x14ac:dyDescent="0.25">
      <c r="C2664"/>
      <c r="E2664"/>
      <c r="G2664"/>
    </row>
    <row r="2665" spans="3:7" x14ac:dyDescent="0.25">
      <c r="C2665"/>
      <c r="E2665"/>
      <c r="G2665"/>
    </row>
    <row r="2666" spans="3:7" x14ac:dyDescent="0.25">
      <c r="C2666"/>
      <c r="E2666"/>
      <c r="G2666"/>
    </row>
    <row r="2667" spans="3:7" x14ac:dyDescent="0.25">
      <c r="C2667"/>
      <c r="E2667"/>
      <c r="G2667"/>
    </row>
    <row r="2668" spans="3:7" x14ac:dyDescent="0.25">
      <c r="C2668"/>
      <c r="E2668"/>
      <c r="G2668"/>
    </row>
    <row r="2669" spans="3:7" x14ac:dyDescent="0.25">
      <c r="C2669"/>
      <c r="E2669"/>
      <c r="G2669"/>
    </row>
    <row r="2670" spans="3:7" x14ac:dyDescent="0.25">
      <c r="C2670"/>
      <c r="E2670"/>
      <c r="G2670"/>
    </row>
    <row r="2671" spans="3:7" x14ac:dyDescent="0.25">
      <c r="C2671"/>
      <c r="E2671"/>
      <c r="G2671"/>
    </row>
    <row r="2672" spans="3:7" x14ac:dyDescent="0.25">
      <c r="C2672"/>
      <c r="E2672"/>
      <c r="G2672"/>
    </row>
    <row r="2673" spans="3:7" x14ac:dyDescent="0.25">
      <c r="C2673"/>
      <c r="E2673"/>
      <c r="G2673"/>
    </row>
    <row r="2674" spans="3:7" x14ac:dyDescent="0.25">
      <c r="C2674"/>
      <c r="E2674"/>
      <c r="G2674"/>
    </row>
    <row r="2675" spans="3:7" x14ac:dyDescent="0.25">
      <c r="C2675"/>
      <c r="E2675"/>
      <c r="G2675"/>
    </row>
    <row r="2676" spans="3:7" x14ac:dyDescent="0.25">
      <c r="C2676"/>
      <c r="E2676"/>
      <c r="G2676"/>
    </row>
    <row r="2677" spans="3:7" x14ac:dyDescent="0.25">
      <c r="C2677"/>
      <c r="E2677"/>
      <c r="G2677"/>
    </row>
    <row r="2678" spans="3:7" x14ac:dyDescent="0.25">
      <c r="C2678"/>
      <c r="E2678"/>
      <c r="G2678"/>
    </row>
    <row r="2679" spans="3:7" x14ac:dyDescent="0.25">
      <c r="C2679"/>
      <c r="E2679"/>
      <c r="G2679"/>
    </row>
    <row r="2680" spans="3:7" x14ac:dyDescent="0.25">
      <c r="C2680"/>
      <c r="E2680"/>
      <c r="G2680"/>
    </row>
    <row r="2681" spans="3:7" x14ac:dyDescent="0.25">
      <c r="C2681"/>
      <c r="E2681"/>
      <c r="G2681"/>
    </row>
    <row r="2682" spans="3:7" x14ac:dyDescent="0.25">
      <c r="C2682"/>
      <c r="E2682"/>
      <c r="G2682"/>
    </row>
    <row r="2683" spans="3:7" x14ac:dyDescent="0.25">
      <c r="C2683"/>
      <c r="E2683"/>
      <c r="G2683"/>
    </row>
    <row r="2684" spans="3:7" x14ac:dyDescent="0.25">
      <c r="C2684"/>
      <c r="E2684"/>
      <c r="G2684"/>
    </row>
    <row r="2685" spans="3:7" x14ac:dyDescent="0.25">
      <c r="C2685"/>
      <c r="E2685"/>
      <c r="G2685"/>
    </row>
    <row r="2686" spans="3:7" x14ac:dyDescent="0.25">
      <c r="C2686"/>
      <c r="E2686"/>
      <c r="G2686"/>
    </row>
    <row r="2687" spans="3:7" x14ac:dyDescent="0.25">
      <c r="C2687"/>
      <c r="E2687"/>
      <c r="G2687"/>
    </row>
    <row r="2688" spans="3:7" x14ac:dyDescent="0.25">
      <c r="C2688"/>
      <c r="E2688"/>
      <c r="G2688"/>
    </row>
    <row r="2689" spans="3:7" x14ac:dyDescent="0.25">
      <c r="C2689"/>
      <c r="E2689"/>
      <c r="G2689"/>
    </row>
    <row r="2690" spans="3:7" x14ac:dyDescent="0.25">
      <c r="C2690"/>
      <c r="E2690"/>
      <c r="G2690"/>
    </row>
    <row r="2691" spans="3:7" x14ac:dyDescent="0.25">
      <c r="C2691"/>
      <c r="E2691"/>
      <c r="G2691"/>
    </row>
    <row r="2692" spans="3:7" x14ac:dyDescent="0.25">
      <c r="C2692"/>
      <c r="E2692"/>
      <c r="G2692"/>
    </row>
    <row r="2693" spans="3:7" x14ac:dyDescent="0.25">
      <c r="C2693"/>
      <c r="E2693"/>
      <c r="G2693"/>
    </row>
    <row r="2694" spans="3:7" x14ac:dyDescent="0.25">
      <c r="C2694"/>
      <c r="E2694"/>
      <c r="G2694"/>
    </row>
    <row r="2695" spans="3:7" x14ac:dyDescent="0.25">
      <c r="C2695"/>
      <c r="E2695"/>
      <c r="G2695"/>
    </row>
    <row r="2696" spans="3:7" x14ac:dyDescent="0.25">
      <c r="C2696"/>
      <c r="E2696"/>
      <c r="G2696"/>
    </row>
    <row r="2697" spans="3:7" x14ac:dyDescent="0.25">
      <c r="C2697"/>
      <c r="E2697"/>
      <c r="G2697"/>
    </row>
    <row r="2698" spans="3:7" x14ac:dyDescent="0.25">
      <c r="C2698"/>
      <c r="E2698"/>
      <c r="G2698"/>
    </row>
    <row r="2699" spans="3:7" x14ac:dyDescent="0.25">
      <c r="C2699"/>
      <c r="E2699"/>
      <c r="G2699"/>
    </row>
    <row r="2700" spans="3:7" x14ac:dyDescent="0.25">
      <c r="C2700"/>
      <c r="E2700"/>
      <c r="G2700"/>
    </row>
    <row r="2701" spans="3:7" x14ac:dyDescent="0.25">
      <c r="C2701"/>
      <c r="E2701"/>
      <c r="G2701"/>
    </row>
    <row r="2702" spans="3:7" x14ac:dyDescent="0.25">
      <c r="C2702"/>
      <c r="E2702"/>
      <c r="G2702"/>
    </row>
    <row r="2703" spans="3:7" x14ac:dyDescent="0.25">
      <c r="C2703"/>
      <c r="E2703"/>
      <c r="G2703"/>
    </row>
    <row r="2704" spans="3:7" x14ac:dyDescent="0.25">
      <c r="C2704"/>
      <c r="E2704"/>
      <c r="G2704"/>
    </row>
    <row r="2705" spans="3:7" x14ac:dyDescent="0.25">
      <c r="C2705"/>
      <c r="E2705"/>
      <c r="G2705"/>
    </row>
    <row r="2706" spans="3:7" x14ac:dyDescent="0.25">
      <c r="C2706"/>
      <c r="E2706"/>
      <c r="G2706"/>
    </row>
    <row r="2707" spans="3:7" x14ac:dyDescent="0.25">
      <c r="C2707"/>
      <c r="E2707"/>
      <c r="G2707"/>
    </row>
    <row r="2708" spans="3:7" x14ac:dyDescent="0.25">
      <c r="C2708"/>
      <c r="E2708"/>
      <c r="G2708"/>
    </row>
    <row r="2709" spans="3:7" x14ac:dyDescent="0.25">
      <c r="C2709"/>
      <c r="E2709"/>
      <c r="G2709"/>
    </row>
    <row r="2710" spans="3:7" x14ac:dyDescent="0.25">
      <c r="C2710"/>
      <c r="E2710"/>
      <c r="G2710"/>
    </row>
    <row r="2711" spans="3:7" x14ac:dyDescent="0.25">
      <c r="C2711"/>
      <c r="E2711"/>
      <c r="G2711"/>
    </row>
    <row r="2712" spans="3:7" x14ac:dyDescent="0.25">
      <c r="C2712"/>
      <c r="E2712"/>
      <c r="G2712"/>
    </row>
    <row r="2713" spans="3:7" x14ac:dyDescent="0.25">
      <c r="C2713"/>
      <c r="E2713"/>
      <c r="G2713"/>
    </row>
    <row r="2714" spans="3:7" x14ac:dyDescent="0.25">
      <c r="C2714"/>
      <c r="E2714"/>
      <c r="G2714"/>
    </row>
    <row r="2715" spans="3:7" x14ac:dyDescent="0.25">
      <c r="C2715"/>
      <c r="E2715"/>
      <c r="G2715"/>
    </row>
    <row r="2716" spans="3:7" x14ac:dyDescent="0.25">
      <c r="C2716"/>
      <c r="E2716"/>
      <c r="G2716"/>
    </row>
    <row r="2717" spans="3:7" x14ac:dyDescent="0.25">
      <c r="C2717"/>
      <c r="E2717"/>
      <c r="G2717"/>
    </row>
    <row r="2718" spans="3:7" x14ac:dyDescent="0.25">
      <c r="C2718"/>
      <c r="E2718"/>
      <c r="G2718"/>
    </row>
    <row r="2719" spans="3:7" x14ac:dyDescent="0.25">
      <c r="C2719"/>
      <c r="E2719"/>
      <c r="G2719"/>
    </row>
    <row r="2720" spans="3:7" x14ac:dyDescent="0.25">
      <c r="C2720"/>
      <c r="E2720"/>
      <c r="G2720"/>
    </row>
    <row r="2721" spans="3:7" x14ac:dyDescent="0.25">
      <c r="C2721"/>
      <c r="E2721"/>
      <c r="G2721"/>
    </row>
    <row r="2722" spans="3:7" x14ac:dyDescent="0.25">
      <c r="C2722"/>
      <c r="E2722"/>
      <c r="G2722"/>
    </row>
    <row r="2723" spans="3:7" x14ac:dyDescent="0.25">
      <c r="C2723"/>
      <c r="E2723"/>
      <c r="G2723"/>
    </row>
    <row r="2724" spans="3:7" x14ac:dyDescent="0.25">
      <c r="C2724"/>
      <c r="E2724"/>
      <c r="G2724"/>
    </row>
    <row r="2725" spans="3:7" x14ac:dyDescent="0.25">
      <c r="C2725"/>
      <c r="E2725"/>
      <c r="G2725"/>
    </row>
    <row r="2726" spans="3:7" x14ac:dyDescent="0.25">
      <c r="C2726"/>
      <c r="E2726"/>
      <c r="G2726"/>
    </row>
    <row r="2727" spans="3:7" x14ac:dyDescent="0.25">
      <c r="C2727"/>
      <c r="E2727"/>
      <c r="G2727"/>
    </row>
    <row r="2728" spans="3:7" x14ac:dyDescent="0.25">
      <c r="C2728"/>
      <c r="E2728"/>
      <c r="G2728"/>
    </row>
    <row r="2729" spans="3:7" x14ac:dyDescent="0.25">
      <c r="C2729"/>
      <c r="E2729"/>
      <c r="G2729"/>
    </row>
    <row r="2730" spans="3:7" x14ac:dyDescent="0.25">
      <c r="C2730"/>
      <c r="E2730"/>
      <c r="G2730"/>
    </row>
    <row r="2731" spans="3:7" x14ac:dyDescent="0.25">
      <c r="C2731"/>
      <c r="E2731"/>
      <c r="G2731"/>
    </row>
    <row r="2732" spans="3:7" x14ac:dyDescent="0.25">
      <c r="C2732"/>
      <c r="E2732"/>
      <c r="G2732"/>
    </row>
    <row r="2733" spans="3:7" x14ac:dyDescent="0.25">
      <c r="C2733"/>
      <c r="E2733"/>
      <c r="G2733"/>
    </row>
    <row r="2734" spans="3:7" x14ac:dyDescent="0.25">
      <c r="C2734"/>
      <c r="E2734"/>
      <c r="G2734"/>
    </row>
    <row r="2735" spans="3:7" x14ac:dyDescent="0.25">
      <c r="C2735"/>
      <c r="E2735"/>
      <c r="G2735"/>
    </row>
    <row r="2736" spans="3:7" x14ac:dyDescent="0.25">
      <c r="C2736"/>
      <c r="E2736"/>
      <c r="G2736"/>
    </row>
    <row r="2737" spans="3:7" x14ac:dyDescent="0.25">
      <c r="C2737"/>
      <c r="E2737"/>
      <c r="G2737"/>
    </row>
    <row r="2738" spans="3:7" x14ac:dyDescent="0.25">
      <c r="C2738"/>
      <c r="E2738"/>
      <c r="G2738"/>
    </row>
    <row r="2739" spans="3:7" x14ac:dyDescent="0.25">
      <c r="C2739"/>
      <c r="E2739"/>
      <c r="G2739"/>
    </row>
    <row r="2740" spans="3:7" x14ac:dyDescent="0.25">
      <c r="C2740"/>
      <c r="E2740"/>
      <c r="G2740"/>
    </row>
    <row r="2741" spans="3:7" x14ac:dyDescent="0.25">
      <c r="C2741"/>
      <c r="E2741"/>
      <c r="G2741"/>
    </row>
    <row r="2742" spans="3:7" x14ac:dyDescent="0.25">
      <c r="C2742"/>
      <c r="E2742"/>
      <c r="G2742"/>
    </row>
    <row r="2743" spans="3:7" x14ac:dyDescent="0.25">
      <c r="C2743"/>
      <c r="E2743"/>
      <c r="G2743"/>
    </row>
    <row r="2744" spans="3:7" x14ac:dyDescent="0.25">
      <c r="C2744"/>
      <c r="E2744"/>
      <c r="G2744"/>
    </row>
    <row r="2745" spans="3:7" x14ac:dyDescent="0.25">
      <c r="C2745"/>
      <c r="E2745"/>
      <c r="G2745"/>
    </row>
    <row r="2746" spans="3:7" x14ac:dyDescent="0.25">
      <c r="C2746"/>
      <c r="E2746"/>
      <c r="G2746"/>
    </row>
    <row r="2747" spans="3:7" x14ac:dyDescent="0.25">
      <c r="C2747"/>
      <c r="E2747"/>
      <c r="G2747"/>
    </row>
    <row r="2748" spans="3:7" x14ac:dyDescent="0.25">
      <c r="C2748"/>
      <c r="E2748"/>
      <c r="G2748"/>
    </row>
    <row r="2749" spans="3:7" x14ac:dyDescent="0.25">
      <c r="C2749"/>
      <c r="E2749"/>
      <c r="G2749"/>
    </row>
    <row r="2750" spans="3:7" x14ac:dyDescent="0.25">
      <c r="C2750"/>
      <c r="E2750"/>
      <c r="G2750"/>
    </row>
    <row r="2751" spans="3:7" x14ac:dyDescent="0.25">
      <c r="C2751"/>
      <c r="E2751"/>
      <c r="G2751"/>
    </row>
    <row r="2752" spans="3:7" x14ac:dyDescent="0.25">
      <c r="C2752"/>
      <c r="E2752"/>
      <c r="G2752"/>
    </row>
    <row r="2753" spans="3:7" x14ac:dyDescent="0.25">
      <c r="C2753"/>
      <c r="E2753"/>
      <c r="G2753"/>
    </row>
    <row r="2754" spans="3:7" x14ac:dyDescent="0.25">
      <c r="C2754"/>
      <c r="E2754"/>
      <c r="G2754"/>
    </row>
    <row r="2755" spans="3:7" x14ac:dyDescent="0.25">
      <c r="C2755"/>
      <c r="E2755"/>
      <c r="G2755"/>
    </row>
    <row r="2756" spans="3:7" x14ac:dyDescent="0.25">
      <c r="C2756"/>
      <c r="E2756"/>
      <c r="G2756"/>
    </row>
    <row r="2757" spans="3:7" x14ac:dyDescent="0.25">
      <c r="C2757"/>
      <c r="E2757"/>
      <c r="G2757"/>
    </row>
    <row r="2758" spans="3:7" x14ac:dyDescent="0.25">
      <c r="C2758"/>
      <c r="E2758"/>
      <c r="G2758"/>
    </row>
    <row r="2759" spans="3:7" x14ac:dyDescent="0.25">
      <c r="C2759"/>
      <c r="E2759"/>
      <c r="G2759"/>
    </row>
    <row r="2760" spans="3:7" x14ac:dyDescent="0.25">
      <c r="C2760"/>
      <c r="E2760"/>
      <c r="G2760"/>
    </row>
    <row r="2761" spans="3:7" x14ac:dyDescent="0.25">
      <c r="C2761"/>
      <c r="E2761"/>
      <c r="G2761"/>
    </row>
    <row r="2762" spans="3:7" x14ac:dyDescent="0.25">
      <c r="C2762"/>
      <c r="E2762"/>
      <c r="G2762"/>
    </row>
    <row r="2763" spans="3:7" x14ac:dyDescent="0.25">
      <c r="C2763"/>
      <c r="E2763"/>
      <c r="G2763"/>
    </row>
    <row r="2764" spans="3:7" x14ac:dyDescent="0.25">
      <c r="C2764"/>
      <c r="E2764"/>
      <c r="G2764"/>
    </row>
    <row r="2765" spans="3:7" x14ac:dyDescent="0.25">
      <c r="C2765"/>
      <c r="E2765"/>
      <c r="G2765"/>
    </row>
    <row r="2766" spans="3:7" x14ac:dyDescent="0.25">
      <c r="C2766"/>
      <c r="E2766"/>
      <c r="G2766"/>
    </row>
    <row r="2767" spans="3:7" x14ac:dyDescent="0.25">
      <c r="C2767"/>
      <c r="E2767"/>
      <c r="G2767"/>
    </row>
    <row r="2768" spans="3:7" x14ac:dyDescent="0.25">
      <c r="C2768"/>
      <c r="E2768"/>
      <c r="G2768"/>
    </row>
    <row r="2769" spans="3:7" x14ac:dyDescent="0.25">
      <c r="C2769"/>
      <c r="E2769"/>
      <c r="G2769"/>
    </row>
    <row r="2770" spans="3:7" x14ac:dyDescent="0.25">
      <c r="C2770"/>
      <c r="E2770"/>
      <c r="G2770"/>
    </row>
    <row r="2771" spans="3:7" x14ac:dyDescent="0.25">
      <c r="C2771"/>
      <c r="E2771"/>
      <c r="G2771"/>
    </row>
    <row r="2772" spans="3:7" x14ac:dyDescent="0.25">
      <c r="C2772"/>
      <c r="E2772"/>
      <c r="G2772"/>
    </row>
    <row r="2773" spans="3:7" x14ac:dyDescent="0.25">
      <c r="C2773"/>
      <c r="E2773"/>
      <c r="G2773"/>
    </row>
    <row r="2774" spans="3:7" x14ac:dyDescent="0.25">
      <c r="C2774"/>
      <c r="E2774"/>
      <c r="G2774"/>
    </row>
    <row r="2775" spans="3:7" x14ac:dyDescent="0.25">
      <c r="C2775"/>
      <c r="E2775"/>
      <c r="G2775"/>
    </row>
    <row r="2776" spans="3:7" x14ac:dyDescent="0.25">
      <c r="C2776"/>
      <c r="E2776"/>
      <c r="G2776"/>
    </row>
    <row r="2777" spans="3:7" x14ac:dyDescent="0.25">
      <c r="C2777"/>
      <c r="E2777"/>
      <c r="G2777"/>
    </row>
    <row r="2778" spans="3:7" x14ac:dyDescent="0.25">
      <c r="C2778"/>
      <c r="E2778"/>
      <c r="G2778"/>
    </row>
    <row r="2779" spans="3:7" x14ac:dyDescent="0.25">
      <c r="C2779"/>
      <c r="E2779"/>
      <c r="G2779"/>
    </row>
    <row r="2780" spans="3:7" x14ac:dyDescent="0.25">
      <c r="C2780"/>
      <c r="E2780"/>
      <c r="G2780"/>
    </row>
    <row r="2781" spans="3:7" x14ac:dyDescent="0.25">
      <c r="C2781"/>
      <c r="E2781"/>
      <c r="G2781"/>
    </row>
    <row r="2782" spans="3:7" x14ac:dyDescent="0.25">
      <c r="C2782"/>
      <c r="E2782"/>
      <c r="G2782"/>
    </row>
    <row r="2783" spans="3:7" x14ac:dyDescent="0.25">
      <c r="C2783"/>
      <c r="E2783"/>
      <c r="G2783"/>
    </row>
    <row r="2784" spans="3:7" x14ac:dyDescent="0.25">
      <c r="C2784"/>
      <c r="E2784"/>
      <c r="G2784"/>
    </row>
    <row r="2785" spans="3:7" x14ac:dyDescent="0.25">
      <c r="C2785"/>
      <c r="E2785"/>
      <c r="G2785"/>
    </row>
    <row r="2786" spans="3:7" x14ac:dyDescent="0.25">
      <c r="C2786"/>
      <c r="E2786"/>
      <c r="G2786"/>
    </row>
    <row r="2787" spans="3:7" x14ac:dyDescent="0.25">
      <c r="C2787"/>
      <c r="E2787"/>
      <c r="G2787"/>
    </row>
    <row r="2788" spans="3:7" x14ac:dyDescent="0.25">
      <c r="C2788"/>
      <c r="E2788"/>
      <c r="G2788"/>
    </row>
    <row r="2789" spans="3:7" x14ac:dyDescent="0.25">
      <c r="C2789"/>
      <c r="E2789"/>
      <c r="G2789"/>
    </row>
    <row r="2790" spans="3:7" x14ac:dyDescent="0.25">
      <c r="C2790"/>
      <c r="E2790"/>
      <c r="G2790"/>
    </row>
    <row r="2791" spans="3:7" x14ac:dyDescent="0.25">
      <c r="C2791"/>
      <c r="E2791"/>
      <c r="G2791"/>
    </row>
    <row r="2792" spans="3:7" x14ac:dyDescent="0.25">
      <c r="C2792"/>
      <c r="E2792"/>
      <c r="G2792"/>
    </row>
    <row r="2793" spans="3:7" x14ac:dyDescent="0.25">
      <c r="C2793"/>
      <c r="E2793"/>
      <c r="G2793"/>
    </row>
    <row r="2794" spans="3:7" x14ac:dyDescent="0.25">
      <c r="C2794"/>
      <c r="E2794"/>
      <c r="G2794"/>
    </row>
    <row r="2795" spans="3:7" x14ac:dyDescent="0.25">
      <c r="C2795"/>
      <c r="E2795"/>
      <c r="G2795"/>
    </row>
    <row r="2796" spans="3:7" x14ac:dyDescent="0.25">
      <c r="C2796"/>
      <c r="E2796"/>
      <c r="G2796"/>
    </row>
    <row r="2797" spans="3:7" x14ac:dyDescent="0.25">
      <c r="C2797"/>
      <c r="E2797"/>
      <c r="G2797"/>
    </row>
    <row r="2798" spans="3:7" x14ac:dyDescent="0.25">
      <c r="C2798"/>
      <c r="E2798"/>
      <c r="G2798"/>
    </row>
    <row r="2799" spans="3:7" x14ac:dyDescent="0.25">
      <c r="C2799"/>
      <c r="E2799"/>
      <c r="G2799"/>
    </row>
    <row r="2800" spans="3:7" x14ac:dyDescent="0.25">
      <c r="C2800"/>
      <c r="E2800"/>
      <c r="G2800"/>
    </row>
    <row r="2801" spans="3:7" x14ac:dyDescent="0.25">
      <c r="C2801"/>
      <c r="E2801"/>
      <c r="G2801"/>
    </row>
    <row r="2802" spans="3:7" x14ac:dyDescent="0.25">
      <c r="C2802"/>
      <c r="E2802"/>
      <c r="G2802"/>
    </row>
    <row r="2803" spans="3:7" x14ac:dyDescent="0.25">
      <c r="C2803"/>
      <c r="E2803"/>
      <c r="G2803"/>
    </row>
    <row r="2804" spans="3:7" x14ac:dyDescent="0.25">
      <c r="C2804"/>
      <c r="E2804"/>
      <c r="G2804"/>
    </row>
    <row r="2805" spans="3:7" x14ac:dyDescent="0.25">
      <c r="C2805"/>
      <c r="E2805"/>
      <c r="G2805"/>
    </row>
    <row r="2806" spans="3:7" x14ac:dyDescent="0.25">
      <c r="C2806"/>
      <c r="E2806"/>
      <c r="G2806"/>
    </row>
    <row r="2807" spans="3:7" x14ac:dyDescent="0.25">
      <c r="C2807"/>
      <c r="E2807"/>
      <c r="G2807"/>
    </row>
    <row r="2808" spans="3:7" x14ac:dyDescent="0.25">
      <c r="C2808"/>
      <c r="E2808"/>
      <c r="G2808"/>
    </row>
    <row r="2809" spans="3:7" x14ac:dyDescent="0.25">
      <c r="C2809"/>
      <c r="E2809"/>
      <c r="G2809"/>
    </row>
    <row r="2810" spans="3:7" x14ac:dyDescent="0.25">
      <c r="C2810"/>
      <c r="E2810"/>
      <c r="G2810"/>
    </row>
    <row r="2811" spans="3:7" x14ac:dyDescent="0.25">
      <c r="C2811"/>
      <c r="E2811"/>
      <c r="G2811"/>
    </row>
    <row r="2812" spans="3:7" x14ac:dyDescent="0.25">
      <c r="C2812"/>
      <c r="E2812"/>
      <c r="G2812"/>
    </row>
    <row r="2813" spans="3:7" x14ac:dyDescent="0.25">
      <c r="C2813"/>
      <c r="E2813"/>
      <c r="G2813"/>
    </row>
    <row r="2814" spans="3:7" x14ac:dyDescent="0.25">
      <c r="C2814"/>
      <c r="E2814"/>
      <c r="G2814"/>
    </row>
    <row r="2815" spans="3:7" x14ac:dyDescent="0.25">
      <c r="C2815"/>
      <c r="E2815"/>
      <c r="G2815"/>
    </row>
    <row r="2816" spans="3:7" x14ac:dyDescent="0.25">
      <c r="C2816"/>
      <c r="E2816"/>
      <c r="G2816"/>
    </row>
    <row r="2817" spans="3:7" x14ac:dyDescent="0.25">
      <c r="C2817"/>
      <c r="E2817"/>
      <c r="G2817"/>
    </row>
    <row r="2818" spans="3:7" x14ac:dyDescent="0.25">
      <c r="C2818"/>
      <c r="E2818"/>
      <c r="G2818"/>
    </row>
    <row r="2819" spans="3:7" x14ac:dyDescent="0.25">
      <c r="C2819"/>
      <c r="E2819"/>
      <c r="G2819"/>
    </row>
    <row r="2820" spans="3:7" x14ac:dyDescent="0.25">
      <c r="C2820"/>
      <c r="E2820"/>
      <c r="G2820"/>
    </row>
    <row r="2821" spans="3:7" x14ac:dyDescent="0.25">
      <c r="C2821"/>
      <c r="E2821"/>
      <c r="G2821"/>
    </row>
    <row r="2822" spans="3:7" x14ac:dyDescent="0.25">
      <c r="C2822"/>
      <c r="E2822"/>
      <c r="G2822"/>
    </row>
    <row r="2823" spans="3:7" x14ac:dyDescent="0.25">
      <c r="C2823"/>
      <c r="E2823"/>
      <c r="G2823"/>
    </row>
    <row r="2824" spans="3:7" x14ac:dyDescent="0.25">
      <c r="C2824"/>
      <c r="E2824"/>
      <c r="G2824"/>
    </row>
    <row r="2825" spans="3:7" x14ac:dyDescent="0.25">
      <c r="C2825"/>
      <c r="E2825"/>
      <c r="G2825"/>
    </row>
    <row r="2826" spans="3:7" x14ac:dyDescent="0.25">
      <c r="C2826"/>
      <c r="E2826"/>
      <c r="G2826"/>
    </row>
    <row r="2827" spans="3:7" x14ac:dyDescent="0.25">
      <c r="C2827"/>
      <c r="E2827"/>
      <c r="G2827"/>
    </row>
    <row r="2828" spans="3:7" x14ac:dyDescent="0.25">
      <c r="C2828"/>
      <c r="E2828"/>
      <c r="G2828"/>
    </row>
    <row r="2829" spans="3:7" x14ac:dyDescent="0.25">
      <c r="C2829"/>
      <c r="E2829"/>
      <c r="G2829"/>
    </row>
    <row r="2830" spans="3:7" x14ac:dyDescent="0.25">
      <c r="C2830"/>
      <c r="E2830"/>
      <c r="G2830"/>
    </row>
    <row r="2831" spans="3:7" x14ac:dyDescent="0.25">
      <c r="C2831"/>
      <c r="E2831"/>
      <c r="G2831"/>
    </row>
    <row r="2832" spans="3:7" x14ac:dyDescent="0.25">
      <c r="C2832"/>
      <c r="E2832"/>
      <c r="G2832"/>
    </row>
    <row r="2833" spans="3:7" x14ac:dyDescent="0.25">
      <c r="C2833"/>
      <c r="E2833"/>
      <c r="G2833"/>
    </row>
    <row r="2834" spans="3:7" x14ac:dyDescent="0.25">
      <c r="C2834"/>
      <c r="E2834"/>
      <c r="G2834"/>
    </row>
    <row r="2835" spans="3:7" x14ac:dyDescent="0.25">
      <c r="C2835"/>
      <c r="E2835"/>
      <c r="G2835"/>
    </row>
    <row r="2836" spans="3:7" x14ac:dyDescent="0.25">
      <c r="C2836"/>
      <c r="E2836"/>
      <c r="G2836"/>
    </row>
    <row r="2837" spans="3:7" x14ac:dyDescent="0.25">
      <c r="C2837"/>
      <c r="E2837"/>
      <c r="G2837"/>
    </row>
    <row r="2838" spans="3:7" x14ac:dyDescent="0.25">
      <c r="C2838"/>
      <c r="E2838"/>
      <c r="G2838"/>
    </row>
    <row r="2839" spans="3:7" x14ac:dyDescent="0.25">
      <c r="C2839"/>
      <c r="E2839"/>
      <c r="G2839"/>
    </row>
    <row r="2840" spans="3:7" x14ac:dyDescent="0.25">
      <c r="C2840"/>
      <c r="E2840"/>
      <c r="G2840"/>
    </row>
    <row r="2841" spans="3:7" x14ac:dyDescent="0.25">
      <c r="C2841"/>
      <c r="E2841"/>
      <c r="G2841"/>
    </row>
    <row r="2842" spans="3:7" x14ac:dyDescent="0.25">
      <c r="C2842"/>
      <c r="E2842"/>
      <c r="G2842"/>
    </row>
    <row r="2843" spans="3:7" x14ac:dyDescent="0.25">
      <c r="C2843"/>
      <c r="E2843"/>
      <c r="G2843"/>
    </row>
    <row r="2844" spans="3:7" x14ac:dyDescent="0.25">
      <c r="C2844"/>
      <c r="E2844"/>
      <c r="G2844"/>
    </row>
    <row r="2845" spans="3:7" x14ac:dyDescent="0.25">
      <c r="C2845"/>
      <c r="E2845"/>
      <c r="G2845"/>
    </row>
    <row r="2846" spans="3:7" x14ac:dyDescent="0.25">
      <c r="C2846"/>
      <c r="E2846"/>
      <c r="G2846"/>
    </row>
    <row r="2847" spans="3:7" x14ac:dyDescent="0.25">
      <c r="C2847"/>
      <c r="E2847"/>
      <c r="G2847"/>
    </row>
    <row r="2848" spans="3:7" x14ac:dyDescent="0.25">
      <c r="C2848"/>
      <c r="E2848"/>
      <c r="G2848"/>
    </row>
    <row r="2849" spans="3:7" x14ac:dyDescent="0.25">
      <c r="C2849"/>
      <c r="E2849"/>
      <c r="G2849"/>
    </row>
    <row r="2850" spans="3:7" x14ac:dyDescent="0.25">
      <c r="C2850"/>
      <c r="E2850"/>
      <c r="G2850"/>
    </row>
    <row r="2851" spans="3:7" x14ac:dyDescent="0.25">
      <c r="C2851"/>
      <c r="E2851"/>
      <c r="G2851"/>
    </row>
    <row r="2852" spans="3:7" x14ac:dyDescent="0.25">
      <c r="C2852"/>
      <c r="E2852"/>
      <c r="G2852"/>
    </row>
    <row r="2853" spans="3:7" x14ac:dyDescent="0.25">
      <c r="C2853"/>
      <c r="E2853"/>
      <c r="G2853"/>
    </row>
    <row r="2854" spans="3:7" x14ac:dyDescent="0.25">
      <c r="C2854"/>
      <c r="E2854"/>
      <c r="G2854"/>
    </row>
    <row r="2855" spans="3:7" x14ac:dyDescent="0.25">
      <c r="C2855"/>
      <c r="E2855"/>
      <c r="G2855"/>
    </row>
    <row r="2856" spans="3:7" x14ac:dyDescent="0.25">
      <c r="C2856"/>
      <c r="E2856"/>
      <c r="G2856"/>
    </row>
    <row r="2857" spans="3:7" x14ac:dyDescent="0.25">
      <c r="C2857"/>
      <c r="E2857"/>
      <c r="G2857"/>
    </row>
    <row r="2858" spans="3:7" x14ac:dyDescent="0.25">
      <c r="C2858"/>
      <c r="E2858"/>
      <c r="G2858"/>
    </row>
    <row r="2859" spans="3:7" x14ac:dyDescent="0.25">
      <c r="C2859"/>
      <c r="E2859"/>
      <c r="G2859"/>
    </row>
    <row r="2860" spans="3:7" x14ac:dyDescent="0.25">
      <c r="C2860"/>
      <c r="E2860"/>
      <c r="G2860"/>
    </row>
    <row r="2861" spans="3:7" x14ac:dyDescent="0.25">
      <c r="C2861"/>
      <c r="E2861"/>
      <c r="G2861"/>
    </row>
    <row r="2862" spans="3:7" x14ac:dyDescent="0.25">
      <c r="C2862"/>
      <c r="E2862"/>
      <c r="G2862"/>
    </row>
    <row r="2863" spans="3:7" x14ac:dyDescent="0.25">
      <c r="C2863"/>
      <c r="E2863"/>
      <c r="G2863"/>
    </row>
    <row r="2864" spans="3:7" x14ac:dyDescent="0.25">
      <c r="C2864"/>
      <c r="E2864"/>
      <c r="G2864"/>
    </row>
    <row r="2865" spans="3:7" x14ac:dyDescent="0.25">
      <c r="C2865"/>
      <c r="E2865"/>
      <c r="G2865"/>
    </row>
    <row r="2866" spans="3:7" x14ac:dyDescent="0.25">
      <c r="C2866"/>
      <c r="E2866"/>
      <c r="G2866"/>
    </row>
    <row r="2867" spans="3:7" x14ac:dyDescent="0.25">
      <c r="C2867"/>
      <c r="E2867"/>
      <c r="G2867"/>
    </row>
    <row r="2868" spans="3:7" x14ac:dyDescent="0.25">
      <c r="C2868"/>
      <c r="E2868"/>
      <c r="G2868"/>
    </row>
    <row r="2869" spans="3:7" x14ac:dyDescent="0.25">
      <c r="C2869"/>
      <c r="E2869"/>
      <c r="G2869"/>
    </row>
    <row r="2870" spans="3:7" x14ac:dyDescent="0.25">
      <c r="C2870"/>
      <c r="E2870"/>
      <c r="G2870"/>
    </row>
    <row r="2871" spans="3:7" x14ac:dyDescent="0.25">
      <c r="C2871"/>
      <c r="E2871"/>
      <c r="G2871"/>
    </row>
    <row r="2872" spans="3:7" x14ac:dyDescent="0.25">
      <c r="C2872"/>
      <c r="E2872"/>
      <c r="G2872"/>
    </row>
    <row r="2873" spans="3:7" x14ac:dyDescent="0.25">
      <c r="C2873"/>
      <c r="E2873"/>
      <c r="G2873"/>
    </row>
    <row r="2874" spans="3:7" x14ac:dyDescent="0.25">
      <c r="C2874"/>
      <c r="E2874"/>
      <c r="G2874"/>
    </row>
    <row r="2875" spans="3:7" x14ac:dyDescent="0.25">
      <c r="C2875"/>
      <c r="E2875"/>
      <c r="G2875"/>
    </row>
    <row r="2876" spans="3:7" x14ac:dyDescent="0.25">
      <c r="C2876"/>
      <c r="E2876"/>
      <c r="G2876"/>
    </row>
    <row r="2877" spans="3:7" x14ac:dyDescent="0.25">
      <c r="C2877"/>
      <c r="E2877"/>
      <c r="G2877"/>
    </row>
    <row r="2878" spans="3:7" x14ac:dyDescent="0.25">
      <c r="C2878"/>
      <c r="E2878"/>
      <c r="G2878"/>
    </row>
    <row r="2879" spans="3:7" x14ac:dyDescent="0.25">
      <c r="C2879"/>
      <c r="E2879"/>
      <c r="G2879"/>
    </row>
    <row r="2880" spans="3:7" x14ac:dyDescent="0.25">
      <c r="C2880"/>
      <c r="E2880"/>
      <c r="G2880"/>
    </row>
    <row r="2881" spans="3:7" x14ac:dyDescent="0.25">
      <c r="C2881"/>
      <c r="E2881"/>
      <c r="G2881"/>
    </row>
    <row r="2882" spans="3:7" x14ac:dyDescent="0.25">
      <c r="C2882"/>
      <c r="E2882"/>
      <c r="G2882"/>
    </row>
    <row r="2883" spans="3:7" x14ac:dyDescent="0.25">
      <c r="C2883"/>
      <c r="E2883"/>
      <c r="G2883"/>
    </row>
    <row r="2884" spans="3:7" x14ac:dyDescent="0.25">
      <c r="C2884"/>
      <c r="E2884"/>
      <c r="G2884"/>
    </row>
    <row r="2885" spans="3:7" x14ac:dyDescent="0.25">
      <c r="C2885"/>
      <c r="E2885"/>
      <c r="G2885"/>
    </row>
    <row r="2886" spans="3:7" x14ac:dyDescent="0.25">
      <c r="C2886"/>
      <c r="E2886"/>
      <c r="G2886"/>
    </row>
    <row r="2887" spans="3:7" x14ac:dyDescent="0.25">
      <c r="C2887"/>
      <c r="E2887"/>
      <c r="G2887"/>
    </row>
    <row r="2888" spans="3:7" x14ac:dyDescent="0.25">
      <c r="C2888"/>
      <c r="E2888"/>
      <c r="G2888"/>
    </row>
    <row r="2889" spans="3:7" x14ac:dyDescent="0.25">
      <c r="C2889"/>
      <c r="E2889"/>
      <c r="G2889"/>
    </row>
    <row r="2890" spans="3:7" x14ac:dyDescent="0.25">
      <c r="C2890"/>
      <c r="E2890"/>
      <c r="G2890"/>
    </row>
    <row r="2891" spans="3:7" x14ac:dyDescent="0.25">
      <c r="C2891"/>
      <c r="E2891"/>
      <c r="G2891"/>
    </row>
    <row r="2892" spans="3:7" x14ac:dyDescent="0.25">
      <c r="C2892"/>
      <c r="E2892"/>
      <c r="G2892"/>
    </row>
    <row r="2893" spans="3:7" x14ac:dyDescent="0.25">
      <c r="C2893"/>
      <c r="E2893"/>
      <c r="G2893"/>
    </row>
    <row r="2894" spans="3:7" x14ac:dyDescent="0.25">
      <c r="C2894"/>
      <c r="E2894"/>
      <c r="G2894"/>
    </row>
    <row r="2895" spans="3:7" x14ac:dyDescent="0.25">
      <c r="C2895"/>
      <c r="E2895"/>
      <c r="G2895"/>
    </row>
    <row r="2896" spans="3:7" x14ac:dyDescent="0.25">
      <c r="C2896"/>
      <c r="E2896"/>
      <c r="G2896"/>
    </row>
    <row r="2897" spans="3:7" x14ac:dyDescent="0.25">
      <c r="C2897"/>
      <c r="E2897"/>
      <c r="G2897"/>
    </row>
    <row r="2898" spans="3:7" x14ac:dyDescent="0.25">
      <c r="C2898"/>
      <c r="E2898"/>
      <c r="G2898"/>
    </row>
    <row r="2899" spans="3:7" x14ac:dyDescent="0.25">
      <c r="C2899"/>
      <c r="E2899"/>
      <c r="G2899"/>
    </row>
    <row r="2900" spans="3:7" x14ac:dyDescent="0.25">
      <c r="C2900"/>
      <c r="E2900"/>
      <c r="G2900"/>
    </row>
    <row r="2901" spans="3:7" x14ac:dyDescent="0.25">
      <c r="C2901"/>
      <c r="E2901"/>
      <c r="G2901"/>
    </row>
    <row r="2902" spans="3:7" x14ac:dyDescent="0.25">
      <c r="C2902"/>
      <c r="E2902"/>
      <c r="G2902"/>
    </row>
    <row r="2903" spans="3:7" x14ac:dyDescent="0.25">
      <c r="C2903"/>
      <c r="E2903"/>
      <c r="G2903"/>
    </row>
    <row r="2904" spans="3:7" x14ac:dyDescent="0.25">
      <c r="C2904"/>
      <c r="E2904"/>
      <c r="G2904"/>
    </row>
    <row r="2905" spans="3:7" x14ac:dyDescent="0.25">
      <c r="C2905"/>
      <c r="E2905"/>
      <c r="G2905"/>
    </row>
    <row r="2906" spans="3:7" x14ac:dyDescent="0.25">
      <c r="C2906"/>
      <c r="E2906"/>
      <c r="G2906"/>
    </row>
    <row r="2907" spans="3:7" x14ac:dyDescent="0.25">
      <c r="C2907"/>
      <c r="E2907"/>
      <c r="G2907"/>
    </row>
    <row r="2908" spans="3:7" x14ac:dyDescent="0.25">
      <c r="C2908"/>
      <c r="E2908"/>
      <c r="G2908"/>
    </row>
    <row r="2909" spans="3:7" x14ac:dyDescent="0.25">
      <c r="C2909"/>
      <c r="E2909"/>
      <c r="G2909"/>
    </row>
    <row r="2910" spans="3:7" x14ac:dyDescent="0.25">
      <c r="C2910"/>
      <c r="E2910"/>
      <c r="G2910"/>
    </row>
    <row r="2911" spans="3:7" x14ac:dyDescent="0.25">
      <c r="C2911"/>
      <c r="E2911"/>
      <c r="G2911"/>
    </row>
    <row r="2912" spans="3:7" x14ac:dyDescent="0.25">
      <c r="C2912"/>
      <c r="E2912"/>
      <c r="G2912"/>
    </row>
    <row r="2913" spans="3:7" x14ac:dyDescent="0.25">
      <c r="C2913"/>
      <c r="E2913"/>
      <c r="G2913"/>
    </row>
    <row r="2914" spans="3:7" x14ac:dyDescent="0.25">
      <c r="C2914"/>
      <c r="E2914"/>
      <c r="G2914"/>
    </row>
    <row r="2915" spans="3:7" x14ac:dyDescent="0.25">
      <c r="C2915"/>
      <c r="E2915"/>
      <c r="G2915"/>
    </row>
    <row r="2916" spans="3:7" x14ac:dyDescent="0.25">
      <c r="C2916"/>
      <c r="E2916"/>
      <c r="G2916"/>
    </row>
    <row r="2917" spans="3:7" x14ac:dyDescent="0.25">
      <c r="C2917"/>
      <c r="E2917"/>
      <c r="G2917"/>
    </row>
    <row r="2918" spans="3:7" x14ac:dyDescent="0.25">
      <c r="C2918"/>
      <c r="E2918"/>
      <c r="G2918"/>
    </row>
    <row r="2919" spans="3:7" x14ac:dyDescent="0.25">
      <c r="C2919"/>
      <c r="E2919"/>
      <c r="G2919"/>
    </row>
    <row r="2920" spans="3:7" x14ac:dyDescent="0.25">
      <c r="C2920"/>
      <c r="E2920"/>
      <c r="G2920"/>
    </row>
    <row r="2921" spans="3:7" x14ac:dyDescent="0.25">
      <c r="C2921"/>
      <c r="E2921"/>
      <c r="G2921"/>
    </row>
    <row r="2922" spans="3:7" x14ac:dyDescent="0.25">
      <c r="C2922"/>
      <c r="E2922"/>
      <c r="G2922"/>
    </row>
    <row r="2923" spans="3:7" x14ac:dyDescent="0.25">
      <c r="C2923"/>
      <c r="E2923"/>
      <c r="G2923"/>
    </row>
    <row r="2924" spans="3:7" x14ac:dyDescent="0.25">
      <c r="C2924"/>
      <c r="E2924"/>
      <c r="G2924"/>
    </row>
    <row r="2925" spans="3:7" x14ac:dyDescent="0.25">
      <c r="C2925"/>
      <c r="E2925"/>
      <c r="G2925"/>
    </row>
    <row r="2926" spans="3:7" x14ac:dyDescent="0.25">
      <c r="C2926"/>
      <c r="E2926"/>
      <c r="G2926"/>
    </row>
    <row r="2927" spans="3:7" x14ac:dyDescent="0.25">
      <c r="C2927"/>
      <c r="E2927"/>
      <c r="G2927"/>
    </row>
    <row r="2928" spans="3:7" x14ac:dyDescent="0.25">
      <c r="C2928"/>
      <c r="E2928"/>
      <c r="G2928"/>
    </row>
    <row r="2929" spans="3:7" x14ac:dyDescent="0.25">
      <c r="C2929"/>
      <c r="E2929"/>
      <c r="G2929"/>
    </row>
    <row r="2930" spans="3:7" x14ac:dyDescent="0.25">
      <c r="C2930"/>
      <c r="E2930"/>
      <c r="G2930"/>
    </row>
    <row r="2931" spans="3:7" x14ac:dyDescent="0.25">
      <c r="C2931"/>
      <c r="E2931"/>
      <c r="G2931"/>
    </row>
    <row r="2932" spans="3:7" x14ac:dyDescent="0.25">
      <c r="C2932"/>
      <c r="E2932"/>
      <c r="G2932"/>
    </row>
    <row r="2933" spans="3:7" x14ac:dyDescent="0.25">
      <c r="C2933"/>
      <c r="E2933"/>
      <c r="G2933"/>
    </row>
    <row r="2934" spans="3:7" x14ac:dyDescent="0.25">
      <c r="C2934"/>
      <c r="E2934"/>
      <c r="G2934"/>
    </row>
    <row r="2935" spans="3:7" x14ac:dyDescent="0.25">
      <c r="C2935"/>
      <c r="E2935"/>
      <c r="G2935"/>
    </row>
    <row r="2936" spans="3:7" x14ac:dyDescent="0.25">
      <c r="C2936"/>
      <c r="E2936"/>
      <c r="G2936"/>
    </row>
    <row r="2937" spans="3:7" x14ac:dyDescent="0.25">
      <c r="C2937"/>
      <c r="E2937"/>
      <c r="G2937"/>
    </row>
    <row r="2938" spans="3:7" x14ac:dyDescent="0.25">
      <c r="C2938"/>
      <c r="E2938"/>
      <c r="G2938"/>
    </row>
    <row r="2939" spans="3:7" x14ac:dyDescent="0.25">
      <c r="C2939"/>
      <c r="E2939"/>
      <c r="G2939"/>
    </row>
    <row r="2940" spans="3:7" x14ac:dyDescent="0.25">
      <c r="C2940"/>
      <c r="E2940"/>
      <c r="G2940"/>
    </row>
    <row r="2941" spans="3:7" x14ac:dyDescent="0.25">
      <c r="C2941"/>
      <c r="E2941"/>
      <c r="G2941"/>
    </row>
    <row r="2942" spans="3:7" x14ac:dyDescent="0.25">
      <c r="C2942"/>
      <c r="E2942"/>
      <c r="G2942"/>
    </row>
    <row r="2943" spans="3:7" x14ac:dyDescent="0.25">
      <c r="C2943"/>
      <c r="E2943"/>
      <c r="G2943"/>
    </row>
    <row r="2944" spans="3:7" x14ac:dyDescent="0.25">
      <c r="C2944"/>
      <c r="E2944"/>
      <c r="G2944"/>
    </row>
    <row r="2945" spans="3:7" x14ac:dyDescent="0.25">
      <c r="C2945"/>
      <c r="E2945"/>
      <c r="G2945"/>
    </row>
    <row r="2946" spans="3:7" x14ac:dyDescent="0.25">
      <c r="C2946"/>
      <c r="E2946"/>
      <c r="G2946"/>
    </row>
    <row r="2947" spans="3:7" x14ac:dyDescent="0.25">
      <c r="C2947"/>
      <c r="E2947"/>
      <c r="G2947"/>
    </row>
    <row r="2948" spans="3:7" x14ac:dyDescent="0.25">
      <c r="C2948"/>
      <c r="E2948"/>
      <c r="G2948"/>
    </row>
    <row r="2949" spans="3:7" x14ac:dyDescent="0.25">
      <c r="C2949"/>
      <c r="E2949"/>
      <c r="G2949"/>
    </row>
    <row r="2950" spans="3:7" x14ac:dyDescent="0.25">
      <c r="C2950"/>
      <c r="E2950"/>
      <c r="G2950"/>
    </row>
    <row r="2951" spans="3:7" x14ac:dyDescent="0.25">
      <c r="C2951"/>
      <c r="E2951"/>
      <c r="G2951"/>
    </row>
    <row r="2952" spans="3:7" x14ac:dyDescent="0.25">
      <c r="C2952"/>
      <c r="E2952"/>
      <c r="G2952"/>
    </row>
    <row r="2953" spans="3:7" x14ac:dyDescent="0.25">
      <c r="C2953"/>
      <c r="E2953"/>
      <c r="G2953"/>
    </row>
    <row r="2954" spans="3:7" x14ac:dyDescent="0.25">
      <c r="C2954"/>
      <c r="E2954"/>
      <c r="G2954"/>
    </row>
    <row r="2955" spans="3:7" x14ac:dyDescent="0.25">
      <c r="C2955"/>
      <c r="E2955"/>
      <c r="G2955"/>
    </row>
    <row r="2956" spans="3:7" x14ac:dyDescent="0.25">
      <c r="C2956"/>
      <c r="E2956"/>
      <c r="G2956"/>
    </row>
    <row r="2957" spans="3:7" x14ac:dyDescent="0.25">
      <c r="C2957"/>
      <c r="E2957"/>
      <c r="G2957"/>
    </row>
    <row r="2958" spans="3:7" x14ac:dyDescent="0.25">
      <c r="C2958"/>
      <c r="E2958"/>
      <c r="G2958"/>
    </row>
    <row r="2959" spans="3:7" x14ac:dyDescent="0.25">
      <c r="C2959"/>
      <c r="E2959"/>
      <c r="G2959"/>
    </row>
    <row r="2960" spans="3:7" x14ac:dyDescent="0.25">
      <c r="C2960"/>
      <c r="E2960"/>
      <c r="G2960"/>
    </row>
    <row r="2961" spans="3:7" x14ac:dyDescent="0.25">
      <c r="C2961"/>
      <c r="E2961"/>
      <c r="G2961"/>
    </row>
    <row r="2962" spans="3:7" x14ac:dyDescent="0.25">
      <c r="C2962"/>
      <c r="E2962"/>
      <c r="G2962"/>
    </row>
    <row r="2963" spans="3:7" x14ac:dyDescent="0.25">
      <c r="C2963"/>
      <c r="E2963"/>
      <c r="G2963"/>
    </row>
    <row r="2964" spans="3:7" x14ac:dyDescent="0.25">
      <c r="C2964"/>
      <c r="E2964"/>
      <c r="G2964"/>
    </row>
    <row r="2965" spans="3:7" x14ac:dyDescent="0.25">
      <c r="C2965"/>
      <c r="E2965"/>
      <c r="G2965"/>
    </row>
    <row r="2966" spans="3:7" x14ac:dyDescent="0.25">
      <c r="C2966"/>
      <c r="E2966"/>
      <c r="G2966"/>
    </row>
    <row r="2967" spans="3:7" x14ac:dyDescent="0.25">
      <c r="C2967"/>
      <c r="E2967"/>
      <c r="G2967"/>
    </row>
    <row r="2968" spans="3:7" x14ac:dyDescent="0.25">
      <c r="C2968"/>
      <c r="E2968"/>
      <c r="G2968"/>
    </row>
    <row r="2969" spans="3:7" x14ac:dyDescent="0.25">
      <c r="C2969"/>
      <c r="E2969"/>
      <c r="G2969"/>
    </row>
    <row r="2970" spans="3:7" x14ac:dyDescent="0.25">
      <c r="C2970"/>
      <c r="E2970"/>
      <c r="G2970"/>
    </row>
    <row r="2971" spans="3:7" x14ac:dyDescent="0.25">
      <c r="C2971"/>
      <c r="E2971"/>
      <c r="G2971"/>
    </row>
    <row r="2972" spans="3:7" x14ac:dyDescent="0.25">
      <c r="C2972"/>
      <c r="E2972"/>
      <c r="G2972"/>
    </row>
    <row r="2973" spans="3:7" x14ac:dyDescent="0.25">
      <c r="C2973"/>
      <c r="E2973"/>
      <c r="G2973"/>
    </row>
    <row r="2974" spans="3:7" x14ac:dyDescent="0.25">
      <c r="C2974"/>
      <c r="E2974"/>
      <c r="G2974"/>
    </row>
    <row r="2975" spans="3:7" x14ac:dyDescent="0.25">
      <c r="C2975"/>
      <c r="E2975"/>
      <c r="G2975"/>
    </row>
    <row r="2976" spans="3:7" x14ac:dyDescent="0.25">
      <c r="C2976"/>
      <c r="E2976"/>
      <c r="G2976"/>
    </row>
    <row r="2977" spans="3:7" x14ac:dyDescent="0.25">
      <c r="C2977"/>
      <c r="E2977"/>
      <c r="G2977"/>
    </row>
    <row r="2978" spans="3:7" x14ac:dyDescent="0.25">
      <c r="C2978"/>
      <c r="E2978"/>
      <c r="G2978"/>
    </row>
    <row r="2979" spans="3:7" x14ac:dyDescent="0.25">
      <c r="C2979"/>
      <c r="E2979"/>
      <c r="G2979"/>
    </row>
    <row r="2980" spans="3:7" x14ac:dyDescent="0.25">
      <c r="C2980"/>
      <c r="E2980"/>
      <c r="G2980"/>
    </row>
    <row r="2981" spans="3:7" x14ac:dyDescent="0.25">
      <c r="C2981"/>
      <c r="E2981"/>
      <c r="G2981"/>
    </row>
    <row r="2982" spans="3:7" x14ac:dyDescent="0.25">
      <c r="C2982"/>
      <c r="E2982"/>
      <c r="G2982"/>
    </row>
    <row r="2983" spans="3:7" x14ac:dyDescent="0.25">
      <c r="C2983"/>
      <c r="E2983"/>
      <c r="G2983"/>
    </row>
    <row r="2984" spans="3:7" x14ac:dyDescent="0.25">
      <c r="C2984"/>
      <c r="E2984"/>
      <c r="G2984"/>
    </row>
    <row r="2985" spans="3:7" x14ac:dyDescent="0.25">
      <c r="C2985"/>
      <c r="E2985"/>
      <c r="G2985"/>
    </row>
    <row r="2986" spans="3:7" x14ac:dyDescent="0.25">
      <c r="C2986"/>
      <c r="E2986"/>
      <c r="G2986"/>
    </row>
    <row r="2987" spans="3:7" x14ac:dyDescent="0.25">
      <c r="C2987"/>
      <c r="E2987"/>
      <c r="G2987"/>
    </row>
    <row r="2988" spans="3:7" x14ac:dyDescent="0.25">
      <c r="C2988"/>
      <c r="E2988"/>
      <c r="G2988"/>
    </row>
    <row r="2989" spans="3:7" x14ac:dyDescent="0.25">
      <c r="C2989"/>
      <c r="E2989"/>
      <c r="G2989"/>
    </row>
    <row r="2990" spans="3:7" x14ac:dyDescent="0.25">
      <c r="C2990"/>
      <c r="E2990"/>
      <c r="G2990"/>
    </row>
    <row r="2991" spans="3:7" x14ac:dyDescent="0.25">
      <c r="C2991"/>
      <c r="E2991"/>
      <c r="G2991"/>
    </row>
    <row r="2992" spans="3:7" x14ac:dyDescent="0.25">
      <c r="C2992"/>
      <c r="E2992"/>
      <c r="G2992"/>
    </row>
    <row r="2993" spans="3:7" x14ac:dyDescent="0.25">
      <c r="C2993"/>
      <c r="E2993"/>
      <c r="G2993"/>
    </row>
    <row r="2994" spans="3:7" x14ac:dyDescent="0.25">
      <c r="C2994"/>
      <c r="E2994"/>
      <c r="G2994"/>
    </row>
    <row r="2995" spans="3:7" x14ac:dyDescent="0.25">
      <c r="C2995"/>
      <c r="E2995"/>
      <c r="G2995"/>
    </row>
    <row r="2996" spans="3:7" x14ac:dyDescent="0.25">
      <c r="C2996"/>
      <c r="E2996"/>
      <c r="G2996"/>
    </row>
    <row r="2997" spans="3:7" x14ac:dyDescent="0.25">
      <c r="C2997"/>
      <c r="E2997"/>
      <c r="G2997"/>
    </row>
    <row r="2998" spans="3:7" x14ac:dyDescent="0.25">
      <c r="C2998"/>
      <c r="E2998"/>
      <c r="G2998"/>
    </row>
    <row r="2999" spans="3:7" x14ac:dyDescent="0.25">
      <c r="C2999"/>
      <c r="E2999"/>
      <c r="G2999"/>
    </row>
    <row r="3000" spans="3:7" x14ac:dyDescent="0.25">
      <c r="C3000"/>
      <c r="E3000"/>
      <c r="G3000"/>
    </row>
    <row r="3001" spans="3:7" x14ac:dyDescent="0.25">
      <c r="C3001"/>
      <c r="E3001"/>
      <c r="G3001"/>
    </row>
    <row r="3002" spans="3:7" x14ac:dyDescent="0.25">
      <c r="C3002"/>
      <c r="E3002"/>
      <c r="G3002"/>
    </row>
    <row r="3003" spans="3:7" x14ac:dyDescent="0.25">
      <c r="C3003"/>
      <c r="E3003"/>
      <c r="G3003"/>
    </row>
    <row r="3004" spans="3:7" x14ac:dyDescent="0.25">
      <c r="C3004"/>
      <c r="E3004"/>
      <c r="G3004"/>
    </row>
    <row r="3005" spans="3:7" x14ac:dyDescent="0.25">
      <c r="C3005"/>
      <c r="E3005"/>
      <c r="G3005"/>
    </row>
    <row r="3006" spans="3:7" x14ac:dyDescent="0.25">
      <c r="C3006"/>
      <c r="E3006"/>
      <c r="G3006"/>
    </row>
    <row r="3007" spans="3:7" x14ac:dyDescent="0.25">
      <c r="C3007"/>
      <c r="E3007"/>
      <c r="G3007"/>
    </row>
    <row r="3008" spans="3:7" x14ac:dyDescent="0.25">
      <c r="C3008"/>
      <c r="E3008"/>
      <c r="G3008"/>
    </row>
    <row r="3009" spans="3:7" x14ac:dyDescent="0.25">
      <c r="C3009"/>
      <c r="E3009"/>
      <c r="G3009"/>
    </row>
    <row r="3010" spans="3:7" x14ac:dyDescent="0.25">
      <c r="C3010"/>
      <c r="E3010"/>
      <c r="G3010"/>
    </row>
    <row r="3011" spans="3:7" x14ac:dyDescent="0.25">
      <c r="C3011"/>
      <c r="E3011"/>
      <c r="G3011"/>
    </row>
    <row r="3012" spans="3:7" x14ac:dyDescent="0.25">
      <c r="C3012"/>
      <c r="E3012"/>
      <c r="G3012"/>
    </row>
    <row r="3013" spans="3:7" x14ac:dyDescent="0.25">
      <c r="C3013"/>
      <c r="E3013"/>
      <c r="G3013"/>
    </row>
    <row r="3014" spans="3:7" x14ac:dyDescent="0.25">
      <c r="C3014"/>
      <c r="E3014"/>
      <c r="G3014"/>
    </row>
    <row r="3015" spans="3:7" x14ac:dyDescent="0.25">
      <c r="C3015"/>
      <c r="E3015"/>
      <c r="G3015"/>
    </row>
    <row r="3016" spans="3:7" x14ac:dyDescent="0.25">
      <c r="C3016"/>
      <c r="E3016"/>
      <c r="G3016"/>
    </row>
    <row r="3017" spans="3:7" x14ac:dyDescent="0.25">
      <c r="C3017"/>
      <c r="E3017"/>
      <c r="G3017"/>
    </row>
    <row r="3018" spans="3:7" x14ac:dyDescent="0.25">
      <c r="C3018"/>
      <c r="E3018"/>
      <c r="G3018"/>
    </row>
    <row r="3019" spans="3:7" x14ac:dyDescent="0.25">
      <c r="C3019"/>
      <c r="E3019"/>
      <c r="G3019"/>
    </row>
    <row r="3020" spans="3:7" x14ac:dyDescent="0.25">
      <c r="C3020"/>
      <c r="E3020"/>
      <c r="G3020"/>
    </row>
    <row r="3021" spans="3:7" x14ac:dyDescent="0.25">
      <c r="C3021"/>
      <c r="E3021"/>
      <c r="G3021"/>
    </row>
    <row r="3022" spans="3:7" x14ac:dyDescent="0.25">
      <c r="C3022"/>
      <c r="E3022"/>
      <c r="G3022"/>
    </row>
    <row r="3023" spans="3:7" x14ac:dyDescent="0.25">
      <c r="C3023"/>
      <c r="E3023"/>
      <c r="G3023"/>
    </row>
    <row r="3024" spans="3:7" x14ac:dyDescent="0.25">
      <c r="C3024"/>
      <c r="E3024"/>
      <c r="G3024"/>
    </row>
    <row r="3025" spans="3:7" x14ac:dyDescent="0.25">
      <c r="C3025"/>
      <c r="E3025"/>
      <c r="G3025"/>
    </row>
    <row r="3026" spans="3:7" x14ac:dyDescent="0.25">
      <c r="C3026"/>
      <c r="E3026"/>
      <c r="G3026"/>
    </row>
    <row r="3027" spans="3:7" x14ac:dyDescent="0.25">
      <c r="C3027"/>
      <c r="E3027"/>
      <c r="G3027"/>
    </row>
    <row r="3028" spans="3:7" x14ac:dyDescent="0.25">
      <c r="C3028"/>
      <c r="E3028"/>
      <c r="G3028"/>
    </row>
    <row r="3029" spans="3:7" x14ac:dyDescent="0.25">
      <c r="C3029"/>
      <c r="E3029"/>
      <c r="G3029"/>
    </row>
    <row r="3030" spans="3:7" x14ac:dyDescent="0.25">
      <c r="C3030"/>
      <c r="E3030"/>
      <c r="G3030"/>
    </row>
    <row r="3031" spans="3:7" x14ac:dyDescent="0.25">
      <c r="C3031"/>
      <c r="E3031"/>
      <c r="G3031"/>
    </row>
    <row r="3032" spans="3:7" x14ac:dyDescent="0.25">
      <c r="C3032"/>
      <c r="E3032"/>
      <c r="G3032"/>
    </row>
    <row r="3033" spans="3:7" x14ac:dyDescent="0.25">
      <c r="C3033"/>
      <c r="E3033"/>
      <c r="G3033"/>
    </row>
    <row r="3034" spans="3:7" x14ac:dyDescent="0.25">
      <c r="C3034"/>
      <c r="E3034"/>
      <c r="G3034"/>
    </row>
    <row r="3035" spans="3:7" x14ac:dyDescent="0.25">
      <c r="C3035"/>
      <c r="E3035"/>
      <c r="G3035"/>
    </row>
    <row r="3036" spans="3:7" x14ac:dyDescent="0.25">
      <c r="C3036"/>
      <c r="E3036"/>
      <c r="G3036"/>
    </row>
    <row r="3037" spans="3:7" x14ac:dyDescent="0.25">
      <c r="C3037"/>
      <c r="E3037"/>
      <c r="G3037"/>
    </row>
    <row r="3038" spans="3:7" x14ac:dyDescent="0.25">
      <c r="C3038"/>
      <c r="E3038"/>
      <c r="G3038"/>
    </row>
    <row r="3039" spans="3:7" x14ac:dyDescent="0.25">
      <c r="C3039"/>
      <c r="E3039"/>
      <c r="G3039"/>
    </row>
    <row r="3040" spans="3:7" x14ac:dyDescent="0.25">
      <c r="C3040"/>
      <c r="E3040"/>
      <c r="G3040"/>
    </row>
    <row r="3041" spans="3:7" x14ac:dyDescent="0.25">
      <c r="C3041"/>
      <c r="E3041"/>
      <c r="G3041"/>
    </row>
    <row r="3042" spans="3:7" x14ac:dyDescent="0.25">
      <c r="C3042"/>
      <c r="E3042"/>
      <c r="G3042"/>
    </row>
    <row r="3043" spans="3:7" x14ac:dyDescent="0.25">
      <c r="C3043"/>
      <c r="E3043"/>
      <c r="G3043"/>
    </row>
    <row r="3044" spans="3:7" x14ac:dyDescent="0.25">
      <c r="C3044"/>
      <c r="E3044"/>
      <c r="G3044"/>
    </row>
    <row r="3045" spans="3:7" x14ac:dyDescent="0.25">
      <c r="C3045"/>
      <c r="E3045"/>
      <c r="G3045"/>
    </row>
    <row r="3046" spans="3:7" x14ac:dyDescent="0.25">
      <c r="C3046"/>
      <c r="E3046"/>
      <c r="G3046"/>
    </row>
    <row r="3047" spans="3:7" x14ac:dyDescent="0.25">
      <c r="C3047"/>
      <c r="E3047"/>
      <c r="G3047"/>
    </row>
    <row r="3048" spans="3:7" x14ac:dyDescent="0.25">
      <c r="C3048"/>
      <c r="E3048"/>
      <c r="G3048"/>
    </row>
    <row r="3049" spans="3:7" x14ac:dyDescent="0.25">
      <c r="C3049"/>
      <c r="E3049"/>
      <c r="G3049"/>
    </row>
    <row r="3050" spans="3:7" x14ac:dyDescent="0.25">
      <c r="C3050"/>
      <c r="E3050"/>
      <c r="G3050"/>
    </row>
    <row r="3051" spans="3:7" x14ac:dyDescent="0.25">
      <c r="C3051"/>
      <c r="E3051"/>
      <c r="G3051"/>
    </row>
    <row r="3052" spans="3:7" x14ac:dyDescent="0.25">
      <c r="C3052"/>
      <c r="E3052"/>
      <c r="G3052"/>
    </row>
    <row r="3053" spans="3:7" x14ac:dyDescent="0.25">
      <c r="C3053"/>
      <c r="E3053"/>
      <c r="G3053"/>
    </row>
    <row r="3054" spans="3:7" x14ac:dyDescent="0.25">
      <c r="C3054"/>
      <c r="E3054"/>
      <c r="G3054"/>
    </row>
    <row r="3055" spans="3:7" x14ac:dyDescent="0.25">
      <c r="C3055"/>
      <c r="E3055"/>
      <c r="G3055"/>
    </row>
    <row r="3056" spans="3:7" x14ac:dyDescent="0.25">
      <c r="C3056"/>
      <c r="E3056"/>
      <c r="G3056"/>
    </row>
    <row r="3057" spans="3:7" x14ac:dyDescent="0.25">
      <c r="C3057"/>
      <c r="E3057"/>
      <c r="G3057"/>
    </row>
    <row r="3058" spans="3:7" x14ac:dyDescent="0.25">
      <c r="C3058"/>
      <c r="E3058"/>
      <c r="G3058"/>
    </row>
    <row r="3059" spans="3:7" x14ac:dyDescent="0.25">
      <c r="C3059"/>
      <c r="E3059"/>
      <c r="G3059"/>
    </row>
    <row r="3060" spans="3:7" x14ac:dyDescent="0.25">
      <c r="C3060"/>
      <c r="E3060"/>
      <c r="G3060"/>
    </row>
    <row r="3061" spans="3:7" x14ac:dyDescent="0.25">
      <c r="C3061"/>
      <c r="E3061"/>
      <c r="G3061"/>
    </row>
    <row r="3062" spans="3:7" x14ac:dyDescent="0.25">
      <c r="C3062"/>
      <c r="E3062"/>
      <c r="G3062"/>
    </row>
    <row r="3063" spans="3:7" x14ac:dyDescent="0.25">
      <c r="C3063"/>
      <c r="E3063"/>
      <c r="G3063"/>
    </row>
    <row r="3064" spans="3:7" x14ac:dyDescent="0.25">
      <c r="C3064"/>
      <c r="E3064"/>
      <c r="G3064"/>
    </row>
    <row r="3065" spans="3:7" x14ac:dyDescent="0.25">
      <c r="C3065"/>
      <c r="E3065"/>
      <c r="G3065"/>
    </row>
    <row r="3066" spans="3:7" x14ac:dyDescent="0.25">
      <c r="C3066"/>
      <c r="E3066"/>
      <c r="G3066"/>
    </row>
    <row r="3067" spans="3:7" x14ac:dyDescent="0.25">
      <c r="C3067"/>
      <c r="E3067"/>
      <c r="G3067"/>
    </row>
    <row r="3068" spans="3:7" x14ac:dyDescent="0.25">
      <c r="C3068"/>
      <c r="E3068"/>
      <c r="G3068"/>
    </row>
    <row r="3069" spans="3:7" x14ac:dyDescent="0.25">
      <c r="C3069"/>
      <c r="E3069"/>
      <c r="G3069"/>
    </row>
    <row r="3070" spans="3:7" x14ac:dyDescent="0.25">
      <c r="C3070"/>
      <c r="E3070"/>
      <c r="G3070"/>
    </row>
    <row r="3071" spans="3:7" x14ac:dyDescent="0.25">
      <c r="C3071"/>
      <c r="E3071"/>
      <c r="G3071"/>
    </row>
    <row r="3072" spans="3:7" x14ac:dyDescent="0.25">
      <c r="C3072"/>
      <c r="E3072"/>
      <c r="G3072"/>
    </row>
    <row r="3073" spans="3:7" x14ac:dyDescent="0.25">
      <c r="C3073"/>
      <c r="E3073"/>
      <c r="G3073"/>
    </row>
    <row r="3074" spans="3:7" x14ac:dyDescent="0.25">
      <c r="C3074"/>
      <c r="E3074"/>
      <c r="G3074"/>
    </row>
    <row r="3075" spans="3:7" x14ac:dyDescent="0.25">
      <c r="C3075"/>
      <c r="E3075"/>
      <c r="G3075"/>
    </row>
    <row r="3076" spans="3:7" x14ac:dyDescent="0.25">
      <c r="C3076"/>
      <c r="E3076"/>
      <c r="G3076"/>
    </row>
    <row r="3077" spans="3:7" x14ac:dyDescent="0.25">
      <c r="C3077"/>
      <c r="E3077"/>
      <c r="G3077"/>
    </row>
    <row r="3078" spans="3:7" x14ac:dyDescent="0.25">
      <c r="C3078"/>
      <c r="E3078"/>
      <c r="G3078"/>
    </row>
    <row r="3079" spans="3:7" x14ac:dyDescent="0.25">
      <c r="C3079"/>
      <c r="E3079"/>
      <c r="G3079"/>
    </row>
    <row r="3080" spans="3:7" x14ac:dyDescent="0.25">
      <c r="C3080"/>
      <c r="E3080"/>
      <c r="G3080"/>
    </row>
    <row r="3081" spans="3:7" x14ac:dyDescent="0.25">
      <c r="C3081"/>
      <c r="E3081"/>
      <c r="G3081"/>
    </row>
    <row r="3082" spans="3:7" x14ac:dyDescent="0.25">
      <c r="C3082"/>
      <c r="E3082"/>
      <c r="G3082"/>
    </row>
    <row r="3083" spans="3:7" x14ac:dyDescent="0.25">
      <c r="C3083"/>
      <c r="E3083"/>
      <c r="G3083"/>
    </row>
    <row r="3084" spans="3:7" x14ac:dyDescent="0.25">
      <c r="C3084"/>
      <c r="E3084"/>
      <c r="G3084"/>
    </row>
    <row r="3085" spans="3:7" x14ac:dyDescent="0.25">
      <c r="C3085"/>
      <c r="E3085"/>
      <c r="G3085"/>
    </row>
    <row r="3086" spans="3:7" x14ac:dyDescent="0.25">
      <c r="C3086"/>
      <c r="E3086"/>
      <c r="G3086"/>
    </row>
    <row r="3087" spans="3:7" x14ac:dyDescent="0.25">
      <c r="C3087"/>
      <c r="E3087"/>
      <c r="G3087"/>
    </row>
    <row r="3088" spans="3:7" x14ac:dyDescent="0.25">
      <c r="C3088"/>
      <c r="E3088"/>
      <c r="G3088"/>
    </row>
    <row r="3089" spans="3:7" x14ac:dyDescent="0.25">
      <c r="C3089"/>
      <c r="E3089"/>
      <c r="G3089"/>
    </row>
    <row r="3090" spans="3:7" x14ac:dyDescent="0.25">
      <c r="C3090"/>
      <c r="E3090"/>
      <c r="G3090"/>
    </row>
    <row r="3091" spans="3:7" x14ac:dyDescent="0.25">
      <c r="C3091"/>
      <c r="E3091"/>
      <c r="G3091"/>
    </row>
    <row r="3092" spans="3:7" x14ac:dyDescent="0.25">
      <c r="C3092"/>
      <c r="E3092"/>
      <c r="G3092"/>
    </row>
    <row r="3093" spans="3:7" x14ac:dyDescent="0.25">
      <c r="C3093"/>
      <c r="E3093"/>
      <c r="G3093"/>
    </row>
    <row r="3094" spans="3:7" x14ac:dyDescent="0.25">
      <c r="C3094"/>
      <c r="E3094"/>
      <c r="G3094"/>
    </row>
    <row r="3095" spans="3:7" x14ac:dyDescent="0.25">
      <c r="C3095"/>
      <c r="E3095"/>
      <c r="G3095"/>
    </row>
    <row r="3096" spans="3:7" x14ac:dyDescent="0.25">
      <c r="C3096"/>
      <c r="E3096"/>
      <c r="G3096"/>
    </row>
    <row r="3097" spans="3:7" x14ac:dyDescent="0.25">
      <c r="C3097"/>
      <c r="E3097"/>
      <c r="G3097"/>
    </row>
    <row r="3098" spans="3:7" x14ac:dyDescent="0.25">
      <c r="C3098"/>
      <c r="E3098"/>
      <c r="G3098"/>
    </row>
    <row r="3099" spans="3:7" x14ac:dyDescent="0.25">
      <c r="C3099"/>
      <c r="E3099"/>
      <c r="G3099"/>
    </row>
    <row r="3100" spans="3:7" x14ac:dyDescent="0.25">
      <c r="C3100"/>
      <c r="E3100"/>
      <c r="G3100"/>
    </row>
    <row r="3101" spans="3:7" x14ac:dyDescent="0.25">
      <c r="C3101"/>
      <c r="E3101"/>
      <c r="G3101"/>
    </row>
    <row r="3102" spans="3:7" x14ac:dyDescent="0.25">
      <c r="C3102"/>
      <c r="E3102"/>
      <c r="G3102"/>
    </row>
    <row r="3103" spans="3:7" x14ac:dyDescent="0.25">
      <c r="C3103"/>
      <c r="E3103"/>
      <c r="G3103"/>
    </row>
    <row r="3104" spans="3:7" x14ac:dyDescent="0.25">
      <c r="C3104"/>
      <c r="E3104"/>
      <c r="G3104"/>
    </row>
    <row r="3105" spans="3:7" x14ac:dyDescent="0.25">
      <c r="C3105"/>
      <c r="E3105"/>
      <c r="G3105"/>
    </row>
    <row r="3106" spans="3:7" x14ac:dyDescent="0.25">
      <c r="C3106"/>
      <c r="E3106"/>
      <c r="G3106"/>
    </row>
    <row r="3107" spans="3:7" x14ac:dyDescent="0.25">
      <c r="C3107"/>
      <c r="E3107"/>
      <c r="G3107"/>
    </row>
    <row r="3108" spans="3:7" x14ac:dyDescent="0.25">
      <c r="C3108"/>
      <c r="E3108"/>
      <c r="G3108"/>
    </row>
    <row r="3109" spans="3:7" x14ac:dyDescent="0.25">
      <c r="C3109"/>
      <c r="E3109"/>
      <c r="G3109"/>
    </row>
    <row r="3110" spans="3:7" x14ac:dyDescent="0.25">
      <c r="C3110"/>
      <c r="E3110"/>
      <c r="G3110"/>
    </row>
    <row r="3111" spans="3:7" x14ac:dyDescent="0.25">
      <c r="C3111"/>
      <c r="E3111"/>
      <c r="G3111"/>
    </row>
    <row r="3112" spans="3:7" x14ac:dyDescent="0.25">
      <c r="C3112"/>
      <c r="E3112"/>
      <c r="G3112"/>
    </row>
    <row r="3113" spans="3:7" x14ac:dyDescent="0.25">
      <c r="C3113"/>
      <c r="E3113"/>
      <c r="G3113"/>
    </row>
    <row r="3114" spans="3:7" x14ac:dyDescent="0.25">
      <c r="C3114"/>
      <c r="E3114"/>
      <c r="G3114"/>
    </row>
    <row r="3115" spans="3:7" x14ac:dyDescent="0.25">
      <c r="C3115"/>
      <c r="E3115"/>
      <c r="G3115"/>
    </row>
    <row r="3116" spans="3:7" x14ac:dyDescent="0.25">
      <c r="C3116"/>
      <c r="E3116"/>
      <c r="G3116"/>
    </row>
    <row r="3117" spans="3:7" x14ac:dyDescent="0.25">
      <c r="C3117"/>
      <c r="E3117"/>
      <c r="G3117"/>
    </row>
    <row r="3118" spans="3:7" x14ac:dyDescent="0.25">
      <c r="C3118"/>
      <c r="E3118"/>
      <c r="G3118"/>
    </row>
    <row r="3119" spans="3:7" x14ac:dyDescent="0.25">
      <c r="C3119"/>
      <c r="E3119"/>
      <c r="G3119"/>
    </row>
    <row r="3120" spans="3:7" x14ac:dyDescent="0.25">
      <c r="C3120"/>
      <c r="E3120"/>
      <c r="G3120"/>
    </row>
    <row r="3121" spans="3:7" x14ac:dyDescent="0.25">
      <c r="C3121"/>
      <c r="E3121"/>
      <c r="G3121"/>
    </row>
    <row r="3122" spans="3:7" x14ac:dyDescent="0.25">
      <c r="C3122"/>
      <c r="E3122"/>
      <c r="G3122"/>
    </row>
    <row r="3123" spans="3:7" x14ac:dyDescent="0.25">
      <c r="C3123"/>
      <c r="E3123"/>
      <c r="G3123"/>
    </row>
    <row r="3124" spans="3:7" x14ac:dyDescent="0.25">
      <c r="C3124"/>
      <c r="E3124"/>
      <c r="G3124"/>
    </row>
    <row r="3125" spans="3:7" x14ac:dyDescent="0.25">
      <c r="C3125"/>
      <c r="E3125"/>
      <c r="G3125"/>
    </row>
    <row r="3126" spans="3:7" x14ac:dyDescent="0.25">
      <c r="C3126"/>
      <c r="E3126"/>
      <c r="G3126"/>
    </row>
    <row r="3127" spans="3:7" x14ac:dyDescent="0.25">
      <c r="C3127"/>
      <c r="E3127"/>
      <c r="G3127"/>
    </row>
    <row r="3128" spans="3:7" x14ac:dyDescent="0.25">
      <c r="C3128"/>
      <c r="E3128"/>
      <c r="G3128"/>
    </row>
    <row r="3129" spans="3:7" x14ac:dyDescent="0.25">
      <c r="C3129"/>
      <c r="E3129"/>
      <c r="G3129"/>
    </row>
    <row r="3130" spans="3:7" x14ac:dyDescent="0.25">
      <c r="C3130"/>
      <c r="E3130"/>
      <c r="G3130"/>
    </row>
    <row r="3131" spans="3:7" x14ac:dyDescent="0.25">
      <c r="C3131"/>
      <c r="E3131"/>
      <c r="G3131"/>
    </row>
    <row r="3132" spans="3:7" x14ac:dyDescent="0.25">
      <c r="C3132"/>
      <c r="E3132"/>
      <c r="G3132"/>
    </row>
    <row r="3133" spans="3:7" x14ac:dyDescent="0.25">
      <c r="C3133"/>
      <c r="E3133"/>
      <c r="G3133"/>
    </row>
    <row r="3134" spans="3:7" x14ac:dyDescent="0.25">
      <c r="C3134"/>
      <c r="E3134"/>
      <c r="G3134"/>
    </row>
    <row r="3135" spans="3:7" x14ac:dyDescent="0.25">
      <c r="C3135"/>
      <c r="E3135"/>
      <c r="G3135"/>
    </row>
    <row r="3136" spans="3:7" x14ac:dyDescent="0.25">
      <c r="C3136"/>
      <c r="E3136"/>
      <c r="G3136"/>
    </row>
    <row r="3137" spans="3:7" x14ac:dyDescent="0.25">
      <c r="C3137"/>
      <c r="E3137"/>
      <c r="G3137"/>
    </row>
    <row r="3138" spans="3:7" x14ac:dyDescent="0.25">
      <c r="C3138"/>
      <c r="E3138"/>
      <c r="G3138"/>
    </row>
    <row r="3139" spans="3:7" x14ac:dyDescent="0.25">
      <c r="C3139"/>
      <c r="E3139"/>
      <c r="G3139"/>
    </row>
    <row r="3140" spans="3:7" x14ac:dyDescent="0.25">
      <c r="C3140"/>
      <c r="E3140"/>
      <c r="G3140"/>
    </row>
    <row r="3141" spans="3:7" x14ac:dyDescent="0.25">
      <c r="C3141"/>
      <c r="E3141"/>
      <c r="G3141"/>
    </row>
    <row r="3142" spans="3:7" x14ac:dyDescent="0.25">
      <c r="C3142"/>
      <c r="E3142"/>
      <c r="G3142"/>
    </row>
    <row r="3143" spans="3:7" x14ac:dyDescent="0.25">
      <c r="C3143"/>
      <c r="E3143"/>
      <c r="G3143"/>
    </row>
    <row r="3144" spans="3:7" x14ac:dyDescent="0.25">
      <c r="C3144"/>
      <c r="E3144"/>
      <c r="G3144"/>
    </row>
    <row r="3145" spans="3:7" x14ac:dyDescent="0.25">
      <c r="C3145"/>
      <c r="E3145"/>
      <c r="G3145"/>
    </row>
    <row r="3146" spans="3:7" x14ac:dyDescent="0.25">
      <c r="C3146"/>
      <c r="E3146"/>
      <c r="G3146"/>
    </row>
    <row r="3147" spans="3:7" x14ac:dyDescent="0.25">
      <c r="C3147"/>
      <c r="E3147"/>
      <c r="G3147"/>
    </row>
    <row r="3148" spans="3:7" x14ac:dyDescent="0.25">
      <c r="C3148"/>
      <c r="E3148"/>
      <c r="G3148"/>
    </row>
    <row r="3149" spans="3:7" x14ac:dyDescent="0.25">
      <c r="C3149"/>
      <c r="E3149"/>
      <c r="G3149"/>
    </row>
    <row r="3150" spans="3:7" x14ac:dyDescent="0.25">
      <c r="C3150"/>
      <c r="E3150"/>
      <c r="G3150"/>
    </row>
    <row r="3151" spans="3:7" x14ac:dyDescent="0.25">
      <c r="C3151"/>
      <c r="E3151"/>
      <c r="G3151"/>
    </row>
    <row r="3152" spans="3:7" x14ac:dyDescent="0.25">
      <c r="C3152"/>
      <c r="E3152"/>
      <c r="G3152"/>
    </row>
    <row r="3153" spans="3:7" x14ac:dyDescent="0.25">
      <c r="C3153"/>
      <c r="E3153"/>
      <c r="G3153"/>
    </row>
    <row r="3154" spans="3:7" x14ac:dyDescent="0.25">
      <c r="C3154"/>
      <c r="E3154"/>
      <c r="G3154"/>
    </row>
    <row r="3155" spans="3:7" x14ac:dyDescent="0.25">
      <c r="C3155"/>
      <c r="E3155"/>
      <c r="G3155"/>
    </row>
    <row r="3156" spans="3:7" x14ac:dyDescent="0.25">
      <c r="C3156"/>
      <c r="E3156"/>
      <c r="G3156"/>
    </row>
    <row r="3157" spans="3:7" x14ac:dyDescent="0.25">
      <c r="C3157"/>
      <c r="E3157"/>
      <c r="G3157"/>
    </row>
    <row r="3158" spans="3:7" x14ac:dyDescent="0.25">
      <c r="C3158"/>
      <c r="E3158"/>
      <c r="G3158"/>
    </row>
    <row r="3159" spans="3:7" x14ac:dyDescent="0.25">
      <c r="C3159"/>
      <c r="E3159"/>
      <c r="G3159"/>
    </row>
    <row r="3160" spans="3:7" x14ac:dyDescent="0.25">
      <c r="C3160"/>
      <c r="E3160"/>
      <c r="G3160"/>
    </row>
    <row r="3161" spans="3:7" x14ac:dyDescent="0.25">
      <c r="C3161"/>
      <c r="E3161"/>
      <c r="G3161"/>
    </row>
    <row r="3162" spans="3:7" x14ac:dyDescent="0.25">
      <c r="C3162"/>
      <c r="E3162"/>
      <c r="G3162"/>
    </row>
    <row r="3163" spans="3:7" x14ac:dyDescent="0.25">
      <c r="C3163"/>
      <c r="E3163"/>
      <c r="G3163"/>
    </row>
    <row r="3164" spans="3:7" x14ac:dyDescent="0.25">
      <c r="C3164"/>
      <c r="E3164"/>
      <c r="G3164"/>
    </row>
    <row r="3165" spans="3:7" x14ac:dyDescent="0.25">
      <c r="C3165"/>
      <c r="E3165"/>
      <c r="G3165"/>
    </row>
    <row r="3166" spans="3:7" x14ac:dyDescent="0.25">
      <c r="C3166"/>
      <c r="E3166"/>
      <c r="G3166"/>
    </row>
    <row r="3167" spans="3:7" x14ac:dyDescent="0.25">
      <c r="C3167"/>
      <c r="E3167"/>
      <c r="G3167"/>
    </row>
    <row r="3168" spans="3:7" x14ac:dyDescent="0.25">
      <c r="C3168"/>
      <c r="E3168"/>
      <c r="G3168"/>
    </row>
    <row r="3169" spans="3:7" x14ac:dyDescent="0.25">
      <c r="C3169"/>
      <c r="E3169"/>
      <c r="G3169"/>
    </row>
    <row r="3170" spans="3:7" x14ac:dyDescent="0.25">
      <c r="C3170"/>
      <c r="E3170"/>
      <c r="G3170"/>
    </row>
    <row r="3171" spans="3:7" x14ac:dyDescent="0.25">
      <c r="C3171"/>
      <c r="E3171"/>
      <c r="G3171"/>
    </row>
    <row r="3172" spans="3:7" x14ac:dyDescent="0.25">
      <c r="C3172"/>
      <c r="E3172"/>
      <c r="G3172"/>
    </row>
    <row r="3173" spans="3:7" x14ac:dyDescent="0.25">
      <c r="C3173"/>
      <c r="E3173"/>
      <c r="G3173"/>
    </row>
    <row r="3174" spans="3:7" x14ac:dyDescent="0.25">
      <c r="C3174"/>
      <c r="E3174"/>
      <c r="G3174"/>
    </row>
    <row r="3175" spans="3:7" x14ac:dyDescent="0.25">
      <c r="C3175"/>
      <c r="E3175"/>
      <c r="G3175"/>
    </row>
    <row r="3176" spans="3:7" x14ac:dyDescent="0.25">
      <c r="C3176"/>
      <c r="E3176"/>
      <c r="G3176"/>
    </row>
    <row r="3177" spans="3:7" x14ac:dyDescent="0.25">
      <c r="C3177"/>
      <c r="E3177"/>
      <c r="G3177"/>
    </row>
    <row r="3178" spans="3:7" x14ac:dyDescent="0.25">
      <c r="C3178"/>
      <c r="E3178"/>
      <c r="G3178"/>
    </row>
    <row r="3179" spans="3:7" x14ac:dyDescent="0.25">
      <c r="C3179"/>
      <c r="E3179"/>
      <c r="G3179"/>
    </row>
    <row r="3180" spans="3:7" x14ac:dyDescent="0.25">
      <c r="C3180"/>
      <c r="E3180"/>
      <c r="G3180"/>
    </row>
    <row r="3181" spans="3:7" x14ac:dyDescent="0.25">
      <c r="C3181"/>
      <c r="E3181"/>
      <c r="G3181"/>
    </row>
    <row r="3182" spans="3:7" x14ac:dyDescent="0.25">
      <c r="C3182"/>
      <c r="E3182"/>
      <c r="G3182"/>
    </row>
    <row r="3183" spans="3:7" x14ac:dyDescent="0.25">
      <c r="C3183"/>
      <c r="E3183"/>
      <c r="G3183"/>
    </row>
    <row r="3184" spans="3:7" x14ac:dyDescent="0.25">
      <c r="C3184"/>
      <c r="E3184"/>
      <c r="G3184"/>
    </row>
    <row r="3185" spans="3:7" x14ac:dyDescent="0.25">
      <c r="C3185"/>
      <c r="E3185"/>
      <c r="G3185"/>
    </row>
    <row r="3186" spans="3:7" x14ac:dyDescent="0.25">
      <c r="C3186"/>
      <c r="E3186"/>
      <c r="G3186"/>
    </row>
    <row r="3187" spans="3:7" x14ac:dyDescent="0.25">
      <c r="C3187"/>
      <c r="E3187"/>
      <c r="G3187"/>
    </row>
    <row r="3188" spans="3:7" x14ac:dyDescent="0.25">
      <c r="C3188"/>
      <c r="E3188"/>
      <c r="G3188"/>
    </row>
    <row r="3189" spans="3:7" x14ac:dyDescent="0.25">
      <c r="C3189"/>
      <c r="E3189"/>
      <c r="G3189"/>
    </row>
    <row r="3190" spans="3:7" x14ac:dyDescent="0.25">
      <c r="C3190"/>
      <c r="E3190"/>
      <c r="G3190"/>
    </row>
    <row r="3191" spans="3:7" x14ac:dyDescent="0.25">
      <c r="C3191"/>
      <c r="E3191"/>
      <c r="G3191"/>
    </row>
    <row r="3192" spans="3:7" x14ac:dyDescent="0.25">
      <c r="C3192"/>
      <c r="E3192"/>
      <c r="G3192"/>
    </row>
    <row r="3193" spans="3:7" x14ac:dyDescent="0.25">
      <c r="C3193"/>
      <c r="E3193"/>
      <c r="G3193"/>
    </row>
    <row r="3194" spans="3:7" x14ac:dyDescent="0.25">
      <c r="C3194"/>
      <c r="E3194"/>
      <c r="G3194"/>
    </row>
    <row r="3195" spans="3:7" x14ac:dyDescent="0.25">
      <c r="C3195"/>
      <c r="E3195"/>
      <c r="G3195"/>
    </row>
    <row r="3196" spans="3:7" x14ac:dyDescent="0.25">
      <c r="C3196"/>
      <c r="E3196"/>
      <c r="G3196"/>
    </row>
    <row r="3197" spans="3:7" x14ac:dyDescent="0.25">
      <c r="C3197"/>
      <c r="E3197"/>
      <c r="G3197"/>
    </row>
    <row r="3198" spans="3:7" x14ac:dyDescent="0.25">
      <c r="C3198"/>
      <c r="E3198"/>
      <c r="G3198"/>
    </row>
    <row r="3199" spans="3:7" x14ac:dyDescent="0.25">
      <c r="C3199"/>
      <c r="E3199"/>
      <c r="G3199"/>
    </row>
    <row r="3200" spans="3:7" x14ac:dyDescent="0.25">
      <c r="C3200"/>
      <c r="E3200"/>
      <c r="G3200"/>
    </row>
    <row r="3201" spans="3:7" x14ac:dyDescent="0.25">
      <c r="C3201"/>
      <c r="E3201"/>
      <c r="G3201"/>
    </row>
    <row r="3202" spans="3:7" x14ac:dyDescent="0.25">
      <c r="C3202"/>
      <c r="E3202"/>
      <c r="G3202"/>
    </row>
    <row r="3203" spans="3:7" x14ac:dyDescent="0.25">
      <c r="C3203"/>
      <c r="E3203"/>
      <c r="G3203"/>
    </row>
    <row r="3204" spans="3:7" x14ac:dyDescent="0.25">
      <c r="C3204"/>
      <c r="E3204"/>
      <c r="G3204"/>
    </row>
    <row r="3205" spans="3:7" x14ac:dyDescent="0.25">
      <c r="C3205"/>
      <c r="E3205"/>
      <c r="G3205"/>
    </row>
    <row r="3206" spans="3:7" x14ac:dyDescent="0.25">
      <c r="C3206"/>
      <c r="E3206"/>
      <c r="G3206"/>
    </row>
    <row r="3207" spans="3:7" x14ac:dyDescent="0.25">
      <c r="C3207"/>
      <c r="E3207"/>
      <c r="G3207"/>
    </row>
    <row r="3208" spans="3:7" x14ac:dyDescent="0.25">
      <c r="C3208"/>
      <c r="E3208"/>
      <c r="G3208"/>
    </row>
    <row r="3209" spans="3:7" x14ac:dyDescent="0.25">
      <c r="C3209"/>
      <c r="E3209"/>
      <c r="G3209"/>
    </row>
    <row r="3210" spans="3:7" x14ac:dyDescent="0.25">
      <c r="C3210"/>
      <c r="E3210"/>
      <c r="G3210"/>
    </row>
    <row r="3211" spans="3:7" x14ac:dyDescent="0.25">
      <c r="C3211"/>
      <c r="E3211"/>
      <c r="G3211"/>
    </row>
    <row r="3212" spans="3:7" x14ac:dyDescent="0.25">
      <c r="C3212"/>
      <c r="E3212"/>
      <c r="G3212"/>
    </row>
    <row r="3213" spans="3:7" x14ac:dyDescent="0.25">
      <c r="C3213"/>
      <c r="E3213"/>
      <c r="G3213"/>
    </row>
    <row r="3214" spans="3:7" x14ac:dyDescent="0.25">
      <c r="C3214"/>
      <c r="E3214"/>
      <c r="G3214"/>
    </row>
    <row r="3215" spans="3:7" x14ac:dyDescent="0.25">
      <c r="C3215"/>
      <c r="E3215"/>
      <c r="G3215"/>
    </row>
    <row r="3216" spans="3:7" x14ac:dyDescent="0.25">
      <c r="C3216"/>
      <c r="E3216"/>
      <c r="G3216"/>
    </row>
    <row r="3217" spans="3:7" x14ac:dyDescent="0.25">
      <c r="C3217"/>
      <c r="E3217"/>
      <c r="G3217"/>
    </row>
    <row r="3218" spans="3:7" x14ac:dyDescent="0.25">
      <c r="C3218"/>
      <c r="E3218"/>
      <c r="G3218"/>
    </row>
    <row r="3219" spans="3:7" x14ac:dyDescent="0.25">
      <c r="C3219"/>
      <c r="E3219"/>
      <c r="G3219"/>
    </row>
    <row r="3220" spans="3:7" x14ac:dyDescent="0.25">
      <c r="C3220"/>
      <c r="E3220"/>
      <c r="G3220"/>
    </row>
    <row r="3221" spans="3:7" x14ac:dyDescent="0.25">
      <c r="C3221"/>
      <c r="E3221"/>
      <c r="G3221"/>
    </row>
    <row r="3222" spans="3:7" x14ac:dyDescent="0.25">
      <c r="C3222"/>
      <c r="E3222"/>
      <c r="G3222"/>
    </row>
    <row r="3223" spans="3:7" x14ac:dyDescent="0.25">
      <c r="C3223"/>
      <c r="E3223"/>
      <c r="G3223"/>
    </row>
    <row r="3224" spans="3:7" x14ac:dyDescent="0.25">
      <c r="C3224"/>
      <c r="E3224"/>
      <c r="G3224"/>
    </row>
    <row r="3225" spans="3:7" x14ac:dyDescent="0.25">
      <c r="C3225"/>
      <c r="E3225"/>
      <c r="G3225"/>
    </row>
    <row r="3226" spans="3:7" x14ac:dyDescent="0.25">
      <c r="C3226"/>
      <c r="E3226"/>
      <c r="G3226"/>
    </row>
    <row r="3227" spans="3:7" x14ac:dyDescent="0.25">
      <c r="C3227"/>
      <c r="E3227"/>
      <c r="G3227"/>
    </row>
    <row r="3228" spans="3:7" x14ac:dyDescent="0.25">
      <c r="C3228"/>
      <c r="E3228"/>
      <c r="G3228"/>
    </row>
    <row r="3229" spans="3:7" x14ac:dyDescent="0.25">
      <c r="C3229"/>
      <c r="E3229"/>
      <c r="G3229"/>
    </row>
    <row r="3230" spans="3:7" x14ac:dyDescent="0.25">
      <c r="C3230"/>
      <c r="E3230"/>
      <c r="G3230"/>
    </row>
    <row r="3231" spans="3:7" x14ac:dyDescent="0.25">
      <c r="C3231"/>
      <c r="E3231"/>
      <c r="G3231"/>
    </row>
    <row r="3232" spans="3:7" x14ac:dyDescent="0.25">
      <c r="C3232"/>
      <c r="E3232"/>
      <c r="G3232"/>
    </row>
    <row r="3233" spans="3:7" x14ac:dyDescent="0.25">
      <c r="C3233"/>
      <c r="E3233"/>
      <c r="G3233"/>
    </row>
    <row r="3234" spans="3:7" x14ac:dyDescent="0.25">
      <c r="C3234"/>
      <c r="E3234"/>
      <c r="G3234"/>
    </row>
    <row r="3235" spans="3:7" x14ac:dyDescent="0.25">
      <c r="C3235"/>
      <c r="E3235"/>
      <c r="G3235"/>
    </row>
    <row r="3236" spans="3:7" x14ac:dyDescent="0.25">
      <c r="C3236"/>
      <c r="E3236"/>
      <c r="G3236"/>
    </row>
    <row r="3237" spans="3:7" x14ac:dyDescent="0.25">
      <c r="C3237"/>
      <c r="E3237"/>
      <c r="G3237"/>
    </row>
    <row r="3238" spans="3:7" x14ac:dyDescent="0.25">
      <c r="C3238"/>
      <c r="E3238"/>
      <c r="G3238"/>
    </row>
    <row r="3239" spans="3:7" x14ac:dyDescent="0.25">
      <c r="C3239"/>
      <c r="E3239"/>
      <c r="G3239"/>
    </row>
    <row r="3240" spans="3:7" x14ac:dyDescent="0.25">
      <c r="C3240"/>
      <c r="E3240"/>
      <c r="G3240"/>
    </row>
    <row r="3241" spans="3:7" x14ac:dyDescent="0.25">
      <c r="C3241"/>
      <c r="E3241"/>
      <c r="G3241"/>
    </row>
    <row r="3242" spans="3:7" x14ac:dyDescent="0.25">
      <c r="C3242"/>
      <c r="E3242"/>
      <c r="G3242"/>
    </row>
    <row r="3243" spans="3:7" x14ac:dyDescent="0.25">
      <c r="C3243"/>
      <c r="E3243"/>
      <c r="G3243"/>
    </row>
    <row r="3244" spans="3:7" x14ac:dyDescent="0.25">
      <c r="C3244"/>
      <c r="E3244"/>
      <c r="G3244"/>
    </row>
    <row r="3245" spans="3:7" x14ac:dyDescent="0.25">
      <c r="C3245"/>
      <c r="E3245"/>
      <c r="G3245"/>
    </row>
    <row r="3246" spans="3:7" x14ac:dyDescent="0.25">
      <c r="C3246"/>
      <c r="E3246"/>
      <c r="G3246"/>
    </row>
    <row r="3247" spans="3:7" x14ac:dyDescent="0.25">
      <c r="C3247"/>
      <c r="E3247"/>
      <c r="G3247"/>
    </row>
    <row r="3248" spans="3:7" x14ac:dyDescent="0.25">
      <c r="C3248"/>
      <c r="E3248"/>
      <c r="G3248"/>
    </row>
    <row r="3249" spans="3:7" x14ac:dyDescent="0.25">
      <c r="C3249"/>
      <c r="E3249"/>
      <c r="G3249"/>
    </row>
    <row r="3250" spans="3:7" x14ac:dyDescent="0.25">
      <c r="C3250"/>
      <c r="E3250"/>
      <c r="G3250"/>
    </row>
    <row r="3251" spans="3:7" x14ac:dyDescent="0.25">
      <c r="C3251"/>
      <c r="E3251"/>
      <c r="G3251"/>
    </row>
    <row r="3252" spans="3:7" x14ac:dyDescent="0.25">
      <c r="C3252"/>
      <c r="E3252"/>
      <c r="G3252"/>
    </row>
    <row r="3253" spans="3:7" x14ac:dyDescent="0.25">
      <c r="C3253"/>
      <c r="E3253"/>
      <c r="G3253"/>
    </row>
    <row r="3254" spans="3:7" x14ac:dyDescent="0.25">
      <c r="C3254"/>
      <c r="E3254"/>
      <c r="G3254"/>
    </row>
    <row r="3255" spans="3:7" x14ac:dyDescent="0.25">
      <c r="C3255"/>
      <c r="E3255"/>
      <c r="G3255"/>
    </row>
    <row r="3256" spans="3:7" x14ac:dyDescent="0.25">
      <c r="C3256"/>
      <c r="E3256"/>
      <c r="G3256"/>
    </row>
    <row r="3257" spans="3:7" x14ac:dyDescent="0.25">
      <c r="C3257"/>
      <c r="E3257"/>
      <c r="G3257"/>
    </row>
    <row r="3258" spans="3:7" x14ac:dyDescent="0.25">
      <c r="C3258"/>
      <c r="E3258"/>
      <c r="G3258"/>
    </row>
    <row r="3259" spans="3:7" x14ac:dyDescent="0.25">
      <c r="C3259"/>
      <c r="E3259"/>
      <c r="G3259"/>
    </row>
    <row r="3260" spans="3:7" x14ac:dyDescent="0.25">
      <c r="C3260"/>
      <c r="E3260"/>
      <c r="G3260"/>
    </row>
    <row r="3261" spans="3:7" x14ac:dyDescent="0.25">
      <c r="C3261"/>
      <c r="E3261"/>
      <c r="G3261"/>
    </row>
    <row r="3262" spans="3:7" x14ac:dyDescent="0.25">
      <c r="C3262"/>
      <c r="E3262"/>
      <c r="G3262"/>
    </row>
    <row r="3263" spans="3:7" x14ac:dyDescent="0.25">
      <c r="C3263"/>
      <c r="E3263"/>
      <c r="G3263"/>
    </row>
    <row r="3264" spans="3:7" x14ac:dyDescent="0.25">
      <c r="C3264"/>
      <c r="E3264"/>
      <c r="G3264"/>
    </row>
    <row r="3265" spans="3:7" x14ac:dyDescent="0.25">
      <c r="C3265"/>
      <c r="E3265"/>
      <c r="G3265"/>
    </row>
    <row r="3266" spans="3:7" x14ac:dyDescent="0.25">
      <c r="C3266"/>
      <c r="E3266"/>
      <c r="G3266"/>
    </row>
    <row r="3267" spans="3:7" x14ac:dyDescent="0.25">
      <c r="C3267"/>
      <c r="E3267"/>
      <c r="G3267"/>
    </row>
    <row r="3268" spans="3:7" x14ac:dyDescent="0.25">
      <c r="C3268"/>
      <c r="E3268"/>
      <c r="G3268"/>
    </row>
    <row r="3269" spans="3:7" x14ac:dyDescent="0.25">
      <c r="C3269"/>
      <c r="E3269"/>
      <c r="G3269"/>
    </row>
    <row r="3270" spans="3:7" x14ac:dyDescent="0.25">
      <c r="C3270"/>
      <c r="E3270"/>
      <c r="G3270"/>
    </row>
    <row r="3271" spans="3:7" x14ac:dyDescent="0.25">
      <c r="C3271"/>
      <c r="E3271"/>
      <c r="G3271"/>
    </row>
    <row r="3272" spans="3:7" x14ac:dyDescent="0.25">
      <c r="C3272"/>
      <c r="E3272"/>
      <c r="G3272"/>
    </row>
    <row r="3273" spans="3:7" x14ac:dyDescent="0.25">
      <c r="C3273"/>
      <c r="E3273"/>
      <c r="G3273"/>
    </row>
    <row r="3274" spans="3:7" x14ac:dyDescent="0.25">
      <c r="C3274"/>
      <c r="E3274"/>
      <c r="G3274"/>
    </row>
    <row r="3275" spans="3:7" x14ac:dyDescent="0.25">
      <c r="C3275"/>
      <c r="E3275"/>
      <c r="G3275"/>
    </row>
    <row r="3276" spans="3:7" x14ac:dyDescent="0.25">
      <c r="C3276"/>
      <c r="E3276"/>
      <c r="G3276"/>
    </row>
    <row r="3277" spans="3:7" x14ac:dyDescent="0.25">
      <c r="C3277"/>
      <c r="E3277"/>
      <c r="G3277"/>
    </row>
    <row r="3278" spans="3:7" x14ac:dyDescent="0.25">
      <c r="C3278"/>
      <c r="E3278"/>
      <c r="G3278"/>
    </row>
    <row r="3279" spans="3:7" x14ac:dyDescent="0.25">
      <c r="C3279"/>
      <c r="E3279"/>
      <c r="G3279"/>
    </row>
    <row r="3280" spans="3:7" x14ac:dyDescent="0.25">
      <c r="C3280"/>
      <c r="E3280"/>
      <c r="G3280"/>
    </row>
    <row r="3281" spans="3:7" x14ac:dyDescent="0.25">
      <c r="C3281"/>
      <c r="E3281"/>
      <c r="G3281"/>
    </row>
    <row r="3282" spans="3:7" x14ac:dyDescent="0.25">
      <c r="C3282"/>
      <c r="E3282"/>
      <c r="G3282"/>
    </row>
    <row r="3283" spans="3:7" x14ac:dyDescent="0.25">
      <c r="C3283"/>
      <c r="E3283"/>
      <c r="G3283"/>
    </row>
    <row r="3284" spans="3:7" x14ac:dyDescent="0.25">
      <c r="C3284"/>
      <c r="E3284"/>
      <c r="G3284"/>
    </row>
    <row r="3285" spans="3:7" x14ac:dyDescent="0.25">
      <c r="C3285"/>
      <c r="E3285"/>
      <c r="G3285"/>
    </row>
    <row r="3286" spans="3:7" x14ac:dyDescent="0.25">
      <c r="C3286"/>
      <c r="E3286"/>
      <c r="G3286"/>
    </row>
    <row r="3287" spans="3:7" x14ac:dyDescent="0.25">
      <c r="C3287"/>
      <c r="E3287"/>
      <c r="G3287"/>
    </row>
    <row r="3288" spans="3:7" x14ac:dyDescent="0.25">
      <c r="C3288"/>
      <c r="E3288"/>
      <c r="G3288"/>
    </row>
    <row r="3289" spans="3:7" x14ac:dyDescent="0.25">
      <c r="C3289"/>
      <c r="E3289"/>
      <c r="G3289"/>
    </row>
    <row r="3290" spans="3:7" x14ac:dyDescent="0.25">
      <c r="C3290"/>
      <c r="E3290"/>
      <c r="G3290"/>
    </row>
    <row r="3291" spans="3:7" x14ac:dyDescent="0.25">
      <c r="C3291"/>
      <c r="E3291"/>
      <c r="G3291"/>
    </row>
    <row r="3292" spans="3:7" x14ac:dyDescent="0.25">
      <c r="C3292"/>
      <c r="E3292"/>
      <c r="G3292"/>
    </row>
    <row r="3293" spans="3:7" x14ac:dyDescent="0.25">
      <c r="C3293"/>
      <c r="E3293"/>
      <c r="G3293"/>
    </row>
    <row r="3294" spans="3:7" x14ac:dyDescent="0.25">
      <c r="C3294"/>
      <c r="E3294"/>
      <c r="G3294"/>
    </row>
    <row r="3295" spans="3:7" x14ac:dyDescent="0.25">
      <c r="C3295"/>
      <c r="E3295"/>
      <c r="G3295"/>
    </row>
    <row r="3296" spans="3:7" x14ac:dyDescent="0.25">
      <c r="C3296"/>
      <c r="E3296"/>
      <c r="G3296"/>
    </row>
    <row r="3297" spans="3:7" x14ac:dyDescent="0.25">
      <c r="C3297"/>
      <c r="E3297"/>
      <c r="G3297"/>
    </row>
    <row r="3298" spans="3:7" x14ac:dyDescent="0.25">
      <c r="C3298"/>
      <c r="E3298"/>
      <c r="G3298"/>
    </row>
    <row r="3299" spans="3:7" x14ac:dyDescent="0.25">
      <c r="C3299"/>
      <c r="E3299"/>
      <c r="G3299"/>
    </row>
    <row r="3300" spans="3:7" x14ac:dyDescent="0.25">
      <c r="C3300"/>
      <c r="E3300"/>
      <c r="G3300"/>
    </row>
    <row r="3301" spans="3:7" x14ac:dyDescent="0.25">
      <c r="C3301"/>
      <c r="E3301"/>
      <c r="G3301"/>
    </row>
    <row r="3302" spans="3:7" x14ac:dyDescent="0.25">
      <c r="C3302"/>
      <c r="E3302"/>
      <c r="G3302"/>
    </row>
    <row r="3303" spans="3:7" x14ac:dyDescent="0.25">
      <c r="C3303"/>
      <c r="E3303"/>
      <c r="G3303"/>
    </row>
    <row r="3304" spans="3:7" x14ac:dyDescent="0.25">
      <c r="C3304"/>
      <c r="E3304"/>
      <c r="G3304"/>
    </row>
    <row r="3305" spans="3:7" x14ac:dyDescent="0.25">
      <c r="C3305"/>
      <c r="E3305"/>
      <c r="G3305"/>
    </row>
    <row r="3306" spans="3:7" x14ac:dyDescent="0.25">
      <c r="C3306"/>
      <c r="E3306"/>
      <c r="G3306"/>
    </row>
    <row r="3307" spans="3:7" x14ac:dyDescent="0.25">
      <c r="C3307"/>
      <c r="E3307"/>
      <c r="G3307"/>
    </row>
    <row r="3308" spans="3:7" x14ac:dyDescent="0.25">
      <c r="C3308"/>
      <c r="E3308"/>
      <c r="G3308"/>
    </row>
    <row r="3309" spans="3:7" x14ac:dyDescent="0.25">
      <c r="C3309"/>
      <c r="E3309"/>
      <c r="G3309"/>
    </row>
    <row r="3310" spans="3:7" x14ac:dyDescent="0.25">
      <c r="C3310"/>
      <c r="E3310"/>
      <c r="G3310"/>
    </row>
    <row r="3311" spans="3:7" x14ac:dyDescent="0.25">
      <c r="C3311"/>
      <c r="E3311"/>
      <c r="G3311"/>
    </row>
    <row r="3312" spans="3:7" x14ac:dyDescent="0.25">
      <c r="C3312"/>
      <c r="E3312"/>
      <c r="G3312"/>
    </row>
    <row r="3313" spans="3:7" x14ac:dyDescent="0.25">
      <c r="C3313"/>
      <c r="E3313"/>
      <c r="G3313"/>
    </row>
    <row r="3314" spans="3:7" x14ac:dyDescent="0.25">
      <c r="C3314"/>
      <c r="E3314"/>
      <c r="G3314"/>
    </row>
    <row r="3315" spans="3:7" x14ac:dyDescent="0.25">
      <c r="C3315"/>
      <c r="E3315"/>
      <c r="G3315"/>
    </row>
    <row r="3316" spans="3:7" x14ac:dyDescent="0.25">
      <c r="C3316"/>
      <c r="E3316"/>
      <c r="G3316"/>
    </row>
    <row r="3317" spans="3:7" x14ac:dyDescent="0.25">
      <c r="C3317"/>
      <c r="E3317"/>
      <c r="G3317"/>
    </row>
    <row r="3318" spans="3:7" x14ac:dyDescent="0.25">
      <c r="C3318"/>
      <c r="E3318"/>
      <c r="G3318"/>
    </row>
    <row r="3319" spans="3:7" x14ac:dyDescent="0.25">
      <c r="C3319"/>
      <c r="E3319"/>
      <c r="G3319"/>
    </row>
    <row r="3320" spans="3:7" x14ac:dyDescent="0.25">
      <c r="C3320"/>
      <c r="E3320"/>
      <c r="G3320"/>
    </row>
    <row r="3321" spans="3:7" x14ac:dyDescent="0.25">
      <c r="C3321"/>
      <c r="E3321"/>
      <c r="G3321"/>
    </row>
    <row r="3322" spans="3:7" x14ac:dyDescent="0.25">
      <c r="C3322"/>
      <c r="E3322"/>
      <c r="G3322"/>
    </row>
    <row r="3323" spans="3:7" x14ac:dyDescent="0.25">
      <c r="C3323"/>
      <c r="E3323"/>
      <c r="G3323"/>
    </row>
    <row r="3324" spans="3:7" x14ac:dyDescent="0.25">
      <c r="C3324"/>
      <c r="E3324"/>
      <c r="G3324"/>
    </row>
    <row r="3325" spans="3:7" x14ac:dyDescent="0.25">
      <c r="C3325"/>
      <c r="E3325"/>
      <c r="G3325"/>
    </row>
    <row r="3326" spans="3:7" x14ac:dyDescent="0.25">
      <c r="C3326"/>
      <c r="E3326"/>
      <c r="G3326"/>
    </row>
    <row r="3327" spans="3:7" x14ac:dyDescent="0.25">
      <c r="C3327"/>
      <c r="E3327"/>
      <c r="G3327"/>
    </row>
    <row r="3328" spans="3:7" x14ac:dyDescent="0.25">
      <c r="C3328"/>
      <c r="E3328"/>
      <c r="G3328"/>
    </row>
    <row r="3329" spans="3:7" x14ac:dyDescent="0.25">
      <c r="C3329"/>
      <c r="E3329"/>
      <c r="G3329"/>
    </row>
    <row r="3330" spans="3:7" x14ac:dyDescent="0.25">
      <c r="C3330"/>
      <c r="E3330"/>
      <c r="G3330"/>
    </row>
    <row r="3331" spans="3:7" x14ac:dyDescent="0.25">
      <c r="C3331"/>
      <c r="E3331"/>
      <c r="G3331"/>
    </row>
    <row r="3332" spans="3:7" x14ac:dyDescent="0.25">
      <c r="C3332"/>
      <c r="E3332"/>
      <c r="G3332"/>
    </row>
    <row r="3333" spans="3:7" x14ac:dyDescent="0.25">
      <c r="C3333"/>
      <c r="E3333"/>
      <c r="G3333"/>
    </row>
    <row r="3334" spans="3:7" x14ac:dyDescent="0.25">
      <c r="C3334"/>
      <c r="E3334"/>
      <c r="G3334"/>
    </row>
    <row r="3335" spans="3:7" x14ac:dyDescent="0.25">
      <c r="C3335"/>
      <c r="E3335"/>
      <c r="G3335"/>
    </row>
    <row r="3336" spans="3:7" x14ac:dyDescent="0.25">
      <c r="C3336"/>
      <c r="E3336"/>
      <c r="G3336"/>
    </row>
    <row r="3337" spans="3:7" x14ac:dyDescent="0.25">
      <c r="C3337"/>
      <c r="E3337"/>
      <c r="G3337"/>
    </row>
    <row r="3338" spans="3:7" x14ac:dyDescent="0.25">
      <c r="C3338"/>
      <c r="E3338"/>
      <c r="G3338"/>
    </row>
    <row r="3339" spans="3:7" x14ac:dyDescent="0.25">
      <c r="C3339"/>
      <c r="E3339"/>
      <c r="G3339"/>
    </row>
    <row r="3340" spans="3:7" x14ac:dyDescent="0.25">
      <c r="C3340"/>
      <c r="E3340"/>
      <c r="G3340"/>
    </row>
    <row r="3341" spans="3:7" x14ac:dyDescent="0.25">
      <c r="C3341"/>
      <c r="E3341"/>
      <c r="G3341"/>
    </row>
    <row r="3342" spans="3:7" x14ac:dyDescent="0.25">
      <c r="C3342"/>
      <c r="E3342"/>
      <c r="G3342"/>
    </row>
    <row r="3343" spans="3:7" x14ac:dyDescent="0.25">
      <c r="C3343"/>
      <c r="E3343"/>
      <c r="G3343"/>
    </row>
    <row r="3344" spans="3:7" x14ac:dyDescent="0.25">
      <c r="C3344"/>
      <c r="E3344"/>
      <c r="G3344"/>
    </row>
    <row r="3345" spans="3:7" x14ac:dyDescent="0.25">
      <c r="C3345"/>
      <c r="E3345"/>
      <c r="G3345"/>
    </row>
    <row r="3346" spans="3:7" x14ac:dyDescent="0.25">
      <c r="C3346"/>
      <c r="E3346"/>
      <c r="G3346"/>
    </row>
    <row r="3347" spans="3:7" x14ac:dyDescent="0.25">
      <c r="C3347"/>
      <c r="E3347"/>
      <c r="G3347"/>
    </row>
    <row r="3348" spans="3:7" x14ac:dyDescent="0.25">
      <c r="C3348"/>
      <c r="E3348"/>
      <c r="G3348"/>
    </row>
    <row r="3349" spans="3:7" x14ac:dyDescent="0.25">
      <c r="C3349"/>
      <c r="E3349"/>
      <c r="G3349"/>
    </row>
    <row r="3350" spans="3:7" x14ac:dyDescent="0.25">
      <c r="C3350"/>
      <c r="E3350"/>
      <c r="G3350"/>
    </row>
    <row r="3351" spans="3:7" x14ac:dyDescent="0.25">
      <c r="C3351"/>
      <c r="E3351"/>
      <c r="G3351"/>
    </row>
    <row r="3352" spans="3:7" x14ac:dyDescent="0.25">
      <c r="C3352"/>
      <c r="E3352"/>
      <c r="G3352"/>
    </row>
    <row r="3353" spans="3:7" x14ac:dyDescent="0.25">
      <c r="C3353"/>
      <c r="E3353"/>
      <c r="G3353"/>
    </row>
    <row r="3354" spans="3:7" x14ac:dyDescent="0.25">
      <c r="C3354"/>
      <c r="E3354"/>
      <c r="G3354"/>
    </row>
    <row r="3355" spans="3:7" x14ac:dyDescent="0.25">
      <c r="C3355"/>
      <c r="E3355"/>
      <c r="G3355"/>
    </row>
    <row r="3356" spans="3:7" x14ac:dyDescent="0.25">
      <c r="C3356"/>
      <c r="E3356"/>
      <c r="G3356"/>
    </row>
    <row r="3357" spans="3:7" x14ac:dyDescent="0.25">
      <c r="C3357"/>
      <c r="E3357"/>
      <c r="G3357"/>
    </row>
    <row r="3358" spans="3:7" x14ac:dyDescent="0.25">
      <c r="C3358"/>
      <c r="E3358"/>
      <c r="G3358"/>
    </row>
    <row r="3359" spans="3:7" x14ac:dyDescent="0.25">
      <c r="C3359"/>
      <c r="E3359"/>
      <c r="G3359"/>
    </row>
    <row r="3360" spans="3:7" x14ac:dyDescent="0.25">
      <c r="C3360"/>
      <c r="E3360"/>
      <c r="G3360"/>
    </row>
    <row r="3361" spans="3:7" x14ac:dyDescent="0.25">
      <c r="C3361"/>
      <c r="E3361"/>
      <c r="G3361"/>
    </row>
    <row r="3362" spans="3:7" x14ac:dyDescent="0.25">
      <c r="C3362"/>
      <c r="E3362"/>
      <c r="G3362"/>
    </row>
    <row r="3363" spans="3:7" x14ac:dyDescent="0.25">
      <c r="C3363"/>
      <c r="E3363"/>
      <c r="G3363"/>
    </row>
    <row r="3364" spans="3:7" x14ac:dyDescent="0.25">
      <c r="C3364"/>
      <c r="E3364"/>
      <c r="G3364"/>
    </row>
    <row r="3365" spans="3:7" x14ac:dyDescent="0.25">
      <c r="C3365"/>
      <c r="E3365"/>
      <c r="G3365"/>
    </row>
    <row r="3366" spans="3:7" x14ac:dyDescent="0.25">
      <c r="C3366"/>
      <c r="E3366"/>
      <c r="G3366"/>
    </row>
    <row r="3367" spans="3:7" x14ac:dyDescent="0.25">
      <c r="C3367"/>
      <c r="E3367"/>
      <c r="G3367"/>
    </row>
    <row r="3368" spans="3:7" x14ac:dyDescent="0.25">
      <c r="C3368"/>
      <c r="E3368"/>
      <c r="G3368"/>
    </row>
    <row r="3369" spans="3:7" x14ac:dyDescent="0.25">
      <c r="C3369"/>
      <c r="E3369"/>
      <c r="G3369"/>
    </row>
    <row r="3370" spans="3:7" x14ac:dyDescent="0.25">
      <c r="C3370"/>
      <c r="E3370"/>
      <c r="G3370"/>
    </row>
    <row r="3371" spans="3:7" x14ac:dyDescent="0.25">
      <c r="C3371"/>
      <c r="E3371"/>
      <c r="G3371"/>
    </row>
    <row r="3372" spans="3:7" x14ac:dyDescent="0.25">
      <c r="C3372"/>
      <c r="E3372"/>
      <c r="G3372"/>
    </row>
    <row r="3373" spans="3:7" x14ac:dyDescent="0.25">
      <c r="C3373"/>
      <c r="E3373"/>
      <c r="G3373"/>
    </row>
    <row r="3374" spans="3:7" x14ac:dyDescent="0.25">
      <c r="C3374"/>
      <c r="E3374"/>
      <c r="G3374"/>
    </row>
    <row r="3375" spans="3:7" x14ac:dyDescent="0.25">
      <c r="C3375"/>
      <c r="E3375"/>
      <c r="G3375"/>
    </row>
    <row r="3376" spans="3:7" x14ac:dyDescent="0.25">
      <c r="C3376"/>
      <c r="E3376"/>
      <c r="G3376"/>
    </row>
    <row r="3377" spans="3:7" x14ac:dyDescent="0.25">
      <c r="C3377"/>
      <c r="E3377"/>
      <c r="G3377"/>
    </row>
    <row r="3378" spans="3:7" x14ac:dyDescent="0.25">
      <c r="C3378"/>
      <c r="E3378"/>
      <c r="G3378"/>
    </row>
    <row r="3379" spans="3:7" x14ac:dyDescent="0.25">
      <c r="C3379"/>
      <c r="E3379"/>
      <c r="G3379"/>
    </row>
    <row r="3380" spans="3:7" x14ac:dyDescent="0.25">
      <c r="C3380"/>
      <c r="E3380"/>
      <c r="G3380"/>
    </row>
    <row r="3381" spans="3:7" x14ac:dyDescent="0.25">
      <c r="C3381"/>
      <c r="E3381"/>
      <c r="G3381"/>
    </row>
    <row r="3382" spans="3:7" x14ac:dyDescent="0.25">
      <c r="C3382"/>
      <c r="E3382"/>
      <c r="G3382"/>
    </row>
    <row r="3383" spans="3:7" x14ac:dyDescent="0.25">
      <c r="C3383"/>
      <c r="E3383"/>
      <c r="G3383"/>
    </row>
    <row r="3384" spans="3:7" x14ac:dyDescent="0.25">
      <c r="C3384"/>
      <c r="E3384"/>
      <c r="G3384"/>
    </row>
    <row r="3385" spans="3:7" x14ac:dyDescent="0.25">
      <c r="C3385"/>
      <c r="E3385"/>
      <c r="G3385"/>
    </row>
    <row r="3386" spans="3:7" x14ac:dyDescent="0.25">
      <c r="C3386"/>
      <c r="E3386"/>
      <c r="G3386"/>
    </row>
    <row r="3387" spans="3:7" x14ac:dyDescent="0.25">
      <c r="C3387"/>
      <c r="E3387"/>
      <c r="G3387"/>
    </row>
    <row r="3388" spans="3:7" x14ac:dyDescent="0.25">
      <c r="C3388"/>
      <c r="E3388"/>
      <c r="G3388"/>
    </row>
    <row r="3389" spans="3:7" x14ac:dyDescent="0.25">
      <c r="C3389"/>
      <c r="E3389"/>
      <c r="G3389"/>
    </row>
    <row r="3390" spans="3:7" x14ac:dyDescent="0.25">
      <c r="C3390"/>
      <c r="E3390"/>
      <c r="G3390"/>
    </row>
    <row r="3391" spans="3:7" x14ac:dyDescent="0.25">
      <c r="C3391"/>
      <c r="E3391"/>
      <c r="G3391"/>
    </row>
    <row r="3392" spans="3:7" x14ac:dyDescent="0.25">
      <c r="C3392"/>
      <c r="E3392"/>
      <c r="G3392"/>
    </row>
    <row r="3393" spans="3:7" x14ac:dyDescent="0.25">
      <c r="C3393"/>
      <c r="E3393"/>
      <c r="G3393"/>
    </row>
    <row r="3394" spans="3:7" x14ac:dyDescent="0.25">
      <c r="C3394"/>
      <c r="E3394"/>
      <c r="G3394"/>
    </row>
    <row r="3395" spans="3:7" x14ac:dyDescent="0.25">
      <c r="C3395"/>
      <c r="E3395"/>
      <c r="G3395"/>
    </row>
    <row r="3396" spans="3:7" x14ac:dyDescent="0.25">
      <c r="C3396"/>
      <c r="E3396"/>
      <c r="G3396"/>
    </row>
    <row r="3397" spans="3:7" x14ac:dyDescent="0.25">
      <c r="C3397"/>
      <c r="E3397"/>
      <c r="G3397"/>
    </row>
    <row r="3398" spans="3:7" x14ac:dyDescent="0.25">
      <c r="C3398"/>
      <c r="E3398"/>
      <c r="G3398"/>
    </row>
    <row r="3399" spans="3:7" x14ac:dyDescent="0.25">
      <c r="C3399"/>
      <c r="E3399"/>
      <c r="G3399"/>
    </row>
    <row r="3400" spans="3:7" x14ac:dyDescent="0.25">
      <c r="C3400"/>
      <c r="E3400"/>
      <c r="G3400"/>
    </row>
    <row r="3401" spans="3:7" x14ac:dyDescent="0.25">
      <c r="C3401"/>
      <c r="E3401"/>
      <c r="G3401"/>
    </row>
    <row r="3402" spans="3:7" x14ac:dyDescent="0.25">
      <c r="C3402"/>
      <c r="E3402"/>
      <c r="G3402"/>
    </row>
    <row r="3403" spans="3:7" x14ac:dyDescent="0.25">
      <c r="C3403"/>
      <c r="E3403"/>
      <c r="G3403"/>
    </row>
    <row r="3404" spans="3:7" x14ac:dyDescent="0.25">
      <c r="C3404"/>
      <c r="E3404"/>
      <c r="G3404"/>
    </row>
    <row r="3405" spans="3:7" x14ac:dyDescent="0.25">
      <c r="C3405"/>
      <c r="E3405"/>
      <c r="G3405"/>
    </row>
    <row r="3406" spans="3:7" x14ac:dyDescent="0.25">
      <c r="C3406"/>
      <c r="E3406"/>
      <c r="G3406"/>
    </row>
    <row r="3407" spans="3:7" x14ac:dyDescent="0.25">
      <c r="C3407"/>
      <c r="E3407"/>
      <c r="G3407"/>
    </row>
    <row r="3408" spans="3:7" x14ac:dyDescent="0.25">
      <c r="C3408"/>
      <c r="E3408"/>
      <c r="G3408"/>
    </row>
    <row r="3409" spans="3:7" x14ac:dyDescent="0.25">
      <c r="C3409"/>
      <c r="E3409"/>
      <c r="G3409"/>
    </row>
    <row r="3410" spans="3:7" x14ac:dyDescent="0.25">
      <c r="C3410"/>
      <c r="E3410"/>
      <c r="G3410"/>
    </row>
    <row r="3411" spans="3:7" x14ac:dyDescent="0.25">
      <c r="C3411"/>
      <c r="E3411"/>
      <c r="G3411"/>
    </row>
    <row r="3412" spans="3:7" x14ac:dyDescent="0.25">
      <c r="C3412"/>
      <c r="E3412"/>
      <c r="G3412"/>
    </row>
    <row r="3413" spans="3:7" x14ac:dyDescent="0.25">
      <c r="C3413"/>
      <c r="E3413"/>
      <c r="G3413"/>
    </row>
    <row r="3414" spans="3:7" x14ac:dyDescent="0.25">
      <c r="C3414"/>
      <c r="E3414"/>
      <c r="G3414"/>
    </row>
    <row r="3415" spans="3:7" x14ac:dyDescent="0.25">
      <c r="C3415"/>
      <c r="E3415"/>
      <c r="G3415"/>
    </row>
    <row r="3416" spans="3:7" x14ac:dyDescent="0.25">
      <c r="C3416"/>
      <c r="E3416"/>
      <c r="G3416"/>
    </row>
    <row r="3417" spans="3:7" x14ac:dyDescent="0.25">
      <c r="C3417"/>
      <c r="E3417"/>
      <c r="G3417"/>
    </row>
    <row r="3418" spans="3:7" x14ac:dyDescent="0.25">
      <c r="C3418"/>
      <c r="E3418"/>
      <c r="G3418"/>
    </row>
    <row r="3419" spans="3:7" x14ac:dyDescent="0.25">
      <c r="C3419"/>
      <c r="E3419"/>
      <c r="G3419"/>
    </row>
    <row r="3420" spans="3:7" x14ac:dyDescent="0.25">
      <c r="C3420"/>
      <c r="E3420"/>
      <c r="G3420"/>
    </row>
    <row r="3421" spans="3:7" x14ac:dyDescent="0.25">
      <c r="C3421"/>
      <c r="E3421"/>
      <c r="G3421"/>
    </row>
    <row r="3422" spans="3:7" x14ac:dyDescent="0.25">
      <c r="C3422"/>
      <c r="E3422"/>
      <c r="G3422"/>
    </row>
    <row r="3423" spans="3:7" x14ac:dyDescent="0.25">
      <c r="C3423"/>
      <c r="E3423"/>
      <c r="G3423"/>
    </row>
    <row r="3424" spans="3:7" x14ac:dyDescent="0.25">
      <c r="C3424"/>
      <c r="E3424"/>
      <c r="G3424"/>
    </row>
    <row r="3425" spans="3:7" x14ac:dyDescent="0.25">
      <c r="C3425"/>
      <c r="E3425"/>
      <c r="G3425"/>
    </row>
    <row r="3426" spans="3:7" x14ac:dyDescent="0.25">
      <c r="C3426"/>
      <c r="E3426"/>
      <c r="G3426"/>
    </row>
    <row r="3427" spans="3:7" x14ac:dyDescent="0.25">
      <c r="C3427"/>
      <c r="E3427"/>
      <c r="G3427"/>
    </row>
    <row r="3428" spans="3:7" x14ac:dyDescent="0.25">
      <c r="C3428"/>
      <c r="E3428"/>
      <c r="G3428"/>
    </row>
    <row r="3429" spans="3:7" x14ac:dyDescent="0.25">
      <c r="C3429"/>
      <c r="E3429"/>
      <c r="G3429"/>
    </row>
    <row r="3430" spans="3:7" x14ac:dyDescent="0.25">
      <c r="C3430"/>
      <c r="E3430"/>
      <c r="G3430"/>
    </row>
    <row r="3431" spans="3:7" x14ac:dyDescent="0.25">
      <c r="C3431"/>
      <c r="E3431"/>
      <c r="G3431"/>
    </row>
    <row r="3432" spans="3:7" x14ac:dyDescent="0.25">
      <c r="C3432"/>
      <c r="E3432"/>
      <c r="G3432"/>
    </row>
    <row r="3433" spans="3:7" x14ac:dyDescent="0.25">
      <c r="C3433"/>
      <c r="E3433"/>
      <c r="G3433"/>
    </row>
    <row r="3434" spans="3:7" x14ac:dyDescent="0.25">
      <c r="C3434"/>
      <c r="E3434"/>
      <c r="G3434"/>
    </row>
    <row r="3435" spans="3:7" x14ac:dyDescent="0.25">
      <c r="C3435"/>
      <c r="E3435"/>
      <c r="G3435"/>
    </row>
    <row r="3436" spans="3:7" x14ac:dyDescent="0.25">
      <c r="C3436"/>
      <c r="E3436"/>
      <c r="G3436"/>
    </row>
    <row r="3437" spans="3:7" x14ac:dyDescent="0.25">
      <c r="C3437"/>
      <c r="E3437"/>
      <c r="G3437"/>
    </row>
    <row r="3438" spans="3:7" x14ac:dyDescent="0.25">
      <c r="C3438"/>
      <c r="E3438"/>
      <c r="G3438"/>
    </row>
    <row r="3439" spans="3:7" x14ac:dyDescent="0.25">
      <c r="C3439"/>
      <c r="E3439"/>
      <c r="G3439"/>
    </row>
    <row r="3440" spans="3:7" x14ac:dyDescent="0.25">
      <c r="C3440"/>
      <c r="E3440"/>
      <c r="G3440"/>
    </row>
    <row r="3441" spans="3:7" x14ac:dyDescent="0.25">
      <c r="C3441"/>
      <c r="E3441"/>
      <c r="G3441"/>
    </row>
    <row r="3442" spans="3:7" x14ac:dyDescent="0.25">
      <c r="C3442"/>
      <c r="E3442"/>
      <c r="G3442"/>
    </row>
    <row r="3443" spans="3:7" x14ac:dyDescent="0.25">
      <c r="C3443"/>
      <c r="E3443"/>
      <c r="G3443"/>
    </row>
    <row r="3444" spans="3:7" x14ac:dyDescent="0.25">
      <c r="C3444"/>
      <c r="E3444"/>
      <c r="G3444"/>
    </row>
    <row r="3445" spans="3:7" x14ac:dyDescent="0.25">
      <c r="C3445"/>
      <c r="E3445"/>
      <c r="G3445"/>
    </row>
    <row r="3446" spans="3:7" x14ac:dyDescent="0.25">
      <c r="C3446"/>
      <c r="E3446"/>
      <c r="G3446"/>
    </row>
    <row r="3447" spans="3:7" x14ac:dyDescent="0.25">
      <c r="C3447"/>
      <c r="E3447"/>
      <c r="G3447"/>
    </row>
    <row r="3448" spans="3:7" x14ac:dyDescent="0.25">
      <c r="C3448"/>
      <c r="E3448"/>
      <c r="G3448"/>
    </row>
    <row r="3449" spans="3:7" x14ac:dyDescent="0.25">
      <c r="C3449"/>
      <c r="E3449"/>
      <c r="G3449"/>
    </row>
    <row r="3450" spans="3:7" x14ac:dyDescent="0.25">
      <c r="C3450"/>
      <c r="E3450"/>
      <c r="G3450"/>
    </row>
    <row r="3451" spans="3:7" x14ac:dyDescent="0.25">
      <c r="C3451"/>
      <c r="E3451"/>
      <c r="G3451"/>
    </row>
    <row r="3452" spans="3:7" x14ac:dyDescent="0.25">
      <c r="C3452"/>
      <c r="E3452"/>
      <c r="G3452"/>
    </row>
    <row r="3453" spans="3:7" x14ac:dyDescent="0.25">
      <c r="C3453"/>
      <c r="E3453"/>
      <c r="G3453"/>
    </row>
    <row r="3454" spans="3:7" x14ac:dyDescent="0.25">
      <c r="C3454"/>
      <c r="E3454"/>
      <c r="G3454"/>
    </row>
    <row r="3455" spans="3:7" x14ac:dyDescent="0.25">
      <c r="C3455"/>
      <c r="E3455"/>
      <c r="G3455"/>
    </row>
    <row r="3456" spans="3:7" x14ac:dyDescent="0.25">
      <c r="C3456"/>
      <c r="E3456"/>
      <c r="G3456"/>
    </row>
    <row r="3457" spans="3:7" x14ac:dyDescent="0.25">
      <c r="C3457"/>
      <c r="E3457"/>
      <c r="G3457"/>
    </row>
    <row r="3458" spans="3:7" x14ac:dyDescent="0.25">
      <c r="C3458"/>
      <c r="E3458"/>
      <c r="G3458"/>
    </row>
    <row r="3459" spans="3:7" x14ac:dyDescent="0.25">
      <c r="C3459"/>
      <c r="E3459"/>
      <c r="G3459"/>
    </row>
    <row r="3460" spans="3:7" x14ac:dyDescent="0.25">
      <c r="C3460"/>
      <c r="E3460"/>
      <c r="G3460"/>
    </row>
    <row r="3461" spans="3:7" x14ac:dyDescent="0.25">
      <c r="C3461"/>
      <c r="E3461"/>
      <c r="G3461"/>
    </row>
    <row r="3462" spans="3:7" x14ac:dyDescent="0.25">
      <c r="C3462"/>
      <c r="E3462"/>
      <c r="G3462"/>
    </row>
    <row r="3463" spans="3:7" x14ac:dyDescent="0.25">
      <c r="C3463"/>
      <c r="E3463"/>
      <c r="G3463"/>
    </row>
    <row r="3464" spans="3:7" x14ac:dyDescent="0.25">
      <c r="C3464"/>
      <c r="E3464"/>
      <c r="G3464"/>
    </row>
    <row r="3465" spans="3:7" x14ac:dyDescent="0.25">
      <c r="C3465"/>
      <c r="E3465"/>
      <c r="G3465"/>
    </row>
    <row r="3466" spans="3:7" x14ac:dyDescent="0.25">
      <c r="C3466"/>
      <c r="E3466"/>
      <c r="G3466"/>
    </row>
    <row r="3467" spans="3:7" x14ac:dyDescent="0.25">
      <c r="C3467"/>
      <c r="E3467"/>
      <c r="G3467"/>
    </row>
    <row r="3468" spans="3:7" x14ac:dyDescent="0.25">
      <c r="C3468"/>
      <c r="E3468"/>
      <c r="G3468"/>
    </row>
    <row r="3469" spans="3:7" x14ac:dyDescent="0.25">
      <c r="C3469"/>
      <c r="E3469"/>
      <c r="G3469"/>
    </row>
    <row r="3470" spans="3:7" x14ac:dyDescent="0.25">
      <c r="C3470"/>
      <c r="E3470"/>
      <c r="G3470"/>
    </row>
    <row r="3471" spans="3:7" x14ac:dyDescent="0.25">
      <c r="C3471"/>
      <c r="E3471"/>
      <c r="G3471"/>
    </row>
    <row r="3472" spans="3:7" x14ac:dyDescent="0.25">
      <c r="C3472"/>
      <c r="E3472"/>
      <c r="G3472"/>
    </row>
    <row r="3473" spans="3:7" x14ac:dyDescent="0.25">
      <c r="C3473"/>
      <c r="E3473"/>
      <c r="G3473"/>
    </row>
    <row r="3474" spans="3:7" x14ac:dyDescent="0.25">
      <c r="C3474"/>
      <c r="E3474"/>
      <c r="G3474"/>
    </row>
    <row r="3475" spans="3:7" x14ac:dyDescent="0.25">
      <c r="C3475"/>
      <c r="E3475"/>
      <c r="G3475"/>
    </row>
    <row r="3476" spans="3:7" x14ac:dyDescent="0.25">
      <c r="C3476"/>
      <c r="E3476"/>
      <c r="G3476"/>
    </row>
    <row r="3477" spans="3:7" x14ac:dyDescent="0.25">
      <c r="C3477"/>
      <c r="E3477"/>
      <c r="G3477"/>
    </row>
    <row r="3478" spans="3:7" x14ac:dyDescent="0.25">
      <c r="C3478"/>
      <c r="E3478"/>
      <c r="G3478"/>
    </row>
    <row r="3479" spans="3:7" x14ac:dyDescent="0.25">
      <c r="C3479"/>
      <c r="E3479"/>
      <c r="G3479"/>
    </row>
    <row r="3480" spans="3:7" x14ac:dyDescent="0.25">
      <c r="C3480"/>
      <c r="E3480"/>
      <c r="G3480"/>
    </row>
    <row r="3481" spans="3:7" x14ac:dyDescent="0.25">
      <c r="C3481"/>
      <c r="E3481"/>
      <c r="G3481"/>
    </row>
    <row r="3482" spans="3:7" x14ac:dyDescent="0.25">
      <c r="C3482"/>
      <c r="E3482"/>
      <c r="G3482"/>
    </row>
    <row r="3483" spans="3:7" x14ac:dyDescent="0.25">
      <c r="C3483"/>
      <c r="E3483"/>
      <c r="G3483"/>
    </row>
    <row r="3484" spans="3:7" x14ac:dyDescent="0.25">
      <c r="C3484"/>
      <c r="E3484"/>
      <c r="G3484"/>
    </row>
    <row r="3485" spans="3:7" x14ac:dyDescent="0.25">
      <c r="C3485"/>
      <c r="E3485"/>
      <c r="G3485"/>
    </row>
    <row r="3486" spans="3:7" x14ac:dyDescent="0.25">
      <c r="C3486"/>
      <c r="E3486"/>
      <c r="G3486"/>
    </row>
    <row r="3487" spans="3:7" x14ac:dyDescent="0.25">
      <c r="C3487"/>
      <c r="E3487"/>
      <c r="G3487"/>
    </row>
    <row r="3488" spans="3:7" x14ac:dyDescent="0.25">
      <c r="C3488"/>
      <c r="E3488"/>
      <c r="G3488"/>
    </row>
    <row r="3489" spans="3:7" x14ac:dyDescent="0.25">
      <c r="C3489"/>
      <c r="E3489"/>
      <c r="G3489"/>
    </row>
    <row r="3490" spans="3:7" x14ac:dyDescent="0.25">
      <c r="C3490"/>
      <c r="E3490"/>
      <c r="G3490"/>
    </row>
    <row r="3491" spans="3:7" x14ac:dyDescent="0.25">
      <c r="C3491"/>
      <c r="E3491"/>
      <c r="G3491"/>
    </row>
    <row r="3492" spans="3:7" x14ac:dyDescent="0.25">
      <c r="C3492"/>
      <c r="E3492"/>
      <c r="G3492"/>
    </row>
    <row r="3493" spans="3:7" x14ac:dyDescent="0.25">
      <c r="C3493"/>
      <c r="E3493"/>
      <c r="G3493"/>
    </row>
    <row r="3494" spans="3:7" x14ac:dyDescent="0.25">
      <c r="C3494"/>
      <c r="E3494"/>
      <c r="G3494"/>
    </row>
    <row r="3495" spans="3:7" x14ac:dyDescent="0.25">
      <c r="C3495"/>
      <c r="E3495"/>
      <c r="G3495"/>
    </row>
    <row r="3496" spans="3:7" x14ac:dyDescent="0.25">
      <c r="C3496"/>
      <c r="E3496"/>
      <c r="G3496"/>
    </row>
    <row r="3497" spans="3:7" x14ac:dyDescent="0.25">
      <c r="C3497"/>
      <c r="E3497"/>
      <c r="G3497"/>
    </row>
    <row r="3498" spans="3:7" x14ac:dyDescent="0.25">
      <c r="C3498"/>
      <c r="E3498"/>
      <c r="G3498"/>
    </row>
    <row r="3499" spans="3:7" x14ac:dyDescent="0.25">
      <c r="C3499"/>
      <c r="E3499"/>
      <c r="G3499"/>
    </row>
    <row r="3500" spans="3:7" x14ac:dyDescent="0.25">
      <c r="C3500"/>
      <c r="E3500"/>
      <c r="G3500"/>
    </row>
    <row r="3501" spans="3:7" x14ac:dyDescent="0.25">
      <c r="C3501"/>
      <c r="E3501"/>
      <c r="G3501"/>
    </row>
    <row r="3502" spans="3:7" x14ac:dyDescent="0.25">
      <c r="C3502"/>
      <c r="E3502"/>
      <c r="G3502"/>
    </row>
    <row r="3503" spans="3:7" x14ac:dyDescent="0.25">
      <c r="C3503"/>
      <c r="E3503"/>
      <c r="G3503"/>
    </row>
    <row r="3504" spans="3:7" x14ac:dyDescent="0.25">
      <c r="C3504"/>
      <c r="E3504"/>
      <c r="G3504"/>
    </row>
    <row r="3505" spans="3:7" x14ac:dyDescent="0.25">
      <c r="C3505"/>
      <c r="E3505"/>
      <c r="G3505"/>
    </row>
    <row r="3506" spans="3:7" x14ac:dyDescent="0.25">
      <c r="C3506"/>
      <c r="E3506"/>
      <c r="G3506"/>
    </row>
    <row r="3507" spans="3:7" x14ac:dyDescent="0.25">
      <c r="C3507"/>
      <c r="E3507"/>
      <c r="G3507"/>
    </row>
    <row r="3508" spans="3:7" x14ac:dyDescent="0.25">
      <c r="C3508"/>
      <c r="E3508"/>
      <c r="G3508"/>
    </row>
    <row r="3509" spans="3:7" x14ac:dyDescent="0.25">
      <c r="C3509"/>
      <c r="E3509"/>
      <c r="G3509"/>
    </row>
    <row r="3510" spans="3:7" x14ac:dyDescent="0.25">
      <c r="C3510"/>
      <c r="E3510"/>
      <c r="G3510"/>
    </row>
    <row r="3511" spans="3:7" x14ac:dyDescent="0.25">
      <c r="C3511"/>
      <c r="E3511"/>
      <c r="G3511"/>
    </row>
    <row r="3512" spans="3:7" x14ac:dyDescent="0.25">
      <c r="C3512"/>
      <c r="E3512"/>
      <c r="G3512"/>
    </row>
    <row r="3513" spans="3:7" x14ac:dyDescent="0.25">
      <c r="C3513"/>
      <c r="E3513"/>
      <c r="G3513"/>
    </row>
    <row r="3514" spans="3:7" x14ac:dyDescent="0.25">
      <c r="C3514"/>
      <c r="E3514"/>
      <c r="G3514"/>
    </row>
    <row r="3515" spans="3:7" x14ac:dyDescent="0.25">
      <c r="C3515"/>
      <c r="E3515"/>
      <c r="G3515"/>
    </row>
    <row r="3516" spans="3:7" x14ac:dyDescent="0.25">
      <c r="C3516"/>
      <c r="E3516"/>
      <c r="G3516"/>
    </row>
    <row r="3517" spans="3:7" x14ac:dyDescent="0.25">
      <c r="C3517"/>
      <c r="E3517"/>
      <c r="G3517"/>
    </row>
    <row r="3518" spans="3:7" x14ac:dyDescent="0.25">
      <c r="C3518"/>
      <c r="E3518"/>
      <c r="G3518"/>
    </row>
    <row r="3519" spans="3:7" x14ac:dyDescent="0.25">
      <c r="C3519"/>
      <c r="E3519"/>
      <c r="G3519"/>
    </row>
    <row r="3520" spans="3:7" x14ac:dyDescent="0.25">
      <c r="C3520"/>
      <c r="E3520"/>
      <c r="G3520"/>
    </row>
    <row r="3521" spans="3:7" x14ac:dyDescent="0.25">
      <c r="C3521"/>
      <c r="E3521"/>
      <c r="G3521"/>
    </row>
    <row r="3522" spans="3:7" x14ac:dyDescent="0.25">
      <c r="C3522"/>
      <c r="E3522"/>
      <c r="G3522"/>
    </row>
    <row r="3523" spans="3:7" x14ac:dyDescent="0.25">
      <c r="C3523"/>
      <c r="E3523"/>
      <c r="G3523"/>
    </row>
    <row r="3524" spans="3:7" x14ac:dyDescent="0.25">
      <c r="C3524"/>
      <c r="E3524"/>
      <c r="G3524"/>
    </row>
    <row r="3525" spans="3:7" x14ac:dyDescent="0.25">
      <c r="C3525"/>
      <c r="E3525"/>
      <c r="G3525"/>
    </row>
    <row r="3526" spans="3:7" x14ac:dyDescent="0.25">
      <c r="C3526"/>
      <c r="E3526"/>
      <c r="G3526"/>
    </row>
    <row r="3527" spans="3:7" x14ac:dyDescent="0.25">
      <c r="C3527"/>
      <c r="E3527"/>
      <c r="G3527"/>
    </row>
    <row r="3528" spans="3:7" x14ac:dyDescent="0.25">
      <c r="C3528"/>
      <c r="E3528"/>
      <c r="G3528"/>
    </row>
    <row r="3529" spans="3:7" x14ac:dyDescent="0.25">
      <c r="C3529"/>
      <c r="E3529"/>
      <c r="G3529"/>
    </row>
    <row r="3530" spans="3:7" x14ac:dyDescent="0.25">
      <c r="C3530"/>
      <c r="E3530"/>
      <c r="G3530"/>
    </row>
    <row r="3531" spans="3:7" x14ac:dyDescent="0.25">
      <c r="C3531"/>
      <c r="E3531"/>
      <c r="G3531"/>
    </row>
    <row r="3532" spans="3:7" x14ac:dyDescent="0.25">
      <c r="C3532"/>
      <c r="E3532"/>
      <c r="G3532"/>
    </row>
    <row r="3533" spans="3:7" x14ac:dyDescent="0.25">
      <c r="C3533"/>
      <c r="E3533"/>
      <c r="G3533"/>
    </row>
    <row r="3534" spans="3:7" x14ac:dyDescent="0.25">
      <c r="C3534"/>
      <c r="E3534"/>
      <c r="G3534"/>
    </row>
    <row r="3535" spans="3:7" x14ac:dyDescent="0.25">
      <c r="C3535"/>
      <c r="E3535"/>
      <c r="G3535"/>
    </row>
    <row r="3536" spans="3:7" x14ac:dyDescent="0.25">
      <c r="C3536"/>
      <c r="E3536"/>
      <c r="G3536"/>
    </row>
    <row r="3537" spans="3:7" x14ac:dyDescent="0.25">
      <c r="C3537"/>
      <c r="E3537"/>
      <c r="G3537"/>
    </row>
    <row r="3538" spans="3:7" x14ac:dyDescent="0.25">
      <c r="C3538"/>
      <c r="E3538"/>
      <c r="G3538"/>
    </row>
    <row r="3539" spans="3:7" x14ac:dyDescent="0.25">
      <c r="C3539"/>
      <c r="E3539"/>
      <c r="G3539"/>
    </row>
    <row r="3540" spans="3:7" x14ac:dyDescent="0.25">
      <c r="C3540"/>
      <c r="E3540"/>
      <c r="G3540"/>
    </row>
    <row r="3541" spans="3:7" x14ac:dyDescent="0.25">
      <c r="C3541"/>
      <c r="E3541"/>
      <c r="G3541"/>
    </row>
    <row r="3542" spans="3:7" x14ac:dyDescent="0.25">
      <c r="C3542"/>
      <c r="E3542"/>
      <c r="G3542"/>
    </row>
    <row r="3543" spans="3:7" x14ac:dyDescent="0.25">
      <c r="C3543"/>
      <c r="E3543"/>
      <c r="G3543"/>
    </row>
    <row r="3544" spans="3:7" x14ac:dyDescent="0.25">
      <c r="C3544"/>
      <c r="E3544"/>
      <c r="G3544"/>
    </row>
    <row r="3545" spans="3:7" x14ac:dyDescent="0.25">
      <c r="C3545"/>
      <c r="E3545"/>
      <c r="G3545"/>
    </row>
    <row r="3546" spans="3:7" x14ac:dyDescent="0.25">
      <c r="C3546"/>
      <c r="E3546"/>
      <c r="G3546"/>
    </row>
    <row r="3547" spans="3:7" x14ac:dyDescent="0.25">
      <c r="C3547"/>
      <c r="E3547"/>
      <c r="G3547"/>
    </row>
    <row r="3548" spans="3:7" x14ac:dyDescent="0.25">
      <c r="C3548"/>
      <c r="E3548"/>
      <c r="G3548"/>
    </row>
    <row r="3549" spans="3:7" x14ac:dyDescent="0.25">
      <c r="C3549"/>
      <c r="E3549"/>
      <c r="G3549"/>
    </row>
    <row r="3550" spans="3:7" x14ac:dyDescent="0.25">
      <c r="C3550"/>
      <c r="E3550"/>
      <c r="G3550"/>
    </row>
    <row r="3551" spans="3:7" x14ac:dyDescent="0.25">
      <c r="C3551"/>
      <c r="E3551"/>
      <c r="G3551"/>
    </row>
    <row r="3552" spans="3:7" x14ac:dyDescent="0.25">
      <c r="C3552"/>
      <c r="E3552"/>
      <c r="G3552"/>
    </row>
    <row r="3553" spans="3:7" x14ac:dyDescent="0.25">
      <c r="C3553"/>
      <c r="E3553"/>
      <c r="G3553"/>
    </row>
    <row r="3554" spans="3:7" x14ac:dyDescent="0.25">
      <c r="C3554"/>
      <c r="E3554"/>
      <c r="G3554"/>
    </row>
    <row r="3555" spans="3:7" x14ac:dyDescent="0.25">
      <c r="C3555"/>
      <c r="E3555"/>
      <c r="G3555"/>
    </row>
    <row r="3556" spans="3:7" x14ac:dyDescent="0.25">
      <c r="C3556"/>
      <c r="E3556"/>
      <c r="G3556"/>
    </row>
    <row r="3557" spans="3:7" x14ac:dyDescent="0.25">
      <c r="C3557"/>
      <c r="E3557"/>
      <c r="G3557"/>
    </row>
    <row r="3558" spans="3:7" x14ac:dyDescent="0.25">
      <c r="C3558"/>
      <c r="E3558"/>
      <c r="G3558"/>
    </row>
    <row r="3559" spans="3:7" x14ac:dyDescent="0.25">
      <c r="C3559"/>
      <c r="E3559"/>
      <c r="G3559"/>
    </row>
    <row r="3560" spans="3:7" x14ac:dyDescent="0.25">
      <c r="C3560"/>
      <c r="E3560"/>
      <c r="G3560"/>
    </row>
    <row r="3561" spans="3:7" x14ac:dyDescent="0.25">
      <c r="C3561"/>
      <c r="E3561"/>
      <c r="G3561"/>
    </row>
    <row r="3562" spans="3:7" x14ac:dyDescent="0.25">
      <c r="C3562"/>
      <c r="E3562"/>
      <c r="G3562"/>
    </row>
    <row r="3563" spans="3:7" x14ac:dyDescent="0.25">
      <c r="C3563"/>
      <c r="E3563"/>
      <c r="G3563"/>
    </row>
    <row r="3564" spans="3:7" x14ac:dyDescent="0.25">
      <c r="C3564"/>
      <c r="E3564"/>
      <c r="G3564"/>
    </row>
    <row r="3565" spans="3:7" x14ac:dyDescent="0.25">
      <c r="C3565"/>
      <c r="E3565"/>
      <c r="G3565"/>
    </row>
    <row r="3566" spans="3:7" x14ac:dyDescent="0.25">
      <c r="C3566"/>
      <c r="E3566"/>
      <c r="G3566"/>
    </row>
    <row r="3567" spans="3:7" x14ac:dyDescent="0.25">
      <c r="C3567"/>
      <c r="E3567"/>
      <c r="G3567"/>
    </row>
    <row r="3568" spans="3:7" x14ac:dyDescent="0.25">
      <c r="C3568"/>
      <c r="E3568"/>
      <c r="G3568"/>
    </row>
    <row r="3569" spans="3:7" x14ac:dyDescent="0.25">
      <c r="C3569"/>
      <c r="E3569"/>
      <c r="G3569"/>
    </row>
    <row r="3570" spans="3:7" x14ac:dyDescent="0.25">
      <c r="C3570"/>
      <c r="E3570"/>
      <c r="G3570"/>
    </row>
    <row r="3571" spans="3:7" x14ac:dyDescent="0.25">
      <c r="C3571"/>
      <c r="E3571"/>
      <c r="G3571"/>
    </row>
    <row r="3572" spans="3:7" x14ac:dyDescent="0.25">
      <c r="C3572"/>
      <c r="E3572"/>
      <c r="G3572"/>
    </row>
    <row r="3573" spans="3:7" x14ac:dyDescent="0.25">
      <c r="C3573"/>
      <c r="E3573"/>
      <c r="G3573"/>
    </row>
    <row r="3574" spans="3:7" x14ac:dyDescent="0.25">
      <c r="C3574"/>
      <c r="E3574"/>
      <c r="G3574"/>
    </row>
    <row r="3575" spans="3:7" x14ac:dyDescent="0.25">
      <c r="C3575"/>
      <c r="E3575"/>
      <c r="G3575"/>
    </row>
    <row r="3576" spans="3:7" x14ac:dyDescent="0.25">
      <c r="C3576"/>
      <c r="E3576"/>
      <c r="G3576"/>
    </row>
    <row r="3577" spans="3:7" x14ac:dyDescent="0.25">
      <c r="C3577"/>
      <c r="E3577"/>
      <c r="G3577"/>
    </row>
    <row r="3578" spans="3:7" x14ac:dyDescent="0.25">
      <c r="C3578"/>
      <c r="E3578"/>
      <c r="G3578"/>
    </row>
    <row r="3579" spans="3:7" x14ac:dyDescent="0.25">
      <c r="C3579"/>
      <c r="E3579"/>
      <c r="G3579"/>
    </row>
    <row r="3580" spans="3:7" x14ac:dyDescent="0.25">
      <c r="C3580"/>
      <c r="E3580"/>
      <c r="G3580"/>
    </row>
    <row r="3581" spans="3:7" x14ac:dyDescent="0.25">
      <c r="C3581"/>
      <c r="E3581"/>
      <c r="G3581"/>
    </row>
    <row r="3582" spans="3:7" x14ac:dyDescent="0.25">
      <c r="C3582"/>
      <c r="E3582"/>
      <c r="G3582"/>
    </row>
    <row r="3583" spans="3:7" x14ac:dyDescent="0.25">
      <c r="C3583"/>
      <c r="E3583"/>
      <c r="G3583"/>
    </row>
    <row r="3584" spans="3:7" x14ac:dyDescent="0.25">
      <c r="C3584"/>
      <c r="E3584"/>
      <c r="G3584"/>
    </row>
    <row r="3585" spans="3:7" x14ac:dyDescent="0.25">
      <c r="C3585"/>
      <c r="E3585"/>
      <c r="G3585"/>
    </row>
    <row r="3586" spans="3:7" x14ac:dyDescent="0.25">
      <c r="C3586"/>
      <c r="E3586"/>
      <c r="G3586"/>
    </row>
    <row r="3587" spans="3:7" x14ac:dyDescent="0.25">
      <c r="C3587"/>
      <c r="E3587"/>
      <c r="G3587"/>
    </row>
    <row r="3588" spans="3:7" x14ac:dyDescent="0.25">
      <c r="C3588"/>
      <c r="E3588"/>
      <c r="G3588"/>
    </row>
    <row r="3589" spans="3:7" x14ac:dyDescent="0.25">
      <c r="C3589"/>
      <c r="E3589"/>
      <c r="G3589"/>
    </row>
    <row r="3590" spans="3:7" x14ac:dyDescent="0.25">
      <c r="C3590"/>
      <c r="E3590"/>
      <c r="G3590"/>
    </row>
    <row r="3591" spans="3:7" x14ac:dyDescent="0.25">
      <c r="C3591"/>
      <c r="E3591"/>
      <c r="G3591"/>
    </row>
    <row r="3592" spans="3:7" x14ac:dyDescent="0.25">
      <c r="C3592"/>
      <c r="E3592"/>
      <c r="G3592"/>
    </row>
    <row r="3593" spans="3:7" x14ac:dyDescent="0.25">
      <c r="C3593"/>
      <c r="E3593"/>
      <c r="G3593"/>
    </row>
    <row r="3594" spans="3:7" x14ac:dyDescent="0.25">
      <c r="C3594"/>
      <c r="E3594"/>
      <c r="G3594"/>
    </row>
    <row r="3595" spans="3:7" x14ac:dyDescent="0.25">
      <c r="C3595"/>
      <c r="E3595"/>
      <c r="G3595"/>
    </row>
    <row r="3596" spans="3:7" x14ac:dyDescent="0.25">
      <c r="C3596"/>
      <c r="E3596"/>
      <c r="G3596"/>
    </row>
    <row r="3597" spans="3:7" x14ac:dyDescent="0.25">
      <c r="C3597"/>
      <c r="E3597"/>
      <c r="G3597"/>
    </row>
    <row r="3598" spans="3:7" x14ac:dyDescent="0.25">
      <c r="C3598"/>
      <c r="E3598"/>
      <c r="G3598"/>
    </row>
    <row r="3599" spans="3:7" x14ac:dyDescent="0.25">
      <c r="C3599"/>
      <c r="E3599"/>
      <c r="G3599"/>
    </row>
    <row r="3600" spans="3:7" x14ac:dyDescent="0.25">
      <c r="C3600"/>
      <c r="E3600"/>
      <c r="G3600"/>
    </row>
    <row r="3601" spans="3:7" x14ac:dyDescent="0.25">
      <c r="C3601"/>
      <c r="E3601"/>
      <c r="G3601"/>
    </row>
    <row r="3602" spans="3:7" x14ac:dyDescent="0.25">
      <c r="C3602"/>
      <c r="E3602"/>
      <c r="G3602"/>
    </row>
    <row r="3603" spans="3:7" x14ac:dyDescent="0.25">
      <c r="C3603"/>
      <c r="E3603"/>
      <c r="G3603"/>
    </row>
    <row r="3604" spans="3:7" x14ac:dyDescent="0.25">
      <c r="C3604"/>
      <c r="E3604"/>
      <c r="G3604"/>
    </row>
    <row r="3605" spans="3:7" x14ac:dyDescent="0.25">
      <c r="C3605"/>
      <c r="E3605"/>
      <c r="G3605"/>
    </row>
    <row r="3606" spans="3:7" x14ac:dyDescent="0.25">
      <c r="C3606"/>
      <c r="E3606"/>
      <c r="G3606"/>
    </row>
    <row r="3607" spans="3:7" x14ac:dyDescent="0.25">
      <c r="C3607"/>
      <c r="E3607"/>
      <c r="G3607"/>
    </row>
    <row r="3608" spans="3:7" x14ac:dyDescent="0.25">
      <c r="C3608"/>
      <c r="E3608"/>
      <c r="G3608"/>
    </row>
    <row r="3609" spans="3:7" x14ac:dyDescent="0.25">
      <c r="C3609"/>
      <c r="E3609"/>
      <c r="G3609"/>
    </row>
    <row r="3610" spans="3:7" x14ac:dyDescent="0.25">
      <c r="C3610"/>
      <c r="E3610"/>
      <c r="G3610"/>
    </row>
    <row r="3611" spans="3:7" x14ac:dyDescent="0.25">
      <c r="C3611"/>
      <c r="E3611"/>
      <c r="G3611"/>
    </row>
    <row r="3612" spans="3:7" x14ac:dyDescent="0.25">
      <c r="C3612"/>
      <c r="E3612"/>
      <c r="G3612"/>
    </row>
    <row r="3613" spans="3:7" x14ac:dyDescent="0.25">
      <c r="C3613"/>
      <c r="E3613"/>
      <c r="G3613"/>
    </row>
    <row r="3614" spans="3:7" x14ac:dyDescent="0.25">
      <c r="C3614"/>
      <c r="E3614"/>
      <c r="G3614"/>
    </row>
    <row r="3615" spans="3:7" x14ac:dyDescent="0.25">
      <c r="C3615"/>
      <c r="E3615"/>
      <c r="G3615"/>
    </row>
    <row r="3616" spans="3:7" x14ac:dyDescent="0.25">
      <c r="C3616"/>
      <c r="E3616"/>
      <c r="G3616"/>
    </row>
    <row r="3617" spans="3:7" x14ac:dyDescent="0.25">
      <c r="C3617"/>
      <c r="E3617"/>
      <c r="G3617"/>
    </row>
    <row r="3618" spans="3:7" x14ac:dyDescent="0.25">
      <c r="C3618"/>
      <c r="E3618"/>
      <c r="G3618"/>
    </row>
    <row r="3619" spans="3:7" x14ac:dyDescent="0.25">
      <c r="C3619"/>
      <c r="E3619"/>
      <c r="G3619"/>
    </row>
    <row r="3620" spans="3:7" x14ac:dyDescent="0.25">
      <c r="C3620"/>
      <c r="E3620"/>
      <c r="G3620"/>
    </row>
    <row r="3621" spans="3:7" x14ac:dyDescent="0.25">
      <c r="C3621"/>
      <c r="E3621"/>
      <c r="G3621"/>
    </row>
    <row r="3622" spans="3:7" x14ac:dyDescent="0.25">
      <c r="C3622"/>
      <c r="E3622"/>
      <c r="G3622"/>
    </row>
    <row r="3623" spans="3:7" x14ac:dyDescent="0.25">
      <c r="C3623"/>
      <c r="E3623"/>
      <c r="G3623"/>
    </row>
    <row r="3624" spans="3:7" x14ac:dyDescent="0.25">
      <c r="C3624"/>
      <c r="E3624"/>
      <c r="G3624"/>
    </row>
    <row r="3625" spans="3:7" x14ac:dyDescent="0.25">
      <c r="C3625"/>
      <c r="E3625"/>
      <c r="G3625"/>
    </row>
    <row r="3626" spans="3:7" x14ac:dyDescent="0.25">
      <c r="C3626"/>
      <c r="E3626"/>
      <c r="G3626"/>
    </row>
    <row r="3627" spans="3:7" x14ac:dyDescent="0.25">
      <c r="C3627"/>
      <c r="E3627"/>
      <c r="G3627"/>
    </row>
    <row r="3628" spans="3:7" x14ac:dyDescent="0.25">
      <c r="C3628"/>
      <c r="E3628"/>
      <c r="G3628"/>
    </row>
    <row r="3629" spans="3:7" x14ac:dyDescent="0.25">
      <c r="C3629"/>
      <c r="E3629"/>
      <c r="G3629"/>
    </row>
    <row r="3630" spans="3:7" x14ac:dyDescent="0.25">
      <c r="C3630"/>
      <c r="E3630"/>
      <c r="G3630"/>
    </row>
    <row r="3631" spans="3:7" x14ac:dyDescent="0.25">
      <c r="C3631"/>
      <c r="E3631"/>
      <c r="G3631"/>
    </row>
    <row r="3632" spans="3:7" x14ac:dyDescent="0.25">
      <c r="C3632"/>
      <c r="E3632"/>
      <c r="G3632"/>
    </row>
    <row r="3633" spans="3:7" x14ac:dyDescent="0.25">
      <c r="C3633"/>
      <c r="E3633"/>
      <c r="G3633"/>
    </row>
    <row r="3634" spans="3:7" x14ac:dyDescent="0.25">
      <c r="C3634"/>
      <c r="E3634"/>
      <c r="G3634"/>
    </row>
    <row r="3635" spans="3:7" x14ac:dyDescent="0.25">
      <c r="C3635"/>
      <c r="E3635"/>
      <c r="G3635"/>
    </row>
    <row r="3636" spans="3:7" x14ac:dyDescent="0.25">
      <c r="C3636"/>
      <c r="E3636"/>
      <c r="G3636"/>
    </row>
    <row r="3637" spans="3:7" x14ac:dyDescent="0.25">
      <c r="C3637"/>
      <c r="E3637"/>
      <c r="G3637"/>
    </row>
    <row r="3638" spans="3:7" x14ac:dyDescent="0.25">
      <c r="C3638"/>
      <c r="E3638"/>
      <c r="G3638"/>
    </row>
    <row r="3639" spans="3:7" x14ac:dyDescent="0.25">
      <c r="C3639"/>
      <c r="E3639"/>
      <c r="G3639"/>
    </row>
    <row r="3640" spans="3:7" x14ac:dyDescent="0.25">
      <c r="C3640"/>
      <c r="E3640"/>
      <c r="G3640"/>
    </row>
    <row r="3641" spans="3:7" x14ac:dyDescent="0.25">
      <c r="C3641"/>
      <c r="E3641"/>
      <c r="G3641"/>
    </row>
    <row r="3642" spans="3:7" x14ac:dyDescent="0.25">
      <c r="C3642"/>
      <c r="E3642"/>
      <c r="G3642"/>
    </row>
    <row r="3643" spans="3:7" x14ac:dyDescent="0.25">
      <c r="C3643"/>
      <c r="E3643"/>
      <c r="G3643"/>
    </row>
    <row r="3644" spans="3:7" x14ac:dyDescent="0.25">
      <c r="C3644"/>
      <c r="E3644"/>
      <c r="G3644"/>
    </row>
    <row r="3645" spans="3:7" x14ac:dyDescent="0.25">
      <c r="C3645"/>
      <c r="E3645"/>
      <c r="G3645"/>
    </row>
    <row r="3646" spans="3:7" x14ac:dyDescent="0.25">
      <c r="C3646"/>
      <c r="E3646"/>
      <c r="G3646"/>
    </row>
    <row r="3647" spans="3:7" x14ac:dyDescent="0.25">
      <c r="C3647"/>
      <c r="E3647"/>
      <c r="G3647"/>
    </row>
    <row r="3648" spans="3:7" x14ac:dyDescent="0.25">
      <c r="C3648"/>
      <c r="E3648"/>
      <c r="G3648"/>
    </row>
    <row r="3649" spans="3:7" x14ac:dyDescent="0.25">
      <c r="C3649"/>
      <c r="E3649"/>
      <c r="G3649"/>
    </row>
    <row r="3650" spans="3:7" x14ac:dyDescent="0.25">
      <c r="C3650"/>
      <c r="E3650"/>
      <c r="G3650"/>
    </row>
    <row r="3651" spans="3:7" x14ac:dyDescent="0.25">
      <c r="C3651"/>
      <c r="E3651"/>
      <c r="G3651"/>
    </row>
    <row r="3652" spans="3:7" x14ac:dyDescent="0.25">
      <c r="C3652"/>
      <c r="E3652"/>
      <c r="G3652"/>
    </row>
    <row r="3653" spans="3:7" x14ac:dyDescent="0.25">
      <c r="C3653"/>
      <c r="E3653"/>
      <c r="G3653"/>
    </row>
    <row r="3654" spans="3:7" x14ac:dyDescent="0.25">
      <c r="C3654"/>
      <c r="E3654"/>
      <c r="G3654"/>
    </row>
    <row r="3655" spans="3:7" x14ac:dyDescent="0.25">
      <c r="C3655"/>
      <c r="E3655"/>
      <c r="G3655"/>
    </row>
    <row r="3656" spans="3:7" x14ac:dyDescent="0.25">
      <c r="C3656"/>
      <c r="E3656"/>
      <c r="G3656"/>
    </row>
    <row r="3657" spans="3:7" x14ac:dyDescent="0.25">
      <c r="C3657"/>
      <c r="E3657"/>
      <c r="G3657"/>
    </row>
    <row r="3658" spans="3:7" x14ac:dyDescent="0.25">
      <c r="C3658"/>
      <c r="E3658"/>
      <c r="G3658"/>
    </row>
    <row r="3659" spans="3:7" x14ac:dyDescent="0.25">
      <c r="C3659"/>
      <c r="E3659"/>
      <c r="G3659"/>
    </row>
    <row r="3660" spans="3:7" x14ac:dyDescent="0.25">
      <c r="C3660"/>
      <c r="E3660"/>
      <c r="G3660"/>
    </row>
    <row r="3661" spans="3:7" x14ac:dyDescent="0.25">
      <c r="C3661"/>
      <c r="E3661"/>
      <c r="G3661"/>
    </row>
    <row r="3662" spans="3:7" x14ac:dyDescent="0.25">
      <c r="C3662"/>
      <c r="E3662"/>
      <c r="G3662"/>
    </row>
    <row r="3663" spans="3:7" x14ac:dyDescent="0.25">
      <c r="C3663"/>
      <c r="E3663"/>
      <c r="G3663"/>
    </row>
    <row r="3664" spans="3:7" x14ac:dyDescent="0.25">
      <c r="C3664"/>
      <c r="E3664"/>
      <c r="G3664"/>
    </row>
    <row r="3665" spans="3:7" x14ac:dyDescent="0.25">
      <c r="C3665"/>
      <c r="E3665"/>
      <c r="G3665"/>
    </row>
    <row r="3666" spans="3:7" x14ac:dyDescent="0.25">
      <c r="C3666"/>
      <c r="E3666"/>
      <c r="G3666"/>
    </row>
    <row r="3667" spans="3:7" x14ac:dyDescent="0.25">
      <c r="C3667"/>
      <c r="E3667"/>
      <c r="G3667"/>
    </row>
    <row r="3668" spans="3:7" x14ac:dyDescent="0.25">
      <c r="C3668"/>
      <c r="E3668"/>
      <c r="G3668"/>
    </row>
    <row r="3669" spans="3:7" x14ac:dyDescent="0.25">
      <c r="C3669"/>
      <c r="E3669"/>
      <c r="G3669"/>
    </row>
    <row r="3670" spans="3:7" x14ac:dyDescent="0.25">
      <c r="C3670"/>
      <c r="E3670"/>
      <c r="G3670"/>
    </row>
    <row r="3671" spans="3:7" x14ac:dyDescent="0.25">
      <c r="C3671"/>
      <c r="E3671"/>
      <c r="G3671"/>
    </row>
    <row r="3672" spans="3:7" x14ac:dyDescent="0.25">
      <c r="C3672"/>
      <c r="E3672"/>
      <c r="G3672"/>
    </row>
    <row r="3673" spans="3:7" x14ac:dyDescent="0.25">
      <c r="C3673"/>
      <c r="E3673"/>
      <c r="G3673"/>
    </row>
    <row r="3674" spans="3:7" x14ac:dyDescent="0.25">
      <c r="C3674"/>
      <c r="E3674"/>
      <c r="G3674"/>
    </row>
    <row r="3675" spans="3:7" x14ac:dyDescent="0.25">
      <c r="C3675"/>
      <c r="E3675"/>
      <c r="G3675"/>
    </row>
    <row r="3676" spans="3:7" x14ac:dyDescent="0.25">
      <c r="C3676"/>
      <c r="E3676"/>
      <c r="G3676"/>
    </row>
    <row r="3677" spans="3:7" x14ac:dyDescent="0.25">
      <c r="C3677"/>
      <c r="E3677"/>
      <c r="G3677"/>
    </row>
    <row r="3678" spans="3:7" x14ac:dyDescent="0.25">
      <c r="C3678"/>
      <c r="E3678"/>
      <c r="G3678"/>
    </row>
    <row r="3679" spans="3:7" x14ac:dyDescent="0.25">
      <c r="C3679"/>
      <c r="E3679"/>
      <c r="G3679"/>
    </row>
    <row r="3680" spans="3:7" x14ac:dyDescent="0.25">
      <c r="C3680"/>
      <c r="E3680"/>
      <c r="G3680"/>
    </row>
    <row r="3681" spans="3:7" x14ac:dyDescent="0.25">
      <c r="C3681"/>
      <c r="E3681"/>
      <c r="G3681"/>
    </row>
    <row r="3682" spans="3:7" x14ac:dyDescent="0.25">
      <c r="C3682"/>
      <c r="E3682"/>
      <c r="G3682"/>
    </row>
    <row r="3683" spans="3:7" x14ac:dyDescent="0.25">
      <c r="C3683"/>
      <c r="E3683"/>
      <c r="G3683"/>
    </row>
    <row r="3684" spans="3:7" x14ac:dyDescent="0.25">
      <c r="C3684"/>
      <c r="E3684"/>
      <c r="G3684"/>
    </row>
    <row r="3685" spans="3:7" x14ac:dyDescent="0.25">
      <c r="C3685"/>
      <c r="E3685"/>
      <c r="G3685"/>
    </row>
    <row r="3686" spans="3:7" x14ac:dyDescent="0.25">
      <c r="C3686"/>
      <c r="E3686"/>
      <c r="G3686"/>
    </row>
    <row r="3687" spans="3:7" x14ac:dyDescent="0.25">
      <c r="C3687"/>
      <c r="E3687"/>
      <c r="G3687"/>
    </row>
    <row r="3688" spans="3:7" x14ac:dyDescent="0.25">
      <c r="C3688"/>
      <c r="E3688"/>
      <c r="G3688"/>
    </row>
    <row r="3689" spans="3:7" x14ac:dyDescent="0.25">
      <c r="C3689"/>
      <c r="E3689"/>
      <c r="G3689"/>
    </row>
    <row r="3690" spans="3:7" x14ac:dyDescent="0.25">
      <c r="C3690"/>
      <c r="E3690"/>
      <c r="G3690"/>
    </row>
    <row r="3691" spans="3:7" x14ac:dyDescent="0.25">
      <c r="C3691"/>
      <c r="E3691"/>
      <c r="G3691"/>
    </row>
    <row r="3692" spans="3:7" x14ac:dyDescent="0.25">
      <c r="C3692"/>
      <c r="E3692"/>
      <c r="G3692"/>
    </row>
    <row r="3693" spans="3:7" x14ac:dyDescent="0.25">
      <c r="C3693"/>
      <c r="E3693"/>
      <c r="G3693"/>
    </row>
    <row r="3694" spans="3:7" x14ac:dyDescent="0.25">
      <c r="C3694"/>
      <c r="E3694"/>
      <c r="G3694"/>
    </row>
    <row r="3695" spans="3:7" x14ac:dyDescent="0.25">
      <c r="C3695"/>
      <c r="E3695"/>
      <c r="G3695"/>
    </row>
    <row r="3696" spans="3:7" x14ac:dyDescent="0.25">
      <c r="C3696"/>
      <c r="E3696"/>
      <c r="G3696"/>
    </row>
    <row r="3697" spans="3:7" x14ac:dyDescent="0.25">
      <c r="C3697"/>
      <c r="E3697"/>
      <c r="G3697"/>
    </row>
    <row r="3698" spans="3:7" x14ac:dyDescent="0.25">
      <c r="C3698"/>
      <c r="E3698"/>
      <c r="G3698"/>
    </row>
    <row r="3699" spans="3:7" x14ac:dyDescent="0.25">
      <c r="C3699"/>
      <c r="E3699"/>
      <c r="G3699"/>
    </row>
    <row r="3700" spans="3:7" x14ac:dyDescent="0.25">
      <c r="C3700"/>
      <c r="E3700"/>
      <c r="G3700"/>
    </row>
    <row r="3701" spans="3:7" x14ac:dyDescent="0.25">
      <c r="C3701"/>
      <c r="E3701"/>
      <c r="G3701"/>
    </row>
    <row r="3702" spans="3:7" x14ac:dyDescent="0.25">
      <c r="C3702"/>
      <c r="E3702"/>
      <c r="G3702"/>
    </row>
    <row r="3703" spans="3:7" x14ac:dyDescent="0.25">
      <c r="C3703"/>
      <c r="E3703"/>
      <c r="G3703"/>
    </row>
    <row r="3704" spans="3:7" x14ac:dyDescent="0.25">
      <c r="C3704"/>
      <c r="E3704"/>
      <c r="G3704"/>
    </row>
    <row r="3705" spans="3:7" x14ac:dyDescent="0.25">
      <c r="C3705"/>
      <c r="E3705"/>
      <c r="G3705"/>
    </row>
    <row r="3706" spans="3:7" x14ac:dyDescent="0.25">
      <c r="C3706"/>
      <c r="E3706"/>
      <c r="G3706"/>
    </row>
    <row r="3707" spans="3:7" x14ac:dyDescent="0.25">
      <c r="C3707"/>
      <c r="E3707"/>
      <c r="G3707"/>
    </row>
    <row r="3708" spans="3:7" x14ac:dyDescent="0.25">
      <c r="C3708"/>
      <c r="E3708"/>
      <c r="G3708"/>
    </row>
    <row r="3709" spans="3:7" x14ac:dyDescent="0.25">
      <c r="C3709"/>
      <c r="E3709"/>
      <c r="G3709"/>
    </row>
    <row r="3710" spans="3:7" x14ac:dyDescent="0.25">
      <c r="C3710"/>
      <c r="E3710"/>
      <c r="G3710"/>
    </row>
    <row r="3711" spans="3:7" x14ac:dyDescent="0.25">
      <c r="C3711"/>
      <c r="E3711"/>
      <c r="G3711"/>
    </row>
    <row r="3712" spans="3:7" x14ac:dyDescent="0.25">
      <c r="C3712"/>
      <c r="E3712"/>
      <c r="G3712"/>
    </row>
    <row r="3713" spans="3:7" x14ac:dyDescent="0.25">
      <c r="C3713"/>
      <c r="E3713"/>
      <c r="G3713"/>
    </row>
    <row r="3714" spans="3:7" x14ac:dyDescent="0.25">
      <c r="C3714"/>
      <c r="E3714"/>
      <c r="G3714"/>
    </row>
    <row r="3715" spans="3:7" x14ac:dyDescent="0.25">
      <c r="C3715"/>
      <c r="E3715"/>
      <c r="G3715"/>
    </row>
    <row r="3716" spans="3:7" x14ac:dyDescent="0.25">
      <c r="C3716"/>
      <c r="E3716"/>
      <c r="G3716"/>
    </row>
    <row r="3717" spans="3:7" x14ac:dyDescent="0.25">
      <c r="C3717"/>
      <c r="E3717"/>
      <c r="G3717"/>
    </row>
    <row r="3718" spans="3:7" x14ac:dyDescent="0.25">
      <c r="C3718"/>
      <c r="E3718"/>
      <c r="G3718"/>
    </row>
    <row r="3719" spans="3:7" x14ac:dyDescent="0.25">
      <c r="C3719"/>
      <c r="E3719"/>
      <c r="G3719"/>
    </row>
    <row r="3720" spans="3:7" x14ac:dyDescent="0.25">
      <c r="C3720"/>
      <c r="E3720"/>
      <c r="G3720"/>
    </row>
    <row r="3721" spans="3:7" x14ac:dyDescent="0.25">
      <c r="C3721"/>
      <c r="E3721"/>
      <c r="G3721"/>
    </row>
    <row r="3722" spans="3:7" x14ac:dyDescent="0.25">
      <c r="C3722"/>
      <c r="E3722"/>
      <c r="G3722"/>
    </row>
    <row r="3723" spans="3:7" x14ac:dyDescent="0.25">
      <c r="C3723"/>
      <c r="E3723"/>
      <c r="G3723"/>
    </row>
    <row r="3724" spans="3:7" x14ac:dyDescent="0.25">
      <c r="C3724"/>
      <c r="E3724"/>
      <c r="G3724"/>
    </row>
    <row r="3725" spans="3:7" x14ac:dyDescent="0.25">
      <c r="C3725"/>
      <c r="E3725"/>
      <c r="G3725"/>
    </row>
    <row r="3726" spans="3:7" x14ac:dyDescent="0.25">
      <c r="C3726"/>
      <c r="E3726"/>
      <c r="G3726"/>
    </row>
    <row r="3727" spans="3:7" x14ac:dyDescent="0.25">
      <c r="C3727"/>
      <c r="E3727"/>
      <c r="G3727"/>
    </row>
    <row r="3728" spans="3:7" x14ac:dyDescent="0.25">
      <c r="C3728"/>
      <c r="E3728"/>
      <c r="G3728"/>
    </row>
    <row r="3729" spans="3:7" x14ac:dyDescent="0.25">
      <c r="C3729"/>
      <c r="E3729"/>
      <c r="G3729"/>
    </row>
    <row r="3730" spans="3:7" x14ac:dyDescent="0.25">
      <c r="C3730"/>
      <c r="E3730"/>
      <c r="G3730"/>
    </row>
    <row r="3731" spans="3:7" x14ac:dyDescent="0.25">
      <c r="C3731"/>
      <c r="E3731"/>
      <c r="G3731"/>
    </row>
    <row r="3732" spans="3:7" x14ac:dyDescent="0.25">
      <c r="C3732"/>
      <c r="E3732"/>
      <c r="G3732"/>
    </row>
    <row r="3733" spans="3:7" x14ac:dyDescent="0.25">
      <c r="C3733"/>
      <c r="E3733"/>
      <c r="G3733"/>
    </row>
    <row r="3734" spans="3:7" x14ac:dyDescent="0.25">
      <c r="C3734"/>
      <c r="E3734"/>
      <c r="G3734"/>
    </row>
    <row r="3735" spans="3:7" x14ac:dyDescent="0.25">
      <c r="C3735"/>
      <c r="E3735"/>
      <c r="G3735"/>
    </row>
    <row r="3736" spans="3:7" x14ac:dyDescent="0.25">
      <c r="C3736"/>
      <c r="E3736"/>
      <c r="G3736"/>
    </row>
    <row r="3737" spans="3:7" x14ac:dyDescent="0.25">
      <c r="C3737"/>
      <c r="E3737"/>
      <c r="G3737"/>
    </row>
    <row r="3738" spans="3:7" x14ac:dyDescent="0.25">
      <c r="C3738"/>
      <c r="E3738"/>
      <c r="G3738"/>
    </row>
    <row r="3739" spans="3:7" x14ac:dyDescent="0.25">
      <c r="C3739"/>
      <c r="E3739"/>
      <c r="G3739"/>
    </row>
    <row r="3740" spans="3:7" x14ac:dyDescent="0.25">
      <c r="C3740"/>
      <c r="E3740"/>
      <c r="G3740"/>
    </row>
    <row r="3741" spans="3:7" x14ac:dyDescent="0.25">
      <c r="C3741"/>
      <c r="E3741"/>
      <c r="G3741"/>
    </row>
    <row r="3742" spans="3:7" x14ac:dyDescent="0.25">
      <c r="C3742"/>
      <c r="E3742"/>
      <c r="G3742"/>
    </row>
    <row r="3743" spans="3:7" x14ac:dyDescent="0.25">
      <c r="C3743"/>
      <c r="E3743"/>
      <c r="G3743"/>
    </row>
    <row r="3744" spans="3:7" x14ac:dyDescent="0.25">
      <c r="C3744"/>
      <c r="E3744"/>
      <c r="G3744"/>
    </row>
    <row r="3745" spans="3:7" x14ac:dyDescent="0.25">
      <c r="C3745"/>
      <c r="E3745"/>
      <c r="G3745"/>
    </row>
    <row r="3746" spans="3:7" x14ac:dyDescent="0.25">
      <c r="C3746"/>
      <c r="E3746"/>
      <c r="G3746"/>
    </row>
    <row r="3747" spans="3:7" x14ac:dyDescent="0.25">
      <c r="C3747"/>
      <c r="E3747"/>
      <c r="G3747"/>
    </row>
    <row r="3748" spans="3:7" x14ac:dyDescent="0.25">
      <c r="C3748"/>
      <c r="E3748"/>
      <c r="G3748"/>
    </row>
    <row r="3749" spans="3:7" x14ac:dyDescent="0.25">
      <c r="C3749"/>
      <c r="E3749"/>
      <c r="G3749"/>
    </row>
    <row r="3750" spans="3:7" x14ac:dyDescent="0.25">
      <c r="C3750"/>
      <c r="E3750"/>
      <c r="G3750"/>
    </row>
    <row r="3751" spans="3:7" x14ac:dyDescent="0.25">
      <c r="C3751"/>
      <c r="E3751"/>
      <c r="G3751"/>
    </row>
    <row r="3752" spans="3:7" x14ac:dyDescent="0.25">
      <c r="C3752"/>
      <c r="E3752"/>
      <c r="G3752"/>
    </row>
    <row r="3753" spans="3:7" x14ac:dyDescent="0.25">
      <c r="C3753"/>
      <c r="E3753"/>
      <c r="G3753"/>
    </row>
    <row r="3754" spans="3:7" x14ac:dyDescent="0.25">
      <c r="C3754"/>
      <c r="E3754"/>
      <c r="G3754"/>
    </row>
    <row r="3755" spans="3:7" x14ac:dyDescent="0.25">
      <c r="C3755"/>
      <c r="E3755"/>
      <c r="G3755"/>
    </row>
    <row r="3756" spans="3:7" x14ac:dyDescent="0.25">
      <c r="C3756"/>
      <c r="E3756"/>
      <c r="G3756"/>
    </row>
    <row r="3757" spans="3:7" x14ac:dyDescent="0.25">
      <c r="C3757"/>
      <c r="E3757"/>
      <c r="G3757"/>
    </row>
    <row r="3758" spans="3:7" x14ac:dyDescent="0.25">
      <c r="C3758"/>
      <c r="E3758"/>
      <c r="G3758"/>
    </row>
    <row r="3759" spans="3:7" x14ac:dyDescent="0.25">
      <c r="C3759"/>
      <c r="E3759"/>
      <c r="G3759"/>
    </row>
    <row r="3760" spans="3:7" x14ac:dyDescent="0.25">
      <c r="C3760"/>
      <c r="E3760"/>
      <c r="G3760"/>
    </row>
    <row r="3761" spans="3:7" x14ac:dyDescent="0.25">
      <c r="C3761"/>
      <c r="E3761"/>
      <c r="G3761"/>
    </row>
    <row r="3762" spans="3:7" x14ac:dyDescent="0.25">
      <c r="C3762"/>
      <c r="E3762"/>
      <c r="G3762"/>
    </row>
    <row r="3763" spans="3:7" x14ac:dyDescent="0.25">
      <c r="C3763"/>
      <c r="E3763"/>
      <c r="G3763"/>
    </row>
    <row r="3764" spans="3:7" x14ac:dyDescent="0.25">
      <c r="C3764"/>
      <c r="E3764"/>
      <c r="G3764"/>
    </row>
    <row r="3765" spans="3:7" x14ac:dyDescent="0.25">
      <c r="C3765"/>
      <c r="E3765"/>
      <c r="G3765"/>
    </row>
    <row r="3766" spans="3:7" x14ac:dyDescent="0.25">
      <c r="C3766"/>
      <c r="E3766"/>
      <c r="G3766"/>
    </row>
    <row r="3767" spans="3:7" x14ac:dyDescent="0.25">
      <c r="C3767"/>
      <c r="E3767"/>
      <c r="G3767"/>
    </row>
    <row r="3768" spans="3:7" x14ac:dyDescent="0.25">
      <c r="C3768"/>
      <c r="E3768"/>
      <c r="G3768"/>
    </row>
    <row r="3769" spans="3:7" x14ac:dyDescent="0.25">
      <c r="C3769"/>
      <c r="E3769"/>
      <c r="G3769"/>
    </row>
    <row r="3770" spans="3:7" x14ac:dyDescent="0.25">
      <c r="C3770"/>
      <c r="E3770"/>
      <c r="G3770"/>
    </row>
    <row r="3771" spans="3:7" x14ac:dyDescent="0.25">
      <c r="C3771"/>
      <c r="E3771"/>
      <c r="G3771"/>
    </row>
    <row r="3772" spans="3:7" x14ac:dyDescent="0.25">
      <c r="C3772"/>
      <c r="E3772"/>
      <c r="G3772"/>
    </row>
    <row r="3773" spans="3:7" x14ac:dyDescent="0.25">
      <c r="C3773"/>
      <c r="E3773"/>
      <c r="G3773"/>
    </row>
    <row r="3774" spans="3:7" x14ac:dyDescent="0.25">
      <c r="C3774"/>
      <c r="E3774"/>
      <c r="G3774"/>
    </row>
    <row r="3775" spans="3:7" x14ac:dyDescent="0.25">
      <c r="C3775"/>
      <c r="E3775"/>
      <c r="G3775"/>
    </row>
    <row r="3776" spans="3:7" x14ac:dyDescent="0.25">
      <c r="C3776"/>
      <c r="E3776"/>
      <c r="G3776"/>
    </row>
    <row r="3777" spans="3:7" x14ac:dyDescent="0.25">
      <c r="C3777"/>
      <c r="E3777"/>
      <c r="G3777"/>
    </row>
    <row r="3778" spans="3:7" x14ac:dyDescent="0.25">
      <c r="C3778"/>
      <c r="E3778"/>
      <c r="G3778"/>
    </row>
    <row r="3779" spans="3:7" x14ac:dyDescent="0.25">
      <c r="C3779"/>
      <c r="E3779"/>
      <c r="G3779"/>
    </row>
    <row r="3780" spans="3:7" x14ac:dyDescent="0.25">
      <c r="C3780"/>
      <c r="E3780"/>
      <c r="G3780"/>
    </row>
    <row r="3781" spans="3:7" x14ac:dyDescent="0.25">
      <c r="C3781"/>
      <c r="E3781"/>
      <c r="G3781"/>
    </row>
    <row r="3782" spans="3:7" x14ac:dyDescent="0.25">
      <c r="C3782"/>
      <c r="E3782"/>
      <c r="G3782"/>
    </row>
    <row r="3783" spans="3:7" x14ac:dyDescent="0.25">
      <c r="C3783"/>
      <c r="E3783"/>
      <c r="G3783"/>
    </row>
    <row r="3784" spans="3:7" x14ac:dyDescent="0.25">
      <c r="C3784"/>
      <c r="E3784"/>
      <c r="G3784"/>
    </row>
    <row r="3785" spans="3:7" x14ac:dyDescent="0.25">
      <c r="C3785"/>
      <c r="E3785"/>
      <c r="G3785"/>
    </row>
    <row r="3786" spans="3:7" x14ac:dyDescent="0.25">
      <c r="C3786"/>
      <c r="E3786"/>
      <c r="G3786"/>
    </row>
    <row r="3787" spans="3:7" x14ac:dyDescent="0.25">
      <c r="C3787"/>
      <c r="E3787"/>
      <c r="G3787"/>
    </row>
    <row r="3788" spans="3:7" x14ac:dyDescent="0.25">
      <c r="C3788"/>
      <c r="E3788"/>
      <c r="G3788"/>
    </row>
    <row r="3789" spans="3:7" x14ac:dyDescent="0.25">
      <c r="C3789"/>
      <c r="E3789"/>
      <c r="G3789"/>
    </row>
    <row r="3790" spans="3:7" x14ac:dyDescent="0.25">
      <c r="C3790"/>
      <c r="E3790"/>
      <c r="G3790"/>
    </row>
    <row r="3791" spans="3:7" x14ac:dyDescent="0.25">
      <c r="C3791"/>
      <c r="E3791"/>
      <c r="G3791"/>
    </row>
    <row r="3792" spans="3:7" x14ac:dyDescent="0.25">
      <c r="C3792"/>
      <c r="E3792"/>
      <c r="G3792"/>
    </row>
    <row r="3793" spans="3:7" x14ac:dyDescent="0.25">
      <c r="C3793"/>
      <c r="E3793"/>
      <c r="G3793"/>
    </row>
    <row r="3794" spans="3:7" x14ac:dyDescent="0.25">
      <c r="C3794"/>
      <c r="E3794"/>
      <c r="G3794"/>
    </row>
    <row r="3795" spans="3:7" x14ac:dyDescent="0.25">
      <c r="C3795"/>
      <c r="E3795"/>
      <c r="G3795"/>
    </row>
    <row r="3796" spans="3:7" x14ac:dyDescent="0.25">
      <c r="C3796"/>
      <c r="E3796"/>
      <c r="G3796"/>
    </row>
    <row r="3797" spans="3:7" x14ac:dyDescent="0.25">
      <c r="C3797"/>
      <c r="E3797"/>
      <c r="G3797"/>
    </row>
    <row r="3798" spans="3:7" x14ac:dyDescent="0.25">
      <c r="C3798"/>
      <c r="E3798"/>
      <c r="G3798"/>
    </row>
    <row r="3799" spans="3:7" x14ac:dyDescent="0.25">
      <c r="C3799"/>
      <c r="E3799"/>
      <c r="G3799"/>
    </row>
    <row r="3800" spans="3:7" x14ac:dyDescent="0.25">
      <c r="C3800"/>
      <c r="E3800"/>
      <c r="G3800"/>
    </row>
    <row r="3801" spans="3:7" x14ac:dyDescent="0.25">
      <c r="C3801"/>
      <c r="E3801"/>
      <c r="G3801"/>
    </row>
    <row r="3802" spans="3:7" x14ac:dyDescent="0.25">
      <c r="C3802"/>
      <c r="E3802"/>
      <c r="G3802"/>
    </row>
    <row r="3803" spans="3:7" x14ac:dyDescent="0.25">
      <c r="C3803"/>
      <c r="E3803"/>
      <c r="G3803"/>
    </row>
    <row r="3804" spans="3:7" x14ac:dyDescent="0.25">
      <c r="C3804"/>
      <c r="E3804"/>
      <c r="G3804"/>
    </row>
    <row r="3805" spans="3:7" x14ac:dyDescent="0.25">
      <c r="C3805"/>
      <c r="E3805"/>
      <c r="G3805"/>
    </row>
    <row r="3806" spans="3:7" x14ac:dyDescent="0.25">
      <c r="C3806"/>
      <c r="E3806"/>
      <c r="G3806"/>
    </row>
    <row r="3807" spans="3:7" x14ac:dyDescent="0.25">
      <c r="C3807"/>
      <c r="E3807"/>
      <c r="G3807"/>
    </row>
    <row r="3808" spans="3:7" x14ac:dyDescent="0.25">
      <c r="C3808"/>
      <c r="E3808"/>
      <c r="G3808"/>
    </row>
    <row r="3809" spans="3:7" x14ac:dyDescent="0.25">
      <c r="C3809"/>
      <c r="E3809"/>
      <c r="G3809"/>
    </row>
    <row r="3810" spans="3:7" x14ac:dyDescent="0.25">
      <c r="C3810"/>
      <c r="E3810"/>
      <c r="G3810"/>
    </row>
    <row r="3811" spans="3:7" x14ac:dyDescent="0.25">
      <c r="C3811"/>
      <c r="E3811"/>
      <c r="G3811"/>
    </row>
    <row r="3812" spans="3:7" x14ac:dyDescent="0.25">
      <c r="C3812"/>
      <c r="E3812"/>
      <c r="G3812"/>
    </row>
    <row r="3813" spans="3:7" x14ac:dyDescent="0.25">
      <c r="C3813"/>
      <c r="E3813"/>
      <c r="G3813"/>
    </row>
    <row r="3814" spans="3:7" x14ac:dyDescent="0.25">
      <c r="C3814"/>
      <c r="E3814"/>
      <c r="G3814"/>
    </row>
    <row r="3815" spans="3:7" x14ac:dyDescent="0.25">
      <c r="C3815"/>
      <c r="E3815"/>
      <c r="G3815"/>
    </row>
    <row r="3816" spans="3:7" x14ac:dyDescent="0.25">
      <c r="C3816"/>
      <c r="E3816"/>
      <c r="G3816"/>
    </row>
    <row r="3817" spans="3:7" x14ac:dyDescent="0.25">
      <c r="C3817"/>
      <c r="E3817"/>
      <c r="G3817"/>
    </row>
    <row r="3818" spans="3:7" x14ac:dyDescent="0.25">
      <c r="C3818"/>
      <c r="E3818"/>
      <c r="G3818"/>
    </row>
    <row r="3819" spans="3:7" x14ac:dyDescent="0.25">
      <c r="C3819"/>
      <c r="E3819"/>
      <c r="G3819"/>
    </row>
    <row r="3820" spans="3:7" x14ac:dyDescent="0.25">
      <c r="C3820"/>
      <c r="E3820"/>
      <c r="G3820"/>
    </row>
    <row r="3821" spans="3:7" x14ac:dyDescent="0.25">
      <c r="C3821"/>
      <c r="E3821"/>
      <c r="G3821"/>
    </row>
    <row r="3822" spans="3:7" x14ac:dyDescent="0.25">
      <c r="C3822"/>
      <c r="E3822"/>
      <c r="G3822"/>
    </row>
    <row r="3823" spans="3:7" x14ac:dyDescent="0.25">
      <c r="C3823"/>
      <c r="E3823"/>
      <c r="G3823"/>
    </row>
    <row r="3824" spans="3:7" x14ac:dyDescent="0.25">
      <c r="C3824"/>
      <c r="E3824"/>
      <c r="G3824"/>
    </row>
    <row r="3825" spans="3:7" x14ac:dyDescent="0.25">
      <c r="C3825"/>
      <c r="E3825"/>
      <c r="G3825"/>
    </row>
    <row r="3826" spans="3:7" x14ac:dyDescent="0.25">
      <c r="C3826"/>
      <c r="E3826"/>
      <c r="G3826"/>
    </row>
    <row r="3827" spans="3:7" x14ac:dyDescent="0.25">
      <c r="C3827"/>
      <c r="E3827"/>
      <c r="G3827"/>
    </row>
    <row r="3828" spans="3:7" x14ac:dyDescent="0.25">
      <c r="C3828"/>
      <c r="E3828"/>
      <c r="G3828"/>
    </row>
    <row r="3829" spans="3:7" x14ac:dyDescent="0.25">
      <c r="C3829"/>
      <c r="E3829"/>
      <c r="G3829"/>
    </row>
    <row r="3830" spans="3:7" x14ac:dyDescent="0.25">
      <c r="C3830"/>
      <c r="E3830"/>
      <c r="G3830"/>
    </row>
    <row r="3831" spans="3:7" x14ac:dyDescent="0.25">
      <c r="C3831"/>
      <c r="E3831"/>
      <c r="G3831"/>
    </row>
    <row r="3832" spans="3:7" x14ac:dyDescent="0.25">
      <c r="C3832"/>
      <c r="E3832"/>
      <c r="G3832"/>
    </row>
    <row r="3833" spans="3:7" x14ac:dyDescent="0.25">
      <c r="C3833"/>
      <c r="E3833"/>
      <c r="G3833"/>
    </row>
    <row r="3834" spans="3:7" x14ac:dyDescent="0.25">
      <c r="C3834"/>
      <c r="E3834"/>
      <c r="G3834"/>
    </row>
    <row r="3835" spans="3:7" x14ac:dyDescent="0.25">
      <c r="C3835"/>
      <c r="E3835"/>
      <c r="G3835"/>
    </row>
    <row r="3836" spans="3:7" x14ac:dyDescent="0.25">
      <c r="C3836"/>
      <c r="E3836"/>
      <c r="G3836"/>
    </row>
    <row r="3837" spans="3:7" x14ac:dyDescent="0.25">
      <c r="C3837"/>
      <c r="E3837"/>
      <c r="G3837"/>
    </row>
    <row r="3838" spans="3:7" x14ac:dyDescent="0.25">
      <c r="C3838"/>
      <c r="E3838"/>
      <c r="G3838"/>
    </row>
    <row r="3839" spans="3:7" x14ac:dyDescent="0.25">
      <c r="C3839"/>
      <c r="E3839"/>
      <c r="G3839"/>
    </row>
    <row r="3840" spans="3:7" x14ac:dyDescent="0.25">
      <c r="C3840"/>
      <c r="E3840"/>
      <c r="G3840"/>
    </row>
    <row r="3841" spans="3:7" x14ac:dyDescent="0.25">
      <c r="C3841"/>
      <c r="E3841"/>
      <c r="G3841"/>
    </row>
    <row r="3842" spans="3:7" x14ac:dyDescent="0.25">
      <c r="C3842"/>
      <c r="E3842"/>
      <c r="G3842"/>
    </row>
    <row r="3843" spans="3:7" x14ac:dyDescent="0.25">
      <c r="C3843"/>
      <c r="E3843"/>
      <c r="G3843"/>
    </row>
    <row r="3844" spans="3:7" x14ac:dyDescent="0.25">
      <c r="C3844"/>
      <c r="E3844"/>
      <c r="G3844"/>
    </row>
    <row r="3845" spans="3:7" x14ac:dyDescent="0.25">
      <c r="C3845"/>
      <c r="E3845"/>
      <c r="G3845"/>
    </row>
    <row r="3846" spans="3:7" x14ac:dyDescent="0.25">
      <c r="C3846"/>
      <c r="E3846"/>
      <c r="G3846"/>
    </row>
    <row r="3847" spans="3:7" x14ac:dyDescent="0.25">
      <c r="C3847"/>
      <c r="E3847"/>
      <c r="G3847"/>
    </row>
    <row r="3848" spans="3:7" x14ac:dyDescent="0.25">
      <c r="C3848"/>
      <c r="E3848"/>
      <c r="G3848"/>
    </row>
    <row r="3849" spans="3:7" x14ac:dyDescent="0.25">
      <c r="C3849"/>
      <c r="E3849"/>
      <c r="G3849"/>
    </row>
    <row r="3850" spans="3:7" x14ac:dyDescent="0.25">
      <c r="C3850"/>
      <c r="E3850"/>
      <c r="G3850"/>
    </row>
    <row r="3851" spans="3:7" x14ac:dyDescent="0.25">
      <c r="C3851"/>
      <c r="E3851"/>
      <c r="G3851"/>
    </row>
    <row r="3852" spans="3:7" x14ac:dyDescent="0.25">
      <c r="C3852"/>
      <c r="E3852"/>
      <c r="G3852"/>
    </row>
    <row r="3853" spans="3:7" x14ac:dyDescent="0.25">
      <c r="C3853"/>
      <c r="E3853"/>
      <c r="G3853"/>
    </row>
    <row r="3854" spans="3:7" x14ac:dyDescent="0.25">
      <c r="C3854"/>
      <c r="E3854"/>
      <c r="G3854"/>
    </row>
    <row r="3855" spans="3:7" x14ac:dyDescent="0.25">
      <c r="C3855"/>
      <c r="E3855"/>
      <c r="G3855"/>
    </row>
    <row r="3856" spans="3:7" x14ac:dyDescent="0.25">
      <c r="C3856"/>
      <c r="E3856"/>
      <c r="G3856"/>
    </row>
    <row r="3857" spans="3:7" x14ac:dyDescent="0.25">
      <c r="C3857"/>
      <c r="E3857"/>
      <c r="G3857"/>
    </row>
    <row r="3858" spans="3:7" x14ac:dyDescent="0.25">
      <c r="C3858"/>
      <c r="E3858"/>
      <c r="G3858"/>
    </row>
    <row r="3859" spans="3:7" x14ac:dyDescent="0.25">
      <c r="C3859"/>
      <c r="E3859"/>
      <c r="G3859"/>
    </row>
    <row r="3860" spans="3:7" x14ac:dyDescent="0.25">
      <c r="C3860"/>
      <c r="E3860"/>
      <c r="G3860"/>
    </row>
    <row r="3861" spans="3:7" x14ac:dyDescent="0.25">
      <c r="C3861"/>
      <c r="E3861"/>
      <c r="G3861"/>
    </row>
    <row r="3862" spans="3:7" x14ac:dyDescent="0.25">
      <c r="C3862"/>
      <c r="E3862"/>
      <c r="G3862"/>
    </row>
    <row r="3863" spans="3:7" x14ac:dyDescent="0.25">
      <c r="C3863"/>
      <c r="E3863"/>
      <c r="G3863"/>
    </row>
    <row r="3864" spans="3:7" x14ac:dyDescent="0.25">
      <c r="C3864"/>
      <c r="E3864"/>
      <c r="G3864"/>
    </row>
    <row r="3865" spans="3:7" x14ac:dyDescent="0.25">
      <c r="C3865"/>
      <c r="E3865"/>
      <c r="G3865"/>
    </row>
    <row r="3866" spans="3:7" x14ac:dyDescent="0.25">
      <c r="C3866"/>
      <c r="E3866"/>
      <c r="G3866"/>
    </row>
    <row r="3867" spans="3:7" x14ac:dyDescent="0.25">
      <c r="C3867"/>
      <c r="E3867"/>
      <c r="G3867"/>
    </row>
    <row r="3868" spans="3:7" x14ac:dyDescent="0.25">
      <c r="C3868"/>
      <c r="E3868"/>
      <c r="G3868"/>
    </row>
    <row r="3869" spans="3:7" x14ac:dyDescent="0.25">
      <c r="C3869"/>
      <c r="E3869"/>
      <c r="G3869"/>
    </row>
    <row r="3870" spans="3:7" x14ac:dyDescent="0.25">
      <c r="C3870"/>
      <c r="E3870"/>
      <c r="G3870"/>
    </row>
    <row r="3871" spans="3:7" x14ac:dyDescent="0.25">
      <c r="C3871"/>
      <c r="E3871"/>
      <c r="G3871"/>
    </row>
    <row r="3872" spans="3:7" x14ac:dyDescent="0.25">
      <c r="C3872"/>
      <c r="E3872"/>
      <c r="G3872"/>
    </row>
    <row r="3873" spans="3:7" x14ac:dyDescent="0.25">
      <c r="C3873"/>
      <c r="E3873"/>
      <c r="G3873"/>
    </row>
    <row r="3874" spans="3:7" x14ac:dyDescent="0.25">
      <c r="C3874"/>
      <c r="E3874"/>
      <c r="G3874"/>
    </row>
    <row r="3875" spans="3:7" x14ac:dyDescent="0.25">
      <c r="C3875"/>
      <c r="E3875"/>
      <c r="G3875"/>
    </row>
    <row r="3876" spans="3:7" x14ac:dyDescent="0.25">
      <c r="C3876"/>
      <c r="E3876"/>
      <c r="G3876"/>
    </row>
    <row r="3877" spans="3:7" x14ac:dyDescent="0.25">
      <c r="C3877"/>
      <c r="E3877"/>
      <c r="G3877"/>
    </row>
    <row r="3878" spans="3:7" x14ac:dyDescent="0.25">
      <c r="C3878"/>
      <c r="E3878"/>
      <c r="G3878"/>
    </row>
    <row r="3879" spans="3:7" x14ac:dyDescent="0.25">
      <c r="C3879"/>
      <c r="E3879"/>
      <c r="G3879"/>
    </row>
    <row r="3880" spans="3:7" x14ac:dyDescent="0.25">
      <c r="C3880"/>
      <c r="E3880"/>
      <c r="G3880"/>
    </row>
    <row r="3881" spans="3:7" x14ac:dyDescent="0.25">
      <c r="C3881"/>
      <c r="E3881"/>
      <c r="G3881"/>
    </row>
    <row r="3882" spans="3:7" x14ac:dyDescent="0.25">
      <c r="C3882"/>
      <c r="E3882"/>
      <c r="G3882"/>
    </row>
    <row r="3883" spans="3:7" x14ac:dyDescent="0.25">
      <c r="C3883"/>
      <c r="E3883"/>
      <c r="G3883"/>
    </row>
    <row r="3884" spans="3:7" x14ac:dyDescent="0.25">
      <c r="C3884"/>
      <c r="E3884"/>
      <c r="G3884"/>
    </row>
    <row r="3885" spans="3:7" x14ac:dyDescent="0.25">
      <c r="C3885"/>
      <c r="E3885"/>
      <c r="G3885"/>
    </row>
    <row r="3886" spans="3:7" x14ac:dyDescent="0.25">
      <c r="C3886"/>
      <c r="E3886"/>
      <c r="G3886"/>
    </row>
    <row r="3887" spans="3:7" x14ac:dyDescent="0.25">
      <c r="C3887"/>
      <c r="E3887"/>
      <c r="G3887"/>
    </row>
    <row r="3888" spans="3:7" x14ac:dyDescent="0.25">
      <c r="C3888"/>
      <c r="E3888"/>
      <c r="G3888"/>
    </row>
    <row r="3889" spans="3:7" x14ac:dyDescent="0.25">
      <c r="C3889"/>
      <c r="E3889"/>
      <c r="G3889"/>
    </row>
    <row r="3890" spans="3:7" x14ac:dyDescent="0.25">
      <c r="C3890"/>
      <c r="E3890"/>
      <c r="G3890"/>
    </row>
    <row r="3891" spans="3:7" x14ac:dyDescent="0.25">
      <c r="C3891"/>
      <c r="E3891"/>
      <c r="G3891"/>
    </row>
    <row r="3892" spans="3:7" x14ac:dyDescent="0.25">
      <c r="C3892"/>
      <c r="E3892"/>
      <c r="G3892"/>
    </row>
    <row r="3893" spans="3:7" x14ac:dyDescent="0.25">
      <c r="C3893"/>
      <c r="E3893"/>
      <c r="G3893"/>
    </row>
    <row r="3894" spans="3:7" x14ac:dyDescent="0.25">
      <c r="C3894"/>
      <c r="E3894"/>
      <c r="G3894"/>
    </row>
    <row r="3895" spans="3:7" x14ac:dyDescent="0.25">
      <c r="C3895"/>
      <c r="E3895"/>
      <c r="G3895"/>
    </row>
    <row r="3896" spans="3:7" x14ac:dyDescent="0.25">
      <c r="C3896"/>
      <c r="E3896"/>
      <c r="G3896"/>
    </row>
    <row r="3897" spans="3:7" x14ac:dyDescent="0.25">
      <c r="C3897"/>
      <c r="E3897"/>
      <c r="G3897"/>
    </row>
    <row r="3898" spans="3:7" x14ac:dyDescent="0.25">
      <c r="C3898"/>
      <c r="E3898"/>
      <c r="G3898"/>
    </row>
    <row r="3899" spans="3:7" x14ac:dyDescent="0.25">
      <c r="C3899"/>
      <c r="E3899"/>
      <c r="G3899"/>
    </row>
    <row r="3900" spans="3:7" x14ac:dyDescent="0.25">
      <c r="C3900"/>
      <c r="E3900"/>
      <c r="G3900"/>
    </row>
    <row r="3901" spans="3:7" x14ac:dyDescent="0.25">
      <c r="C3901"/>
      <c r="E3901"/>
      <c r="G3901"/>
    </row>
    <row r="3902" spans="3:7" x14ac:dyDescent="0.25">
      <c r="C3902"/>
      <c r="E3902"/>
      <c r="G3902"/>
    </row>
    <row r="3903" spans="3:7" x14ac:dyDescent="0.25">
      <c r="C3903"/>
      <c r="E3903"/>
      <c r="G3903"/>
    </row>
    <row r="3904" spans="3:7" x14ac:dyDescent="0.25">
      <c r="C3904"/>
      <c r="E3904"/>
      <c r="G3904"/>
    </row>
    <row r="3905" spans="3:7" x14ac:dyDescent="0.25">
      <c r="C3905"/>
      <c r="E3905"/>
      <c r="G3905"/>
    </row>
    <row r="3906" spans="3:7" x14ac:dyDescent="0.25">
      <c r="C3906"/>
      <c r="E3906"/>
      <c r="G3906"/>
    </row>
    <row r="3907" spans="3:7" x14ac:dyDescent="0.25">
      <c r="C3907"/>
      <c r="E3907"/>
      <c r="G3907"/>
    </row>
    <row r="3908" spans="3:7" x14ac:dyDescent="0.25">
      <c r="C3908"/>
      <c r="E3908"/>
      <c r="G3908"/>
    </row>
    <row r="3909" spans="3:7" x14ac:dyDescent="0.25">
      <c r="C3909"/>
      <c r="E3909"/>
      <c r="G3909"/>
    </row>
    <row r="3910" spans="3:7" x14ac:dyDescent="0.25">
      <c r="C3910"/>
      <c r="E3910"/>
      <c r="G3910"/>
    </row>
    <row r="3911" spans="3:7" x14ac:dyDescent="0.25">
      <c r="C3911"/>
      <c r="E3911"/>
      <c r="G3911"/>
    </row>
    <row r="3912" spans="3:7" x14ac:dyDescent="0.25">
      <c r="C3912"/>
      <c r="E3912"/>
      <c r="G3912"/>
    </row>
    <row r="3913" spans="3:7" x14ac:dyDescent="0.25">
      <c r="C3913"/>
      <c r="E3913"/>
      <c r="G3913"/>
    </row>
    <row r="3914" spans="3:7" x14ac:dyDescent="0.25">
      <c r="C3914"/>
      <c r="E3914"/>
      <c r="G3914"/>
    </row>
    <row r="3915" spans="3:7" x14ac:dyDescent="0.25">
      <c r="C3915"/>
      <c r="E3915"/>
      <c r="G3915"/>
    </row>
    <row r="3916" spans="3:7" x14ac:dyDescent="0.25">
      <c r="C3916"/>
      <c r="E3916"/>
      <c r="G3916"/>
    </row>
    <row r="3917" spans="3:7" x14ac:dyDescent="0.25">
      <c r="C3917"/>
      <c r="E3917"/>
      <c r="G3917"/>
    </row>
    <row r="3918" spans="3:7" x14ac:dyDescent="0.25">
      <c r="C3918"/>
      <c r="E3918"/>
      <c r="G3918"/>
    </row>
    <row r="3919" spans="3:7" x14ac:dyDescent="0.25">
      <c r="C3919"/>
      <c r="E3919"/>
      <c r="G3919"/>
    </row>
    <row r="3920" spans="3:7" x14ac:dyDescent="0.25">
      <c r="C3920"/>
      <c r="E3920"/>
      <c r="G3920"/>
    </row>
    <row r="3921" spans="3:7" x14ac:dyDescent="0.25">
      <c r="C3921"/>
      <c r="E3921"/>
      <c r="G3921"/>
    </row>
    <row r="3922" spans="3:7" x14ac:dyDescent="0.25">
      <c r="C3922"/>
      <c r="E3922"/>
      <c r="G3922"/>
    </row>
    <row r="3923" spans="3:7" x14ac:dyDescent="0.25">
      <c r="C3923"/>
      <c r="E3923"/>
      <c r="G3923"/>
    </row>
    <row r="3924" spans="3:7" x14ac:dyDescent="0.25">
      <c r="C3924"/>
      <c r="E3924"/>
      <c r="G3924"/>
    </row>
    <row r="3925" spans="3:7" x14ac:dyDescent="0.25">
      <c r="C3925"/>
      <c r="E3925"/>
      <c r="G3925"/>
    </row>
    <row r="3926" spans="3:7" x14ac:dyDescent="0.25">
      <c r="C3926"/>
      <c r="E3926"/>
      <c r="G3926"/>
    </row>
    <row r="3927" spans="3:7" x14ac:dyDescent="0.25">
      <c r="C3927"/>
      <c r="E3927"/>
      <c r="G3927"/>
    </row>
    <row r="3928" spans="3:7" x14ac:dyDescent="0.25">
      <c r="C3928"/>
      <c r="E3928"/>
      <c r="G3928"/>
    </row>
    <row r="3929" spans="3:7" x14ac:dyDescent="0.25">
      <c r="C3929"/>
      <c r="E3929"/>
      <c r="G3929"/>
    </row>
    <row r="3930" spans="3:7" x14ac:dyDescent="0.25">
      <c r="C3930"/>
      <c r="E3930"/>
      <c r="G3930"/>
    </row>
    <row r="3931" spans="3:7" x14ac:dyDescent="0.25">
      <c r="C3931"/>
      <c r="E3931"/>
      <c r="G3931"/>
    </row>
    <row r="3932" spans="3:7" x14ac:dyDescent="0.25">
      <c r="C3932"/>
      <c r="E3932"/>
      <c r="G3932"/>
    </row>
    <row r="3933" spans="3:7" x14ac:dyDescent="0.25">
      <c r="C3933"/>
      <c r="E3933"/>
      <c r="G3933"/>
    </row>
    <row r="3934" spans="3:7" x14ac:dyDescent="0.25">
      <c r="C3934"/>
      <c r="E3934"/>
      <c r="G3934"/>
    </row>
    <row r="3935" spans="3:7" x14ac:dyDescent="0.25">
      <c r="C3935"/>
      <c r="E3935"/>
      <c r="G3935"/>
    </row>
    <row r="3936" spans="3:7" x14ac:dyDescent="0.25">
      <c r="C3936"/>
      <c r="E3936"/>
      <c r="G3936"/>
    </row>
    <row r="3937" spans="3:7" x14ac:dyDescent="0.25">
      <c r="C3937"/>
      <c r="E3937"/>
      <c r="G3937"/>
    </row>
    <row r="3938" spans="3:7" x14ac:dyDescent="0.25">
      <c r="C3938"/>
      <c r="E3938"/>
      <c r="G3938"/>
    </row>
    <row r="3939" spans="3:7" x14ac:dyDescent="0.25">
      <c r="C3939"/>
      <c r="E3939"/>
      <c r="G3939"/>
    </row>
    <row r="3940" spans="3:7" x14ac:dyDescent="0.25">
      <c r="C3940"/>
      <c r="E3940"/>
      <c r="G3940"/>
    </row>
    <row r="3941" spans="3:7" x14ac:dyDescent="0.25">
      <c r="C3941"/>
      <c r="E3941"/>
      <c r="G3941"/>
    </row>
    <row r="3942" spans="3:7" x14ac:dyDescent="0.25">
      <c r="C3942"/>
      <c r="E3942"/>
      <c r="G3942"/>
    </row>
    <row r="3943" spans="3:7" x14ac:dyDescent="0.25">
      <c r="C3943"/>
      <c r="E3943"/>
      <c r="G3943"/>
    </row>
    <row r="3944" spans="3:7" x14ac:dyDescent="0.25">
      <c r="C3944"/>
      <c r="E3944"/>
      <c r="G3944"/>
    </row>
    <row r="3945" spans="3:7" x14ac:dyDescent="0.25">
      <c r="C3945"/>
      <c r="E3945"/>
      <c r="G3945"/>
    </row>
    <row r="3946" spans="3:7" x14ac:dyDescent="0.25">
      <c r="C3946"/>
      <c r="E3946"/>
      <c r="G3946"/>
    </row>
    <row r="3947" spans="3:7" x14ac:dyDescent="0.25">
      <c r="C3947"/>
      <c r="E3947"/>
      <c r="G3947"/>
    </row>
    <row r="3948" spans="3:7" x14ac:dyDescent="0.25">
      <c r="C3948"/>
      <c r="E3948"/>
      <c r="G3948"/>
    </row>
    <row r="3949" spans="3:7" x14ac:dyDescent="0.25">
      <c r="C3949"/>
      <c r="E3949"/>
      <c r="G3949"/>
    </row>
    <row r="3950" spans="3:7" x14ac:dyDescent="0.25">
      <c r="C3950"/>
      <c r="E3950"/>
      <c r="G3950"/>
    </row>
    <row r="3951" spans="3:7" x14ac:dyDescent="0.25">
      <c r="C3951"/>
      <c r="E3951"/>
      <c r="G3951"/>
    </row>
    <row r="3952" spans="3:7" x14ac:dyDescent="0.25">
      <c r="C3952"/>
      <c r="E3952"/>
      <c r="G3952"/>
    </row>
    <row r="3953" spans="3:7" x14ac:dyDescent="0.25">
      <c r="C3953"/>
      <c r="E3953"/>
      <c r="G3953"/>
    </row>
    <row r="3954" spans="3:7" x14ac:dyDescent="0.25">
      <c r="C3954"/>
      <c r="E3954"/>
      <c r="G3954"/>
    </row>
    <row r="3955" spans="3:7" x14ac:dyDescent="0.25">
      <c r="C3955"/>
      <c r="E3955"/>
      <c r="G3955"/>
    </row>
    <row r="3956" spans="3:7" x14ac:dyDescent="0.25">
      <c r="C3956"/>
      <c r="E3956"/>
      <c r="G3956"/>
    </row>
    <row r="3957" spans="3:7" x14ac:dyDescent="0.25">
      <c r="C3957"/>
      <c r="E3957"/>
      <c r="G3957"/>
    </row>
    <row r="3958" spans="3:7" x14ac:dyDescent="0.25">
      <c r="C3958"/>
      <c r="E3958"/>
      <c r="G3958"/>
    </row>
    <row r="3959" spans="3:7" x14ac:dyDescent="0.25">
      <c r="C3959"/>
      <c r="E3959"/>
      <c r="G3959"/>
    </row>
    <row r="3960" spans="3:7" x14ac:dyDescent="0.25">
      <c r="C3960"/>
      <c r="E3960"/>
      <c r="G3960"/>
    </row>
    <row r="3961" spans="3:7" x14ac:dyDescent="0.25">
      <c r="C3961"/>
      <c r="E3961"/>
      <c r="G3961"/>
    </row>
    <row r="3962" spans="3:7" x14ac:dyDescent="0.25">
      <c r="C3962"/>
      <c r="E3962"/>
      <c r="G3962"/>
    </row>
    <row r="3963" spans="3:7" x14ac:dyDescent="0.25">
      <c r="C3963"/>
      <c r="E3963"/>
      <c r="G3963"/>
    </row>
    <row r="3964" spans="3:7" x14ac:dyDescent="0.25">
      <c r="C3964"/>
      <c r="E3964"/>
      <c r="G3964"/>
    </row>
    <row r="3965" spans="3:7" x14ac:dyDescent="0.25">
      <c r="C3965"/>
      <c r="E3965"/>
      <c r="G3965"/>
    </row>
    <row r="3966" spans="3:7" x14ac:dyDescent="0.25">
      <c r="C3966"/>
      <c r="E3966"/>
      <c r="G3966"/>
    </row>
    <row r="3967" spans="3:7" x14ac:dyDescent="0.25">
      <c r="C3967"/>
      <c r="E3967"/>
      <c r="G3967"/>
    </row>
    <row r="3968" spans="3:7" x14ac:dyDescent="0.25">
      <c r="C3968"/>
      <c r="E3968"/>
      <c r="G3968"/>
    </row>
    <row r="3969" spans="3:7" x14ac:dyDescent="0.25">
      <c r="C3969"/>
      <c r="E3969"/>
      <c r="G3969"/>
    </row>
    <row r="3970" spans="3:7" x14ac:dyDescent="0.25">
      <c r="C3970"/>
      <c r="E3970"/>
      <c r="G3970"/>
    </row>
    <row r="3971" spans="3:7" x14ac:dyDescent="0.25">
      <c r="C3971"/>
      <c r="E3971"/>
      <c r="G3971"/>
    </row>
    <row r="3972" spans="3:7" x14ac:dyDescent="0.25">
      <c r="C3972"/>
      <c r="E3972"/>
      <c r="G3972"/>
    </row>
    <row r="3973" spans="3:7" x14ac:dyDescent="0.25">
      <c r="C3973"/>
      <c r="E3973"/>
      <c r="G3973"/>
    </row>
    <row r="3974" spans="3:7" x14ac:dyDescent="0.25">
      <c r="C3974"/>
      <c r="E3974"/>
      <c r="G3974"/>
    </row>
    <row r="3975" spans="3:7" x14ac:dyDescent="0.25">
      <c r="C3975"/>
      <c r="E3975"/>
      <c r="G3975"/>
    </row>
    <row r="3976" spans="3:7" x14ac:dyDescent="0.25">
      <c r="C3976"/>
      <c r="E3976"/>
      <c r="G3976"/>
    </row>
    <row r="3977" spans="3:7" x14ac:dyDescent="0.25">
      <c r="C3977"/>
      <c r="E3977"/>
      <c r="G3977"/>
    </row>
    <row r="3978" spans="3:7" x14ac:dyDescent="0.25">
      <c r="C3978"/>
      <c r="E3978"/>
      <c r="G3978"/>
    </row>
    <row r="3979" spans="3:7" x14ac:dyDescent="0.25">
      <c r="C3979"/>
      <c r="E3979"/>
      <c r="G3979"/>
    </row>
    <row r="3980" spans="3:7" x14ac:dyDescent="0.25">
      <c r="C3980"/>
      <c r="E3980"/>
      <c r="G3980"/>
    </row>
    <row r="3981" spans="3:7" x14ac:dyDescent="0.25">
      <c r="C3981"/>
      <c r="E3981"/>
      <c r="G3981"/>
    </row>
    <row r="3982" spans="3:7" x14ac:dyDescent="0.25">
      <c r="C3982"/>
      <c r="E3982"/>
      <c r="G3982"/>
    </row>
    <row r="3983" spans="3:7" x14ac:dyDescent="0.25">
      <c r="C3983"/>
      <c r="E3983"/>
      <c r="G3983"/>
    </row>
    <row r="3984" spans="3:7" x14ac:dyDescent="0.25">
      <c r="C3984"/>
      <c r="E3984"/>
      <c r="G3984"/>
    </row>
    <row r="3985" spans="3:7" x14ac:dyDescent="0.25">
      <c r="C3985"/>
      <c r="E3985"/>
      <c r="G3985"/>
    </row>
    <row r="3986" spans="3:7" x14ac:dyDescent="0.25">
      <c r="C3986"/>
      <c r="E3986"/>
      <c r="G3986"/>
    </row>
    <row r="3987" spans="3:7" x14ac:dyDescent="0.25">
      <c r="C3987"/>
      <c r="E3987"/>
      <c r="G3987"/>
    </row>
    <row r="3988" spans="3:7" x14ac:dyDescent="0.25">
      <c r="C3988"/>
      <c r="E3988"/>
      <c r="G3988"/>
    </row>
    <row r="3989" spans="3:7" x14ac:dyDescent="0.25">
      <c r="C3989"/>
      <c r="E3989"/>
      <c r="G3989"/>
    </row>
    <row r="3990" spans="3:7" x14ac:dyDescent="0.25">
      <c r="C3990"/>
      <c r="E3990"/>
      <c r="G3990"/>
    </row>
    <row r="3991" spans="3:7" x14ac:dyDescent="0.25">
      <c r="C3991"/>
      <c r="E3991"/>
      <c r="G3991"/>
    </row>
    <row r="3992" spans="3:7" x14ac:dyDescent="0.25">
      <c r="C3992"/>
      <c r="E3992"/>
      <c r="G3992"/>
    </row>
    <row r="3993" spans="3:7" x14ac:dyDescent="0.25">
      <c r="C3993"/>
      <c r="E3993"/>
      <c r="G3993"/>
    </row>
    <row r="3994" spans="3:7" x14ac:dyDescent="0.25">
      <c r="C3994"/>
      <c r="E3994"/>
      <c r="G3994"/>
    </row>
    <row r="3995" spans="3:7" x14ac:dyDescent="0.25">
      <c r="C3995"/>
      <c r="E3995"/>
      <c r="G3995"/>
    </row>
    <row r="3996" spans="3:7" x14ac:dyDescent="0.25">
      <c r="C3996"/>
      <c r="E3996"/>
      <c r="G3996"/>
    </row>
    <row r="3997" spans="3:7" x14ac:dyDescent="0.25">
      <c r="C3997"/>
      <c r="E3997"/>
      <c r="G3997"/>
    </row>
    <row r="3998" spans="3:7" x14ac:dyDescent="0.25">
      <c r="C3998"/>
      <c r="E3998"/>
      <c r="G3998"/>
    </row>
    <row r="3999" spans="3:7" x14ac:dyDescent="0.25">
      <c r="C3999"/>
      <c r="E3999"/>
      <c r="G3999"/>
    </row>
    <row r="4000" spans="3:7" x14ac:dyDescent="0.25">
      <c r="C4000"/>
      <c r="E4000"/>
      <c r="G4000"/>
    </row>
    <row r="4001" spans="3:7" x14ac:dyDescent="0.25">
      <c r="C4001"/>
      <c r="E4001"/>
      <c r="G4001"/>
    </row>
    <row r="4002" spans="3:7" x14ac:dyDescent="0.25">
      <c r="C4002"/>
      <c r="E4002"/>
      <c r="G4002"/>
    </row>
    <row r="4003" spans="3:7" x14ac:dyDescent="0.25">
      <c r="C4003"/>
      <c r="E4003"/>
      <c r="G4003"/>
    </row>
    <row r="4004" spans="3:7" x14ac:dyDescent="0.25">
      <c r="C4004"/>
      <c r="E4004"/>
      <c r="G4004"/>
    </row>
    <row r="4005" spans="3:7" x14ac:dyDescent="0.25">
      <c r="C4005"/>
      <c r="E4005"/>
      <c r="G4005"/>
    </row>
    <row r="4006" spans="3:7" x14ac:dyDescent="0.25">
      <c r="C4006"/>
      <c r="E4006"/>
      <c r="G4006"/>
    </row>
    <row r="4007" spans="3:7" x14ac:dyDescent="0.25">
      <c r="C4007"/>
      <c r="E4007"/>
      <c r="G4007"/>
    </row>
    <row r="4008" spans="3:7" x14ac:dyDescent="0.25">
      <c r="C4008"/>
      <c r="E4008"/>
      <c r="G4008"/>
    </row>
    <row r="4009" spans="3:7" x14ac:dyDescent="0.25">
      <c r="C4009"/>
      <c r="E4009"/>
      <c r="G4009"/>
    </row>
    <row r="4010" spans="3:7" x14ac:dyDescent="0.25">
      <c r="C4010"/>
      <c r="E4010"/>
      <c r="G4010"/>
    </row>
    <row r="4011" spans="3:7" x14ac:dyDescent="0.25">
      <c r="C4011"/>
      <c r="E4011"/>
      <c r="G4011"/>
    </row>
    <row r="4012" spans="3:7" x14ac:dyDescent="0.25">
      <c r="C4012"/>
      <c r="E4012"/>
      <c r="G4012"/>
    </row>
    <row r="4013" spans="3:7" x14ac:dyDescent="0.25">
      <c r="C4013"/>
      <c r="E4013"/>
      <c r="G4013"/>
    </row>
    <row r="4014" spans="3:7" x14ac:dyDescent="0.25">
      <c r="C4014"/>
      <c r="E4014"/>
      <c r="G4014"/>
    </row>
    <row r="4015" spans="3:7" x14ac:dyDescent="0.25">
      <c r="C4015"/>
      <c r="E4015"/>
      <c r="G4015"/>
    </row>
    <row r="4016" spans="3:7" x14ac:dyDescent="0.25">
      <c r="C4016"/>
      <c r="E4016"/>
      <c r="G4016"/>
    </row>
    <row r="4017" spans="3:7" x14ac:dyDescent="0.25">
      <c r="C4017"/>
      <c r="E4017"/>
      <c r="G4017"/>
    </row>
    <row r="4018" spans="3:7" x14ac:dyDescent="0.25">
      <c r="C4018"/>
      <c r="E4018"/>
      <c r="G4018"/>
    </row>
    <row r="4019" spans="3:7" x14ac:dyDescent="0.25">
      <c r="C4019"/>
      <c r="E4019"/>
      <c r="G4019"/>
    </row>
    <row r="4020" spans="3:7" x14ac:dyDescent="0.25">
      <c r="C4020"/>
      <c r="E4020"/>
      <c r="G4020"/>
    </row>
    <row r="4021" spans="3:7" x14ac:dyDescent="0.25">
      <c r="C4021"/>
      <c r="E4021"/>
      <c r="G4021"/>
    </row>
    <row r="4022" spans="3:7" x14ac:dyDescent="0.25">
      <c r="C4022"/>
      <c r="E4022"/>
      <c r="G4022"/>
    </row>
    <row r="4023" spans="3:7" x14ac:dyDescent="0.25">
      <c r="C4023"/>
      <c r="E4023"/>
      <c r="G4023"/>
    </row>
    <row r="4024" spans="3:7" x14ac:dyDescent="0.25">
      <c r="C4024"/>
      <c r="E4024"/>
      <c r="G4024"/>
    </row>
    <row r="4025" spans="3:7" x14ac:dyDescent="0.25">
      <c r="C4025"/>
      <c r="E4025"/>
      <c r="G4025"/>
    </row>
    <row r="4026" spans="3:7" x14ac:dyDescent="0.25">
      <c r="C4026"/>
      <c r="E4026"/>
      <c r="G4026"/>
    </row>
    <row r="4027" spans="3:7" x14ac:dyDescent="0.25">
      <c r="C4027"/>
      <c r="E4027"/>
      <c r="G4027"/>
    </row>
    <row r="4028" spans="3:7" x14ac:dyDescent="0.25">
      <c r="C4028"/>
      <c r="E4028"/>
      <c r="G4028"/>
    </row>
    <row r="4029" spans="3:7" x14ac:dyDescent="0.25">
      <c r="C4029"/>
      <c r="E4029"/>
      <c r="G4029"/>
    </row>
    <row r="4030" spans="3:7" x14ac:dyDescent="0.25">
      <c r="C4030"/>
      <c r="E4030"/>
      <c r="G4030"/>
    </row>
    <row r="4031" spans="3:7" x14ac:dyDescent="0.25">
      <c r="C4031"/>
      <c r="E4031"/>
      <c r="G4031"/>
    </row>
    <row r="4032" spans="3:7" x14ac:dyDescent="0.25">
      <c r="C4032"/>
      <c r="E4032"/>
      <c r="G4032"/>
    </row>
    <row r="4033" spans="3:7" x14ac:dyDescent="0.25">
      <c r="C4033"/>
      <c r="E4033"/>
      <c r="G4033"/>
    </row>
    <row r="4034" spans="3:7" x14ac:dyDescent="0.25">
      <c r="C4034"/>
      <c r="E4034"/>
      <c r="G4034"/>
    </row>
    <row r="4035" spans="3:7" x14ac:dyDescent="0.25">
      <c r="C4035"/>
      <c r="E4035"/>
      <c r="G4035"/>
    </row>
    <row r="4036" spans="3:7" x14ac:dyDescent="0.25">
      <c r="C4036"/>
      <c r="E4036"/>
      <c r="G4036"/>
    </row>
    <row r="4037" spans="3:7" x14ac:dyDescent="0.25">
      <c r="C4037"/>
      <c r="E4037"/>
      <c r="G4037"/>
    </row>
    <row r="4038" spans="3:7" x14ac:dyDescent="0.25">
      <c r="C4038"/>
      <c r="E4038"/>
      <c r="G4038"/>
    </row>
    <row r="4039" spans="3:7" x14ac:dyDescent="0.25">
      <c r="C4039"/>
      <c r="E4039"/>
      <c r="G4039"/>
    </row>
    <row r="4040" spans="3:7" x14ac:dyDescent="0.25">
      <c r="C4040"/>
      <c r="E4040"/>
      <c r="G4040"/>
    </row>
    <row r="4041" spans="3:7" x14ac:dyDescent="0.25">
      <c r="C4041"/>
      <c r="E4041"/>
      <c r="G4041"/>
    </row>
    <row r="4042" spans="3:7" x14ac:dyDescent="0.25">
      <c r="C4042"/>
      <c r="E4042"/>
      <c r="G4042"/>
    </row>
    <row r="4043" spans="3:7" x14ac:dyDescent="0.25">
      <c r="C4043"/>
      <c r="E4043"/>
      <c r="G4043"/>
    </row>
    <row r="4044" spans="3:7" x14ac:dyDescent="0.25">
      <c r="C4044"/>
      <c r="E4044"/>
      <c r="G4044"/>
    </row>
    <row r="4045" spans="3:7" x14ac:dyDescent="0.25">
      <c r="C4045"/>
      <c r="E4045"/>
      <c r="G4045"/>
    </row>
    <row r="4046" spans="3:7" x14ac:dyDescent="0.25">
      <c r="C4046"/>
      <c r="E4046"/>
      <c r="G4046"/>
    </row>
    <row r="4047" spans="3:7" x14ac:dyDescent="0.25">
      <c r="C4047"/>
      <c r="E4047"/>
      <c r="G4047"/>
    </row>
    <row r="4048" spans="3:7" x14ac:dyDescent="0.25">
      <c r="C4048"/>
      <c r="E4048"/>
      <c r="G4048"/>
    </row>
    <row r="4049" spans="3:7" x14ac:dyDescent="0.25">
      <c r="C4049"/>
      <c r="E4049"/>
      <c r="G4049"/>
    </row>
    <row r="4050" spans="3:7" x14ac:dyDescent="0.25">
      <c r="C4050"/>
      <c r="E4050"/>
      <c r="G4050"/>
    </row>
    <row r="4051" spans="3:7" x14ac:dyDescent="0.25">
      <c r="C4051"/>
      <c r="E4051"/>
      <c r="G4051"/>
    </row>
    <row r="4052" spans="3:7" x14ac:dyDescent="0.25">
      <c r="C4052"/>
      <c r="E4052"/>
      <c r="G4052"/>
    </row>
    <row r="4053" spans="3:7" x14ac:dyDescent="0.25">
      <c r="C4053"/>
      <c r="E4053"/>
      <c r="G4053"/>
    </row>
    <row r="4054" spans="3:7" x14ac:dyDescent="0.25">
      <c r="C4054"/>
      <c r="E4054"/>
      <c r="G4054"/>
    </row>
    <row r="4055" spans="3:7" x14ac:dyDescent="0.25">
      <c r="C4055"/>
      <c r="E4055"/>
      <c r="G4055"/>
    </row>
    <row r="4056" spans="3:7" x14ac:dyDescent="0.25">
      <c r="C4056"/>
      <c r="E4056"/>
      <c r="G4056"/>
    </row>
    <row r="4057" spans="3:7" x14ac:dyDescent="0.25">
      <c r="C4057"/>
      <c r="E4057"/>
      <c r="G4057"/>
    </row>
    <row r="4058" spans="3:7" x14ac:dyDescent="0.25">
      <c r="C4058"/>
      <c r="E4058"/>
      <c r="G4058"/>
    </row>
    <row r="4059" spans="3:7" x14ac:dyDescent="0.25">
      <c r="C4059"/>
      <c r="E4059"/>
      <c r="G4059"/>
    </row>
    <row r="4060" spans="3:7" x14ac:dyDescent="0.25">
      <c r="C4060"/>
      <c r="E4060"/>
      <c r="G4060"/>
    </row>
    <row r="4061" spans="3:7" x14ac:dyDescent="0.25">
      <c r="C4061"/>
      <c r="E4061"/>
      <c r="G4061"/>
    </row>
    <row r="4062" spans="3:7" x14ac:dyDescent="0.25">
      <c r="C4062"/>
      <c r="E4062"/>
      <c r="G4062"/>
    </row>
    <row r="4063" spans="3:7" x14ac:dyDescent="0.25">
      <c r="C4063"/>
      <c r="E4063"/>
      <c r="G4063"/>
    </row>
    <row r="4064" spans="3:7" x14ac:dyDescent="0.25">
      <c r="C4064"/>
      <c r="E4064"/>
      <c r="G4064"/>
    </row>
    <row r="4065" spans="3:7" x14ac:dyDescent="0.25">
      <c r="C4065"/>
      <c r="E4065"/>
      <c r="G4065"/>
    </row>
    <row r="4066" spans="3:7" x14ac:dyDescent="0.25">
      <c r="C4066"/>
      <c r="E4066"/>
      <c r="G4066"/>
    </row>
    <row r="4067" spans="3:7" x14ac:dyDescent="0.25">
      <c r="C4067"/>
      <c r="E4067"/>
      <c r="G4067"/>
    </row>
    <row r="4068" spans="3:7" x14ac:dyDescent="0.25">
      <c r="C4068"/>
      <c r="E4068"/>
      <c r="G4068"/>
    </row>
    <row r="4069" spans="3:7" x14ac:dyDescent="0.25">
      <c r="C4069"/>
      <c r="E4069"/>
      <c r="G4069"/>
    </row>
    <row r="4070" spans="3:7" x14ac:dyDescent="0.25">
      <c r="C4070"/>
      <c r="E4070"/>
      <c r="G4070"/>
    </row>
    <row r="4071" spans="3:7" x14ac:dyDescent="0.25">
      <c r="C4071"/>
      <c r="E4071"/>
      <c r="G4071"/>
    </row>
    <row r="4072" spans="3:7" x14ac:dyDescent="0.25">
      <c r="C4072"/>
      <c r="E4072"/>
      <c r="G4072"/>
    </row>
    <row r="4073" spans="3:7" x14ac:dyDescent="0.25">
      <c r="C4073"/>
      <c r="E4073"/>
      <c r="G4073"/>
    </row>
    <row r="4074" spans="3:7" x14ac:dyDescent="0.25">
      <c r="C4074"/>
      <c r="E4074"/>
      <c r="G4074"/>
    </row>
    <row r="4075" spans="3:7" x14ac:dyDescent="0.25">
      <c r="C4075"/>
      <c r="E4075"/>
      <c r="G4075"/>
    </row>
    <row r="4076" spans="3:7" x14ac:dyDescent="0.25">
      <c r="C4076"/>
      <c r="E4076"/>
      <c r="G4076"/>
    </row>
    <row r="4077" spans="3:7" x14ac:dyDescent="0.25">
      <c r="C4077"/>
      <c r="E4077"/>
      <c r="G4077"/>
    </row>
    <row r="4078" spans="3:7" x14ac:dyDescent="0.25">
      <c r="C4078"/>
      <c r="E4078"/>
      <c r="G4078"/>
    </row>
    <row r="4079" spans="3:7" x14ac:dyDescent="0.25">
      <c r="C4079"/>
      <c r="E4079"/>
      <c r="G4079"/>
    </row>
    <row r="4080" spans="3:7" x14ac:dyDescent="0.25">
      <c r="C4080"/>
      <c r="E4080"/>
      <c r="G4080"/>
    </row>
    <row r="4081" spans="3:7" x14ac:dyDescent="0.25">
      <c r="C4081"/>
      <c r="E4081"/>
      <c r="G4081"/>
    </row>
    <row r="4082" spans="3:7" x14ac:dyDescent="0.25">
      <c r="C4082"/>
      <c r="E4082"/>
      <c r="G4082"/>
    </row>
    <row r="4083" spans="3:7" x14ac:dyDescent="0.25">
      <c r="C4083"/>
      <c r="E4083"/>
      <c r="G4083"/>
    </row>
    <row r="4084" spans="3:7" x14ac:dyDescent="0.25">
      <c r="C4084"/>
      <c r="E4084"/>
      <c r="G4084"/>
    </row>
    <row r="4085" spans="3:7" x14ac:dyDescent="0.25">
      <c r="C4085"/>
      <c r="E4085"/>
      <c r="G4085"/>
    </row>
    <row r="4086" spans="3:7" x14ac:dyDescent="0.25">
      <c r="C4086"/>
      <c r="E4086"/>
      <c r="G4086"/>
    </row>
    <row r="4087" spans="3:7" x14ac:dyDescent="0.25">
      <c r="C4087"/>
      <c r="E4087"/>
      <c r="G4087"/>
    </row>
    <row r="4088" spans="3:7" x14ac:dyDescent="0.25">
      <c r="C4088"/>
      <c r="E4088"/>
      <c r="G4088"/>
    </row>
    <row r="4089" spans="3:7" x14ac:dyDescent="0.25">
      <c r="C4089"/>
      <c r="E4089"/>
      <c r="G4089"/>
    </row>
    <row r="4090" spans="3:7" x14ac:dyDescent="0.25">
      <c r="C4090"/>
      <c r="E4090"/>
      <c r="G4090"/>
    </row>
    <row r="4091" spans="3:7" x14ac:dyDescent="0.25">
      <c r="C4091"/>
      <c r="E4091"/>
      <c r="G4091"/>
    </row>
    <row r="4092" spans="3:7" x14ac:dyDescent="0.25">
      <c r="C4092"/>
      <c r="E4092"/>
      <c r="G4092"/>
    </row>
    <row r="4093" spans="3:7" x14ac:dyDescent="0.25">
      <c r="C4093"/>
      <c r="E4093"/>
      <c r="G4093"/>
    </row>
    <row r="4094" spans="3:7" x14ac:dyDescent="0.25">
      <c r="C4094"/>
      <c r="E4094"/>
      <c r="G4094"/>
    </row>
    <row r="4095" spans="3:7" x14ac:dyDescent="0.25">
      <c r="C4095"/>
      <c r="E4095"/>
      <c r="G4095"/>
    </row>
    <row r="4096" spans="3:7" x14ac:dyDescent="0.25">
      <c r="C4096"/>
      <c r="E4096"/>
      <c r="G4096"/>
    </row>
    <row r="4097" spans="3:7" x14ac:dyDescent="0.25">
      <c r="C4097"/>
      <c r="E4097"/>
      <c r="G4097"/>
    </row>
    <row r="4098" spans="3:7" x14ac:dyDescent="0.25">
      <c r="C4098"/>
      <c r="E4098"/>
      <c r="G4098"/>
    </row>
    <row r="4099" spans="3:7" x14ac:dyDescent="0.25">
      <c r="C4099"/>
      <c r="E4099"/>
      <c r="G4099"/>
    </row>
    <row r="4100" spans="3:7" x14ac:dyDescent="0.25">
      <c r="C4100"/>
      <c r="E4100"/>
      <c r="G4100"/>
    </row>
    <row r="4101" spans="3:7" x14ac:dyDescent="0.25">
      <c r="C4101"/>
      <c r="E4101"/>
      <c r="G4101"/>
    </row>
    <row r="4102" spans="3:7" x14ac:dyDescent="0.25">
      <c r="C4102"/>
      <c r="E4102"/>
      <c r="G4102"/>
    </row>
    <row r="4103" spans="3:7" x14ac:dyDescent="0.25">
      <c r="C4103"/>
      <c r="E4103"/>
      <c r="G4103"/>
    </row>
    <row r="4104" spans="3:7" x14ac:dyDescent="0.25">
      <c r="C4104"/>
      <c r="E4104"/>
      <c r="G4104"/>
    </row>
    <row r="4105" spans="3:7" x14ac:dyDescent="0.25">
      <c r="C4105"/>
      <c r="E4105"/>
      <c r="G4105"/>
    </row>
    <row r="4106" spans="3:7" x14ac:dyDescent="0.25">
      <c r="C4106"/>
      <c r="E4106"/>
      <c r="G4106"/>
    </row>
    <row r="4107" spans="3:7" x14ac:dyDescent="0.25">
      <c r="C4107"/>
      <c r="E4107"/>
      <c r="G4107"/>
    </row>
    <row r="4108" spans="3:7" x14ac:dyDescent="0.25">
      <c r="C4108"/>
      <c r="E4108"/>
      <c r="G4108"/>
    </row>
    <row r="4109" spans="3:7" x14ac:dyDescent="0.25">
      <c r="C4109"/>
      <c r="E4109"/>
      <c r="G4109"/>
    </row>
    <row r="4110" spans="3:7" x14ac:dyDescent="0.25">
      <c r="C4110"/>
      <c r="E4110"/>
      <c r="G4110"/>
    </row>
    <row r="4111" spans="3:7" x14ac:dyDescent="0.25">
      <c r="C4111"/>
      <c r="E4111"/>
      <c r="G4111"/>
    </row>
    <row r="4112" spans="3:7" x14ac:dyDescent="0.25">
      <c r="C4112"/>
      <c r="E4112"/>
      <c r="G4112"/>
    </row>
    <row r="4113" spans="3:7" x14ac:dyDescent="0.25">
      <c r="C4113"/>
      <c r="E4113"/>
      <c r="G4113"/>
    </row>
    <row r="4114" spans="3:7" x14ac:dyDescent="0.25">
      <c r="C4114"/>
      <c r="E4114"/>
      <c r="G4114"/>
    </row>
    <row r="4115" spans="3:7" x14ac:dyDescent="0.25">
      <c r="C4115"/>
      <c r="E4115"/>
      <c r="G4115"/>
    </row>
    <row r="4116" spans="3:7" x14ac:dyDescent="0.25">
      <c r="C4116"/>
      <c r="E4116"/>
      <c r="G4116"/>
    </row>
    <row r="4117" spans="3:7" x14ac:dyDescent="0.25">
      <c r="C4117"/>
      <c r="E4117"/>
      <c r="G4117"/>
    </row>
    <row r="4118" spans="3:7" x14ac:dyDescent="0.25">
      <c r="C4118"/>
      <c r="E4118"/>
      <c r="G4118"/>
    </row>
    <row r="4119" spans="3:7" x14ac:dyDescent="0.25">
      <c r="C4119"/>
      <c r="E4119"/>
      <c r="G4119"/>
    </row>
    <row r="4120" spans="3:7" x14ac:dyDescent="0.25">
      <c r="C4120"/>
      <c r="E4120"/>
      <c r="G4120"/>
    </row>
    <row r="4121" spans="3:7" x14ac:dyDescent="0.25">
      <c r="C4121"/>
      <c r="E4121"/>
      <c r="G4121"/>
    </row>
    <row r="4122" spans="3:7" x14ac:dyDescent="0.25">
      <c r="C4122"/>
      <c r="E4122"/>
      <c r="G4122"/>
    </row>
    <row r="4123" spans="3:7" x14ac:dyDescent="0.25">
      <c r="C4123"/>
      <c r="E4123"/>
      <c r="G4123"/>
    </row>
    <row r="4124" spans="3:7" x14ac:dyDescent="0.25">
      <c r="C4124"/>
      <c r="E4124"/>
      <c r="G4124"/>
    </row>
    <row r="4125" spans="3:7" x14ac:dyDescent="0.25">
      <c r="C4125"/>
      <c r="E4125"/>
      <c r="G4125"/>
    </row>
    <row r="4126" spans="3:7" x14ac:dyDescent="0.25">
      <c r="C4126"/>
      <c r="E4126"/>
      <c r="G4126"/>
    </row>
    <row r="4127" spans="3:7" x14ac:dyDescent="0.25">
      <c r="C4127"/>
      <c r="E4127"/>
      <c r="G4127"/>
    </row>
    <row r="4128" spans="3:7" x14ac:dyDescent="0.25">
      <c r="C4128"/>
      <c r="E4128"/>
      <c r="G4128"/>
    </row>
    <row r="4129" spans="3:7" x14ac:dyDescent="0.25">
      <c r="C4129"/>
      <c r="E4129"/>
      <c r="G4129"/>
    </row>
    <row r="4130" spans="3:7" x14ac:dyDescent="0.25">
      <c r="C4130"/>
      <c r="E4130"/>
      <c r="G4130"/>
    </row>
    <row r="4131" spans="3:7" x14ac:dyDescent="0.25">
      <c r="C4131"/>
      <c r="E4131"/>
      <c r="G4131"/>
    </row>
    <row r="4132" spans="3:7" x14ac:dyDescent="0.25">
      <c r="C4132"/>
      <c r="E4132"/>
      <c r="G4132"/>
    </row>
    <row r="4133" spans="3:7" x14ac:dyDescent="0.25">
      <c r="C4133"/>
      <c r="E4133"/>
      <c r="G4133"/>
    </row>
    <row r="4134" spans="3:7" x14ac:dyDescent="0.25">
      <c r="C4134"/>
      <c r="E4134"/>
      <c r="G4134"/>
    </row>
    <row r="4135" spans="3:7" x14ac:dyDescent="0.25">
      <c r="C4135"/>
      <c r="E4135"/>
      <c r="G4135"/>
    </row>
    <row r="4136" spans="3:7" x14ac:dyDescent="0.25">
      <c r="C4136"/>
      <c r="E4136"/>
      <c r="G4136"/>
    </row>
    <row r="4137" spans="3:7" x14ac:dyDescent="0.25">
      <c r="C4137"/>
      <c r="E4137"/>
      <c r="G4137"/>
    </row>
    <row r="4138" spans="3:7" x14ac:dyDescent="0.25">
      <c r="C4138"/>
      <c r="E4138"/>
      <c r="G4138"/>
    </row>
    <row r="4139" spans="3:7" x14ac:dyDescent="0.25">
      <c r="C4139"/>
      <c r="E4139"/>
      <c r="G4139"/>
    </row>
    <row r="4140" spans="3:7" x14ac:dyDescent="0.25">
      <c r="C4140"/>
      <c r="E4140"/>
      <c r="G4140"/>
    </row>
    <row r="4141" spans="3:7" x14ac:dyDescent="0.25">
      <c r="C4141"/>
      <c r="E4141"/>
      <c r="G4141"/>
    </row>
    <row r="4142" spans="3:7" x14ac:dyDescent="0.25">
      <c r="C4142"/>
      <c r="E4142"/>
      <c r="G4142"/>
    </row>
    <row r="4143" spans="3:7" x14ac:dyDescent="0.25">
      <c r="C4143"/>
      <c r="E4143"/>
      <c r="G4143"/>
    </row>
    <row r="4144" spans="3:7" x14ac:dyDescent="0.25">
      <c r="C4144"/>
      <c r="E4144"/>
      <c r="G4144"/>
    </row>
    <row r="4145" spans="3:7" x14ac:dyDescent="0.25">
      <c r="C4145"/>
      <c r="E4145"/>
      <c r="G4145"/>
    </row>
    <row r="4146" spans="3:7" x14ac:dyDescent="0.25">
      <c r="C4146"/>
      <c r="E4146"/>
      <c r="G4146"/>
    </row>
    <row r="4147" spans="3:7" x14ac:dyDescent="0.25">
      <c r="C4147"/>
      <c r="E4147"/>
      <c r="G4147"/>
    </row>
    <row r="4148" spans="3:7" x14ac:dyDescent="0.25">
      <c r="C4148"/>
      <c r="E4148"/>
      <c r="G4148"/>
    </row>
    <row r="4149" spans="3:7" x14ac:dyDescent="0.25">
      <c r="C4149"/>
      <c r="E4149"/>
      <c r="G4149"/>
    </row>
    <row r="4150" spans="3:7" x14ac:dyDescent="0.25">
      <c r="C4150"/>
      <c r="E4150"/>
      <c r="G4150"/>
    </row>
    <row r="4151" spans="3:7" x14ac:dyDescent="0.25">
      <c r="C4151"/>
      <c r="E4151"/>
      <c r="G4151"/>
    </row>
    <row r="4152" spans="3:7" x14ac:dyDescent="0.25">
      <c r="C4152"/>
      <c r="E4152"/>
      <c r="G4152"/>
    </row>
    <row r="4153" spans="3:7" x14ac:dyDescent="0.25">
      <c r="C4153"/>
      <c r="E4153"/>
      <c r="G4153"/>
    </row>
    <row r="4154" spans="3:7" x14ac:dyDescent="0.25">
      <c r="C4154"/>
      <c r="E4154"/>
      <c r="G4154"/>
    </row>
    <row r="4155" spans="3:7" x14ac:dyDescent="0.25">
      <c r="C4155"/>
      <c r="E4155"/>
      <c r="G4155"/>
    </row>
    <row r="4156" spans="3:7" x14ac:dyDescent="0.25">
      <c r="C4156"/>
      <c r="E4156"/>
      <c r="G4156"/>
    </row>
    <row r="4157" spans="3:7" x14ac:dyDescent="0.25">
      <c r="C4157"/>
      <c r="E4157"/>
      <c r="G4157"/>
    </row>
    <row r="4158" spans="3:7" x14ac:dyDescent="0.25">
      <c r="C4158"/>
      <c r="E4158"/>
      <c r="G4158"/>
    </row>
    <row r="4159" spans="3:7" x14ac:dyDescent="0.25">
      <c r="C4159"/>
      <c r="E4159"/>
      <c r="G4159"/>
    </row>
    <row r="4160" spans="3:7" x14ac:dyDescent="0.25">
      <c r="C4160"/>
      <c r="E4160"/>
      <c r="G4160"/>
    </row>
    <row r="4161" spans="3:7" x14ac:dyDescent="0.25">
      <c r="C4161"/>
      <c r="E4161"/>
      <c r="G4161"/>
    </row>
    <row r="4162" spans="3:7" x14ac:dyDescent="0.25">
      <c r="C4162"/>
      <c r="E4162"/>
      <c r="G4162"/>
    </row>
    <row r="4163" spans="3:7" x14ac:dyDescent="0.25">
      <c r="C4163"/>
      <c r="E4163"/>
      <c r="G4163"/>
    </row>
    <row r="4164" spans="3:7" x14ac:dyDescent="0.25">
      <c r="C4164"/>
      <c r="E4164"/>
      <c r="G4164"/>
    </row>
    <row r="4165" spans="3:7" x14ac:dyDescent="0.25">
      <c r="C4165"/>
      <c r="E4165"/>
      <c r="G4165"/>
    </row>
    <row r="4166" spans="3:7" x14ac:dyDescent="0.25">
      <c r="C4166"/>
      <c r="E4166"/>
      <c r="G4166"/>
    </row>
    <row r="4167" spans="3:7" x14ac:dyDescent="0.25">
      <c r="C4167"/>
      <c r="E4167"/>
      <c r="G4167"/>
    </row>
    <row r="4168" spans="3:7" x14ac:dyDescent="0.25">
      <c r="C4168"/>
      <c r="E4168"/>
      <c r="G4168"/>
    </row>
    <row r="4169" spans="3:7" x14ac:dyDescent="0.25">
      <c r="C4169"/>
      <c r="E4169"/>
      <c r="G4169"/>
    </row>
    <row r="4170" spans="3:7" x14ac:dyDescent="0.25">
      <c r="C4170"/>
      <c r="E4170"/>
      <c r="G4170"/>
    </row>
    <row r="4171" spans="3:7" x14ac:dyDescent="0.25">
      <c r="C4171"/>
      <c r="E4171"/>
      <c r="G4171"/>
    </row>
    <row r="4172" spans="3:7" x14ac:dyDescent="0.25">
      <c r="C4172"/>
      <c r="E4172"/>
      <c r="G4172"/>
    </row>
    <row r="4173" spans="3:7" x14ac:dyDescent="0.25">
      <c r="C4173"/>
      <c r="E4173"/>
      <c r="G4173"/>
    </row>
    <row r="4174" spans="3:7" x14ac:dyDescent="0.25">
      <c r="C4174"/>
      <c r="E4174"/>
      <c r="G4174"/>
    </row>
    <row r="4175" spans="3:7" x14ac:dyDescent="0.25">
      <c r="C4175"/>
      <c r="E4175"/>
      <c r="G4175"/>
    </row>
    <row r="4176" spans="3:7" x14ac:dyDescent="0.25">
      <c r="C4176"/>
      <c r="E4176"/>
      <c r="G4176"/>
    </row>
    <row r="4177" spans="3:7" x14ac:dyDescent="0.25">
      <c r="C4177"/>
      <c r="E4177"/>
      <c r="G4177"/>
    </row>
    <row r="4178" spans="3:7" x14ac:dyDescent="0.25">
      <c r="C4178"/>
      <c r="E4178"/>
      <c r="G4178"/>
    </row>
    <row r="4179" spans="3:7" x14ac:dyDescent="0.25">
      <c r="C4179"/>
      <c r="E4179"/>
      <c r="G4179"/>
    </row>
    <row r="4180" spans="3:7" x14ac:dyDescent="0.25">
      <c r="C4180"/>
      <c r="E4180"/>
      <c r="G4180"/>
    </row>
    <row r="4181" spans="3:7" x14ac:dyDescent="0.25">
      <c r="C4181"/>
      <c r="E4181"/>
      <c r="G4181"/>
    </row>
    <row r="4182" spans="3:7" x14ac:dyDescent="0.25">
      <c r="C4182"/>
      <c r="E4182"/>
      <c r="G4182"/>
    </row>
    <row r="4183" spans="3:7" x14ac:dyDescent="0.25">
      <c r="C4183"/>
      <c r="E4183"/>
      <c r="G4183"/>
    </row>
    <row r="4184" spans="3:7" x14ac:dyDescent="0.25">
      <c r="C4184"/>
      <c r="E4184"/>
      <c r="G4184"/>
    </row>
    <row r="4185" spans="3:7" x14ac:dyDescent="0.25">
      <c r="C4185"/>
      <c r="E4185"/>
      <c r="G4185"/>
    </row>
    <row r="4186" spans="3:7" x14ac:dyDescent="0.25">
      <c r="C4186"/>
      <c r="E4186"/>
      <c r="G4186"/>
    </row>
    <row r="4187" spans="3:7" x14ac:dyDescent="0.25">
      <c r="C4187"/>
      <c r="E4187"/>
      <c r="G4187"/>
    </row>
    <row r="4188" spans="3:7" x14ac:dyDescent="0.25">
      <c r="C4188"/>
      <c r="E4188"/>
      <c r="G4188"/>
    </row>
    <row r="4189" spans="3:7" x14ac:dyDescent="0.25">
      <c r="C4189"/>
      <c r="E4189"/>
      <c r="G4189"/>
    </row>
    <row r="4190" spans="3:7" x14ac:dyDescent="0.25">
      <c r="C4190"/>
      <c r="E4190"/>
      <c r="G4190"/>
    </row>
    <row r="4191" spans="3:7" x14ac:dyDescent="0.25">
      <c r="C4191"/>
      <c r="E4191"/>
      <c r="G4191"/>
    </row>
    <row r="4192" spans="3:7" x14ac:dyDescent="0.25">
      <c r="C4192"/>
      <c r="E4192"/>
      <c r="G4192"/>
    </row>
    <row r="4193" spans="3:7" x14ac:dyDescent="0.25">
      <c r="C4193"/>
      <c r="E4193"/>
      <c r="G4193"/>
    </row>
    <row r="4194" spans="3:7" x14ac:dyDescent="0.25">
      <c r="C4194"/>
      <c r="E4194"/>
      <c r="G4194"/>
    </row>
    <row r="4195" spans="3:7" x14ac:dyDescent="0.25">
      <c r="C4195"/>
      <c r="E4195"/>
      <c r="G4195"/>
    </row>
    <row r="4196" spans="3:7" x14ac:dyDescent="0.25">
      <c r="C4196"/>
      <c r="E4196"/>
      <c r="G4196"/>
    </row>
    <row r="4197" spans="3:7" x14ac:dyDescent="0.25">
      <c r="C4197"/>
      <c r="E4197"/>
      <c r="G4197"/>
    </row>
    <row r="4198" spans="3:7" x14ac:dyDescent="0.25">
      <c r="C4198"/>
      <c r="E4198"/>
      <c r="G4198"/>
    </row>
    <row r="4199" spans="3:7" x14ac:dyDescent="0.25">
      <c r="C4199"/>
      <c r="E4199"/>
      <c r="G4199"/>
    </row>
    <row r="4200" spans="3:7" x14ac:dyDescent="0.25">
      <c r="C4200"/>
      <c r="E4200"/>
      <c r="G4200"/>
    </row>
    <row r="4201" spans="3:7" x14ac:dyDescent="0.25">
      <c r="C4201"/>
      <c r="E4201"/>
      <c r="G4201"/>
    </row>
    <row r="4202" spans="3:7" x14ac:dyDescent="0.25">
      <c r="C4202"/>
      <c r="E4202"/>
      <c r="G4202"/>
    </row>
    <row r="4203" spans="3:7" x14ac:dyDescent="0.25">
      <c r="C4203"/>
      <c r="E4203"/>
      <c r="G4203"/>
    </row>
    <row r="4204" spans="3:7" x14ac:dyDescent="0.25">
      <c r="C4204"/>
      <c r="E4204"/>
      <c r="G4204"/>
    </row>
    <row r="4205" spans="3:7" x14ac:dyDescent="0.25">
      <c r="C4205"/>
      <c r="E4205"/>
      <c r="G4205"/>
    </row>
    <row r="4206" spans="3:7" x14ac:dyDescent="0.25">
      <c r="C4206"/>
      <c r="E4206"/>
      <c r="G4206"/>
    </row>
    <row r="4207" spans="3:7" x14ac:dyDescent="0.25">
      <c r="C4207"/>
      <c r="E4207"/>
      <c r="G4207"/>
    </row>
    <row r="4208" spans="3:7" x14ac:dyDescent="0.25">
      <c r="C4208"/>
      <c r="E4208"/>
      <c r="G4208"/>
    </row>
    <row r="4209" spans="3:7" x14ac:dyDescent="0.25">
      <c r="C4209"/>
      <c r="E4209"/>
      <c r="G4209"/>
    </row>
    <row r="4210" spans="3:7" x14ac:dyDescent="0.25">
      <c r="C4210"/>
      <c r="E4210"/>
      <c r="G4210"/>
    </row>
    <row r="4211" spans="3:7" x14ac:dyDescent="0.25">
      <c r="C4211"/>
      <c r="E4211"/>
      <c r="G4211"/>
    </row>
    <row r="4212" spans="3:7" x14ac:dyDescent="0.25">
      <c r="C4212"/>
      <c r="E4212"/>
      <c r="G4212"/>
    </row>
    <row r="4213" spans="3:7" x14ac:dyDescent="0.25">
      <c r="C4213"/>
      <c r="E4213"/>
      <c r="G4213"/>
    </row>
    <row r="4214" spans="3:7" x14ac:dyDescent="0.25">
      <c r="C4214"/>
      <c r="E4214"/>
      <c r="G4214"/>
    </row>
    <row r="4215" spans="3:7" x14ac:dyDescent="0.25">
      <c r="C4215"/>
      <c r="E4215"/>
      <c r="G4215"/>
    </row>
    <row r="4216" spans="3:7" x14ac:dyDescent="0.25">
      <c r="C4216"/>
      <c r="E4216"/>
      <c r="G4216"/>
    </row>
    <row r="4217" spans="3:7" x14ac:dyDescent="0.25">
      <c r="C4217"/>
      <c r="E4217"/>
      <c r="G4217"/>
    </row>
    <row r="4218" spans="3:7" x14ac:dyDescent="0.25">
      <c r="C4218"/>
      <c r="E4218"/>
      <c r="G4218"/>
    </row>
    <row r="4219" spans="3:7" x14ac:dyDescent="0.25">
      <c r="C4219"/>
      <c r="E4219"/>
      <c r="G4219"/>
    </row>
    <row r="4220" spans="3:7" x14ac:dyDescent="0.25">
      <c r="C4220"/>
      <c r="E4220"/>
      <c r="G4220"/>
    </row>
    <row r="4221" spans="3:7" x14ac:dyDescent="0.25">
      <c r="C4221"/>
      <c r="E4221"/>
      <c r="G4221"/>
    </row>
    <row r="4222" spans="3:7" x14ac:dyDescent="0.25">
      <c r="C4222"/>
      <c r="E4222"/>
      <c r="G4222"/>
    </row>
    <row r="4223" spans="3:7" x14ac:dyDescent="0.25">
      <c r="C4223"/>
      <c r="E4223"/>
      <c r="G4223"/>
    </row>
    <row r="4224" spans="3:7" x14ac:dyDescent="0.25">
      <c r="C4224"/>
      <c r="E4224"/>
      <c r="G4224"/>
    </row>
    <row r="4225" spans="3:7" x14ac:dyDescent="0.25">
      <c r="C4225"/>
      <c r="E4225"/>
      <c r="G4225"/>
    </row>
    <row r="4226" spans="3:7" x14ac:dyDescent="0.25">
      <c r="C4226"/>
      <c r="E4226"/>
      <c r="G4226"/>
    </row>
    <row r="4227" spans="3:7" x14ac:dyDescent="0.25">
      <c r="C4227"/>
      <c r="E4227"/>
      <c r="G4227"/>
    </row>
    <row r="4228" spans="3:7" x14ac:dyDescent="0.25">
      <c r="C4228"/>
      <c r="E4228"/>
      <c r="G4228"/>
    </row>
    <row r="4229" spans="3:7" x14ac:dyDescent="0.25">
      <c r="C4229"/>
      <c r="E4229"/>
      <c r="G4229"/>
    </row>
    <row r="4230" spans="3:7" x14ac:dyDescent="0.25">
      <c r="C4230"/>
      <c r="E4230"/>
      <c r="G4230"/>
    </row>
    <row r="4231" spans="3:7" x14ac:dyDescent="0.25">
      <c r="C4231"/>
      <c r="E4231"/>
      <c r="G4231"/>
    </row>
    <row r="4232" spans="3:7" x14ac:dyDescent="0.25">
      <c r="C4232"/>
      <c r="E4232"/>
      <c r="G4232"/>
    </row>
    <row r="4233" spans="3:7" x14ac:dyDescent="0.25">
      <c r="C4233"/>
      <c r="E4233"/>
      <c r="G4233"/>
    </row>
    <row r="4234" spans="3:7" x14ac:dyDescent="0.25">
      <c r="C4234"/>
      <c r="E4234"/>
      <c r="G4234"/>
    </row>
    <row r="4235" spans="3:7" x14ac:dyDescent="0.25">
      <c r="C4235"/>
      <c r="E4235"/>
      <c r="G4235"/>
    </row>
    <row r="4236" spans="3:7" x14ac:dyDescent="0.25">
      <c r="C4236"/>
      <c r="E4236"/>
      <c r="G4236"/>
    </row>
    <row r="4237" spans="3:7" x14ac:dyDescent="0.25">
      <c r="C4237"/>
      <c r="E4237"/>
      <c r="G4237"/>
    </row>
    <row r="4238" spans="3:7" x14ac:dyDescent="0.25">
      <c r="C4238"/>
      <c r="E4238"/>
      <c r="G4238"/>
    </row>
    <row r="4239" spans="3:7" x14ac:dyDescent="0.25">
      <c r="C4239"/>
      <c r="E4239"/>
      <c r="G4239"/>
    </row>
    <row r="4240" spans="3:7" x14ac:dyDescent="0.25">
      <c r="C4240"/>
      <c r="E4240"/>
      <c r="G4240"/>
    </row>
    <row r="4241" spans="3:7" x14ac:dyDescent="0.25">
      <c r="C4241"/>
      <c r="E4241"/>
      <c r="G4241"/>
    </row>
    <row r="4242" spans="3:7" x14ac:dyDescent="0.25">
      <c r="C4242"/>
      <c r="E4242"/>
      <c r="G4242"/>
    </row>
    <row r="4243" spans="3:7" x14ac:dyDescent="0.25">
      <c r="C4243"/>
      <c r="E4243"/>
      <c r="G4243"/>
    </row>
    <row r="4244" spans="3:7" x14ac:dyDescent="0.25">
      <c r="C4244"/>
      <c r="E4244"/>
      <c r="G4244"/>
    </row>
    <row r="4245" spans="3:7" x14ac:dyDescent="0.25">
      <c r="C4245"/>
      <c r="E4245"/>
      <c r="G4245"/>
    </row>
    <row r="4246" spans="3:7" x14ac:dyDescent="0.25">
      <c r="C4246"/>
      <c r="E4246"/>
      <c r="G4246"/>
    </row>
    <row r="4247" spans="3:7" x14ac:dyDescent="0.25">
      <c r="C4247"/>
      <c r="E4247"/>
      <c r="G4247"/>
    </row>
    <row r="4248" spans="3:7" x14ac:dyDescent="0.25">
      <c r="C4248"/>
      <c r="E4248"/>
      <c r="G4248"/>
    </row>
    <row r="4249" spans="3:7" x14ac:dyDescent="0.25">
      <c r="C4249"/>
      <c r="E4249"/>
      <c r="G4249"/>
    </row>
    <row r="4250" spans="3:7" x14ac:dyDescent="0.25">
      <c r="C4250"/>
      <c r="E4250"/>
      <c r="G4250"/>
    </row>
    <row r="4251" spans="3:7" x14ac:dyDescent="0.25">
      <c r="C4251"/>
      <c r="E4251"/>
      <c r="G4251"/>
    </row>
    <row r="4252" spans="3:7" x14ac:dyDescent="0.25">
      <c r="C4252"/>
      <c r="E4252"/>
      <c r="G4252"/>
    </row>
    <row r="4253" spans="3:7" x14ac:dyDescent="0.25">
      <c r="C4253"/>
      <c r="E4253"/>
      <c r="G4253"/>
    </row>
    <row r="4254" spans="3:7" x14ac:dyDescent="0.25">
      <c r="C4254"/>
      <c r="E4254"/>
      <c r="G4254"/>
    </row>
    <row r="4255" spans="3:7" x14ac:dyDescent="0.25">
      <c r="C4255"/>
      <c r="E4255"/>
      <c r="G4255"/>
    </row>
    <row r="4256" spans="3:7" x14ac:dyDescent="0.25">
      <c r="C4256"/>
      <c r="E4256"/>
      <c r="G4256"/>
    </row>
    <row r="4257" spans="3:7" x14ac:dyDescent="0.25">
      <c r="C4257"/>
      <c r="E4257"/>
      <c r="G4257"/>
    </row>
    <row r="4258" spans="3:7" x14ac:dyDescent="0.25">
      <c r="C4258"/>
      <c r="E4258"/>
      <c r="G4258"/>
    </row>
    <row r="4259" spans="3:7" x14ac:dyDescent="0.25">
      <c r="C4259"/>
      <c r="E4259"/>
      <c r="G4259"/>
    </row>
    <row r="4260" spans="3:7" x14ac:dyDescent="0.25">
      <c r="C4260"/>
      <c r="E4260"/>
      <c r="G4260"/>
    </row>
    <row r="4261" spans="3:7" x14ac:dyDescent="0.25">
      <c r="C4261"/>
      <c r="E4261"/>
      <c r="G4261"/>
    </row>
    <row r="4262" spans="3:7" x14ac:dyDescent="0.25">
      <c r="C4262"/>
      <c r="E4262"/>
      <c r="G4262"/>
    </row>
    <row r="4263" spans="3:7" x14ac:dyDescent="0.25">
      <c r="C4263"/>
      <c r="E4263"/>
      <c r="G4263"/>
    </row>
    <row r="4264" spans="3:7" x14ac:dyDescent="0.25">
      <c r="C4264"/>
      <c r="E4264"/>
      <c r="G4264"/>
    </row>
    <row r="4265" spans="3:7" x14ac:dyDescent="0.25">
      <c r="C4265"/>
      <c r="E4265"/>
      <c r="G4265"/>
    </row>
    <row r="4266" spans="3:7" x14ac:dyDescent="0.25">
      <c r="C4266"/>
      <c r="E4266"/>
      <c r="G4266"/>
    </row>
    <row r="4267" spans="3:7" x14ac:dyDescent="0.25">
      <c r="C4267"/>
      <c r="E4267"/>
      <c r="G4267"/>
    </row>
    <row r="4268" spans="3:7" x14ac:dyDescent="0.25">
      <c r="C4268"/>
      <c r="E4268"/>
      <c r="G4268"/>
    </row>
    <row r="4269" spans="3:7" x14ac:dyDescent="0.25">
      <c r="C4269"/>
      <c r="E4269"/>
      <c r="G4269"/>
    </row>
    <row r="4270" spans="3:7" x14ac:dyDescent="0.25">
      <c r="C4270"/>
      <c r="E4270"/>
      <c r="G4270"/>
    </row>
    <row r="4271" spans="3:7" x14ac:dyDescent="0.25">
      <c r="C4271"/>
      <c r="E4271"/>
      <c r="G4271"/>
    </row>
    <row r="4272" spans="3:7" x14ac:dyDescent="0.25">
      <c r="C4272"/>
      <c r="E4272"/>
      <c r="G4272"/>
    </row>
    <row r="4273" spans="3:7" x14ac:dyDescent="0.25">
      <c r="C4273"/>
      <c r="E4273"/>
      <c r="G4273"/>
    </row>
    <row r="4274" spans="3:7" x14ac:dyDescent="0.25">
      <c r="C4274"/>
      <c r="E4274"/>
      <c r="G4274"/>
    </row>
    <row r="4275" spans="3:7" x14ac:dyDescent="0.25">
      <c r="C4275"/>
      <c r="E4275"/>
      <c r="G4275"/>
    </row>
    <row r="4276" spans="3:7" x14ac:dyDescent="0.25">
      <c r="C4276"/>
      <c r="E4276"/>
      <c r="G4276"/>
    </row>
    <row r="4277" spans="3:7" x14ac:dyDescent="0.25">
      <c r="C4277"/>
      <c r="E4277"/>
      <c r="G4277"/>
    </row>
    <row r="4278" spans="3:7" x14ac:dyDescent="0.25">
      <c r="C4278"/>
      <c r="E4278"/>
      <c r="G4278"/>
    </row>
    <row r="4279" spans="3:7" x14ac:dyDescent="0.25">
      <c r="C4279"/>
      <c r="E4279"/>
      <c r="G4279"/>
    </row>
    <row r="4280" spans="3:7" x14ac:dyDescent="0.25">
      <c r="C4280"/>
      <c r="E4280"/>
      <c r="G4280"/>
    </row>
    <row r="4281" spans="3:7" x14ac:dyDescent="0.25">
      <c r="C4281"/>
      <c r="E4281"/>
      <c r="G4281"/>
    </row>
    <row r="4282" spans="3:7" x14ac:dyDescent="0.25">
      <c r="C4282"/>
      <c r="E4282"/>
      <c r="G4282"/>
    </row>
    <row r="4283" spans="3:7" x14ac:dyDescent="0.25">
      <c r="C4283"/>
      <c r="E4283"/>
      <c r="G4283"/>
    </row>
    <row r="4284" spans="3:7" x14ac:dyDescent="0.25">
      <c r="C4284"/>
      <c r="E4284"/>
      <c r="G4284"/>
    </row>
    <row r="4285" spans="3:7" x14ac:dyDescent="0.25">
      <c r="C4285"/>
      <c r="E4285"/>
      <c r="G4285"/>
    </row>
    <row r="4286" spans="3:7" x14ac:dyDescent="0.25">
      <c r="C4286"/>
      <c r="E4286"/>
      <c r="G4286"/>
    </row>
    <row r="4287" spans="3:7" x14ac:dyDescent="0.25">
      <c r="C4287"/>
      <c r="E4287"/>
      <c r="G4287"/>
    </row>
    <row r="4288" spans="3:7" x14ac:dyDescent="0.25">
      <c r="C4288"/>
      <c r="E4288"/>
      <c r="G4288"/>
    </row>
    <row r="4289" spans="3:7" x14ac:dyDescent="0.25">
      <c r="C4289"/>
      <c r="E4289"/>
      <c r="G4289"/>
    </row>
    <row r="4290" spans="3:7" x14ac:dyDescent="0.25">
      <c r="C4290"/>
      <c r="E4290"/>
      <c r="G4290"/>
    </row>
    <row r="4291" spans="3:7" x14ac:dyDescent="0.25">
      <c r="C4291"/>
      <c r="E4291"/>
      <c r="G4291"/>
    </row>
    <row r="4292" spans="3:7" x14ac:dyDescent="0.25">
      <c r="C4292"/>
      <c r="E4292"/>
      <c r="G4292"/>
    </row>
    <row r="4293" spans="3:7" x14ac:dyDescent="0.25">
      <c r="C4293"/>
      <c r="E4293"/>
      <c r="G4293"/>
    </row>
    <row r="4294" spans="3:7" x14ac:dyDescent="0.25">
      <c r="C4294"/>
      <c r="E4294"/>
      <c r="G4294"/>
    </row>
    <row r="4295" spans="3:7" x14ac:dyDescent="0.25">
      <c r="C4295"/>
      <c r="E4295"/>
      <c r="G4295"/>
    </row>
    <row r="4296" spans="3:7" x14ac:dyDescent="0.25">
      <c r="C4296"/>
      <c r="E4296"/>
      <c r="G4296"/>
    </row>
    <row r="4297" spans="3:7" x14ac:dyDescent="0.25">
      <c r="C4297"/>
      <c r="E4297"/>
      <c r="G4297"/>
    </row>
    <row r="4298" spans="3:7" x14ac:dyDescent="0.25">
      <c r="C4298"/>
      <c r="E4298"/>
      <c r="G4298"/>
    </row>
    <row r="4299" spans="3:7" x14ac:dyDescent="0.25">
      <c r="C4299"/>
      <c r="E4299"/>
      <c r="G4299"/>
    </row>
    <row r="4300" spans="3:7" x14ac:dyDescent="0.25">
      <c r="C4300"/>
      <c r="E4300"/>
      <c r="G4300"/>
    </row>
    <row r="4301" spans="3:7" x14ac:dyDescent="0.25">
      <c r="C4301"/>
      <c r="E4301"/>
      <c r="G4301"/>
    </row>
    <row r="4302" spans="3:7" x14ac:dyDescent="0.25">
      <c r="C4302"/>
      <c r="E4302"/>
      <c r="G4302"/>
    </row>
    <row r="4303" spans="3:7" x14ac:dyDescent="0.25">
      <c r="C4303"/>
      <c r="E4303"/>
      <c r="G4303"/>
    </row>
    <row r="4304" spans="3:7" x14ac:dyDescent="0.25">
      <c r="C4304"/>
      <c r="E4304"/>
      <c r="G4304"/>
    </row>
    <row r="4305" spans="3:7" x14ac:dyDescent="0.25">
      <c r="C4305"/>
      <c r="E4305"/>
      <c r="G4305"/>
    </row>
    <row r="4306" spans="3:7" x14ac:dyDescent="0.25">
      <c r="C4306"/>
      <c r="E4306"/>
      <c r="G4306"/>
    </row>
    <row r="4307" spans="3:7" x14ac:dyDescent="0.25">
      <c r="C4307"/>
      <c r="E4307"/>
      <c r="G4307"/>
    </row>
    <row r="4308" spans="3:7" x14ac:dyDescent="0.25">
      <c r="C4308"/>
      <c r="E4308"/>
      <c r="G4308"/>
    </row>
    <row r="4309" spans="3:7" x14ac:dyDescent="0.25">
      <c r="C4309"/>
      <c r="E4309"/>
      <c r="G4309"/>
    </row>
    <row r="4310" spans="3:7" x14ac:dyDescent="0.25">
      <c r="C4310"/>
      <c r="E4310"/>
      <c r="G4310"/>
    </row>
    <row r="4311" spans="3:7" x14ac:dyDescent="0.25">
      <c r="C4311"/>
      <c r="E4311"/>
      <c r="G4311"/>
    </row>
    <row r="4312" spans="3:7" x14ac:dyDescent="0.25">
      <c r="C4312"/>
      <c r="E4312"/>
      <c r="G4312"/>
    </row>
    <row r="4313" spans="3:7" x14ac:dyDescent="0.25">
      <c r="C4313"/>
      <c r="E4313"/>
      <c r="G4313"/>
    </row>
    <row r="4314" spans="3:7" x14ac:dyDescent="0.25">
      <c r="C4314"/>
      <c r="E4314"/>
      <c r="G4314"/>
    </row>
    <row r="4315" spans="3:7" x14ac:dyDescent="0.25">
      <c r="C4315"/>
      <c r="E4315"/>
      <c r="G4315"/>
    </row>
    <row r="4316" spans="3:7" x14ac:dyDescent="0.25">
      <c r="C4316"/>
      <c r="E4316"/>
      <c r="G4316"/>
    </row>
    <row r="4317" spans="3:7" x14ac:dyDescent="0.25">
      <c r="C4317"/>
      <c r="E4317"/>
      <c r="G4317"/>
    </row>
    <row r="4318" spans="3:7" x14ac:dyDescent="0.25">
      <c r="C4318"/>
      <c r="E4318"/>
      <c r="G4318"/>
    </row>
    <row r="4319" spans="3:7" x14ac:dyDescent="0.25">
      <c r="C4319"/>
      <c r="E4319"/>
      <c r="G4319"/>
    </row>
    <row r="4320" spans="3:7" x14ac:dyDescent="0.25">
      <c r="C4320"/>
      <c r="E4320"/>
      <c r="G4320"/>
    </row>
    <row r="4321" spans="3:7" x14ac:dyDescent="0.25">
      <c r="C4321"/>
      <c r="E4321"/>
      <c r="G4321"/>
    </row>
    <row r="4322" spans="3:7" x14ac:dyDescent="0.25">
      <c r="C4322"/>
      <c r="E4322"/>
      <c r="G4322"/>
    </row>
    <row r="4323" spans="3:7" x14ac:dyDescent="0.25">
      <c r="C4323"/>
      <c r="E4323"/>
      <c r="G4323"/>
    </row>
    <row r="4324" spans="3:7" x14ac:dyDescent="0.25">
      <c r="C4324"/>
      <c r="E4324"/>
      <c r="G4324"/>
    </row>
    <row r="4325" spans="3:7" x14ac:dyDescent="0.25">
      <c r="C4325"/>
      <c r="E4325"/>
      <c r="G4325"/>
    </row>
    <row r="4326" spans="3:7" x14ac:dyDescent="0.25">
      <c r="C4326"/>
      <c r="E4326"/>
      <c r="G4326"/>
    </row>
    <row r="4327" spans="3:7" x14ac:dyDescent="0.25">
      <c r="C4327"/>
      <c r="E4327"/>
      <c r="G4327"/>
    </row>
    <row r="4328" spans="3:7" x14ac:dyDescent="0.25">
      <c r="C4328"/>
      <c r="E4328"/>
      <c r="G4328"/>
    </row>
    <row r="4329" spans="3:7" x14ac:dyDescent="0.25">
      <c r="C4329"/>
      <c r="E4329"/>
      <c r="G4329"/>
    </row>
    <row r="4330" spans="3:7" x14ac:dyDescent="0.25">
      <c r="C4330"/>
      <c r="E4330"/>
      <c r="G4330"/>
    </row>
    <row r="4331" spans="3:7" x14ac:dyDescent="0.25">
      <c r="C4331"/>
      <c r="E4331"/>
      <c r="G4331"/>
    </row>
    <row r="4332" spans="3:7" x14ac:dyDescent="0.25">
      <c r="C4332"/>
      <c r="E4332"/>
      <c r="G4332"/>
    </row>
    <row r="4333" spans="3:7" x14ac:dyDescent="0.25">
      <c r="C4333"/>
      <c r="E4333"/>
      <c r="G4333"/>
    </row>
    <row r="4334" spans="3:7" x14ac:dyDescent="0.25">
      <c r="C4334"/>
      <c r="E4334"/>
      <c r="G4334"/>
    </row>
    <row r="4335" spans="3:7" x14ac:dyDescent="0.25">
      <c r="C4335"/>
      <c r="E4335"/>
      <c r="G4335"/>
    </row>
    <row r="4336" spans="3:7" x14ac:dyDescent="0.25">
      <c r="C4336"/>
      <c r="E4336"/>
      <c r="G4336"/>
    </row>
    <row r="4337" spans="3:7" x14ac:dyDescent="0.25">
      <c r="C4337"/>
      <c r="E4337"/>
      <c r="G4337"/>
    </row>
    <row r="4338" spans="3:7" x14ac:dyDescent="0.25">
      <c r="C4338"/>
      <c r="E4338"/>
      <c r="G4338"/>
    </row>
    <row r="4339" spans="3:7" x14ac:dyDescent="0.25">
      <c r="C4339"/>
      <c r="E4339"/>
      <c r="G4339"/>
    </row>
    <row r="4340" spans="3:7" x14ac:dyDescent="0.25">
      <c r="C4340"/>
      <c r="E4340"/>
      <c r="G4340"/>
    </row>
    <row r="4341" spans="3:7" x14ac:dyDescent="0.25">
      <c r="C4341"/>
      <c r="E4341"/>
      <c r="G4341"/>
    </row>
    <row r="4342" spans="3:7" x14ac:dyDescent="0.25">
      <c r="C4342"/>
      <c r="E4342"/>
      <c r="G4342"/>
    </row>
    <row r="4343" spans="3:7" x14ac:dyDescent="0.25">
      <c r="C4343"/>
      <c r="E4343"/>
      <c r="G4343"/>
    </row>
    <row r="4344" spans="3:7" x14ac:dyDescent="0.25">
      <c r="C4344"/>
      <c r="E4344"/>
      <c r="G4344"/>
    </row>
    <row r="4345" spans="3:7" x14ac:dyDescent="0.25">
      <c r="C4345"/>
      <c r="E4345"/>
      <c r="G4345"/>
    </row>
    <row r="4346" spans="3:7" x14ac:dyDescent="0.25">
      <c r="C4346"/>
      <c r="E4346"/>
      <c r="G4346"/>
    </row>
    <row r="4347" spans="3:7" x14ac:dyDescent="0.25">
      <c r="C4347"/>
      <c r="E4347"/>
      <c r="G4347"/>
    </row>
    <row r="4348" spans="3:7" x14ac:dyDescent="0.25">
      <c r="C4348"/>
      <c r="E4348"/>
      <c r="G4348"/>
    </row>
    <row r="4349" spans="3:7" x14ac:dyDescent="0.25">
      <c r="C4349"/>
      <c r="E4349"/>
      <c r="G4349"/>
    </row>
    <row r="4350" spans="3:7" x14ac:dyDescent="0.25">
      <c r="C4350"/>
      <c r="E4350"/>
      <c r="G4350"/>
    </row>
    <row r="4351" spans="3:7" x14ac:dyDescent="0.25">
      <c r="C4351"/>
      <c r="E4351"/>
      <c r="G4351"/>
    </row>
    <row r="4352" spans="3:7" x14ac:dyDescent="0.25">
      <c r="C4352"/>
      <c r="E4352"/>
      <c r="G4352"/>
    </row>
    <row r="4353" spans="3:7" x14ac:dyDescent="0.25">
      <c r="C4353"/>
      <c r="E4353"/>
      <c r="G4353"/>
    </row>
    <row r="4354" spans="3:7" x14ac:dyDescent="0.25">
      <c r="C4354"/>
      <c r="E4354"/>
      <c r="G4354"/>
    </row>
    <row r="4355" spans="3:7" x14ac:dyDescent="0.25">
      <c r="C4355"/>
      <c r="E4355"/>
      <c r="G4355"/>
    </row>
    <row r="4356" spans="3:7" x14ac:dyDescent="0.25">
      <c r="C4356"/>
      <c r="E4356"/>
      <c r="G4356"/>
    </row>
    <row r="4357" spans="3:7" x14ac:dyDescent="0.25">
      <c r="C4357"/>
      <c r="E4357"/>
      <c r="G4357"/>
    </row>
    <row r="4358" spans="3:7" x14ac:dyDescent="0.25">
      <c r="C4358"/>
      <c r="E4358"/>
      <c r="G4358"/>
    </row>
    <row r="4359" spans="3:7" x14ac:dyDescent="0.25">
      <c r="C4359"/>
      <c r="E4359"/>
      <c r="G4359"/>
    </row>
    <row r="4360" spans="3:7" x14ac:dyDescent="0.25">
      <c r="C4360"/>
      <c r="E4360"/>
      <c r="G4360"/>
    </row>
    <row r="4361" spans="3:7" x14ac:dyDescent="0.25">
      <c r="C4361"/>
      <c r="E4361"/>
      <c r="G4361"/>
    </row>
    <row r="4362" spans="3:7" x14ac:dyDescent="0.25">
      <c r="C4362"/>
      <c r="E4362"/>
      <c r="G4362"/>
    </row>
    <row r="4363" spans="3:7" x14ac:dyDescent="0.25">
      <c r="C4363"/>
      <c r="E4363"/>
      <c r="G4363"/>
    </row>
    <row r="4364" spans="3:7" x14ac:dyDescent="0.25">
      <c r="C4364"/>
      <c r="E4364"/>
      <c r="G4364"/>
    </row>
    <row r="4365" spans="3:7" x14ac:dyDescent="0.25">
      <c r="C4365"/>
      <c r="E4365"/>
      <c r="G4365"/>
    </row>
    <row r="4366" spans="3:7" x14ac:dyDescent="0.25">
      <c r="C4366"/>
      <c r="E4366"/>
      <c r="G4366"/>
    </row>
    <row r="4367" spans="3:7" x14ac:dyDescent="0.25">
      <c r="C4367"/>
      <c r="E4367"/>
      <c r="G4367"/>
    </row>
    <row r="4368" spans="3:7" x14ac:dyDescent="0.25">
      <c r="C4368"/>
      <c r="E4368"/>
      <c r="G4368"/>
    </row>
    <row r="4369" spans="3:7" x14ac:dyDescent="0.25">
      <c r="C4369"/>
      <c r="E4369"/>
      <c r="G4369"/>
    </row>
    <row r="4370" spans="3:7" x14ac:dyDescent="0.25">
      <c r="C4370"/>
      <c r="E4370"/>
      <c r="G4370"/>
    </row>
    <row r="4371" spans="3:7" x14ac:dyDescent="0.25">
      <c r="C4371"/>
      <c r="E4371"/>
      <c r="G4371"/>
    </row>
    <row r="4372" spans="3:7" x14ac:dyDescent="0.25">
      <c r="C4372"/>
      <c r="E4372"/>
      <c r="G4372"/>
    </row>
    <row r="4373" spans="3:7" x14ac:dyDescent="0.25">
      <c r="C4373"/>
      <c r="E4373"/>
      <c r="G4373"/>
    </row>
    <row r="4374" spans="3:7" x14ac:dyDescent="0.25">
      <c r="C4374"/>
      <c r="E4374"/>
      <c r="G4374"/>
    </row>
    <row r="4375" spans="3:7" x14ac:dyDescent="0.25">
      <c r="C4375"/>
      <c r="E4375"/>
      <c r="G4375"/>
    </row>
    <row r="4376" spans="3:7" x14ac:dyDescent="0.25">
      <c r="C4376"/>
      <c r="E4376"/>
      <c r="G4376"/>
    </row>
    <row r="4377" spans="3:7" x14ac:dyDescent="0.25">
      <c r="C4377"/>
      <c r="E4377"/>
      <c r="G4377"/>
    </row>
    <row r="4378" spans="3:7" x14ac:dyDescent="0.25">
      <c r="C4378"/>
      <c r="E4378"/>
      <c r="G4378"/>
    </row>
    <row r="4379" spans="3:7" x14ac:dyDescent="0.25">
      <c r="C4379"/>
      <c r="E4379"/>
      <c r="G4379"/>
    </row>
    <row r="4380" spans="3:7" x14ac:dyDescent="0.25">
      <c r="C4380"/>
      <c r="E4380"/>
      <c r="G4380"/>
    </row>
    <row r="4381" spans="3:7" x14ac:dyDescent="0.25">
      <c r="C4381"/>
      <c r="E4381"/>
      <c r="G4381"/>
    </row>
    <row r="4382" spans="3:7" x14ac:dyDescent="0.25">
      <c r="C4382"/>
      <c r="E4382"/>
      <c r="G4382"/>
    </row>
    <row r="4383" spans="3:7" x14ac:dyDescent="0.25">
      <c r="C4383"/>
      <c r="E4383"/>
      <c r="G4383"/>
    </row>
    <row r="4384" spans="3:7" x14ac:dyDescent="0.25">
      <c r="C4384"/>
      <c r="E4384"/>
      <c r="G4384"/>
    </row>
    <row r="4385" spans="3:7" x14ac:dyDescent="0.25">
      <c r="C4385"/>
      <c r="E4385"/>
      <c r="G4385"/>
    </row>
    <row r="4386" spans="3:7" x14ac:dyDescent="0.25">
      <c r="C4386"/>
      <c r="E4386"/>
      <c r="G4386"/>
    </row>
    <row r="4387" spans="3:7" x14ac:dyDescent="0.25">
      <c r="C4387"/>
      <c r="E4387"/>
      <c r="G4387"/>
    </row>
    <row r="4388" spans="3:7" x14ac:dyDescent="0.25">
      <c r="C4388"/>
      <c r="E4388"/>
      <c r="G4388"/>
    </row>
    <row r="4389" spans="3:7" x14ac:dyDescent="0.25">
      <c r="C4389"/>
      <c r="E4389"/>
      <c r="G4389"/>
    </row>
    <row r="4390" spans="3:7" x14ac:dyDescent="0.25">
      <c r="C4390"/>
      <c r="E4390"/>
      <c r="G4390"/>
    </row>
    <row r="4391" spans="3:7" x14ac:dyDescent="0.25">
      <c r="C4391"/>
      <c r="E4391"/>
      <c r="G4391"/>
    </row>
    <row r="4392" spans="3:7" x14ac:dyDescent="0.25">
      <c r="C4392"/>
      <c r="E4392"/>
      <c r="G4392"/>
    </row>
    <row r="4393" spans="3:7" x14ac:dyDescent="0.25">
      <c r="C4393"/>
      <c r="E4393"/>
      <c r="G4393"/>
    </row>
    <row r="4394" spans="3:7" x14ac:dyDescent="0.25">
      <c r="C4394"/>
      <c r="E4394"/>
      <c r="G4394"/>
    </row>
    <row r="4395" spans="3:7" x14ac:dyDescent="0.25">
      <c r="C4395"/>
      <c r="E4395"/>
      <c r="G4395"/>
    </row>
    <row r="4396" spans="3:7" x14ac:dyDescent="0.25">
      <c r="C4396"/>
      <c r="E4396"/>
      <c r="G4396"/>
    </row>
    <row r="4397" spans="3:7" x14ac:dyDescent="0.25">
      <c r="C4397"/>
      <c r="E4397"/>
      <c r="G4397"/>
    </row>
    <row r="4398" spans="3:7" x14ac:dyDescent="0.25">
      <c r="C4398"/>
      <c r="E4398"/>
      <c r="G4398"/>
    </row>
    <row r="4399" spans="3:7" x14ac:dyDescent="0.25">
      <c r="C4399"/>
      <c r="E4399"/>
      <c r="G4399"/>
    </row>
    <row r="4400" spans="3:7" x14ac:dyDescent="0.25">
      <c r="C4400"/>
      <c r="E4400"/>
      <c r="G4400"/>
    </row>
    <row r="4401" spans="3:7" x14ac:dyDescent="0.25">
      <c r="C4401"/>
      <c r="E4401"/>
      <c r="G4401"/>
    </row>
    <row r="4402" spans="3:7" x14ac:dyDescent="0.25">
      <c r="C4402"/>
      <c r="E4402"/>
      <c r="G4402"/>
    </row>
    <row r="4403" spans="3:7" x14ac:dyDescent="0.25">
      <c r="C4403"/>
      <c r="E4403"/>
      <c r="G4403"/>
    </row>
    <row r="4404" spans="3:7" x14ac:dyDescent="0.25">
      <c r="C4404"/>
      <c r="E4404"/>
      <c r="G4404"/>
    </row>
    <row r="4405" spans="3:7" x14ac:dyDescent="0.25">
      <c r="C4405"/>
      <c r="E4405"/>
      <c r="G4405"/>
    </row>
    <row r="4406" spans="3:7" x14ac:dyDescent="0.25">
      <c r="C4406"/>
      <c r="E4406"/>
      <c r="G4406"/>
    </row>
    <row r="4407" spans="3:7" x14ac:dyDescent="0.25">
      <c r="C4407"/>
      <c r="E4407"/>
      <c r="G4407"/>
    </row>
    <row r="4408" spans="3:7" x14ac:dyDescent="0.25">
      <c r="C4408"/>
      <c r="E4408"/>
      <c r="G4408"/>
    </row>
    <row r="4409" spans="3:7" x14ac:dyDescent="0.25">
      <c r="C4409"/>
      <c r="E4409"/>
      <c r="G4409"/>
    </row>
    <row r="4410" spans="3:7" x14ac:dyDescent="0.25">
      <c r="C4410"/>
      <c r="E4410"/>
      <c r="G4410"/>
    </row>
    <row r="4411" spans="3:7" x14ac:dyDescent="0.25">
      <c r="C4411"/>
      <c r="E4411"/>
      <c r="G4411"/>
    </row>
    <row r="4412" spans="3:7" x14ac:dyDescent="0.25">
      <c r="C4412"/>
      <c r="E4412"/>
      <c r="G4412"/>
    </row>
    <row r="4413" spans="3:7" x14ac:dyDescent="0.25">
      <c r="C4413"/>
      <c r="E4413"/>
      <c r="G4413"/>
    </row>
    <row r="4414" spans="3:7" x14ac:dyDescent="0.25">
      <c r="C4414"/>
      <c r="E4414"/>
      <c r="G4414"/>
    </row>
    <row r="4415" spans="3:7" x14ac:dyDescent="0.25">
      <c r="C4415"/>
      <c r="E4415"/>
      <c r="G4415"/>
    </row>
    <row r="4416" spans="3:7" x14ac:dyDescent="0.25">
      <c r="C4416"/>
      <c r="E4416"/>
      <c r="G4416"/>
    </row>
    <row r="4417" spans="3:7" x14ac:dyDescent="0.25">
      <c r="C4417"/>
      <c r="E4417"/>
      <c r="G4417"/>
    </row>
    <row r="4418" spans="3:7" x14ac:dyDescent="0.25">
      <c r="C4418"/>
      <c r="E4418"/>
      <c r="G4418"/>
    </row>
    <row r="4419" spans="3:7" x14ac:dyDescent="0.25">
      <c r="C4419"/>
      <c r="E4419"/>
      <c r="G4419"/>
    </row>
    <row r="4420" spans="3:7" x14ac:dyDescent="0.25">
      <c r="C4420"/>
      <c r="E4420"/>
      <c r="G4420"/>
    </row>
    <row r="4421" spans="3:7" x14ac:dyDescent="0.25">
      <c r="C4421"/>
      <c r="E4421"/>
      <c r="G4421"/>
    </row>
    <row r="4422" spans="3:7" x14ac:dyDescent="0.25">
      <c r="C4422"/>
      <c r="E4422"/>
      <c r="G4422"/>
    </row>
    <row r="4423" spans="3:7" x14ac:dyDescent="0.25">
      <c r="C4423"/>
      <c r="E4423"/>
      <c r="G4423"/>
    </row>
    <row r="4424" spans="3:7" x14ac:dyDescent="0.25">
      <c r="C4424"/>
      <c r="E4424"/>
      <c r="G4424"/>
    </row>
    <row r="4425" spans="3:7" x14ac:dyDescent="0.25">
      <c r="C4425"/>
      <c r="E4425"/>
      <c r="G4425"/>
    </row>
    <row r="4426" spans="3:7" x14ac:dyDescent="0.25">
      <c r="C4426"/>
      <c r="E4426"/>
      <c r="G4426"/>
    </row>
    <row r="4427" spans="3:7" x14ac:dyDescent="0.25">
      <c r="C4427"/>
      <c r="E4427"/>
      <c r="G4427"/>
    </row>
    <row r="4428" spans="3:7" x14ac:dyDescent="0.25">
      <c r="C4428"/>
      <c r="E4428"/>
      <c r="G4428"/>
    </row>
    <row r="4429" spans="3:7" x14ac:dyDescent="0.25">
      <c r="C4429"/>
      <c r="E4429"/>
      <c r="G4429"/>
    </row>
    <row r="4430" spans="3:7" x14ac:dyDescent="0.25">
      <c r="C4430"/>
      <c r="E4430"/>
      <c r="G4430"/>
    </row>
    <row r="4431" spans="3:7" x14ac:dyDescent="0.25">
      <c r="C4431"/>
      <c r="E4431"/>
      <c r="G4431"/>
    </row>
    <row r="4432" spans="3:7" x14ac:dyDescent="0.25">
      <c r="C4432"/>
      <c r="E4432"/>
      <c r="G4432"/>
    </row>
    <row r="4433" spans="3:7" x14ac:dyDescent="0.25">
      <c r="C4433"/>
      <c r="E4433"/>
      <c r="G4433"/>
    </row>
    <row r="4434" spans="3:7" x14ac:dyDescent="0.25">
      <c r="C4434"/>
      <c r="E4434"/>
      <c r="G4434"/>
    </row>
    <row r="4435" spans="3:7" x14ac:dyDescent="0.25">
      <c r="C4435"/>
      <c r="E4435"/>
      <c r="G4435"/>
    </row>
    <row r="4436" spans="3:7" x14ac:dyDescent="0.25">
      <c r="C4436"/>
      <c r="E4436"/>
      <c r="G4436"/>
    </row>
    <row r="4437" spans="3:7" x14ac:dyDescent="0.25">
      <c r="C4437"/>
      <c r="E4437"/>
      <c r="G4437"/>
    </row>
    <row r="4438" spans="3:7" x14ac:dyDescent="0.25">
      <c r="C4438"/>
      <c r="E4438"/>
      <c r="G4438"/>
    </row>
    <row r="4439" spans="3:7" x14ac:dyDescent="0.25">
      <c r="C4439"/>
      <c r="E4439"/>
      <c r="G4439"/>
    </row>
    <row r="4440" spans="3:7" x14ac:dyDescent="0.25">
      <c r="C4440"/>
      <c r="E4440"/>
      <c r="G4440"/>
    </row>
    <row r="4441" spans="3:7" x14ac:dyDescent="0.25">
      <c r="C4441"/>
      <c r="E4441"/>
      <c r="G4441"/>
    </row>
    <row r="4442" spans="3:7" x14ac:dyDescent="0.25">
      <c r="C4442"/>
      <c r="E4442"/>
      <c r="G4442"/>
    </row>
    <row r="4443" spans="3:7" x14ac:dyDescent="0.25">
      <c r="C4443"/>
      <c r="E4443"/>
      <c r="G4443"/>
    </row>
    <row r="4444" spans="3:7" x14ac:dyDescent="0.25">
      <c r="C4444"/>
      <c r="E4444"/>
      <c r="G4444"/>
    </row>
    <row r="4445" spans="3:7" x14ac:dyDescent="0.25">
      <c r="C4445"/>
      <c r="E4445"/>
      <c r="G4445"/>
    </row>
    <row r="4446" spans="3:7" x14ac:dyDescent="0.25">
      <c r="C4446"/>
      <c r="E4446"/>
      <c r="G4446"/>
    </row>
    <row r="4447" spans="3:7" x14ac:dyDescent="0.25">
      <c r="C4447"/>
      <c r="E4447"/>
      <c r="G4447"/>
    </row>
    <row r="4448" spans="3:7" x14ac:dyDescent="0.25">
      <c r="C4448"/>
      <c r="E4448"/>
      <c r="G4448"/>
    </row>
    <row r="4449" spans="3:7" x14ac:dyDescent="0.25">
      <c r="C4449"/>
      <c r="E4449"/>
      <c r="G4449"/>
    </row>
    <row r="4450" spans="3:7" x14ac:dyDescent="0.25">
      <c r="C4450"/>
      <c r="E4450"/>
      <c r="G4450"/>
    </row>
    <row r="4451" spans="3:7" x14ac:dyDescent="0.25">
      <c r="C4451"/>
      <c r="E4451"/>
      <c r="G4451"/>
    </row>
    <row r="4452" spans="3:7" x14ac:dyDescent="0.25">
      <c r="C4452"/>
      <c r="E4452"/>
      <c r="G4452"/>
    </row>
    <row r="4453" spans="3:7" x14ac:dyDescent="0.25">
      <c r="C4453"/>
      <c r="E4453"/>
      <c r="G4453"/>
    </row>
    <row r="4454" spans="3:7" x14ac:dyDescent="0.25">
      <c r="C4454"/>
      <c r="E4454"/>
      <c r="G4454"/>
    </row>
    <row r="4455" spans="3:7" x14ac:dyDescent="0.25">
      <c r="C4455"/>
      <c r="E4455"/>
      <c r="G4455"/>
    </row>
    <row r="4456" spans="3:7" x14ac:dyDescent="0.25">
      <c r="C4456"/>
      <c r="E4456"/>
      <c r="G4456"/>
    </row>
    <row r="4457" spans="3:7" x14ac:dyDescent="0.25">
      <c r="C4457"/>
      <c r="E4457"/>
      <c r="G4457"/>
    </row>
    <row r="4458" spans="3:7" x14ac:dyDescent="0.25">
      <c r="C4458"/>
      <c r="E4458"/>
      <c r="G4458"/>
    </row>
    <row r="4459" spans="3:7" x14ac:dyDescent="0.25">
      <c r="C4459"/>
      <c r="E4459"/>
      <c r="G4459"/>
    </row>
    <row r="4460" spans="3:7" x14ac:dyDescent="0.25">
      <c r="C4460"/>
      <c r="E4460"/>
      <c r="G4460"/>
    </row>
    <row r="4461" spans="3:7" x14ac:dyDescent="0.25">
      <c r="C4461"/>
      <c r="E4461"/>
      <c r="G4461"/>
    </row>
    <row r="4462" spans="3:7" x14ac:dyDescent="0.25">
      <c r="C4462"/>
      <c r="E4462"/>
      <c r="G4462"/>
    </row>
    <row r="4463" spans="3:7" x14ac:dyDescent="0.25">
      <c r="C4463"/>
      <c r="E4463"/>
      <c r="G4463"/>
    </row>
    <row r="4464" spans="3:7" x14ac:dyDescent="0.25">
      <c r="C4464"/>
      <c r="E4464"/>
      <c r="G4464"/>
    </row>
    <row r="4465" spans="3:7" x14ac:dyDescent="0.25">
      <c r="C4465"/>
      <c r="E4465"/>
      <c r="G4465"/>
    </row>
    <row r="4466" spans="3:7" x14ac:dyDescent="0.25">
      <c r="C4466"/>
      <c r="E4466"/>
      <c r="G4466"/>
    </row>
    <row r="4467" spans="3:7" x14ac:dyDescent="0.25">
      <c r="C4467"/>
      <c r="E4467"/>
      <c r="G4467"/>
    </row>
    <row r="4468" spans="3:7" x14ac:dyDescent="0.25">
      <c r="C4468"/>
      <c r="E4468"/>
      <c r="G4468"/>
    </row>
    <row r="4469" spans="3:7" x14ac:dyDescent="0.25">
      <c r="C4469"/>
      <c r="E4469"/>
      <c r="G4469"/>
    </row>
    <row r="4470" spans="3:7" x14ac:dyDescent="0.25">
      <c r="C4470"/>
      <c r="E4470"/>
      <c r="G4470"/>
    </row>
    <row r="4471" spans="3:7" x14ac:dyDescent="0.25">
      <c r="C4471"/>
      <c r="E4471"/>
      <c r="G4471"/>
    </row>
    <row r="4472" spans="3:7" x14ac:dyDescent="0.25">
      <c r="C4472"/>
      <c r="E4472"/>
      <c r="G4472"/>
    </row>
    <row r="4473" spans="3:7" x14ac:dyDescent="0.25">
      <c r="C4473"/>
      <c r="E4473"/>
      <c r="G4473"/>
    </row>
    <row r="4474" spans="3:7" x14ac:dyDescent="0.25">
      <c r="C4474"/>
      <c r="E4474"/>
      <c r="G4474"/>
    </row>
    <row r="4475" spans="3:7" x14ac:dyDescent="0.25">
      <c r="C4475"/>
      <c r="E4475"/>
      <c r="G4475"/>
    </row>
    <row r="4476" spans="3:7" x14ac:dyDescent="0.25">
      <c r="C4476"/>
      <c r="E4476"/>
      <c r="G4476"/>
    </row>
    <row r="4477" spans="3:7" x14ac:dyDescent="0.25">
      <c r="C4477"/>
      <c r="E4477"/>
      <c r="G4477"/>
    </row>
    <row r="4478" spans="3:7" x14ac:dyDescent="0.25">
      <c r="C4478"/>
      <c r="E4478"/>
      <c r="G4478"/>
    </row>
    <row r="4479" spans="3:7" x14ac:dyDescent="0.25">
      <c r="C4479"/>
      <c r="E4479"/>
      <c r="G4479"/>
    </row>
    <row r="4480" spans="3:7" x14ac:dyDescent="0.25">
      <c r="C4480"/>
      <c r="E4480"/>
      <c r="G4480"/>
    </row>
    <row r="4481" spans="3:7" x14ac:dyDescent="0.25">
      <c r="C4481"/>
      <c r="E4481"/>
      <c r="G4481"/>
    </row>
    <row r="4482" spans="3:7" x14ac:dyDescent="0.25">
      <c r="C4482"/>
      <c r="E4482"/>
      <c r="G4482"/>
    </row>
    <row r="4483" spans="3:7" x14ac:dyDescent="0.25">
      <c r="C4483"/>
      <c r="E4483"/>
      <c r="G4483"/>
    </row>
    <row r="4484" spans="3:7" x14ac:dyDescent="0.25">
      <c r="C4484"/>
      <c r="E4484"/>
      <c r="G4484"/>
    </row>
    <row r="4485" spans="3:7" x14ac:dyDescent="0.25">
      <c r="C4485"/>
      <c r="E4485"/>
      <c r="G4485"/>
    </row>
    <row r="4486" spans="3:7" x14ac:dyDescent="0.25">
      <c r="C4486"/>
      <c r="E4486"/>
      <c r="G4486"/>
    </row>
    <row r="4487" spans="3:7" x14ac:dyDescent="0.25">
      <c r="C4487"/>
      <c r="E4487"/>
      <c r="G4487"/>
    </row>
    <row r="4488" spans="3:7" x14ac:dyDescent="0.25">
      <c r="C4488"/>
      <c r="E4488"/>
      <c r="G4488"/>
    </row>
    <row r="4489" spans="3:7" x14ac:dyDescent="0.25">
      <c r="C4489"/>
      <c r="E4489"/>
      <c r="G4489"/>
    </row>
    <row r="4490" spans="3:7" x14ac:dyDescent="0.25">
      <c r="C4490"/>
      <c r="E4490"/>
      <c r="G4490"/>
    </row>
    <row r="4491" spans="3:7" x14ac:dyDescent="0.25">
      <c r="C4491"/>
      <c r="E4491"/>
      <c r="G4491"/>
    </row>
    <row r="4492" spans="3:7" x14ac:dyDescent="0.25">
      <c r="C4492"/>
      <c r="E4492"/>
      <c r="G4492"/>
    </row>
    <row r="4493" spans="3:7" x14ac:dyDescent="0.25">
      <c r="C4493"/>
      <c r="E4493"/>
      <c r="G4493"/>
    </row>
    <row r="4494" spans="3:7" x14ac:dyDescent="0.25">
      <c r="C4494"/>
      <c r="E4494"/>
      <c r="G4494"/>
    </row>
    <row r="4495" spans="3:7" x14ac:dyDescent="0.25">
      <c r="C4495"/>
      <c r="E4495"/>
      <c r="G4495"/>
    </row>
    <row r="4496" spans="3:7" x14ac:dyDescent="0.25">
      <c r="C4496"/>
      <c r="E4496"/>
      <c r="G4496"/>
    </row>
    <row r="4497" spans="3:7" x14ac:dyDescent="0.25">
      <c r="C4497"/>
      <c r="E4497"/>
      <c r="G4497"/>
    </row>
    <row r="4498" spans="3:7" x14ac:dyDescent="0.25">
      <c r="C4498"/>
      <c r="E4498"/>
      <c r="G4498"/>
    </row>
    <row r="4499" spans="3:7" x14ac:dyDescent="0.25">
      <c r="C4499"/>
      <c r="E4499"/>
      <c r="G4499"/>
    </row>
    <row r="4500" spans="3:7" x14ac:dyDescent="0.25">
      <c r="C4500"/>
      <c r="E4500"/>
      <c r="G4500"/>
    </row>
    <row r="4501" spans="3:7" x14ac:dyDescent="0.25">
      <c r="C4501"/>
      <c r="E4501"/>
      <c r="G4501"/>
    </row>
    <row r="4502" spans="3:7" x14ac:dyDescent="0.25">
      <c r="C4502"/>
      <c r="E4502"/>
      <c r="G4502"/>
    </row>
    <row r="4503" spans="3:7" x14ac:dyDescent="0.25">
      <c r="C4503"/>
      <c r="E4503"/>
      <c r="G4503"/>
    </row>
    <row r="4504" spans="3:7" x14ac:dyDescent="0.25">
      <c r="C4504"/>
      <c r="E4504"/>
      <c r="G4504"/>
    </row>
    <row r="4505" spans="3:7" x14ac:dyDescent="0.25">
      <c r="C4505"/>
      <c r="E4505"/>
      <c r="G4505"/>
    </row>
    <row r="4506" spans="3:7" x14ac:dyDescent="0.25">
      <c r="C4506"/>
      <c r="E4506"/>
      <c r="G4506"/>
    </row>
    <row r="4507" spans="3:7" x14ac:dyDescent="0.25">
      <c r="C4507"/>
      <c r="E4507"/>
      <c r="G4507"/>
    </row>
    <row r="4508" spans="3:7" x14ac:dyDescent="0.25">
      <c r="C4508"/>
      <c r="E4508"/>
      <c r="G4508"/>
    </row>
    <row r="4509" spans="3:7" x14ac:dyDescent="0.25">
      <c r="C4509"/>
      <c r="E4509"/>
      <c r="G4509"/>
    </row>
    <row r="4510" spans="3:7" x14ac:dyDescent="0.25">
      <c r="C4510"/>
      <c r="E4510"/>
      <c r="G4510"/>
    </row>
    <row r="4511" spans="3:7" x14ac:dyDescent="0.25">
      <c r="C4511"/>
      <c r="E4511"/>
      <c r="G4511"/>
    </row>
    <row r="4512" spans="3:7" x14ac:dyDescent="0.25">
      <c r="C4512"/>
      <c r="E4512"/>
      <c r="G4512"/>
    </row>
    <row r="4513" spans="3:7" x14ac:dyDescent="0.25">
      <c r="C4513"/>
      <c r="E4513"/>
      <c r="G4513"/>
    </row>
    <row r="4514" spans="3:7" x14ac:dyDescent="0.25">
      <c r="C4514"/>
      <c r="E4514"/>
      <c r="G4514"/>
    </row>
    <row r="4515" spans="3:7" x14ac:dyDescent="0.25">
      <c r="C4515"/>
      <c r="E4515"/>
      <c r="G4515"/>
    </row>
    <row r="4516" spans="3:7" x14ac:dyDescent="0.25">
      <c r="C4516"/>
      <c r="E4516"/>
      <c r="G4516"/>
    </row>
    <row r="4517" spans="3:7" x14ac:dyDescent="0.25">
      <c r="C4517"/>
      <c r="E4517"/>
      <c r="G4517"/>
    </row>
    <row r="4518" spans="3:7" x14ac:dyDescent="0.25">
      <c r="C4518"/>
      <c r="E4518"/>
      <c r="G4518"/>
    </row>
    <row r="4519" spans="3:7" x14ac:dyDescent="0.25">
      <c r="C4519"/>
      <c r="E4519"/>
      <c r="G4519"/>
    </row>
    <row r="4520" spans="3:7" x14ac:dyDescent="0.25">
      <c r="C4520"/>
      <c r="E4520"/>
      <c r="G4520"/>
    </row>
    <row r="4521" spans="3:7" x14ac:dyDescent="0.25">
      <c r="C4521"/>
      <c r="E4521"/>
      <c r="G4521"/>
    </row>
    <row r="4522" spans="3:7" x14ac:dyDescent="0.25">
      <c r="C4522"/>
      <c r="E4522"/>
      <c r="G4522"/>
    </row>
    <row r="4523" spans="3:7" x14ac:dyDescent="0.25">
      <c r="C4523"/>
      <c r="E4523"/>
      <c r="G4523"/>
    </row>
    <row r="4524" spans="3:7" x14ac:dyDescent="0.25">
      <c r="C4524"/>
      <c r="E4524"/>
      <c r="G4524"/>
    </row>
    <row r="4525" spans="3:7" x14ac:dyDescent="0.25">
      <c r="C4525"/>
      <c r="E4525"/>
      <c r="G4525"/>
    </row>
    <row r="4526" spans="3:7" x14ac:dyDescent="0.25">
      <c r="C4526"/>
      <c r="E4526"/>
      <c r="G4526"/>
    </row>
    <row r="4527" spans="3:7" x14ac:dyDescent="0.25">
      <c r="C4527"/>
      <c r="E4527"/>
      <c r="G4527"/>
    </row>
    <row r="4528" spans="3:7" x14ac:dyDescent="0.25">
      <c r="C4528"/>
      <c r="E4528"/>
      <c r="G4528"/>
    </row>
    <row r="4529" spans="3:5" x14ac:dyDescent="0.25">
      <c r="C4529"/>
      <c r="E4529"/>
    </row>
    <row r="4530" spans="3:5" x14ac:dyDescent="0.25">
      <c r="C4530"/>
      <c r="E4530"/>
    </row>
    <row r="4531" spans="3:5" x14ac:dyDescent="0.25">
      <c r="C4531"/>
      <c r="E4531"/>
    </row>
    <row r="4532" spans="3:5" x14ac:dyDescent="0.25">
      <c r="C4532"/>
      <c r="E4532"/>
    </row>
    <row r="4533" spans="3:5" x14ac:dyDescent="0.25">
      <c r="C4533"/>
      <c r="E4533"/>
    </row>
    <row r="4534" spans="3:5" x14ac:dyDescent="0.25">
      <c r="C4534"/>
      <c r="E4534"/>
    </row>
    <row r="4535" spans="3:5" x14ac:dyDescent="0.25">
      <c r="C4535"/>
      <c r="E4535"/>
    </row>
    <row r="4536" spans="3:5" x14ac:dyDescent="0.25">
      <c r="C4536"/>
      <c r="E4536"/>
    </row>
    <row r="4537" spans="3:5" x14ac:dyDescent="0.25">
      <c r="C4537"/>
      <c r="E4537"/>
    </row>
    <row r="4538" spans="3:5" x14ac:dyDescent="0.25">
      <c r="C4538"/>
      <c r="E4538"/>
    </row>
    <row r="4539" spans="3:5" x14ac:dyDescent="0.25">
      <c r="C4539"/>
      <c r="E4539"/>
    </row>
    <row r="4540" spans="3:5" x14ac:dyDescent="0.25">
      <c r="C4540"/>
      <c r="E4540"/>
    </row>
    <row r="4541" spans="3:5" x14ac:dyDescent="0.25">
      <c r="C4541"/>
      <c r="E4541"/>
    </row>
    <row r="4542" spans="3:5" x14ac:dyDescent="0.25">
      <c r="C4542"/>
      <c r="E4542"/>
    </row>
    <row r="4543" spans="3:5" x14ac:dyDescent="0.25">
      <c r="C4543"/>
      <c r="E4543"/>
    </row>
    <row r="4544" spans="3:5" x14ac:dyDescent="0.25">
      <c r="C4544"/>
      <c r="E4544"/>
    </row>
    <row r="4545" spans="3:5" x14ac:dyDescent="0.25">
      <c r="C4545"/>
      <c r="E4545"/>
    </row>
    <row r="4546" spans="3:5" x14ac:dyDescent="0.25">
      <c r="C4546"/>
      <c r="E4546"/>
    </row>
    <row r="4547" spans="3:5" x14ac:dyDescent="0.25">
      <c r="C4547"/>
      <c r="E4547"/>
    </row>
    <row r="4548" spans="3:5" x14ac:dyDescent="0.25">
      <c r="C4548"/>
      <c r="E4548"/>
    </row>
    <row r="4549" spans="3:5" x14ac:dyDescent="0.25">
      <c r="C4549"/>
      <c r="E4549"/>
    </row>
    <row r="4550" spans="3:5" x14ac:dyDescent="0.25">
      <c r="C4550"/>
      <c r="E4550"/>
    </row>
    <row r="4551" spans="3:5" x14ac:dyDescent="0.25">
      <c r="C4551"/>
      <c r="E4551"/>
    </row>
    <row r="4552" spans="3:5" x14ac:dyDescent="0.25">
      <c r="C4552"/>
      <c r="E4552"/>
    </row>
    <row r="4553" spans="3:5" x14ac:dyDescent="0.25">
      <c r="C4553"/>
      <c r="E4553"/>
    </row>
    <row r="4554" spans="3:5" x14ac:dyDescent="0.25">
      <c r="C4554"/>
      <c r="E4554"/>
    </row>
    <row r="4555" spans="3:5" x14ac:dyDescent="0.25">
      <c r="C4555"/>
      <c r="E4555"/>
    </row>
    <row r="4556" spans="3:5" x14ac:dyDescent="0.25">
      <c r="C4556"/>
      <c r="E4556"/>
    </row>
    <row r="4557" spans="3:5" x14ac:dyDescent="0.25">
      <c r="C4557"/>
      <c r="E4557"/>
    </row>
    <row r="4558" spans="3:5" x14ac:dyDescent="0.25">
      <c r="C4558"/>
      <c r="E4558"/>
    </row>
    <row r="4559" spans="3:5" x14ac:dyDescent="0.25">
      <c r="C4559"/>
      <c r="E4559"/>
    </row>
    <row r="4560" spans="3:5" x14ac:dyDescent="0.25">
      <c r="C4560"/>
      <c r="E4560"/>
    </row>
    <row r="4561" spans="3:5" x14ac:dyDescent="0.25">
      <c r="C4561"/>
      <c r="E4561"/>
    </row>
    <row r="4562" spans="3:5" x14ac:dyDescent="0.25">
      <c r="C4562"/>
      <c r="E4562"/>
    </row>
    <row r="4563" spans="3:5" x14ac:dyDescent="0.25">
      <c r="C4563"/>
      <c r="E4563"/>
    </row>
    <row r="4564" spans="3:5" x14ac:dyDescent="0.25">
      <c r="C4564"/>
      <c r="E4564"/>
    </row>
    <row r="4565" spans="3:5" x14ac:dyDescent="0.25">
      <c r="C4565"/>
      <c r="E4565"/>
    </row>
    <row r="4566" spans="3:5" x14ac:dyDescent="0.25">
      <c r="C4566"/>
      <c r="E4566"/>
    </row>
    <row r="4567" spans="3:5" x14ac:dyDescent="0.25">
      <c r="C4567"/>
      <c r="E4567"/>
    </row>
    <row r="4568" spans="3:5" x14ac:dyDescent="0.25">
      <c r="C4568"/>
      <c r="E4568"/>
    </row>
    <row r="4569" spans="3:5" x14ac:dyDescent="0.25">
      <c r="C4569"/>
      <c r="E4569"/>
    </row>
    <row r="4570" spans="3:5" x14ac:dyDescent="0.25">
      <c r="C4570"/>
      <c r="E4570"/>
    </row>
    <row r="4571" spans="3:5" x14ac:dyDescent="0.25">
      <c r="C4571"/>
      <c r="E4571"/>
    </row>
    <row r="4572" spans="3:5" x14ac:dyDescent="0.25">
      <c r="C4572"/>
      <c r="E4572"/>
    </row>
    <row r="4573" spans="3:5" x14ac:dyDescent="0.25">
      <c r="C4573"/>
      <c r="E4573"/>
    </row>
    <row r="4574" spans="3:5" x14ac:dyDescent="0.25">
      <c r="C4574"/>
      <c r="E4574"/>
    </row>
    <row r="4575" spans="3:5" x14ac:dyDescent="0.25">
      <c r="C4575"/>
      <c r="E4575"/>
    </row>
    <row r="4576" spans="3:5" x14ac:dyDescent="0.25">
      <c r="C4576"/>
      <c r="E4576"/>
    </row>
    <row r="4577" spans="3:5" x14ac:dyDescent="0.25">
      <c r="C4577"/>
      <c r="E4577"/>
    </row>
    <row r="4578" spans="3:5" x14ac:dyDescent="0.25">
      <c r="C4578"/>
      <c r="E4578"/>
    </row>
    <row r="4579" spans="3:5" x14ac:dyDescent="0.25">
      <c r="C4579"/>
      <c r="E4579"/>
    </row>
    <row r="4580" spans="3:5" x14ac:dyDescent="0.25">
      <c r="C4580"/>
      <c r="E4580"/>
    </row>
    <row r="4581" spans="3:5" x14ac:dyDescent="0.25">
      <c r="C4581"/>
      <c r="E4581"/>
    </row>
    <row r="4582" spans="3:5" x14ac:dyDescent="0.25">
      <c r="C4582"/>
      <c r="E4582"/>
    </row>
    <row r="4583" spans="3:5" x14ac:dyDescent="0.25">
      <c r="C4583"/>
      <c r="E4583"/>
    </row>
    <row r="4584" spans="3:5" x14ac:dyDescent="0.25">
      <c r="C4584"/>
      <c r="E4584"/>
    </row>
    <row r="4585" spans="3:5" x14ac:dyDescent="0.25">
      <c r="C4585"/>
      <c r="E4585"/>
    </row>
    <row r="4586" spans="3:5" x14ac:dyDescent="0.25">
      <c r="C4586"/>
      <c r="E4586"/>
    </row>
    <row r="4587" spans="3:5" x14ac:dyDescent="0.25">
      <c r="C4587"/>
      <c r="E4587"/>
    </row>
    <row r="4588" spans="3:5" x14ac:dyDescent="0.25">
      <c r="C4588"/>
      <c r="E4588"/>
    </row>
    <row r="4589" spans="3:5" x14ac:dyDescent="0.25">
      <c r="C4589"/>
      <c r="E4589"/>
    </row>
    <row r="4590" spans="3:5" x14ac:dyDescent="0.25">
      <c r="C4590"/>
      <c r="E4590"/>
    </row>
    <row r="4591" spans="3:5" x14ac:dyDescent="0.25">
      <c r="C4591"/>
      <c r="E4591"/>
    </row>
    <row r="4592" spans="3:5" x14ac:dyDescent="0.25">
      <c r="C4592"/>
      <c r="E4592"/>
    </row>
    <row r="4593" spans="3:5" x14ac:dyDescent="0.25">
      <c r="C4593"/>
      <c r="E4593"/>
    </row>
    <row r="4594" spans="3:5" x14ac:dyDescent="0.25">
      <c r="C4594"/>
      <c r="E4594"/>
    </row>
    <row r="4595" spans="3:5" x14ac:dyDescent="0.25">
      <c r="C4595"/>
      <c r="E4595"/>
    </row>
    <row r="4596" spans="3:5" x14ac:dyDescent="0.25">
      <c r="C4596"/>
      <c r="E4596"/>
    </row>
    <row r="4597" spans="3:5" x14ac:dyDescent="0.25">
      <c r="C4597"/>
      <c r="E4597"/>
    </row>
    <row r="4598" spans="3:5" x14ac:dyDescent="0.25">
      <c r="C4598"/>
      <c r="E4598"/>
    </row>
    <row r="4599" spans="3:5" x14ac:dyDescent="0.25">
      <c r="C4599"/>
      <c r="E4599"/>
    </row>
    <row r="4600" spans="3:5" x14ac:dyDescent="0.25">
      <c r="C4600"/>
      <c r="E4600"/>
    </row>
    <row r="4601" spans="3:5" x14ac:dyDescent="0.25">
      <c r="C4601"/>
      <c r="E4601"/>
    </row>
    <row r="4602" spans="3:5" x14ac:dyDescent="0.25">
      <c r="C4602"/>
      <c r="E4602"/>
    </row>
    <row r="4603" spans="3:5" x14ac:dyDescent="0.25">
      <c r="C4603"/>
      <c r="E4603"/>
    </row>
    <row r="4604" spans="3:5" x14ac:dyDescent="0.25">
      <c r="C4604"/>
      <c r="E4604"/>
    </row>
    <row r="4605" spans="3:5" x14ac:dyDescent="0.25">
      <c r="C4605"/>
      <c r="E4605"/>
    </row>
    <row r="4606" spans="3:5" x14ac:dyDescent="0.25">
      <c r="C4606"/>
      <c r="E4606"/>
    </row>
    <row r="4607" spans="3:5" x14ac:dyDescent="0.25">
      <c r="C4607"/>
      <c r="E4607"/>
    </row>
    <row r="4608" spans="3:5" x14ac:dyDescent="0.25">
      <c r="C4608"/>
      <c r="E4608"/>
    </row>
    <row r="4609" spans="3:5" x14ac:dyDescent="0.25">
      <c r="C4609"/>
      <c r="E4609"/>
    </row>
    <row r="4610" spans="3:5" x14ac:dyDescent="0.25">
      <c r="C4610"/>
      <c r="E4610"/>
    </row>
    <row r="4611" spans="3:5" x14ac:dyDescent="0.25">
      <c r="C4611"/>
      <c r="E4611"/>
    </row>
    <row r="4612" spans="3:5" x14ac:dyDescent="0.25">
      <c r="C4612"/>
      <c r="E4612"/>
    </row>
    <row r="4613" spans="3:5" x14ac:dyDescent="0.25">
      <c r="C4613"/>
      <c r="E4613"/>
    </row>
    <row r="4614" spans="3:5" x14ac:dyDescent="0.25">
      <c r="C4614"/>
      <c r="E4614"/>
    </row>
    <row r="4615" spans="3:5" x14ac:dyDescent="0.25">
      <c r="C4615"/>
      <c r="E4615"/>
    </row>
    <row r="4616" spans="3:5" x14ac:dyDescent="0.25">
      <c r="C4616"/>
      <c r="E4616"/>
    </row>
    <row r="4617" spans="3:5" x14ac:dyDescent="0.25">
      <c r="C4617"/>
      <c r="E4617"/>
    </row>
    <row r="4618" spans="3:5" x14ac:dyDescent="0.25">
      <c r="C4618"/>
      <c r="E4618"/>
    </row>
    <row r="4619" spans="3:5" x14ac:dyDescent="0.25">
      <c r="C4619"/>
      <c r="E4619"/>
    </row>
    <row r="4620" spans="3:5" x14ac:dyDescent="0.25">
      <c r="C4620"/>
      <c r="E4620"/>
    </row>
    <row r="4621" spans="3:5" x14ac:dyDescent="0.25">
      <c r="C4621"/>
      <c r="E4621"/>
    </row>
    <row r="4622" spans="3:5" x14ac:dyDescent="0.25">
      <c r="C4622"/>
      <c r="E4622"/>
    </row>
    <row r="4623" spans="3:5" x14ac:dyDescent="0.25">
      <c r="C4623"/>
      <c r="E4623"/>
    </row>
    <row r="4624" spans="3:5" x14ac:dyDescent="0.25">
      <c r="C4624"/>
      <c r="E4624"/>
    </row>
    <row r="4625" spans="3:5" x14ac:dyDescent="0.25">
      <c r="C4625"/>
      <c r="E4625"/>
    </row>
    <row r="4626" spans="3:5" x14ac:dyDescent="0.25">
      <c r="C4626"/>
      <c r="E4626"/>
    </row>
    <row r="4627" spans="3:5" x14ac:dyDescent="0.25">
      <c r="C4627"/>
      <c r="E4627"/>
    </row>
    <row r="4628" spans="3:5" x14ac:dyDescent="0.25">
      <c r="C4628"/>
      <c r="E4628"/>
    </row>
    <row r="4629" spans="3:5" x14ac:dyDescent="0.25">
      <c r="C4629"/>
      <c r="E4629"/>
    </row>
    <row r="4630" spans="3:5" x14ac:dyDescent="0.25">
      <c r="C4630"/>
      <c r="E4630"/>
    </row>
    <row r="4631" spans="3:5" x14ac:dyDescent="0.25">
      <c r="C4631"/>
      <c r="E4631"/>
    </row>
    <row r="4632" spans="3:5" x14ac:dyDescent="0.25">
      <c r="C4632"/>
      <c r="E4632"/>
    </row>
    <row r="4633" spans="3:5" x14ac:dyDescent="0.25">
      <c r="C4633"/>
      <c r="E4633"/>
    </row>
    <row r="4634" spans="3:5" x14ac:dyDescent="0.25">
      <c r="C4634"/>
      <c r="E4634"/>
    </row>
    <row r="4635" spans="3:5" x14ac:dyDescent="0.25">
      <c r="C4635"/>
      <c r="E4635"/>
    </row>
    <row r="4636" spans="3:5" x14ac:dyDescent="0.25">
      <c r="C4636"/>
      <c r="E4636"/>
    </row>
    <row r="4637" spans="3:5" x14ac:dyDescent="0.25">
      <c r="C4637"/>
      <c r="E4637"/>
    </row>
    <row r="4638" spans="3:5" x14ac:dyDescent="0.25">
      <c r="C4638"/>
      <c r="E4638"/>
    </row>
    <row r="4639" spans="3:5" x14ac:dyDescent="0.25">
      <c r="C4639"/>
      <c r="E4639"/>
    </row>
    <row r="4640" spans="3:5" x14ac:dyDescent="0.25">
      <c r="C4640"/>
      <c r="E4640"/>
    </row>
    <row r="4641" spans="3:5" x14ac:dyDescent="0.25">
      <c r="C4641"/>
      <c r="E4641"/>
    </row>
    <row r="4642" spans="3:5" x14ac:dyDescent="0.25">
      <c r="C4642"/>
      <c r="E4642"/>
    </row>
    <row r="4643" spans="3:5" x14ac:dyDescent="0.25">
      <c r="C4643"/>
      <c r="E4643"/>
    </row>
    <row r="4644" spans="3:5" x14ac:dyDescent="0.25">
      <c r="C4644"/>
      <c r="E4644"/>
    </row>
    <row r="4645" spans="3:5" x14ac:dyDescent="0.25">
      <c r="C4645"/>
      <c r="E4645"/>
    </row>
    <row r="4646" spans="3:5" x14ac:dyDescent="0.25">
      <c r="C4646"/>
      <c r="E4646"/>
    </row>
    <row r="4647" spans="3:5" x14ac:dyDescent="0.25">
      <c r="C4647"/>
      <c r="E4647"/>
    </row>
    <row r="4648" spans="3:5" x14ac:dyDescent="0.25">
      <c r="C4648"/>
      <c r="E4648"/>
    </row>
    <row r="4649" spans="3:5" x14ac:dyDescent="0.25">
      <c r="C4649"/>
      <c r="E4649"/>
    </row>
    <row r="4650" spans="3:5" x14ac:dyDescent="0.25">
      <c r="C4650"/>
      <c r="E4650"/>
    </row>
    <row r="4651" spans="3:5" x14ac:dyDescent="0.25">
      <c r="C4651"/>
      <c r="E4651"/>
    </row>
    <row r="4652" spans="3:5" x14ac:dyDescent="0.25">
      <c r="C4652"/>
      <c r="E4652"/>
    </row>
    <row r="4653" spans="3:5" x14ac:dyDescent="0.25">
      <c r="C4653"/>
      <c r="E4653"/>
    </row>
    <row r="4654" spans="3:5" x14ac:dyDescent="0.25">
      <c r="C4654"/>
      <c r="E4654"/>
    </row>
    <row r="4655" spans="3:5" x14ac:dyDescent="0.25">
      <c r="C4655"/>
      <c r="E4655"/>
    </row>
    <row r="4656" spans="3:5" x14ac:dyDescent="0.25">
      <c r="C4656"/>
      <c r="E4656"/>
    </row>
    <row r="4657" spans="3:5" x14ac:dyDescent="0.25">
      <c r="C4657"/>
      <c r="E4657"/>
    </row>
    <row r="4658" spans="3:5" x14ac:dyDescent="0.25">
      <c r="C4658"/>
      <c r="E4658"/>
    </row>
    <row r="4659" spans="3:5" x14ac:dyDescent="0.25">
      <c r="C4659"/>
      <c r="E4659"/>
    </row>
    <row r="4660" spans="3:5" x14ac:dyDescent="0.25">
      <c r="C4660"/>
      <c r="E4660"/>
    </row>
    <row r="4661" spans="3:5" x14ac:dyDescent="0.25">
      <c r="C4661"/>
      <c r="E4661"/>
    </row>
    <row r="4662" spans="3:5" x14ac:dyDescent="0.25">
      <c r="C4662"/>
      <c r="E4662"/>
    </row>
    <row r="4663" spans="3:5" x14ac:dyDescent="0.25">
      <c r="C4663"/>
      <c r="E4663"/>
    </row>
    <row r="4664" spans="3:5" x14ac:dyDescent="0.25">
      <c r="C4664"/>
      <c r="E4664"/>
    </row>
    <row r="4665" spans="3:5" x14ac:dyDescent="0.25">
      <c r="C4665"/>
      <c r="E4665"/>
    </row>
    <row r="4666" spans="3:5" x14ac:dyDescent="0.25">
      <c r="C4666"/>
      <c r="E4666"/>
    </row>
    <row r="4667" spans="3:5" x14ac:dyDescent="0.25">
      <c r="C4667"/>
      <c r="E4667"/>
    </row>
    <row r="4668" spans="3:5" x14ac:dyDescent="0.25">
      <c r="C4668"/>
      <c r="E4668"/>
    </row>
    <row r="4669" spans="3:5" x14ac:dyDescent="0.25">
      <c r="C4669"/>
      <c r="E4669"/>
    </row>
    <row r="4670" spans="3:5" x14ac:dyDescent="0.25">
      <c r="C4670"/>
      <c r="E4670"/>
    </row>
    <row r="4671" spans="3:5" x14ac:dyDescent="0.25">
      <c r="C4671"/>
      <c r="E4671"/>
    </row>
    <row r="4672" spans="3:5" x14ac:dyDescent="0.25">
      <c r="C4672"/>
      <c r="E4672"/>
    </row>
    <row r="4673" spans="3:5" x14ac:dyDescent="0.25">
      <c r="C4673"/>
      <c r="E4673"/>
    </row>
    <row r="4674" spans="3:5" x14ac:dyDescent="0.25">
      <c r="C4674"/>
      <c r="E4674"/>
    </row>
    <row r="4675" spans="3:5" x14ac:dyDescent="0.25">
      <c r="C4675"/>
      <c r="E4675"/>
    </row>
    <row r="4676" spans="3:5" x14ac:dyDescent="0.25">
      <c r="C4676"/>
      <c r="E4676"/>
    </row>
    <row r="4677" spans="3:5" x14ac:dyDescent="0.25">
      <c r="C4677"/>
      <c r="E4677"/>
    </row>
    <row r="4678" spans="3:5" x14ac:dyDescent="0.25">
      <c r="C4678"/>
      <c r="E4678"/>
    </row>
    <row r="4679" spans="3:5" x14ac:dyDescent="0.25">
      <c r="C4679"/>
      <c r="E4679"/>
    </row>
    <row r="4680" spans="3:5" x14ac:dyDescent="0.25">
      <c r="C4680"/>
      <c r="E4680"/>
    </row>
    <row r="4681" spans="3:5" x14ac:dyDescent="0.25">
      <c r="C4681"/>
      <c r="E4681"/>
    </row>
    <row r="4682" spans="3:5" x14ac:dyDescent="0.25">
      <c r="C4682"/>
      <c r="E4682"/>
    </row>
    <row r="4683" spans="3:5" x14ac:dyDescent="0.25">
      <c r="C4683"/>
      <c r="E4683"/>
    </row>
    <row r="4684" spans="3:5" x14ac:dyDescent="0.25">
      <c r="C4684"/>
      <c r="E4684"/>
    </row>
    <row r="4685" spans="3:5" x14ac:dyDescent="0.25">
      <c r="C4685"/>
      <c r="E4685"/>
    </row>
    <row r="4686" spans="3:5" x14ac:dyDescent="0.25">
      <c r="C4686"/>
      <c r="E4686"/>
    </row>
    <row r="4687" spans="3:5" x14ac:dyDescent="0.25">
      <c r="C4687"/>
      <c r="E4687"/>
    </row>
    <row r="4688" spans="3:5" x14ac:dyDescent="0.25">
      <c r="C4688"/>
      <c r="E4688"/>
    </row>
    <row r="4689" spans="3:5" x14ac:dyDescent="0.25">
      <c r="C4689"/>
      <c r="E4689"/>
    </row>
    <row r="4690" spans="3:5" x14ac:dyDescent="0.25">
      <c r="C4690"/>
      <c r="E4690"/>
    </row>
    <row r="4691" spans="3:5" x14ac:dyDescent="0.25">
      <c r="C4691"/>
      <c r="E4691"/>
    </row>
    <row r="4692" spans="3:5" x14ac:dyDescent="0.25">
      <c r="C4692"/>
      <c r="E4692"/>
    </row>
    <row r="4693" spans="3:5" x14ac:dyDescent="0.25">
      <c r="C4693"/>
      <c r="E4693"/>
    </row>
    <row r="4694" spans="3:5" x14ac:dyDescent="0.25">
      <c r="C4694"/>
      <c r="E4694"/>
    </row>
    <row r="4695" spans="3:5" x14ac:dyDescent="0.25">
      <c r="C4695"/>
      <c r="E4695"/>
    </row>
    <row r="4696" spans="3:5" x14ac:dyDescent="0.25">
      <c r="C4696"/>
      <c r="E4696"/>
    </row>
    <row r="4697" spans="3:5" x14ac:dyDescent="0.25">
      <c r="C4697"/>
      <c r="E4697"/>
    </row>
    <row r="4698" spans="3:5" x14ac:dyDescent="0.25">
      <c r="C4698"/>
      <c r="E4698"/>
    </row>
    <row r="4699" spans="3:5" x14ac:dyDescent="0.25">
      <c r="C4699"/>
      <c r="E4699"/>
    </row>
    <row r="4700" spans="3:5" x14ac:dyDescent="0.25">
      <c r="C4700"/>
      <c r="E4700"/>
    </row>
    <row r="4701" spans="3:5" x14ac:dyDescent="0.25">
      <c r="C4701"/>
      <c r="E4701"/>
    </row>
    <row r="4702" spans="3:5" x14ac:dyDescent="0.25">
      <c r="C4702"/>
      <c r="E4702"/>
    </row>
    <row r="4703" spans="3:5" x14ac:dyDescent="0.25">
      <c r="C4703"/>
      <c r="E4703"/>
    </row>
    <row r="4704" spans="3:5" x14ac:dyDescent="0.25">
      <c r="C4704"/>
      <c r="E4704"/>
    </row>
    <row r="4705" spans="3:5" x14ac:dyDescent="0.25">
      <c r="C4705"/>
      <c r="E4705"/>
    </row>
    <row r="4706" spans="3:5" x14ac:dyDescent="0.25">
      <c r="C4706"/>
      <c r="E4706"/>
    </row>
    <row r="4707" spans="3:5" x14ac:dyDescent="0.25">
      <c r="C4707"/>
      <c r="E4707"/>
    </row>
    <row r="4708" spans="3:5" x14ac:dyDescent="0.25">
      <c r="C4708"/>
      <c r="E4708"/>
    </row>
    <row r="4709" spans="3:5" x14ac:dyDescent="0.25">
      <c r="C4709"/>
      <c r="E4709"/>
    </row>
    <row r="4710" spans="3:5" x14ac:dyDescent="0.25">
      <c r="C4710"/>
      <c r="E4710"/>
    </row>
    <row r="4711" spans="3:5" x14ac:dyDescent="0.25">
      <c r="C4711"/>
      <c r="E4711"/>
    </row>
    <row r="4712" spans="3:5" x14ac:dyDescent="0.25">
      <c r="C4712"/>
      <c r="E4712"/>
    </row>
    <row r="4713" spans="3:5" x14ac:dyDescent="0.25">
      <c r="C4713"/>
      <c r="E4713"/>
    </row>
    <row r="4714" spans="3:5" x14ac:dyDescent="0.25">
      <c r="C4714"/>
      <c r="E4714"/>
    </row>
    <row r="4715" spans="3:5" x14ac:dyDescent="0.25">
      <c r="C4715"/>
      <c r="E4715"/>
    </row>
    <row r="4716" spans="3:5" x14ac:dyDescent="0.25">
      <c r="C4716"/>
      <c r="E4716"/>
    </row>
    <row r="4717" spans="3:5" x14ac:dyDescent="0.25">
      <c r="C4717"/>
      <c r="E4717"/>
    </row>
    <row r="4718" spans="3:5" x14ac:dyDescent="0.25">
      <c r="C4718"/>
      <c r="E4718"/>
    </row>
    <row r="4719" spans="3:5" x14ac:dyDescent="0.25">
      <c r="C4719"/>
      <c r="E4719"/>
    </row>
    <row r="4720" spans="3:5" x14ac:dyDescent="0.25">
      <c r="C4720"/>
      <c r="E4720"/>
    </row>
    <row r="4721" spans="3:5" x14ac:dyDescent="0.25">
      <c r="C4721"/>
      <c r="E4721"/>
    </row>
    <row r="4722" spans="3:5" x14ac:dyDescent="0.25">
      <c r="C4722"/>
      <c r="E4722"/>
    </row>
    <row r="4723" spans="3:5" x14ac:dyDescent="0.25">
      <c r="C4723"/>
      <c r="E4723"/>
    </row>
    <row r="4724" spans="3:5" x14ac:dyDescent="0.25">
      <c r="C4724"/>
      <c r="E4724"/>
    </row>
    <row r="4725" spans="3:5" x14ac:dyDescent="0.25">
      <c r="C4725"/>
      <c r="E4725"/>
    </row>
    <row r="4726" spans="3:5" x14ac:dyDescent="0.25">
      <c r="C4726"/>
      <c r="E4726"/>
    </row>
    <row r="4727" spans="3:5" x14ac:dyDescent="0.25">
      <c r="C4727"/>
      <c r="E4727"/>
    </row>
    <row r="4728" spans="3:5" x14ac:dyDescent="0.25">
      <c r="C4728"/>
      <c r="E4728"/>
    </row>
    <row r="4729" spans="3:5" x14ac:dyDescent="0.25">
      <c r="C4729"/>
      <c r="E4729"/>
    </row>
    <row r="4730" spans="3:5" x14ac:dyDescent="0.25">
      <c r="C4730"/>
      <c r="E4730"/>
    </row>
    <row r="4731" spans="3:5" x14ac:dyDescent="0.25">
      <c r="C4731"/>
      <c r="E4731"/>
    </row>
    <row r="4732" spans="3:5" x14ac:dyDescent="0.25">
      <c r="C4732"/>
      <c r="E4732"/>
    </row>
    <row r="4733" spans="3:5" x14ac:dyDescent="0.25">
      <c r="C4733"/>
      <c r="E4733"/>
    </row>
    <row r="4734" spans="3:5" x14ac:dyDescent="0.25">
      <c r="C4734"/>
      <c r="E4734"/>
    </row>
    <row r="4735" spans="3:5" x14ac:dyDescent="0.25">
      <c r="C4735"/>
      <c r="E4735"/>
    </row>
    <row r="4736" spans="3:5" x14ac:dyDescent="0.25">
      <c r="C4736"/>
      <c r="E4736"/>
    </row>
    <row r="4737" spans="3:5" x14ac:dyDescent="0.25">
      <c r="C4737"/>
      <c r="E4737"/>
    </row>
    <row r="4738" spans="3:5" x14ac:dyDescent="0.25">
      <c r="C4738"/>
      <c r="E4738"/>
    </row>
    <row r="4739" spans="3:5" x14ac:dyDescent="0.25">
      <c r="C4739"/>
      <c r="E4739"/>
    </row>
    <row r="4740" spans="3:5" x14ac:dyDescent="0.25">
      <c r="C4740"/>
      <c r="E4740"/>
    </row>
    <row r="4741" spans="3:5" x14ac:dyDescent="0.25">
      <c r="C4741"/>
      <c r="E4741"/>
    </row>
    <row r="4742" spans="3:5" x14ac:dyDescent="0.25">
      <c r="C4742"/>
      <c r="E4742"/>
    </row>
    <row r="4743" spans="3:5" x14ac:dyDescent="0.25">
      <c r="C4743"/>
      <c r="E4743"/>
    </row>
    <row r="4744" spans="3:5" x14ac:dyDescent="0.25">
      <c r="C4744"/>
      <c r="E4744"/>
    </row>
    <row r="4745" spans="3:5" x14ac:dyDescent="0.25">
      <c r="C4745"/>
      <c r="E4745"/>
    </row>
    <row r="4746" spans="3:5" x14ac:dyDescent="0.25">
      <c r="C4746"/>
      <c r="E4746"/>
    </row>
    <row r="4747" spans="3:5" x14ac:dyDescent="0.25">
      <c r="C4747"/>
      <c r="E4747"/>
    </row>
    <row r="4748" spans="3:5" x14ac:dyDescent="0.25">
      <c r="C4748"/>
      <c r="E4748"/>
    </row>
    <row r="4749" spans="3:5" x14ac:dyDescent="0.25">
      <c r="C4749"/>
      <c r="E4749"/>
    </row>
    <row r="4750" spans="3:5" x14ac:dyDescent="0.25">
      <c r="C4750"/>
      <c r="E4750"/>
    </row>
    <row r="4751" spans="3:5" x14ac:dyDescent="0.25">
      <c r="C4751"/>
      <c r="E4751"/>
    </row>
    <row r="4752" spans="3:5" x14ac:dyDescent="0.25">
      <c r="C4752"/>
      <c r="E4752"/>
    </row>
    <row r="4753" spans="3:5" x14ac:dyDescent="0.25">
      <c r="C4753"/>
      <c r="E4753"/>
    </row>
    <row r="4754" spans="3:5" x14ac:dyDescent="0.25">
      <c r="C4754"/>
      <c r="E4754"/>
    </row>
    <row r="4755" spans="3:5" x14ac:dyDescent="0.25">
      <c r="C4755"/>
      <c r="E4755"/>
    </row>
    <row r="4756" spans="3:5" x14ac:dyDescent="0.25">
      <c r="C4756"/>
      <c r="E4756"/>
    </row>
    <row r="4757" spans="3:5" x14ac:dyDescent="0.25">
      <c r="C4757"/>
      <c r="E4757"/>
    </row>
    <row r="4758" spans="3:5" x14ac:dyDescent="0.25">
      <c r="C4758"/>
      <c r="E4758"/>
    </row>
    <row r="4759" spans="3:5" x14ac:dyDescent="0.25">
      <c r="C4759"/>
      <c r="E4759"/>
    </row>
    <row r="4760" spans="3:5" x14ac:dyDescent="0.25">
      <c r="C4760"/>
      <c r="E4760"/>
    </row>
    <row r="4761" spans="3:5" x14ac:dyDescent="0.25">
      <c r="C4761"/>
      <c r="E4761"/>
    </row>
    <row r="4762" spans="3:5" x14ac:dyDescent="0.25">
      <c r="C4762"/>
      <c r="E4762"/>
    </row>
    <row r="4763" spans="3:5" x14ac:dyDescent="0.25">
      <c r="C4763"/>
      <c r="E4763"/>
    </row>
    <row r="4764" spans="3:5" x14ac:dyDescent="0.25">
      <c r="C4764"/>
      <c r="E4764"/>
    </row>
    <row r="4765" spans="3:5" x14ac:dyDescent="0.25">
      <c r="C4765"/>
      <c r="E4765"/>
    </row>
    <row r="4766" spans="3:5" x14ac:dyDescent="0.25">
      <c r="C4766"/>
      <c r="E4766"/>
    </row>
    <row r="4767" spans="3:5" x14ac:dyDescent="0.25">
      <c r="C4767"/>
      <c r="E4767"/>
    </row>
    <row r="4768" spans="3:5" x14ac:dyDescent="0.25">
      <c r="C4768"/>
      <c r="E4768"/>
    </row>
    <row r="4769" spans="3:5" x14ac:dyDescent="0.25">
      <c r="C4769"/>
      <c r="E4769"/>
    </row>
    <row r="4770" spans="3:5" x14ac:dyDescent="0.25">
      <c r="C4770"/>
      <c r="E4770"/>
    </row>
    <row r="4771" spans="3:5" x14ac:dyDescent="0.25">
      <c r="C4771"/>
      <c r="E4771"/>
    </row>
    <row r="4772" spans="3:5" x14ac:dyDescent="0.25">
      <c r="C4772"/>
      <c r="E4772"/>
    </row>
    <row r="4773" spans="3:5" x14ac:dyDescent="0.25">
      <c r="C4773"/>
      <c r="E4773"/>
    </row>
    <row r="4774" spans="3:5" x14ac:dyDescent="0.25">
      <c r="C4774"/>
      <c r="E4774"/>
    </row>
    <row r="4775" spans="3:5" x14ac:dyDescent="0.25">
      <c r="C4775"/>
      <c r="E4775"/>
    </row>
    <row r="4776" spans="3:5" x14ac:dyDescent="0.25">
      <c r="C4776"/>
      <c r="E4776"/>
    </row>
    <row r="4777" spans="3:5" x14ac:dyDescent="0.25">
      <c r="C4777"/>
      <c r="E4777"/>
    </row>
    <row r="4778" spans="3:5" x14ac:dyDescent="0.25">
      <c r="C4778"/>
      <c r="E4778"/>
    </row>
    <row r="4779" spans="3:5" x14ac:dyDescent="0.25">
      <c r="C4779"/>
      <c r="E4779"/>
    </row>
    <row r="4780" spans="3:5" x14ac:dyDescent="0.25">
      <c r="C4780"/>
      <c r="E4780"/>
    </row>
    <row r="4781" spans="3:5" x14ac:dyDescent="0.25">
      <c r="C4781"/>
      <c r="E4781"/>
    </row>
    <row r="4782" spans="3:5" x14ac:dyDescent="0.25">
      <c r="C4782"/>
      <c r="E4782"/>
    </row>
    <row r="4783" spans="3:5" x14ac:dyDescent="0.25">
      <c r="C4783"/>
      <c r="E4783"/>
    </row>
    <row r="4784" spans="3:5" x14ac:dyDescent="0.25">
      <c r="C4784"/>
      <c r="E4784"/>
    </row>
    <row r="4785" spans="3:5" x14ac:dyDescent="0.25">
      <c r="C4785"/>
      <c r="E4785"/>
    </row>
    <row r="4786" spans="3:5" x14ac:dyDescent="0.25">
      <c r="C4786"/>
      <c r="E4786"/>
    </row>
    <row r="4787" spans="3:5" x14ac:dyDescent="0.25">
      <c r="C4787"/>
      <c r="E4787"/>
    </row>
    <row r="4788" spans="3:5" x14ac:dyDescent="0.25">
      <c r="C4788"/>
      <c r="E4788"/>
    </row>
    <row r="4789" spans="3:5" x14ac:dyDescent="0.25">
      <c r="C4789"/>
      <c r="E4789"/>
    </row>
    <row r="4790" spans="3:5" x14ac:dyDescent="0.25">
      <c r="C4790"/>
      <c r="E4790"/>
    </row>
    <row r="4791" spans="3:5" x14ac:dyDescent="0.25">
      <c r="C4791"/>
      <c r="E4791"/>
    </row>
    <row r="4792" spans="3:5" x14ac:dyDescent="0.25">
      <c r="C4792"/>
      <c r="E4792"/>
    </row>
    <row r="4793" spans="3:5" x14ac:dyDescent="0.25">
      <c r="C4793"/>
      <c r="E4793"/>
    </row>
    <row r="4794" spans="3:5" x14ac:dyDescent="0.25">
      <c r="C4794"/>
      <c r="E4794"/>
    </row>
    <row r="4795" spans="3:5" x14ac:dyDescent="0.25">
      <c r="C4795"/>
      <c r="E4795"/>
    </row>
    <row r="4796" spans="3:5" x14ac:dyDescent="0.25">
      <c r="C4796"/>
      <c r="E4796"/>
    </row>
    <row r="4797" spans="3:5" x14ac:dyDescent="0.25">
      <c r="C4797"/>
      <c r="E4797"/>
    </row>
    <row r="4798" spans="3:5" x14ac:dyDescent="0.25">
      <c r="C4798"/>
      <c r="E4798"/>
    </row>
    <row r="4799" spans="3:5" x14ac:dyDescent="0.25">
      <c r="C4799"/>
      <c r="E4799"/>
    </row>
    <row r="4800" spans="3:5" x14ac:dyDescent="0.25">
      <c r="C4800"/>
      <c r="E4800"/>
    </row>
    <row r="4801" spans="3:5" x14ac:dyDescent="0.25">
      <c r="C4801"/>
      <c r="E4801"/>
    </row>
    <row r="4802" spans="3:5" x14ac:dyDescent="0.25">
      <c r="C4802"/>
      <c r="E4802"/>
    </row>
    <row r="4803" spans="3:5" x14ac:dyDescent="0.25">
      <c r="C4803"/>
      <c r="E4803"/>
    </row>
    <row r="4804" spans="3:5" x14ac:dyDescent="0.25">
      <c r="C4804"/>
      <c r="E4804"/>
    </row>
    <row r="4805" spans="3:5" x14ac:dyDescent="0.25">
      <c r="C4805"/>
      <c r="E4805"/>
    </row>
    <row r="4806" spans="3:5" x14ac:dyDescent="0.25">
      <c r="C4806"/>
      <c r="E4806"/>
    </row>
    <row r="4807" spans="3:5" x14ac:dyDescent="0.25">
      <c r="C4807"/>
      <c r="E4807"/>
    </row>
    <row r="4808" spans="3:5" x14ac:dyDescent="0.25">
      <c r="C4808"/>
      <c r="E4808"/>
    </row>
    <row r="4809" spans="3:5" x14ac:dyDescent="0.25">
      <c r="C4809"/>
      <c r="E4809"/>
    </row>
    <row r="4810" spans="3:5" x14ac:dyDescent="0.25">
      <c r="C4810"/>
      <c r="E4810"/>
    </row>
    <row r="4811" spans="3:5" x14ac:dyDescent="0.25">
      <c r="C4811"/>
      <c r="E4811"/>
    </row>
    <row r="4812" spans="3:5" x14ac:dyDescent="0.25">
      <c r="C4812"/>
      <c r="E4812"/>
    </row>
    <row r="4813" spans="3:5" x14ac:dyDescent="0.25">
      <c r="C4813"/>
      <c r="E4813"/>
    </row>
    <row r="4814" spans="3:5" x14ac:dyDescent="0.25">
      <c r="C4814"/>
      <c r="E4814"/>
    </row>
    <row r="4815" spans="3:5" x14ac:dyDescent="0.25">
      <c r="C4815"/>
      <c r="E4815"/>
    </row>
    <row r="4816" spans="3:5" x14ac:dyDescent="0.25">
      <c r="C4816"/>
      <c r="E4816"/>
    </row>
    <row r="4817" spans="3:5" x14ac:dyDescent="0.25">
      <c r="C4817"/>
      <c r="E4817"/>
    </row>
    <row r="4818" spans="3:5" x14ac:dyDescent="0.25">
      <c r="C4818"/>
      <c r="E4818"/>
    </row>
    <row r="4819" spans="3:5" x14ac:dyDescent="0.25">
      <c r="C4819"/>
      <c r="E4819"/>
    </row>
    <row r="4820" spans="3:5" x14ac:dyDescent="0.25">
      <c r="C4820"/>
      <c r="E4820"/>
    </row>
    <row r="4821" spans="3:5" x14ac:dyDescent="0.25">
      <c r="C4821"/>
      <c r="E4821"/>
    </row>
    <row r="4822" spans="3:5" x14ac:dyDescent="0.25">
      <c r="C4822"/>
      <c r="E4822"/>
    </row>
    <row r="4823" spans="3:5" x14ac:dyDescent="0.25">
      <c r="C4823"/>
      <c r="E4823"/>
    </row>
    <row r="4824" spans="3:5" x14ac:dyDescent="0.25">
      <c r="C4824"/>
      <c r="E4824"/>
    </row>
    <row r="4825" spans="3:5" x14ac:dyDescent="0.25">
      <c r="C4825"/>
      <c r="E4825"/>
    </row>
    <row r="4826" spans="3:5" x14ac:dyDescent="0.25">
      <c r="C4826"/>
      <c r="E4826"/>
    </row>
    <row r="4827" spans="3:5" x14ac:dyDescent="0.25">
      <c r="C4827"/>
      <c r="E4827"/>
    </row>
    <row r="4828" spans="3:5" x14ac:dyDescent="0.25">
      <c r="C4828"/>
      <c r="E4828"/>
    </row>
    <row r="4829" spans="3:5" x14ac:dyDescent="0.25">
      <c r="C4829"/>
      <c r="E4829"/>
    </row>
    <row r="4830" spans="3:5" x14ac:dyDescent="0.25">
      <c r="C4830"/>
      <c r="E4830"/>
    </row>
    <row r="4831" spans="3:5" x14ac:dyDescent="0.25">
      <c r="C4831"/>
      <c r="E4831"/>
    </row>
    <row r="4832" spans="3:5" x14ac:dyDescent="0.25">
      <c r="C4832"/>
      <c r="E4832"/>
    </row>
    <row r="4833" spans="3:5" x14ac:dyDescent="0.25">
      <c r="C4833"/>
      <c r="E4833"/>
    </row>
    <row r="4834" spans="3:5" x14ac:dyDescent="0.25">
      <c r="C4834"/>
      <c r="E4834"/>
    </row>
    <row r="4835" spans="3:5" x14ac:dyDescent="0.25">
      <c r="C4835"/>
      <c r="E4835"/>
    </row>
    <row r="4836" spans="3:5" x14ac:dyDescent="0.25">
      <c r="C4836"/>
      <c r="E4836"/>
    </row>
    <row r="4837" spans="3:5" x14ac:dyDescent="0.25">
      <c r="C4837"/>
      <c r="E4837"/>
    </row>
    <row r="4838" spans="3:5" x14ac:dyDescent="0.25">
      <c r="C4838"/>
      <c r="E4838"/>
    </row>
    <row r="4839" spans="3:5" x14ac:dyDescent="0.25">
      <c r="C4839"/>
      <c r="E4839"/>
    </row>
    <row r="4840" spans="3:5" x14ac:dyDescent="0.25">
      <c r="C4840"/>
      <c r="E4840"/>
    </row>
    <row r="4841" spans="3:5" x14ac:dyDescent="0.25">
      <c r="C4841"/>
      <c r="E4841"/>
    </row>
    <row r="4842" spans="3:5" x14ac:dyDescent="0.25">
      <c r="C4842"/>
      <c r="E4842"/>
    </row>
    <row r="4843" spans="3:5" x14ac:dyDescent="0.25">
      <c r="C4843"/>
      <c r="E4843"/>
    </row>
    <row r="4844" spans="3:5" x14ac:dyDescent="0.25">
      <c r="C4844"/>
      <c r="E4844"/>
    </row>
    <row r="4845" spans="3:5" x14ac:dyDescent="0.25">
      <c r="C4845"/>
      <c r="E4845"/>
    </row>
    <row r="4846" spans="3:5" x14ac:dyDescent="0.25">
      <c r="C4846"/>
      <c r="E4846"/>
    </row>
    <row r="4847" spans="3:5" x14ac:dyDescent="0.25">
      <c r="C4847"/>
      <c r="E4847"/>
    </row>
    <row r="4848" spans="3:5" x14ac:dyDescent="0.25">
      <c r="C4848"/>
      <c r="E4848"/>
    </row>
    <row r="4849" spans="3:5" x14ac:dyDescent="0.25">
      <c r="C4849"/>
      <c r="E4849"/>
    </row>
    <row r="4850" spans="3:5" x14ac:dyDescent="0.25">
      <c r="C4850"/>
      <c r="E4850"/>
    </row>
    <row r="4851" spans="3:5" x14ac:dyDescent="0.25">
      <c r="C4851"/>
      <c r="E4851"/>
    </row>
    <row r="4852" spans="3:5" x14ac:dyDescent="0.25">
      <c r="C4852"/>
      <c r="E4852"/>
    </row>
    <row r="4853" spans="3:5" x14ac:dyDescent="0.25">
      <c r="C4853"/>
      <c r="E4853"/>
    </row>
    <row r="4854" spans="3:5" x14ac:dyDescent="0.25">
      <c r="C4854"/>
      <c r="E4854"/>
    </row>
    <row r="4855" spans="3:5" x14ac:dyDescent="0.25">
      <c r="C4855"/>
      <c r="E4855"/>
    </row>
    <row r="4856" spans="3:5" x14ac:dyDescent="0.25">
      <c r="C4856"/>
      <c r="E4856"/>
    </row>
    <row r="4857" spans="3:5" x14ac:dyDescent="0.25">
      <c r="C4857"/>
      <c r="E4857"/>
    </row>
    <row r="4858" spans="3:5" x14ac:dyDescent="0.25">
      <c r="C4858"/>
      <c r="E4858"/>
    </row>
    <row r="4859" spans="3:5" x14ac:dyDescent="0.25">
      <c r="C4859"/>
      <c r="E4859"/>
    </row>
    <row r="4860" spans="3:5" x14ac:dyDescent="0.25">
      <c r="C4860"/>
      <c r="E4860"/>
    </row>
    <row r="4861" spans="3:5" x14ac:dyDescent="0.25">
      <c r="C4861"/>
      <c r="E4861"/>
    </row>
    <row r="4862" spans="3:5" x14ac:dyDescent="0.25">
      <c r="C4862"/>
      <c r="E4862"/>
    </row>
    <row r="4863" spans="3:5" x14ac:dyDescent="0.25">
      <c r="C4863"/>
      <c r="E4863"/>
    </row>
    <row r="4864" spans="3:5" x14ac:dyDescent="0.25">
      <c r="C4864"/>
      <c r="E4864"/>
    </row>
    <row r="4865" spans="3:5" x14ac:dyDescent="0.25">
      <c r="C4865"/>
      <c r="E4865"/>
    </row>
    <row r="4866" spans="3:5" x14ac:dyDescent="0.25">
      <c r="C4866"/>
      <c r="E4866"/>
    </row>
    <row r="4867" spans="3:5" x14ac:dyDescent="0.25">
      <c r="C4867"/>
      <c r="E4867"/>
    </row>
    <row r="4868" spans="3:5" x14ac:dyDescent="0.25">
      <c r="C4868"/>
      <c r="E4868"/>
    </row>
    <row r="4869" spans="3:5" x14ac:dyDescent="0.25">
      <c r="C4869"/>
      <c r="E4869"/>
    </row>
    <row r="4870" spans="3:5" x14ac:dyDescent="0.25">
      <c r="C4870"/>
      <c r="E4870"/>
    </row>
    <row r="4871" spans="3:5" x14ac:dyDescent="0.25">
      <c r="C4871"/>
      <c r="E4871"/>
    </row>
    <row r="4872" spans="3:5" x14ac:dyDescent="0.25">
      <c r="C4872"/>
      <c r="E4872"/>
    </row>
    <row r="4873" spans="3:5" x14ac:dyDescent="0.25">
      <c r="C4873"/>
      <c r="E4873"/>
    </row>
    <row r="4874" spans="3:5" x14ac:dyDescent="0.25">
      <c r="C4874"/>
      <c r="E4874"/>
    </row>
    <row r="4875" spans="3:5" x14ac:dyDescent="0.25">
      <c r="C4875"/>
      <c r="E4875"/>
    </row>
    <row r="4876" spans="3:5" x14ac:dyDescent="0.25">
      <c r="C4876"/>
      <c r="E4876"/>
    </row>
    <row r="4877" spans="3:5" x14ac:dyDescent="0.25">
      <c r="C4877"/>
      <c r="E4877"/>
    </row>
    <row r="4878" spans="3:5" x14ac:dyDescent="0.25">
      <c r="C4878"/>
      <c r="E4878"/>
    </row>
    <row r="4879" spans="3:5" x14ac:dyDescent="0.25">
      <c r="C4879"/>
      <c r="E4879"/>
    </row>
    <row r="4880" spans="3:5" x14ac:dyDescent="0.25">
      <c r="C4880"/>
      <c r="E4880"/>
    </row>
    <row r="4881" spans="3:5" x14ac:dyDescent="0.25">
      <c r="C4881"/>
      <c r="E4881"/>
    </row>
    <row r="4882" spans="3:5" x14ac:dyDescent="0.25">
      <c r="C4882"/>
      <c r="E4882"/>
    </row>
    <row r="4883" spans="3:5" x14ac:dyDescent="0.25">
      <c r="C4883"/>
      <c r="E4883"/>
    </row>
    <row r="4884" spans="3:5" x14ac:dyDescent="0.25">
      <c r="C4884"/>
      <c r="E4884"/>
    </row>
    <row r="4885" spans="3:5" x14ac:dyDescent="0.25">
      <c r="C4885"/>
      <c r="E4885"/>
    </row>
    <row r="4886" spans="3:5" x14ac:dyDescent="0.25">
      <c r="C4886"/>
      <c r="E4886"/>
    </row>
    <row r="4887" spans="3:5" x14ac:dyDescent="0.25">
      <c r="C4887"/>
      <c r="E4887"/>
    </row>
    <row r="4888" spans="3:5" x14ac:dyDescent="0.25">
      <c r="C4888"/>
      <c r="E4888"/>
    </row>
    <row r="4889" spans="3:5" x14ac:dyDescent="0.25">
      <c r="C4889"/>
      <c r="E4889"/>
    </row>
    <row r="4890" spans="3:5" x14ac:dyDescent="0.25">
      <c r="C4890"/>
      <c r="E4890"/>
    </row>
    <row r="4891" spans="3:5" x14ac:dyDescent="0.25">
      <c r="C4891"/>
      <c r="E4891"/>
    </row>
    <row r="4892" spans="3:5" x14ac:dyDescent="0.25">
      <c r="C4892"/>
      <c r="E4892"/>
    </row>
    <row r="4893" spans="3:5" x14ac:dyDescent="0.25">
      <c r="C4893"/>
      <c r="E4893"/>
    </row>
    <row r="4894" spans="3:5" x14ac:dyDescent="0.25">
      <c r="C4894"/>
      <c r="E4894"/>
    </row>
    <row r="4895" spans="3:5" x14ac:dyDescent="0.25">
      <c r="C4895"/>
      <c r="E4895"/>
    </row>
    <row r="4896" spans="3:5" x14ac:dyDescent="0.25">
      <c r="C4896"/>
      <c r="E4896"/>
    </row>
    <row r="4897" spans="3:5" x14ac:dyDescent="0.25">
      <c r="C4897"/>
      <c r="E4897"/>
    </row>
    <row r="4898" spans="3:5" x14ac:dyDescent="0.25">
      <c r="C4898"/>
      <c r="E4898"/>
    </row>
    <row r="4899" spans="3:5" x14ac:dyDescent="0.25">
      <c r="C4899"/>
      <c r="E4899"/>
    </row>
    <row r="4900" spans="3:5" x14ac:dyDescent="0.25">
      <c r="C4900"/>
      <c r="E4900"/>
    </row>
    <row r="4901" spans="3:5" x14ac:dyDescent="0.25">
      <c r="C4901"/>
      <c r="E4901"/>
    </row>
    <row r="4902" spans="3:5" x14ac:dyDescent="0.25">
      <c r="C4902"/>
      <c r="E4902"/>
    </row>
    <row r="4903" spans="3:5" x14ac:dyDescent="0.25">
      <c r="C4903"/>
      <c r="E4903"/>
    </row>
    <row r="4904" spans="3:5" x14ac:dyDescent="0.25">
      <c r="C4904"/>
      <c r="E4904"/>
    </row>
    <row r="4905" spans="3:5" x14ac:dyDescent="0.25">
      <c r="C4905"/>
      <c r="E4905"/>
    </row>
    <row r="4906" spans="3:5" x14ac:dyDescent="0.25">
      <c r="C4906"/>
      <c r="E4906"/>
    </row>
    <row r="4907" spans="3:5" x14ac:dyDescent="0.25">
      <c r="C4907"/>
      <c r="E4907"/>
    </row>
    <row r="4908" spans="3:5" x14ac:dyDescent="0.25">
      <c r="C4908"/>
      <c r="E4908"/>
    </row>
    <row r="4909" spans="3:5" x14ac:dyDescent="0.25">
      <c r="C4909"/>
      <c r="E4909"/>
    </row>
    <row r="4910" spans="3:5" x14ac:dyDescent="0.25">
      <c r="C4910"/>
      <c r="E4910"/>
    </row>
    <row r="4911" spans="3:5" x14ac:dyDescent="0.25">
      <c r="C4911"/>
      <c r="E4911"/>
    </row>
    <row r="4912" spans="3:5" x14ac:dyDescent="0.25">
      <c r="C4912"/>
      <c r="E4912"/>
    </row>
    <row r="4913" spans="3:5" x14ac:dyDescent="0.25">
      <c r="C4913"/>
      <c r="E4913"/>
    </row>
    <row r="4914" spans="3:5" x14ac:dyDescent="0.25">
      <c r="C4914"/>
      <c r="E4914"/>
    </row>
    <row r="4915" spans="3:5" x14ac:dyDescent="0.25">
      <c r="C4915"/>
      <c r="E4915"/>
    </row>
    <row r="4916" spans="3:5" x14ac:dyDescent="0.25">
      <c r="C4916"/>
      <c r="E4916"/>
    </row>
    <row r="4917" spans="3:5" x14ac:dyDescent="0.25">
      <c r="C4917"/>
      <c r="E4917"/>
    </row>
    <row r="4918" spans="3:5" x14ac:dyDescent="0.25">
      <c r="C4918"/>
      <c r="E4918"/>
    </row>
    <row r="4919" spans="3:5" x14ac:dyDescent="0.25">
      <c r="C4919"/>
      <c r="E4919"/>
    </row>
    <row r="4920" spans="3:5" x14ac:dyDescent="0.25">
      <c r="C4920"/>
      <c r="E4920"/>
    </row>
    <row r="4921" spans="3:5" x14ac:dyDescent="0.25">
      <c r="C4921"/>
      <c r="E4921"/>
    </row>
    <row r="4922" spans="3:5" x14ac:dyDescent="0.25">
      <c r="C4922"/>
      <c r="E4922"/>
    </row>
    <row r="4923" spans="3:5" x14ac:dyDescent="0.25">
      <c r="C4923"/>
      <c r="E4923"/>
    </row>
    <row r="4924" spans="3:5" x14ac:dyDescent="0.25">
      <c r="C4924"/>
      <c r="E4924"/>
    </row>
    <row r="4925" spans="3:5" x14ac:dyDescent="0.25">
      <c r="C4925"/>
      <c r="E4925"/>
    </row>
    <row r="4926" spans="3:5" x14ac:dyDescent="0.25">
      <c r="C4926"/>
      <c r="E4926"/>
    </row>
    <row r="4927" spans="3:5" x14ac:dyDescent="0.25">
      <c r="C4927"/>
      <c r="E4927"/>
    </row>
    <row r="4928" spans="3:5" x14ac:dyDescent="0.25">
      <c r="C4928"/>
      <c r="E4928"/>
    </row>
    <row r="4929" spans="3:5" x14ac:dyDescent="0.25">
      <c r="C4929"/>
      <c r="E4929"/>
    </row>
    <row r="4930" spans="3:5" x14ac:dyDescent="0.25">
      <c r="C4930"/>
      <c r="E4930"/>
    </row>
    <row r="4931" spans="3:5" x14ac:dyDescent="0.25">
      <c r="C4931"/>
      <c r="E4931"/>
    </row>
    <row r="4932" spans="3:5" x14ac:dyDescent="0.25">
      <c r="C4932"/>
      <c r="E4932"/>
    </row>
    <row r="4933" spans="3:5" x14ac:dyDescent="0.25">
      <c r="C4933"/>
      <c r="E4933"/>
    </row>
    <row r="4934" spans="3:5" x14ac:dyDescent="0.25">
      <c r="C4934"/>
      <c r="E4934"/>
    </row>
    <row r="4935" spans="3:5" x14ac:dyDescent="0.25">
      <c r="C4935"/>
      <c r="E4935"/>
    </row>
    <row r="4936" spans="3:5" x14ac:dyDescent="0.25">
      <c r="C4936"/>
      <c r="E4936"/>
    </row>
    <row r="4937" spans="3:5" x14ac:dyDescent="0.25">
      <c r="C4937"/>
      <c r="E4937"/>
    </row>
    <row r="4938" spans="3:5" x14ac:dyDescent="0.25">
      <c r="C4938"/>
      <c r="E4938"/>
    </row>
    <row r="4939" spans="3:5" x14ac:dyDescent="0.25">
      <c r="C4939"/>
      <c r="E4939"/>
    </row>
    <row r="4940" spans="3:5" x14ac:dyDescent="0.25">
      <c r="C4940"/>
      <c r="E4940"/>
    </row>
    <row r="4941" spans="3:5" x14ac:dyDescent="0.25">
      <c r="C4941"/>
      <c r="E4941"/>
    </row>
    <row r="4942" spans="3:5" x14ac:dyDescent="0.25">
      <c r="C4942"/>
      <c r="E4942"/>
    </row>
    <row r="4943" spans="3:5" x14ac:dyDescent="0.25">
      <c r="C4943"/>
      <c r="E4943"/>
    </row>
    <row r="4944" spans="3:5" x14ac:dyDescent="0.25">
      <c r="C4944"/>
      <c r="E4944"/>
    </row>
    <row r="4945" spans="3:5" x14ac:dyDescent="0.25">
      <c r="C4945"/>
      <c r="E4945"/>
    </row>
    <row r="4946" spans="3:5" x14ac:dyDescent="0.25">
      <c r="C4946"/>
      <c r="E4946"/>
    </row>
    <row r="4947" spans="3:5" x14ac:dyDescent="0.25">
      <c r="C4947"/>
      <c r="E4947"/>
    </row>
    <row r="4948" spans="3:5" x14ac:dyDescent="0.25">
      <c r="C4948"/>
      <c r="E4948"/>
    </row>
    <row r="4949" spans="3:5" x14ac:dyDescent="0.25">
      <c r="C4949"/>
      <c r="E4949"/>
    </row>
    <row r="4950" spans="3:5" x14ac:dyDescent="0.25">
      <c r="C4950"/>
      <c r="E4950"/>
    </row>
    <row r="4951" spans="3:5" x14ac:dyDescent="0.25">
      <c r="C4951"/>
      <c r="E4951"/>
    </row>
    <row r="4952" spans="3:5" x14ac:dyDescent="0.25">
      <c r="C4952"/>
      <c r="E4952"/>
    </row>
    <row r="4953" spans="3:5" x14ac:dyDescent="0.25">
      <c r="C4953"/>
      <c r="E4953"/>
    </row>
    <row r="4954" spans="3:5" x14ac:dyDescent="0.25">
      <c r="C4954"/>
      <c r="E4954"/>
    </row>
    <row r="4955" spans="3:5" x14ac:dyDescent="0.25">
      <c r="C4955"/>
      <c r="E4955"/>
    </row>
    <row r="4956" spans="3:5" x14ac:dyDescent="0.25">
      <c r="C4956"/>
      <c r="E4956"/>
    </row>
    <row r="4957" spans="3:5" x14ac:dyDescent="0.25">
      <c r="C4957"/>
      <c r="E4957"/>
    </row>
    <row r="4958" spans="3:5" x14ac:dyDescent="0.25">
      <c r="C4958"/>
      <c r="E4958"/>
    </row>
    <row r="4959" spans="3:5" x14ac:dyDescent="0.25">
      <c r="C4959"/>
      <c r="E4959"/>
    </row>
    <row r="4960" spans="3:5" x14ac:dyDescent="0.25">
      <c r="C4960"/>
      <c r="E4960"/>
    </row>
    <row r="4961" spans="3:5" x14ac:dyDescent="0.25">
      <c r="C4961"/>
      <c r="E4961"/>
    </row>
    <row r="4962" spans="3:5" x14ac:dyDescent="0.25">
      <c r="C4962"/>
      <c r="E4962"/>
    </row>
    <row r="4963" spans="3:5" x14ac:dyDescent="0.25">
      <c r="C4963"/>
      <c r="E4963"/>
    </row>
    <row r="4964" spans="3:5" x14ac:dyDescent="0.25">
      <c r="C4964"/>
      <c r="E4964"/>
    </row>
    <row r="4965" spans="3:5" x14ac:dyDescent="0.25">
      <c r="C4965"/>
      <c r="E4965"/>
    </row>
    <row r="4966" spans="3:5" x14ac:dyDescent="0.25">
      <c r="C4966"/>
      <c r="E4966"/>
    </row>
    <row r="4967" spans="3:5" x14ac:dyDescent="0.25">
      <c r="C4967"/>
      <c r="E4967"/>
    </row>
    <row r="4968" spans="3:5" x14ac:dyDescent="0.25">
      <c r="C4968"/>
      <c r="E4968"/>
    </row>
    <row r="4969" spans="3:5" x14ac:dyDescent="0.25">
      <c r="C4969"/>
      <c r="E4969"/>
    </row>
    <row r="4970" spans="3:5" x14ac:dyDescent="0.25">
      <c r="C4970"/>
      <c r="E4970"/>
    </row>
    <row r="4971" spans="3:5" x14ac:dyDescent="0.25">
      <c r="C4971"/>
      <c r="E4971"/>
    </row>
    <row r="4972" spans="3:5" x14ac:dyDescent="0.25">
      <c r="C4972"/>
      <c r="E4972"/>
    </row>
    <row r="4973" spans="3:5" x14ac:dyDescent="0.25">
      <c r="C4973"/>
      <c r="E4973"/>
    </row>
    <row r="4974" spans="3:5" x14ac:dyDescent="0.25">
      <c r="C4974"/>
      <c r="E4974"/>
    </row>
    <row r="4975" spans="3:5" x14ac:dyDescent="0.25">
      <c r="C4975"/>
      <c r="E4975"/>
    </row>
    <row r="4976" spans="3:5" x14ac:dyDescent="0.25">
      <c r="C4976"/>
      <c r="E4976"/>
    </row>
    <row r="4977" spans="3:5" x14ac:dyDescent="0.25">
      <c r="C4977"/>
      <c r="E4977"/>
    </row>
    <row r="4978" spans="3:5" x14ac:dyDescent="0.25">
      <c r="C4978"/>
      <c r="E4978"/>
    </row>
    <row r="4979" spans="3:5" x14ac:dyDescent="0.25">
      <c r="C4979"/>
      <c r="E4979"/>
    </row>
    <row r="4980" spans="3:5" x14ac:dyDescent="0.25">
      <c r="C4980"/>
      <c r="E4980"/>
    </row>
    <row r="4981" spans="3:5" x14ac:dyDescent="0.25">
      <c r="C4981"/>
      <c r="E4981"/>
    </row>
    <row r="4982" spans="3:5" x14ac:dyDescent="0.25">
      <c r="C4982"/>
      <c r="E4982"/>
    </row>
    <row r="4983" spans="3:5" x14ac:dyDescent="0.25">
      <c r="C4983"/>
      <c r="E4983"/>
    </row>
    <row r="4984" spans="3:5" x14ac:dyDescent="0.25">
      <c r="C4984"/>
      <c r="E4984"/>
    </row>
    <row r="4985" spans="3:5" x14ac:dyDescent="0.25">
      <c r="C4985"/>
      <c r="E4985"/>
    </row>
    <row r="4986" spans="3:5" x14ac:dyDescent="0.25">
      <c r="C4986"/>
      <c r="E4986"/>
    </row>
    <row r="4987" spans="3:5" x14ac:dyDescent="0.25">
      <c r="C4987"/>
      <c r="E4987"/>
    </row>
    <row r="4988" spans="3:5" x14ac:dyDescent="0.25">
      <c r="C4988"/>
      <c r="E4988"/>
    </row>
    <row r="4989" spans="3:5" x14ac:dyDescent="0.25">
      <c r="C4989"/>
      <c r="E4989"/>
    </row>
    <row r="4990" spans="3:5" x14ac:dyDescent="0.25">
      <c r="C4990"/>
      <c r="E4990"/>
    </row>
    <row r="4991" spans="3:5" x14ac:dyDescent="0.25">
      <c r="C4991"/>
      <c r="E4991"/>
    </row>
    <row r="4992" spans="3:5" x14ac:dyDescent="0.25">
      <c r="C4992"/>
      <c r="E4992"/>
    </row>
    <row r="4993" spans="3:5" x14ac:dyDescent="0.25">
      <c r="C4993"/>
      <c r="E4993"/>
    </row>
    <row r="4994" spans="3:5" x14ac:dyDescent="0.25">
      <c r="C4994"/>
      <c r="E4994"/>
    </row>
    <row r="4995" spans="3:5" x14ac:dyDescent="0.25">
      <c r="C4995"/>
      <c r="E4995"/>
    </row>
    <row r="4996" spans="3:5" x14ac:dyDescent="0.25">
      <c r="C4996"/>
      <c r="E4996"/>
    </row>
    <row r="4997" spans="3:5" x14ac:dyDescent="0.25">
      <c r="C4997"/>
      <c r="E4997"/>
    </row>
    <row r="4998" spans="3:5" x14ac:dyDescent="0.25">
      <c r="C4998"/>
      <c r="E4998"/>
    </row>
    <row r="4999" spans="3:5" x14ac:dyDescent="0.25">
      <c r="C4999"/>
      <c r="E4999"/>
    </row>
    <row r="5000" spans="3:5" x14ac:dyDescent="0.25">
      <c r="C5000"/>
      <c r="E5000"/>
    </row>
    <row r="5001" spans="3:5" x14ac:dyDescent="0.25">
      <c r="C5001"/>
      <c r="E5001"/>
    </row>
    <row r="5002" spans="3:5" x14ac:dyDescent="0.25">
      <c r="C5002"/>
      <c r="E5002"/>
    </row>
    <row r="5003" spans="3:5" x14ac:dyDescent="0.25">
      <c r="C5003"/>
      <c r="E5003"/>
    </row>
    <row r="5004" spans="3:5" x14ac:dyDescent="0.25">
      <c r="C5004"/>
      <c r="E5004"/>
    </row>
    <row r="5005" spans="3:5" x14ac:dyDescent="0.25">
      <c r="C5005"/>
      <c r="E5005"/>
    </row>
    <row r="5006" spans="3:5" x14ac:dyDescent="0.25">
      <c r="C5006"/>
      <c r="E5006"/>
    </row>
    <row r="5007" spans="3:5" x14ac:dyDescent="0.25">
      <c r="C5007"/>
      <c r="E5007"/>
    </row>
    <row r="5008" spans="3:5" x14ac:dyDescent="0.25">
      <c r="C5008"/>
      <c r="E5008"/>
    </row>
    <row r="5009" spans="3:5" x14ac:dyDescent="0.25">
      <c r="C5009"/>
      <c r="E5009"/>
    </row>
    <row r="5010" spans="3:5" x14ac:dyDescent="0.25">
      <c r="C5010"/>
      <c r="E5010"/>
    </row>
    <row r="5011" spans="3:5" x14ac:dyDescent="0.25">
      <c r="C5011"/>
      <c r="E5011"/>
    </row>
    <row r="5012" spans="3:5" x14ac:dyDescent="0.25">
      <c r="C5012"/>
      <c r="E5012"/>
    </row>
    <row r="5013" spans="3:5" x14ac:dyDescent="0.25">
      <c r="C5013"/>
      <c r="E5013"/>
    </row>
    <row r="5014" spans="3:5" x14ac:dyDescent="0.25">
      <c r="C5014"/>
      <c r="E5014"/>
    </row>
    <row r="5015" spans="3:5" x14ac:dyDescent="0.25">
      <c r="C5015"/>
      <c r="E5015"/>
    </row>
    <row r="5016" spans="3:5" x14ac:dyDescent="0.25">
      <c r="C5016"/>
      <c r="E5016"/>
    </row>
    <row r="5017" spans="3:5" x14ac:dyDescent="0.25">
      <c r="C5017"/>
      <c r="E5017"/>
    </row>
    <row r="5018" spans="3:5" x14ac:dyDescent="0.25">
      <c r="C5018"/>
      <c r="E5018"/>
    </row>
    <row r="5019" spans="3:5" x14ac:dyDescent="0.25">
      <c r="C5019"/>
      <c r="E5019"/>
    </row>
    <row r="5020" spans="3:5" x14ac:dyDescent="0.25">
      <c r="C5020"/>
      <c r="E5020"/>
    </row>
    <row r="5021" spans="3:5" x14ac:dyDescent="0.25">
      <c r="C5021"/>
      <c r="E5021"/>
    </row>
    <row r="5022" spans="3:5" x14ac:dyDescent="0.25">
      <c r="C5022"/>
      <c r="E5022"/>
    </row>
    <row r="5023" spans="3:5" x14ac:dyDescent="0.25">
      <c r="C5023"/>
      <c r="E5023"/>
    </row>
    <row r="5024" spans="3:5" x14ac:dyDescent="0.25">
      <c r="C5024"/>
      <c r="E5024"/>
    </row>
    <row r="5025" spans="3:5" x14ac:dyDescent="0.25">
      <c r="C5025"/>
      <c r="E5025"/>
    </row>
    <row r="5026" spans="3:5" x14ac:dyDescent="0.25">
      <c r="C5026"/>
      <c r="E5026"/>
    </row>
    <row r="5027" spans="3:5" x14ac:dyDescent="0.25">
      <c r="C5027"/>
      <c r="E5027"/>
    </row>
    <row r="5028" spans="3:5" x14ac:dyDescent="0.25">
      <c r="C5028"/>
      <c r="E5028"/>
    </row>
    <row r="5029" spans="3:5" x14ac:dyDescent="0.25">
      <c r="C5029"/>
      <c r="E5029"/>
    </row>
    <row r="5030" spans="3:5" x14ac:dyDescent="0.25">
      <c r="C5030"/>
      <c r="E5030"/>
    </row>
    <row r="5031" spans="3:5" x14ac:dyDescent="0.25">
      <c r="C5031"/>
      <c r="E5031"/>
    </row>
    <row r="5032" spans="3:5" x14ac:dyDescent="0.25">
      <c r="C5032"/>
      <c r="E5032"/>
    </row>
    <row r="5033" spans="3:5" x14ac:dyDescent="0.25">
      <c r="C5033"/>
      <c r="E5033"/>
    </row>
    <row r="5034" spans="3:5" x14ac:dyDescent="0.25">
      <c r="C5034"/>
      <c r="E5034"/>
    </row>
    <row r="5035" spans="3:5" x14ac:dyDescent="0.25">
      <c r="C5035"/>
      <c r="E5035"/>
    </row>
    <row r="5036" spans="3:5" x14ac:dyDescent="0.25">
      <c r="C5036"/>
      <c r="E5036"/>
    </row>
    <row r="5037" spans="3:5" x14ac:dyDescent="0.25">
      <c r="C5037"/>
      <c r="E5037"/>
    </row>
    <row r="5038" spans="3:5" x14ac:dyDescent="0.25">
      <c r="C5038"/>
      <c r="E5038"/>
    </row>
    <row r="5039" spans="3:5" x14ac:dyDescent="0.25">
      <c r="C5039"/>
      <c r="E5039"/>
    </row>
    <row r="5040" spans="3:5" x14ac:dyDescent="0.25">
      <c r="C5040"/>
      <c r="E5040"/>
    </row>
    <row r="5041" spans="3:5" x14ac:dyDescent="0.25">
      <c r="C5041"/>
      <c r="E5041"/>
    </row>
    <row r="5042" spans="3:5" x14ac:dyDescent="0.25">
      <c r="C5042"/>
      <c r="E5042"/>
    </row>
    <row r="5043" spans="3:5" x14ac:dyDescent="0.25">
      <c r="C5043"/>
      <c r="E5043"/>
    </row>
    <row r="5044" spans="3:5" x14ac:dyDescent="0.25">
      <c r="C5044"/>
      <c r="E5044"/>
    </row>
    <row r="5045" spans="3:5" x14ac:dyDescent="0.25">
      <c r="C5045"/>
      <c r="E5045"/>
    </row>
    <row r="5046" spans="3:5" x14ac:dyDescent="0.25">
      <c r="C5046"/>
      <c r="E5046"/>
    </row>
    <row r="5047" spans="3:5" x14ac:dyDescent="0.25">
      <c r="C5047"/>
      <c r="E5047"/>
    </row>
    <row r="5048" spans="3:5" x14ac:dyDescent="0.25">
      <c r="C5048"/>
      <c r="E5048"/>
    </row>
    <row r="5049" spans="3:5" x14ac:dyDescent="0.25">
      <c r="C5049"/>
      <c r="E5049"/>
    </row>
    <row r="5050" spans="3:5" x14ac:dyDescent="0.25">
      <c r="C5050"/>
      <c r="E5050"/>
    </row>
    <row r="5051" spans="3:5" x14ac:dyDescent="0.25">
      <c r="C5051"/>
      <c r="E5051"/>
    </row>
    <row r="5052" spans="3:5" x14ac:dyDescent="0.25">
      <c r="C5052"/>
      <c r="E5052"/>
    </row>
    <row r="5053" spans="3:5" x14ac:dyDescent="0.25">
      <c r="C5053"/>
      <c r="E5053"/>
    </row>
    <row r="5054" spans="3:5" x14ac:dyDescent="0.25">
      <c r="C5054"/>
      <c r="E5054"/>
    </row>
    <row r="5055" spans="3:5" x14ac:dyDescent="0.25">
      <c r="C5055"/>
      <c r="E5055"/>
    </row>
    <row r="5056" spans="3:5" x14ac:dyDescent="0.25">
      <c r="C5056"/>
      <c r="E5056"/>
    </row>
    <row r="5057" spans="3:5" x14ac:dyDescent="0.25">
      <c r="C5057"/>
      <c r="E5057"/>
    </row>
    <row r="5058" spans="3:5" x14ac:dyDescent="0.25">
      <c r="C5058"/>
      <c r="E5058"/>
    </row>
    <row r="5059" spans="3:5" x14ac:dyDescent="0.25">
      <c r="C5059"/>
      <c r="E5059"/>
    </row>
    <row r="5060" spans="3:5" x14ac:dyDescent="0.25">
      <c r="C5060"/>
      <c r="E5060"/>
    </row>
    <row r="5061" spans="3:5" x14ac:dyDescent="0.25">
      <c r="C5061"/>
      <c r="E5061"/>
    </row>
    <row r="5062" spans="3:5" x14ac:dyDescent="0.25">
      <c r="C5062"/>
      <c r="E5062"/>
    </row>
    <row r="5063" spans="3:5" x14ac:dyDescent="0.25">
      <c r="C5063"/>
      <c r="E5063"/>
    </row>
    <row r="5064" spans="3:5" x14ac:dyDescent="0.25">
      <c r="C5064"/>
      <c r="E5064"/>
    </row>
    <row r="5065" spans="3:5" x14ac:dyDescent="0.25">
      <c r="C5065"/>
      <c r="E5065"/>
    </row>
    <row r="5066" spans="3:5" x14ac:dyDescent="0.25">
      <c r="C5066"/>
      <c r="E5066"/>
    </row>
    <row r="5067" spans="3:5" x14ac:dyDescent="0.25">
      <c r="C5067"/>
      <c r="E5067"/>
    </row>
    <row r="5068" spans="3:5" x14ac:dyDescent="0.25">
      <c r="C5068"/>
      <c r="E5068"/>
    </row>
    <row r="5069" spans="3:5" x14ac:dyDescent="0.25">
      <c r="C5069"/>
      <c r="E5069"/>
    </row>
    <row r="5070" spans="3:5" x14ac:dyDescent="0.25">
      <c r="C5070"/>
      <c r="E5070"/>
    </row>
    <row r="5071" spans="3:5" x14ac:dyDescent="0.25">
      <c r="C5071"/>
      <c r="E5071"/>
    </row>
    <row r="5072" spans="3:5" x14ac:dyDescent="0.25">
      <c r="C5072"/>
      <c r="E5072"/>
    </row>
    <row r="5073" spans="3:5" x14ac:dyDescent="0.25">
      <c r="C5073"/>
      <c r="E5073"/>
    </row>
    <row r="5074" spans="3:5" x14ac:dyDescent="0.25">
      <c r="C5074"/>
      <c r="E5074"/>
    </row>
    <row r="5075" spans="3:5" x14ac:dyDescent="0.25">
      <c r="C5075"/>
      <c r="E5075"/>
    </row>
    <row r="5076" spans="3:5" x14ac:dyDescent="0.25">
      <c r="C5076"/>
      <c r="E5076"/>
    </row>
    <row r="5077" spans="3:5" x14ac:dyDescent="0.25">
      <c r="C5077"/>
      <c r="E5077"/>
    </row>
    <row r="5078" spans="3:5" x14ac:dyDescent="0.25">
      <c r="C5078"/>
      <c r="E5078"/>
    </row>
    <row r="5079" spans="3:5" x14ac:dyDescent="0.25">
      <c r="C5079"/>
      <c r="E5079"/>
    </row>
    <row r="5080" spans="3:5" x14ac:dyDescent="0.25">
      <c r="C5080"/>
      <c r="E5080"/>
    </row>
    <row r="5081" spans="3:5" x14ac:dyDescent="0.25">
      <c r="C5081"/>
      <c r="E5081"/>
    </row>
    <row r="5082" spans="3:5" x14ac:dyDescent="0.25">
      <c r="C5082"/>
      <c r="E5082"/>
    </row>
    <row r="5083" spans="3:5" x14ac:dyDescent="0.25">
      <c r="C5083"/>
      <c r="E5083"/>
    </row>
    <row r="5084" spans="3:5" x14ac:dyDescent="0.25">
      <c r="C5084"/>
      <c r="E5084"/>
    </row>
    <row r="5085" spans="3:5" x14ac:dyDescent="0.25">
      <c r="C5085"/>
      <c r="E5085"/>
    </row>
    <row r="5086" spans="3:5" x14ac:dyDescent="0.25">
      <c r="C5086"/>
      <c r="E5086"/>
    </row>
    <row r="5087" spans="3:5" x14ac:dyDescent="0.25">
      <c r="C5087"/>
      <c r="E5087"/>
    </row>
    <row r="5088" spans="3:5" x14ac:dyDescent="0.25">
      <c r="C5088"/>
      <c r="E5088"/>
    </row>
    <row r="5089" spans="3:5" x14ac:dyDescent="0.25">
      <c r="C5089"/>
      <c r="E5089"/>
    </row>
    <row r="5090" spans="3:5" x14ac:dyDescent="0.25">
      <c r="C5090"/>
      <c r="E5090"/>
    </row>
    <row r="5091" spans="3:5" x14ac:dyDescent="0.25">
      <c r="C5091"/>
      <c r="E5091"/>
    </row>
    <row r="5092" spans="3:5" x14ac:dyDescent="0.25">
      <c r="C5092"/>
      <c r="E5092"/>
    </row>
    <row r="5093" spans="3:5" x14ac:dyDescent="0.25">
      <c r="C5093"/>
      <c r="E5093"/>
    </row>
    <row r="5094" spans="3:5" x14ac:dyDescent="0.25">
      <c r="C5094"/>
      <c r="E5094"/>
    </row>
    <row r="5095" spans="3:5" x14ac:dyDescent="0.25">
      <c r="C5095"/>
      <c r="E5095"/>
    </row>
    <row r="5096" spans="3:5" x14ac:dyDescent="0.25">
      <c r="C5096"/>
      <c r="E5096"/>
    </row>
    <row r="5097" spans="3:5" x14ac:dyDescent="0.25">
      <c r="C5097"/>
      <c r="E5097"/>
    </row>
    <row r="5098" spans="3:5" x14ac:dyDescent="0.25">
      <c r="C5098"/>
      <c r="E5098"/>
    </row>
    <row r="5099" spans="3:5" x14ac:dyDescent="0.25">
      <c r="C5099"/>
      <c r="E5099"/>
    </row>
    <row r="5100" spans="3:5" x14ac:dyDescent="0.25">
      <c r="C5100"/>
      <c r="E5100"/>
    </row>
    <row r="5101" spans="3:5" x14ac:dyDescent="0.25">
      <c r="C5101"/>
      <c r="E5101"/>
    </row>
    <row r="5102" spans="3:5" x14ac:dyDescent="0.25">
      <c r="C5102"/>
      <c r="E5102"/>
    </row>
    <row r="5103" spans="3:5" x14ac:dyDescent="0.25">
      <c r="C5103"/>
      <c r="E5103"/>
    </row>
    <row r="5104" spans="3:5" x14ac:dyDescent="0.25">
      <c r="C5104"/>
      <c r="E5104"/>
    </row>
    <row r="5105" spans="3:5" x14ac:dyDescent="0.25">
      <c r="C5105"/>
      <c r="E5105"/>
    </row>
    <row r="5106" spans="3:5" x14ac:dyDescent="0.25">
      <c r="C5106"/>
      <c r="E5106"/>
    </row>
    <row r="5107" spans="3:5" x14ac:dyDescent="0.25">
      <c r="C5107"/>
      <c r="E5107"/>
    </row>
    <row r="5108" spans="3:5" x14ac:dyDescent="0.25">
      <c r="C5108"/>
      <c r="E5108"/>
    </row>
    <row r="5109" spans="3:5" x14ac:dyDescent="0.25">
      <c r="C5109"/>
      <c r="E5109"/>
    </row>
    <row r="5110" spans="3:5" x14ac:dyDescent="0.25">
      <c r="C5110"/>
      <c r="E5110"/>
    </row>
    <row r="5111" spans="3:5" x14ac:dyDescent="0.25">
      <c r="C5111"/>
      <c r="E5111"/>
    </row>
    <row r="5112" spans="3:5" x14ac:dyDescent="0.25">
      <c r="C5112"/>
      <c r="E5112"/>
    </row>
    <row r="5113" spans="3:5" x14ac:dyDescent="0.25">
      <c r="C5113"/>
      <c r="E5113"/>
    </row>
    <row r="5114" spans="3:5" x14ac:dyDescent="0.25">
      <c r="C5114"/>
      <c r="E5114"/>
    </row>
    <row r="5115" spans="3:5" x14ac:dyDescent="0.25">
      <c r="C5115"/>
      <c r="E5115"/>
    </row>
    <row r="5116" spans="3:5" x14ac:dyDescent="0.25">
      <c r="C5116"/>
      <c r="E5116"/>
    </row>
    <row r="5117" spans="3:5" x14ac:dyDescent="0.25">
      <c r="C5117"/>
      <c r="E5117"/>
    </row>
    <row r="5118" spans="3:5" x14ac:dyDescent="0.25">
      <c r="C5118"/>
      <c r="E5118"/>
    </row>
    <row r="5119" spans="3:5" x14ac:dyDescent="0.25">
      <c r="C5119"/>
      <c r="E5119"/>
    </row>
    <row r="5120" spans="3:5" x14ac:dyDescent="0.25">
      <c r="C5120"/>
      <c r="E5120"/>
    </row>
    <row r="5121" spans="3:5" x14ac:dyDescent="0.25">
      <c r="C5121"/>
      <c r="E5121"/>
    </row>
    <row r="5122" spans="3:5" x14ac:dyDescent="0.25">
      <c r="C5122"/>
      <c r="E5122"/>
    </row>
    <row r="5123" spans="3:5" x14ac:dyDescent="0.25">
      <c r="C5123"/>
      <c r="E5123"/>
    </row>
    <row r="5124" spans="3:5" x14ac:dyDescent="0.25">
      <c r="C5124"/>
      <c r="E5124"/>
    </row>
    <row r="5125" spans="3:5" x14ac:dyDescent="0.25">
      <c r="C5125"/>
      <c r="E5125"/>
    </row>
    <row r="5126" spans="3:5" x14ac:dyDescent="0.25">
      <c r="C5126"/>
      <c r="E5126"/>
    </row>
    <row r="5127" spans="3:5" x14ac:dyDescent="0.25">
      <c r="C5127"/>
      <c r="E5127"/>
    </row>
    <row r="5128" spans="3:5" x14ac:dyDescent="0.25">
      <c r="C5128"/>
      <c r="E5128"/>
    </row>
    <row r="5129" spans="3:5" x14ac:dyDescent="0.25">
      <c r="C5129"/>
      <c r="E5129"/>
    </row>
    <row r="5130" spans="3:5" x14ac:dyDescent="0.25">
      <c r="C5130"/>
      <c r="E5130"/>
    </row>
    <row r="5131" spans="3:5" x14ac:dyDescent="0.25">
      <c r="C5131"/>
      <c r="E5131"/>
    </row>
    <row r="5132" spans="3:5" x14ac:dyDescent="0.25">
      <c r="C5132"/>
      <c r="E5132"/>
    </row>
    <row r="5133" spans="3:5" x14ac:dyDescent="0.25">
      <c r="C5133"/>
      <c r="E5133"/>
    </row>
    <row r="5134" spans="3:5" x14ac:dyDescent="0.25">
      <c r="C5134"/>
      <c r="E5134"/>
    </row>
    <row r="5135" spans="3:5" x14ac:dyDescent="0.25">
      <c r="C5135"/>
      <c r="E5135"/>
    </row>
    <row r="5136" spans="3:5" x14ac:dyDescent="0.25">
      <c r="C5136"/>
      <c r="E5136"/>
    </row>
    <row r="5137" spans="3:5" x14ac:dyDescent="0.25">
      <c r="C5137"/>
      <c r="E5137"/>
    </row>
    <row r="5138" spans="3:5" x14ac:dyDescent="0.25">
      <c r="C5138"/>
      <c r="E5138"/>
    </row>
    <row r="5139" spans="3:5" x14ac:dyDescent="0.25">
      <c r="C5139"/>
      <c r="E5139"/>
    </row>
    <row r="5140" spans="3:5" x14ac:dyDescent="0.25">
      <c r="C5140"/>
      <c r="E5140"/>
    </row>
    <row r="5141" spans="3:5" x14ac:dyDescent="0.25">
      <c r="C5141"/>
      <c r="E5141"/>
    </row>
    <row r="5142" spans="3:5" x14ac:dyDescent="0.25">
      <c r="C5142"/>
      <c r="E5142"/>
    </row>
    <row r="5143" spans="3:5" x14ac:dyDescent="0.25">
      <c r="C5143"/>
      <c r="E5143"/>
    </row>
    <row r="5144" spans="3:5" x14ac:dyDescent="0.25">
      <c r="C5144"/>
      <c r="E5144"/>
    </row>
    <row r="5145" spans="3:5" x14ac:dyDescent="0.25">
      <c r="C5145"/>
      <c r="E5145"/>
    </row>
    <row r="5146" spans="3:5" x14ac:dyDescent="0.25">
      <c r="C5146"/>
      <c r="E5146"/>
    </row>
    <row r="5147" spans="3:5" x14ac:dyDescent="0.25">
      <c r="C5147"/>
      <c r="E5147"/>
    </row>
    <row r="5148" spans="3:5" x14ac:dyDescent="0.25">
      <c r="C5148"/>
      <c r="E5148"/>
    </row>
    <row r="5149" spans="3:5" x14ac:dyDescent="0.25">
      <c r="C5149"/>
      <c r="E5149"/>
    </row>
    <row r="5150" spans="3:5" x14ac:dyDescent="0.25">
      <c r="C5150"/>
      <c r="E5150"/>
    </row>
    <row r="5151" spans="3:5" x14ac:dyDescent="0.25">
      <c r="C5151"/>
      <c r="E5151"/>
    </row>
    <row r="5152" spans="3:5" x14ac:dyDescent="0.25">
      <c r="C5152"/>
      <c r="E5152"/>
    </row>
    <row r="5153" spans="3:5" x14ac:dyDescent="0.25">
      <c r="C5153"/>
      <c r="E5153"/>
    </row>
    <row r="5154" spans="3:5" x14ac:dyDescent="0.25">
      <c r="C5154"/>
      <c r="E5154"/>
    </row>
    <row r="5155" spans="3:5" x14ac:dyDescent="0.25">
      <c r="C5155"/>
      <c r="E5155"/>
    </row>
    <row r="5156" spans="3:5" x14ac:dyDescent="0.25">
      <c r="C5156"/>
      <c r="E5156"/>
    </row>
    <row r="5157" spans="3:5" x14ac:dyDescent="0.25">
      <c r="C5157"/>
      <c r="E5157"/>
    </row>
    <row r="5158" spans="3:5" x14ac:dyDescent="0.25">
      <c r="C5158"/>
      <c r="E5158"/>
    </row>
    <row r="5159" spans="3:5" x14ac:dyDescent="0.25">
      <c r="C5159"/>
      <c r="E5159"/>
    </row>
    <row r="5160" spans="3:5" x14ac:dyDescent="0.25">
      <c r="C5160"/>
      <c r="E5160"/>
    </row>
    <row r="5161" spans="3:5" x14ac:dyDescent="0.25">
      <c r="C5161"/>
      <c r="E5161"/>
    </row>
    <row r="5162" spans="3:5" x14ac:dyDescent="0.25">
      <c r="C5162"/>
      <c r="E5162"/>
    </row>
    <row r="5163" spans="3:5" x14ac:dyDescent="0.25">
      <c r="C5163"/>
      <c r="E5163"/>
    </row>
    <row r="5164" spans="3:5" x14ac:dyDescent="0.25">
      <c r="C5164"/>
      <c r="E5164"/>
    </row>
    <row r="5165" spans="3:5" x14ac:dyDescent="0.25">
      <c r="C5165"/>
      <c r="E5165"/>
    </row>
    <row r="5166" spans="3:5" x14ac:dyDescent="0.25">
      <c r="C5166"/>
      <c r="E5166"/>
    </row>
    <row r="5167" spans="3:5" x14ac:dyDescent="0.25">
      <c r="C5167"/>
      <c r="E5167"/>
    </row>
    <row r="5168" spans="3:5" x14ac:dyDescent="0.25">
      <c r="C5168"/>
      <c r="E5168"/>
    </row>
    <row r="5169" spans="3:5" x14ac:dyDescent="0.25">
      <c r="C5169"/>
      <c r="E5169"/>
    </row>
    <row r="5170" spans="3:5" x14ac:dyDescent="0.25">
      <c r="C5170"/>
      <c r="E5170"/>
    </row>
    <row r="5171" spans="3:5" x14ac:dyDescent="0.25">
      <c r="C5171"/>
      <c r="E5171"/>
    </row>
    <row r="5172" spans="3:5" x14ac:dyDescent="0.25">
      <c r="C5172"/>
      <c r="E5172"/>
    </row>
    <row r="5173" spans="3:5" x14ac:dyDescent="0.25">
      <c r="C5173"/>
      <c r="E5173"/>
    </row>
    <row r="5174" spans="3:5" x14ac:dyDescent="0.25">
      <c r="C5174"/>
      <c r="E5174"/>
    </row>
    <row r="5175" spans="3:5" x14ac:dyDescent="0.25">
      <c r="C5175"/>
      <c r="E5175"/>
    </row>
    <row r="5176" spans="3:5" x14ac:dyDescent="0.25">
      <c r="C5176"/>
      <c r="E5176"/>
    </row>
    <row r="5177" spans="3:5" x14ac:dyDescent="0.25">
      <c r="C5177"/>
      <c r="E5177"/>
    </row>
    <row r="5178" spans="3:5" x14ac:dyDescent="0.25">
      <c r="C5178"/>
      <c r="E5178"/>
    </row>
    <row r="5179" spans="3:5" x14ac:dyDescent="0.25">
      <c r="C5179"/>
      <c r="E5179"/>
    </row>
    <row r="5180" spans="3:5" x14ac:dyDescent="0.25">
      <c r="C5180"/>
      <c r="E5180"/>
    </row>
    <row r="5181" spans="3:5" x14ac:dyDescent="0.25">
      <c r="C5181"/>
      <c r="E5181"/>
    </row>
    <row r="5182" spans="3:5" x14ac:dyDescent="0.25">
      <c r="C5182"/>
      <c r="E5182"/>
    </row>
    <row r="5183" spans="3:5" x14ac:dyDescent="0.25">
      <c r="C5183"/>
      <c r="E5183"/>
    </row>
    <row r="5184" spans="3:5" x14ac:dyDescent="0.25">
      <c r="C5184"/>
      <c r="E5184"/>
    </row>
    <row r="5185" spans="3:5" x14ac:dyDescent="0.25">
      <c r="C5185"/>
      <c r="E5185"/>
    </row>
    <row r="5186" spans="3:5" x14ac:dyDescent="0.25">
      <c r="C5186"/>
      <c r="E5186"/>
    </row>
    <row r="5187" spans="3:5" x14ac:dyDescent="0.25">
      <c r="C5187"/>
      <c r="E5187"/>
    </row>
    <row r="5188" spans="3:5" x14ac:dyDescent="0.25">
      <c r="C5188"/>
      <c r="E5188"/>
    </row>
    <row r="5189" spans="3:5" x14ac:dyDescent="0.25">
      <c r="C5189"/>
      <c r="E5189"/>
    </row>
    <row r="5190" spans="3:5" x14ac:dyDescent="0.25">
      <c r="C5190"/>
      <c r="E5190"/>
    </row>
    <row r="5191" spans="3:5" x14ac:dyDescent="0.25">
      <c r="C5191"/>
      <c r="E5191"/>
    </row>
    <row r="5192" spans="3:5" x14ac:dyDescent="0.25">
      <c r="C5192"/>
      <c r="E5192"/>
    </row>
    <row r="5193" spans="3:5" x14ac:dyDescent="0.25">
      <c r="C5193"/>
      <c r="E5193"/>
    </row>
    <row r="5194" spans="3:5" x14ac:dyDescent="0.25">
      <c r="C5194"/>
      <c r="E5194"/>
    </row>
    <row r="5195" spans="3:5" x14ac:dyDescent="0.25">
      <c r="C5195"/>
      <c r="E5195"/>
    </row>
    <row r="5196" spans="3:5" x14ac:dyDescent="0.25">
      <c r="C5196"/>
      <c r="E5196"/>
    </row>
    <row r="5197" spans="3:5" x14ac:dyDescent="0.25">
      <c r="C5197"/>
      <c r="E5197"/>
    </row>
    <row r="5198" spans="3:5" x14ac:dyDescent="0.25">
      <c r="C5198"/>
      <c r="E5198"/>
    </row>
    <row r="5199" spans="3:5" x14ac:dyDescent="0.25">
      <c r="C5199"/>
      <c r="E5199"/>
    </row>
    <row r="5200" spans="3:5" x14ac:dyDescent="0.25">
      <c r="C5200"/>
      <c r="E5200"/>
    </row>
    <row r="5201" spans="3:5" x14ac:dyDescent="0.25">
      <c r="C5201"/>
      <c r="E5201"/>
    </row>
    <row r="5202" spans="3:5" x14ac:dyDescent="0.25">
      <c r="C5202"/>
      <c r="E5202"/>
    </row>
    <row r="5203" spans="3:5" x14ac:dyDescent="0.25">
      <c r="C5203"/>
      <c r="E5203"/>
    </row>
    <row r="5204" spans="3:5" x14ac:dyDescent="0.25">
      <c r="C5204"/>
      <c r="E5204"/>
    </row>
    <row r="5205" spans="3:5" x14ac:dyDescent="0.25">
      <c r="C5205"/>
      <c r="E5205"/>
    </row>
    <row r="5206" spans="3:5" x14ac:dyDescent="0.25">
      <c r="C5206"/>
      <c r="E5206"/>
    </row>
    <row r="5207" spans="3:5" x14ac:dyDescent="0.25">
      <c r="C5207"/>
      <c r="E5207"/>
    </row>
    <row r="5208" spans="3:5" x14ac:dyDescent="0.25">
      <c r="C5208"/>
      <c r="E5208"/>
    </row>
    <row r="5209" spans="3:5" x14ac:dyDescent="0.25">
      <c r="C5209"/>
      <c r="E5209"/>
    </row>
    <row r="5210" spans="3:5" x14ac:dyDescent="0.25">
      <c r="C5210"/>
      <c r="E5210"/>
    </row>
    <row r="5211" spans="3:5" x14ac:dyDescent="0.25">
      <c r="C5211"/>
      <c r="E5211"/>
    </row>
    <row r="5212" spans="3:5" x14ac:dyDescent="0.25">
      <c r="C5212"/>
      <c r="E5212"/>
    </row>
    <row r="5213" spans="3:5" x14ac:dyDescent="0.25">
      <c r="C5213"/>
      <c r="E5213"/>
    </row>
    <row r="5214" spans="3:5" x14ac:dyDescent="0.25">
      <c r="C5214"/>
      <c r="E5214"/>
    </row>
    <row r="5215" spans="3:5" x14ac:dyDescent="0.25">
      <c r="C5215"/>
      <c r="E5215"/>
    </row>
    <row r="5216" spans="3:5" x14ac:dyDescent="0.25">
      <c r="C5216"/>
      <c r="E5216"/>
    </row>
    <row r="5217" spans="3:5" x14ac:dyDescent="0.25">
      <c r="C5217"/>
      <c r="E5217"/>
    </row>
    <row r="5218" spans="3:5" x14ac:dyDescent="0.25">
      <c r="C5218"/>
      <c r="E5218"/>
    </row>
    <row r="5219" spans="3:5" x14ac:dyDescent="0.25">
      <c r="C5219"/>
      <c r="E5219"/>
    </row>
    <row r="5220" spans="3:5" x14ac:dyDescent="0.25">
      <c r="C5220"/>
      <c r="E5220"/>
    </row>
    <row r="5221" spans="3:5" x14ac:dyDescent="0.25">
      <c r="C5221"/>
      <c r="E5221"/>
    </row>
    <row r="5222" spans="3:5" x14ac:dyDescent="0.25">
      <c r="C5222"/>
      <c r="E5222"/>
    </row>
    <row r="5223" spans="3:5" x14ac:dyDescent="0.25">
      <c r="C5223"/>
      <c r="E5223"/>
    </row>
    <row r="5224" spans="3:5" x14ac:dyDescent="0.25">
      <c r="C5224"/>
      <c r="E5224"/>
    </row>
    <row r="5225" spans="3:5" x14ac:dyDescent="0.25">
      <c r="C5225"/>
      <c r="E5225"/>
    </row>
    <row r="5226" spans="3:5" x14ac:dyDescent="0.25">
      <c r="C5226"/>
      <c r="E5226"/>
    </row>
    <row r="5227" spans="3:5" x14ac:dyDescent="0.25">
      <c r="C5227"/>
      <c r="E5227"/>
    </row>
    <row r="5228" spans="3:5" x14ac:dyDescent="0.25">
      <c r="C5228"/>
      <c r="E5228"/>
    </row>
    <row r="5229" spans="3:5" x14ac:dyDescent="0.25">
      <c r="C5229"/>
      <c r="E5229"/>
    </row>
    <row r="5230" spans="3:5" x14ac:dyDescent="0.25">
      <c r="C5230"/>
      <c r="E5230"/>
    </row>
    <row r="5231" spans="3:5" x14ac:dyDescent="0.25">
      <c r="C5231"/>
      <c r="E5231"/>
    </row>
    <row r="5232" spans="3:5" x14ac:dyDescent="0.25">
      <c r="C5232"/>
      <c r="E5232"/>
    </row>
    <row r="5233" spans="3:5" x14ac:dyDescent="0.25">
      <c r="C5233"/>
      <c r="E5233"/>
    </row>
    <row r="5234" spans="3:5" x14ac:dyDescent="0.25">
      <c r="C5234"/>
      <c r="E5234"/>
    </row>
    <row r="5235" spans="3:5" x14ac:dyDescent="0.25">
      <c r="C5235"/>
      <c r="E5235"/>
    </row>
    <row r="5236" spans="3:5" x14ac:dyDescent="0.25">
      <c r="C5236"/>
      <c r="E5236"/>
    </row>
    <row r="5237" spans="3:5" x14ac:dyDescent="0.25">
      <c r="C5237"/>
      <c r="E5237"/>
    </row>
    <row r="5238" spans="3:5" x14ac:dyDescent="0.25">
      <c r="C5238"/>
      <c r="E5238"/>
    </row>
    <row r="5239" spans="3:5" x14ac:dyDescent="0.25">
      <c r="C5239"/>
      <c r="E5239"/>
    </row>
    <row r="5240" spans="3:5" x14ac:dyDescent="0.25">
      <c r="C5240"/>
      <c r="E5240"/>
    </row>
    <row r="5241" spans="3:5" x14ac:dyDescent="0.25">
      <c r="C5241"/>
      <c r="E5241"/>
    </row>
    <row r="5242" spans="3:5" x14ac:dyDescent="0.25">
      <c r="C5242"/>
      <c r="E5242"/>
    </row>
    <row r="5243" spans="3:5" x14ac:dyDescent="0.25">
      <c r="C5243"/>
      <c r="E5243"/>
    </row>
    <row r="5244" spans="3:5" x14ac:dyDescent="0.25">
      <c r="C5244"/>
      <c r="E5244"/>
    </row>
    <row r="5245" spans="3:5" x14ac:dyDescent="0.25">
      <c r="C5245"/>
      <c r="E5245"/>
    </row>
    <row r="5246" spans="3:5" x14ac:dyDescent="0.25">
      <c r="C5246"/>
      <c r="E5246"/>
    </row>
    <row r="5247" spans="3:5" x14ac:dyDescent="0.25">
      <c r="C5247"/>
      <c r="E5247"/>
    </row>
    <row r="5248" spans="3:5" x14ac:dyDescent="0.25">
      <c r="C5248"/>
      <c r="E5248"/>
    </row>
    <row r="5249" spans="3:5" x14ac:dyDescent="0.25">
      <c r="C5249"/>
      <c r="E5249"/>
    </row>
    <row r="5250" spans="3:5" x14ac:dyDescent="0.25">
      <c r="C5250"/>
      <c r="E5250"/>
    </row>
    <row r="5251" spans="3:5" x14ac:dyDescent="0.25">
      <c r="C5251"/>
      <c r="E5251"/>
    </row>
    <row r="5252" spans="3:5" x14ac:dyDescent="0.25">
      <c r="C5252"/>
      <c r="E5252"/>
    </row>
    <row r="5253" spans="3:5" x14ac:dyDescent="0.25">
      <c r="C5253"/>
      <c r="E5253"/>
    </row>
    <row r="5254" spans="3:5" x14ac:dyDescent="0.25">
      <c r="C5254"/>
      <c r="E5254"/>
    </row>
    <row r="5255" spans="3:5" x14ac:dyDescent="0.25">
      <c r="C5255"/>
      <c r="E5255"/>
    </row>
    <row r="5256" spans="3:5" x14ac:dyDescent="0.25">
      <c r="C5256"/>
      <c r="E5256"/>
    </row>
    <row r="5257" spans="3:5" x14ac:dyDescent="0.25">
      <c r="C5257"/>
      <c r="E5257"/>
    </row>
    <row r="5258" spans="3:5" x14ac:dyDescent="0.25">
      <c r="C5258"/>
      <c r="E5258"/>
    </row>
    <row r="5259" spans="3:5" x14ac:dyDescent="0.25">
      <c r="C5259"/>
      <c r="E5259"/>
    </row>
    <row r="5260" spans="3:5" x14ac:dyDescent="0.25">
      <c r="C5260"/>
      <c r="E5260"/>
    </row>
    <row r="5261" spans="3:5" x14ac:dyDescent="0.25">
      <c r="C5261"/>
      <c r="E5261"/>
    </row>
    <row r="5262" spans="3:5" x14ac:dyDescent="0.25">
      <c r="C5262"/>
      <c r="E5262"/>
    </row>
    <row r="5263" spans="3:5" x14ac:dyDescent="0.25">
      <c r="C5263"/>
      <c r="E5263"/>
    </row>
    <row r="5264" spans="3:5" x14ac:dyDescent="0.25">
      <c r="C5264"/>
      <c r="E5264"/>
    </row>
    <row r="5265" spans="3:5" x14ac:dyDescent="0.25">
      <c r="C5265"/>
      <c r="E5265"/>
    </row>
    <row r="5266" spans="3:5" x14ac:dyDescent="0.25">
      <c r="C5266"/>
      <c r="E5266"/>
    </row>
    <row r="5267" spans="3:5" x14ac:dyDescent="0.25">
      <c r="C5267"/>
      <c r="E5267"/>
    </row>
    <row r="5268" spans="3:5" x14ac:dyDescent="0.25">
      <c r="C5268"/>
      <c r="E5268"/>
    </row>
    <row r="5269" spans="3:5" x14ac:dyDescent="0.25">
      <c r="C5269"/>
      <c r="E5269"/>
    </row>
    <row r="5270" spans="3:5" x14ac:dyDescent="0.25">
      <c r="C5270"/>
      <c r="E5270"/>
    </row>
    <row r="5271" spans="3:5" x14ac:dyDescent="0.25">
      <c r="C5271"/>
      <c r="E5271"/>
    </row>
    <row r="5272" spans="3:5" x14ac:dyDescent="0.25">
      <c r="C5272"/>
      <c r="E5272"/>
    </row>
    <row r="5273" spans="3:5" x14ac:dyDescent="0.25">
      <c r="C5273"/>
      <c r="E5273"/>
    </row>
    <row r="5274" spans="3:5" x14ac:dyDescent="0.25">
      <c r="C5274"/>
      <c r="E5274"/>
    </row>
    <row r="5275" spans="3:5" x14ac:dyDescent="0.25">
      <c r="C5275"/>
      <c r="E5275"/>
    </row>
    <row r="5276" spans="3:5" x14ac:dyDescent="0.25">
      <c r="C5276"/>
      <c r="E5276"/>
    </row>
    <row r="5277" spans="3:5" x14ac:dyDescent="0.25">
      <c r="C5277"/>
      <c r="E5277"/>
    </row>
    <row r="5278" spans="3:5" x14ac:dyDescent="0.25">
      <c r="C5278"/>
      <c r="E5278"/>
    </row>
    <row r="5279" spans="3:5" x14ac:dyDescent="0.25">
      <c r="C5279"/>
      <c r="E5279"/>
    </row>
    <row r="5280" spans="3:5" x14ac:dyDescent="0.25">
      <c r="C5280"/>
      <c r="E5280"/>
    </row>
    <row r="5281" spans="3:5" x14ac:dyDescent="0.25">
      <c r="C5281"/>
      <c r="E5281"/>
    </row>
    <row r="5282" spans="3:5" x14ac:dyDescent="0.25">
      <c r="C5282"/>
      <c r="E5282"/>
    </row>
    <row r="5283" spans="3:5" x14ac:dyDescent="0.25">
      <c r="C5283"/>
      <c r="E5283"/>
    </row>
    <row r="5284" spans="3:5" x14ac:dyDescent="0.25">
      <c r="C5284"/>
      <c r="E5284"/>
    </row>
    <row r="5285" spans="3:5" x14ac:dyDescent="0.25">
      <c r="C5285"/>
      <c r="E5285"/>
    </row>
    <row r="5286" spans="3:5" x14ac:dyDescent="0.25">
      <c r="C5286"/>
      <c r="E5286"/>
    </row>
    <row r="5287" spans="3:5" x14ac:dyDescent="0.25">
      <c r="C5287"/>
      <c r="E5287"/>
    </row>
    <row r="5288" spans="3:5" x14ac:dyDescent="0.25">
      <c r="C5288"/>
      <c r="E5288"/>
    </row>
    <row r="5289" spans="3:5" x14ac:dyDescent="0.25">
      <c r="C5289"/>
      <c r="E5289"/>
    </row>
    <row r="5290" spans="3:5" x14ac:dyDescent="0.25">
      <c r="C5290"/>
      <c r="E5290"/>
    </row>
    <row r="5291" spans="3:5" x14ac:dyDescent="0.25">
      <c r="C5291"/>
      <c r="E5291"/>
    </row>
    <row r="5292" spans="3:5" x14ac:dyDescent="0.25">
      <c r="C5292"/>
      <c r="E5292"/>
    </row>
    <row r="5293" spans="3:5" x14ac:dyDescent="0.25">
      <c r="C5293"/>
      <c r="E5293"/>
    </row>
    <row r="5294" spans="3:5" x14ac:dyDescent="0.25">
      <c r="C5294"/>
      <c r="E5294"/>
    </row>
    <row r="5295" spans="3:5" x14ac:dyDescent="0.25">
      <c r="C5295"/>
      <c r="E5295"/>
    </row>
    <row r="5296" spans="3:5" x14ac:dyDescent="0.25">
      <c r="C5296"/>
      <c r="E5296"/>
    </row>
    <row r="5297" spans="3:5" x14ac:dyDescent="0.25">
      <c r="C5297"/>
      <c r="E5297"/>
    </row>
    <row r="5298" spans="3:5" x14ac:dyDescent="0.25">
      <c r="C5298"/>
      <c r="E5298"/>
    </row>
    <row r="5299" spans="3:5" x14ac:dyDescent="0.25">
      <c r="C5299"/>
      <c r="E5299"/>
    </row>
    <row r="5300" spans="3:5" x14ac:dyDescent="0.25">
      <c r="C5300"/>
      <c r="E5300"/>
    </row>
    <row r="5301" spans="3:5" x14ac:dyDescent="0.25">
      <c r="C5301"/>
      <c r="E5301"/>
    </row>
    <row r="5302" spans="3:5" x14ac:dyDescent="0.25">
      <c r="C5302"/>
      <c r="E5302"/>
    </row>
    <row r="5303" spans="3:5" x14ac:dyDescent="0.25">
      <c r="C5303"/>
      <c r="E5303"/>
    </row>
    <row r="5304" spans="3:5" x14ac:dyDescent="0.25">
      <c r="C5304"/>
      <c r="E5304"/>
    </row>
    <row r="5305" spans="3:5" x14ac:dyDescent="0.25">
      <c r="C5305"/>
      <c r="E5305"/>
    </row>
    <row r="5306" spans="3:5" x14ac:dyDescent="0.25">
      <c r="C5306"/>
      <c r="E5306"/>
    </row>
    <row r="5307" spans="3:5" x14ac:dyDescent="0.25">
      <c r="C5307"/>
      <c r="E5307"/>
    </row>
    <row r="5308" spans="3:5" x14ac:dyDescent="0.25">
      <c r="C5308"/>
      <c r="E5308"/>
    </row>
    <row r="5309" spans="3:5" x14ac:dyDescent="0.25">
      <c r="C5309"/>
      <c r="E5309"/>
    </row>
    <row r="5310" spans="3:5" x14ac:dyDescent="0.25">
      <c r="C5310"/>
      <c r="E5310"/>
    </row>
    <row r="5311" spans="3:5" x14ac:dyDescent="0.25">
      <c r="C5311"/>
      <c r="E5311"/>
    </row>
    <row r="5312" spans="3:5" x14ac:dyDescent="0.25">
      <c r="C5312"/>
      <c r="E5312"/>
    </row>
    <row r="5313" spans="3:5" x14ac:dyDescent="0.25">
      <c r="C5313"/>
      <c r="E5313"/>
    </row>
    <row r="5314" spans="3:5" x14ac:dyDescent="0.25">
      <c r="C5314"/>
      <c r="E5314"/>
    </row>
    <row r="5315" spans="3:5" x14ac:dyDescent="0.25">
      <c r="C5315"/>
      <c r="E5315"/>
    </row>
    <row r="5316" spans="3:5" x14ac:dyDescent="0.25">
      <c r="C5316"/>
      <c r="E5316"/>
    </row>
    <row r="5317" spans="3:5" x14ac:dyDescent="0.25">
      <c r="C5317"/>
      <c r="E5317"/>
    </row>
    <row r="5318" spans="3:5" x14ac:dyDescent="0.25">
      <c r="C5318"/>
      <c r="E5318"/>
    </row>
    <row r="5319" spans="3:5" x14ac:dyDescent="0.25">
      <c r="C5319"/>
      <c r="E5319"/>
    </row>
    <row r="5320" spans="3:5" x14ac:dyDescent="0.25">
      <c r="C5320"/>
      <c r="E5320"/>
    </row>
    <row r="5321" spans="3:5" x14ac:dyDescent="0.25">
      <c r="C5321"/>
      <c r="E5321"/>
    </row>
    <row r="5322" spans="3:5" x14ac:dyDescent="0.25">
      <c r="C5322"/>
      <c r="E5322"/>
    </row>
    <row r="5323" spans="3:5" x14ac:dyDescent="0.25">
      <c r="C5323"/>
      <c r="E5323"/>
    </row>
    <row r="5324" spans="3:5" x14ac:dyDescent="0.25">
      <c r="C5324"/>
      <c r="E5324"/>
    </row>
    <row r="5325" spans="3:5" x14ac:dyDescent="0.25">
      <c r="C5325"/>
      <c r="E5325"/>
    </row>
    <row r="5326" spans="3:5" x14ac:dyDescent="0.25">
      <c r="C5326"/>
      <c r="E5326"/>
    </row>
    <row r="5327" spans="3:5" x14ac:dyDescent="0.25">
      <c r="C5327"/>
      <c r="E5327"/>
    </row>
    <row r="5328" spans="3:5" x14ac:dyDescent="0.25">
      <c r="C5328"/>
      <c r="E5328"/>
    </row>
    <row r="5329" spans="3:5" x14ac:dyDescent="0.25">
      <c r="C5329"/>
      <c r="E5329"/>
    </row>
    <row r="5330" spans="3:5" x14ac:dyDescent="0.25">
      <c r="C5330"/>
      <c r="E5330"/>
    </row>
    <row r="5331" spans="3:5" x14ac:dyDescent="0.25">
      <c r="C5331"/>
      <c r="E5331"/>
    </row>
    <row r="5332" spans="3:5" x14ac:dyDescent="0.25">
      <c r="C5332"/>
      <c r="E5332"/>
    </row>
    <row r="5333" spans="3:5" x14ac:dyDescent="0.25">
      <c r="C5333"/>
      <c r="E5333"/>
    </row>
    <row r="5334" spans="3:5" x14ac:dyDescent="0.25">
      <c r="C5334"/>
      <c r="E5334"/>
    </row>
    <row r="5335" spans="3:5" x14ac:dyDescent="0.25">
      <c r="C5335"/>
      <c r="E5335"/>
    </row>
    <row r="5336" spans="3:5" x14ac:dyDescent="0.25">
      <c r="C5336"/>
      <c r="E5336"/>
    </row>
    <row r="5337" spans="3:5" x14ac:dyDescent="0.25">
      <c r="C5337"/>
      <c r="E5337"/>
    </row>
    <row r="5338" spans="3:5" x14ac:dyDescent="0.25">
      <c r="C5338"/>
      <c r="E5338"/>
    </row>
    <row r="5339" spans="3:5" x14ac:dyDescent="0.25">
      <c r="C5339"/>
      <c r="E5339"/>
    </row>
    <row r="5340" spans="3:5" x14ac:dyDescent="0.25">
      <c r="C5340"/>
      <c r="E5340"/>
    </row>
    <row r="5341" spans="3:5" x14ac:dyDescent="0.25">
      <c r="C5341"/>
      <c r="E5341"/>
    </row>
    <row r="5342" spans="3:5" x14ac:dyDescent="0.25">
      <c r="C5342"/>
      <c r="E5342"/>
    </row>
    <row r="5343" spans="3:5" x14ac:dyDescent="0.25">
      <c r="C5343"/>
      <c r="E5343"/>
    </row>
    <row r="5344" spans="3:5" x14ac:dyDescent="0.25">
      <c r="C5344"/>
      <c r="E5344"/>
    </row>
    <row r="5345" spans="3:5" x14ac:dyDescent="0.25">
      <c r="C5345"/>
      <c r="E5345"/>
    </row>
    <row r="5346" spans="3:5" x14ac:dyDescent="0.25">
      <c r="C5346"/>
      <c r="E5346"/>
    </row>
    <row r="5347" spans="3:5" x14ac:dyDescent="0.25">
      <c r="C5347"/>
      <c r="E5347"/>
    </row>
    <row r="5348" spans="3:5" x14ac:dyDescent="0.25">
      <c r="C5348"/>
      <c r="E5348"/>
    </row>
    <row r="5349" spans="3:5" x14ac:dyDescent="0.25">
      <c r="C5349"/>
      <c r="E5349"/>
    </row>
    <row r="5350" spans="3:5" x14ac:dyDescent="0.25">
      <c r="C5350"/>
      <c r="E5350"/>
    </row>
    <row r="5351" spans="3:5" x14ac:dyDescent="0.25">
      <c r="C5351"/>
      <c r="E5351"/>
    </row>
    <row r="5352" spans="3:5" x14ac:dyDescent="0.25">
      <c r="C5352"/>
      <c r="E5352"/>
    </row>
    <row r="5353" spans="3:5" x14ac:dyDescent="0.25">
      <c r="C5353"/>
      <c r="E5353"/>
    </row>
    <row r="5354" spans="3:5" x14ac:dyDescent="0.25">
      <c r="C5354"/>
      <c r="E5354"/>
    </row>
    <row r="5355" spans="3:5" x14ac:dyDescent="0.25">
      <c r="C5355"/>
      <c r="E5355"/>
    </row>
    <row r="5356" spans="3:5" x14ac:dyDescent="0.25">
      <c r="C5356"/>
      <c r="E5356"/>
    </row>
    <row r="5357" spans="3:5" x14ac:dyDescent="0.25">
      <c r="C5357"/>
      <c r="E5357"/>
    </row>
    <row r="5358" spans="3:5" x14ac:dyDescent="0.25">
      <c r="C5358"/>
      <c r="E5358"/>
    </row>
    <row r="5359" spans="3:5" x14ac:dyDescent="0.25">
      <c r="C5359"/>
      <c r="E5359"/>
    </row>
    <row r="5360" spans="3:5" x14ac:dyDescent="0.25">
      <c r="C5360"/>
      <c r="E5360"/>
    </row>
    <row r="5361" spans="3:5" x14ac:dyDescent="0.25">
      <c r="C5361"/>
      <c r="E5361"/>
    </row>
    <row r="5362" spans="3:5" x14ac:dyDescent="0.25">
      <c r="C5362"/>
      <c r="E5362"/>
    </row>
    <row r="5363" spans="3:5" x14ac:dyDescent="0.25">
      <c r="C5363"/>
      <c r="E5363"/>
    </row>
    <row r="5364" spans="3:5" x14ac:dyDescent="0.25">
      <c r="C5364"/>
      <c r="E5364"/>
    </row>
    <row r="5365" spans="3:5" x14ac:dyDescent="0.25">
      <c r="C5365"/>
      <c r="E5365"/>
    </row>
    <row r="5366" spans="3:5" x14ac:dyDescent="0.25">
      <c r="C5366"/>
      <c r="E5366"/>
    </row>
    <row r="5367" spans="3:5" x14ac:dyDescent="0.25">
      <c r="C5367"/>
      <c r="E5367"/>
    </row>
    <row r="5368" spans="3:5" x14ac:dyDescent="0.25">
      <c r="C5368"/>
      <c r="E5368"/>
    </row>
    <row r="5369" spans="3:5" x14ac:dyDescent="0.25">
      <c r="C5369"/>
      <c r="E5369"/>
    </row>
    <row r="5370" spans="3:5" x14ac:dyDescent="0.25">
      <c r="C5370"/>
      <c r="E5370"/>
    </row>
    <row r="5371" spans="3:5" x14ac:dyDescent="0.25">
      <c r="C5371"/>
      <c r="E5371"/>
    </row>
    <row r="5372" spans="3:5" x14ac:dyDescent="0.25">
      <c r="C5372"/>
      <c r="E5372"/>
    </row>
    <row r="5373" spans="3:5" x14ac:dyDescent="0.25">
      <c r="C5373"/>
      <c r="E5373"/>
    </row>
    <row r="5374" spans="3:5" x14ac:dyDescent="0.25">
      <c r="C5374"/>
      <c r="E5374"/>
    </row>
    <row r="5375" spans="3:5" x14ac:dyDescent="0.25">
      <c r="C5375"/>
      <c r="E5375"/>
    </row>
    <row r="5376" spans="3:5" x14ac:dyDescent="0.25">
      <c r="C5376"/>
      <c r="E5376"/>
    </row>
    <row r="5377" spans="3:5" x14ac:dyDescent="0.25">
      <c r="C5377"/>
      <c r="E5377"/>
    </row>
    <row r="5378" spans="3:5" x14ac:dyDescent="0.25">
      <c r="C5378"/>
      <c r="E5378"/>
    </row>
    <row r="5379" spans="3:5" x14ac:dyDescent="0.25">
      <c r="C5379"/>
      <c r="E5379"/>
    </row>
    <row r="5380" spans="3:5" x14ac:dyDescent="0.25">
      <c r="C5380"/>
      <c r="E5380"/>
    </row>
    <row r="5381" spans="3:5" x14ac:dyDescent="0.25">
      <c r="C5381"/>
      <c r="E5381"/>
    </row>
    <row r="5382" spans="3:5" x14ac:dyDescent="0.25">
      <c r="C5382"/>
      <c r="E5382"/>
    </row>
    <row r="5383" spans="3:5" x14ac:dyDescent="0.25">
      <c r="C5383"/>
      <c r="E5383"/>
    </row>
    <row r="5384" spans="3:5" x14ac:dyDescent="0.25">
      <c r="C5384"/>
      <c r="E5384"/>
    </row>
    <row r="5385" spans="3:5" x14ac:dyDescent="0.25">
      <c r="C5385"/>
      <c r="E5385"/>
    </row>
    <row r="5386" spans="3:5" x14ac:dyDescent="0.25">
      <c r="C5386"/>
      <c r="E5386"/>
    </row>
    <row r="5387" spans="3:5" x14ac:dyDescent="0.25">
      <c r="C5387"/>
      <c r="E5387"/>
    </row>
    <row r="5388" spans="3:5" x14ac:dyDescent="0.25">
      <c r="C5388"/>
      <c r="E5388"/>
    </row>
    <row r="5389" spans="3:5" x14ac:dyDescent="0.25">
      <c r="C5389"/>
      <c r="E5389"/>
    </row>
    <row r="5390" spans="3:5" x14ac:dyDescent="0.25">
      <c r="C5390"/>
      <c r="E5390"/>
    </row>
    <row r="5391" spans="3:5" x14ac:dyDescent="0.25">
      <c r="C5391"/>
      <c r="E5391"/>
    </row>
    <row r="5392" spans="3:5" x14ac:dyDescent="0.25">
      <c r="C5392"/>
      <c r="E5392"/>
    </row>
    <row r="5393" spans="3:5" x14ac:dyDescent="0.25">
      <c r="C5393"/>
      <c r="E5393"/>
    </row>
    <row r="5394" spans="3:5" x14ac:dyDescent="0.25">
      <c r="C5394"/>
      <c r="E5394"/>
    </row>
    <row r="5395" spans="3:5" x14ac:dyDescent="0.25">
      <c r="C5395"/>
      <c r="E5395"/>
    </row>
    <row r="5396" spans="3:5" x14ac:dyDescent="0.25">
      <c r="C5396"/>
      <c r="E5396"/>
    </row>
    <row r="5397" spans="3:5" x14ac:dyDescent="0.25">
      <c r="C5397"/>
      <c r="E5397"/>
    </row>
    <row r="5398" spans="3:5" x14ac:dyDescent="0.25">
      <c r="C5398"/>
      <c r="E5398"/>
    </row>
    <row r="5399" spans="3:5" x14ac:dyDescent="0.25">
      <c r="C5399"/>
      <c r="E5399"/>
    </row>
    <row r="5400" spans="3:5" x14ac:dyDescent="0.25">
      <c r="C5400"/>
      <c r="E5400"/>
    </row>
    <row r="5401" spans="3:5" x14ac:dyDescent="0.25">
      <c r="C5401"/>
      <c r="E5401"/>
    </row>
    <row r="5402" spans="3:5" x14ac:dyDescent="0.25">
      <c r="C5402"/>
      <c r="E5402"/>
    </row>
    <row r="5403" spans="3:5" x14ac:dyDescent="0.25">
      <c r="C5403"/>
      <c r="E5403"/>
    </row>
    <row r="5404" spans="3:5" x14ac:dyDescent="0.25">
      <c r="C5404"/>
      <c r="E5404"/>
    </row>
    <row r="5405" spans="3:5" x14ac:dyDescent="0.25">
      <c r="C5405"/>
      <c r="E5405"/>
    </row>
    <row r="5406" spans="3:5" x14ac:dyDescent="0.25">
      <c r="C5406"/>
      <c r="E5406"/>
    </row>
    <row r="5407" spans="3:5" x14ac:dyDescent="0.25">
      <c r="C5407"/>
      <c r="E5407"/>
    </row>
    <row r="5408" spans="3:5" x14ac:dyDescent="0.25">
      <c r="C5408"/>
      <c r="E5408"/>
    </row>
    <row r="5409" spans="3:5" x14ac:dyDescent="0.25">
      <c r="C5409"/>
      <c r="E5409"/>
    </row>
    <row r="5410" spans="3:5" x14ac:dyDescent="0.25">
      <c r="C5410"/>
      <c r="E5410"/>
    </row>
    <row r="5411" spans="3:5" x14ac:dyDescent="0.25">
      <c r="C5411"/>
      <c r="E5411"/>
    </row>
    <row r="5412" spans="3:5" x14ac:dyDescent="0.25">
      <c r="C5412"/>
      <c r="E5412"/>
    </row>
    <row r="5413" spans="3:5" x14ac:dyDescent="0.25">
      <c r="C5413"/>
      <c r="E5413"/>
    </row>
    <row r="5414" spans="3:5" x14ac:dyDescent="0.25">
      <c r="C5414"/>
      <c r="E5414"/>
    </row>
    <row r="5415" spans="3:5" x14ac:dyDescent="0.25">
      <c r="C5415"/>
      <c r="E5415"/>
    </row>
    <row r="5416" spans="3:5" x14ac:dyDescent="0.25">
      <c r="C5416"/>
      <c r="E5416"/>
    </row>
    <row r="5417" spans="3:5" x14ac:dyDescent="0.25">
      <c r="C5417"/>
      <c r="E5417"/>
    </row>
    <row r="5418" spans="3:5" x14ac:dyDescent="0.25">
      <c r="C5418"/>
      <c r="E5418"/>
    </row>
    <row r="5419" spans="3:5" x14ac:dyDescent="0.25">
      <c r="C5419"/>
      <c r="E5419"/>
    </row>
    <row r="5420" spans="3:5" x14ac:dyDescent="0.25">
      <c r="C5420"/>
      <c r="E5420"/>
    </row>
    <row r="5421" spans="3:5" x14ac:dyDescent="0.25">
      <c r="C5421"/>
      <c r="E5421"/>
    </row>
    <row r="5422" spans="3:5" x14ac:dyDescent="0.25">
      <c r="C5422"/>
      <c r="E5422"/>
    </row>
    <row r="5423" spans="3:5" x14ac:dyDescent="0.25">
      <c r="C5423"/>
      <c r="E5423"/>
    </row>
    <row r="5424" spans="3:5" x14ac:dyDescent="0.25">
      <c r="C5424"/>
      <c r="E5424"/>
    </row>
    <row r="5425" spans="3:5" x14ac:dyDescent="0.25">
      <c r="C5425"/>
      <c r="E5425"/>
    </row>
    <row r="5426" spans="3:5" x14ac:dyDescent="0.25">
      <c r="C5426"/>
      <c r="E5426"/>
    </row>
    <row r="5427" spans="3:5" x14ac:dyDescent="0.25">
      <c r="C5427"/>
      <c r="E5427"/>
    </row>
    <row r="5428" spans="3:5" x14ac:dyDescent="0.25">
      <c r="C5428"/>
      <c r="E5428"/>
    </row>
    <row r="5429" spans="3:5" x14ac:dyDescent="0.25">
      <c r="C5429"/>
      <c r="E5429"/>
    </row>
    <row r="5430" spans="3:5" x14ac:dyDescent="0.25">
      <c r="C5430"/>
      <c r="E5430"/>
    </row>
    <row r="5431" spans="3:5" x14ac:dyDescent="0.25">
      <c r="C5431"/>
      <c r="E5431"/>
    </row>
    <row r="5432" spans="3:5" x14ac:dyDescent="0.25">
      <c r="C5432"/>
      <c r="E5432"/>
    </row>
    <row r="5433" spans="3:5" x14ac:dyDescent="0.25">
      <c r="C5433"/>
      <c r="E5433"/>
    </row>
    <row r="5434" spans="3:5" x14ac:dyDescent="0.25">
      <c r="C5434"/>
      <c r="E5434"/>
    </row>
    <row r="5435" spans="3:5" x14ac:dyDescent="0.25">
      <c r="C5435"/>
      <c r="E5435"/>
    </row>
    <row r="5436" spans="3:5" x14ac:dyDescent="0.25">
      <c r="C5436"/>
      <c r="E5436"/>
    </row>
    <row r="5437" spans="3:5" x14ac:dyDescent="0.25">
      <c r="C5437"/>
      <c r="E5437"/>
    </row>
    <row r="5438" spans="3:5" x14ac:dyDescent="0.25">
      <c r="C5438"/>
      <c r="E5438"/>
    </row>
    <row r="5439" spans="3:5" x14ac:dyDescent="0.25">
      <c r="C5439"/>
      <c r="E5439"/>
    </row>
    <row r="5440" spans="3:5" x14ac:dyDescent="0.25">
      <c r="C5440"/>
      <c r="E5440"/>
    </row>
    <row r="5441" spans="3:5" x14ac:dyDescent="0.25">
      <c r="C5441"/>
      <c r="E5441"/>
    </row>
    <row r="5442" spans="3:5" x14ac:dyDescent="0.25">
      <c r="C5442"/>
      <c r="E5442"/>
    </row>
    <row r="5443" spans="3:5" x14ac:dyDescent="0.25">
      <c r="C5443"/>
      <c r="E5443"/>
    </row>
    <row r="5444" spans="3:5" x14ac:dyDescent="0.25">
      <c r="C5444"/>
      <c r="E5444"/>
    </row>
    <row r="5445" spans="3:5" x14ac:dyDescent="0.25">
      <c r="C5445"/>
      <c r="E5445"/>
    </row>
    <row r="5446" spans="3:5" x14ac:dyDescent="0.25">
      <c r="C5446"/>
      <c r="E5446"/>
    </row>
    <row r="5447" spans="3:5" x14ac:dyDescent="0.25">
      <c r="C5447"/>
      <c r="E5447"/>
    </row>
    <row r="5448" spans="3:5" x14ac:dyDescent="0.25">
      <c r="C5448"/>
      <c r="E5448"/>
    </row>
    <row r="5449" spans="3:5" x14ac:dyDescent="0.25">
      <c r="C5449"/>
      <c r="E5449"/>
    </row>
    <row r="5450" spans="3:5" x14ac:dyDescent="0.25">
      <c r="C5450"/>
      <c r="E5450"/>
    </row>
    <row r="5451" spans="3:5" x14ac:dyDescent="0.25">
      <c r="C5451"/>
      <c r="E5451"/>
    </row>
    <row r="5452" spans="3:5" x14ac:dyDescent="0.25">
      <c r="C5452"/>
      <c r="E5452"/>
    </row>
    <row r="5453" spans="3:5" x14ac:dyDescent="0.25">
      <c r="C5453"/>
      <c r="E5453"/>
    </row>
    <row r="5454" spans="3:5" x14ac:dyDescent="0.25">
      <c r="C5454"/>
      <c r="E5454"/>
    </row>
    <row r="5455" spans="3:5" x14ac:dyDescent="0.25">
      <c r="C5455"/>
      <c r="E5455"/>
    </row>
    <row r="5456" spans="3:5" x14ac:dyDescent="0.25">
      <c r="C5456"/>
      <c r="E5456"/>
    </row>
    <row r="5457" spans="3:5" x14ac:dyDescent="0.25">
      <c r="C5457"/>
      <c r="E5457"/>
    </row>
    <row r="5458" spans="3:5" x14ac:dyDescent="0.25">
      <c r="C5458"/>
      <c r="E5458"/>
    </row>
    <row r="5459" spans="3:5" x14ac:dyDescent="0.25">
      <c r="C5459"/>
      <c r="E5459"/>
    </row>
    <row r="5460" spans="3:5" x14ac:dyDescent="0.25">
      <c r="C5460"/>
      <c r="E5460"/>
    </row>
    <row r="5461" spans="3:5" x14ac:dyDescent="0.25">
      <c r="C5461"/>
      <c r="E5461"/>
    </row>
    <row r="5462" spans="3:5" x14ac:dyDescent="0.25">
      <c r="C5462"/>
      <c r="E5462"/>
    </row>
    <row r="5463" spans="3:5" x14ac:dyDescent="0.25">
      <c r="C5463"/>
      <c r="E5463"/>
    </row>
    <row r="5464" spans="3:5" x14ac:dyDescent="0.25">
      <c r="C5464"/>
      <c r="E5464"/>
    </row>
    <row r="5465" spans="3:5" x14ac:dyDescent="0.25">
      <c r="C5465"/>
      <c r="E5465"/>
    </row>
    <row r="5466" spans="3:5" x14ac:dyDescent="0.25">
      <c r="C5466"/>
      <c r="E5466"/>
    </row>
    <row r="5467" spans="3:5" x14ac:dyDescent="0.25">
      <c r="C5467"/>
      <c r="E5467"/>
    </row>
    <row r="5468" spans="3:5" x14ac:dyDescent="0.25">
      <c r="C5468"/>
      <c r="E5468"/>
    </row>
    <row r="5469" spans="3:5" x14ac:dyDescent="0.25">
      <c r="C5469"/>
      <c r="E5469"/>
    </row>
    <row r="5470" spans="3:5" x14ac:dyDescent="0.25">
      <c r="C5470"/>
      <c r="E5470"/>
    </row>
    <row r="5471" spans="3:5" x14ac:dyDescent="0.25">
      <c r="C5471"/>
      <c r="E5471"/>
    </row>
    <row r="5472" spans="3:5" x14ac:dyDescent="0.25">
      <c r="C5472"/>
      <c r="E5472"/>
    </row>
    <row r="5473" spans="3:5" x14ac:dyDescent="0.25">
      <c r="C5473"/>
      <c r="E5473"/>
    </row>
    <row r="5474" spans="3:5" x14ac:dyDescent="0.25">
      <c r="C5474"/>
      <c r="E5474"/>
    </row>
    <row r="5475" spans="3:5" x14ac:dyDescent="0.25">
      <c r="C5475"/>
      <c r="E5475"/>
    </row>
    <row r="5476" spans="3:5" x14ac:dyDescent="0.25">
      <c r="C5476"/>
      <c r="E5476"/>
    </row>
    <row r="5477" spans="3:5" x14ac:dyDescent="0.25">
      <c r="C5477"/>
      <c r="E5477"/>
    </row>
    <row r="5478" spans="3:5" x14ac:dyDescent="0.25">
      <c r="C5478"/>
      <c r="E5478"/>
    </row>
    <row r="5479" spans="3:5" x14ac:dyDescent="0.25">
      <c r="C5479"/>
      <c r="E5479"/>
    </row>
    <row r="5480" spans="3:5" x14ac:dyDescent="0.25">
      <c r="C5480"/>
      <c r="E5480"/>
    </row>
    <row r="5481" spans="3:5" x14ac:dyDescent="0.25">
      <c r="C5481"/>
      <c r="E5481"/>
    </row>
    <row r="5482" spans="3:5" x14ac:dyDescent="0.25">
      <c r="C5482"/>
      <c r="E5482"/>
    </row>
    <row r="5483" spans="3:5" x14ac:dyDescent="0.25">
      <c r="C5483"/>
      <c r="E5483"/>
    </row>
    <row r="5484" spans="3:5" x14ac:dyDescent="0.25">
      <c r="C5484"/>
      <c r="E5484"/>
    </row>
    <row r="5485" spans="3:5" x14ac:dyDescent="0.25">
      <c r="C5485"/>
      <c r="E5485"/>
    </row>
    <row r="5486" spans="3:5" x14ac:dyDescent="0.25">
      <c r="C5486"/>
      <c r="E5486"/>
    </row>
    <row r="5487" spans="3:5" x14ac:dyDescent="0.25">
      <c r="C5487"/>
      <c r="E5487"/>
    </row>
    <row r="5488" spans="3:5" x14ac:dyDescent="0.25">
      <c r="C5488"/>
      <c r="E5488"/>
    </row>
    <row r="5489" spans="3:5" x14ac:dyDescent="0.25">
      <c r="C5489"/>
      <c r="E5489"/>
    </row>
    <row r="5490" spans="3:5" x14ac:dyDescent="0.25">
      <c r="C5490"/>
      <c r="E5490"/>
    </row>
    <row r="5491" spans="3:5" x14ac:dyDescent="0.25">
      <c r="C5491"/>
      <c r="E5491"/>
    </row>
    <row r="5492" spans="3:5" x14ac:dyDescent="0.25">
      <c r="C5492"/>
      <c r="E5492"/>
    </row>
    <row r="5493" spans="3:5" x14ac:dyDescent="0.25">
      <c r="C5493"/>
      <c r="E5493"/>
    </row>
    <row r="5494" spans="3:5" x14ac:dyDescent="0.25">
      <c r="C5494"/>
      <c r="E5494"/>
    </row>
    <row r="5495" spans="3:5" x14ac:dyDescent="0.25">
      <c r="C5495"/>
      <c r="E5495"/>
    </row>
    <row r="5496" spans="3:5" x14ac:dyDescent="0.25">
      <c r="C5496"/>
      <c r="E5496"/>
    </row>
    <row r="5497" spans="3:5" x14ac:dyDescent="0.25">
      <c r="C5497"/>
      <c r="E5497"/>
    </row>
    <row r="5498" spans="3:5" x14ac:dyDescent="0.25">
      <c r="C5498"/>
      <c r="E5498"/>
    </row>
    <row r="5499" spans="3:5" x14ac:dyDescent="0.25">
      <c r="C5499"/>
      <c r="E5499"/>
    </row>
    <row r="5500" spans="3:5" x14ac:dyDescent="0.25">
      <c r="C5500"/>
      <c r="E5500"/>
    </row>
    <row r="5501" spans="3:5" x14ac:dyDescent="0.25">
      <c r="C5501"/>
      <c r="E5501"/>
    </row>
    <row r="5502" spans="3:5" x14ac:dyDescent="0.25">
      <c r="C5502"/>
      <c r="E5502"/>
    </row>
    <row r="5503" spans="3:5" x14ac:dyDescent="0.25">
      <c r="C5503"/>
      <c r="E5503"/>
    </row>
    <row r="5504" spans="3:5" x14ac:dyDescent="0.25">
      <c r="C5504"/>
      <c r="E5504"/>
    </row>
    <row r="5505" spans="3:5" x14ac:dyDescent="0.25">
      <c r="C5505"/>
      <c r="E5505"/>
    </row>
    <row r="5506" spans="3:5" x14ac:dyDescent="0.25">
      <c r="C5506"/>
      <c r="E5506"/>
    </row>
    <row r="5507" spans="3:5" x14ac:dyDescent="0.25">
      <c r="C5507"/>
      <c r="E5507"/>
    </row>
    <row r="5508" spans="3:5" x14ac:dyDescent="0.25">
      <c r="C5508"/>
      <c r="E5508"/>
    </row>
    <row r="5509" spans="3:5" x14ac:dyDescent="0.25">
      <c r="C5509"/>
      <c r="E5509"/>
    </row>
    <row r="5510" spans="3:5" x14ac:dyDescent="0.25">
      <c r="C5510"/>
      <c r="E5510"/>
    </row>
    <row r="5511" spans="3:5" x14ac:dyDescent="0.25">
      <c r="C5511"/>
      <c r="E5511"/>
    </row>
    <row r="5512" spans="3:5" x14ac:dyDescent="0.25">
      <c r="C5512"/>
      <c r="E5512"/>
    </row>
    <row r="5513" spans="3:5" x14ac:dyDescent="0.25">
      <c r="C5513"/>
      <c r="E5513"/>
    </row>
    <row r="5514" spans="3:5" x14ac:dyDescent="0.25">
      <c r="C5514"/>
      <c r="E5514"/>
    </row>
    <row r="5515" spans="3:5" x14ac:dyDescent="0.25">
      <c r="C5515"/>
      <c r="E5515"/>
    </row>
    <row r="5516" spans="3:5" x14ac:dyDescent="0.25">
      <c r="C5516"/>
      <c r="E5516"/>
    </row>
    <row r="5517" spans="3:5" x14ac:dyDescent="0.25">
      <c r="E5517"/>
    </row>
    <row r="5518" spans="3:5" x14ac:dyDescent="0.25">
      <c r="E5518"/>
    </row>
    <row r="5519" spans="3:5" x14ac:dyDescent="0.25">
      <c r="E5519"/>
    </row>
    <row r="5520" spans="3:5" x14ac:dyDescent="0.25">
      <c r="E5520"/>
    </row>
    <row r="5521" spans="5:5" x14ac:dyDescent="0.25">
      <c r="E5521"/>
    </row>
    <row r="5522" spans="5:5" x14ac:dyDescent="0.25">
      <c r="E5522"/>
    </row>
    <row r="5523" spans="5:5" x14ac:dyDescent="0.25">
      <c r="E5523"/>
    </row>
    <row r="5524" spans="5:5" x14ac:dyDescent="0.25">
      <c r="E5524"/>
    </row>
    <row r="5525" spans="5:5" x14ac:dyDescent="0.25">
      <c r="E5525"/>
    </row>
    <row r="5526" spans="5:5" x14ac:dyDescent="0.25">
      <c r="E5526"/>
    </row>
    <row r="5527" spans="5:5" x14ac:dyDescent="0.25">
      <c r="E5527"/>
    </row>
    <row r="5528" spans="5:5" x14ac:dyDescent="0.25">
      <c r="E5528"/>
    </row>
    <row r="5529" spans="5:5" x14ac:dyDescent="0.25">
      <c r="E5529"/>
    </row>
    <row r="5530" spans="5:5" x14ac:dyDescent="0.25">
      <c r="E5530"/>
    </row>
    <row r="5531" spans="5:5" x14ac:dyDescent="0.25">
      <c r="E5531"/>
    </row>
    <row r="5532" spans="5:5" x14ac:dyDescent="0.25">
      <c r="E5532"/>
    </row>
    <row r="5533" spans="5:5" x14ac:dyDescent="0.25">
      <c r="E5533"/>
    </row>
    <row r="5534" spans="5:5" x14ac:dyDescent="0.25">
      <c r="E5534"/>
    </row>
    <row r="5535" spans="5:5" x14ac:dyDescent="0.25">
      <c r="E5535"/>
    </row>
    <row r="5536" spans="5:5" x14ac:dyDescent="0.25">
      <c r="E5536"/>
    </row>
  </sheetData>
  <sortState xmlns:xlrd2="http://schemas.microsoft.com/office/spreadsheetml/2017/richdata2" ref="C30:C59">
    <sortCondition ref="C30:C59"/>
  </sortState>
  <phoneticPr fontId="9"/>
  <dataValidations count="1">
    <dataValidation type="list" allowBlank="1" showInputMessage="1" showErrorMessage="1" sqref="D2" xr:uid="{60DADEE8-C0B7-45EF-B753-84759E38D94E}">
      <formula1>$V$34:$V$53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  <pageSetUpPr autoPageBreaks="0"/>
  </sheetPr>
  <dimension ref="A1:AH1996"/>
  <sheetViews>
    <sheetView showGridLines="0" showZeros="0" zoomScale="80" zoomScaleNormal="80" workbookViewId="0"/>
  </sheetViews>
  <sheetFormatPr defaultColWidth="8.796875" defaultRowHeight="13.8" x14ac:dyDescent="0.25"/>
  <cols>
    <col min="1" max="3" width="4.59765625" customWidth="1"/>
    <col min="4" max="4" width="9.3984375" style="26" bestFit="1" customWidth="1"/>
    <col min="5" max="6" width="8.59765625" style="26" customWidth="1"/>
    <col min="7" max="7" width="12.59765625" style="26" customWidth="1"/>
    <col min="8" max="8" width="11.59765625" style="26" bestFit="1" customWidth="1"/>
    <col min="9" max="9" width="13.8984375" style="26" bestFit="1" customWidth="1"/>
    <col min="10" max="10" width="10.69921875" style="26" bestFit="1" customWidth="1"/>
    <col min="11" max="11" width="13.5" style="26" bestFit="1" customWidth="1"/>
    <col min="12" max="12" width="20.59765625" style="26" customWidth="1"/>
    <col min="13" max="13" width="45" style="26" customWidth="1"/>
    <col min="14" max="14" width="12.59765625" style="26" customWidth="1"/>
    <col min="15" max="16" width="8.59765625" style="26" customWidth="1"/>
    <col min="17" max="17" width="18.796875" style="26" customWidth="1"/>
    <col min="18" max="18" width="12.19921875" style="26" customWidth="1"/>
    <col min="19" max="19" width="12.796875" style="26" customWidth="1"/>
    <col min="20" max="20" width="8" style="26" customWidth="1"/>
    <col min="21" max="21" width="15.09765625" style="26" customWidth="1"/>
    <col min="22" max="22" width="19.19921875" style="26" customWidth="1"/>
    <col min="23" max="23" width="18.796875" style="26" customWidth="1"/>
    <col min="24" max="24" width="19.19921875" style="26" customWidth="1"/>
    <col min="25" max="25" width="11.59765625" style="156" customWidth="1"/>
    <col min="26" max="27" width="8.59765625" style="26" customWidth="1"/>
    <col min="28" max="28" width="10.5" style="26" customWidth="1"/>
    <col min="29" max="29" width="20.296875" style="26" customWidth="1"/>
    <col min="30" max="30" width="11.796875" style="26" customWidth="1"/>
    <col min="31" max="31" width="13.296875" style="26" customWidth="1"/>
    <col min="32" max="32" width="19.19921875" style="26" customWidth="1"/>
  </cols>
  <sheetData>
    <row r="1" spans="4:34" ht="15" customHeight="1" x14ac:dyDescent="0.25">
      <c r="E1" s="151"/>
      <c r="V1"/>
      <c r="W1" s="102"/>
    </row>
    <row r="2" spans="4:34" ht="15" customHeight="1" x14ac:dyDescent="0.25">
      <c r="E2" s="28"/>
      <c r="G2" s="28"/>
      <c r="H2" s="28"/>
      <c r="M2" s="28"/>
      <c r="V2"/>
      <c r="W2" s="102"/>
    </row>
    <row r="3" spans="4:34" ht="15" customHeight="1" x14ac:dyDescent="0.25">
      <c r="E3" s="28"/>
      <c r="G3" s="28"/>
      <c r="H3" s="28"/>
      <c r="M3" s="28"/>
      <c r="O3"/>
      <c r="S3"/>
      <c r="T3"/>
      <c r="V3"/>
      <c r="W3" s="102"/>
    </row>
    <row r="4" spans="4:34" ht="15" customHeight="1" x14ac:dyDescent="0.25">
      <c r="E4" s="28"/>
      <c r="G4" s="28"/>
      <c r="H4" s="28"/>
      <c r="M4" s="28"/>
      <c r="O4"/>
      <c r="S4"/>
      <c r="T4"/>
    </row>
    <row r="5" spans="4:34" ht="15" customHeight="1" x14ac:dyDescent="0.25">
      <c r="D5"/>
      <c r="E5"/>
      <c r="F5"/>
      <c r="G5"/>
      <c r="H5"/>
      <c r="I5"/>
      <c r="J5"/>
      <c r="K5"/>
      <c r="L5"/>
      <c r="M5"/>
      <c r="N5"/>
      <c r="O5"/>
      <c r="S5"/>
      <c r="T5"/>
    </row>
    <row r="6" spans="4:34" ht="15" customHeight="1" x14ac:dyDescent="0.25">
      <c r="D6" s="160" t="s">
        <v>93</v>
      </c>
      <c r="E6" s="160" t="s">
        <v>94</v>
      </c>
      <c r="F6" s="160"/>
      <c r="G6" s="160"/>
      <c r="H6" s="160"/>
      <c r="I6" s="160" t="s">
        <v>198</v>
      </c>
      <c r="J6" s="160" t="s">
        <v>95</v>
      </c>
      <c r="K6" s="160"/>
      <c r="L6" s="160" t="s">
        <v>117</v>
      </c>
      <c r="M6" s="160"/>
      <c r="N6" s="160" t="s">
        <v>199</v>
      </c>
      <c r="O6" s="160"/>
      <c r="P6" s="160"/>
      <c r="Q6" s="160" t="s">
        <v>201</v>
      </c>
      <c r="R6" s="160" t="s">
        <v>342</v>
      </c>
      <c r="S6" s="160" t="s">
        <v>205</v>
      </c>
      <c r="T6" s="160" t="s">
        <v>204</v>
      </c>
      <c r="U6" s="160" t="s">
        <v>202</v>
      </c>
      <c r="V6" s="160"/>
      <c r="W6" s="160"/>
      <c r="X6" s="160" t="s">
        <v>200</v>
      </c>
      <c r="Y6" s="160"/>
      <c r="Z6" s="160"/>
      <c r="AA6" s="160"/>
      <c r="AB6" s="160"/>
      <c r="AC6" s="160"/>
      <c r="AD6" s="160"/>
      <c r="AE6" s="160"/>
      <c r="AF6" s="160" t="s">
        <v>203</v>
      </c>
    </row>
    <row r="7" spans="4:34" ht="15" customHeight="1" thickBot="1" x14ac:dyDescent="0.3">
      <c r="X7" s="130"/>
      <c r="AF7" s="130"/>
    </row>
    <row r="8" spans="4:34" ht="15" thickTop="1" thickBot="1" x14ac:dyDescent="0.3">
      <c r="D8" s="109" t="s">
        <v>475</v>
      </c>
      <c r="E8" s="110" t="s">
        <v>41</v>
      </c>
      <c r="F8" s="111" t="s">
        <v>476</v>
      </c>
      <c r="G8" s="111" t="s">
        <v>37</v>
      </c>
      <c r="H8" s="111" t="s">
        <v>477</v>
      </c>
      <c r="I8" s="111" t="s">
        <v>38</v>
      </c>
      <c r="J8" s="111" t="s">
        <v>39</v>
      </c>
      <c r="K8" s="111" t="s">
        <v>478</v>
      </c>
      <c r="L8" s="111" t="s">
        <v>40</v>
      </c>
      <c r="M8" s="111" t="s">
        <v>479</v>
      </c>
      <c r="N8" s="112" t="s">
        <v>42</v>
      </c>
      <c r="O8" s="113" t="s">
        <v>176</v>
      </c>
      <c r="P8" s="113" t="s">
        <v>177</v>
      </c>
      <c r="Q8" s="111" t="s">
        <v>480</v>
      </c>
      <c r="R8" s="112" t="s">
        <v>343</v>
      </c>
      <c r="S8" s="112" t="s">
        <v>127</v>
      </c>
      <c r="T8" s="112" t="s">
        <v>96</v>
      </c>
      <c r="U8" s="113" t="s">
        <v>97</v>
      </c>
      <c r="V8" s="111" t="s">
        <v>98</v>
      </c>
      <c r="W8" s="111" t="s">
        <v>140</v>
      </c>
      <c r="X8" s="159" t="s">
        <v>99</v>
      </c>
      <c r="Y8" s="187" t="s">
        <v>100</v>
      </c>
      <c r="Z8" s="29" t="s">
        <v>178</v>
      </c>
      <c r="AA8" s="29" t="s">
        <v>179</v>
      </c>
      <c r="AB8" s="29" t="s">
        <v>101</v>
      </c>
      <c r="AC8" s="29" t="s">
        <v>102</v>
      </c>
      <c r="AD8" s="29" t="s">
        <v>103</v>
      </c>
      <c r="AE8" s="29" t="s">
        <v>104</v>
      </c>
      <c r="AF8" s="163" t="s">
        <v>99</v>
      </c>
    </row>
    <row r="9" spans="4:34" hidden="1" x14ac:dyDescent="0.25">
      <c r="D9" s="282" t="str">
        <f>F9&amp;" "&amp;E9</f>
        <v>Q1 2016</v>
      </c>
      <c r="E9" s="114" t="s">
        <v>47</v>
      </c>
      <c r="F9" s="115" t="s">
        <v>83</v>
      </c>
      <c r="G9" s="157" t="s">
        <v>43</v>
      </c>
      <c r="H9" s="157" t="s">
        <v>197</v>
      </c>
      <c r="I9" s="116" t="s">
        <v>64</v>
      </c>
      <c r="J9" s="116" t="s">
        <v>51</v>
      </c>
      <c r="K9" s="116" t="s">
        <v>46</v>
      </c>
      <c r="L9" s="116" t="s">
        <v>46</v>
      </c>
      <c r="M9" s="116"/>
      <c r="N9" s="117">
        <v>1.5</v>
      </c>
      <c r="O9" s="146">
        <v>312</v>
      </c>
      <c r="P9" s="146">
        <v>390</v>
      </c>
      <c r="Q9" s="242">
        <v>0.8</v>
      </c>
      <c r="R9" s="118" t="str">
        <f t="shared" ref="R9" si="0">VLOOKUP(MATCH(AB9, PPIDefinition, 1), Index2PPICat, 2, FALSE)</f>
        <v>300 - 399</v>
      </c>
      <c r="S9" s="118" t="str">
        <f t="shared" ref="S9" si="1">VLOOKUP(MATCH(N9, SizeDefinition, 1), Index2SizeCat, 2, FALSE)</f>
        <v>1.4 - 1.59</v>
      </c>
      <c r="T9" s="119">
        <f t="shared" ref="T9" si="2">N9*Q9</f>
        <v>1.2000000000000002</v>
      </c>
      <c r="U9" s="120">
        <f t="shared" ref="U9" si="3">Q9*AC9/1000</f>
        <v>0.56648195121951206</v>
      </c>
      <c r="V9" s="161">
        <f t="shared" ref="V9" si="4">Q9*AE9/25.4</f>
        <v>1.2</v>
      </c>
      <c r="W9" s="161">
        <f t="shared" ref="W9" si="5">Q9*SQRT(O9^2+P9^2)</f>
        <v>399.55495241580979</v>
      </c>
      <c r="X9" s="121">
        <f t="shared" ref="X9" si="6">IF(Q9=0, 0, Q9*Y9)</f>
        <v>24</v>
      </c>
      <c r="Y9" s="188">
        <v>30</v>
      </c>
      <c r="Z9" s="148">
        <f t="shared" ref="Z9" si="7">VLOOKUP(O9&amp;" x "&amp;P9, Reso2Code, 3, FALSE)</f>
        <v>4</v>
      </c>
      <c r="AA9" s="148">
        <f t="shared" ref="AA9" si="8">VLOOKUP(O9&amp;" x "&amp;P9, Reso2Code, 4, FALSE)</f>
        <v>5</v>
      </c>
      <c r="AB9" s="122">
        <f t="shared" ref="AB9" si="9">SQRT(O9^2+P9^2)/N9</f>
        <v>332.96246034650812</v>
      </c>
      <c r="AC9" s="30">
        <f>AE9^2*AD9/(1+AD9^2)</f>
        <v>708.10243902439004</v>
      </c>
      <c r="AD9" s="31">
        <f t="shared" ref="AD9" si="10">IF(Z9=0, 0, Z9/AA9)</f>
        <v>0.8</v>
      </c>
      <c r="AE9" s="164">
        <f t="shared" ref="AE9" si="11">N9*25.4</f>
        <v>38.099999999999994</v>
      </c>
      <c r="AF9" s="165">
        <f t="shared" ref="AF9" si="12">Q9*Y9</f>
        <v>24</v>
      </c>
      <c r="AH9" t="str">
        <f t="shared" ref="AH9" si="13">TEXT(E9, "####")</f>
        <v>2016</v>
      </c>
    </row>
    <row r="10" spans="4:34" hidden="1" x14ac:dyDescent="0.25">
      <c r="D10" s="282" t="str">
        <f t="shared" ref="D10:D73" si="14">F10&amp;" "&amp;E10</f>
        <v>Q1 2016</v>
      </c>
      <c r="E10" s="114" t="s">
        <v>47</v>
      </c>
      <c r="F10" s="115" t="s">
        <v>83</v>
      </c>
      <c r="G10" s="157" t="s">
        <v>43</v>
      </c>
      <c r="H10" s="157" t="s">
        <v>197</v>
      </c>
      <c r="I10" s="116" t="s">
        <v>64</v>
      </c>
      <c r="J10" s="116" t="s">
        <v>51</v>
      </c>
      <c r="K10" s="116" t="s">
        <v>70</v>
      </c>
      <c r="L10" s="116" t="s">
        <v>70</v>
      </c>
      <c r="M10" s="116"/>
      <c r="N10" s="117">
        <v>1.4</v>
      </c>
      <c r="O10" s="146">
        <v>480</v>
      </c>
      <c r="P10" s="146">
        <v>480</v>
      </c>
      <c r="Q10" s="242">
        <v>0.2</v>
      </c>
      <c r="R10" s="118" t="str">
        <f t="shared" ref="R10:R13" si="15">VLOOKUP(MATCH(AB10, PPIDefinition, 1), Index2PPICat, 2, FALSE)</f>
        <v>400 - 499</v>
      </c>
      <c r="S10" s="118" t="str">
        <f t="shared" ref="S10:S13" si="16">VLOOKUP(MATCH(N10, SizeDefinition, 1), Index2SizeCat, 2, FALSE)</f>
        <v>1.4 - 1.59</v>
      </c>
      <c r="T10" s="119">
        <f t="shared" ref="T10:T13" si="17">N10*Q10</f>
        <v>0.27999999999999997</v>
      </c>
      <c r="U10" s="120">
        <f t="shared" ref="U10:U13" si="18">Q10*AC10/1000</f>
        <v>0.12645135999999998</v>
      </c>
      <c r="V10" s="161">
        <f t="shared" ref="V10:V13" si="19">Q10*AE10/25.4</f>
        <v>0.27999999999999997</v>
      </c>
      <c r="W10" s="161">
        <f t="shared" ref="W10:W13" si="20">Q10*SQRT(O10^2+P10^2)</f>
        <v>135.76450198781714</v>
      </c>
      <c r="X10" s="121">
        <f t="shared" ref="X10:X13" si="21">IF(Q10=0, 0, Q10*Y10)</f>
        <v>6</v>
      </c>
      <c r="Y10" s="188">
        <v>30</v>
      </c>
      <c r="Z10" s="148">
        <f t="shared" ref="Z10:Z13" si="22">VLOOKUP(O10&amp;" x "&amp;P10, Reso2Code, 3, FALSE)</f>
        <v>1</v>
      </c>
      <c r="AA10" s="148">
        <f t="shared" ref="AA10:AA13" si="23">VLOOKUP(O10&amp;" x "&amp;P10, Reso2Code, 4, FALSE)</f>
        <v>1</v>
      </c>
      <c r="AB10" s="122">
        <f t="shared" ref="AB10:AB13" si="24">SQRT(O10^2+P10^2)/N10</f>
        <v>484.87322138506119</v>
      </c>
      <c r="AC10" s="30">
        <f t="shared" ref="AC10:AC13" si="25">AE10^2*AD10/(1+AD10^2)</f>
        <v>632.25679999999988</v>
      </c>
      <c r="AD10" s="31">
        <f t="shared" ref="AD10:AD13" si="26">IF(Z10=0, 0, Z10/AA10)</f>
        <v>1</v>
      </c>
      <c r="AE10" s="164">
        <f t="shared" ref="AE10:AE13" si="27">N10*25.4</f>
        <v>35.559999999999995</v>
      </c>
      <c r="AF10" s="165">
        <f t="shared" ref="AF10:AF13" si="28">Q10*Y10</f>
        <v>6</v>
      </c>
      <c r="AH10" t="str">
        <f t="shared" ref="AH10:AH13" si="29">TEXT(E10, "####")</f>
        <v>2016</v>
      </c>
    </row>
    <row r="11" spans="4:34" hidden="1" x14ac:dyDescent="0.25">
      <c r="D11" s="282" t="str">
        <f t="shared" si="14"/>
        <v>Q1 2016</v>
      </c>
      <c r="E11" s="114" t="s">
        <v>47</v>
      </c>
      <c r="F11" s="115" t="s">
        <v>83</v>
      </c>
      <c r="G11" s="157" t="s">
        <v>43</v>
      </c>
      <c r="H11" s="157" t="s">
        <v>197</v>
      </c>
      <c r="I11" s="116" t="s">
        <v>88</v>
      </c>
      <c r="J11" s="116" t="s">
        <v>51</v>
      </c>
      <c r="K11" s="116" t="s">
        <v>55</v>
      </c>
      <c r="L11" s="116" t="s">
        <v>55</v>
      </c>
      <c r="M11" s="116"/>
      <c r="N11" s="117">
        <v>1.2</v>
      </c>
      <c r="O11" s="146">
        <v>360</v>
      </c>
      <c r="P11" s="146">
        <v>360</v>
      </c>
      <c r="Q11" s="242">
        <v>0.5</v>
      </c>
      <c r="R11" s="118" t="str">
        <f t="shared" si="15"/>
        <v>400 - 499</v>
      </c>
      <c r="S11" s="118" t="str">
        <f t="shared" si="16"/>
        <v>1.2 - 1.39</v>
      </c>
      <c r="T11" s="119">
        <f t="shared" si="17"/>
        <v>0.6</v>
      </c>
      <c r="U11" s="120">
        <f t="shared" si="18"/>
        <v>0.23225759999999995</v>
      </c>
      <c r="V11" s="161">
        <f t="shared" si="19"/>
        <v>0.6</v>
      </c>
      <c r="W11" s="161">
        <f t="shared" si="20"/>
        <v>254.55844122715712</v>
      </c>
      <c r="X11" s="121">
        <f t="shared" si="21"/>
        <v>12.5</v>
      </c>
      <c r="Y11" s="188">
        <v>25</v>
      </c>
      <c r="Z11" s="148">
        <f t="shared" si="22"/>
        <v>1</v>
      </c>
      <c r="AA11" s="148">
        <f t="shared" si="23"/>
        <v>1</v>
      </c>
      <c r="AB11" s="122">
        <f t="shared" si="24"/>
        <v>424.26406871192853</v>
      </c>
      <c r="AC11" s="30">
        <f t="shared" si="25"/>
        <v>464.51519999999988</v>
      </c>
      <c r="AD11" s="31">
        <f t="shared" si="26"/>
        <v>1</v>
      </c>
      <c r="AE11" s="164">
        <f t="shared" si="27"/>
        <v>30.479999999999997</v>
      </c>
      <c r="AF11" s="165">
        <f t="shared" si="28"/>
        <v>12.5</v>
      </c>
      <c r="AH11" t="str">
        <f t="shared" si="29"/>
        <v>2016</v>
      </c>
    </row>
    <row r="12" spans="4:34" hidden="1" x14ac:dyDescent="0.25">
      <c r="D12" s="282" t="str">
        <f t="shared" si="14"/>
        <v>Q1 2016</v>
      </c>
      <c r="E12" s="114" t="s">
        <v>47</v>
      </c>
      <c r="F12" s="115" t="s">
        <v>83</v>
      </c>
      <c r="G12" s="157" t="s">
        <v>43</v>
      </c>
      <c r="H12" s="157" t="s">
        <v>197</v>
      </c>
      <c r="I12" s="116" t="s">
        <v>58</v>
      </c>
      <c r="J12" s="116" t="s">
        <v>45</v>
      </c>
      <c r="K12" s="116" t="s">
        <v>70</v>
      </c>
      <c r="L12" s="116" t="s">
        <v>82</v>
      </c>
      <c r="M12" s="116" t="s">
        <v>106</v>
      </c>
      <c r="N12" s="117">
        <v>1.4</v>
      </c>
      <c r="O12" s="146">
        <v>400</v>
      </c>
      <c r="P12" s="146">
        <v>400</v>
      </c>
      <c r="Q12" s="242">
        <v>0.08</v>
      </c>
      <c r="R12" s="118" t="str">
        <f t="shared" si="15"/>
        <v>400 - 499</v>
      </c>
      <c r="S12" s="118" t="str">
        <f t="shared" si="16"/>
        <v>1.4 - 1.59</v>
      </c>
      <c r="T12" s="119">
        <f t="shared" si="17"/>
        <v>0.11199999999999999</v>
      </c>
      <c r="U12" s="120">
        <f t="shared" si="18"/>
        <v>5.0580543999999991E-2</v>
      </c>
      <c r="V12" s="161">
        <f t="shared" si="19"/>
        <v>0.112</v>
      </c>
      <c r="W12" s="161">
        <f t="shared" si="20"/>
        <v>45.254833995939045</v>
      </c>
      <c r="X12" s="121">
        <f t="shared" si="21"/>
        <v>1.6</v>
      </c>
      <c r="Y12" s="188">
        <v>20</v>
      </c>
      <c r="Z12" s="148">
        <f t="shared" si="22"/>
        <v>1</v>
      </c>
      <c r="AA12" s="148">
        <f t="shared" si="23"/>
        <v>1</v>
      </c>
      <c r="AB12" s="122">
        <f t="shared" si="24"/>
        <v>404.06101782088433</v>
      </c>
      <c r="AC12" s="30">
        <f t="shared" si="25"/>
        <v>632.25679999999988</v>
      </c>
      <c r="AD12" s="31">
        <f t="shared" si="26"/>
        <v>1</v>
      </c>
      <c r="AE12" s="164">
        <f t="shared" si="27"/>
        <v>35.559999999999995</v>
      </c>
      <c r="AF12" s="165">
        <f t="shared" si="28"/>
        <v>1.6</v>
      </c>
      <c r="AH12" t="str">
        <f t="shared" si="29"/>
        <v>2016</v>
      </c>
    </row>
    <row r="13" spans="4:34" hidden="1" x14ac:dyDescent="0.25">
      <c r="D13" s="282" t="str">
        <f t="shared" si="14"/>
        <v>Q2 2016</v>
      </c>
      <c r="E13" s="114" t="s">
        <v>47</v>
      </c>
      <c r="F13" s="115" t="s">
        <v>84</v>
      </c>
      <c r="G13" s="157" t="s">
        <v>43</v>
      </c>
      <c r="H13" s="157" t="s">
        <v>197</v>
      </c>
      <c r="I13" s="116" t="s">
        <v>64</v>
      </c>
      <c r="J13" s="116" t="s">
        <v>51</v>
      </c>
      <c r="K13" s="116" t="s">
        <v>46</v>
      </c>
      <c r="L13" s="116" t="s">
        <v>46</v>
      </c>
      <c r="M13" s="116"/>
      <c r="N13" s="117">
        <v>1.5</v>
      </c>
      <c r="O13" s="146">
        <v>312</v>
      </c>
      <c r="P13" s="146">
        <v>390</v>
      </c>
      <c r="Q13" s="242">
        <v>1.3</v>
      </c>
      <c r="R13" s="118" t="str">
        <f t="shared" si="15"/>
        <v>300 - 399</v>
      </c>
      <c r="S13" s="118" t="str">
        <f t="shared" si="16"/>
        <v>1.4 - 1.59</v>
      </c>
      <c r="T13" s="119">
        <f t="shared" si="17"/>
        <v>1.9500000000000002</v>
      </c>
      <c r="U13" s="120">
        <f t="shared" si="18"/>
        <v>0.92053317073170704</v>
      </c>
      <c r="V13" s="161">
        <f t="shared" si="19"/>
        <v>1.95</v>
      </c>
      <c r="W13" s="161">
        <f t="shared" si="20"/>
        <v>649.27679767569089</v>
      </c>
      <c r="X13" s="121">
        <f t="shared" si="21"/>
        <v>39</v>
      </c>
      <c r="Y13" s="188">
        <v>30</v>
      </c>
      <c r="Z13" s="148">
        <f t="shared" si="22"/>
        <v>4</v>
      </c>
      <c r="AA13" s="148">
        <f t="shared" si="23"/>
        <v>5</v>
      </c>
      <c r="AB13" s="122">
        <f t="shared" si="24"/>
        <v>332.96246034650812</v>
      </c>
      <c r="AC13" s="30">
        <f t="shared" si="25"/>
        <v>708.10243902439004</v>
      </c>
      <c r="AD13" s="31">
        <f t="shared" si="26"/>
        <v>0.8</v>
      </c>
      <c r="AE13" s="164">
        <f t="shared" si="27"/>
        <v>38.099999999999994</v>
      </c>
      <c r="AF13" s="165">
        <f t="shared" si="28"/>
        <v>39</v>
      </c>
      <c r="AH13" t="str">
        <f t="shared" si="29"/>
        <v>2016</v>
      </c>
    </row>
    <row r="14" spans="4:34" hidden="1" x14ac:dyDescent="0.25">
      <c r="D14" s="282" t="str">
        <f t="shared" si="14"/>
        <v>Q2 2016</v>
      </c>
      <c r="E14" s="114" t="s">
        <v>47</v>
      </c>
      <c r="F14" s="115" t="s">
        <v>84</v>
      </c>
      <c r="G14" s="157" t="s">
        <v>43</v>
      </c>
      <c r="H14" s="157" t="s">
        <v>197</v>
      </c>
      <c r="I14" s="116" t="s">
        <v>64</v>
      </c>
      <c r="J14" s="116" t="s">
        <v>51</v>
      </c>
      <c r="K14" s="116" t="s">
        <v>70</v>
      </c>
      <c r="L14" s="116" t="s">
        <v>70</v>
      </c>
      <c r="M14" s="116"/>
      <c r="N14" s="117">
        <v>1.4</v>
      </c>
      <c r="O14" s="146">
        <v>480</v>
      </c>
      <c r="P14" s="146">
        <v>480</v>
      </c>
      <c r="Q14" s="242">
        <v>0.2</v>
      </c>
      <c r="R14" s="118" t="str">
        <f t="shared" ref="R14:R77" si="30">VLOOKUP(MATCH(AB14, PPIDefinition, 1), Index2PPICat, 2, FALSE)</f>
        <v>400 - 499</v>
      </c>
      <c r="S14" s="118" t="str">
        <f t="shared" ref="S14:S77" si="31">VLOOKUP(MATCH(N14, SizeDefinition, 1), Index2SizeCat, 2, FALSE)</f>
        <v>1.4 - 1.59</v>
      </c>
      <c r="T14" s="119">
        <f t="shared" ref="T14:T77" si="32">N14*Q14</f>
        <v>0.27999999999999997</v>
      </c>
      <c r="U14" s="120">
        <f t="shared" ref="U14:U77" si="33">Q14*AC14/1000</f>
        <v>0.12645135999999998</v>
      </c>
      <c r="V14" s="161">
        <f t="shared" ref="V14:V77" si="34">Q14*AE14/25.4</f>
        <v>0.27999999999999997</v>
      </c>
      <c r="W14" s="161">
        <f t="shared" ref="W14:W77" si="35">Q14*SQRT(O14^2+P14^2)</f>
        <v>135.76450198781714</v>
      </c>
      <c r="X14" s="121">
        <f t="shared" ref="X14:X77" si="36">IF(Q14=0, 0, Q14*Y14)</f>
        <v>6</v>
      </c>
      <c r="Y14" s="188">
        <v>30</v>
      </c>
      <c r="Z14" s="148">
        <f t="shared" ref="Z14:Z77" si="37">VLOOKUP(O14&amp;" x "&amp;P14, Reso2Code, 3, FALSE)</f>
        <v>1</v>
      </c>
      <c r="AA14" s="148">
        <f t="shared" ref="AA14:AA77" si="38">VLOOKUP(O14&amp;" x "&amp;P14, Reso2Code, 4, FALSE)</f>
        <v>1</v>
      </c>
      <c r="AB14" s="122">
        <f t="shared" ref="AB14:AB77" si="39">SQRT(O14^2+P14^2)/N14</f>
        <v>484.87322138506119</v>
      </c>
      <c r="AC14" s="30">
        <f t="shared" ref="AC14:AC77" si="40">AE14^2*AD14/(1+AD14^2)</f>
        <v>632.25679999999988</v>
      </c>
      <c r="AD14" s="31">
        <f t="shared" ref="AD14:AD77" si="41">IF(Z14=0, 0, Z14/AA14)</f>
        <v>1</v>
      </c>
      <c r="AE14" s="164">
        <f t="shared" ref="AE14:AE77" si="42">N14*25.4</f>
        <v>35.559999999999995</v>
      </c>
      <c r="AF14" s="165">
        <f t="shared" ref="AF14:AF77" si="43">Q14*Y14</f>
        <v>6</v>
      </c>
      <c r="AH14" t="str">
        <f t="shared" ref="AH14:AH77" si="44">TEXT(E14, "####")</f>
        <v>2016</v>
      </c>
    </row>
    <row r="15" spans="4:34" hidden="1" x14ac:dyDescent="0.25">
      <c r="D15" s="282" t="str">
        <f t="shared" si="14"/>
        <v>Q2 2016</v>
      </c>
      <c r="E15" s="114" t="s">
        <v>47</v>
      </c>
      <c r="F15" s="115" t="s">
        <v>84</v>
      </c>
      <c r="G15" s="157" t="s">
        <v>43</v>
      </c>
      <c r="H15" s="157" t="s">
        <v>197</v>
      </c>
      <c r="I15" s="116" t="s">
        <v>88</v>
      </c>
      <c r="J15" s="116" t="s">
        <v>51</v>
      </c>
      <c r="K15" s="116" t="s">
        <v>55</v>
      </c>
      <c r="L15" s="116" t="s">
        <v>55</v>
      </c>
      <c r="M15" s="116"/>
      <c r="N15" s="117">
        <v>1.2</v>
      </c>
      <c r="O15" s="146">
        <v>360</v>
      </c>
      <c r="P15" s="146">
        <v>360</v>
      </c>
      <c r="Q15" s="242">
        <v>1</v>
      </c>
      <c r="R15" s="118" t="str">
        <f t="shared" si="30"/>
        <v>400 - 499</v>
      </c>
      <c r="S15" s="118" t="str">
        <f t="shared" si="31"/>
        <v>1.2 - 1.39</v>
      </c>
      <c r="T15" s="119">
        <f t="shared" si="32"/>
        <v>1.2</v>
      </c>
      <c r="U15" s="120">
        <f t="shared" si="33"/>
        <v>0.46451519999999991</v>
      </c>
      <c r="V15" s="161">
        <f t="shared" si="34"/>
        <v>1.2</v>
      </c>
      <c r="W15" s="161">
        <f t="shared" si="35"/>
        <v>509.11688245431424</v>
      </c>
      <c r="X15" s="121">
        <f t="shared" si="36"/>
        <v>25</v>
      </c>
      <c r="Y15" s="188">
        <v>25</v>
      </c>
      <c r="Z15" s="148">
        <f t="shared" si="37"/>
        <v>1</v>
      </c>
      <c r="AA15" s="148">
        <f t="shared" si="38"/>
        <v>1</v>
      </c>
      <c r="AB15" s="122">
        <f t="shared" si="39"/>
        <v>424.26406871192853</v>
      </c>
      <c r="AC15" s="30">
        <f t="shared" si="40"/>
        <v>464.51519999999988</v>
      </c>
      <c r="AD15" s="31">
        <f t="shared" si="41"/>
        <v>1</v>
      </c>
      <c r="AE15" s="164">
        <f t="shared" si="42"/>
        <v>30.479999999999997</v>
      </c>
      <c r="AF15" s="165">
        <f t="shared" si="43"/>
        <v>25</v>
      </c>
      <c r="AH15" t="str">
        <f t="shared" si="44"/>
        <v>2016</v>
      </c>
    </row>
    <row r="16" spans="4:34" hidden="1" x14ac:dyDescent="0.25">
      <c r="D16" s="282" t="str">
        <f t="shared" si="14"/>
        <v>Q2 2016</v>
      </c>
      <c r="E16" s="114" t="s">
        <v>47</v>
      </c>
      <c r="F16" s="115" t="s">
        <v>84</v>
      </c>
      <c r="G16" s="157" t="s">
        <v>43</v>
      </c>
      <c r="H16" s="157" t="s">
        <v>197</v>
      </c>
      <c r="I16" s="116" t="s">
        <v>58</v>
      </c>
      <c r="J16" s="116" t="s">
        <v>45</v>
      </c>
      <c r="K16" s="116" t="s">
        <v>75</v>
      </c>
      <c r="L16" s="116" t="s">
        <v>75</v>
      </c>
      <c r="M16" s="116" t="s">
        <v>139</v>
      </c>
      <c r="N16" s="117">
        <v>1.4</v>
      </c>
      <c r="O16" s="146">
        <v>400</v>
      </c>
      <c r="P16" s="146">
        <v>400</v>
      </c>
      <c r="Q16" s="242">
        <v>0.03</v>
      </c>
      <c r="R16" s="118" t="str">
        <f t="shared" si="30"/>
        <v>400 - 499</v>
      </c>
      <c r="S16" s="118" t="str">
        <f t="shared" si="31"/>
        <v>1.4 - 1.59</v>
      </c>
      <c r="T16" s="119">
        <f t="shared" si="32"/>
        <v>4.1999999999999996E-2</v>
      </c>
      <c r="U16" s="120">
        <f t="shared" si="33"/>
        <v>1.8967703999999995E-2</v>
      </c>
      <c r="V16" s="161">
        <f t="shared" si="34"/>
        <v>4.1999999999999996E-2</v>
      </c>
      <c r="W16" s="161">
        <f t="shared" si="35"/>
        <v>16.970562748477139</v>
      </c>
      <c r="X16" s="121">
        <f t="shared" si="36"/>
        <v>0.6</v>
      </c>
      <c r="Y16" s="188">
        <v>20</v>
      </c>
      <c r="Z16" s="148">
        <f t="shared" si="37"/>
        <v>1</v>
      </c>
      <c r="AA16" s="148">
        <f t="shared" si="38"/>
        <v>1</v>
      </c>
      <c r="AB16" s="122">
        <f t="shared" si="39"/>
        <v>404.06101782088433</v>
      </c>
      <c r="AC16" s="30">
        <f t="shared" si="40"/>
        <v>632.25679999999988</v>
      </c>
      <c r="AD16" s="31">
        <f t="shared" si="41"/>
        <v>1</v>
      </c>
      <c r="AE16" s="164">
        <f t="shared" si="42"/>
        <v>35.559999999999995</v>
      </c>
      <c r="AF16" s="165">
        <f t="shared" si="43"/>
        <v>0.6</v>
      </c>
      <c r="AH16" t="str">
        <f t="shared" si="44"/>
        <v>2016</v>
      </c>
    </row>
    <row r="17" spans="4:34" hidden="1" x14ac:dyDescent="0.25">
      <c r="D17" s="282" t="str">
        <f t="shared" si="14"/>
        <v>Q3 2016</v>
      </c>
      <c r="E17" s="114" t="s">
        <v>47</v>
      </c>
      <c r="F17" s="115" t="s">
        <v>85</v>
      </c>
      <c r="G17" s="157" t="s">
        <v>43</v>
      </c>
      <c r="H17" s="157" t="s">
        <v>197</v>
      </c>
      <c r="I17" s="116" t="s">
        <v>88</v>
      </c>
      <c r="J17" s="116" t="s">
        <v>51</v>
      </c>
      <c r="K17" s="116" t="s">
        <v>46</v>
      </c>
      <c r="L17" s="116" t="s">
        <v>46</v>
      </c>
      <c r="M17" s="116"/>
      <c r="N17" s="117">
        <v>1.5</v>
      </c>
      <c r="O17" s="146">
        <v>312</v>
      </c>
      <c r="P17" s="146">
        <v>390</v>
      </c>
      <c r="Q17" s="242">
        <v>1</v>
      </c>
      <c r="R17" s="118" t="str">
        <f t="shared" si="30"/>
        <v>300 - 399</v>
      </c>
      <c r="S17" s="118" t="str">
        <f t="shared" si="31"/>
        <v>1.4 - 1.59</v>
      </c>
      <c r="T17" s="119">
        <f t="shared" si="32"/>
        <v>1.5</v>
      </c>
      <c r="U17" s="120">
        <f t="shared" si="33"/>
        <v>0.70810243902439007</v>
      </c>
      <c r="V17" s="161">
        <f t="shared" si="34"/>
        <v>1.4999999999999998</v>
      </c>
      <c r="W17" s="161">
        <f t="shared" si="35"/>
        <v>499.44369051976219</v>
      </c>
      <c r="X17" s="121">
        <f t="shared" si="36"/>
        <v>30</v>
      </c>
      <c r="Y17" s="188">
        <v>30</v>
      </c>
      <c r="Z17" s="148">
        <f t="shared" si="37"/>
        <v>4</v>
      </c>
      <c r="AA17" s="148">
        <f t="shared" si="38"/>
        <v>5</v>
      </c>
      <c r="AB17" s="122">
        <f t="shared" si="39"/>
        <v>332.96246034650812</v>
      </c>
      <c r="AC17" s="30">
        <f t="shared" si="40"/>
        <v>708.10243902439004</v>
      </c>
      <c r="AD17" s="31">
        <f t="shared" si="41"/>
        <v>0.8</v>
      </c>
      <c r="AE17" s="164">
        <f t="shared" si="42"/>
        <v>38.099999999999994</v>
      </c>
      <c r="AF17" s="165">
        <f t="shared" si="43"/>
        <v>30</v>
      </c>
      <c r="AH17" t="str">
        <f t="shared" si="44"/>
        <v>2016</v>
      </c>
    </row>
    <row r="18" spans="4:34" hidden="1" x14ac:dyDescent="0.25">
      <c r="D18" s="282" t="str">
        <f t="shared" si="14"/>
        <v>Q3 2016</v>
      </c>
      <c r="E18" s="114" t="s">
        <v>47</v>
      </c>
      <c r="F18" s="115" t="s">
        <v>85</v>
      </c>
      <c r="G18" s="157" t="s">
        <v>43</v>
      </c>
      <c r="H18" s="157" t="s">
        <v>197</v>
      </c>
      <c r="I18" s="116" t="s">
        <v>64</v>
      </c>
      <c r="J18" s="116" t="s">
        <v>51</v>
      </c>
      <c r="K18" s="116" t="s">
        <v>46</v>
      </c>
      <c r="L18" s="116" t="s">
        <v>46</v>
      </c>
      <c r="M18" s="116"/>
      <c r="N18" s="117">
        <v>1.5</v>
      </c>
      <c r="O18" s="146">
        <v>312</v>
      </c>
      <c r="P18" s="146">
        <v>390</v>
      </c>
      <c r="Q18" s="242">
        <v>2.7</v>
      </c>
      <c r="R18" s="118" t="str">
        <f t="shared" si="30"/>
        <v>300 - 399</v>
      </c>
      <c r="S18" s="118" t="str">
        <f t="shared" si="31"/>
        <v>1.4 - 1.59</v>
      </c>
      <c r="T18" s="119">
        <f t="shared" si="32"/>
        <v>4.0500000000000007</v>
      </c>
      <c r="U18" s="120">
        <f t="shared" si="33"/>
        <v>1.9118765853658533</v>
      </c>
      <c r="V18" s="161">
        <f t="shared" si="34"/>
        <v>4.05</v>
      </c>
      <c r="W18" s="161">
        <f t="shared" si="35"/>
        <v>1348.4979644033581</v>
      </c>
      <c r="X18" s="121">
        <f t="shared" si="36"/>
        <v>81</v>
      </c>
      <c r="Y18" s="188">
        <v>30</v>
      </c>
      <c r="Z18" s="148">
        <f t="shared" si="37"/>
        <v>4</v>
      </c>
      <c r="AA18" s="148">
        <f t="shared" si="38"/>
        <v>5</v>
      </c>
      <c r="AB18" s="122">
        <f t="shared" si="39"/>
        <v>332.96246034650812</v>
      </c>
      <c r="AC18" s="30">
        <f t="shared" si="40"/>
        <v>708.10243902439004</v>
      </c>
      <c r="AD18" s="31">
        <f t="shared" si="41"/>
        <v>0.8</v>
      </c>
      <c r="AE18" s="164">
        <f t="shared" si="42"/>
        <v>38.099999999999994</v>
      </c>
      <c r="AF18" s="165">
        <f t="shared" si="43"/>
        <v>81</v>
      </c>
      <c r="AH18" t="str">
        <f t="shared" si="44"/>
        <v>2016</v>
      </c>
    </row>
    <row r="19" spans="4:34" hidden="1" x14ac:dyDescent="0.25">
      <c r="D19" s="282" t="str">
        <f t="shared" si="14"/>
        <v>Q3 2016</v>
      </c>
      <c r="E19" s="114" t="s">
        <v>47</v>
      </c>
      <c r="F19" s="115" t="s">
        <v>85</v>
      </c>
      <c r="G19" s="157" t="s">
        <v>43</v>
      </c>
      <c r="H19" s="157" t="s">
        <v>197</v>
      </c>
      <c r="I19" s="116" t="s">
        <v>64</v>
      </c>
      <c r="J19" s="116" t="s">
        <v>51</v>
      </c>
      <c r="K19" s="116" t="s">
        <v>70</v>
      </c>
      <c r="L19" s="116" t="s">
        <v>70</v>
      </c>
      <c r="M19" s="116"/>
      <c r="N19" s="117">
        <v>1.4</v>
      </c>
      <c r="O19" s="146">
        <v>480</v>
      </c>
      <c r="P19" s="146">
        <v>480</v>
      </c>
      <c r="Q19" s="242">
        <v>0.3</v>
      </c>
      <c r="R19" s="118" t="str">
        <f t="shared" si="30"/>
        <v>400 - 499</v>
      </c>
      <c r="S19" s="118" t="str">
        <f t="shared" si="31"/>
        <v>1.4 - 1.59</v>
      </c>
      <c r="T19" s="119">
        <f t="shared" si="32"/>
        <v>0.42</v>
      </c>
      <c r="U19" s="120">
        <f t="shared" si="33"/>
        <v>0.18967703999999994</v>
      </c>
      <c r="V19" s="161">
        <f t="shared" si="34"/>
        <v>0.41999999999999993</v>
      </c>
      <c r="W19" s="161">
        <f t="shared" si="35"/>
        <v>203.64675298172568</v>
      </c>
      <c r="X19" s="121">
        <f t="shared" si="36"/>
        <v>9</v>
      </c>
      <c r="Y19" s="188">
        <v>30</v>
      </c>
      <c r="Z19" s="148">
        <f t="shared" si="37"/>
        <v>1</v>
      </c>
      <c r="AA19" s="148">
        <f t="shared" si="38"/>
        <v>1</v>
      </c>
      <c r="AB19" s="122">
        <f t="shared" si="39"/>
        <v>484.87322138506119</v>
      </c>
      <c r="AC19" s="30">
        <f t="shared" si="40"/>
        <v>632.25679999999988</v>
      </c>
      <c r="AD19" s="31">
        <f t="shared" si="41"/>
        <v>1</v>
      </c>
      <c r="AE19" s="164">
        <f t="shared" si="42"/>
        <v>35.559999999999995</v>
      </c>
      <c r="AF19" s="165">
        <f t="shared" si="43"/>
        <v>9</v>
      </c>
      <c r="AH19" t="str">
        <f t="shared" si="44"/>
        <v>2016</v>
      </c>
    </row>
    <row r="20" spans="4:34" hidden="1" x14ac:dyDescent="0.25">
      <c r="D20" s="282" t="str">
        <f t="shared" si="14"/>
        <v>Q3 2016</v>
      </c>
      <c r="E20" s="114" t="s">
        <v>47</v>
      </c>
      <c r="F20" s="115" t="s">
        <v>85</v>
      </c>
      <c r="G20" s="157" t="s">
        <v>43</v>
      </c>
      <c r="H20" s="157" t="s">
        <v>197</v>
      </c>
      <c r="I20" s="116" t="s">
        <v>88</v>
      </c>
      <c r="J20" s="116" t="s">
        <v>51</v>
      </c>
      <c r="K20" s="116" t="s">
        <v>55</v>
      </c>
      <c r="L20" s="116" t="s">
        <v>55</v>
      </c>
      <c r="M20" s="116"/>
      <c r="N20" s="117">
        <v>1.2</v>
      </c>
      <c r="O20" s="146">
        <v>360</v>
      </c>
      <c r="P20" s="146">
        <v>360</v>
      </c>
      <c r="Q20" s="242">
        <v>0.5</v>
      </c>
      <c r="R20" s="118" t="str">
        <f t="shared" si="30"/>
        <v>400 - 499</v>
      </c>
      <c r="S20" s="118" t="str">
        <f t="shared" si="31"/>
        <v>1.2 - 1.39</v>
      </c>
      <c r="T20" s="119">
        <f t="shared" si="32"/>
        <v>0.6</v>
      </c>
      <c r="U20" s="120">
        <f t="shared" si="33"/>
        <v>0.23225759999999995</v>
      </c>
      <c r="V20" s="161">
        <f t="shared" si="34"/>
        <v>0.6</v>
      </c>
      <c r="W20" s="161">
        <f t="shared" si="35"/>
        <v>254.55844122715712</v>
      </c>
      <c r="X20" s="121">
        <f t="shared" si="36"/>
        <v>12.5</v>
      </c>
      <c r="Y20" s="188">
        <v>25</v>
      </c>
      <c r="Z20" s="148">
        <f t="shared" si="37"/>
        <v>1</v>
      </c>
      <c r="AA20" s="148">
        <f t="shared" si="38"/>
        <v>1</v>
      </c>
      <c r="AB20" s="122">
        <f t="shared" si="39"/>
        <v>424.26406871192853</v>
      </c>
      <c r="AC20" s="30">
        <f t="shared" si="40"/>
        <v>464.51519999999988</v>
      </c>
      <c r="AD20" s="31">
        <f t="shared" si="41"/>
        <v>1</v>
      </c>
      <c r="AE20" s="164">
        <f t="shared" si="42"/>
        <v>30.479999999999997</v>
      </c>
      <c r="AF20" s="165">
        <f t="shared" si="43"/>
        <v>12.5</v>
      </c>
      <c r="AH20" t="str">
        <f t="shared" si="44"/>
        <v>2016</v>
      </c>
    </row>
    <row r="21" spans="4:34" hidden="1" x14ac:dyDescent="0.25">
      <c r="D21" s="282" t="str">
        <f t="shared" si="14"/>
        <v>Q3 2016</v>
      </c>
      <c r="E21" s="114" t="s">
        <v>47</v>
      </c>
      <c r="F21" s="115" t="s">
        <v>85</v>
      </c>
      <c r="G21" s="157" t="s">
        <v>43</v>
      </c>
      <c r="H21" s="157" t="s">
        <v>197</v>
      </c>
      <c r="I21" s="116" t="s">
        <v>58</v>
      </c>
      <c r="J21" s="116" t="s">
        <v>45</v>
      </c>
      <c r="K21" s="116" t="s">
        <v>75</v>
      </c>
      <c r="L21" s="116" t="s">
        <v>75</v>
      </c>
      <c r="M21" s="116" t="s">
        <v>139</v>
      </c>
      <c r="N21" s="117">
        <v>1.4</v>
      </c>
      <c r="O21" s="146">
        <v>400</v>
      </c>
      <c r="P21" s="146">
        <v>400</v>
      </c>
      <c r="Q21" s="242">
        <v>0.09</v>
      </c>
      <c r="R21" s="118" t="str">
        <f t="shared" si="30"/>
        <v>400 - 499</v>
      </c>
      <c r="S21" s="118" t="str">
        <f t="shared" si="31"/>
        <v>1.4 - 1.59</v>
      </c>
      <c r="T21" s="119">
        <f t="shared" si="32"/>
        <v>0.126</v>
      </c>
      <c r="U21" s="120">
        <f t="shared" si="33"/>
        <v>5.6903111999999985E-2</v>
      </c>
      <c r="V21" s="161">
        <f t="shared" si="34"/>
        <v>0.12599999999999997</v>
      </c>
      <c r="W21" s="161">
        <f t="shared" si="35"/>
        <v>50.911688245431421</v>
      </c>
      <c r="X21" s="121">
        <f t="shared" si="36"/>
        <v>1.7999999999999998</v>
      </c>
      <c r="Y21" s="188">
        <v>20</v>
      </c>
      <c r="Z21" s="148">
        <f t="shared" si="37"/>
        <v>1</v>
      </c>
      <c r="AA21" s="148">
        <f t="shared" si="38"/>
        <v>1</v>
      </c>
      <c r="AB21" s="122">
        <f t="shared" si="39"/>
        <v>404.06101782088433</v>
      </c>
      <c r="AC21" s="30">
        <f t="shared" si="40"/>
        <v>632.25679999999988</v>
      </c>
      <c r="AD21" s="31">
        <f t="shared" si="41"/>
        <v>1</v>
      </c>
      <c r="AE21" s="164">
        <f t="shared" si="42"/>
        <v>35.559999999999995</v>
      </c>
      <c r="AF21" s="165">
        <f t="shared" si="43"/>
        <v>1.7999999999999998</v>
      </c>
      <c r="AH21" t="str">
        <f t="shared" si="44"/>
        <v>2016</v>
      </c>
    </row>
    <row r="22" spans="4:34" hidden="1" x14ac:dyDescent="0.25">
      <c r="D22" s="282" t="str">
        <f t="shared" si="14"/>
        <v>Q3 2016</v>
      </c>
      <c r="E22" s="114" t="s">
        <v>47</v>
      </c>
      <c r="F22" s="115" t="s">
        <v>85</v>
      </c>
      <c r="G22" s="157" t="s">
        <v>43</v>
      </c>
      <c r="H22" s="157" t="s">
        <v>197</v>
      </c>
      <c r="I22" s="116" t="s">
        <v>58</v>
      </c>
      <c r="J22" s="116" t="s">
        <v>45</v>
      </c>
      <c r="K22" s="116" t="s">
        <v>70</v>
      </c>
      <c r="L22" s="116" t="s">
        <v>77</v>
      </c>
      <c r="M22" s="116" t="s">
        <v>107</v>
      </c>
      <c r="N22" s="117">
        <v>0.95</v>
      </c>
      <c r="O22" s="146">
        <v>120</v>
      </c>
      <c r="P22" s="146">
        <v>180</v>
      </c>
      <c r="Q22" s="242">
        <v>0.45</v>
      </c>
      <c r="R22" s="118" t="str">
        <f t="shared" si="30"/>
        <v>200 - 299</v>
      </c>
      <c r="S22" s="118" t="str">
        <f t="shared" si="31"/>
        <v>0.8 - 0.99</v>
      </c>
      <c r="T22" s="119">
        <f t="shared" si="32"/>
        <v>0.42749999999999999</v>
      </c>
      <c r="U22" s="120">
        <f t="shared" si="33"/>
        <v>0.12093027923076922</v>
      </c>
      <c r="V22" s="161">
        <f t="shared" si="34"/>
        <v>0.42749999999999999</v>
      </c>
      <c r="W22" s="161">
        <f t="shared" si="35"/>
        <v>97.349884437527706</v>
      </c>
      <c r="X22" s="121">
        <f t="shared" si="36"/>
        <v>5.8500000000000005</v>
      </c>
      <c r="Y22" s="188">
        <v>13</v>
      </c>
      <c r="Z22" s="148">
        <f t="shared" si="37"/>
        <v>2</v>
      </c>
      <c r="AA22" s="148">
        <f t="shared" si="38"/>
        <v>3</v>
      </c>
      <c r="AB22" s="122">
        <f t="shared" si="39"/>
        <v>227.71902792404143</v>
      </c>
      <c r="AC22" s="30">
        <f t="shared" si="40"/>
        <v>268.73395384615384</v>
      </c>
      <c r="AD22" s="31">
        <f t="shared" si="41"/>
        <v>0.66666666666666663</v>
      </c>
      <c r="AE22" s="164">
        <f t="shared" si="42"/>
        <v>24.13</v>
      </c>
      <c r="AF22" s="165">
        <f t="shared" si="43"/>
        <v>5.8500000000000005</v>
      </c>
      <c r="AH22" t="str">
        <f t="shared" si="44"/>
        <v>2016</v>
      </c>
    </row>
    <row r="23" spans="4:34" hidden="1" x14ac:dyDescent="0.25">
      <c r="D23" s="282" t="str">
        <f t="shared" si="14"/>
        <v>Q3 2016</v>
      </c>
      <c r="E23" s="114" t="s">
        <v>47</v>
      </c>
      <c r="F23" s="115" t="s">
        <v>85</v>
      </c>
      <c r="G23" s="157" t="s">
        <v>43</v>
      </c>
      <c r="H23" s="157" t="s">
        <v>197</v>
      </c>
      <c r="I23" s="116" t="s">
        <v>58</v>
      </c>
      <c r="J23" s="116" t="s">
        <v>45</v>
      </c>
      <c r="K23" s="116" t="s">
        <v>70</v>
      </c>
      <c r="L23" s="116" t="s">
        <v>149</v>
      </c>
      <c r="M23" s="116" t="s">
        <v>150</v>
      </c>
      <c r="N23" s="117">
        <v>1.41</v>
      </c>
      <c r="O23" s="146">
        <v>400</v>
      </c>
      <c r="P23" s="146">
        <v>400</v>
      </c>
      <c r="Q23" s="242">
        <v>0.08</v>
      </c>
      <c r="R23" s="118" t="str">
        <f t="shared" si="30"/>
        <v>400 - 499</v>
      </c>
      <c r="S23" s="118" t="str">
        <f t="shared" si="31"/>
        <v>1.4 - 1.59</v>
      </c>
      <c r="T23" s="119">
        <f t="shared" si="32"/>
        <v>0.1128</v>
      </c>
      <c r="U23" s="120">
        <f t="shared" si="33"/>
        <v>5.130570383999998E-2</v>
      </c>
      <c r="V23" s="161">
        <f t="shared" si="34"/>
        <v>0.1128</v>
      </c>
      <c r="W23" s="161">
        <f t="shared" si="35"/>
        <v>45.254833995939045</v>
      </c>
      <c r="X23" s="121">
        <f t="shared" si="36"/>
        <v>1.6</v>
      </c>
      <c r="Y23" s="188">
        <v>20</v>
      </c>
      <c r="Z23" s="148">
        <f t="shared" si="37"/>
        <v>1</v>
      </c>
      <c r="AA23" s="148">
        <f t="shared" si="38"/>
        <v>1</v>
      </c>
      <c r="AB23" s="122">
        <f t="shared" si="39"/>
        <v>401.19533684343128</v>
      </c>
      <c r="AC23" s="30">
        <f t="shared" si="40"/>
        <v>641.32129799999973</v>
      </c>
      <c r="AD23" s="31">
        <f t="shared" si="41"/>
        <v>1</v>
      </c>
      <c r="AE23" s="164">
        <f t="shared" si="42"/>
        <v>35.813999999999993</v>
      </c>
      <c r="AF23" s="165">
        <f t="shared" si="43"/>
        <v>1.6</v>
      </c>
      <c r="AH23" t="str">
        <f t="shared" si="44"/>
        <v>2016</v>
      </c>
    </row>
    <row r="24" spans="4:34" hidden="1" x14ac:dyDescent="0.25">
      <c r="D24" s="282" t="str">
        <f t="shared" si="14"/>
        <v>Q4 2016</v>
      </c>
      <c r="E24" s="114" t="s">
        <v>47</v>
      </c>
      <c r="F24" s="115" t="s">
        <v>86</v>
      </c>
      <c r="G24" s="157" t="s">
        <v>43</v>
      </c>
      <c r="H24" s="157" t="s">
        <v>197</v>
      </c>
      <c r="I24" s="116" t="s">
        <v>88</v>
      </c>
      <c r="J24" s="116" t="s">
        <v>51</v>
      </c>
      <c r="K24" s="116" t="s">
        <v>46</v>
      </c>
      <c r="L24" s="116" t="s">
        <v>46</v>
      </c>
      <c r="M24" s="116"/>
      <c r="N24" s="117">
        <v>1.5</v>
      </c>
      <c r="O24" s="146">
        <v>312</v>
      </c>
      <c r="P24" s="146">
        <v>390</v>
      </c>
      <c r="Q24" s="242">
        <v>1</v>
      </c>
      <c r="R24" s="118" t="str">
        <f t="shared" si="30"/>
        <v>300 - 399</v>
      </c>
      <c r="S24" s="118" t="str">
        <f t="shared" si="31"/>
        <v>1.4 - 1.59</v>
      </c>
      <c r="T24" s="119">
        <f t="shared" si="32"/>
        <v>1.5</v>
      </c>
      <c r="U24" s="120">
        <f t="shared" si="33"/>
        <v>0.70810243902439007</v>
      </c>
      <c r="V24" s="161">
        <f t="shared" si="34"/>
        <v>1.4999999999999998</v>
      </c>
      <c r="W24" s="161">
        <f t="shared" si="35"/>
        <v>499.44369051976219</v>
      </c>
      <c r="X24" s="121">
        <f t="shared" si="36"/>
        <v>30</v>
      </c>
      <c r="Y24" s="188">
        <v>30</v>
      </c>
      <c r="Z24" s="148">
        <f t="shared" si="37"/>
        <v>4</v>
      </c>
      <c r="AA24" s="148">
        <f t="shared" si="38"/>
        <v>5</v>
      </c>
      <c r="AB24" s="122">
        <f t="shared" si="39"/>
        <v>332.96246034650812</v>
      </c>
      <c r="AC24" s="30">
        <f t="shared" si="40"/>
        <v>708.10243902439004</v>
      </c>
      <c r="AD24" s="31">
        <f t="shared" si="41"/>
        <v>0.8</v>
      </c>
      <c r="AE24" s="164">
        <f t="shared" si="42"/>
        <v>38.099999999999994</v>
      </c>
      <c r="AF24" s="165">
        <f t="shared" si="43"/>
        <v>30</v>
      </c>
      <c r="AH24" t="str">
        <f t="shared" si="44"/>
        <v>2016</v>
      </c>
    </row>
    <row r="25" spans="4:34" hidden="1" x14ac:dyDescent="0.25">
      <c r="D25" s="282" t="str">
        <f t="shared" si="14"/>
        <v>Q4 2016</v>
      </c>
      <c r="E25" s="114" t="s">
        <v>47</v>
      </c>
      <c r="F25" s="115" t="s">
        <v>86</v>
      </c>
      <c r="G25" s="157" t="s">
        <v>43</v>
      </c>
      <c r="H25" s="157" t="s">
        <v>197</v>
      </c>
      <c r="I25" s="116" t="s">
        <v>64</v>
      </c>
      <c r="J25" s="116" t="s">
        <v>51</v>
      </c>
      <c r="K25" s="116" t="s">
        <v>46</v>
      </c>
      <c r="L25" s="116" t="s">
        <v>46</v>
      </c>
      <c r="M25" s="116"/>
      <c r="N25" s="117">
        <v>1.5</v>
      </c>
      <c r="O25" s="146">
        <v>312</v>
      </c>
      <c r="P25" s="146">
        <v>390</v>
      </c>
      <c r="Q25" s="242">
        <v>2.7</v>
      </c>
      <c r="R25" s="118" t="str">
        <f t="shared" si="30"/>
        <v>300 - 399</v>
      </c>
      <c r="S25" s="118" t="str">
        <f t="shared" si="31"/>
        <v>1.4 - 1.59</v>
      </c>
      <c r="T25" s="119">
        <f t="shared" si="32"/>
        <v>4.0500000000000007</v>
      </c>
      <c r="U25" s="120">
        <f t="shared" si="33"/>
        <v>1.9118765853658533</v>
      </c>
      <c r="V25" s="161">
        <f t="shared" si="34"/>
        <v>4.05</v>
      </c>
      <c r="W25" s="161">
        <f t="shared" si="35"/>
        <v>1348.4979644033581</v>
      </c>
      <c r="X25" s="121">
        <f t="shared" si="36"/>
        <v>81</v>
      </c>
      <c r="Y25" s="188">
        <v>30</v>
      </c>
      <c r="Z25" s="148">
        <f t="shared" si="37"/>
        <v>4</v>
      </c>
      <c r="AA25" s="148">
        <f t="shared" si="38"/>
        <v>5</v>
      </c>
      <c r="AB25" s="122">
        <f t="shared" si="39"/>
        <v>332.96246034650812</v>
      </c>
      <c r="AC25" s="30">
        <f t="shared" si="40"/>
        <v>708.10243902439004</v>
      </c>
      <c r="AD25" s="31">
        <f t="shared" si="41"/>
        <v>0.8</v>
      </c>
      <c r="AE25" s="164">
        <f t="shared" si="42"/>
        <v>38.099999999999994</v>
      </c>
      <c r="AF25" s="165">
        <f t="shared" si="43"/>
        <v>81</v>
      </c>
      <c r="AH25" t="str">
        <f t="shared" si="44"/>
        <v>2016</v>
      </c>
    </row>
    <row r="26" spans="4:34" hidden="1" x14ac:dyDescent="0.25">
      <c r="D26" s="282" t="str">
        <f t="shared" si="14"/>
        <v>Q4 2016</v>
      </c>
      <c r="E26" s="114" t="s">
        <v>47</v>
      </c>
      <c r="F26" s="115" t="s">
        <v>86</v>
      </c>
      <c r="G26" s="157" t="s">
        <v>43</v>
      </c>
      <c r="H26" s="157" t="s">
        <v>197</v>
      </c>
      <c r="I26" s="116" t="s">
        <v>64</v>
      </c>
      <c r="J26" s="116" t="s">
        <v>51</v>
      </c>
      <c r="K26" s="116" t="s">
        <v>70</v>
      </c>
      <c r="L26" s="116" t="s">
        <v>70</v>
      </c>
      <c r="M26" s="116"/>
      <c r="N26" s="117">
        <v>1.4</v>
      </c>
      <c r="O26" s="146">
        <v>480</v>
      </c>
      <c r="P26" s="146">
        <v>480</v>
      </c>
      <c r="Q26" s="242">
        <v>0.3</v>
      </c>
      <c r="R26" s="118" t="str">
        <f t="shared" si="30"/>
        <v>400 - 499</v>
      </c>
      <c r="S26" s="118" t="str">
        <f t="shared" si="31"/>
        <v>1.4 - 1.59</v>
      </c>
      <c r="T26" s="119">
        <f t="shared" si="32"/>
        <v>0.42</v>
      </c>
      <c r="U26" s="120">
        <f t="shared" si="33"/>
        <v>0.18967703999999994</v>
      </c>
      <c r="V26" s="161">
        <f t="shared" si="34"/>
        <v>0.41999999999999993</v>
      </c>
      <c r="W26" s="161">
        <f t="shared" si="35"/>
        <v>203.64675298172568</v>
      </c>
      <c r="X26" s="121">
        <f t="shared" si="36"/>
        <v>9</v>
      </c>
      <c r="Y26" s="188">
        <v>30</v>
      </c>
      <c r="Z26" s="148">
        <f t="shared" si="37"/>
        <v>1</v>
      </c>
      <c r="AA26" s="148">
        <f t="shared" si="38"/>
        <v>1</v>
      </c>
      <c r="AB26" s="122">
        <f t="shared" si="39"/>
        <v>484.87322138506119</v>
      </c>
      <c r="AC26" s="30">
        <f t="shared" si="40"/>
        <v>632.25679999999988</v>
      </c>
      <c r="AD26" s="31">
        <f t="shared" si="41"/>
        <v>1</v>
      </c>
      <c r="AE26" s="164">
        <f t="shared" si="42"/>
        <v>35.559999999999995</v>
      </c>
      <c r="AF26" s="165">
        <f t="shared" si="43"/>
        <v>9</v>
      </c>
      <c r="AH26" t="str">
        <f t="shared" si="44"/>
        <v>2016</v>
      </c>
    </row>
    <row r="27" spans="4:34" hidden="1" x14ac:dyDescent="0.25">
      <c r="D27" s="282" t="str">
        <f t="shared" si="14"/>
        <v>Q4 2016</v>
      </c>
      <c r="E27" s="114" t="s">
        <v>47</v>
      </c>
      <c r="F27" s="115" t="s">
        <v>86</v>
      </c>
      <c r="G27" s="157" t="s">
        <v>43</v>
      </c>
      <c r="H27" s="157" t="s">
        <v>197</v>
      </c>
      <c r="I27" s="116" t="s">
        <v>88</v>
      </c>
      <c r="J27" s="116" t="s">
        <v>51</v>
      </c>
      <c r="K27" s="116" t="s">
        <v>55</v>
      </c>
      <c r="L27" s="116" t="s">
        <v>55</v>
      </c>
      <c r="M27" s="116"/>
      <c r="N27" s="117">
        <v>1.2</v>
      </c>
      <c r="O27" s="146">
        <v>360</v>
      </c>
      <c r="P27" s="146">
        <v>360</v>
      </c>
      <c r="Q27" s="242">
        <v>1</v>
      </c>
      <c r="R27" s="118" t="str">
        <f t="shared" si="30"/>
        <v>400 - 499</v>
      </c>
      <c r="S27" s="118" t="str">
        <f t="shared" si="31"/>
        <v>1.2 - 1.39</v>
      </c>
      <c r="T27" s="119">
        <f t="shared" si="32"/>
        <v>1.2</v>
      </c>
      <c r="U27" s="120">
        <f t="shared" si="33"/>
        <v>0.46451519999999991</v>
      </c>
      <c r="V27" s="161">
        <f t="shared" si="34"/>
        <v>1.2</v>
      </c>
      <c r="W27" s="161">
        <f t="shared" si="35"/>
        <v>509.11688245431424</v>
      </c>
      <c r="X27" s="121">
        <f t="shared" si="36"/>
        <v>25</v>
      </c>
      <c r="Y27" s="188">
        <v>25</v>
      </c>
      <c r="Z27" s="148">
        <f t="shared" si="37"/>
        <v>1</v>
      </c>
      <c r="AA27" s="148">
        <f t="shared" si="38"/>
        <v>1</v>
      </c>
      <c r="AB27" s="122">
        <f t="shared" si="39"/>
        <v>424.26406871192853</v>
      </c>
      <c r="AC27" s="30">
        <f t="shared" si="40"/>
        <v>464.51519999999988</v>
      </c>
      <c r="AD27" s="31">
        <f t="shared" si="41"/>
        <v>1</v>
      </c>
      <c r="AE27" s="164">
        <f t="shared" si="42"/>
        <v>30.479999999999997</v>
      </c>
      <c r="AF27" s="165">
        <f t="shared" si="43"/>
        <v>25</v>
      </c>
      <c r="AH27" t="str">
        <f t="shared" si="44"/>
        <v>2016</v>
      </c>
    </row>
    <row r="28" spans="4:34" hidden="1" x14ac:dyDescent="0.25">
      <c r="D28" s="282" t="str">
        <f t="shared" si="14"/>
        <v>Q4 2016</v>
      </c>
      <c r="E28" s="114" t="s">
        <v>47</v>
      </c>
      <c r="F28" s="115" t="s">
        <v>86</v>
      </c>
      <c r="G28" s="157" t="s">
        <v>43</v>
      </c>
      <c r="H28" s="157" t="s">
        <v>197</v>
      </c>
      <c r="I28" s="116" t="s">
        <v>58</v>
      </c>
      <c r="J28" s="116" t="s">
        <v>45</v>
      </c>
      <c r="K28" s="116" t="s">
        <v>75</v>
      </c>
      <c r="L28" s="116" t="s">
        <v>75</v>
      </c>
      <c r="M28" s="116" t="s">
        <v>139</v>
      </c>
      <c r="N28" s="117">
        <v>1.4</v>
      </c>
      <c r="O28" s="146">
        <v>400</v>
      </c>
      <c r="P28" s="146">
        <v>400</v>
      </c>
      <c r="Q28" s="242">
        <v>0.105</v>
      </c>
      <c r="R28" s="118" t="str">
        <f t="shared" si="30"/>
        <v>400 - 499</v>
      </c>
      <c r="S28" s="118" t="str">
        <f t="shared" si="31"/>
        <v>1.4 - 1.59</v>
      </c>
      <c r="T28" s="119">
        <f t="shared" si="32"/>
        <v>0.14699999999999999</v>
      </c>
      <c r="U28" s="120">
        <f t="shared" si="33"/>
        <v>6.6386963999999993E-2</v>
      </c>
      <c r="V28" s="161">
        <f t="shared" si="34"/>
        <v>0.14699999999999999</v>
      </c>
      <c r="W28" s="161">
        <f t="shared" si="35"/>
        <v>59.396969619669989</v>
      </c>
      <c r="X28" s="121">
        <f t="shared" si="36"/>
        <v>2.1</v>
      </c>
      <c r="Y28" s="188">
        <v>20</v>
      </c>
      <c r="Z28" s="148">
        <f t="shared" si="37"/>
        <v>1</v>
      </c>
      <c r="AA28" s="148">
        <f t="shared" si="38"/>
        <v>1</v>
      </c>
      <c r="AB28" s="122">
        <f t="shared" si="39"/>
        <v>404.06101782088433</v>
      </c>
      <c r="AC28" s="30">
        <f t="shared" si="40"/>
        <v>632.25679999999988</v>
      </c>
      <c r="AD28" s="31">
        <f t="shared" si="41"/>
        <v>1</v>
      </c>
      <c r="AE28" s="164">
        <f t="shared" si="42"/>
        <v>35.559999999999995</v>
      </c>
      <c r="AF28" s="165">
        <f t="shared" si="43"/>
        <v>2.1</v>
      </c>
      <c r="AH28" t="str">
        <f t="shared" si="44"/>
        <v>2016</v>
      </c>
    </row>
    <row r="29" spans="4:34" hidden="1" x14ac:dyDescent="0.25">
      <c r="D29" s="282" t="str">
        <f t="shared" si="14"/>
        <v>Q4 2016</v>
      </c>
      <c r="E29" s="114" t="s">
        <v>47</v>
      </c>
      <c r="F29" s="115" t="s">
        <v>86</v>
      </c>
      <c r="G29" s="157" t="s">
        <v>43</v>
      </c>
      <c r="H29" s="157" t="s">
        <v>197</v>
      </c>
      <c r="I29" s="116" t="s">
        <v>58</v>
      </c>
      <c r="J29" s="116" t="s">
        <v>45</v>
      </c>
      <c r="K29" s="116" t="s">
        <v>70</v>
      </c>
      <c r="L29" s="116" t="s">
        <v>77</v>
      </c>
      <c r="M29" s="116" t="s">
        <v>107</v>
      </c>
      <c r="N29" s="117">
        <v>0.95</v>
      </c>
      <c r="O29" s="146">
        <v>120</v>
      </c>
      <c r="P29" s="146">
        <v>180</v>
      </c>
      <c r="Q29" s="242">
        <v>0.6</v>
      </c>
      <c r="R29" s="118" t="str">
        <f t="shared" si="30"/>
        <v>200 - 299</v>
      </c>
      <c r="S29" s="118" t="str">
        <f t="shared" si="31"/>
        <v>0.8 - 0.99</v>
      </c>
      <c r="T29" s="119">
        <f t="shared" si="32"/>
        <v>0.56999999999999995</v>
      </c>
      <c r="U29" s="120">
        <f t="shared" si="33"/>
        <v>0.16124037230769231</v>
      </c>
      <c r="V29" s="161">
        <f t="shared" si="34"/>
        <v>0.56999999999999995</v>
      </c>
      <c r="W29" s="161">
        <f t="shared" si="35"/>
        <v>129.79984591670362</v>
      </c>
      <c r="X29" s="121">
        <f t="shared" si="36"/>
        <v>7.8</v>
      </c>
      <c r="Y29" s="188">
        <v>13</v>
      </c>
      <c r="Z29" s="148">
        <f t="shared" si="37"/>
        <v>2</v>
      </c>
      <c r="AA29" s="148">
        <f t="shared" si="38"/>
        <v>3</v>
      </c>
      <c r="AB29" s="122">
        <f t="shared" si="39"/>
        <v>227.71902792404143</v>
      </c>
      <c r="AC29" s="30">
        <f t="shared" si="40"/>
        <v>268.73395384615384</v>
      </c>
      <c r="AD29" s="31">
        <f t="shared" si="41"/>
        <v>0.66666666666666663</v>
      </c>
      <c r="AE29" s="164">
        <f t="shared" si="42"/>
        <v>24.13</v>
      </c>
      <c r="AF29" s="165">
        <f t="shared" si="43"/>
        <v>7.8</v>
      </c>
      <c r="AH29" t="str">
        <f t="shared" si="44"/>
        <v>2016</v>
      </c>
    </row>
    <row r="30" spans="4:34" hidden="1" x14ac:dyDescent="0.25">
      <c r="D30" s="282" t="str">
        <f t="shared" si="14"/>
        <v>Q4 2016</v>
      </c>
      <c r="E30" s="114" t="s">
        <v>47</v>
      </c>
      <c r="F30" s="115" t="s">
        <v>86</v>
      </c>
      <c r="G30" s="157" t="s">
        <v>43</v>
      </c>
      <c r="H30" s="157" t="s">
        <v>197</v>
      </c>
      <c r="I30" s="116" t="s">
        <v>58</v>
      </c>
      <c r="J30" s="116" t="s">
        <v>45</v>
      </c>
      <c r="K30" s="116" t="s">
        <v>70</v>
      </c>
      <c r="L30" s="116" t="s">
        <v>77</v>
      </c>
      <c r="M30" s="116" t="s">
        <v>186</v>
      </c>
      <c r="N30" s="117">
        <v>1.41</v>
      </c>
      <c r="O30" s="146">
        <v>320</v>
      </c>
      <c r="P30" s="146">
        <v>360</v>
      </c>
      <c r="Q30" s="242">
        <v>4.4999999999999998E-2</v>
      </c>
      <c r="R30" s="118" t="str">
        <f t="shared" si="30"/>
        <v>300 - 399</v>
      </c>
      <c r="S30" s="118" t="str">
        <f t="shared" si="31"/>
        <v>1.4 - 1.59</v>
      </c>
      <c r="T30" s="119">
        <f t="shared" si="32"/>
        <v>6.3449999999999993E-2</v>
      </c>
      <c r="U30" s="120">
        <f t="shared" si="33"/>
        <v>2.8660427662344813E-2</v>
      </c>
      <c r="V30" s="161">
        <f t="shared" si="34"/>
        <v>6.3449999999999993E-2</v>
      </c>
      <c r="W30" s="161">
        <f t="shared" si="35"/>
        <v>21.674870241826131</v>
      </c>
      <c r="X30" s="121">
        <f t="shared" si="36"/>
        <v>0.85499999999999998</v>
      </c>
      <c r="Y30" s="188">
        <v>19</v>
      </c>
      <c r="Z30" s="148">
        <f t="shared" si="37"/>
        <v>8</v>
      </c>
      <c r="AA30" s="148">
        <f t="shared" si="38"/>
        <v>9</v>
      </c>
      <c r="AB30" s="122">
        <f t="shared" si="39"/>
        <v>341.60551996573889</v>
      </c>
      <c r="AC30" s="30">
        <f t="shared" si="40"/>
        <v>636.89839249655142</v>
      </c>
      <c r="AD30" s="31">
        <f t="shared" si="41"/>
        <v>0.88888888888888884</v>
      </c>
      <c r="AE30" s="164">
        <f t="shared" si="42"/>
        <v>35.813999999999993</v>
      </c>
      <c r="AF30" s="165">
        <f t="shared" si="43"/>
        <v>0.85499999999999998</v>
      </c>
      <c r="AH30" t="str">
        <f t="shared" si="44"/>
        <v>2016</v>
      </c>
    </row>
    <row r="31" spans="4:34" hidden="1" x14ac:dyDescent="0.25">
      <c r="D31" s="282" t="str">
        <f t="shared" si="14"/>
        <v>Q4 2016</v>
      </c>
      <c r="E31" s="114" t="s">
        <v>47</v>
      </c>
      <c r="F31" s="115" t="s">
        <v>86</v>
      </c>
      <c r="G31" s="157" t="s">
        <v>43</v>
      </c>
      <c r="H31" s="157" t="s">
        <v>197</v>
      </c>
      <c r="I31" s="116" t="s">
        <v>58</v>
      </c>
      <c r="J31" s="116" t="s">
        <v>45</v>
      </c>
      <c r="K31" s="116" t="s">
        <v>70</v>
      </c>
      <c r="L31" s="116" t="s">
        <v>149</v>
      </c>
      <c r="M31" s="116" t="s">
        <v>150</v>
      </c>
      <c r="N31" s="117">
        <v>1.41</v>
      </c>
      <c r="O31" s="146">
        <v>400</v>
      </c>
      <c r="P31" s="146">
        <v>400</v>
      </c>
      <c r="Q31" s="242">
        <v>0.11</v>
      </c>
      <c r="R31" s="118" t="str">
        <f t="shared" si="30"/>
        <v>400 - 499</v>
      </c>
      <c r="S31" s="118" t="str">
        <f t="shared" si="31"/>
        <v>1.4 - 1.59</v>
      </c>
      <c r="T31" s="119">
        <f t="shared" si="32"/>
        <v>0.15509999999999999</v>
      </c>
      <c r="U31" s="120">
        <f t="shared" si="33"/>
        <v>7.0545342779999964E-2</v>
      </c>
      <c r="V31" s="161">
        <f t="shared" si="34"/>
        <v>0.15509999999999999</v>
      </c>
      <c r="W31" s="161">
        <f t="shared" si="35"/>
        <v>62.225396744416187</v>
      </c>
      <c r="X31" s="121">
        <f t="shared" si="36"/>
        <v>2.2000000000000002</v>
      </c>
      <c r="Y31" s="188">
        <v>20</v>
      </c>
      <c r="Z31" s="148">
        <f t="shared" si="37"/>
        <v>1</v>
      </c>
      <c r="AA31" s="148">
        <f t="shared" si="38"/>
        <v>1</v>
      </c>
      <c r="AB31" s="122">
        <f t="shared" si="39"/>
        <v>401.19533684343128</v>
      </c>
      <c r="AC31" s="30">
        <f t="shared" si="40"/>
        <v>641.32129799999973</v>
      </c>
      <c r="AD31" s="31">
        <f t="shared" si="41"/>
        <v>1</v>
      </c>
      <c r="AE31" s="164">
        <f t="shared" si="42"/>
        <v>35.813999999999993</v>
      </c>
      <c r="AF31" s="165">
        <f t="shared" si="43"/>
        <v>2.2000000000000002</v>
      </c>
      <c r="AH31" t="str">
        <f t="shared" si="44"/>
        <v>2016</v>
      </c>
    </row>
    <row r="32" spans="4:34" hidden="1" x14ac:dyDescent="0.25">
      <c r="D32" s="282" t="str">
        <f t="shared" si="14"/>
        <v>Q1 2017</v>
      </c>
      <c r="E32" s="114" t="s">
        <v>52</v>
      </c>
      <c r="F32" s="115" t="s">
        <v>83</v>
      </c>
      <c r="G32" s="157" t="s">
        <v>43</v>
      </c>
      <c r="H32" s="157" t="s">
        <v>197</v>
      </c>
      <c r="I32" s="116" t="s">
        <v>88</v>
      </c>
      <c r="J32" s="116" t="s">
        <v>51</v>
      </c>
      <c r="K32" s="116" t="s">
        <v>46</v>
      </c>
      <c r="L32" s="116" t="s">
        <v>46</v>
      </c>
      <c r="M32" s="116"/>
      <c r="N32" s="117">
        <v>1.5</v>
      </c>
      <c r="O32" s="146">
        <v>312</v>
      </c>
      <c r="P32" s="146">
        <v>390</v>
      </c>
      <c r="Q32" s="242">
        <v>1</v>
      </c>
      <c r="R32" s="118" t="str">
        <f t="shared" si="30"/>
        <v>300 - 399</v>
      </c>
      <c r="S32" s="118" t="str">
        <f t="shared" si="31"/>
        <v>1.4 - 1.59</v>
      </c>
      <c r="T32" s="119">
        <f t="shared" si="32"/>
        <v>1.5</v>
      </c>
      <c r="U32" s="120">
        <f t="shared" si="33"/>
        <v>0.70810243902439007</v>
      </c>
      <c r="V32" s="161">
        <f t="shared" si="34"/>
        <v>1.4999999999999998</v>
      </c>
      <c r="W32" s="161">
        <f t="shared" si="35"/>
        <v>499.44369051976219</v>
      </c>
      <c r="X32" s="121">
        <f t="shared" si="36"/>
        <v>30</v>
      </c>
      <c r="Y32" s="188">
        <v>30</v>
      </c>
      <c r="Z32" s="148">
        <f t="shared" si="37"/>
        <v>4</v>
      </c>
      <c r="AA32" s="148">
        <f t="shared" si="38"/>
        <v>5</v>
      </c>
      <c r="AB32" s="122">
        <f t="shared" si="39"/>
        <v>332.96246034650812</v>
      </c>
      <c r="AC32" s="30">
        <f t="shared" si="40"/>
        <v>708.10243902439004</v>
      </c>
      <c r="AD32" s="31">
        <f t="shared" si="41"/>
        <v>0.8</v>
      </c>
      <c r="AE32" s="164">
        <f t="shared" si="42"/>
        <v>38.099999999999994</v>
      </c>
      <c r="AF32" s="165">
        <f t="shared" si="43"/>
        <v>30</v>
      </c>
      <c r="AH32" t="str">
        <f t="shared" si="44"/>
        <v>2017</v>
      </c>
    </row>
    <row r="33" spans="4:34" hidden="1" x14ac:dyDescent="0.25">
      <c r="D33" s="282" t="str">
        <f t="shared" si="14"/>
        <v>Q1 2017</v>
      </c>
      <c r="E33" s="114" t="s">
        <v>52</v>
      </c>
      <c r="F33" s="115" t="s">
        <v>83</v>
      </c>
      <c r="G33" s="157" t="s">
        <v>43</v>
      </c>
      <c r="H33" s="157" t="s">
        <v>197</v>
      </c>
      <c r="I33" s="116" t="s">
        <v>64</v>
      </c>
      <c r="J33" s="116" t="s">
        <v>51</v>
      </c>
      <c r="K33" s="116" t="s">
        <v>46</v>
      </c>
      <c r="L33" s="116" t="s">
        <v>46</v>
      </c>
      <c r="M33" s="116"/>
      <c r="N33" s="117">
        <v>1.5</v>
      </c>
      <c r="O33" s="146">
        <v>312</v>
      </c>
      <c r="P33" s="146">
        <v>390</v>
      </c>
      <c r="Q33" s="242">
        <v>2.9</v>
      </c>
      <c r="R33" s="118" t="str">
        <f t="shared" si="30"/>
        <v>300 - 399</v>
      </c>
      <c r="S33" s="118" t="str">
        <f t="shared" si="31"/>
        <v>1.4 - 1.59</v>
      </c>
      <c r="T33" s="119">
        <f t="shared" si="32"/>
        <v>4.3499999999999996</v>
      </c>
      <c r="U33" s="120">
        <f t="shared" si="33"/>
        <v>2.0534970731707314</v>
      </c>
      <c r="V33" s="161">
        <f t="shared" si="34"/>
        <v>4.3499999999999996</v>
      </c>
      <c r="W33" s="161">
        <f t="shared" si="35"/>
        <v>1448.3867025073102</v>
      </c>
      <c r="X33" s="121">
        <f t="shared" si="36"/>
        <v>87</v>
      </c>
      <c r="Y33" s="188">
        <v>30</v>
      </c>
      <c r="Z33" s="148">
        <f t="shared" si="37"/>
        <v>4</v>
      </c>
      <c r="AA33" s="148">
        <f t="shared" si="38"/>
        <v>5</v>
      </c>
      <c r="AB33" s="122">
        <f t="shared" si="39"/>
        <v>332.96246034650812</v>
      </c>
      <c r="AC33" s="30">
        <f t="shared" si="40"/>
        <v>708.10243902439004</v>
      </c>
      <c r="AD33" s="31">
        <f t="shared" si="41"/>
        <v>0.8</v>
      </c>
      <c r="AE33" s="164">
        <f t="shared" si="42"/>
        <v>38.099999999999994</v>
      </c>
      <c r="AF33" s="165">
        <f t="shared" si="43"/>
        <v>87</v>
      </c>
      <c r="AH33" t="str">
        <f t="shared" si="44"/>
        <v>2017</v>
      </c>
    </row>
    <row r="34" spans="4:34" hidden="1" x14ac:dyDescent="0.25">
      <c r="D34" s="282" t="str">
        <f t="shared" si="14"/>
        <v>Q1 2017</v>
      </c>
      <c r="E34" s="114" t="s">
        <v>52</v>
      </c>
      <c r="F34" s="115" t="s">
        <v>83</v>
      </c>
      <c r="G34" s="157" t="s">
        <v>43</v>
      </c>
      <c r="H34" s="157" t="s">
        <v>197</v>
      </c>
      <c r="I34" s="116" t="s">
        <v>64</v>
      </c>
      <c r="J34" s="116" t="s">
        <v>51</v>
      </c>
      <c r="K34" s="116" t="s">
        <v>70</v>
      </c>
      <c r="L34" s="116" t="s">
        <v>70</v>
      </c>
      <c r="M34" s="116"/>
      <c r="N34" s="117">
        <v>1.4</v>
      </c>
      <c r="O34" s="146">
        <v>480</v>
      </c>
      <c r="P34" s="146">
        <v>480</v>
      </c>
      <c r="Q34" s="242">
        <v>0.1</v>
      </c>
      <c r="R34" s="118" t="str">
        <f t="shared" si="30"/>
        <v>400 - 499</v>
      </c>
      <c r="S34" s="118" t="str">
        <f t="shared" si="31"/>
        <v>1.4 - 1.59</v>
      </c>
      <c r="T34" s="119">
        <f t="shared" si="32"/>
        <v>0.13999999999999999</v>
      </c>
      <c r="U34" s="120">
        <f t="shared" si="33"/>
        <v>6.3225679999999992E-2</v>
      </c>
      <c r="V34" s="161">
        <f t="shared" si="34"/>
        <v>0.13999999999999999</v>
      </c>
      <c r="W34" s="161">
        <f t="shared" si="35"/>
        <v>67.882250993908571</v>
      </c>
      <c r="X34" s="121">
        <f t="shared" si="36"/>
        <v>3</v>
      </c>
      <c r="Y34" s="188">
        <v>30</v>
      </c>
      <c r="Z34" s="148">
        <f t="shared" si="37"/>
        <v>1</v>
      </c>
      <c r="AA34" s="148">
        <f t="shared" si="38"/>
        <v>1</v>
      </c>
      <c r="AB34" s="122">
        <f t="shared" si="39"/>
        <v>484.87322138506119</v>
      </c>
      <c r="AC34" s="30">
        <f t="shared" si="40"/>
        <v>632.25679999999988</v>
      </c>
      <c r="AD34" s="31">
        <f t="shared" si="41"/>
        <v>1</v>
      </c>
      <c r="AE34" s="164">
        <f t="shared" si="42"/>
        <v>35.559999999999995</v>
      </c>
      <c r="AF34" s="165">
        <f t="shared" si="43"/>
        <v>3</v>
      </c>
      <c r="AH34" t="str">
        <f t="shared" si="44"/>
        <v>2017</v>
      </c>
    </row>
    <row r="35" spans="4:34" hidden="1" x14ac:dyDescent="0.25">
      <c r="D35" s="282" t="str">
        <f t="shared" si="14"/>
        <v>Q1 2017</v>
      </c>
      <c r="E35" s="114" t="s">
        <v>52</v>
      </c>
      <c r="F35" s="115" t="s">
        <v>83</v>
      </c>
      <c r="G35" s="157" t="s">
        <v>43</v>
      </c>
      <c r="H35" s="157" t="s">
        <v>197</v>
      </c>
      <c r="I35" s="116" t="s">
        <v>88</v>
      </c>
      <c r="J35" s="116" t="s">
        <v>51</v>
      </c>
      <c r="K35" s="116" t="s">
        <v>55</v>
      </c>
      <c r="L35" s="116" t="s">
        <v>55</v>
      </c>
      <c r="M35" s="116"/>
      <c r="N35" s="117">
        <v>1.2</v>
      </c>
      <c r="O35" s="146">
        <v>360</v>
      </c>
      <c r="P35" s="146">
        <v>360</v>
      </c>
      <c r="Q35" s="242">
        <v>1</v>
      </c>
      <c r="R35" s="118" t="str">
        <f t="shared" si="30"/>
        <v>400 - 499</v>
      </c>
      <c r="S35" s="118" t="str">
        <f t="shared" si="31"/>
        <v>1.2 - 1.39</v>
      </c>
      <c r="T35" s="119">
        <f t="shared" si="32"/>
        <v>1.2</v>
      </c>
      <c r="U35" s="120">
        <f t="shared" si="33"/>
        <v>0.46451519999999991</v>
      </c>
      <c r="V35" s="161">
        <f t="shared" si="34"/>
        <v>1.2</v>
      </c>
      <c r="W35" s="161">
        <f t="shared" si="35"/>
        <v>509.11688245431424</v>
      </c>
      <c r="X35" s="121">
        <f t="shared" si="36"/>
        <v>25</v>
      </c>
      <c r="Y35" s="188">
        <v>25</v>
      </c>
      <c r="Z35" s="148">
        <f t="shared" si="37"/>
        <v>1</v>
      </c>
      <c r="AA35" s="148">
        <f t="shared" si="38"/>
        <v>1</v>
      </c>
      <c r="AB35" s="122">
        <f t="shared" si="39"/>
        <v>424.26406871192853</v>
      </c>
      <c r="AC35" s="30">
        <f t="shared" si="40"/>
        <v>464.51519999999988</v>
      </c>
      <c r="AD35" s="31">
        <f t="shared" si="41"/>
        <v>1</v>
      </c>
      <c r="AE35" s="164">
        <f t="shared" si="42"/>
        <v>30.479999999999997</v>
      </c>
      <c r="AF35" s="165">
        <f t="shared" si="43"/>
        <v>25</v>
      </c>
      <c r="AH35" t="str">
        <f t="shared" si="44"/>
        <v>2017</v>
      </c>
    </row>
    <row r="36" spans="4:34" hidden="1" x14ac:dyDescent="0.25">
      <c r="D36" s="282" t="str">
        <f t="shared" si="14"/>
        <v>Q1 2017</v>
      </c>
      <c r="E36" s="114" t="s">
        <v>52</v>
      </c>
      <c r="F36" s="115" t="s">
        <v>83</v>
      </c>
      <c r="G36" s="157" t="s">
        <v>43</v>
      </c>
      <c r="H36" s="157" t="s">
        <v>197</v>
      </c>
      <c r="I36" s="116" t="s">
        <v>58</v>
      </c>
      <c r="J36" s="116" t="s">
        <v>45</v>
      </c>
      <c r="K36" s="116" t="s">
        <v>75</v>
      </c>
      <c r="L36" s="116" t="s">
        <v>75</v>
      </c>
      <c r="M36" s="116" t="s">
        <v>151</v>
      </c>
      <c r="N36" s="117">
        <v>1.2</v>
      </c>
      <c r="O36" s="146">
        <v>390</v>
      </c>
      <c r="P36" s="146">
        <v>390</v>
      </c>
      <c r="Q36" s="242">
        <v>0.18</v>
      </c>
      <c r="R36" s="118" t="str">
        <f t="shared" si="30"/>
        <v>400 - 499</v>
      </c>
      <c r="S36" s="118" t="str">
        <f t="shared" si="31"/>
        <v>1.2 - 1.39</v>
      </c>
      <c r="T36" s="119">
        <f t="shared" si="32"/>
        <v>0.216</v>
      </c>
      <c r="U36" s="120">
        <f t="shared" si="33"/>
        <v>8.3612735999999965E-2</v>
      </c>
      <c r="V36" s="161">
        <f t="shared" si="34"/>
        <v>0.21599999999999997</v>
      </c>
      <c r="W36" s="161">
        <f t="shared" si="35"/>
        <v>99.277792078591276</v>
      </c>
      <c r="X36" s="121">
        <f t="shared" si="36"/>
        <v>3.06</v>
      </c>
      <c r="Y36" s="188">
        <v>17</v>
      </c>
      <c r="Z36" s="148">
        <f t="shared" si="37"/>
        <v>1</v>
      </c>
      <c r="AA36" s="148">
        <f t="shared" si="38"/>
        <v>1</v>
      </c>
      <c r="AB36" s="122">
        <f t="shared" si="39"/>
        <v>459.61940777125591</v>
      </c>
      <c r="AC36" s="30">
        <f t="shared" si="40"/>
        <v>464.51519999999988</v>
      </c>
      <c r="AD36" s="31">
        <f t="shared" si="41"/>
        <v>1</v>
      </c>
      <c r="AE36" s="164">
        <f t="shared" si="42"/>
        <v>30.479999999999997</v>
      </c>
      <c r="AF36" s="165">
        <f t="shared" si="43"/>
        <v>3.06</v>
      </c>
      <c r="AH36" t="str">
        <f t="shared" si="44"/>
        <v>2017</v>
      </c>
    </row>
    <row r="37" spans="4:34" hidden="1" x14ac:dyDescent="0.25">
      <c r="D37" s="282" t="str">
        <f t="shared" si="14"/>
        <v>Q1 2017</v>
      </c>
      <c r="E37" s="114" t="s">
        <v>52</v>
      </c>
      <c r="F37" s="115" t="s">
        <v>83</v>
      </c>
      <c r="G37" s="157" t="s">
        <v>43</v>
      </c>
      <c r="H37" s="157" t="s">
        <v>197</v>
      </c>
      <c r="I37" s="116" t="s">
        <v>58</v>
      </c>
      <c r="J37" s="116" t="s">
        <v>45</v>
      </c>
      <c r="K37" s="116" t="s">
        <v>70</v>
      </c>
      <c r="L37" s="116" t="s">
        <v>77</v>
      </c>
      <c r="M37" s="116" t="s">
        <v>107</v>
      </c>
      <c r="N37" s="117">
        <v>0.95</v>
      </c>
      <c r="O37" s="146">
        <v>120</v>
      </c>
      <c r="P37" s="146">
        <v>180</v>
      </c>
      <c r="Q37" s="242">
        <v>0.11</v>
      </c>
      <c r="R37" s="118" t="str">
        <f t="shared" si="30"/>
        <v>200 - 299</v>
      </c>
      <c r="S37" s="118" t="str">
        <f t="shared" si="31"/>
        <v>0.8 - 0.99</v>
      </c>
      <c r="T37" s="119">
        <f t="shared" si="32"/>
        <v>0.1045</v>
      </c>
      <c r="U37" s="120">
        <f t="shared" si="33"/>
        <v>2.9560734923076922E-2</v>
      </c>
      <c r="V37" s="161">
        <f t="shared" si="34"/>
        <v>0.10450000000000001</v>
      </c>
      <c r="W37" s="161">
        <f t="shared" si="35"/>
        <v>23.796638418062329</v>
      </c>
      <c r="X37" s="121">
        <f t="shared" si="36"/>
        <v>1.32</v>
      </c>
      <c r="Y37" s="188">
        <v>12</v>
      </c>
      <c r="Z37" s="148">
        <f t="shared" si="37"/>
        <v>2</v>
      </c>
      <c r="AA37" s="148">
        <f t="shared" si="38"/>
        <v>3</v>
      </c>
      <c r="AB37" s="122">
        <f t="shared" si="39"/>
        <v>227.71902792404143</v>
      </c>
      <c r="AC37" s="30">
        <f t="shared" si="40"/>
        <v>268.73395384615384</v>
      </c>
      <c r="AD37" s="31">
        <f t="shared" si="41"/>
        <v>0.66666666666666663</v>
      </c>
      <c r="AE37" s="164">
        <f t="shared" si="42"/>
        <v>24.13</v>
      </c>
      <c r="AF37" s="165">
        <f t="shared" si="43"/>
        <v>1.32</v>
      </c>
      <c r="AH37" t="str">
        <f t="shared" si="44"/>
        <v>2017</v>
      </c>
    </row>
    <row r="38" spans="4:34" hidden="1" x14ac:dyDescent="0.25">
      <c r="D38" s="282" t="str">
        <f t="shared" si="14"/>
        <v>Q1 2017</v>
      </c>
      <c r="E38" s="114" t="s">
        <v>52</v>
      </c>
      <c r="F38" s="115" t="s">
        <v>83</v>
      </c>
      <c r="G38" s="157" t="s">
        <v>43</v>
      </c>
      <c r="H38" s="157" t="s">
        <v>197</v>
      </c>
      <c r="I38" s="116" t="s">
        <v>58</v>
      </c>
      <c r="J38" s="116" t="s">
        <v>45</v>
      </c>
      <c r="K38" s="116" t="s">
        <v>70</v>
      </c>
      <c r="L38" s="116" t="s">
        <v>77</v>
      </c>
      <c r="M38" s="116" t="s">
        <v>186</v>
      </c>
      <c r="N38" s="117">
        <v>1.41</v>
      </c>
      <c r="O38" s="146">
        <v>320</v>
      </c>
      <c r="P38" s="146">
        <v>360</v>
      </c>
      <c r="Q38" s="242">
        <v>0.05</v>
      </c>
      <c r="R38" s="118" t="str">
        <f t="shared" si="30"/>
        <v>300 - 399</v>
      </c>
      <c r="S38" s="118" t="str">
        <f t="shared" si="31"/>
        <v>1.4 - 1.59</v>
      </c>
      <c r="T38" s="119">
        <f t="shared" si="32"/>
        <v>7.0499999999999993E-2</v>
      </c>
      <c r="U38" s="120">
        <f t="shared" si="33"/>
        <v>3.1844919624827571E-2</v>
      </c>
      <c r="V38" s="161">
        <f t="shared" si="34"/>
        <v>7.0499999999999993E-2</v>
      </c>
      <c r="W38" s="161">
        <f t="shared" si="35"/>
        <v>24.083189157584592</v>
      </c>
      <c r="X38" s="121">
        <f t="shared" si="36"/>
        <v>0.9</v>
      </c>
      <c r="Y38" s="188">
        <v>18</v>
      </c>
      <c r="Z38" s="148">
        <f t="shared" si="37"/>
        <v>8</v>
      </c>
      <c r="AA38" s="148">
        <f t="shared" si="38"/>
        <v>9</v>
      </c>
      <c r="AB38" s="122">
        <f t="shared" si="39"/>
        <v>341.60551996573889</v>
      </c>
      <c r="AC38" s="30">
        <f t="shared" si="40"/>
        <v>636.89839249655142</v>
      </c>
      <c r="AD38" s="31">
        <f t="shared" si="41"/>
        <v>0.88888888888888884</v>
      </c>
      <c r="AE38" s="164">
        <f t="shared" si="42"/>
        <v>35.813999999999993</v>
      </c>
      <c r="AF38" s="165">
        <f t="shared" si="43"/>
        <v>0.9</v>
      </c>
      <c r="AH38" t="str">
        <f t="shared" si="44"/>
        <v>2017</v>
      </c>
    </row>
    <row r="39" spans="4:34" hidden="1" x14ac:dyDescent="0.25">
      <c r="D39" s="282" t="str">
        <f t="shared" si="14"/>
        <v>Q1 2017</v>
      </c>
      <c r="E39" s="114" t="s">
        <v>52</v>
      </c>
      <c r="F39" s="115" t="s">
        <v>83</v>
      </c>
      <c r="G39" s="157" t="s">
        <v>43</v>
      </c>
      <c r="H39" s="157" t="s">
        <v>197</v>
      </c>
      <c r="I39" s="116" t="s">
        <v>73</v>
      </c>
      <c r="J39" s="116" t="s">
        <v>45</v>
      </c>
      <c r="K39" s="116" t="s">
        <v>70</v>
      </c>
      <c r="L39" s="116" t="s">
        <v>70</v>
      </c>
      <c r="M39" s="116" t="s">
        <v>131</v>
      </c>
      <c r="N39" s="117">
        <v>1.45</v>
      </c>
      <c r="O39" s="146">
        <v>400</v>
      </c>
      <c r="P39" s="146">
        <v>400</v>
      </c>
      <c r="Q39" s="242">
        <v>5.0000000000000001E-3</v>
      </c>
      <c r="R39" s="118" t="str">
        <f t="shared" si="30"/>
        <v>300 - 399</v>
      </c>
      <c r="S39" s="118" t="str">
        <f t="shared" si="31"/>
        <v>1.4 - 1.59</v>
      </c>
      <c r="T39" s="119">
        <f t="shared" si="32"/>
        <v>7.2499999999999995E-3</v>
      </c>
      <c r="U39" s="120">
        <f t="shared" si="33"/>
        <v>3.3911222499999998E-3</v>
      </c>
      <c r="V39" s="161">
        <f t="shared" si="34"/>
        <v>7.2500000000000004E-3</v>
      </c>
      <c r="W39" s="161">
        <f t="shared" si="35"/>
        <v>2.8284271247461903</v>
      </c>
      <c r="X39" s="121">
        <f t="shared" si="36"/>
        <v>0.1</v>
      </c>
      <c r="Y39" s="188">
        <v>20</v>
      </c>
      <c r="Z39" s="148">
        <f t="shared" si="37"/>
        <v>1</v>
      </c>
      <c r="AA39" s="148">
        <f t="shared" si="38"/>
        <v>1</v>
      </c>
      <c r="AB39" s="122">
        <f t="shared" si="39"/>
        <v>390.12787927533657</v>
      </c>
      <c r="AC39" s="30">
        <f t="shared" si="40"/>
        <v>678.22444999999993</v>
      </c>
      <c r="AD39" s="31">
        <f t="shared" si="41"/>
        <v>1</v>
      </c>
      <c r="AE39" s="164">
        <f t="shared" si="42"/>
        <v>36.83</v>
      </c>
      <c r="AF39" s="165">
        <f t="shared" si="43"/>
        <v>0.1</v>
      </c>
      <c r="AH39" t="str">
        <f t="shared" si="44"/>
        <v>2017</v>
      </c>
    </row>
    <row r="40" spans="4:34" hidden="1" x14ac:dyDescent="0.25">
      <c r="D40" s="282" t="str">
        <f t="shared" si="14"/>
        <v>Q1 2017</v>
      </c>
      <c r="E40" s="114" t="s">
        <v>52</v>
      </c>
      <c r="F40" s="115" t="s">
        <v>83</v>
      </c>
      <c r="G40" s="157" t="s">
        <v>43</v>
      </c>
      <c r="H40" s="157" t="s">
        <v>197</v>
      </c>
      <c r="I40" s="116" t="s">
        <v>73</v>
      </c>
      <c r="J40" s="116" t="s">
        <v>45</v>
      </c>
      <c r="K40" s="116" t="s">
        <v>70</v>
      </c>
      <c r="L40" s="116" t="s">
        <v>70</v>
      </c>
      <c r="M40" s="116" t="s">
        <v>131</v>
      </c>
      <c r="N40" s="117">
        <v>1.2</v>
      </c>
      <c r="O40" s="146">
        <v>390</v>
      </c>
      <c r="P40" s="146">
        <v>390</v>
      </c>
      <c r="Q40" s="242">
        <v>0.01</v>
      </c>
      <c r="R40" s="118" t="str">
        <f t="shared" si="30"/>
        <v>400 - 499</v>
      </c>
      <c r="S40" s="118" t="str">
        <f t="shared" si="31"/>
        <v>1.2 - 1.39</v>
      </c>
      <c r="T40" s="119">
        <f t="shared" si="32"/>
        <v>1.2E-2</v>
      </c>
      <c r="U40" s="120">
        <f t="shared" si="33"/>
        <v>4.6451519999999987E-3</v>
      </c>
      <c r="V40" s="161">
        <f t="shared" si="34"/>
        <v>1.1999999999999999E-2</v>
      </c>
      <c r="W40" s="161">
        <f t="shared" si="35"/>
        <v>5.5154328932550714</v>
      </c>
      <c r="X40" s="121">
        <f t="shared" si="36"/>
        <v>0.17</v>
      </c>
      <c r="Y40" s="188">
        <v>17</v>
      </c>
      <c r="Z40" s="148">
        <f t="shared" si="37"/>
        <v>1</v>
      </c>
      <c r="AA40" s="148">
        <f t="shared" si="38"/>
        <v>1</v>
      </c>
      <c r="AB40" s="122">
        <f t="shared" si="39"/>
        <v>459.61940777125591</v>
      </c>
      <c r="AC40" s="30">
        <f t="shared" si="40"/>
        <v>464.51519999999988</v>
      </c>
      <c r="AD40" s="31">
        <f t="shared" si="41"/>
        <v>1</v>
      </c>
      <c r="AE40" s="164">
        <f t="shared" si="42"/>
        <v>30.479999999999997</v>
      </c>
      <c r="AF40" s="165">
        <f t="shared" si="43"/>
        <v>0.17</v>
      </c>
      <c r="AH40" t="str">
        <f t="shared" si="44"/>
        <v>2017</v>
      </c>
    </row>
    <row r="41" spans="4:34" hidden="1" x14ac:dyDescent="0.25">
      <c r="D41" s="282" t="str">
        <f t="shared" si="14"/>
        <v>Q1 2017</v>
      </c>
      <c r="E41" s="114" t="s">
        <v>52</v>
      </c>
      <c r="F41" s="115" t="s">
        <v>83</v>
      </c>
      <c r="G41" s="157" t="s">
        <v>43</v>
      </c>
      <c r="H41" s="157" t="s">
        <v>197</v>
      </c>
      <c r="I41" s="116" t="s">
        <v>58</v>
      </c>
      <c r="J41" s="116" t="s">
        <v>45</v>
      </c>
      <c r="K41" s="116" t="s">
        <v>70</v>
      </c>
      <c r="L41" s="116" t="s">
        <v>70</v>
      </c>
      <c r="M41" s="116" t="s">
        <v>131</v>
      </c>
      <c r="N41" s="117">
        <v>1.4</v>
      </c>
      <c r="O41" s="146">
        <v>400</v>
      </c>
      <c r="P41" s="146">
        <v>400</v>
      </c>
      <c r="Q41" s="242">
        <v>0.03</v>
      </c>
      <c r="R41" s="118" t="str">
        <f t="shared" si="30"/>
        <v>400 - 499</v>
      </c>
      <c r="S41" s="118" t="str">
        <f t="shared" si="31"/>
        <v>1.4 - 1.59</v>
      </c>
      <c r="T41" s="119">
        <f t="shared" si="32"/>
        <v>4.1999999999999996E-2</v>
      </c>
      <c r="U41" s="120">
        <f t="shared" si="33"/>
        <v>1.8967703999999995E-2</v>
      </c>
      <c r="V41" s="161">
        <f t="shared" si="34"/>
        <v>4.1999999999999996E-2</v>
      </c>
      <c r="W41" s="161">
        <f t="shared" si="35"/>
        <v>16.970562748477139</v>
      </c>
      <c r="X41" s="121">
        <f t="shared" si="36"/>
        <v>0.56999999999999995</v>
      </c>
      <c r="Y41" s="188">
        <v>19</v>
      </c>
      <c r="Z41" s="148">
        <f t="shared" si="37"/>
        <v>1</v>
      </c>
      <c r="AA41" s="148">
        <f t="shared" si="38"/>
        <v>1</v>
      </c>
      <c r="AB41" s="122">
        <f t="shared" si="39"/>
        <v>404.06101782088433</v>
      </c>
      <c r="AC41" s="30">
        <f t="shared" si="40"/>
        <v>632.25679999999988</v>
      </c>
      <c r="AD41" s="31">
        <f t="shared" si="41"/>
        <v>1</v>
      </c>
      <c r="AE41" s="164">
        <f t="shared" si="42"/>
        <v>35.559999999999995</v>
      </c>
      <c r="AF41" s="165">
        <f t="shared" si="43"/>
        <v>0.56999999999999995</v>
      </c>
      <c r="AH41" t="str">
        <f t="shared" si="44"/>
        <v>2017</v>
      </c>
    </row>
    <row r="42" spans="4:34" hidden="1" x14ac:dyDescent="0.25">
      <c r="D42" s="282" t="str">
        <f t="shared" si="14"/>
        <v>Q1 2017</v>
      </c>
      <c r="E42" s="114" t="s">
        <v>52</v>
      </c>
      <c r="F42" s="115" t="s">
        <v>83</v>
      </c>
      <c r="G42" s="157" t="s">
        <v>43</v>
      </c>
      <c r="H42" s="157" t="s">
        <v>197</v>
      </c>
      <c r="I42" s="116" t="s">
        <v>58</v>
      </c>
      <c r="J42" s="116" t="s">
        <v>45</v>
      </c>
      <c r="K42" s="116" t="s">
        <v>70</v>
      </c>
      <c r="L42" s="116" t="s">
        <v>70</v>
      </c>
      <c r="M42" s="116" t="s">
        <v>131</v>
      </c>
      <c r="N42" s="117">
        <v>0.95</v>
      </c>
      <c r="O42" s="146">
        <v>120</v>
      </c>
      <c r="P42" s="146">
        <v>180</v>
      </c>
      <c r="Q42" s="242">
        <v>0.05</v>
      </c>
      <c r="R42" s="118" t="str">
        <f t="shared" si="30"/>
        <v>200 - 299</v>
      </c>
      <c r="S42" s="118" t="str">
        <f t="shared" si="31"/>
        <v>0.8 - 0.99</v>
      </c>
      <c r="T42" s="119">
        <f t="shared" si="32"/>
        <v>4.7500000000000001E-2</v>
      </c>
      <c r="U42" s="120">
        <f t="shared" si="33"/>
        <v>1.3436697692307693E-2</v>
      </c>
      <c r="V42" s="161">
        <f t="shared" si="34"/>
        <v>4.7500000000000007E-2</v>
      </c>
      <c r="W42" s="161">
        <f t="shared" si="35"/>
        <v>10.816653826391969</v>
      </c>
      <c r="X42" s="121">
        <f t="shared" si="36"/>
        <v>0.60000000000000009</v>
      </c>
      <c r="Y42" s="188">
        <v>12</v>
      </c>
      <c r="Z42" s="148">
        <f t="shared" si="37"/>
        <v>2</v>
      </c>
      <c r="AA42" s="148">
        <f t="shared" si="38"/>
        <v>3</v>
      </c>
      <c r="AB42" s="122">
        <f t="shared" si="39"/>
        <v>227.71902792404143</v>
      </c>
      <c r="AC42" s="30">
        <f t="shared" si="40"/>
        <v>268.73395384615384</v>
      </c>
      <c r="AD42" s="31">
        <f t="shared" si="41"/>
        <v>0.66666666666666663</v>
      </c>
      <c r="AE42" s="164">
        <f t="shared" si="42"/>
        <v>24.13</v>
      </c>
      <c r="AF42" s="165">
        <f t="shared" si="43"/>
        <v>0.60000000000000009</v>
      </c>
      <c r="AH42" t="str">
        <f t="shared" si="44"/>
        <v>2017</v>
      </c>
    </row>
    <row r="43" spans="4:34" hidden="1" x14ac:dyDescent="0.25">
      <c r="D43" s="282" t="str">
        <f t="shared" si="14"/>
        <v>Q1 2017</v>
      </c>
      <c r="E43" s="114" t="s">
        <v>52</v>
      </c>
      <c r="F43" s="115" t="s">
        <v>83</v>
      </c>
      <c r="G43" s="157" t="s">
        <v>43</v>
      </c>
      <c r="H43" s="157" t="s">
        <v>197</v>
      </c>
      <c r="I43" s="116" t="s">
        <v>58</v>
      </c>
      <c r="J43" s="116" t="s">
        <v>45</v>
      </c>
      <c r="K43" s="116" t="s">
        <v>70</v>
      </c>
      <c r="L43" s="116" t="s">
        <v>149</v>
      </c>
      <c r="M43" s="116" t="s">
        <v>150</v>
      </c>
      <c r="N43" s="117">
        <v>1.41</v>
      </c>
      <c r="O43" s="146">
        <v>400</v>
      </c>
      <c r="P43" s="146">
        <v>400</v>
      </c>
      <c r="Q43" s="242">
        <v>0.06</v>
      </c>
      <c r="R43" s="118" t="str">
        <f t="shared" si="30"/>
        <v>400 - 499</v>
      </c>
      <c r="S43" s="118" t="str">
        <f t="shared" si="31"/>
        <v>1.4 - 1.59</v>
      </c>
      <c r="T43" s="119">
        <f t="shared" si="32"/>
        <v>8.4599999999999995E-2</v>
      </c>
      <c r="U43" s="120">
        <f t="shared" si="33"/>
        <v>3.8479277879999982E-2</v>
      </c>
      <c r="V43" s="161">
        <f t="shared" si="34"/>
        <v>8.4599999999999981E-2</v>
      </c>
      <c r="W43" s="161">
        <f t="shared" si="35"/>
        <v>33.941125496954278</v>
      </c>
      <c r="X43" s="121">
        <f t="shared" si="36"/>
        <v>1.1399999999999999</v>
      </c>
      <c r="Y43" s="188">
        <v>19</v>
      </c>
      <c r="Z43" s="148">
        <f t="shared" si="37"/>
        <v>1</v>
      </c>
      <c r="AA43" s="148">
        <f t="shared" si="38"/>
        <v>1</v>
      </c>
      <c r="AB43" s="122">
        <f t="shared" si="39"/>
        <v>401.19533684343128</v>
      </c>
      <c r="AC43" s="30">
        <f t="shared" si="40"/>
        <v>641.32129799999973</v>
      </c>
      <c r="AD43" s="31">
        <f t="shared" si="41"/>
        <v>1</v>
      </c>
      <c r="AE43" s="164">
        <f t="shared" si="42"/>
        <v>35.813999999999993</v>
      </c>
      <c r="AF43" s="165">
        <f t="shared" si="43"/>
        <v>1.1399999999999999</v>
      </c>
      <c r="AH43" t="str">
        <f t="shared" si="44"/>
        <v>2017</v>
      </c>
    </row>
    <row r="44" spans="4:34" hidden="1" x14ac:dyDescent="0.25">
      <c r="D44" s="282" t="str">
        <f t="shared" si="14"/>
        <v>Q2 2017</v>
      </c>
      <c r="E44" s="114" t="s">
        <v>52</v>
      </c>
      <c r="F44" s="115" t="s">
        <v>84</v>
      </c>
      <c r="G44" s="157" t="s">
        <v>43</v>
      </c>
      <c r="H44" s="157" t="s">
        <v>197</v>
      </c>
      <c r="I44" s="116" t="s">
        <v>88</v>
      </c>
      <c r="J44" s="116" t="s">
        <v>51</v>
      </c>
      <c r="K44" s="116" t="s">
        <v>46</v>
      </c>
      <c r="L44" s="116" t="s">
        <v>46</v>
      </c>
      <c r="M44" s="116"/>
      <c r="N44" s="117">
        <v>1.5</v>
      </c>
      <c r="O44" s="146">
        <v>312</v>
      </c>
      <c r="P44" s="146">
        <v>390</v>
      </c>
      <c r="Q44" s="242">
        <v>1</v>
      </c>
      <c r="R44" s="118" t="str">
        <f t="shared" si="30"/>
        <v>300 - 399</v>
      </c>
      <c r="S44" s="118" t="str">
        <f t="shared" si="31"/>
        <v>1.4 - 1.59</v>
      </c>
      <c r="T44" s="119">
        <f t="shared" si="32"/>
        <v>1.5</v>
      </c>
      <c r="U44" s="120">
        <f t="shared" si="33"/>
        <v>0.70810243902439007</v>
      </c>
      <c r="V44" s="161">
        <f t="shared" si="34"/>
        <v>1.4999999999999998</v>
      </c>
      <c r="W44" s="161">
        <f t="shared" si="35"/>
        <v>499.44369051976219</v>
      </c>
      <c r="X44" s="121">
        <f t="shared" si="36"/>
        <v>30</v>
      </c>
      <c r="Y44" s="188">
        <v>30</v>
      </c>
      <c r="Z44" s="148">
        <f t="shared" si="37"/>
        <v>4</v>
      </c>
      <c r="AA44" s="148">
        <f t="shared" si="38"/>
        <v>5</v>
      </c>
      <c r="AB44" s="122">
        <f t="shared" si="39"/>
        <v>332.96246034650812</v>
      </c>
      <c r="AC44" s="30">
        <f t="shared" si="40"/>
        <v>708.10243902439004</v>
      </c>
      <c r="AD44" s="31">
        <f t="shared" si="41"/>
        <v>0.8</v>
      </c>
      <c r="AE44" s="164">
        <f t="shared" si="42"/>
        <v>38.099999999999994</v>
      </c>
      <c r="AF44" s="165">
        <f t="shared" si="43"/>
        <v>30</v>
      </c>
      <c r="AH44" t="str">
        <f t="shared" si="44"/>
        <v>2017</v>
      </c>
    </row>
    <row r="45" spans="4:34" hidden="1" x14ac:dyDescent="0.25">
      <c r="D45" s="282" t="str">
        <f t="shared" si="14"/>
        <v>Q2 2017</v>
      </c>
      <c r="E45" s="114" t="s">
        <v>52</v>
      </c>
      <c r="F45" s="115" t="s">
        <v>84</v>
      </c>
      <c r="G45" s="157" t="s">
        <v>43</v>
      </c>
      <c r="H45" s="157" t="s">
        <v>197</v>
      </c>
      <c r="I45" s="116" t="s">
        <v>64</v>
      </c>
      <c r="J45" s="116" t="s">
        <v>51</v>
      </c>
      <c r="K45" s="116" t="s">
        <v>46</v>
      </c>
      <c r="L45" s="116" t="s">
        <v>46</v>
      </c>
      <c r="M45" s="116"/>
      <c r="N45" s="117">
        <v>1.5</v>
      </c>
      <c r="O45" s="146">
        <v>312</v>
      </c>
      <c r="P45" s="146">
        <v>390</v>
      </c>
      <c r="Q45" s="242">
        <v>2.4</v>
      </c>
      <c r="R45" s="118" t="str">
        <f t="shared" si="30"/>
        <v>300 - 399</v>
      </c>
      <c r="S45" s="118" t="str">
        <f t="shared" si="31"/>
        <v>1.4 - 1.59</v>
      </c>
      <c r="T45" s="119">
        <f t="shared" si="32"/>
        <v>3.5999999999999996</v>
      </c>
      <c r="U45" s="120">
        <f t="shared" si="33"/>
        <v>1.699445853658536</v>
      </c>
      <c r="V45" s="161">
        <f t="shared" si="34"/>
        <v>3.5999999999999996</v>
      </c>
      <c r="W45" s="161">
        <f t="shared" si="35"/>
        <v>1198.6648572474292</v>
      </c>
      <c r="X45" s="121">
        <f t="shared" si="36"/>
        <v>72</v>
      </c>
      <c r="Y45" s="188">
        <v>30</v>
      </c>
      <c r="Z45" s="148">
        <f t="shared" si="37"/>
        <v>4</v>
      </c>
      <c r="AA45" s="148">
        <f t="shared" si="38"/>
        <v>5</v>
      </c>
      <c r="AB45" s="122">
        <f t="shared" si="39"/>
        <v>332.96246034650812</v>
      </c>
      <c r="AC45" s="30">
        <f t="shared" si="40"/>
        <v>708.10243902439004</v>
      </c>
      <c r="AD45" s="31">
        <f t="shared" si="41"/>
        <v>0.8</v>
      </c>
      <c r="AE45" s="164">
        <f t="shared" si="42"/>
        <v>38.099999999999994</v>
      </c>
      <c r="AF45" s="165">
        <f t="shared" si="43"/>
        <v>72</v>
      </c>
      <c r="AH45" t="str">
        <f t="shared" si="44"/>
        <v>2017</v>
      </c>
    </row>
    <row r="46" spans="4:34" hidden="1" x14ac:dyDescent="0.25">
      <c r="D46" s="282" t="str">
        <f t="shared" si="14"/>
        <v>Q2 2017</v>
      </c>
      <c r="E46" s="114" t="s">
        <v>52</v>
      </c>
      <c r="F46" s="115" t="s">
        <v>84</v>
      </c>
      <c r="G46" s="157" t="s">
        <v>43</v>
      </c>
      <c r="H46" s="157" t="s">
        <v>197</v>
      </c>
      <c r="I46" s="116" t="s">
        <v>64</v>
      </c>
      <c r="J46" s="116" t="s">
        <v>51</v>
      </c>
      <c r="K46" s="116" t="s">
        <v>70</v>
      </c>
      <c r="L46" s="116" t="s">
        <v>70</v>
      </c>
      <c r="M46" s="116"/>
      <c r="N46" s="117">
        <v>1.4</v>
      </c>
      <c r="O46" s="146">
        <v>480</v>
      </c>
      <c r="P46" s="146">
        <v>480</v>
      </c>
      <c r="Q46" s="242">
        <v>0.1</v>
      </c>
      <c r="R46" s="118" t="str">
        <f t="shared" si="30"/>
        <v>400 - 499</v>
      </c>
      <c r="S46" s="118" t="str">
        <f t="shared" si="31"/>
        <v>1.4 - 1.59</v>
      </c>
      <c r="T46" s="119">
        <f t="shared" si="32"/>
        <v>0.13999999999999999</v>
      </c>
      <c r="U46" s="120">
        <f t="shared" si="33"/>
        <v>6.3225679999999992E-2</v>
      </c>
      <c r="V46" s="161">
        <f t="shared" si="34"/>
        <v>0.13999999999999999</v>
      </c>
      <c r="W46" s="161">
        <f t="shared" si="35"/>
        <v>67.882250993908571</v>
      </c>
      <c r="X46" s="121">
        <f t="shared" si="36"/>
        <v>3</v>
      </c>
      <c r="Y46" s="188">
        <v>30</v>
      </c>
      <c r="Z46" s="148">
        <f t="shared" si="37"/>
        <v>1</v>
      </c>
      <c r="AA46" s="148">
        <f t="shared" si="38"/>
        <v>1</v>
      </c>
      <c r="AB46" s="122">
        <f t="shared" si="39"/>
        <v>484.87322138506119</v>
      </c>
      <c r="AC46" s="30">
        <f t="shared" si="40"/>
        <v>632.25679999999988</v>
      </c>
      <c r="AD46" s="31">
        <f t="shared" si="41"/>
        <v>1</v>
      </c>
      <c r="AE46" s="164">
        <f t="shared" si="42"/>
        <v>35.559999999999995</v>
      </c>
      <c r="AF46" s="165">
        <f t="shared" si="43"/>
        <v>3</v>
      </c>
      <c r="AH46" t="str">
        <f t="shared" si="44"/>
        <v>2017</v>
      </c>
    </row>
    <row r="47" spans="4:34" hidden="1" x14ac:dyDescent="0.25">
      <c r="D47" s="282" t="str">
        <f t="shared" si="14"/>
        <v>Q2 2017</v>
      </c>
      <c r="E47" s="114" t="s">
        <v>52</v>
      </c>
      <c r="F47" s="115" t="s">
        <v>84</v>
      </c>
      <c r="G47" s="157" t="s">
        <v>43</v>
      </c>
      <c r="H47" s="157" t="s">
        <v>197</v>
      </c>
      <c r="I47" s="116" t="s">
        <v>88</v>
      </c>
      <c r="J47" s="116" t="s">
        <v>51</v>
      </c>
      <c r="K47" s="116" t="s">
        <v>55</v>
      </c>
      <c r="L47" s="116" t="s">
        <v>55</v>
      </c>
      <c r="M47" s="116"/>
      <c r="N47" s="117">
        <v>1.2</v>
      </c>
      <c r="O47" s="146">
        <v>360</v>
      </c>
      <c r="P47" s="146">
        <v>360</v>
      </c>
      <c r="Q47" s="242">
        <v>1.5</v>
      </c>
      <c r="R47" s="118" t="str">
        <f t="shared" si="30"/>
        <v>400 - 499</v>
      </c>
      <c r="S47" s="118" t="str">
        <f t="shared" si="31"/>
        <v>1.2 - 1.39</v>
      </c>
      <c r="T47" s="119">
        <f t="shared" si="32"/>
        <v>1.7999999999999998</v>
      </c>
      <c r="U47" s="120">
        <f t="shared" si="33"/>
        <v>0.69677279999999986</v>
      </c>
      <c r="V47" s="161">
        <f t="shared" si="34"/>
        <v>1.8</v>
      </c>
      <c r="W47" s="161">
        <f t="shared" si="35"/>
        <v>763.67532368147135</v>
      </c>
      <c r="X47" s="121">
        <f t="shared" si="36"/>
        <v>37.5</v>
      </c>
      <c r="Y47" s="188">
        <v>25</v>
      </c>
      <c r="Z47" s="148">
        <f t="shared" si="37"/>
        <v>1</v>
      </c>
      <c r="AA47" s="148">
        <f t="shared" si="38"/>
        <v>1</v>
      </c>
      <c r="AB47" s="122">
        <f t="shared" si="39"/>
        <v>424.26406871192853</v>
      </c>
      <c r="AC47" s="30">
        <f t="shared" si="40"/>
        <v>464.51519999999988</v>
      </c>
      <c r="AD47" s="31">
        <f t="shared" si="41"/>
        <v>1</v>
      </c>
      <c r="AE47" s="164">
        <f t="shared" si="42"/>
        <v>30.479999999999997</v>
      </c>
      <c r="AF47" s="165">
        <f t="shared" si="43"/>
        <v>37.5</v>
      </c>
      <c r="AH47" t="str">
        <f t="shared" si="44"/>
        <v>2017</v>
      </c>
    </row>
    <row r="48" spans="4:34" hidden="1" x14ac:dyDescent="0.25">
      <c r="D48" s="282" t="str">
        <f t="shared" si="14"/>
        <v>Q2 2017</v>
      </c>
      <c r="E48" s="114" t="s">
        <v>52</v>
      </c>
      <c r="F48" s="115" t="s">
        <v>84</v>
      </c>
      <c r="G48" s="157" t="s">
        <v>43</v>
      </c>
      <c r="H48" s="157" t="s">
        <v>197</v>
      </c>
      <c r="I48" s="116" t="s">
        <v>58</v>
      </c>
      <c r="J48" s="116" t="s">
        <v>45</v>
      </c>
      <c r="K48" s="116" t="s">
        <v>75</v>
      </c>
      <c r="L48" s="116" t="s">
        <v>75</v>
      </c>
      <c r="M48" s="116" t="s">
        <v>151</v>
      </c>
      <c r="N48" s="117">
        <v>1.2</v>
      </c>
      <c r="O48" s="146">
        <v>390</v>
      </c>
      <c r="P48" s="146">
        <v>390</v>
      </c>
      <c r="Q48" s="242">
        <v>0.09</v>
      </c>
      <c r="R48" s="118" t="str">
        <f t="shared" si="30"/>
        <v>400 - 499</v>
      </c>
      <c r="S48" s="118" t="str">
        <f t="shared" si="31"/>
        <v>1.2 - 1.39</v>
      </c>
      <c r="T48" s="119">
        <f t="shared" si="32"/>
        <v>0.108</v>
      </c>
      <c r="U48" s="120">
        <f t="shared" si="33"/>
        <v>4.1806367999999983E-2</v>
      </c>
      <c r="V48" s="161">
        <f t="shared" si="34"/>
        <v>0.10799999999999998</v>
      </c>
      <c r="W48" s="161">
        <f t="shared" si="35"/>
        <v>49.638896039295638</v>
      </c>
      <c r="X48" s="121">
        <f t="shared" si="36"/>
        <v>1.53</v>
      </c>
      <c r="Y48" s="188">
        <v>17</v>
      </c>
      <c r="Z48" s="148">
        <f t="shared" si="37"/>
        <v>1</v>
      </c>
      <c r="AA48" s="148">
        <f t="shared" si="38"/>
        <v>1</v>
      </c>
      <c r="AB48" s="122">
        <f t="shared" si="39"/>
        <v>459.61940777125591</v>
      </c>
      <c r="AC48" s="30">
        <f t="shared" si="40"/>
        <v>464.51519999999988</v>
      </c>
      <c r="AD48" s="31">
        <f t="shared" si="41"/>
        <v>1</v>
      </c>
      <c r="AE48" s="164">
        <f t="shared" si="42"/>
        <v>30.479999999999997</v>
      </c>
      <c r="AF48" s="165">
        <f t="shared" si="43"/>
        <v>1.53</v>
      </c>
      <c r="AH48" t="str">
        <f t="shared" si="44"/>
        <v>2017</v>
      </c>
    </row>
    <row r="49" spans="4:34" hidden="1" x14ac:dyDescent="0.25">
      <c r="D49" s="282" t="str">
        <f t="shared" si="14"/>
        <v>Q2 2017</v>
      </c>
      <c r="E49" s="114" t="s">
        <v>52</v>
      </c>
      <c r="F49" s="115" t="s">
        <v>84</v>
      </c>
      <c r="G49" s="157" t="s">
        <v>43</v>
      </c>
      <c r="H49" s="157" t="s">
        <v>197</v>
      </c>
      <c r="I49" s="116" t="s">
        <v>58</v>
      </c>
      <c r="J49" s="116" t="s">
        <v>45</v>
      </c>
      <c r="K49" s="116" t="s">
        <v>70</v>
      </c>
      <c r="L49" s="116" t="s">
        <v>77</v>
      </c>
      <c r="M49" s="116" t="s">
        <v>107</v>
      </c>
      <c r="N49" s="117">
        <v>0.95</v>
      </c>
      <c r="O49" s="146">
        <v>120</v>
      </c>
      <c r="P49" s="146">
        <v>180</v>
      </c>
      <c r="Q49" s="242">
        <v>0.46</v>
      </c>
      <c r="R49" s="118" t="str">
        <f t="shared" si="30"/>
        <v>200 - 299</v>
      </c>
      <c r="S49" s="118" t="str">
        <f t="shared" si="31"/>
        <v>0.8 - 0.99</v>
      </c>
      <c r="T49" s="119">
        <f t="shared" si="32"/>
        <v>0.437</v>
      </c>
      <c r="U49" s="120">
        <f t="shared" si="33"/>
        <v>0.12361761876923077</v>
      </c>
      <c r="V49" s="161">
        <f t="shared" si="34"/>
        <v>0.43700000000000006</v>
      </c>
      <c r="W49" s="161">
        <f t="shared" si="35"/>
        <v>99.513215202806109</v>
      </c>
      <c r="X49" s="121">
        <f t="shared" si="36"/>
        <v>5.5200000000000005</v>
      </c>
      <c r="Y49" s="188">
        <v>12</v>
      </c>
      <c r="Z49" s="148">
        <f t="shared" si="37"/>
        <v>2</v>
      </c>
      <c r="AA49" s="148">
        <f t="shared" si="38"/>
        <v>3</v>
      </c>
      <c r="AB49" s="122">
        <f t="shared" si="39"/>
        <v>227.71902792404143</v>
      </c>
      <c r="AC49" s="30">
        <f t="shared" si="40"/>
        <v>268.73395384615384</v>
      </c>
      <c r="AD49" s="31">
        <f t="shared" si="41"/>
        <v>0.66666666666666663</v>
      </c>
      <c r="AE49" s="164">
        <f t="shared" si="42"/>
        <v>24.13</v>
      </c>
      <c r="AF49" s="165">
        <f t="shared" si="43"/>
        <v>5.5200000000000005</v>
      </c>
      <c r="AH49" t="str">
        <f t="shared" si="44"/>
        <v>2017</v>
      </c>
    </row>
    <row r="50" spans="4:34" hidden="1" x14ac:dyDescent="0.25">
      <c r="D50" s="282" t="str">
        <f t="shared" si="14"/>
        <v>Q2 2017</v>
      </c>
      <c r="E50" s="114" t="s">
        <v>52</v>
      </c>
      <c r="F50" s="115" t="s">
        <v>84</v>
      </c>
      <c r="G50" s="157" t="s">
        <v>43</v>
      </c>
      <c r="H50" s="157" t="s">
        <v>197</v>
      </c>
      <c r="I50" s="116" t="s">
        <v>58</v>
      </c>
      <c r="J50" s="116" t="s">
        <v>45</v>
      </c>
      <c r="K50" s="116" t="s">
        <v>70</v>
      </c>
      <c r="L50" s="116" t="s">
        <v>77</v>
      </c>
      <c r="M50" s="116" t="s">
        <v>186</v>
      </c>
      <c r="N50" s="117">
        <v>1.41</v>
      </c>
      <c r="O50" s="146">
        <v>320</v>
      </c>
      <c r="P50" s="146">
        <v>360</v>
      </c>
      <c r="Q50" s="242">
        <v>7.0000000000000007E-2</v>
      </c>
      <c r="R50" s="118" t="str">
        <f t="shared" si="30"/>
        <v>300 - 399</v>
      </c>
      <c r="S50" s="118" t="str">
        <f t="shared" si="31"/>
        <v>1.4 - 1.59</v>
      </c>
      <c r="T50" s="119">
        <f t="shared" si="32"/>
        <v>9.870000000000001E-2</v>
      </c>
      <c r="U50" s="120">
        <f t="shared" si="33"/>
        <v>4.4582887474758609E-2</v>
      </c>
      <c r="V50" s="161">
        <f t="shared" si="34"/>
        <v>9.8699999999999982E-2</v>
      </c>
      <c r="W50" s="161">
        <f t="shared" si="35"/>
        <v>33.716464820618427</v>
      </c>
      <c r="X50" s="121">
        <f t="shared" si="36"/>
        <v>1.2600000000000002</v>
      </c>
      <c r="Y50" s="188">
        <v>18</v>
      </c>
      <c r="Z50" s="148">
        <f t="shared" si="37"/>
        <v>8</v>
      </c>
      <c r="AA50" s="148">
        <f t="shared" si="38"/>
        <v>9</v>
      </c>
      <c r="AB50" s="122">
        <f t="shared" si="39"/>
        <v>341.60551996573889</v>
      </c>
      <c r="AC50" s="30">
        <f t="shared" si="40"/>
        <v>636.89839249655142</v>
      </c>
      <c r="AD50" s="31">
        <f t="shared" si="41"/>
        <v>0.88888888888888884</v>
      </c>
      <c r="AE50" s="164">
        <f t="shared" si="42"/>
        <v>35.813999999999993</v>
      </c>
      <c r="AF50" s="165">
        <f t="shared" si="43"/>
        <v>1.2600000000000002</v>
      </c>
      <c r="AH50" t="str">
        <f t="shared" si="44"/>
        <v>2017</v>
      </c>
    </row>
    <row r="51" spans="4:34" hidden="1" x14ac:dyDescent="0.25">
      <c r="D51" s="282" t="str">
        <f t="shared" si="14"/>
        <v>Q2 2017</v>
      </c>
      <c r="E51" s="114" t="s">
        <v>52</v>
      </c>
      <c r="F51" s="115" t="s">
        <v>84</v>
      </c>
      <c r="G51" s="157" t="s">
        <v>43</v>
      </c>
      <c r="H51" s="157" t="s">
        <v>197</v>
      </c>
      <c r="I51" s="116" t="s">
        <v>73</v>
      </c>
      <c r="J51" s="116" t="s">
        <v>45</v>
      </c>
      <c r="K51" s="116" t="s">
        <v>70</v>
      </c>
      <c r="L51" s="116" t="s">
        <v>70</v>
      </c>
      <c r="M51" s="116" t="s">
        <v>131</v>
      </c>
      <c r="N51" s="117">
        <v>1.45</v>
      </c>
      <c r="O51" s="146">
        <v>400</v>
      </c>
      <c r="P51" s="146">
        <v>400</v>
      </c>
      <c r="Q51" s="242">
        <v>0.02</v>
      </c>
      <c r="R51" s="118" t="str">
        <f t="shared" si="30"/>
        <v>300 - 399</v>
      </c>
      <c r="S51" s="118" t="str">
        <f t="shared" si="31"/>
        <v>1.4 - 1.59</v>
      </c>
      <c r="T51" s="119">
        <f t="shared" si="32"/>
        <v>2.8999999999999998E-2</v>
      </c>
      <c r="U51" s="120">
        <f t="shared" si="33"/>
        <v>1.3564488999999999E-2</v>
      </c>
      <c r="V51" s="161">
        <f t="shared" si="34"/>
        <v>2.9000000000000001E-2</v>
      </c>
      <c r="W51" s="161">
        <f t="shared" si="35"/>
        <v>11.313708498984761</v>
      </c>
      <c r="X51" s="121">
        <f t="shared" si="36"/>
        <v>0.4</v>
      </c>
      <c r="Y51" s="188">
        <v>20</v>
      </c>
      <c r="Z51" s="148">
        <f t="shared" si="37"/>
        <v>1</v>
      </c>
      <c r="AA51" s="148">
        <f t="shared" si="38"/>
        <v>1</v>
      </c>
      <c r="AB51" s="122">
        <f t="shared" si="39"/>
        <v>390.12787927533657</v>
      </c>
      <c r="AC51" s="30">
        <f t="shared" si="40"/>
        <v>678.22444999999993</v>
      </c>
      <c r="AD51" s="31">
        <f t="shared" si="41"/>
        <v>1</v>
      </c>
      <c r="AE51" s="164">
        <f t="shared" si="42"/>
        <v>36.83</v>
      </c>
      <c r="AF51" s="165">
        <f t="shared" si="43"/>
        <v>0.4</v>
      </c>
      <c r="AH51" t="str">
        <f t="shared" si="44"/>
        <v>2017</v>
      </c>
    </row>
    <row r="52" spans="4:34" hidden="1" x14ac:dyDescent="0.25">
      <c r="D52" s="282" t="str">
        <f t="shared" si="14"/>
        <v>Q2 2017</v>
      </c>
      <c r="E52" s="114" t="s">
        <v>52</v>
      </c>
      <c r="F52" s="115" t="s">
        <v>84</v>
      </c>
      <c r="G52" s="157" t="s">
        <v>43</v>
      </c>
      <c r="H52" s="157" t="s">
        <v>197</v>
      </c>
      <c r="I52" s="116" t="s">
        <v>73</v>
      </c>
      <c r="J52" s="116" t="s">
        <v>45</v>
      </c>
      <c r="K52" s="116" t="s">
        <v>70</v>
      </c>
      <c r="L52" s="116" t="s">
        <v>70</v>
      </c>
      <c r="M52" s="116" t="s">
        <v>131</v>
      </c>
      <c r="N52" s="117">
        <v>1.2</v>
      </c>
      <c r="O52" s="146">
        <v>390</v>
      </c>
      <c r="P52" s="146">
        <v>390</v>
      </c>
      <c r="Q52" s="242">
        <v>2.5000000000000001E-2</v>
      </c>
      <c r="R52" s="118" t="str">
        <f t="shared" si="30"/>
        <v>400 - 499</v>
      </c>
      <c r="S52" s="118" t="str">
        <f t="shared" si="31"/>
        <v>1.2 - 1.39</v>
      </c>
      <c r="T52" s="119">
        <f t="shared" si="32"/>
        <v>0.03</v>
      </c>
      <c r="U52" s="120">
        <f t="shared" si="33"/>
        <v>1.1612879999999997E-2</v>
      </c>
      <c r="V52" s="161">
        <f t="shared" si="34"/>
        <v>3.0000000000000002E-2</v>
      </c>
      <c r="W52" s="161">
        <f t="shared" si="35"/>
        <v>13.788582233137678</v>
      </c>
      <c r="X52" s="121">
        <f t="shared" si="36"/>
        <v>0.42500000000000004</v>
      </c>
      <c r="Y52" s="188">
        <v>17</v>
      </c>
      <c r="Z52" s="148">
        <f t="shared" si="37"/>
        <v>1</v>
      </c>
      <c r="AA52" s="148">
        <f t="shared" si="38"/>
        <v>1</v>
      </c>
      <c r="AB52" s="122">
        <f t="shared" si="39"/>
        <v>459.61940777125591</v>
      </c>
      <c r="AC52" s="30">
        <f t="shared" si="40"/>
        <v>464.51519999999988</v>
      </c>
      <c r="AD52" s="31">
        <f t="shared" si="41"/>
        <v>1</v>
      </c>
      <c r="AE52" s="164">
        <f t="shared" si="42"/>
        <v>30.479999999999997</v>
      </c>
      <c r="AF52" s="165">
        <f t="shared" si="43"/>
        <v>0.42500000000000004</v>
      </c>
      <c r="AH52" t="str">
        <f t="shared" si="44"/>
        <v>2017</v>
      </c>
    </row>
    <row r="53" spans="4:34" hidden="1" x14ac:dyDescent="0.25">
      <c r="D53" s="282" t="str">
        <f t="shared" si="14"/>
        <v>Q2 2017</v>
      </c>
      <c r="E53" s="114" t="s">
        <v>52</v>
      </c>
      <c r="F53" s="115" t="s">
        <v>84</v>
      </c>
      <c r="G53" s="157" t="s">
        <v>43</v>
      </c>
      <c r="H53" s="157" t="s">
        <v>197</v>
      </c>
      <c r="I53" s="116" t="s">
        <v>58</v>
      </c>
      <c r="J53" s="116" t="s">
        <v>45</v>
      </c>
      <c r="K53" s="116" t="s">
        <v>70</v>
      </c>
      <c r="L53" s="116" t="s">
        <v>70</v>
      </c>
      <c r="M53" s="116" t="s">
        <v>131</v>
      </c>
      <c r="N53" s="117">
        <v>1.4</v>
      </c>
      <c r="O53" s="146">
        <v>400</v>
      </c>
      <c r="P53" s="146">
        <v>400</v>
      </c>
      <c r="Q53" s="242">
        <v>0.05</v>
      </c>
      <c r="R53" s="118" t="str">
        <f t="shared" si="30"/>
        <v>400 - 499</v>
      </c>
      <c r="S53" s="118" t="str">
        <f t="shared" si="31"/>
        <v>1.4 - 1.59</v>
      </c>
      <c r="T53" s="119">
        <f t="shared" si="32"/>
        <v>6.9999999999999993E-2</v>
      </c>
      <c r="U53" s="120">
        <f t="shared" si="33"/>
        <v>3.1612839999999996E-2</v>
      </c>
      <c r="V53" s="161">
        <f t="shared" si="34"/>
        <v>6.9999999999999993E-2</v>
      </c>
      <c r="W53" s="161">
        <f t="shared" si="35"/>
        <v>28.284271247461902</v>
      </c>
      <c r="X53" s="121">
        <f t="shared" si="36"/>
        <v>0.95000000000000007</v>
      </c>
      <c r="Y53" s="188">
        <v>19</v>
      </c>
      <c r="Z53" s="148">
        <f t="shared" si="37"/>
        <v>1</v>
      </c>
      <c r="AA53" s="148">
        <f t="shared" si="38"/>
        <v>1</v>
      </c>
      <c r="AB53" s="122">
        <f t="shared" si="39"/>
        <v>404.06101782088433</v>
      </c>
      <c r="AC53" s="30">
        <f t="shared" si="40"/>
        <v>632.25679999999988</v>
      </c>
      <c r="AD53" s="31">
        <f t="shared" si="41"/>
        <v>1</v>
      </c>
      <c r="AE53" s="164">
        <f t="shared" si="42"/>
        <v>35.559999999999995</v>
      </c>
      <c r="AF53" s="165">
        <f t="shared" si="43"/>
        <v>0.95000000000000007</v>
      </c>
      <c r="AH53" t="str">
        <f t="shared" si="44"/>
        <v>2017</v>
      </c>
    </row>
    <row r="54" spans="4:34" hidden="1" x14ac:dyDescent="0.25">
      <c r="D54" s="282" t="str">
        <f t="shared" si="14"/>
        <v>Q2 2017</v>
      </c>
      <c r="E54" s="114" t="s">
        <v>52</v>
      </c>
      <c r="F54" s="115" t="s">
        <v>84</v>
      </c>
      <c r="G54" s="157" t="s">
        <v>43</v>
      </c>
      <c r="H54" s="157" t="s">
        <v>197</v>
      </c>
      <c r="I54" s="116" t="s">
        <v>58</v>
      </c>
      <c r="J54" s="116" t="s">
        <v>45</v>
      </c>
      <c r="K54" s="116" t="s">
        <v>70</v>
      </c>
      <c r="L54" s="116" t="s">
        <v>70</v>
      </c>
      <c r="M54" s="116" t="s">
        <v>131</v>
      </c>
      <c r="N54" s="117">
        <v>0.95</v>
      </c>
      <c r="O54" s="146">
        <v>120</v>
      </c>
      <c r="P54" s="146">
        <v>180</v>
      </c>
      <c r="Q54" s="242">
        <v>0.08</v>
      </c>
      <c r="R54" s="118" t="str">
        <f t="shared" si="30"/>
        <v>200 - 299</v>
      </c>
      <c r="S54" s="118" t="str">
        <f t="shared" si="31"/>
        <v>0.8 - 0.99</v>
      </c>
      <c r="T54" s="119">
        <f t="shared" si="32"/>
        <v>7.5999999999999998E-2</v>
      </c>
      <c r="U54" s="120">
        <f t="shared" si="33"/>
        <v>2.149871630769231E-2</v>
      </c>
      <c r="V54" s="161">
        <f t="shared" si="34"/>
        <v>7.5999999999999998E-2</v>
      </c>
      <c r="W54" s="161">
        <f t="shared" si="35"/>
        <v>17.30664612222715</v>
      </c>
      <c r="X54" s="121">
        <f t="shared" si="36"/>
        <v>0.96</v>
      </c>
      <c r="Y54" s="188">
        <v>12</v>
      </c>
      <c r="Z54" s="148">
        <f t="shared" si="37"/>
        <v>2</v>
      </c>
      <c r="AA54" s="148">
        <f t="shared" si="38"/>
        <v>3</v>
      </c>
      <c r="AB54" s="122">
        <f t="shared" si="39"/>
        <v>227.71902792404143</v>
      </c>
      <c r="AC54" s="30">
        <f t="shared" si="40"/>
        <v>268.73395384615384</v>
      </c>
      <c r="AD54" s="31">
        <f t="shared" si="41"/>
        <v>0.66666666666666663</v>
      </c>
      <c r="AE54" s="164">
        <f t="shared" si="42"/>
        <v>24.13</v>
      </c>
      <c r="AF54" s="165">
        <f t="shared" si="43"/>
        <v>0.96</v>
      </c>
      <c r="AH54" t="str">
        <f t="shared" si="44"/>
        <v>2017</v>
      </c>
    </row>
    <row r="55" spans="4:34" hidden="1" x14ac:dyDescent="0.25">
      <c r="D55" s="282" t="str">
        <f t="shared" si="14"/>
        <v>Q2 2017</v>
      </c>
      <c r="E55" s="114" t="s">
        <v>52</v>
      </c>
      <c r="F55" s="115" t="s">
        <v>84</v>
      </c>
      <c r="G55" s="157" t="s">
        <v>43</v>
      </c>
      <c r="H55" s="157" t="s">
        <v>197</v>
      </c>
      <c r="I55" s="116" t="s">
        <v>58</v>
      </c>
      <c r="J55" s="116" t="s">
        <v>45</v>
      </c>
      <c r="K55" s="116" t="s">
        <v>70</v>
      </c>
      <c r="L55" s="116" t="s">
        <v>70</v>
      </c>
      <c r="M55" s="116" t="s">
        <v>131</v>
      </c>
      <c r="N55" s="117">
        <v>1.2</v>
      </c>
      <c r="O55" s="146">
        <v>390</v>
      </c>
      <c r="P55" s="146">
        <v>390</v>
      </c>
      <c r="Q55" s="242">
        <v>0.12</v>
      </c>
      <c r="R55" s="118" t="str">
        <f t="shared" si="30"/>
        <v>400 - 499</v>
      </c>
      <c r="S55" s="118" t="str">
        <f t="shared" si="31"/>
        <v>1.2 - 1.39</v>
      </c>
      <c r="T55" s="119">
        <f t="shared" si="32"/>
        <v>0.14399999999999999</v>
      </c>
      <c r="U55" s="120">
        <f t="shared" si="33"/>
        <v>5.5741823999999988E-2</v>
      </c>
      <c r="V55" s="161">
        <f t="shared" si="34"/>
        <v>0.14399999999999999</v>
      </c>
      <c r="W55" s="161">
        <f t="shared" si="35"/>
        <v>66.185194719060846</v>
      </c>
      <c r="X55" s="121">
        <f t="shared" si="36"/>
        <v>2.04</v>
      </c>
      <c r="Y55" s="188">
        <v>17</v>
      </c>
      <c r="Z55" s="148">
        <f t="shared" si="37"/>
        <v>1</v>
      </c>
      <c r="AA55" s="148">
        <f t="shared" si="38"/>
        <v>1</v>
      </c>
      <c r="AB55" s="122">
        <f t="shared" si="39"/>
        <v>459.61940777125591</v>
      </c>
      <c r="AC55" s="30">
        <f t="shared" si="40"/>
        <v>464.51519999999988</v>
      </c>
      <c r="AD55" s="31">
        <f t="shared" si="41"/>
        <v>1</v>
      </c>
      <c r="AE55" s="164">
        <f t="shared" si="42"/>
        <v>30.479999999999997</v>
      </c>
      <c r="AF55" s="165">
        <f t="shared" si="43"/>
        <v>2.04</v>
      </c>
      <c r="AH55" t="str">
        <f t="shared" si="44"/>
        <v>2017</v>
      </c>
    </row>
    <row r="56" spans="4:34" hidden="1" x14ac:dyDescent="0.25">
      <c r="D56" s="282" t="str">
        <f t="shared" si="14"/>
        <v>Q2 2017</v>
      </c>
      <c r="E56" s="114" t="s">
        <v>52</v>
      </c>
      <c r="F56" s="115" t="s">
        <v>84</v>
      </c>
      <c r="G56" s="157" t="s">
        <v>43</v>
      </c>
      <c r="H56" s="157" t="s">
        <v>197</v>
      </c>
      <c r="I56" s="116" t="s">
        <v>58</v>
      </c>
      <c r="J56" s="116" t="s">
        <v>45</v>
      </c>
      <c r="K56" s="116" t="s">
        <v>70</v>
      </c>
      <c r="L56" s="116" t="s">
        <v>149</v>
      </c>
      <c r="M56" s="116" t="s">
        <v>150</v>
      </c>
      <c r="N56" s="117">
        <v>1.41</v>
      </c>
      <c r="O56" s="146">
        <v>400</v>
      </c>
      <c r="P56" s="146">
        <v>400</v>
      </c>
      <c r="Q56" s="242">
        <v>7.0000000000000007E-2</v>
      </c>
      <c r="R56" s="118" t="str">
        <f t="shared" si="30"/>
        <v>400 - 499</v>
      </c>
      <c r="S56" s="118" t="str">
        <f t="shared" si="31"/>
        <v>1.4 - 1.59</v>
      </c>
      <c r="T56" s="119">
        <f t="shared" si="32"/>
        <v>9.870000000000001E-2</v>
      </c>
      <c r="U56" s="120">
        <f t="shared" si="33"/>
        <v>4.4892490859999988E-2</v>
      </c>
      <c r="V56" s="161">
        <f t="shared" si="34"/>
        <v>9.8699999999999982E-2</v>
      </c>
      <c r="W56" s="161">
        <f t="shared" si="35"/>
        <v>39.597979746446669</v>
      </c>
      <c r="X56" s="121">
        <f t="shared" si="36"/>
        <v>1.33</v>
      </c>
      <c r="Y56" s="188">
        <v>19</v>
      </c>
      <c r="Z56" s="148">
        <f t="shared" si="37"/>
        <v>1</v>
      </c>
      <c r="AA56" s="148">
        <f t="shared" si="38"/>
        <v>1</v>
      </c>
      <c r="AB56" s="122">
        <f t="shared" si="39"/>
        <v>401.19533684343128</v>
      </c>
      <c r="AC56" s="30">
        <f t="shared" si="40"/>
        <v>641.32129799999973</v>
      </c>
      <c r="AD56" s="31">
        <f t="shared" si="41"/>
        <v>1</v>
      </c>
      <c r="AE56" s="164">
        <f t="shared" si="42"/>
        <v>35.813999999999993</v>
      </c>
      <c r="AF56" s="165">
        <f t="shared" si="43"/>
        <v>1.33</v>
      </c>
      <c r="AH56" t="str">
        <f t="shared" si="44"/>
        <v>2017</v>
      </c>
    </row>
    <row r="57" spans="4:34" hidden="1" x14ac:dyDescent="0.25">
      <c r="D57" s="282" t="str">
        <f t="shared" si="14"/>
        <v>Q3 2017</v>
      </c>
      <c r="E57" s="114" t="s">
        <v>52</v>
      </c>
      <c r="F57" s="115" t="s">
        <v>85</v>
      </c>
      <c r="G57" s="157" t="s">
        <v>43</v>
      </c>
      <c r="H57" s="157" t="s">
        <v>197</v>
      </c>
      <c r="I57" s="116" t="s">
        <v>88</v>
      </c>
      <c r="J57" s="116" t="s">
        <v>51</v>
      </c>
      <c r="K57" s="116" t="s">
        <v>46</v>
      </c>
      <c r="L57" s="116" t="s">
        <v>46</v>
      </c>
      <c r="M57" s="116"/>
      <c r="N57" s="117">
        <v>1.5</v>
      </c>
      <c r="O57" s="146">
        <v>312</v>
      </c>
      <c r="P57" s="146">
        <v>390</v>
      </c>
      <c r="Q57" s="242">
        <v>1</v>
      </c>
      <c r="R57" s="118" t="str">
        <f t="shared" si="30"/>
        <v>300 - 399</v>
      </c>
      <c r="S57" s="118" t="str">
        <f t="shared" si="31"/>
        <v>1.4 - 1.59</v>
      </c>
      <c r="T57" s="119">
        <f t="shared" si="32"/>
        <v>1.5</v>
      </c>
      <c r="U57" s="120">
        <f t="shared" si="33"/>
        <v>0.70810243902439007</v>
      </c>
      <c r="V57" s="161">
        <f t="shared" si="34"/>
        <v>1.4999999999999998</v>
      </c>
      <c r="W57" s="161">
        <f t="shared" si="35"/>
        <v>499.44369051976219</v>
      </c>
      <c r="X57" s="121">
        <f t="shared" si="36"/>
        <v>29.4</v>
      </c>
      <c r="Y57" s="188">
        <v>29.4</v>
      </c>
      <c r="Z57" s="148">
        <f t="shared" si="37"/>
        <v>4</v>
      </c>
      <c r="AA57" s="148">
        <f t="shared" si="38"/>
        <v>5</v>
      </c>
      <c r="AB57" s="122">
        <f t="shared" si="39"/>
        <v>332.96246034650812</v>
      </c>
      <c r="AC57" s="30">
        <f t="shared" si="40"/>
        <v>708.10243902439004</v>
      </c>
      <c r="AD57" s="31">
        <f t="shared" si="41"/>
        <v>0.8</v>
      </c>
      <c r="AE57" s="164">
        <f t="shared" si="42"/>
        <v>38.099999999999994</v>
      </c>
      <c r="AF57" s="165">
        <f t="shared" si="43"/>
        <v>29.4</v>
      </c>
      <c r="AH57" t="str">
        <f t="shared" si="44"/>
        <v>2017</v>
      </c>
    </row>
    <row r="58" spans="4:34" hidden="1" x14ac:dyDescent="0.25">
      <c r="D58" s="282" t="str">
        <f t="shared" si="14"/>
        <v>Q3 2017</v>
      </c>
      <c r="E58" s="114" t="s">
        <v>52</v>
      </c>
      <c r="F58" s="115" t="s">
        <v>85</v>
      </c>
      <c r="G58" s="157" t="s">
        <v>43</v>
      </c>
      <c r="H58" s="157" t="s">
        <v>197</v>
      </c>
      <c r="I58" s="116" t="s">
        <v>64</v>
      </c>
      <c r="J58" s="116" t="s">
        <v>51</v>
      </c>
      <c r="K58" s="116" t="s">
        <v>46</v>
      </c>
      <c r="L58" s="116" t="s">
        <v>46</v>
      </c>
      <c r="M58" s="116"/>
      <c r="N58" s="117">
        <v>1.5</v>
      </c>
      <c r="O58" s="146">
        <v>312</v>
      </c>
      <c r="P58" s="146">
        <v>390</v>
      </c>
      <c r="Q58" s="242">
        <v>3.9</v>
      </c>
      <c r="R58" s="118" t="str">
        <f t="shared" si="30"/>
        <v>300 - 399</v>
      </c>
      <c r="S58" s="118" t="str">
        <f t="shared" si="31"/>
        <v>1.4 - 1.59</v>
      </c>
      <c r="T58" s="119">
        <f t="shared" si="32"/>
        <v>5.85</v>
      </c>
      <c r="U58" s="120">
        <f t="shared" si="33"/>
        <v>2.7615995121951209</v>
      </c>
      <c r="V58" s="161">
        <f t="shared" si="34"/>
        <v>5.85</v>
      </c>
      <c r="W58" s="161">
        <f t="shared" si="35"/>
        <v>1947.8303930270724</v>
      </c>
      <c r="X58" s="121">
        <f t="shared" si="36"/>
        <v>114.66</v>
      </c>
      <c r="Y58" s="188">
        <v>29.4</v>
      </c>
      <c r="Z58" s="148">
        <f t="shared" si="37"/>
        <v>4</v>
      </c>
      <c r="AA58" s="148">
        <f t="shared" si="38"/>
        <v>5</v>
      </c>
      <c r="AB58" s="122">
        <f t="shared" si="39"/>
        <v>332.96246034650812</v>
      </c>
      <c r="AC58" s="30">
        <f t="shared" si="40"/>
        <v>708.10243902439004</v>
      </c>
      <c r="AD58" s="31">
        <f t="shared" si="41"/>
        <v>0.8</v>
      </c>
      <c r="AE58" s="164">
        <f t="shared" si="42"/>
        <v>38.099999999999994</v>
      </c>
      <c r="AF58" s="165">
        <f t="shared" si="43"/>
        <v>114.66</v>
      </c>
      <c r="AH58" t="str">
        <f t="shared" si="44"/>
        <v>2017</v>
      </c>
    </row>
    <row r="59" spans="4:34" hidden="1" x14ac:dyDescent="0.25">
      <c r="D59" s="282" t="str">
        <f t="shared" si="14"/>
        <v>Q3 2017</v>
      </c>
      <c r="E59" s="114" t="s">
        <v>52</v>
      </c>
      <c r="F59" s="115" t="s">
        <v>85</v>
      </c>
      <c r="G59" s="157" t="s">
        <v>43</v>
      </c>
      <c r="H59" s="157" t="s">
        <v>197</v>
      </c>
      <c r="I59" s="116" t="s">
        <v>64</v>
      </c>
      <c r="J59" s="116" t="s">
        <v>51</v>
      </c>
      <c r="K59" s="116" t="s">
        <v>70</v>
      </c>
      <c r="L59" s="116" t="s">
        <v>70</v>
      </c>
      <c r="M59" s="116"/>
      <c r="N59" s="117">
        <v>1.4</v>
      </c>
      <c r="O59" s="146">
        <v>480</v>
      </c>
      <c r="P59" s="146">
        <v>480</v>
      </c>
      <c r="Q59" s="242">
        <v>0.1</v>
      </c>
      <c r="R59" s="118" t="str">
        <f t="shared" si="30"/>
        <v>400 - 499</v>
      </c>
      <c r="S59" s="118" t="str">
        <f t="shared" si="31"/>
        <v>1.4 - 1.59</v>
      </c>
      <c r="T59" s="119">
        <f t="shared" si="32"/>
        <v>0.13999999999999999</v>
      </c>
      <c r="U59" s="120">
        <f t="shared" si="33"/>
        <v>6.3225679999999992E-2</v>
      </c>
      <c r="V59" s="161">
        <f t="shared" si="34"/>
        <v>0.13999999999999999</v>
      </c>
      <c r="W59" s="161">
        <f t="shared" si="35"/>
        <v>67.882250993908571</v>
      </c>
      <c r="X59" s="121">
        <f t="shared" si="36"/>
        <v>2.94</v>
      </c>
      <c r="Y59" s="188">
        <v>29.4</v>
      </c>
      <c r="Z59" s="148">
        <f t="shared" si="37"/>
        <v>1</v>
      </c>
      <c r="AA59" s="148">
        <f t="shared" si="38"/>
        <v>1</v>
      </c>
      <c r="AB59" s="122">
        <f t="shared" si="39"/>
        <v>484.87322138506119</v>
      </c>
      <c r="AC59" s="30">
        <f t="shared" si="40"/>
        <v>632.25679999999988</v>
      </c>
      <c r="AD59" s="31">
        <f t="shared" si="41"/>
        <v>1</v>
      </c>
      <c r="AE59" s="164">
        <f t="shared" si="42"/>
        <v>35.559999999999995</v>
      </c>
      <c r="AF59" s="165">
        <f t="shared" si="43"/>
        <v>2.94</v>
      </c>
      <c r="AH59" t="str">
        <f t="shared" si="44"/>
        <v>2017</v>
      </c>
    </row>
    <row r="60" spans="4:34" hidden="1" x14ac:dyDescent="0.25">
      <c r="D60" s="282" t="str">
        <f t="shared" si="14"/>
        <v>Q3 2017</v>
      </c>
      <c r="E60" s="114" t="s">
        <v>52</v>
      </c>
      <c r="F60" s="115" t="s">
        <v>85</v>
      </c>
      <c r="G60" s="157" t="s">
        <v>43</v>
      </c>
      <c r="H60" s="157" t="s">
        <v>197</v>
      </c>
      <c r="I60" s="116" t="s">
        <v>88</v>
      </c>
      <c r="J60" s="116" t="s">
        <v>51</v>
      </c>
      <c r="K60" s="116" t="s">
        <v>55</v>
      </c>
      <c r="L60" s="116" t="s">
        <v>55</v>
      </c>
      <c r="M60" s="116"/>
      <c r="N60" s="117">
        <v>1.2</v>
      </c>
      <c r="O60" s="146">
        <v>360</v>
      </c>
      <c r="P60" s="146">
        <v>360</v>
      </c>
      <c r="Q60" s="242">
        <v>1.5</v>
      </c>
      <c r="R60" s="118" t="str">
        <f t="shared" si="30"/>
        <v>400 - 499</v>
      </c>
      <c r="S60" s="118" t="str">
        <f t="shared" si="31"/>
        <v>1.2 - 1.39</v>
      </c>
      <c r="T60" s="119">
        <f t="shared" si="32"/>
        <v>1.7999999999999998</v>
      </c>
      <c r="U60" s="120">
        <f t="shared" si="33"/>
        <v>0.69677279999999986</v>
      </c>
      <c r="V60" s="161">
        <f t="shared" si="34"/>
        <v>1.8</v>
      </c>
      <c r="W60" s="161">
        <f t="shared" si="35"/>
        <v>763.67532368147135</v>
      </c>
      <c r="X60" s="121">
        <f t="shared" si="36"/>
        <v>36.75</v>
      </c>
      <c r="Y60" s="188">
        <v>24.5</v>
      </c>
      <c r="Z60" s="148">
        <f t="shared" si="37"/>
        <v>1</v>
      </c>
      <c r="AA60" s="148">
        <f t="shared" si="38"/>
        <v>1</v>
      </c>
      <c r="AB60" s="122">
        <f t="shared" si="39"/>
        <v>424.26406871192853</v>
      </c>
      <c r="AC60" s="30">
        <f t="shared" si="40"/>
        <v>464.51519999999988</v>
      </c>
      <c r="AD60" s="31">
        <f t="shared" si="41"/>
        <v>1</v>
      </c>
      <c r="AE60" s="164">
        <f t="shared" si="42"/>
        <v>30.479999999999997</v>
      </c>
      <c r="AF60" s="165">
        <f t="shared" si="43"/>
        <v>36.75</v>
      </c>
      <c r="AH60" t="str">
        <f t="shared" si="44"/>
        <v>2017</v>
      </c>
    </row>
    <row r="61" spans="4:34" hidden="1" x14ac:dyDescent="0.25">
      <c r="D61" s="282" t="str">
        <f t="shared" si="14"/>
        <v>Q3 2017</v>
      </c>
      <c r="E61" s="114" t="s">
        <v>52</v>
      </c>
      <c r="F61" s="115" t="s">
        <v>85</v>
      </c>
      <c r="G61" s="157" t="s">
        <v>43</v>
      </c>
      <c r="H61" s="157" t="s">
        <v>197</v>
      </c>
      <c r="I61" s="116" t="s">
        <v>58</v>
      </c>
      <c r="J61" s="116" t="s">
        <v>45</v>
      </c>
      <c r="K61" s="116" t="s">
        <v>75</v>
      </c>
      <c r="L61" s="116" t="s">
        <v>75</v>
      </c>
      <c r="M61" s="116" t="s">
        <v>151</v>
      </c>
      <c r="N61" s="117">
        <v>1.2</v>
      </c>
      <c r="O61" s="146">
        <v>390</v>
      </c>
      <c r="P61" s="146">
        <v>390</v>
      </c>
      <c r="Q61" s="242">
        <v>0.12</v>
      </c>
      <c r="R61" s="118" t="str">
        <f t="shared" si="30"/>
        <v>400 - 499</v>
      </c>
      <c r="S61" s="118" t="str">
        <f t="shared" si="31"/>
        <v>1.2 - 1.39</v>
      </c>
      <c r="T61" s="119">
        <f t="shared" si="32"/>
        <v>0.14399999999999999</v>
      </c>
      <c r="U61" s="120">
        <f t="shared" si="33"/>
        <v>5.5741823999999988E-2</v>
      </c>
      <c r="V61" s="161">
        <f t="shared" si="34"/>
        <v>0.14399999999999999</v>
      </c>
      <c r="W61" s="161">
        <f t="shared" si="35"/>
        <v>66.185194719060846</v>
      </c>
      <c r="X61" s="121">
        <f t="shared" si="36"/>
        <v>2.0195999999999996</v>
      </c>
      <c r="Y61" s="188">
        <v>16.829999999999998</v>
      </c>
      <c r="Z61" s="148">
        <f t="shared" si="37"/>
        <v>1</v>
      </c>
      <c r="AA61" s="148">
        <f t="shared" si="38"/>
        <v>1</v>
      </c>
      <c r="AB61" s="122">
        <f t="shared" si="39"/>
        <v>459.61940777125591</v>
      </c>
      <c r="AC61" s="30">
        <f t="shared" si="40"/>
        <v>464.51519999999988</v>
      </c>
      <c r="AD61" s="31">
        <f t="shared" si="41"/>
        <v>1</v>
      </c>
      <c r="AE61" s="164">
        <f t="shared" si="42"/>
        <v>30.479999999999997</v>
      </c>
      <c r="AF61" s="165">
        <f t="shared" si="43"/>
        <v>2.0195999999999996</v>
      </c>
      <c r="AH61" t="str">
        <f t="shared" si="44"/>
        <v>2017</v>
      </c>
    </row>
    <row r="62" spans="4:34" hidden="1" x14ac:dyDescent="0.25">
      <c r="D62" s="282" t="str">
        <f t="shared" si="14"/>
        <v>Q3 2017</v>
      </c>
      <c r="E62" s="114" t="s">
        <v>52</v>
      </c>
      <c r="F62" s="115" t="s">
        <v>85</v>
      </c>
      <c r="G62" s="157" t="s">
        <v>43</v>
      </c>
      <c r="H62" s="157" t="s">
        <v>197</v>
      </c>
      <c r="I62" s="116" t="s">
        <v>58</v>
      </c>
      <c r="J62" s="116" t="s">
        <v>45</v>
      </c>
      <c r="K62" s="116" t="s">
        <v>70</v>
      </c>
      <c r="L62" s="116" t="s">
        <v>77</v>
      </c>
      <c r="M62" s="116" t="s">
        <v>186</v>
      </c>
      <c r="N62" s="117">
        <v>1.41</v>
      </c>
      <c r="O62" s="146">
        <v>320</v>
      </c>
      <c r="P62" s="146">
        <v>360</v>
      </c>
      <c r="Q62" s="242">
        <v>0.09</v>
      </c>
      <c r="R62" s="118" t="str">
        <f t="shared" si="30"/>
        <v>300 - 399</v>
      </c>
      <c r="S62" s="118" t="str">
        <f t="shared" si="31"/>
        <v>1.4 - 1.59</v>
      </c>
      <c r="T62" s="119">
        <f t="shared" si="32"/>
        <v>0.12689999999999999</v>
      </c>
      <c r="U62" s="120">
        <f t="shared" si="33"/>
        <v>5.7320855324689626E-2</v>
      </c>
      <c r="V62" s="161">
        <f t="shared" si="34"/>
        <v>0.12689999999999999</v>
      </c>
      <c r="W62" s="161">
        <f t="shared" si="35"/>
        <v>43.349740483652262</v>
      </c>
      <c r="X62" s="121">
        <f t="shared" si="36"/>
        <v>1.6037999999999999</v>
      </c>
      <c r="Y62" s="188">
        <v>17.82</v>
      </c>
      <c r="Z62" s="148">
        <f t="shared" si="37"/>
        <v>8</v>
      </c>
      <c r="AA62" s="148">
        <f t="shared" si="38"/>
        <v>9</v>
      </c>
      <c r="AB62" s="122">
        <f t="shared" si="39"/>
        <v>341.60551996573889</v>
      </c>
      <c r="AC62" s="30">
        <f t="shared" si="40"/>
        <v>636.89839249655142</v>
      </c>
      <c r="AD62" s="31">
        <f t="shared" si="41"/>
        <v>0.88888888888888884</v>
      </c>
      <c r="AE62" s="164">
        <f t="shared" si="42"/>
        <v>35.813999999999993</v>
      </c>
      <c r="AF62" s="165">
        <f t="shared" si="43"/>
        <v>1.6037999999999999</v>
      </c>
      <c r="AH62" t="str">
        <f t="shared" si="44"/>
        <v>2017</v>
      </c>
    </row>
    <row r="63" spans="4:34" hidden="1" x14ac:dyDescent="0.25">
      <c r="D63" s="282" t="str">
        <f t="shared" si="14"/>
        <v>Q3 2017</v>
      </c>
      <c r="E63" s="114" t="s">
        <v>52</v>
      </c>
      <c r="F63" s="115" t="s">
        <v>85</v>
      </c>
      <c r="G63" s="157" t="s">
        <v>43</v>
      </c>
      <c r="H63" s="157" t="s">
        <v>197</v>
      </c>
      <c r="I63" s="116" t="s">
        <v>50</v>
      </c>
      <c r="J63" s="116" t="s">
        <v>45</v>
      </c>
      <c r="K63" s="116" t="s">
        <v>70</v>
      </c>
      <c r="L63" s="116" t="s">
        <v>70</v>
      </c>
      <c r="M63" s="116" t="s">
        <v>152</v>
      </c>
      <c r="N63" s="117">
        <v>1.4</v>
      </c>
      <c r="O63" s="146">
        <v>480</v>
      </c>
      <c r="P63" s="146">
        <v>480</v>
      </c>
      <c r="Q63" s="242">
        <v>0.09</v>
      </c>
      <c r="R63" s="118" t="str">
        <f t="shared" si="30"/>
        <v>400 - 499</v>
      </c>
      <c r="S63" s="118" t="str">
        <f t="shared" si="31"/>
        <v>1.4 - 1.59</v>
      </c>
      <c r="T63" s="119">
        <f t="shared" si="32"/>
        <v>0.126</v>
      </c>
      <c r="U63" s="120">
        <f t="shared" si="33"/>
        <v>5.6903111999999985E-2</v>
      </c>
      <c r="V63" s="161">
        <f t="shared" si="34"/>
        <v>0.12599999999999997</v>
      </c>
      <c r="W63" s="161">
        <f t="shared" si="35"/>
        <v>61.094025894517706</v>
      </c>
      <c r="X63" s="121">
        <f t="shared" si="36"/>
        <v>1.782</v>
      </c>
      <c r="Y63" s="188">
        <v>19.8</v>
      </c>
      <c r="Z63" s="148">
        <f t="shared" si="37"/>
        <v>1</v>
      </c>
      <c r="AA63" s="148">
        <f t="shared" si="38"/>
        <v>1</v>
      </c>
      <c r="AB63" s="122">
        <f t="shared" si="39"/>
        <v>484.87322138506119</v>
      </c>
      <c r="AC63" s="30">
        <f t="shared" si="40"/>
        <v>632.25679999999988</v>
      </c>
      <c r="AD63" s="31">
        <f t="shared" si="41"/>
        <v>1</v>
      </c>
      <c r="AE63" s="164">
        <f t="shared" si="42"/>
        <v>35.559999999999995</v>
      </c>
      <c r="AF63" s="165">
        <f t="shared" si="43"/>
        <v>1.782</v>
      </c>
      <c r="AH63" t="str">
        <f t="shared" si="44"/>
        <v>2017</v>
      </c>
    </row>
    <row r="64" spans="4:34" hidden="1" x14ac:dyDescent="0.25">
      <c r="D64" s="282" t="str">
        <f t="shared" si="14"/>
        <v>Q3 2017</v>
      </c>
      <c r="E64" s="114" t="s">
        <v>52</v>
      </c>
      <c r="F64" s="115" t="s">
        <v>85</v>
      </c>
      <c r="G64" s="157" t="s">
        <v>43</v>
      </c>
      <c r="H64" s="157" t="s">
        <v>197</v>
      </c>
      <c r="I64" s="116" t="s">
        <v>73</v>
      </c>
      <c r="J64" s="116" t="s">
        <v>45</v>
      </c>
      <c r="K64" s="116" t="s">
        <v>70</v>
      </c>
      <c r="L64" s="116" t="s">
        <v>70</v>
      </c>
      <c r="M64" s="116" t="s">
        <v>131</v>
      </c>
      <c r="N64" s="117">
        <v>1.2</v>
      </c>
      <c r="O64" s="146">
        <v>390</v>
      </c>
      <c r="P64" s="146">
        <v>390</v>
      </c>
      <c r="Q64" s="242">
        <v>0.03</v>
      </c>
      <c r="R64" s="118" t="str">
        <f t="shared" si="30"/>
        <v>400 - 499</v>
      </c>
      <c r="S64" s="118" t="str">
        <f t="shared" si="31"/>
        <v>1.2 - 1.39</v>
      </c>
      <c r="T64" s="119">
        <f t="shared" si="32"/>
        <v>3.5999999999999997E-2</v>
      </c>
      <c r="U64" s="120">
        <f t="shared" si="33"/>
        <v>1.3935455999999997E-2</v>
      </c>
      <c r="V64" s="161">
        <f t="shared" si="34"/>
        <v>3.5999999999999997E-2</v>
      </c>
      <c r="W64" s="161">
        <f t="shared" si="35"/>
        <v>16.546298679765211</v>
      </c>
      <c r="X64" s="121">
        <f t="shared" si="36"/>
        <v>0.5048999999999999</v>
      </c>
      <c r="Y64" s="188">
        <v>16.829999999999998</v>
      </c>
      <c r="Z64" s="148">
        <f t="shared" si="37"/>
        <v>1</v>
      </c>
      <c r="AA64" s="148">
        <f t="shared" si="38"/>
        <v>1</v>
      </c>
      <c r="AB64" s="122">
        <f t="shared" si="39"/>
        <v>459.61940777125591</v>
      </c>
      <c r="AC64" s="30">
        <f t="shared" si="40"/>
        <v>464.51519999999988</v>
      </c>
      <c r="AD64" s="31">
        <f t="shared" si="41"/>
        <v>1</v>
      </c>
      <c r="AE64" s="164">
        <f t="shared" si="42"/>
        <v>30.479999999999997</v>
      </c>
      <c r="AF64" s="165">
        <f t="shared" si="43"/>
        <v>0.5048999999999999</v>
      </c>
      <c r="AH64" t="str">
        <f t="shared" si="44"/>
        <v>2017</v>
      </c>
    </row>
    <row r="65" spans="4:34" hidden="1" x14ac:dyDescent="0.25">
      <c r="D65" s="282" t="str">
        <f t="shared" si="14"/>
        <v>Q3 2017</v>
      </c>
      <c r="E65" s="114" t="s">
        <v>52</v>
      </c>
      <c r="F65" s="115" t="s">
        <v>85</v>
      </c>
      <c r="G65" s="157" t="s">
        <v>43</v>
      </c>
      <c r="H65" s="157" t="s">
        <v>197</v>
      </c>
      <c r="I65" s="116" t="s">
        <v>73</v>
      </c>
      <c r="J65" s="116" t="s">
        <v>45</v>
      </c>
      <c r="K65" s="116" t="s">
        <v>70</v>
      </c>
      <c r="L65" s="116" t="s">
        <v>70</v>
      </c>
      <c r="M65" s="116" t="s">
        <v>131</v>
      </c>
      <c r="N65" s="117">
        <v>1.45</v>
      </c>
      <c r="O65" s="146">
        <v>400</v>
      </c>
      <c r="P65" s="146">
        <v>400</v>
      </c>
      <c r="Q65" s="242">
        <v>3.5000000000000003E-2</v>
      </c>
      <c r="R65" s="118" t="str">
        <f t="shared" si="30"/>
        <v>300 - 399</v>
      </c>
      <c r="S65" s="118" t="str">
        <f t="shared" si="31"/>
        <v>1.4 - 1.59</v>
      </c>
      <c r="T65" s="119">
        <f t="shared" si="32"/>
        <v>5.0750000000000003E-2</v>
      </c>
      <c r="U65" s="120">
        <f t="shared" si="33"/>
        <v>2.3737855750000002E-2</v>
      </c>
      <c r="V65" s="161">
        <f t="shared" si="34"/>
        <v>5.0750000000000003E-2</v>
      </c>
      <c r="W65" s="161">
        <f t="shared" si="35"/>
        <v>19.798989873223334</v>
      </c>
      <c r="X65" s="121">
        <f t="shared" si="36"/>
        <v>0.69300000000000006</v>
      </c>
      <c r="Y65" s="188">
        <v>19.8</v>
      </c>
      <c r="Z65" s="148">
        <f t="shared" si="37"/>
        <v>1</v>
      </c>
      <c r="AA65" s="148">
        <f t="shared" si="38"/>
        <v>1</v>
      </c>
      <c r="AB65" s="122">
        <f t="shared" si="39"/>
        <v>390.12787927533657</v>
      </c>
      <c r="AC65" s="30">
        <f t="shared" si="40"/>
        <v>678.22444999999993</v>
      </c>
      <c r="AD65" s="31">
        <f t="shared" si="41"/>
        <v>1</v>
      </c>
      <c r="AE65" s="164">
        <f t="shared" si="42"/>
        <v>36.83</v>
      </c>
      <c r="AF65" s="165">
        <f t="shared" si="43"/>
        <v>0.69300000000000006</v>
      </c>
      <c r="AH65" t="str">
        <f t="shared" si="44"/>
        <v>2017</v>
      </c>
    </row>
    <row r="66" spans="4:34" hidden="1" x14ac:dyDescent="0.25">
      <c r="D66" s="282" t="str">
        <f t="shared" si="14"/>
        <v>Q3 2017</v>
      </c>
      <c r="E66" s="114" t="s">
        <v>52</v>
      </c>
      <c r="F66" s="115" t="s">
        <v>85</v>
      </c>
      <c r="G66" s="157" t="s">
        <v>43</v>
      </c>
      <c r="H66" s="157" t="s">
        <v>197</v>
      </c>
      <c r="I66" s="116" t="s">
        <v>58</v>
      </c>
      <c r="J66" s="116" t="s">
        <v>45</v>
      </c>
      <c r="K66" s="116" t="s">
        <v>70</v>
      </c>
      <c r="L66" s="116" t="s">
        <v>70</v>
      </c>
      <c r="M66" s="116" t="s">
        <v>131</v>
      </c>
      <c r="N66" s="117">
        <v>1.4</v>
      </c>
      <c r="O66" s="146">
        <v>400</v>
      </c>
      <c r="P66" s="146">
        <v>400</v>
      </c>
      <c r="Q66" s="242">
        <v>7.0000000000000007E-2</v>
      </c>
      <c r="R66" s="118" t="str">
        <f t="shared" si="30"/>
        <v>400 - 499</v>
      </c>
      <c r="S66" s="118" t="str">
        <f t="shared" si="31"/>
        <v>1.4 - 1.59</v>
      </c>
      <c r="T66" s="119">
        <f t="shared" si="32"/>
        <v>9.8000000000000004E-2</v>
      </c>
      <c r="U66" s="120">
        <f t="shared" si="33"/>
        <v>4.4257975999999997E-2</v>
      </c>
      <c r="V66" s="161">
        <f t="shared" si="34"/>
        <v>9.8000000000000004E-2</v>
      </c>
      <c r="W66" s="161">
        <f t="shared" si="35"/>
        <v>39.597979746446669</v>
      </c>
      <c r="X66" s="121">
        <f t="shared" si="36"/>
        <v>1.3167</v>
      </c>
      <c r="Y66" s="188">
        <v>18.809999999999999</v>
      </c>
      <c r="Z66" s="148">
        <f t="shared" si="37"/>
        <v>1</v>
      </c>
      <c r="AA66" s="148">
        <f t="shared" si="38"/>
        <v>1</v>
      </c>
      <c r="AB66" s="122">
        <f t="shared" si="39"/>
        <v>404.06101782088433</v>
      </c>
      <c r="AC66" s="30">
        <f t="shared" si="40"/>
        <v>632.25679999999988</v>
      </c>
      <c r="AD66" s="31">
        <f t="shared" si="41"/>
        <v>1</v>
      </c>
      <c r="AE66" s="164">
        <f t="shared" si="42"/>
        <v>35.559999999999995</v>
      </c>
      <c r="AF66" s="165">
        <f t="shared" si="43"/>
        <v>1.3167</v>
      </c>
      <c r="AH66" t="str">
        <f t="shared" si="44"/>
        <v>2017</v>
      </c>
    </row>
    <row r="67" spans="4:34" hidden="1" x14ac:dyDescent="0.25">
      <c r="D67" s="282" t="str">
        <f t="shared" si="14"/>
        <v>Q3 2017</v>
      </c>
      <c r="E67" s="114" t="s">
        <v>52</v>
      </c>
      <c r="F67" s="115" t="s">
        <v>85</v>
      </c>
      <c r="G67" s="157" t="s">
        <v>43</v>
      </c>
      <c r="H67" s="157" t="s">
        <v>197</v>
      </c>
      <c r="I67" s="116" t="s">
        <v>58</v>
      </c>
      <c r="J67" s="116" t="s">
        <v>45</v>
      </c>
      <c r="K67" s="116" t="s">
        <v>70</v>
      </c>
      <c r="L67" s="116" t="s">
        <v>70</v>
      </c>
      <c r="M67" s="116" t="s">
        <v>131</v>
      </c>
      <c r="N67" s="117">
        <v>0.95</v>
      </c>
      <c r="O67" s="146">
        <v>120</v>
      </c>
      <c r="P67" s="146">
        <v>180</v>
      </c>
      <c r="Q67" s="242">
        <v>0.1</v>
      </c>
      <c r="R67" s="118" t="str">
        <f t="shared" si="30"/>
        <v>200 - 299</v>
      </c>
      <c r="S67" s="118" t="str">
        <f t="shared" si="31"/>
        <v>0.8 - 0.99</v>
      </c>
      <c r="T67" s="119">
        <f t="shared" si="32"/>
        <v>9.5000000000000001E-2</v>
      </c>
      <c r="U67" s="120">
        <f t="shared" si="33"/>
        <v>2.6873395384615386E-2</v>
      </c>
      <c r="V67" s="161">
        <f t="shared" si="34"/>
        <v>9.5000000000000015E-2</v>
      </c>
      <c r="W67" s="161">
        <f t="shared" si="35"/>
        <v>21.633307652783937</v>
      </c>
      <c r="X67" s="121">
        <f t="shared" si="36"/>
        <v>1.1879999999999999</v>
      </c>
      <c r="Y67" s="188">
        <v>11.879999999999999</v>
      </c>
      <c r="Z67" s="148">
        <f t="shared" si="37"/>
        <v>2</v>
      </c>
      <c r="AA67" s="148">
        <f t="shared" si="38"/>
        <v>3</v>
      </c>
      <c r="AB67" s="122">
        <f t="shared" si="39"/>
        <v>227.71902792404143</v>
      </c>
      <c r="AC67" s="30">
        <f t="shared" si="40"/>
        <v>268.73395384615384</v>
      </c>
      <c r="AD67" s="31">
        <f t="shared" si="41"/>
        <v>0.66666666666666663</v>
      </c>
      <c r="AE67" s="164">
        <f t="shared" si="42"/>
        <v>24.13</v>
      </c>
      <c r="AF67" s="165">
        <f t="shared" si="43"/>
        <v>1.1879999999999999</v>
      </c>
      <c r="AH67" t="str">
        <f t="shared" si="44"/>
        <v>2017</v>
      </c>
    </row>
    <row r="68" spans="4:34" hidden="1" x14ac:dyDescent="0.25">
      <c r="D68" s="282" t="str">
        <f t="shared" si="14"/>
        <v>Q3 2017</v>
      </c>
      <c r="E68" s="114" t="s">
        <v>52</v>
      </c>
      <c r="F68" s="115" t="s">
        <v>85</v>
      </c>
      <c r="G68" s="157" t="s">
        <v>43</v>
      </c>
      <c r="H68" s="157" t="s">
        <v>197</v>
      </c>
      <c r="I68" s="116" t="s">
        <v>58</v>
      </c>
      <c r="J68" s="116" t="s">
        <v>45</v>
      </c>
      <c r="K68" s="116" t="s">
        <v>70</v>
      </c>
      <c r="L68" s="116" t="s">
        <v>70</v>
      </c>
      <c r="M68" s="116" t="s">
        <v>131</v>
      </c>
      <c r="N68" s="117">
        <v>1.2</v>
      </c>
      <c r="O68" s="146">
        <v>390</v>
      </c>
      <c r="P68" s="146">
        <v>390</v>
      </c>
      <c r="Q68" s="242">
        <v>0.22</v>
      </c>
      <c r="R68" s="118" t="str">
        <f t="shared" si="30"/>
        <v>400 - 499</v>
      </c>
      <c r="S68" s="118" t="str">
        <f t="shared" si="31"/>
        <v>1.2 - 1.39</v>
      </c>
      <c r="T68" s="119">
        <f t="shared" si="32"/>
        <v>0.26400000000000001</v>
      </c>
      <c r="U68" s="120">
        <f t="shared" si="33"/>
        <v>0.10219334399999996</v>
      </c>
      <c r="V68" s="161">
        <f t="shared" si="34"/>
        <v>0.26400000000000001</v>
      </c>
      <c r="W68" s="161">
        <f t="shared" si="35"/>
        <v>121.33952365161156</v>
      </c>
      <c r="X68" s="121">
        <f t="shared" si="36"/>
        <v>3.7025999999999994</v>
      </c>
      <c r="Y68" s="188">
        <v>16.829999999999998</v>
      </c>
      <c r="Z68" s="148">
        <f t="shared" si="37"/>
        <v>1</v>
      </c>
      <c r="AA68" s="148">
        <f t="shared" si="38"/>
        <v>1</v>
      </c>
      <c r="AB68" s="122">
        <f t="shared" si="39"/>
        <v>459.61940777125591</v>
      </c>
      <c r="AC68" s="30">
        <f t="shared" si="40"/>
        <v>464.51519999999988</v>
      </c>
      <c r="AD68" s="31">
        <f t="shared" si="41"/>
        <v>1</v>
      </c>
      <c r="AE68" s="164">
        <f t="shared" si="42"/>
        <v>30.479999999999997</v>
      </c>
      <c r="AF68" s="165">
        <f t="shared" si="43"/>
        <v>3.7025999999999994</v>
      </c>
      <c r="AH68" t="str">
        <f t="shared" si="44"/>
        <v>2017</v>
      </c>
    </row>
    <row r="69" spans="4:34" hidden="1" x14ac:dyDescent="0.25">
      <c r="D69" s="282" t="str">
        <f t="shared" si="14"/>
        <v>Q3 2017</v>
      </c>
      <c r="E69" s="114" t="s">
        <v>52</v>
      </c>
      <c r="F69" s="115" t="s">
        <v>85</v>
      </c>
      <c r="G69" s="157" t="s">
        <v>43</v>
      </c>
      <c r="H69" s="157" t="s">
        <v>197</v>
      </c>
      <c r="I69" s="116" t="s">
        <v>58</v>
      </c>
      <c r="J69" s="116" t="s">
        <v>45</v>
      </c>
      <c r="K69" s="116" t="s">
        <v>70</v>
      </c>
      <c r="L69" s="116" t="s">
        <v>149</v>
      </c>
      <c r="M69" s="116" t="s">
        <v>150</v>
      </c>
      <c r="N69" s="117">
        <v>1.41</v>
      </c>
      <c r="O69" s="146">
        <v>400</v>
      </c>
      <c r="P69" s="146">
        <v>400</v>
      </c>
      <c r="Q69" s="242">
        <v>0.15</v>
      </c>
      <c r="R69" s="118" t="str">
        <f t="shared" si="30"/>
        <v>400 - 499</v>
      </c>
      <c r="S69" s="118" t="str">
        <f t="shared" si="31"/>
        <v>1.4 - 1.59</v>
      </c>
      <c r="T69" s="119">
        <f t="shared" si="32"/>
        <v>0.21149999999999999</v>
      </c>
      <c r="U69" s="120">
        <f t="shared" si="33"/>
        <v>9.6198194699999962E-2</v>
      </c>
      <c r="V69" s="161">
        <f t="shared" si="34"/>
        <v>0.21149999999999997</v>
      </c>
      <c r="W69" s="161">
        <f t="shared" si="35"/>
        <v>84.852813742385706</v>
      </c>
      <c r="X69" s="121">
        <f t="shared" si="36"/>
        <v>2.8214999999999999</v>
      </c>
      <c r="Y69" s="188">
        <v>18.809999999999999</v>
      </c>
      <c r="Z69" s="148">
        <f t="shared" si="37"/>
        <v>1</v>
      </c>
      <c r="AA69" s="148">
        <f t="shared" si="38"/>
        <v>1</v>
      </c>
      <c r="AB69" s="122">
        <f t="shared" si="39"/>
        <v>401.19533684343128</v>
      </c>
      <c r="AC69" s="30">
        <f t="shared" si="40"/>
        <v>641.32129799999973</v>
      </c>
      <c r="AD69" s="31">
        <f t="shared" si="41"/>
        <v>1</v>
      </c>
      <c r="AE69" s="164">
        <f t="shared" si="42"/>
        <v>35.813999999999993</v>
      </c>
      <c r="AF69" s="165">
        <f t="shared" si="43"/>
        <v>2.8214999999999999</v>
      </c>
      <c r="AH69" t="str">
        <f t="shared" si="44"/>
        <v>2017</v>
      </c>
    </row>
    <row r="70" spans="4:34" hidden="1" x14ac:dyDescent="0.25">
      <c r="D70" s="282" t="str">
        <f t="shared" si="14"/>
        <v>Q4 2017</v>
      </c>
      <c r="E70" s="114" t="s">
        <v>52</v>
      </c>
      <c r="F70" s="115" t="s">
        <v>86</v>
      </c>
      <c r="G70" s="157" t="s">
        <v>43</v>
      </c>
      <c r="H70" s="157" t="s">
        <v>197</v>
      </c>
      <c r="I70" s="116" t="s">
        <v>88</v>
      </c>
      <c r="J70" s="116" t="s">
        <v>51</v>
      </c>
      <c r="K70" s="116" t="s">
        <v>46</v>
      </c>
      <c r="L70" s="116" t="s">
        <v>46</v>
      </c>
      <c r="M70" s="116"/>
      <c r="N70" s="117">
        <v>1.5</v>
      </c>
      <c r="O70" s="146">
        <v>312</v>
      </c>
      <c r="P70" s="146">
        <v>390</v>
      </c>
      <c r="Q70" s="242">
        <v>1.5</v>
      </c>
      <c r="R70" s="118" t="str">
        <f t="shared" si="30"/>
        <v>300 - 399</v>
      </c>
      <c r="S70" s="118" t="str">
        <f t="shared" si="31"/>
        <v>1.4 - 1.59</v>
      </c>
      <c r="T70" s="119">
        <f t="shared" si="32"/>
        <v>2.25</v>
      </c>
      <c r="U70" s="120">
        <f t="shared" si="33"/>
        <v>1.0621536585365849</v>
      </c>
      <c r="V70" s="161">
        <f t="shared" si="34"/>
        <v>2.25</v>
      </c>
      <c r="W70" s="161">
        <f t="shared" si="35"/>
        <v>749.16553577964328</v>
      </c>
      <c r="X70" s="121">
        <f t="shared" si="36"/>
        <v>43.217999999999996</v>
      </c>
      <c r="Y70" s="188">
        <v>28.811999999999998</v>
      </c>
      <c r="Z70" s="148">
        <f t="shared" si="37"/>
        <v>4</v>
      </c>
      <c r="AA70" s="148">
        <f t="shared" si="38"/>
        <v>5</v>
      </c>
      <c r="AB70" s="122">
        <f t="shared" si="39"/>
        <v>332.96246034650812</v>
      </c>
      <c r="AC70" s="30">
        <f t="shared" si="40"/>
        <v>708.10243902439004</v>
      </c>
      <c r="AD70" s="31">
        <f t="shared" si="41"/>
        <v>0.8</v>
      </c>
      <c r="AE70" s="164">
        <f t="shared" si="42"/>
        <v>38.099999999999994</v>
      </c>
      <c r="AF70" s="165">
        <f t="shared" si="43"/>
        <v>43.217999999999996</v>
      </c>
      <c r="AH70" t="str">
        <f t="shared" si="44"/>
        <v>2017</v>
      </c>
    </row>
    <row r="71" spans="4:34" hidden="1" x14ac:dyDescent="0.25">
      <c r="D71" s="282" t="str">
        <f t="shared" si="14"/>
        <v>Q4 2017</v>
      </c>
      <c r="E71" s="114" t="s">
        <v>52</v>
      </c>
      <c r="F71" s="115" t="s">
        <v>86</v>
      </c>
      <c r="G71" s="157" t="s">
        <v>43</v>
      </c>
      <c r="H71" s="157" t="s">
        <v>197</v>
      </c>
      <c r="I71" s="116" t="s">
        <v>64</v>
      </c>
      <c r="J71" s="116" t="s">
        <v>51</v>
      </c>
      <c r="K71" s="116" t="s">
        <v>46</v>
      </c>
      <c r="L71" s="116" t="s">
        <v>46</v>
      </c>
      <c r="M71" s="116"/>
      <c r="N71" s="117">
        <v>1.5</v>
      </c>
      <c r="O71" s="146">
        <v>312</v>
      </c>
      <c r="P71" s="146">
        <v>390</v>
      </c>
      <c r="Q71" s="242">
        <v>5</v>
      </c>
      <c r="R71" s="118" t="str">
        <f t="shared" si="30"/>
        <v>300 - 399</v>
      </c>
      <c r="S71" s="118" t="str">
        <f t="shared" si="31"/>
        <v>1.4 - 1.59</v>
      </c>
      <c r="T71" s="119">
        <f t="shared" si="32"/>
        <v>7.5</v>
      </c>
      <c r="U71" s="120">
        <f t="shared" si="33"/>
        <v>3.5405121951219503</v>
      </c>
      <c r="V71" s="161">
        <f t="shared" si="34"/>
        <v>7.4999999999999991</v>
      </c>
      <c r="W71" s="161">
        <f t="shared" si="35"/>
        <v>2497.2184525988109</v>
      </c>
      <c r="X71" s="121">
        <f t="shared" si="36"/>
        <v>144.06</v>
      </c>
      <c r="Y71" s="188">
        <v>28.811999999999998</v>
      </c>
      <c r="Z71" s="148">
        <f t="shared" si="37"/>
        <v>4</v>
      </c>
      <c r="AA71" s="148">
        <f t="shared" si="38"/>
        <v>5</v>
      </c>
      <c r="AB71" s="122">
        <f t="shared" si="39"/>
        <v>332.96246034650812</v>
      </c>
      <c r="AC71" s="30">
        <f t="shared" si="40"/>
        <v>708.10243902439004</v>
      </c>
      <c r="AD71" s="31">
        <f t="shared" si="41"/>
        <v>0.8</v>
      </c>
      <c r="AE71" s="164">
        <f t="shared" si="42"/>
        <v>38.099999999999994</v>
      </c>
      <c r="AF71" s="165">
        <f t="shared" si="43"/>
        <v>144.06</v>
      </c>
      <c r="AH71" t="str">
        <f t="shared" si="44"/>
        <v>2017</v>
      </c>
    </row>
    <row r="72" spans="4:34" hidden="1" x14ac:dyDescent="0.25">
      <c r="D72" s="282" t="str">
        <f t="shared" si="14"/>
        <v>Q4 2017</v>
      </c>
      <c r="E72" s="114" t="s">
        <v>52</v>
      </c>
      <c r="F72" s="115" t="s">
        <v>86</v>
      </c>
      <c r="G72" s="157" t="s">
        <v>43</v>
      </c>
      <c r="H72" s="157" t="s">
        <v>197</v>
      </c>
      <c r="I72" s="116" t="s">
        <v>64</v>
      </c>
      <c r="J72" s="116" t="s">
        <v>51</v>
      </c>
      <c r="K72" s="116" t="s">
        <v>70</v>
      </c>
      <c r="L72" s="116" t="s">
        <v>70</v>
      </c>
      <c r="M72" s="116"/>
      <c r="N72" s="117">
        <v>1.4</v>
      </c>
      <c r="O72" s="146">
        <v>480</v>
      </c>
      <c r="P72" s="146">
        <v>480</v>
      </c>
      <c r="Q72" s="242">
        <v>0.1</v>
      </c>
      <c r="R72" s="118" t="str">
        <f t="shared" si="30"/>
        <v>400 - 499</v>
      </c>
      <c r="S72" s="118" t="str">
        <f t="shared" si="31"/>
        <v>1.4 - 1.59</v>
      </c>
      <c r="T72" s="119">
        <f t="shared" si="32"/>
        <v>0.13999999999999999</v>
      </c>
      <c r="U72" s="120">
        <f t="shared" si="33"/>
        <v>6.3225679999999992E-2</v>
      </c>
      <c r="V72" s="161">
        <f t="shared" si="34"/>
        <v>0.13999999999999999</v>
      </c>
      <c r="W72" s="161">
        <f t="shared" si="35"/>
        <v>67.882250993908571</v>
      </c>
      <c r="X72" s="121">
        <f t="shared" si="36"/>
        <v>2.8811999999999998</v>
      </c>
      <c r="Y72" s="188">
        <v>28.811999999999998</v>
      </c>
      <c r="Z72" s="148">
        <f t="shared" si="37"/>
        <v>1</v>
      </c>
      <c r="AA72" s="148">
        <f t="shared" si="38"/>
        <v>1</v>
      </c>
      <c r="AB72" s="122">
        <f t="shared" si="39"/>
        <v>484.87322138506119</v>
      </c>
      <c r="AC72" s="30">
        <f t="shared" si="40"/>
        <v>632.25679999999988</v>
      </c>
      <c r="AD72" s="31">
        <f t="shared" si="41"/>
        <v>1</v>
      </c>
      <c r="AE72" s="164">
        <f t="shared" si="42"/>
        <v>35.559999999999995</v>
      </c>
      <c r="AF72" s="165">
        <f t="shared" si="43"/>
        <v>2.8811999999999998</v>
      </c>
      <c r="AH72" t="str">
        <f t="shared" si="44"/>
        <v>2017</v>
      </c>
    </row>
    <row r="73" spans="4:34" hidden="1" x14ac:dyDescent="0.25">
      <c r="D73" s="282" t="str">
        <f t="shared" si="14"/>
        <v>Q4 2017</v>
      </c>
      <c r="E73" s="114" t="s">
        <v>52</v>
      </c>
      <c r="F73" s="115" t="s">
        <v>86</v>
      </c>
      <c r="G73" s="157" t="s">
        <v>43</v>
      </c>
      <c r="H73" s="157" t="s">
        <v>197</v>
      </c>
      <c r="I73" s="116" t="s">
        <v>88</v>
      </c>
      <c r="J73" s="116" t="s">
        <v>51</v>
      </c>
      <c r="K73" s="116" t="s">
        <v>55</v>
      </c>
      <c r="L73" s="116" t="s">
        <v>55</v>
      </c>
      <c r="M73" s="116"/>
      <c r="N73" s="117">
        <v>1.2</v>
      </c>
      <c r="O73" s="146">
        <v>360</v>
      </c>
      <c r="P73" s="146">
        <v>360</v>
      </c>
      <c r="Q73" s="242">
        <v>1.5</v>
      </c>
      <c r="R73" s="118" t="str">
        <f t="shared" si="30"/>
        <v>400 - 499</v>
      </c>
      <c r="S73" s="118" t="str">
        <f t="shared" si="31"/>
        <v>1.2 - 1.39</v>
      </c>
      <c r="T73" s="119">
        <f t="shared" si="32"/>
        <v>1.7999999999999998</v>
      </c>
      <c r="U73" s="120">
        <f t="shared" si="33"/>
        <v>0.69677279999999986</v>
      </c>
      <c r="V73" s="161">
        <f t="shared" si="34"/>
        <v>1.8</v>
      </c>
      <c r="W73" s="161">
        <f t="shared" si="35"/>
        <v>763.67532368147135</v>
      </c>
      <c r="X73" s="121">
        <f t="shared" si="36"/>
        <v>36.015000000000001</v>
      </c>
      <c r="Y73" s="188">
        <v>24.009999999999998</v>
      </c>
      <c r="Z73" s="148">
        <f t="shared" si="37"/>
        <v>1</v>
      </c>
      <c r="AA73" s="148">
        <f t="shared" si="38"/>
        <v>1</v>
      </c>
      <c r="AB73" s="122">
        <f t="shared" si="39"/>
        <v>424.26406871192853</v>
      </c>
      <c r="AC73" s="30">
        <f t="shared" si="40"/>
        <v>464.51519999999988</v>
      </c>
      <c r="AD73" s="31">
        <f t="shared" si="41"/>
        <v>1</v>
      </c>
      <c r="AE73" s="164">
        <f t="shared" si="42"/>
        <v>30.479999999999997</v>
      </c>
      <c r="AF73" s="165">
        <f t="shared" si="43"/>
        <v>36.015000000000001</v>
      </c>
      <c r="AH73" t="str">
        <f t="shared" si="44"/>
        <v>2017</v>
      </c>
    </row>
    <row r="74" spans="4:34" hidden="1" x14ac:dyDescent="0.25">
      <c r="D74" s="282" t="str">
        <f t="shared" ref="D74:D137" si="45">F74&amp;" "&amp;E74</f>
        <v>Q4 2017</v>
      </c>
      <c r="E74" s="114" t="s">
        <v>52</v>
      </c>
      <c r="F74" s="115" t="s">
        <v>86</v>
      </c>
      <c r="G74" s="157" t="s">
        <v>43</v>
      </c>
      <c r="H74" s="157" t="s">
        <v>197</v>
      </c>
      <c r="I74" s="116" t="s">
        <v>58</v>
      </c>
      <c r="J74" s="116" t="s">
        <v>45</v>
      </c>
      <c r="K74" s="116" t="s">
        <v>75</v>
      </c>
      <c r="L74" s="116" t="s">
        <v>75</v>
      </c>
      <c r="M74" s="116" t="s">
        <v>151</v>
      </c>
      <c r="N74" s="117">
        <v>1.2</v>
      </c>
      <c r="O74" s="146">
        <v>390</v>
      </c>
      <c r="P74" s="146">
        <v>390</v>
      </c>
      <c r="Q74" s="242">
        <v>0.16</v>
      </c>
      <c r="R74" s="118" t="str">
        <f t="shared" si="30"/>
        <v>400 - 499</v>
      </c>
      <c r="S74" s="118" t="str">
        <f t="shared" si="31"/>
        <v>1.2 - 1.39</v>
      </c>
      <c r="T74" s="119">
        <f t="shared" si="32"/>
        <v>0.192</v>
      </c>
      <c r="U74" s="120">
        <f t="shared" si="33"/>
        <v>7.432243199999998E-2</v>
      </c>
      <c r="V74" s="161">
        <f t="shared" si="34"/>
        <v>0.19199999999999998</v>
      </c>
      <c r="W74" s="161">
        <f t="shared" si="35"/>
        <v>88.246926292081142</v>
      </c>
      <c r="X74" s="121">
        <f t="shared" si="36"/>
        <v>2.6658719999999998</v>
      </c>
      <c r="Y74" s="188">
        <v>16.6617</v>
      </c>
      <c r="Z74" s="148">
        <f t="shared" si="37"/>
        <v>1</v>
      </c>
      <c r="AA74" s="148">
        <f t="shared" si="38"/>
        <v>1</v>
      </c>
      <c r="AB74" s="122">
        <f t="shared" si="39"/>
        <v>459.61940777125591</v>
      </c>
      <c r="AC74" s="30">
        <f t="shared" si="40"/>
        <v>464.51519999999988</v>
      </c>
      <c r="AD74" s="31">
        <f t="shared" si="41"/>
        <v>1</v>
      </c>
      <c r="AE74" s="164">
        <f t="shared" si="42"/>
        <v>30.479999999999997</v>
      </c>
      <c r="AF74" s="165">
        <f t="shared" si="43"/>
        <v>2.6658719999999998</v>
      </c>
      <c r="AH74" t="str">
        <f t="shared" si="44"/>
        <v>2017</v>
      </c>
    </row>
    <row r="75" spans="4:34" hidden="1" x14ac:dyDescent="0.25">
      <c r="D75" s="282" t="str">
        <f t="shared" si="45"/>
        <v>Q4 2017</v>
      </c>
      <c r="E75" s="114" t="s">
        <v>52</v>
      </c>
      <c r="F75" s="115" t="s">
        <v>86</v>
      </c>
      <c r="G75" s="157" t="s">
        <v>43</v>
      </c>
      <c r="H75" s="157" t="s">
        <v>197</v>
      </c>
      <c r="I75" s="116" t="s">
        <v>58</v>
      </c>
      <c r="J75" s="116" t="s">
        <v>45</v>
      </c>
      <c r="K75" s="116" t="s">
        <v>70</v>
      </c>
      <c r="L75" s="116" t="s">
        <v>77</v>
      </c>
      <c r="M75" s="116" t="s">
        <v>186</v>
      </c>
      <c r="N75" s="117">
        <v>1.41</v>
      </c>
      <c r="O75" s="146">
        <v>320</v>
      </c>
      <c r="P75" s="146">
        <v>360</v>
      </c>
      <c r="Q75" s="242">
        <v>0.38</v>
      </c>
      <c r="R75" s="118" t="str">
        <f t="shared" si="30"/>
        <v>300 - 399</v>
      </c>
      <c r="S75" s="118" t="str">
        <f t="shared" si="31"/>
        <v>1.4 - 1.59</v>
      </c>
      <c r="T75" s="119">
        <f t="shared" si="32"/>
        <v>0.53579999999999994</v>
      </c>
      <c r="U75" s="120">
        <f t="shared" si="33"/>
        <v>0.24202138914868954</v>
      </c>
      <c r="V75" s="161">
        <f t="shared" si="34"/>
        <v>0.53579999999999994</v>
      </c>
      <c r="W75" s="161">
        <f t="shared" si="35"/>
        <v>183.03223759764288</v>
      </c>
      <c r="X75" s="121">
        <f t="shared" si="36"/>
        <v>6.7038840000000004</v>
      </c>
      <c r="Y75" s="188">
        <v>17.6418</v>
      </c>
      <c r="Z75" s="148">
        <f t="shared" si="37"/>
        <v>8</v>
      </c>
      <c r="AA75" s="148">
        <f t="shared" si="38"/>
        <v>9</v>
      </c>
      <c r="AB75" s="122">
        <f t="shared" si="39"/>
        <v>341.60551996573889</v>
      </c>
      <c r="AC75" s="30">
        <f t="shared" si="40"/>
        <v>636.89839249655142</v>
      </c>
      <c r="AD75" s="31">
        <f t="shared" si="41"/>
        <v>0.88888888888888884</v>
      </c>
      <c r="AE75" s="164">
        <f t="shared" si="42"/>
        <v>35.813999999999993</v>
      </c>
      <c r="AF75" s="165">
        <f t="shared" si="43"/>
        <v>6.7038840000000004</v>
      </c>
      <c r="AH75" t="str">
        <f t="shared" si="44"/>
        <v>2017</v>
      </c>
    </row>
    <row r="76" spans="4:34" hidden="1" x14ac:dyDescent="0.25">
      <c r="D76" s="282" t="str">
        <f t="shared" si="45"/>
        <v>Q4 2017</v>
      </c>
      <c r="E76" s="114" t="s">
        <v>52</v>
      </c>
      <c r="F76" s="115" t="s">
        <v>86</v>
      </c>
      <c r="G76" s="157" t="s">
        <v>43</v>
      </c>
      <c r="H76" s="157" t="s">
        <v>197</v>
      </c>
      <c r="I76" s="116" t="s">
        <v>50</v>
      </c>
      <c r="J76" s="116" t="s">
        <v>45</v>
      </c>
      <c r="K76" s="116" t="s">
        <v>70</v>
      </c>
      <c r="L76" s="116" t="s">
        <v>70</v>
      </c>
      <c r="M76" s="116" t="s">
        <v>152</v>
      </c>
      <c r="N76" s="117">
        <v>1.4</v>
      </c>
      <c r="O76" s="146">
        <v>480</v>
      </c>
      <c r="P76" s="146">
        <v>480</v>
      </c>
      <c r="Q76" s="242">
        <v>0.06</v>
      </c>
      <c r="R76" s="118" t="str">
        <f t="shared" si="30"/>
        <v>400 - 499</v>
      </c>
      <c r="S76" s="118" t="str">
        <f t="shared" si="31"/>
        <v>1.4 - 1.59</v>
      </c>
      <c r="T76" s="119">
        <f t="shared" si="32"/>
        <v>8.3999999999999991E-2</v>
      </c>
      <c r="U76" s="120">
        <f t="shared" si="33"/>
        <v>3.793540799999999E-2</v>
      </c>
      <c r="V76" s="161">
        <f t="shared" si="34"/>
        <v>8.3999999999999991E-2</v>
      </c>
      <c r="W76" s="161">
        <f t="shared" si="35"/>
        <v>40.729350596345135</v>
      </c>
      <c r="X76" s="121">
        <f t="shared" si="36"/>
        <v>1.1761200000000001</v>
      </c>
      <c r="Y76" s="188">
        <v>19.602</v>
      </c>
      <c r="Z76" s="148">
        <f t="shared" si="37"/>
        <v>1</v>
      </c>
      <c r="AA76" s="148">
        <f t="shared" si="38"/>
        <v>1</v>
      </c>
      <c r="AB76" s="122">
        <f t="shared" si="39"/>
        <v>484.87322138506119</v>
      </c>
      <c r="AC76" s="30">
        <f t="shared" si="40"/>
        <v>632.25679999999988</v>
      </c>
      <c r="AD76" s="31">
        <f t="shared" si="41"/>
        <v>1</v>
      </c>
      <c r="AE76" s="164">
        <f t="shared" si="42"/>
        <v>35.559999999999995</v>
      </c>
      <c r="AF76" s="165">
        <f t="shared" si="43"/>
        <v>1.1761200000000001</v>
      </c>
      <c r="AH76" t="str">
        <f t="shared" si="44"/>
        <v>2017</v>
      </c>
    </row>
    <row r="77" spans="4:34" hidden="1" x14ac:dyDescent="0.25">
      <c r="D77" s="282" t="str">
        <f t="shared" si="45"/>
        <v>Q4 2017</v>
      </c>
      <c r="E77" s="114" t="s">
        <v>52</v>
      </c>
      <c r="F77" s="115" t="s">
        <v>86</v>
      </c>
      <c r="G77" s="157" t="s">
        <v>43</v>
      </c>
      <c r="H77" s="157" t="s">
        <v>197</v>
      </c>
      <c r="I77" s="116" t="s">
        <v>73</v>
      </c>
      <c r="J77" s="116" t="s">
        <v>45</v>
      </c>
      <c r="K77" s="116" t="s">
        <v>70</v>
      </c>
      <c r="L77" s="116" t="s">
        <v>70</v>
      </c>
      <c r="M77" s="116" t="s">
        <v>131</v>
      </c>
      <c r="N77" s="117">
        <v>1.45</v>
      </c>
      <c r="O77" s="146">
        <v>400</v>
      </c>
      <c r="P77" s="146">
        <v>400</v>
      </c>
      <c r="Q77" s="242">
        <v>0.03</v>
      </c>
      <c r="R77" s="118" t="str">
        <f t="shared" si="30"/>
        <v>300 - 399</v>
      </c>
      <c r="S77" s="118" t="str">
        <f t="shared" si="31"/>
        <v>1.4 - 1.59</v>
      </c>
      <c r="T77" s="119">
        <f t="shared" si="32"/>
        <v>4.3499999999999997E-2</v>
      </c>
      <c r="U77" s="120">
        <f t="shared" si="33"/>
        <v>2.0346733499999995E-2</v>
      </c>
      <c r="V77" s="161">
        <f t="shared" si="34"/>
        <v>4.3500000000000004E-2</v>
      </c>
      <c r="W77" s="161">
        <f t="shared" si="35"/>
        <v>16.970562748477139</v>
      </c>
      <c r="X77" s="121">
        <f t="shared" si="36"/>
        <v>0.58806000000000003</v>
      </c>
      <c r="Y77" s="188">
        <v>19.602</v>
      </c>
      <c r="Z77" s="148">
        <f t="shared" si="37"/>
        <v>1</v>
      </c>
      <c r="AA77" s="148">
        <f t="shared" si="38"/>
        <v>1</v>
      </c>
      <c r="AB77" s="122">
        <f t="shared" si="39"/>
        <v>390.12787927533657</v>
      </c>
      <c r="AC77" s="30">
        <f t="shared" si="40"/>
        <v>678.22444999999993</v>
      </c>
      <c r="AD77" s="31">
        <f t="shared" si="41"/>
        <v>1</v>
      </c>
      <c r="AE77" s="164">
        <f t="shared" si="42"/>
        <v>36.83</v>
      </c>
      <c r="AF77" s="165">
        <f t="shared" si="43"/>
        <v>0.58806000000000003</v>
      </c>
      <c r="AH77" t="str">
        <f t="shared" si="44"/>
        <v>2017</v>
      </c>
    </row>
    <row r="78" spans="4:34" hidden="1" x14ac:dyDescent="0.25">
      <c r="D78" s="282" t="str">
        <f t="shared" si="45"/>
        <v>Q4 2017</v>
      </c>
      <c r="E78" s="114" t="s">
        <v>52</v>
      </c>
      <c r="F78" s="115" t="s">
        <v>86</v>
      </c>
      <c r="G78" s="157" t="s">
        <v>43</v>
      </c>
      <c r="H78" s="157" t="s">
        <v>197</v>
      </c>
      <c r="I78" s="116" t="s">
        <v>73</v>
      </c>
      <c r="J78" s="116" t="s">
        <v>45</v>
      </c>
      <c r="K78" s="116" t="s">
        <v>70</v>
      </c>
      <c r="L78" s="116" t="s">
        <v>70</v>
      </c>
      <c r="M78" s="116" t="s">
        <v>131</v>
      </c>
      <c r="N78" s="117">
        <v>1.2</v>
      </c>
      <c r="O78" s="146">
        <v>390</v>
      </c>
      <c r="P78" s="146">
        <v>390</v>
      </c>
      <c r="Q78" s="242">
        <v>3.5000000000000003E-2</v>
      </c>
      <c r="R78" s="118" t="str">
        <f t="shared" ref="R78:R141" si="46">VLOOKUP(MATCH(AB78, PPIDefinition, 1), Index2PPICat, 2, FALSE)</f>
        <v>400 - 499</v>
      </c>
      <c r="S78" s="118" t="str">
        <f t="shared" ref="S78:S141" si="47">VLOOKUP(MATCH(N78, SizeDefinition, 1), Index2SizeCat, 2, FALSE)</f>
        <v>1.2 - 1.39</v>
      </c>
      <c r="T78" s="119">
        <f t="shared" ref="T78:T141" si="48">N78*Q78</f>
        <v>4.2000000000000003E-2</v>
      </c>
      <c r="U78" s="120">
        <f t="shared" ref="U78:U141" si="49">Q78*AC78/1000</f>
        <v>1.6258031999999995E-2</v>
      </c>
      <c r="V78" s="161">
        <f t="shared" ref="V78:V141" si="50">Q78*AE78/25.4</f>
        <v>4.2000000000000003E-2</v>
      </c>
      <c r="W78" s="161">
        <f t="shared" ref="W78:W141" si="51">Q78*SQRT(O78^2+P78^2)</f>
        <v>19.304015126392748</v>
      </c>
      <c r="X78" s="121">
        <f t="shared" ref="X78:X141" si="52">IF(Q78=0, 0, Q78*Y78)</f>
        <v>0.58315950000000005</v>
      </c>
      <c r="Y78" s="188">
        <v>16.6617</v>
      </c>
      <c r="Z78" s="148">
        <f t="shared" ref="Z78:Z141" si="53">VLOOKUP(O78&amp;" x "&amp;P78, Reso2Code, 3, FALSE)</f>
        <v>1</v>
      </c>
      <c r="AA78" s="148">
        <f t="shared" ref="AA78:AA141" si="54">VLOOKUP(O78&amp;" x "&amp;P78, Reso2Code, 4, FALSE)</f>
        <v>1</v>
      </c>
      <c r="AB78" s="122">
        <f t="shared" ref="AB78:AB141" si="55">SQRT(O78^2+P78^2)/N78</f>
        <v>459.61940777125591</v>
      </c>
      <c r="AC78" s="30">
        <f t="shared" ref="AC78:AC141" si="56">AE78^2*AD78/(1+AD78^2)</f>
        <v>464.51519999999988</v>
      </c>
      <c r="AD78" s="31">
        <f t="shared" ref="AD78:AD141" si="57">IF(Z78=0, 0, Z78/AA78)</f>
        <v>1</v>
      </c>
      <c r="AE78" s="164">
        <f t="shared" ref="AE78:AE141" si="58">N78*25.4</f>
        <v>30.479999999999997</v>
      </c>
      <c r="AF78" s="165">
        <f t="shared" ref="AF78:AF141" si="59">Q78*Y78</f>
        <v>0.58315950000000005</v>
      </c>
      <c r="AH78" t="str">
        <f t="shared" ref="AH78:AH141" si="60">TEXT(E78, "####")</f>
        <v>2017</v>
      </c>
    </row>
    <row r="79" spans="4:34" hidden="1" x14ac:dyDescent="0.25">
      <c r="D79" s="282" t="str">
        <f t="shared" si="45"/>
        <v>Q4 2017</v>
      </c>
      <c r="E79" s="114" t="s">
        <v>52</v>
      </c>
      <c r="F79" s="115" t="s">
        <v>86</v>
      </c>
      <c r="G79" s="157" t="s">
        <v>43</v>
      </c>
      <c r="H79" s="157" t="s">
        <v>197</v>
      </c>
      <c r="I79" s="116" t="s">
        <v>58</v>
      </c>
      <c r="J79" s="116" t="s">
        <v>45</v>
      </c>
      <c r="K79" s="116" t="s">
        <v>70</v>
      </c>
      <c r="L79" s="116" t="s">
        <v>70</v>
      </c>
      <c r="M79" s="116" t="s">
        <v>131</v>
      </c>
      <c r="N79" s="117">
        <v>1.4</v>
      </c>
      <c r="O79" s="146">
        <v>400</v>
      </c>
      <c r="P79" s="146">
        <v>400</v>
      </c>
      <c r="Q79" s="242">
        <v>0.1</v>
      </c>
      <c r="R79" s="118" t="str">
        <f t="shared" si="46"/>
        <v>400 - 499</v>
      </c>
      <c r="S79" s="118" t="str">
        <f t="shared" si="47"/>
        <v>1.4 - 1.59</v>
      </c>
      <c r="T79" s="119">
        <f t="shared" si="48"/>
        <v>0.13999999999999999</v>
      </c>
      <c r="U79" s="120">
        <f t="shared" si="49"/>
        <v>6.3225679999999992E-2</v>
      </c>
      <c r="V79" s="161">
        <f t="shared" si="50"/>
        <v>0.13999999999999999</v>
      </c>
      <c r="W79" s="161">
        <f t="shared" si="51"/>
        <v>56.568542494923804</v>
      </c>
      <c r="X79" s="121">
        <f t="shared" si="52"/>
        <v>1.86219</v>
      </c>
      <c r="Y79" s="188">
        <v>18.6219</v>
      </c>
      <c r="Z79" s="148">
        <f t="shared" si="53"/>
        <v>1</v>
      </c>
      <c r="AA79" s="148">
        <f t="shared" si="54"/>
        <v>1</v>
      </c>
      <c r="AB79" s="122">
        <f t="shared" si="55"/>
        <v>404.06101782088433</v>
      </c>
      <c r="AC79" s="30">
        <f t="shared" si="56"/>
        <v>632.25679999999988</v>
      </c>
      <c r="AD79" s="31">
        <f t="shared" si="57"/>
        <v>1</v>
      </c>
      <c r="AE79" s="164">
        <f t="shared" si="58"/>
        <v>35.559999999999995</v>
      </c>
      <c r="AF79" s="165">
        <f t="shared" si="59"/>
        <v>1.86219</v>
      </c>
      <c r="AH79" t="str">
        <f t="shared" si="60"/>
        <v>2017</v>
      </c>
    </row>
    <row r="80" spans="4:34" hidden="1" x14ac:dyDescent="0.25">
      <c r="D80" s="282" t="str">
        <f t="shared" si="45"/>
        <v>Q4 2017</v>
      </c>
      <c r="E80" s="114" t="s">
        <v>52</v>
      </c>
      <c r="F80" s="115" t="s">
        <v>86</v>
      </c>
      <c r="G80" s="157" t="s">
        <v>43</v>
      </c>
      <c r="H80" s="157" t="s">
        <v>197</v>
      </c>
      <c r="I80" s="116" t="s">
        <v>58</v>
      </c>
      <c r="J80" s="116" t="s">
        <v>45</v>
      </c>
      <c r="K80" s="116" t="s">
        <v>70</v>
      </c>
      <c r="L80" s="116" t="s">
        <v>70</v>
      </c>
      <c r="M80" s="116" t="s">
        <v>131</v>
      </c>
      <c r="N80" s="117">
        <v>0.95</v>
      </c>
      <c r="O80" s="146">
        <v>120</v>
      </c>
      <c r="P80" s="146">
        <v>180</v>
      </c>
      <c r="Q80" s="242">
        <v>0.16</v>
      </c>
      <c r="R80" s="118" t="str">
        <f t="shared" si="46"/>
        <v>200 - 299</v>
      </c>
      <c r="S80" s="118" t="str">
        <f t="shared" si="47"/>
        <v>0.8 - 0.99</v>
      </c>
      <c r="T80" s="119">
        <f t="shared" si="48"/>
        <v>0.152</v>
      </c>
      <c r="U80" s="120">
        <f t="shared" si="49"/>
        <v>4.299743261538462E-2</v>
      </c>
      <c r="V80" s="161">
        <f t="shared" si="50"/>
        <v>0.152</v>
      </c>
      <c r="W80" s="161">
        <f t="shared" si="51"/>
        <v>34.6132922444543</v>
      </c>
      <c r="X80" s="121">
        <f t="shared" si="52"/>
        <v>1.8817919999999999</v>
      </c>
      <c r="Y80" s="188">
        <v>11.761199999999999</v>
      </c>
      <c r="Z80" s="148">
        <f t="shared" si="53"/>
        <v>2</v>
      </c>
      <c r="AA80" s="148">
        <f t="shared" si="54"/>
        <v>3</v>
      </c>
      <c r="AB80" s="122">
        <f t="shared" si="55"/>
        <v>227.71902792404143</v>
      </c>
      <c r="AC80" s="30">
        <f t="shared" si="56"/>
        <v>268.73395384615384</v>
      </c>
      <c r="AD80" s="31">
        <f t="shared" si="57"/>
        <v>0.66666666666666663</v>
      </c>
      <c r="AE80" s="164">
        <f t="shared" si="58"/>
        <v>24.13</v>
      </c>
      <c r="AF80" s="165">
        <f t="shared" si="59"/>
        <v>1.8817919999999999</v>
      </c>
      <c r="AH80" t="str">
        <f t="shared" si="60"/>
        <v>2017</v>
      </c>
    </row>
    <row r="81" spans="4:34" hidden="1" x14ac:dyDescent="0.25">
      <c r="D81" s="282" t="str">
        <f t="shared" si="45"/>
        <v>Q4 2017</v>
      </c>
      <c r="E81" s="114" t="s">
        <v>52</v>
      </c>
      <c r="F81" s="115" t="s">
        <v>86</v>
      </c>
      <c r="G81" s="157" t="s">
        <v>43</v>
      </c>
      <c r="H81" s="157" t="s">
        <v>197</v>
      </c>
      <c r="I81" s="116" t="s">
        <v>58</v>
      </c>
      <c r="J81" s="116" t="s">
        <v>45</v>
      </c>
      <c r="K81" s="116" t="s">
        <v>70</v>
      </c>
      <c r="L81" s="116" t="s">
        <v>70</v>
      </c>
      <c r="M81" s="116" t="s">
        <v>131</v>
      </c>
      <c r="N81" s="117">
        <v>1.2</v>
      </c>
      <c r="O81" s="146">
        <v>390</v>
      </c>
      <c r="P81" s="146">
        <v>390</v>
      </c>
      <c r="Q81" s="242">
        <v>0.26</v>
      </c>
      <c r="R81" s="118" t="str">
        <f t="shared" si="46"/>
        <v>400 - 499</v>
      </c>
      <c r="S81" s="118" t="str">
        <f t="shared" si="47"/>
        <v>1.2 - 1.39</v>
      </c>
      <c r="T81" s="119">
        <f t="shared" si="48"/>
        <v>0.312</v>
      </c>
      <c r="U81" s="120">
        <f t="shared" si="49"/>
        <v>0.12077395199999996</v>
      </c>
      <c r="V81" s="161">
        <f t="shared" si="50"/>
        <v>0.312</v>
      </c>
      <c r="W81" s="161">
        <f t="shared" si="51"/>
        <v>143.40125522463185</v>
      </c>
      <c r="X81" s="121">
        <f t="shared" si="52"/>
        <v>4.3320420000000004</v>
      </c>
      <c r="Y81" s="188">
        <v>16.6617</v>
      </c>
      <c r="Z81" s="148">
        <f t="shared" si="53"/>
        <v>1</v>
      </c>
      <c r="AA81" s="148">
        <f t="shared" si="54"/>
        <v>1</v>
      </c>
      <c r="AB81" s="122">
        <f t="shared" si="55"/>
        <v>459.61940777125591</v>
      </c>
      <c r="AC81" s="30">
        <f t="shared" si="56"/>
        <v>464.51519999999988</v>
      </c>
      <c r="AD81" s="31">
        <f t="shared" si="57"/>
        <v>1</v>
      </c>
      <c r="AE81" s="164">
        <f t="shared" si="58"/>
        <v>30.479999999999997</v>
      </c>
      <c r="AF81" s="165">
        <f t="shared" si="59"/>
        <v>4.3320420000000004</v>
      </c>
      <c r="AH81" t="str">
        <f t="shared" si="60"/>
        <v>2017</v>
      </c>
    </row>
    <row r="82" spans="4:34" hidden="1" x14ac:dyDescent="0.25">
      <c r="D82" s="282" t="str">
        <f t="shared" si="45"/>
        <v>Q4 2017</v>
      </c>
      <c r="E82" s="114" t="s">
        <v>52</v>
      </c>
      <c r="F82" s="115" t="s">
        <v>86</v>
      </c>
      <c r="G82" s="157" t="s">
        <v>43</v>
      </c>
      <c r="H82" s="157" t="s">
        <v>197</v>
      </c>
      <c r="I82" s="116" t="s">
        <v>58</v>
      </c>
      <c r="J82" s="116" t="s">
        <v>45</v>
      </c>
      <c r="K82" s="116" t="s">
        <v>70</v>
      </c>
      <c r="L82" s="116" t="s">
        <v>149</v>
      </c>
      <c r="M82" s="116" t="s">
        <v>150</v>
      </c>
      <c r="N82" s="117">
        <v>1.41</v>
      </c>
      <c r="O82" s="146">
        <v>400</v>
      </c>
      <c r="P82" s="146">
        <v>400</v>
      </c>
      <c r="Q82" s="242">
        <v>0.16</v>
      </c>
      <c r="R82" s="118" t="str">
        <f t="shared" si="46"/>
        <v>400 - 499</v>
      </c>
      <c r="S82" s="118" t="str">
        <f t="shared" si="47"/>
        <v>1.4 - 1.59</v>
      </c>
      <c r="T82" s="119">
        <f t="shared" si="48"/>
        <v>0.22559999999999999</v>
      </c>
      <c r="U82" s="120">
        <f t="shared" si="49"/>
        <v>0.10261140767999996</v>
      </c>
      <c r="V82" s="161">
        <f t="shared" si="50"/>
        <v>0.22559999999999999</v>
      </c>
      <c r="W82" s="161">
        <f t="shared" si="51"/>
        <v>90.509667991878089</v>
      </c>
      <c r="X82" s="121">
        <f t="shared" si="52"/>
        <v>2.9795039999999999</v>
      </c>
      <c r="Y82" s="188">
        <v>18.6219</v>
      </c>
      <c r="Z82" s="148">
        <f t="shared" si="53"/>
        <v>1</v>
      </c>
      <c r="AA82" s="148">
        <f t="shared" si="54"/>
        <v>1</v>
      </c>
      <c r="AB82" s="122">
        <f t="shared" si="55"/>
        <v>401.19533684343128</v>
      </c>
      <c r="AC82" s="30">
        <f t="shared" si="56"/>
        <v>641.32129799999973</v>
      </c>
      <c r="AD82" s="31">
        <f t="shared" si="57"/>
        <v>1</v>
      </c>
      <c r="AE82" s="164">
        <f t="shared" si="58"/>
        <v>35.813999999999993</v>
      </c>
      <c r="AF82" s="165">
        <f t="shared" si="59"/>
        <v>2.9795039999999999</v>
      </c>
      <c r="AH82" t="str">
        <f t="shared" si="60"/>
        <v>2017</v>
      </c>
    </row>
    <row r="83" spans="4:34" hidden="1" x14ac:dyDescent="0.25">
      <c r="D83" s="282" t="str">
        <f t="shared" si="45"/>
        <v>Q1 2018</v>
      </c>
      <c r="E83" s="114" t="s">
        <v>56</v>
      </c>
      <c r="F83" s="115" t="s">
        <v>83</v>
      </c>
      <c r="G83" s="157" t="s">
        <v>43</v>
      </c>
      <c r="H83" s="157" t="s">
        <v>197</v>
      </c>
      <c r="I83" s="116" t="s">
        <v>88</v>
      </c>
      <c r="J83" s="116" t="s">
        <v>51</v>
      </c>
      <c r="K83" s="116" t="s">
        <v>46</v>
      </c>
      <c r="L83" s="116" t="s">
        <v>46</v>
      </c>
      <c r="M83" s="116"/>
      <c r="N83" s="117">
        <v>1.5</v>
      </c>
      <c r="O83" s="146">
        <v>312</v>
      </c>
      <c r="P83" s="146">
        <v>390</v>
      </c>
      <c r="Q83" s="242">
        <v>1.3</v>
      </c>
      <c r="R83" s="118" t="str">
        <f t="shared" si="46"/>
        <v>300 - 399</v>
      </c>
      <c r="S83" s="118" t="str">
        <f t="shared" si="47"/>
        <v>1.4 - 1.59</v>
      </c>
      <c r="T83" s="119">
        <f t="shared" si="48"/>
        <v>1.9500000000000002</v>
      </c>
      <c r="U83" s="120">
        <f t="shared" si="49"/>
        <v>0.92053317073170704</v>
      </c>
      <c r="V83" s="161">
        <f t="shared" si="50"/>
        <v>1.95</v>
      </c>
      <c r="W83" s="161">
        <f t="shared" si="51"/>
        <v>649.27679767569089</v>
      </c>
      <c r="X83" s="121">
        <f t="shared" si="52"/>
        <v>36.519209999999994</v>
      </c>
      <c r="Y83" s="188">
        <v>28.091699999999996</v>
      </c>
      <c r="Z83" s="148">
        <f t="shared" si="53"/>
        <v>4</v>
      </c>
      <c r="AA83" s="148">
        <f t="shared" si="54"/>
        <v>5</v>
      </c>
      <c r="AB83" s="122">
        <f t="shared" si="55"/>
        <v>332.96246034650812</v>
      </c>
      <c r="AC83" s="30">
        <f t="shared" si="56"/>
        <v>708.10243902439004</v>
      </c>
      <c r="AD83" s="31">
        <f t="shared" si="57"/>
        <v>0.8</v>
      </c>
      <c r="AE83" s="164">
        <f t="shared" si="58"/>
        <v>38.099999999999994</v>
      </c>
      <c r="AF83" s="165">
        <f t="shared" si="59"/>
        <v>36.519209999999994</v>
      </c>
      <c r="AH83" t="str">
        <f t="shared" si="60"/>
        <v>2018</v>
      </c>
    </row>
    <row r="84" spans="4:34" hidden="1" x14ac:dyDescent="0.25">
      <c r="D84" s="282" t="str">
        <f t="shared" si="45"/>
        <v>Q1 2018</v>
      </c>
      <c r="E84" s="114" t="s">
        <v>56</v>
      </c>
      <c r="F84" s="115" t="s">
        <v>83</v>
      </c>
      <c r="G84" s="157" t="s">
        <v>43</v>
      </c>
      <c r="H84" s="157" t="s">
        <v>197</v>
      </c>
      <c r="I84" s="116" t="s">
        <v>64</v>
      </c>
      <c r="J84" s="116" t="s">
        <v>51</v>
      </c>
      <c r="K84" s="116" t="s">
        <v>46</v>
      </c>
      <c r="L84" s="116" t="s">
        <v>46</v>
      </c>
      <c r="M84" s="116"/>
      <c r="N84" s="117">
        <v>1.5</v>
      </c>
      <c r="O84" s="146">
        <v>312</v>
      </c>
      <c r="P84" s="146">
        <v>390</v>
      </c>
      <c r="Q84" s="242">
        <v>1.95</v>
      </c>
      <c r="R84" s="118" t="str">
        <f t="shared" si="46"/>
        <v>300 - 399</v>
      </c>
      <c r="S84" s="118" t="str">
        <f t="shared" si="47"/>
        <v>1.4 - 1.59</v>
      </c>
      <c r="T84" s="119">
        <f t="shared" si="48"/>
        <v>2.9249999999999998</v>
      </c>
      <c r="U84" s="120">
        <f t="shared" si="49"/>
        <v>1.3807997560975604</v>
      </c>
      <c r="V84" s="161">
        <f t="shared" si="50"/>
        <v>2.9249999999999998</v>
      </c>
      <c r="W84" s="161">
        <f t="shared" si="51"/>
        <v>973.91519651353622</v>
      </c>
      <c r="X84" s="121">
        <f t="shared" si="52"/>
        <v>54.778814999999987</v>
      </c>
      <c r="Y84" s="188">
        <v>28.091699999999996</v>
      </c>
      <c r="Z84" s="148">
        <f t="shared" si="53"/>
        <v>4</v>
      </c>
      <c r="AA84" s="148">
        <f t="shared" si="54"/>
        <v>5</v>
      </c>
      <c r="AB84" s="122">
        <f t="shared" si="55"/>
        <v>332.96246034650812</v>
      </c>
      <c r="AC84" s="30">
        <f t="shared" si="56"/>
        <v>708.10243902439004</v>
      </c>
      <c r="AD84" s="31">
        <f t="shared" si="57"/>
        <v>0.8</v>
      </c>
      <c r="AE84" s="164">
        <f t="shared" si="58"/>
        <v>38.099999999999994</v>
      </c>
      <c r="AF84" s="165">
        <f t="shared" si="59"/>
        <v>54.778814999999987</v>
      </c>
      <c r="AH84" t="str">
        <f t="shared" si="60"/>
        <v>2018</v>
      </c>
    </row>
    <row r="85" spans="4:34" hidden="1" x14ac:dyDescent="0.25">
      <c r="D85" s="282" t="str">
        <f t="shared" si="45"/>
        <v>Q1 2018</v>
      </c>
      <c r="E85" s="114" t="s">
        <v>56</v>
      </c>
      <c r="F85" s="115" t="s">
        <v>83</v>
      </c>
      <c r="G85" s="157" t="s">
        <v>43</v>
      </c>
      <c r="H85" s="157" t="s">
        <v>197</v>
      </c>
      <c r="I85" s="116" t="s">
        <v>64</v>
      </c>
      <c r="J85" s="116" t="s">
        <v>51</v>
      </c>
      <c r="K85" s="116" t="s">
        <v>70</v>
      </c>
      <c r="L85" s="116" t="s">
        <v>70</v>
      </c>
      <c r="M85" s="116"/>
      <c r="N85" s="117">
        <v>1.4</v>
      </c>
      <c r="O85" s="146">
        <v>480</v>
      </c>
      <c r="P85" s="146">
        <v>480</v>
      </c>
      <c r="Q85" s="242">
        <v>0.05</v>
      </c>
      <c r="R85" s="118" t="str">
        <f t="shared" si="46"/>
        <v>400 - 499</v>
      </c>
      <c r="S85" s="118" t="str">
        <f t="shared" si="47"/>
        <v>1.4 - 1.59</v>
      </c>
      <c r="T85" s="119">
        <f t="shared" si="48"/>
        <v>6.9999999999999993E-2</v>
      </c>
      <c r="U85" s="120">
        <f t="shared" si="49"/>
        <v>3.1612839999999996E-2</v>
      </c>
      <c r="V85" s="161">
        <f t="shared" si="50"/>
        <v>6.9999999999999993E-2</v>
      </c>
      <c r="W85" s="161">
        <f t="shared" si="51"/>
        <v>33.941125496954285</v>
      </c>
      <c r="X85" s="121">
        <f t="shared" si="52"/>
        <v>1.404585</v>
      </c>
      <c r="Y85" s="188">
        <v>28.091699999999996</v>
      </c>
      <c r="Z85" s="148">
        <f t="shared" si="53"/>
        <v>1</v>
      </c>
      <c r="AA85" s="148">
        <f t="shared" si="54"/>
        <v>1</v>
      </c>
      <c r="AB85" s="122">
        <f t="shared" si="55"/>
        <v>484.87322138506119</v>
      </c>
      <c r="AC85" s="30">
        <f t="shared" si="56"/>
        <v>632.25679999999988</v>
      </c>
      <c r="AD85" s="31">
        <f t="shared" si="57"/>
        <v>1</v>
      </c>
      <c r="AE85" s="164">
        <f t="shared" si="58"/>
        <v>35.559999999999995</v>
      </c>
      <c r="AF85" s="165">
        <f t="shared" si="59"/>
        <v>1.404585</v>
      </c>
      <c r="AH85" t="str">
        <f t="shared" si="60"/>
        <v>2018</v>
      </c>
    </row>
    <row r="86" spans="4:34" hidden="1" x14ac:dyDescent="0.25">
      <c r="D86" s="282" t="str">
        <f t="shared" si="45"/>
        <v>Q1 2018</v>
      </c>
      <c r="E86" s="114" t="s">
        <v>56</v>
      </c>
      <c r="F86" s="115" t="s">
        <v>83</v>
      </c>
      <c r="G86" s="157" t="s">
        <v>43</v>
      </c>
      <c r="H86" s="157" t="s">
        <v>197</v>
      </c>
      <c r="I86" s="116" t="s">
        <v>88</v>
      </c>
      <c r="J86" s="116" t="s">
        <v>51</v>
      </c>
      <c r="K86" s="116" t="s">
        <v>55</v>
      </c>
      <c r="L86" s="116" t="s">
        <v>55</v>
      </c>
      <c r="M86" s="116"/>
      <c r="N86" s="117">
        <v>1.2</v>
      </c>
      <c r="O86" s="146">
        <v>360</v>
      </c>
      <c r="P86" s="146">
        <v>360</v>
      </c>
      <c r="Q86" s="242">
        <v>0.9</v>
      </c>
      <c r="R86" s="118" t="str">
        <f t="shared" si="46"/>
        <v>400 - 499</v>
      </c>
      <c r="S86" s="118" t="str">
        <f t="shared" si="47"/>
        <v>1.2 - 1.39</v>
      </c>
      <c r="T86" s="119">
        <f t="shared" si="48"/>
        <v>1.08</v>
      </c>
      <c r="U86" s="120">
        <f t="shared" si="49"/>
        <v>0.41806367999999994</v>
      </c>
      <c r="V86" s="161">
        <f t="shared" si="50"/>
        <v>1.08</v>
      </c>
      <c r="W86" s="161">
        <f t="shared" si="51"/>
        <v>458.2051942088828</v>
      </c>
      <c r="X86" s="121">
        <f t="shared" si="52"/>
        <v>21.068774999999999</v>
      </c>
      <c r="Y86" s="188">
        <v>23.409749999999999</v>
      </c>
      <c r="Z86" s="148">
        <f t="shared" si="53"/>
        <v>1</v>
      </c>
      <c r="AA86" s="148">
        <f t="shared" si="54"/>
        <v>1</v>
      </c>
      <c r="AB86" s="122">
        <f t="shared" si="55"/>
        <v>424.26406871192853</v>
      </c>
      <c r="AC86" s="30">
        <f t="shared" si="56"/>
        <v>464.51519999999988</v>
      </c>
      <c r="AD86" s="31">
        <f t="shared" si="57"/>
        <v>1</v>
      </c>
      <c r="AE86" s="164">
        <f t="shared" si="58"/>
        <v>30.479999999999997</v>
      </c>
      <c r="AF86" s="165">
        <f t="shared" si="59"/>
        <v>21.068774999999999</v>
      </c>
      <c r="AH86" t="str">
        <f t="shared" si="60"/>
        <v>2018</v>
      </c>
    </row>
    <row r="87" spans="4:34" hidden="1" x14ac:dyDescent="0.25">
      <c r="D87" s="282" t="str">
        <f t="shared" si="45"/>
        <v>Q1 2018</v>
      </c>
      <c r="E87" s="114" t="s">
        <v>56</v>
      </c>
      <c r="F87" s="115" t="s">
        <v>83</v>
      </c>
      <c r="G87" s="157" t="s">
        <v>43</v>
      </c>
      <c r="H87" s="157" t="s">
        <v>197</v>
      </c>
      <c r="I87" s="116" t="s">
        <v>58</v>
      </c>
      <c r="J87" s="116" t="s">
        <v>45</v>
      </c>
      <c r="K87" s="116" t="s">
        <v>75</v>
      </c>
      <c r="L87" s="116" t="s">
        <v>75</v>
      </c>
      <c r="M87" s="116" t="s">
        <v>151</v>
      </c>
      <c r="N87" s="117">
        <v>1.2</v>
      </c>
      <c r="O87" s="146">
        <v>390</v>
      </c>
      <c r="P87" s="146">
        <v>390</v>
      </c>
      <c r="Q87" s="242">
        <v>9.5000000000000001E-2</v>
      </c>
      <c r="R87" s="118" t="str">
        <f t="shared" si="46"/>
        <v>400 - 499</v>
      </c>
      <c r="S87" s="118" t="str">
        <f t="shared" si="47"/>
        <v>1.2 - 1.39</v>
      </c>
      <c r="T87" s="119">
        <f t="shared" si="48"/>
        <v>0.11399999999999999</v>
      </c>
      <c r="U87" s="120">
        <f t="shared" si="49"/>
        <v>4.4128943999999989E-2</v>
      </c>
      <c r="V87" s="161">
        <f t="shared" si="50"/>
        <v>0.114</v>
      </c>
      <c r="W87" s="161">
        <f t="shared" si="51"/>
        <v>52.396612485923171</v>
      </c>
      <c r="X87" s="121">
        <f t="shared" si="52"/>
        <v>1.5432899624999998</v>
      </c>
      <c r="Y87" s="188">
        <v>16.245157499999998</v>
      </c>
      <c r="Z87" s="148">
        <f t="shared" si="53"/>
        <v>1</v>
      </c>
      <c r="AA87" s="148">
        <f t="shared" si="54"/>
        <v>1</v>
      </c>
      <c r="AB87" s="122">
        <f t="shared" si="55"/>
        <v>459.61940777125591</v>
      </c>
      <c r="AC87" s="30">
        <f t="shared" si="56"/>
        <v>464.51519999999988</v>
      </c>
      <c r="AD87" s="31">
        <f t="shared" si="57"/>
        <v>1</v>
      </c>
      <c r="AE87" s="164">
        <f t="shared" si="58"/>
        <v>30.479999999999997</v>
      </c>
      <c r="AF87" s="165">
        <f t="shared" si="59"/>
        <v>1.5432899624999998</v>
      </c>
      <c r="AH87" t="str">
        <f t="shared" si="60"/>
        <v>2018</v>
      </c>
    </row>
    <row r="88" spans="4:34" hidden="1" x14ac:dyDescent="0.25">
      <c r="D88" s="282" t="str">
        <f t="shared" si="45"/>
        <v>Q1 2018</v>
      </c>
      <c r="E88" s="114" t="s">
        <v>56</v>
      </c>
      <c r="F88" s="115" t="s">
        <v>83</v>
      </c>
      <c r="G88" s="157" t="s">
        <v>43</v>
      </c>
      <c r="H88" s="157" t="s">
        <v>197</v>
      </c>
      <c r="I88" s="116" t="s">
        <v>44</v>
      </c>
      <c r="J88" s="116" t="s">
        <v>45</v>
      </c>
      <c r="K88" s="116" t="s">
        <v>70</v>
      </c>
      <c r="L88" s="116" t="s">
        <v>119</v>
      </c>
      <c r="M88" s="116" t="s">
        <v>153</v>
      </c>
      <c r="N88" s="117">
        <v>1.4</v>
      </c>
      <c r="O88" s="146">
        <v>454</v>
      </c>
      <c r="P88" s="146">
        <v>454</v>
      </c>
      <c r="Q88" s="242">
        <v>0.18</v>
      </c>
      <c r="R88" s="118" t="str">
        <f t="shared" si="46"/>
        <v>400 - 499</v>
      </c>
      <c r="S88" s="118" t="str">
        <f t="shared" si="47"/>
        <v>1.4 - 1.59</v>
      </c>
      <c r="T88" s="119">
        <f t="shared" si="48"/>
        <v>0.252</v>
      </c>
      <c r="U88" s="120">
        <f t="shared" si="49"/>
        <v>0.11380622399999997</v>
      </c>
      <c r="V88" s="161">
        <f t="shared" si="50"/>
        <v>0.25199999999999995</v>
      </c>
      <c r="W88" s="161">
        <f t="shared" si="51"/>
        <v>115.56953231712932</v>
      </c>
      <c r="X88" s="121">
        <f t="shared" si="52"/>
        <v>3.4401509999999997</v>
      </c>
      <c r="Y88" s="188">
        <v>19.11195</v>
      </c>
      <c r="Z88" s="148">
        <f t="shared" si="53"/>
        <v>1</v>
      </c>
      <c r="AA88" s="148">
        <f t="shared" si="54"/>
        <v>1</v>
      </c>
      <c r="AB88" s="122">
        <f t="shared" si="55"/>
        <v>458.60925522670368</v>
      </c>
      <c r="AC88" s="30">
        <f t="shared" si="56"/>
        <v>632.25679999999988</v>
      </c>
      <c r="AD88" s="31">
        <f t="shared" si="57"/>
        <v>1</v>
      </c>
      <c r="AE88" s="164">
        <f t="shared" si="58"/>
        <v>35.559999999999995</v>
      </c>
      <c r="AF88" s="165">
        <f t="shared" si="59"/>
        <v>3.4401509999999997</v>
      </c>
      <c r="AH88" t="str">
        <f t="shared" si="60"/>
        <v>2018</v>
      </c>
    </row>
    <row r="89" spans="4:34" hidden="1" x14ac:dyDescent="0.25">
      <c r="D89" s="282" t="str">
        <f t="shared" si="45"/>
        <v>Q1 2018</v>
      </c>
      <c r="E89" s="114" t="s">
        <v>56</v>
      </c>
      <c r="F89" s="115" t="s">
        <v>83</v>
      </c>
      <c r="G89" s="157" t="s">
        <v>43</v>
      </c>
      <c r="H89" s="157" t="s">
        <v>197</v>
      </c>
      <c r="I89" s="116" t="s">
        <v>44</v>
      </c>
      <c r="J89" s="116" t="s">
        <v>45</v>
      </c>
      <c r="K89" s="116" t="s">
        <v>70</v>
      </c>
      <c r="L89" s="116" t="s">
        <v>119</v>
      </c>
      <c r="M89" s="116" t="s">
        <v>155</v>
      </c>
      <c r="N89" s="117">
        <v>1.2</v>
      </c>
      <c r="O89" s="146">
        <v>390</v>
      </c>
      <c r="P89" s="146">
        <v>390</v>
      </c>
      <c r="Q89" s="242">
        <v>0.28000000000000003</v>
      </c>
      <c r="R89" s="118" t="str">
        <f t="shared" si="46"/>
        <v>400 - 499</v>
      </c>
      <c r="S89" s="118" t="str">
        <f t="shared" si="47"/>
        <v>1.2 - 1.39</v>
      </c>
      <c r="T89" s="119">
        <f t="shared" si="48"/>
        <v>0.33600000000000002</v>
      </c>
      <c r="U89" s="120">
        <f t="shared" si="49"/>
        <v>0.13006425599999996</v>
      </c>
      <c r="V89" s="161">
        <f t="shared" si="50"/>
        <v>0.33600000000000002</v>
      </c>
      <c r="W89" s="161">
        <f t="shared" si="51"/>
        <v>154.43212101114199</v>
      </c>
      <c r="X89" s="121">
        <f t="shared" si="52"/>
        <v>4.5486440999999997</v>
      </c>
      <c r="Y89" s="188">
        <v>16.245157499999998</v>
      </c>
      <c r="Z89" s="148">
        <f t="shared" si="53"/>
        <v>1</v>
      </c>
      <c r="AA89" s="148">
        <f t="shared" si="54"/>
        <v>1</v>
      </c>
      <c r="AB89" s="122">
        <f t="shared" si="55"/>
        <v>459.61940777125591</v>
      </c>
      <c r="AC89" s="30">
        <f t="shared" si="56"/>
        <v>464.51519999999988</v>
      </c>
      <c r="AD89" s="31">
        <f t="shared" si="57"/>
        <v>1</v>
      </c>
      <c r="AE89" s="164">
        <f t="shared" si="58"/>
        <v>30.479999999999997</v>
      </c>
      <c r="AF89" s="165">
        <f t="shared" si="59"/>
        <v>4.5486440999999997</v>
      </c>
      <c r="AH89" t="str">
        <f t="shared" si="60"/>
        <v>2018</v>
      </c>
    </row>
    <row r="90" spans="4:34" hidden="1" x14ac:dyDescent="0.25">
      <c r="D90" s="282" t="str">
        <f t="shared" si="45"/>
        <v>Q1 2018</v>
      </c>
      <c r="E90" s="114" t="s">
        <v>56</v>
      </c>
      <c r="F90" s="115" t="s">
        <v>83</v>
      </c>
      <c r="G90" s="157" t="s">
        <v>43</v>
      </c>
      <c r="H90" s="157" t="s">
        <v>197</v>
      </c>
      <c r="I90" s="116" t="s">
        <v>44</v>
      </c>
      <c r="J90" s="116" t="s">
        <v>45</v>
      </c>
      <c r="K90" s="116" t="s">
        <v>70</v>
      </c>
      <c r="L90" s="116" t="s">
        <v>118</v>
      </c>
      <c r="M90" s="116" t="s">
        <v>154</v>
      </c>
      <c r="N90" s="117">
        <v>1.2</v>
      </c>
      <c r="O90" s="146">
        <v>390</v>
      </c>
      <c r="P90" s="146">
        <v>390</v>
      </c>
      <c r="Q90" s="242">
        <v>0.21</v>
      </c>
      <c r="R90" s="118" t="str">
        <f t="shared" si="46"/>
        <v>400 - 499</v>
      </c>
      <c r="S90" s="118" t="str">
        <f t="shared" si="47"/>
        <v>1.2 - 1.39</v>
      </c>
      <c r="T90" s="119">
        <f t="shared" si="48"/>
        <v>0.252</v>
      </c>
      <c r="U90" s="120">
        <f t="shared" si="49"/>
        <v>9.7548191999999978E-2</v>
      </c>
      <c r="V90" s="161">
        <f t="shared" si="50"/>
        <v>0.252</v>
      </c>
      <c r="W90" s="161">
        <f t="shared" si="51"/>
        <v>115.82409075835649</v>
      </c>
      <c r="X90" s="121">
        <f t="shared" si="52"/>
        <v>3.4114830749999996</v>
      </c>
      <c r="Y90" s="188">
        <v>16.245157499999998</v>
      </c>
      <c r="Z90" s="148">
        <f t="shared" si="53"/>
        <v>1</v>
      </c>
      <c r="AA90" s="148">
        <f t="shared" si="54"/>
        <v>1</v>
      </c>
      <c r="AB90" s="122">
        <f t="shared" si="55"/>
        <v>459.61940777125591</v>
      </c>
      <c r="AC90" s="30">
        <f t="shared" si="56"/>
        <v>464.51519999999988</v>
      </c>
      <c r="AD90" s="31">
        <f t="shared" si="57"/>
        <v>1</v>
      </c>
      <c r="AE90" s="164">
        <f t="shared" si="58"/>
        <v>30.479999999999997</v>
      </c>
      <c r="AF90" s="165">
        <f t="shared" si="59"/>
        <v>3.4114830749999996</v>
      </c>
      <c r="AH90" t="str">
        <f t="shared" si="60"/>
        <v>2018</v>
      </c>
    </row>
    <row r="91" spans="4:34" hidden="1" x14ac:dyDescent="0.25">
      <c r="D91" s="282" t="str">
        <f t="shared" si="45"/>
        <v>Q1 2018</v>
      </c>
      <c r="E91" s="114" t="s">
        <v>56</v>
      </c>
      <c r="F91" s="115" t="s">
        <v>83</v>
      </c>
      <c r="G91" s="157" t="s">
        <v>43</v>
      </c>
      <c r="H91" s="157" t="s">
        <v>197</v>
      </c>
      <c r="I91" s="116" t="s">
        <v>58</v>
      </c>
      <c r="J91" s="116" t="s">
        <v>45</v>
      </c>
      <c r="K91" s="116" t="s">
        <v>70</v>
      </c>
      <c r="L91" s="116" t="s">
        <v>77</v>
      </c>
      <c r="M91" s="116" t="s">
        <v>107</v>
      </c>
      <c r="N91" s="117">
        <v>0.95</v>
      </c>
      <c r="O91" s="146">
        <v>120</v>
      </c>
      <c r="P91" s="146">
        <v>180</v>
      </c>
      <c r="Q91" s="242">
        <v>0.21</v>
      </c>
      <c r="R91" s="118" t="str">
        <f t="shared" si="46"/>
        <v>200 - 299</v>
      </c>
      <c r="S91" s="118" t="str">
        <f t="shared" si="47"/>
        <v>0.8 - 0.99</v>
      </c>
      <c r="T91" s="119">
        <f t="shared" si="48"/>
        <v>0.19949999999999998</v>
      </c>
      <c r="U91" s="120">
        <f t="shared" si="49"/>
        <v>5.6434130307692308E-2</v>
      </c>
      <c r="V91" s="161">
        <f t="shared" si="50"/>
        <v>0.19949999999999998</v>
      </c>
      <c r="W91" s="161">
        <f t="shared" si="51"/>
        <v>45.429946070846263</v>
      </c>
      <c r="X91" s="121">
        <f t="shared" si="52"/>
        <v>2.4081056999999997</v>
      </c>
      <c r="Y91" s="188">
        <v>11.467169999999999</v>
      </c>
      <c r="Z91" s="148">
        <f t="shared" si="53"/>
        <v>2</v>
      </c>
      <c r="AA91" s="148">
        <f t="shared" si="54"/>
        <v>3</v>
      </c>
      <c r="AB91" s="122">
        <f t="shared" si="55"/>
        <v>227.71902792404143</v>
      </c>
      <c r="AC91" s="30">
        <f t="shared" si="56"/>
        <v>268.73395384615384</v>
      </c>
      <c r="AD91" s="31">
        <f t="shared" si="57"/>
        <v>0.66666666666666663</v>
      </c>
      <c r="AE91" s="164">
        <f t="shared" si="58"/>
        <v>24.13</v>
      </c>
      <c r="AF91" s="165">
        <f t="shared" si="59"/>
        <v>2.4081056999999997</v>
      </c>
      <c r="AH91" t="str">
        <f t="shared" si="60"/>
        <v>2018</v>
      </c>
    </row>
    <row r="92" spans="4:34" hidden="1" x14ac:dyDescent="0.25">
      <c r="D92" s="282" t="str">
        <f t="shared" si="45"/>
        <v>Q1 2018</v>
      </c>
      <c r="E92" s="114" t="s">
        <v>56</v>
      </c>
      <c r="F92" s="115" t="s">
        <v>83</v>
      </c>
      <c r="G92" s="157" t="s">
        <v>43</v>
      </c>
      <c r="H92" s="157" t="s">
        <v>197</v>
      </c>
      <c r="I92" s="116" t="s">
        <v>58</v>
      </c>
      <c r="J92" s="116" t="s">
        <v>45</v>
      </c>
      <c r="K92" s="116" t="s">
        <v>70</v>
      </c>
      <c r="L92" s="116" t="s">
        <v>77</v>
      </c>
      <c r="M92" s="116" t="s">
        <v>181</v>
      </c>
      <c r="N92" s="117">
        <v>1.41</v>
      </c>
      <c r="O92" s="146">
        <v>320</v>
      </c>
      <c r="P92" s="146">
        <v>360</v>
      </c>
      <c r="Q92" s="242">
        <v>0.41</v>
      </c>
      <c r="R92" s="118" t="str">
        <f t="shared" si="46"/>
        <v>300 - 399</v>
      </c>
      <c r="S92" s="118" t="str">
        <f t="shared" si="47"/>
        <v>1.4 - 1.59</v>
      </c>
      <c r="T92" s="119">
        <f t="shared" si="48"/>
        <v>0.57809999999999995</v>
      </c>
      <c r="U92" s="120">
        <f t="shared" si="49"/>
        <v>0.26112834092358606</v>
      </c>
      <c r="V92" s="161">
        <f t="shared" si="50"/>
        <v>0.57809999999999995</v>
      </c>
      <c r="W92" s="161">
        <f t="shared" si="51"/>
        <v>197.48215109219362</v>
      </c>
      <c r="X92" s="121">
        <f t="shared" si="52"/>
        <v>7.0523095500000004</v>
      </c>
      <c r="Y92" s="188">
        <v>17.200755000000001</v>
      </c>
      <c r="Z92" s="148">
        <f t="shared" si="53"/>
        <v>8</v>
      </c>
      <c r="AA92" s="148">
        <f t="shared" si="54"/>
        <v>9</v>
      </c>
      <c r="AB92" s="122">
        <f t="shared" si="55"/>
        <v>341.60551996573889</v>
      </c>
      <c r="AC92" s="30">
        <f t="shared" si="56"/>
        <v>636.89839249655142</v>
      </c>
      <c r="AD92" s="31">
        <f t="shared" si="57"/>
        <v>0.88888888888888884</v>
      </c>
      <c r="AE92" s="164">
        <f t="shared" si="58"/>
        <v>35.813999999999993</v>
      </c>
      <c r="AF92" s="165">
        <f t="shared" si="59"/>
        <v>7.0523095500000004</v>
      </c>
      <c r="AH92" t="str">
        <f t="shared" si="60"/>
        <v>2018</v>
      </c>
    </row>
    <row r="93" spans="4:34" hidden="1" x14ac:dyDescent="0.25">
      <c r="D93" s="282" t="str">
        <f t="shared" si="45"/>
        <v>Q1 2018</v>
      </c>
      <c r="E93" s="114" t="s">
        <v>56</v>
      </c>
      <c r="F93" s="115" t="s">
        <v>83</v>
      </c>
      <c r="G93" s="157" t="s">
        <v>43</v>
      </c>
      <c r="H93" s="157" t="s">
        <v>197</v>
      </c>
      <c r="I93" s="116" t="s">
        <v>50</v>
      </c>
      <c r="J93" s="116" t="s">
        <v>45</v>
      </c>
      <c r="K93" s="116" t="s">
        <v>70</v>
      </c>
      <c r="L93" s="116" t="s">
        <v>70</v>
      </c>
      <c r="M93" s="116" t="s">
        <v>152</v>
      </c>
      <c r="N93" s="117">
        <v>1.4</v>
      </c>
      <c r="O93" s="146">
        <v>480</v>
      </c>
      <c r="P93" s="146">
        <v>480</v>
      </c>
      <c r="Q93" s="242">
        <v>0.1</v>
      </c>
      <c r="R93" s="118" t="str">
        <f t="shared" si="46"/>
        <v>400 - 499</v>
      </c>
      <c r="S93" s="118" t="str">
        <f t="shared" si="47"/>
        <v>1.4 - 1.59</v>
      </c>
      <c r="T93" s="119">
        <f t="shared" si="48"/>
        <v>0.13999999999999999</v>
      </c>
      <c r="U93" s="120">
        <f t="shared" si="49"/>
        <v>6.3225679999999992E-2</v>
      </c>
      <c r="V93" s="161">
        <f t="shared" si="50"/>
        <v>0.13999999999999999</v>
      </c>
      <c r="W93" s="161">
        <f t="shared" si="51"/>
        <v>67.882250993908571</v>
      </c>
      <c r="X93" s="121">
        <f t="shared" si="52"/>
        <v>1.9111950000000002</v>
      </c>
      <c r="Y93" s="188">
        <v>19.11195</v>
      </c>
      <c r="Z93" s="148">
        <f t="shared" si="53"/>
        <v>1</v>
      </c>
      <c r="AA93" s="148">
        <f t="shared" si="54"/>
        <v>1</v>
      </c>
      <c r="AB93" s="122">
        <f t="shared" si="55"/>
        <v>484.87322138506119</v>
      </c>
      <c r="AC93" s="30">
        <f t="shared" si="56"/>
        <v>632.25679999999988</v>
      </c>
      <c r="AD93" s="31">
        <f t="shared" si="57"/>
        <v>1</v>
      </c>
      <c r="AE93" s="164">
        <f t="shared" si="58"/>
        <v>35.559999999999995</v>
      </c>
      <c r="AF93" s="165">
        <f t="shared" si="59"/>
        <v>1.9111950000000002</v>
      </c>
      <c r="AH93" t="str">
        <f t="shared" si="60"/>
        <v>2018</v>
      </c>
    </row>
    <row r="94" spans="4:34" hidden="1" x14ac:dyDescent="0.25">
      <c r="D94" s="282" t="str">
        <f t="shared" si="45"/>
        <v>Q1 2018</v>
      </c>
      <c r="E94" s="114" t="s">
        <v>56</v>
      </c>
      <c r="F94" s="115" t="s">
        <v>83</v>
      </c>
      <c r="G94" s="157" t="s">
        <v>43</v>
      </c>
      <c r="H94" s="157" t="s">
        <v>197</v>
      </c>
      <c r="I94" s="116" t="s">
        <v>73</v>
      </c>
      <c r="J94" s="116" t="s">
        <v>45</v>
      </c>
      <c r="K94" s="116" t="s">
        <v>70</v>
      </c>
      <c r="L94" s="116" t="s">
        <v>70</v>
      </c>
      <c r="M94" s="116" t="s">
        <v>131</v>
      </c>
      <c r="N94" s="117">
        <v>1.45</v>
      </c>
      <c r="O94" s="146">
        <v>400</v>
      </c>
      <c r="P94" s="146">
        <v>400</v>
      </c>
      <c r="Q94" s="242">
        <v>5.0000000000000001E-3</v>
      </c>
      <c r="R94" s="118" t="str">
        <f t="shared" si="46"/>
        <v>300 - 399</v>
      </c>
      <c r="S94" s="118" t="str">
        <f t="shared" si="47"/>
        <v>1.4 - 1.59</v>
      </c>
      <c r="T94" s="119">
        <f t="shared" si="48"/>
        <v>7.2499999999999995E-3</v>
      </c>
      <c r="U94" s="120">
        <f t="shared" si="49"/>
        <v>3.3911222499999998E-3</v>
      </c>
      <c r="V94" s="161">
        <f t="shared" si="50"/>
        <v>7.2500000000000004E-3</v>
      </c>
      <c r="W94" s="161">
        <f t="shared" si="51"/>
        <v>2.8284271247461903</v>
      </c>
      <c r="X94" s="121">
        <f t="shared" si="52"/>
        <v>9.5559749999999999E-2</v>
      </c>
      <c r="Y94" s="188">
        <v>19.11195</v>
      </c>
      <c r="Z94" s="148">
        <f t="shared" si="53"/>
        <v>1</v>
      </c>
      <c r="AA94" s="148">
        <f t="shared" si="54"/>
        <v>1</v>
      </c>
      <c r="AB94" s="122">
        <f t="shared" si="55"/>
        <v>390.12787927533657</v>
      </c>
      <c r="AC94" s="30">
        <f t="shared" si="56"/>
        <v>678.22444999999993</v>
      </c>
      <c r="AD94" s="31">
        <f t="shared" si="57"/>
        <v>1</v>
      </c>
      <c r="AE94" s="164">
        <f t="shared" si="58"/>
        <v>36.83</v>
      </c>
      <c r="AF94" s="165">
        <f t="shared" si="59"/>
        <v>9.5559749999999999E-2</v>
      </c>
      <c r="AH94" t="str">
        <f t="shared" si="60"/>
        <v>2018</v>
      </c>
    </row>
    <row r="95" spans="4:34" hidden="1" x14ac:dyDescent="0.25">
      <c r="D95" s="282" t="str">
        <f t="shared" si="45"/>
        <v>Q1 2018</v>
      </c>
      <c r="E95" s="114" t="s">
        <v>56</v>
      </c>
      <c r="F95" s="115" t="s">
        <v>83</v>
      </c>
      <c r="G95" s="157" t="s">
        <v>43</v>
      </c>
      <c r="H95" s="157" t="s">
        <v>197</v>
      </c>
      <c r="I95" s="116" t="s">
        <v>73</v>
      </c>
      <c r="J95" s="116" t="s">
        <v>45</v>
      </c>
      <c r="K95" s="116" t="s">
        <v>70</v>
      </c>
      <c r="L95" s="116" t="s">
        <v>70</v>
      </c>
      <c r="M95" s="116" t="s">
        <v>131</v>
      </c>
      <c r="N95" s="117">
        <v>1.2</v>
      </c>
      <c r="O95" s="146">
        <v>390</v>
      </c>
      <c r="P95" s="146">
        <v>390</v>
      </c>
      <c r="Q95" s="242">
        <v>1.0999999999999999E-2</v>
      </c>
      <c r="R95" s="118" t="str">
        <f t="shared" si="46"/>
        <v>400 - 499</v>
      </c>
      <c r="S95" s="118" t="str">
        <f t="shared" si="47"/>
        <v>1.2 - 1.39</v>
      </c>
      <c r="T95" s="119">
        <f t="shared" si="48"/>
        <v>1.3199999999999998E-2</v>
      </c>
      <c r="U95" s="120">
        <f t="shared" si="49"/>
        <v>5.1096671999999984E-3</v>
      </c>
      <c r="V95" s="161">
        <f t="shared" si="50"/>
        <v>1.32E-2</v>
      </c>
      <c r="W95" s="161">
        <f t="shared" si="51"/>
        <v>6.0669761825805777</v>
      </c>
      <c r="X95" s="121">
        <f t="shared" si="52"/>
        <v>0.17869673249999996</v>
      </c>
      <c r="Y95" s="188">
        <v>16.245157499999998</v>
      </c>
      <c r="Z95" s="148">
        <f t="shared" si="53"/>
        <v>1</v>
      </c>
      <c r="AA95" s="148">
        <f t="shared" si="54"/>
        <v>1</v>
      </c>
      <c r="AB95" s="122">
        <f t="shared" si="55"/>
        <v>459.61940777125591</v>
      </c>
      <c r="AC95" s="30">
        <f t="shared" si="56"/>
        <v>464.51519999999988</v>
      </c>
      <c r="AD95" s="31">
        <f t="shared" si="57"/>
        <v>1</v>
      </c>
      <c r="AE95" s="164">
        <f t="shared" si="58"/>
        <v>30.479999999999997</v>
      </c>
      <c r="AF95" s="165">
        <f t="shared" si="59"/>
        <v>0.17869673249999996</v>
      </c>
      <c r="AH95" t="str">
        <f t="shared" si="60"/>
        <v>2018</v>
      </c>
    </row>
    <row r="96" spans="4:34" hidden="1" x14ac:dyDescent="0.25">
      <c r="D96" s="282" t="str">
        <f t="shared" si="45"/>
        <v>Q1 2018</v>
      </c>
      <c r="E96" s="114" t="s">
        <v>56</v>
      </c>
      <c r="F96" s="115" t="s">
        <v>83</v>
      </c>
      <c r="G96" s="157" t="s">
        <v>43</v>
      </c>
      <c r="H96" s="157" t="s">
        <v>197</v>
      </c>
      <c r="I96" s="116" t="s">
        <v>58</v>
      </c>
      <c r="J96" s="116" t="s">
        <v>45</v>
      </c>
      <c r="K96" s="116" t="s">
        <v>70</v>
      </c>
      <c r="L96" s="116" t="s">
        <v>70</v>
      </c>
      <c r="M96" s="116" t="s">
        <v>131</v>
      </c>
      <c r="N96" s="117">
        <v>1.4</v>
      </c>
      <c r="O96" s="146">
        <v>400</v>
      </c>
      <c r="P96" s="146">
        <v>400</v>
      </c>
      <c r="Q96" s="242">
        <v>0.13</v>
      </c>
      <c r="R96" s="118" t="str">
        <f t="shared" si="46"/>
        <v>400 - 499</v>
      </c>
      <c r="S96" s="118" t="str">
        <f t="shared" si="47"/>
        <v>1.4 - 1.59</v>
      </c>
      <c r="T96" s="119">
        <f t="shared" si="48"/>
        <v>0.182</v>
      </c>
      <c r="U96" s="120">
        <f t="shared" si="49"/>
        <v>8.2193383999999994E-2</v>
      </c>
      <c r="V96" s="161">
        <f t="shared" si="50"/>
        <v>0.182</v>
      </c>
      <c r="W96" s="161">
        <f t="shared" si="51"/>
        <v>73.539105243400954</v>
      </c>
      <c r="X96" s="121">
        <f t="shared" si="52"/>
        <v>2.3603258250000003</v>
      </c>
      <c r="Y96" s="188">
        <v>18.156352500000001</v>
      </c>
      <c r="Z96" s="148">
        <f t="shared" si="53"/>
        <v>1</v>
      </c>
      <c r="AA96" s="148">
        <f t="shared" si="54"/>
        <v>1</v>
      </c>
      <c r="AB96" s="122">
        <f t="shared" si="55"/>
        <v>404.06101782088433</v>
      </c>
      <c r="AC96" s="30">
        <f t="shared" si="56"/>
        <v>632.25679999999988</v>
      </c>
      <c r="AD96" s="31">
        <f t="shared" si="57"/>
        <v>1</v>
      </c>
      <c r="AE96" s="164">
        <f t="shared" si="58"/>
        <v>35.559999999999995</v>
      </c>
      <c r="AF96" s="165">
        <f t="shared" si="59"/>
        <v>2.3603258250000003</v>
      </c>
      <c r="AH96" t="str">
        <f t="shared" si="60"/>
        <v>2018</v>
      </c>
    </row>
    <row r="97" spans="4:34" hidden="1" x14ac:dyDescent="0.25">
      <c r="D97" s="282" t="str">
        <f t="shared" si="45"/>
        <v>Q1 2018</v>
      </c>
      <c r="E97" s="114" t="s">
        <v>56</v>
      </c>
      <c r="F97" s="115" t="s">
        <v>83</v>
      </c>
      <c r="G97" s="157" t="s">
        <v>43</v>
      </c>
      <c r="H97" s="157" t="s">
        <v>197</v>
      </c>
      <c r="I97" s="116" t="s">
        <v>58</v>
      </c>
      <c r="J97" s="116" t="s">
        <v>45</v>
      </c>
      <c r="K97" s="116" t="s">
        <v>70</v>
      </c>
      <c r="L97" s="116" t="s">
        <v>70</v>
      </c>
      <c r="M97" s="116" t="s">
        <v>131</v>
      </c>
      <c r="N97" s="117">
        <v>0.95</v>
      </c>
      <c r="O97" s="146">
        <v>120</v>
      </c>
      <c r="P97" s="146">
        <v>180</v>
      </c>
      <c r="Q97" s="242">
        <v>0.15</v>
      </c>
      <c r="R97" s="118" t="str">
        <f t="shared" si="46"/>
        <v>200 - 299</v>
      </c>
      <c r="S97" s="118" t="str">
        <f t="shared" si="47"/>
        <v>0.8 - 0.99</v>
      </c>
      <c r="T97" s="119">
        <f t="shared" si="48"/>
        <v>0.14249999999999999</v>
      </c>
      <c r="U97" s="120">
        <f t="shared" si="49"/>
        <v>4.0310093076923077E-2</v>
      </c>
      <c r="V97" s="161">
        <f t="shared" si="50"/>
        <v>0.14249999999999999</v>
      </c>
      <c r="W97" s="161">
        <f t="shared" si="51"/>
        <v>32.449961479175904</v>
      </c>
      <c r="X97" s="121">
        <f t="shared" si="52"/>
        <v>1.7200754999999999</v>
      </c>
      <c r="Y97" s="188">
        <v>11.467169999999999</v>
      </c>
      <c r="Z97" s="148">
        <f t="shared" si="53"/>
        <v>2</v>
      </c>
      <c r="AA97" s="148">
        <f t="shared" si="54"/>
        <v>3</v>
      </c>
      <c r="AB97" s="122">
        <f t="shared" si="55"/>
        <v>227.71902792404143</v>
      </c>
      <c r="AC97" s="30">
        <f t="shared" si="56"/>
        <v>268.73395384615384</v>
      </c>
      <c r="AD97" s="31">
        <f t="shared" si="57"/>
        <v>0.66666666666666663</v>
      </c>
      <c r="AE97" s="164">
        <f t="shared" si="58"/>
        <v>24.13</v>
      </c>
      <c r="AF97" s="165">
        <f t="shared" si="59"/>
        <v>1.7200754999999999</v>
      </c>
      <c r="AH97" t="str">
        <f t="shared" si="60"/>
        <v>2018</v>
      </c>
    </row>
    <row r="98" spans="4:34" hidden="1" x14ac:dyDescent="0.25">
      <c r="D98" s="282" t="str">
        <f t="shared" si="45"/>
        <v>Q1 2018</v>
      </c>
      <c r="E98" s="114" t="s">
        <v>56</v>
      </c>
      <c r="F98" s="115" t="s">
        <v>83</v>
      </c>
      <c r="G98" s="157" t="s">
        <v>43</v>
      </c>
      <c r="H98" s="157" t="s">
        <v>197</v>
      </c>
      <c r="I98" s="116" t="s">
        <v>58</v>
      </c>
      <c r="J98" s="116" t="s">
        <v>45</v>
      </c>
      <c r="K98" s="116" t="s">
        <v>70</v>
      </c>
      <c r="L98" s="116" t="s">
        <v>70</v>
      </c>
      <c r="M98" s="116" t="s">
        <v>131</v>
      </c>
      <c r="N98" s="117">
        <v>1.2</v>
      </c>
      <c r="O98" s="146">
        <v>390</v>
      </c>
      <c r="P98" s="146">
        <v>390</v>
      </c>
      <c r="Q98" s="242">
        <v>0.16</v>
      </c>
      <c r="R98" s="118" t="str">
        <f t="shared" si="46"/>
        <v>400 - 499</v>
      </c>
      <c r="S98" s="118" t="str">
        <f t="shared" si="47"/>
        <v>1.2 - 1.39</v>
      </c>
      <c r="T98" s="119">
        <f t="shared" si="48"/>
        <v>0.192</v>
      </c>
      <c r="U98" s="120">
        <f t="shared" si="49"/>
        <v>7.432243199999998E-2</v>
      </c>
      <c r="V98" s="161">
        <f t="shared" si="50"/>
        <v>0.19199999999999998</v>
      </c>
      <c r="W98" s="161">
        <f t="shared" si="51"/>
        <v>88.246926292081142</v>
      </c>
      <c r="X98" s="121">
        <f t="shared" si="52"/>
        <v>2.5992251999999998</v>
      </c>
      <c r="Y98" s="188">
        <v>16.245157499999998</v>
      </c>
      <c r="Z98" s="148">
        <f t="shared" si="53"/>
        <v>1</v>
      </c>
      <c r="AA98" s="148">
        <f t="shared" si="54"/>
        <v>1</v>
      </c>
      <c r="AB98" s="122">
        <f t="shared" si="55"/>
        <v>459.61940777125591</v>
      </c>
      <c r="AC98" s="30">
        <f t="shared" si="56"/>
        <v>464.51519999999988</v>
      </c>
      <c r="AD98" s="31">
        <f t="shared" si="57"/>
        <v>1</v>
      </c>
      <c r="AE98" s="164">
        <f t="shared" si="58"/>
        <v>30.479999999999997</v>
      </c>
      <c r="AF98" s="165">
        <f t="shared" si="59"/>
        <v>2.5992251999999998</v>
      </c>
      <c r="AH98" t="str">
        <f t="shared" si="60"/>
        <v>2018</v>
      </c>
    </row>
    <row r="99" spans="4:34" hidden="1" x14ac:dyDescent="0.25">
      <c r="D99" s="282" t="str">
        <f t="shared" si="45"/>
        <v>Q1 2018</v>
      </c>
      <c r="E99" s="114" t="s">
        <v>56</v>
      </c>
      <c r="F99" s="115" t="s">
        <v>83</v>
      </c>
      <c r="G99" s="157" t="s">
        <v>43</v>
      </c>
      <c r="H99" s="157" t="s">
        <v>197</v>
      </c>
      <c r="I99" s="116" t="s">
        <v>58</v>
      </c>
      <c r="J99" s="116" t="s">
        <v>45</v>
      </c>
      <c r="K99" s="116" t="s">
        <v>70</v>
      </c>
      <c r="L99" s="116" t="s">
        <v>149</v>
      </c>
      <c r="M99" s="116" t="s">
        <v>150</v>
      </c>
      <c r="N99" s="117">
        <v>1.41</v>
      </c>
      <c r="O99" s="146">
        <v>400</v>
      </c>
      <c r="P99" s="146">
        <v>400</v>
      </c>
      <c r="Q99" s="242">
        <v>7.0000000000000007E-2</v>
      </c>
      <c r="R99" s="118" t="str">
        <f t="shared" si="46"/>
        <v>400 - 499</v>
      </c>
      <c r="S99" s="118" t="str">
        <f t="shared" si="47"/>
        <v>1.4 - 1.59</v>
      </c>
      <c r="T99" s="119">
        <f t="shared" si="48"/>
        <v>9.870000000000001E-2</v>
      </c>
      <c r="U99" s="120">
        <f t="shared" si="49"/>
        <v>4.4892490859999988E-2</v>
      </c>
      <c r="V99" s="161">
        <f t="shared" si="50"/>
        <v>9.8699999999999982E-2</v>
      </c>
      <c r="W99" s="161">
        <f t="shared" si="51"/>
        <v>39.597979746446669</v>
      </c>
      <c r="X99" s="121">
        <f t="shared" si="52"/>
        <v>1.2709446750000002</v>
      </c>
      <c r="Y99" s="188">
        <v>18.156352500000001</v>
      </c>
      <c r="Z99" s="148">
        <f t="shared" si="53"/>
        <v>1</v>
      </c>
      <c r="AA99" s="148">
        <f t="shared" si="54"/>
        <v>1</v>
      </c>
      <c r="AB99" s="122">
        <f t="shared" si="55"/>
        <v>401.19533684343128</v>
      </c>
      <c r="AC99" s="30">
        <f t="shared" si="56"/>
        <v>641.32129799999973</v>
      </c>
      <c r="AD99" s="31">
        <f t="shared" si="57"/>
        <v>1</v>
      </c>
      <c r="AE99" s="164">
        <f t="shared" si="58"/>
        <v>35.813999999999993</v>
      </c>
      <c r="AF99" s="165">
        <f t="shared" si="59"/>
        <v>1.2709446750000002</v>
      </c>
      <c r="AH99" t="str">
        <f t="shared" si="60"/>
        <v>2018</v>
      </c>
    </row>
    <row r="100" spans="4:34" hidden="1" x14ac:dyDescent="0.25">
      <c r="D100" s="282" t="str">
        <f t="shared" si="45"/>
        <v>Q2 2018</v>
      </c>
      <c r="E100" s="114" t="s">
        <v>56</v>
      </c>
      <c r="F100" s="115" t="s">
        <v>84</v>
      </c>
      <c r="G100" s="157" t="s">
        <v>43</v>
      </c>
      <c r="H100" s="157" t="s">
        <v>197</v>
      </c>
      <c r="I100" s="116" t="s">
        <v>88</v>
      </c>
      <c r="J100" s="116" t="s">
        <v>51</v>
      </c>
      <c r="K100" s="116" t="s">
        <v>46</v>
      </c>
      <c r="L100" s="116" t="s">
        <v>46</v>
      </c>
      <c r="M100" s="116"/>
      <c r="N100" s="117">
        <v>1.5</v>
      </c>
      <c r="O100" s="146">
        <v>312</v>
      </c>
      <c r="P100" s="146">
        <v>390</v>
      </c>
      <c r="Q100" s="242">
        <v>1.4</v>
      </c>
      <c r="R100" s="118" t="str">
        <f t="shared" si="46"/>
        <v>300 - 399</v>
      </c>
      <c r="S100" s="118" t="str">
        <f t="shared" si="47"/>
        <v>1.4 - 1.59</v>
      </c>
      <c r="T100" s="119">
        <f t="shared" si="48"/>
        <v>2.0999999999999996</v>
      </c>
      <c r="U100" s="120">
        <f t="shared" si="49"/>
        <v>0.99134341463414599</v>
      </c>
      <c r="V100" s="161">
        <f t="shared" si="50"/>
        <v>2.0999999999999996</v>
      </c>
      <c r="W100" s="161">
        <f t="shared" si="51"/>
        <v>699.22116672766697</v>
      </c>
      <c r="X100" s="121">
        <f t="shared" si="52"/>
        <v>38.345170499999988</v>
      </c>
      <c r="Y100" s="188">
        <v>27.389407499999994</v>
      </c>
      <c r="Z100" s="148">
        <f t="shared" si="53"/>
        <v>4</v>
      </c>
      <c r="AA100" s="148">
        <f t="shared" si="54"/>
        <v>5</v>
      </c>
      <c r="AB100" s="122">
        <f t="shared" si="55"/>
        <v>332.96246034650812</v>
      </c>
      <c r="AC100" s="30">
        <f t="shared" si="56"/>
        <v>708.10243902439004</v>
      </c>
      <c r="AD100" s="31">
        <f t="shared" si="57"/>
        <v>0.8</v>
      </c>
      <c r="AE100" s="164">
        <f t="shared" si="58"/>
        <v>38.099999999999994</v>
      </c>
      <c r="AF100" s="165">
        <f t="shared" si="59"/>
        <v>38.345170499999988</v>
      </c>
      <c r="AH100" t="str">
        <f t="shared" si="60"/>
        <v>2018</v>
      </c>
    </row>
    <row r="101" spans="4:34" hidden="1" x14ac:dyDescent="0.25">
      <c r="D101" s="282" t="str">
        <f t="shared" si="45"/>
        <v>Q2 2018</v>
      </c>
      <c r="E101" s="114" t="s">
        <v>56</v>
      </c>
      <c r="F101" s="115" t="s">
        <v>84</v>
      </c>
      <c r="G101" s="157" t="s">
        <v>43</v>
      </c>
      <c r="H101" s="157" t="s">
        <v>197</v>
      </c>
      <c r="I101" s="116" t="s">
        <v>64</v>
      </c>
      <c r="J101" s="116" t="s">
        <v>51</v>
      </c>
      <c r="K101" s="116" t="s">
        <v>46</v>
      </c>
      <c r="L101" s="116" t="s">
        <v>46</v>
      </c>
      <c r="M101" s="116"/>
      <c r="N101" s="117">
        <v>1.5</v>
      </c>
      <c r="O101" s="146">
        <v>312</v>
      </c>
      <c r="P101" s="146">
        <v>390</v>
      </c>
      <c r="Q101" s="242">
        <v>2.2999999999999998</v>
      </c>
      <c r="R101" s="118" t="str">
        <f t="shared" si="46"/>
        <v>300 - 399</v>
      </c>
      <c r="S101" s="118" t="str">
        <f t="shared" si="47"/>
        <v>1.4 - 1.59</v>
      </c>
      <c r="T101" s="119">
        <f t="shared" si="48"/>
        <v>3.4499999999999997</v>
      </c>
      <c r="U101" s="120">
        <f t="shared" si="49"/>
        <v>1.628635609756097</v>
      </c>
      <c r="V101" s="161">
        <f t="shared" si="50"/>
        <v>3.4499999999999993</v>
      </c>
      <c r="W101" s="161">
        <f t="shared" si="51"/>
        <v>1148.7204881954528</v>
      </c>
      <c r="X101" s="121">
        <f t="shared" si="52"/>
        <v>62.99563724999998</v>
      </c>
      <c r="Y101" s="188">
        <v>27.389407499999994</v>
      </c>
      <c r="Z101" s="148">
        <f t="shared" si="53"/>
        <v>4</v>
      </c>
      <c r="AA101" s="148">
        <f t="shared" si="54"/>
        <v>5</v>
      </c>
      <c r="AB101" s="122">
        <f t="shared" si="55"/>
        <v>332.96246034650812</v>
      </c>
      <c r="AC101" s="30">
        <f t="shared" si="56"/>
        <v>708.10243902439004</v>
      </c>
      <c r="AD101" s="31">
        <f t="shared" si="57"/>
        <v>0.8</v>
      </c>
      <c r="AE101" s="164">
        <f t="shared" si="58"/>
        <v>38.099999999999994</v>
      </c>
      <c r="AF101" s="165">
        <f t="shared" si="59"/>
        <v>62.99563724999998</v>
      </c>
      <c r="AH101" t="str">
        <f t="shared" si="60"/>
        <v>2018</v>
      </c>
    </row>
    <row r="102" spans="4:34" hidden="1" x14ac:dyDescent="0.25">
      <c r="D102" s="282" t="str">
        <f t="shared" si="45"/>
        <v>Q2 2018</v>
      </c>
      <c r="E102" s="114" t="s">
        <v>56</v>
      </c>
      <c r="F102" s="115" t="s">
        <v>84</v>
      </c>
      <c r="G102" s="157" t="s">
        <v>43</v>
      </c>
      <c r="H102" s="157" t="s">
        <v>197</v>
      </c>
      <c r="I102" s="116" t="s">
        <v>88</v>
      </c>
      <c r="J102" s="116" t="s">
        <v>51</v>
      </c>
      <c r="K102" s="116" t="s">
        <v>55</v>
      </c>
      <c r="L102" s="116" t="s">
        <v>55</v>
      </c>
      <c r="M102" s="116"/>
      <c r="N102" s="117">
        <v>1.2</v>
      </c>
      <c r="O102" s="146">
        <v>360</v>
      </c>
      <c r="P102" s="146">
        <v>360</v>
      </c>
      <c r="Q102" s="242">
        <v>1.2</v>
      </c>
      <c r="R102" s="118" t="str">
        <f t="shared" si="46"/>
        <v>400 - 499</v>
      </c>
      <c r="S102" s="118" t="str">
        <f t="shared" si="47"/>
        <v>1.2 - 1.39</v>
      </c>
      <c r="T102" s="119">
        <f t="shared" si="48"/>
        <v>1.44</v>
      </c>
      <c r="U102" s="120">
        <f t="shared" si="49"/>
        <v>0.55741823999999984</v>
      </c>
      <c r="V102" s="161">
        <f t="shared" si="50"/>
        <v>1.4399999999999997</v>
      </c>
      <c r="W102" s="161">
        <f t="shared" si="51"/>
        <v>610.94025894517711</v>
      </c>
      <c r="X102" s="121">
        <f t="shared" si="52"/>
        <v>27.389407499999997</v>
      </c>
      <c r="Y102" s="188">
        <v>22.824506249999999</v>
      </c>
      <c r="Z102" s="148">
        <f t="shared" si="53"/>
        <v>1</v>
      </c>
      <c r="AA102" s="148">
        <f t="shared" si="54"/>
        <v>1</v>
      </c>
      <c r="AB102" s="122">
        <f t="shared" si="55"/>
        <v>424.26406871192853</v>
      </c>
      <c r="AC102" s="30">
        <f t="shared" si="56"/>
        <v>464.51519999999988</v>
      </c>
      <c r="AD102" s="31">
        <f t="shared" si="57"/>
        <v>1</v>
      </c>
      <c r="AE102" s="164">
        <f t="shared" si="58"/>
        <v>30.479999999999997</v>
      </c>
      <c r="AF102" s="165">
        <f t="shared" si="59"/>
        <v>27.389407499999997</v>
      </c>
      <c r="AH102" t="str">
        <f t="shared" si="60"/>
        <v>2018</v>
      </c>
    </row>
    <row r="103" spans="4:34" hidden="1" x14ac:dyDescent="0.25">
      <c r="D103" s="282" t="str">
        <f t="shared" si="45"/>
        <v>Q2 2018</v>
      </c>
      <c r="E103" s="114" t="s">
        <v>56</v>
      </c>
      <c r="F103" s="115" t="s">
        <v>84</v>
      </c>
      <c r="G103" s="157" t="s">
        <v>43</v>
      </c>
      <c r="H103" s="157" t="s">
        <v>197</v>
      </c>
      <c r="I103" s="116" t="s">
        <v>50</v>
      </c>
      <c r="J103" s="116" t="s">
        <v>45</v>
      </c>
      <c r="K103" s="116" t="s">
        <v>75</v>
      </c>
      <c r="L103" s="116" t="s">
        <v>75</v>
      </c>
      <c r="M103" s="116" t="s">
        <v>109</v>
      </c>
      <c r="N103" s="117">
        <v>1.1299999999999999</v>
      </c>
      <c r="O103" s="146">
        <v>160</v>
      </c>
      <c r="P103" s="146">
        <v>300</v>
      </c>
      <c r="Q103" s="242">
        <v>6.5000000000000002E-2</v>
      </c>
      <c r="R103" s="118" t="str">
        <f t="shared" si="46"/>
        <v>300 - 399</v>
      </c>
      <c r="S103" s="118" t="str">
        <f t="shared" si="47"/>
        <v>1 - 1.19</v>
      </c>
      <c r="T103" s="119">
        <f t="shared" si="48"/>
        <v>7.3450000000000001E-2</v>
      </c>
      <c r="U103" s="120">
        <f t="shared" si="49"/>
        <v>2.223417810103805E-2</v>
      </c>
      <c r="V103" s="161">
        <f t="shared" si="50"/>
        <v>7.3449999999999988E-2</v>
      </c>
      <c r="W103" s="161">
        <f t="shared" si="51"/>
        <v>22.1</v>
      </c>
      <c r="X103" s="121">
        <f t="shared" si="52"/>
        <v>0.78729289031249994</v>
      </c>
      <c r="Y103" s="188">
        <v>12.112198312499999</v>
      </c>
      <c r="Z103" s="148">
        <f t="shared" si="53"/>
        <v>8</v>
      </c>
      <c r="AA103" s="148">
        <f t="shared" si="54"/>
        <v>15</v>
      </c>
      <c r="AB103" s="122">
        <f t="shared" si="55"/>
        <v>300.88495575221242</v>
      </c>
      <c r="AC103" s="30">
        <f t="shared" si="56"/>
        <v>342.06427847750848</v>
      </c>
      <c r="AD103" s="31">
        <f t="shared" si="57"/>
        <v>0.53333333333333333</v>
      </c>
      <c r="AE103" s="164">
        <f t="shared" si="58"/>
        <v>28.701999999999995</v>
      </c>
      <c r="AF103" s="165">
        <f t="shared" si="59"/>
        <v>0.78729289031249994</v>
      </c>
      <c r="AH103" t="str">
        <f t="shared" si="60"/>
        <v>2018</v>
      </c>
    </row>
    <row r="104" spans="4:34" hidden="1" x14ac:dyDescent="0.25">
      <c r="D104" s="282" t="str">
        <f t="shared" si="45"/>
        <v>Q2 2018</v>
      </c>
      <c r="E104" s="114" t="s">
        <v>56</v>
      </c>
      <c r="F104" s="115" t="s">
        <v>84</v>
      </c>
      <c r="G104" s="157" t="s">
        <v>43</v>
      </c>
      <c r="H104" s="157" t="s">
        <v>197</v>
      </c>
      <c r="I104" s="116" t="s">
        <v>58</v>
      </c>
      <c r="J104" s="116" t="s">
        <v>45</v>
      </c>
      <c r="K104" s="116" t="s">
        <v>75</v>
      </c>
      <c r="L104" s="116" t="s">
        <v>75</v>
      </c>
      <c r="M104" s="116" t="s">
        <v>109</v>
      </c>
      <c r="N104" s="117">
        <v>1.1299999999999999</v>
      </c>
      <c r="O104" s="146">
        <v>160</v>
      </c>
      <c r="P104" s="146">
        <v>300</v>
      </c>
      <c r="Q104" s="242">
        <v>9.5000000000000001E-2</v>
      </c>
      <c r="R104" s="118" t="str">
        <f t="shared" si="46"/>
        <v>300 - 399</v>
      </c>
      <c r="S104" s="118" t="str">
        <f t="shared" si="47"/>
        <v>1 - 1.19</v>
      </c>
      <c r="T104" s="119">
        <f t="shared" si="48"/>
        <v>0.10734999999999999</v>
      </c>
      <c r="U104" s="120">
        <f t="shared" si="49"/>
        <v>3.2496106455363306E-2</v>
      </c>
      <c r="V104" s="161">
        <f t="shared" si="50"/>
        <v>0.10734999999999999</v>
      </c>
      <c r="W104" s="161">
        <f t="shared" si="51"/>
        <v>32.299999999999997</v>
      </c>
      <c r="X104" s="121">
        <f t="shared" si="52"/>
        <v>1.1506588396874999</v>
      </c>
      <c r="Y104" s="188">
        <v>12.112198312499999</v>
      </c>
      <c r="Z104" s="148">
        <f t="shared" si="53"/>
        <v>8</v>
      </c>
      <c r="AA104" s="148">
        <f t="shared" si="54"/>
        <v>15</v>
      </c>
      <c r="AB104" s="122">
        <f t="shared" si="55"/>
        <v>300.88495575221242</v>
      </c>
      <c r="AC104" s="30">
        <f t="shared" si="56"/>
        <v>342.06427847750848</v>
      </c>
      <c r="AD104" s="31">
        <f t="shared" si="57"/>
        <v>0.53333333333333333</v>
      </c>
      <c r="AE104" s="164">
        <f t="shared" si="58"/>
        <v>28.701999999999995</v>
      </c>
      <c r="AF104" s="165">
        <f t="shared" si="59"/>
        <v>1.1506588396874999</v>
      </c>
      <c r="AH104" t="str">
        <f t="shared" si="60"/>
        <v>2018</v>
      </c>
    </row>
    <row r="105" spans="4:34" hidden="1" x14ac:dyDescent="0.25">
      <c r="D105" s="282" t="str">
        <f t="shared" si="45"/>
        <v>Q2 2018</v>
      </c>
      <c r="E105" s="114" t="s">
        <v>56</v>
      </c>
      <c r="F105" s="115" t="s">
        <v>84</v>
      </c>
      <c r="G105" s="157" t="s">
        <v>43</v>
      </c>
      <c r="H105" s="157" t="s">
        <v>197</v>
      </c>
      <c r="I105" s="116" t="s">
        <v>58</v>
      </c>
      <c r="J105" s="116" t="s">
        <v>45</v>
      </c>
      <c r="K105" s="116" t="s">
        <v>75</v>
      </c>
      <c r="L105" s="116" t="s">
        <v>75</v>
      </c>
      <c r="M105" s="116" t="s">
        <v>151</v>
      </c>
      <c r="N105" s="117">
        <v>1.2</v>
      </c>
      <c r="O105" s="146">
        <v>390</v>
      </c>
      <c r="P105" s="146">
        <v>390</v>
      </c>
      <c r="Q105" s="242">
        <v>0.155</v>
      </c>
      <c r="R105" s="118" t="str">
        <f t="shared" si="46"/>
        <v>400 - 499</v>
      </c>
      <c r="S105" s="118" t="str">
        <f t="shared" si="47"/>
        <v>1.2 - 1.39</v>
      </c>
      <c r="T105" s="119">
        <f t="shared" si="48"/>
        <v>0.186</v>
      </c>
      <c r="U105" s="120">
        <f t="shared" si="49"/>
        <v>7.1999855999999973E-2</v>
      </c>
      <c r="V105" s="161">
        <f t="shared" si="50"/>
        <v>0.18599999999999997</v>
      </c>
      <c r="W105" s="161">
        <f t="shared" si="51"/>
        <v>85.489209845453601</v>
      </c>
      <c r="X105" s="121">
        <f t="shared" si="52"/>
        <v>2.4550494271874994</v>
      </c>
      <c r="Y105" s="188">
        <v>15.839028562499998</v>
      </c>
      <c r="Z105" s="148">
        <f t="shared" si="53"/>
        <v>1</v>
      </c>
      <c r="AA105" s="148">
        <f t="shared" si="54"/>
        <v>1</v>
      </c>
      <c r="AB105" s="122">
        <f t="shared" si="55"/>
        <v>459.61940777125591</v>
      </c>
      <c r="AC105" s="30">
        <f t="shared" si="56"/>
        <v>464.51519999999988</v>
      </c>
      <c r="AD105" s="31">
        <f t="shared" si="57"/>
        <v>1</v>
      </c>
      <c r="AE105" s="164">
        <f t="shared" si="58"/>
        <v>30.479999999999997</v>
      </c>
      <c r="AF105" s="165">
        <f t="shared" si="59"/>
        <v>2.4550494271874994</v>
      </c>
      <c r="AH105" t="str">
        <f t="shared" si="60"/>
        <v>2018</v>
      </c>
    </row>
    <row r="106" spans="4:34" hidden="1" x14ac:dyDescent="0.25">
      <c r="D106" s="282" t="str">
        <f t="shared" si="45"/>
        <v>Q2 2018</v>
      </c>
      <c r="E106" s="114" t="s">
        <v>56</v>
      </c>
      <c r="F106" s="115" t="s">
        <v>84</v>
      </c>
      <c r="G106" s="157" t="s">
        <v>43</v>
      </c>
      <c r="H106" s="157" t="s">
        <v>197</v>
      </c>
      <c r="I106" s="116" t="s">
        <v>44</v>
      </c>
      <c r="J106" s="116" t="s">
        <v>45</v>
      </c>
      <c r="K106" s="116" t="s">
        <v>70</v>
      </c>
      <c r="L106" s="116" t="s">
        <v>119</v>
      </c>
      <c r="M106" s="116" t="s">
        <v>153</v>
      </c>
      <c r="N106" s="117">
        <v>1.4</v>
      </c>
      <c r="O106" s="146">
        <v>454</v>
      </c>
      <c r="P106" s="146">
        <v>454</v>
      </c>
      <c r="Q106" s="242">
        <v>0.2</v>
      </c>
      <c r="R106" s="118" t="str">
        <f t="shared" si="46"/>
        <v>400 - 499</v>
      </c>
      <c r="S106" s="118" t="str">
        <f t="shared" si="47"/>
        <v>1.4 - 1.59</v>
      </c>
      <c r="T106" s="119">
        <f t="shared" si="48"/>
        <v>0.27999999999999997</v>
      </c>
      <c r="U106" s="120">
        <f t="shared" si="49"/>
        <v>0.12645135999999998</v>
      </c>
      <c r="V106" s="161">
        <f t="shared" si="50"/>
        <v>0.27999999999999997</v>
      </c>
      <c r="W106" s="161">
        <f t="shared" si="51"/>
        <v>128.41059146347703</v>
      </c>
      <c r="X106" s="121">
        <f t="shared" si="52"/>
        <v>3.7268302499999999</v>
      </c>
      <c r="Y106" s="188">
        <v>18.634151249999999</v>
      </c>
      <c r="Z106" s="148">
        <f t="shared" si="53"/>
        <v>1</v>
      </c>
      <c r="AA106" s="148">
        <f t="shared" si="54"/>
        <v>1</v>
      </c>
      <c r="AB106" s="122">
        <f t="shared" si="55"/>
        <v>458.60925522670368</v>
      </c>
      <c r="AC106" s="30">
        <f t="shared" si="56"/>
        <v>632.25679999999988</v>
      </c>
      <c r="AD106" s="31">
        <f t="shared" si="57"/>
        <v>1</v>
      </c>
      <c r="AE106" s="164">
        <f t="shared" si="58"/>
        <v>35.559999999999995</v>
      </c>
      <c r="AF106" s="165">
        <f t="shared" si="59"/>
        <v>3.7268302499999999</v>
      </c>
      <c r="AH106" t="str">
        <f t="shared" si="60"/>
        <v>2018</v>
      </c>
    </row>
    <row r="107" spans="4:34" hidden="1" x14ac:dyDescent="0.25">
      <c r="D107" s="282" t="str">
        <f t="shared" si="45"/>
        <v>Q2 2018</v>
      </c>
      <c r="E107" s="114" t="s">
        <v>56</v>
      </c>
      <c r="F107" s="115" t="s">
        <v>84</v>
      </c>
      <c r="G107" s="157" t="s">
        <v>43</v>
      </c>
      <c r="H107" s="157" t="s">
        <v>197</v>
      </c>
      <c r="I107" s="116" t="s">
        <v>44</v>
      </c>
      <c r="J107" s="116" t="s">
        <v>45</v>
      </c>
      <c r="K107" s="116" t="s">
        <v>70</v>
      </c>
      <c r="L107" s="116" t="s">
        <v>119</v>
      </c>
      <c r="M107" s="116" t="s">
        <v>155</v>
      </c>
      <c r="N107" s="117">
        <v>1.2</v>
      </c>
      <c r="O107" s="146">
        <v>390</v>
      </c>
      <c r="P107" s="146">
        <v>390</v>
      </c>
      <c r="Q107" s="242">
        <v>0.36</v>
      </c>
      <c r="R107" s="118" t="str">
        <f t="shared" si="46"/>
        <v>400 - 499</v>
      </c>
      <c r="S107" s="118" t="str">
        <f t="shared" si="47"/>
        <v>1.2 - 1.39</v>
      </c>
      <c r="T107" s="119">
        <f t="shared" si="48"/>
        <v>0.432</v>
      </c>
      <c r="U107" s="120">
        <f t="shared" si="49"/>
        <v>0.16722547199999993</v>
      </c>
      <c r="V107" s="161">
        <f t="shared" si="50"/>
        <v>0.43199999999999994</v>
      </c>
      <c r="W107" s="161">
        <f t="shared" si="51"/>
        <v>198.55558415718255</v>
      </c>
      <c r="X107" s="121">
        <f t="shared" si="52"/>
        <v>5.7020502824999992</v>
      </c>
      <c r="Y107" s="188">
        <v>15.839028562499998</v>
      </c>
      <c r="Z107" s="148">
        <f t="shared" si="53"/>
        <v>1</v>
      </c>
      <c r="AA107" s="148">
        <f t="shared" si="54"/>
        <v>1</v>
      </c>
      <c r="AB107" s="122">
        <f t="shared" si="55"/>
        <v>459.61940777125591</v>
      </c>
      <c r="AC107" s="30">
        <f t="shared" si="56"/>
        <v>464.51519999999988</v>
      </c>
      <c r="AD107" s="31">
        <f t="shared" si="57"/>
        <v>1</v>
      </c>
      <c r="AE107" s="164">
        <f t="shared" si="58"/>
        <v>30.479999999999997</v>
      </c>
      <c r="AF107" s="165">
        <f t="shared" si="59"/>
        <v>5.7020502824999992</v>
      </c>
      <c r="AH107" t="str">
        <f t="shared" si="60"/>
        <v>2018</v>
      </c>
    </row>
    <row r="108" spans="4:34" hidden="1" x14ac:dyDescent="0.25">
      <c r="D108" s="282" t="str">
        <f t="shared" si="45"/>
        <v>Q2 2018</v>
      </c>
      <c r="E108" s="114" t="s">
        <v>56</v>
      </c>
      <c r="F108" s="115" t="s">
        <v>84</v>
      </c>
      <c r="G108" s="157" t="s">
        <v>43</v>
      </c>
      <c r="H108" s="157" t="s">
        <v>197</v>
      </c>
      <c r="I108" s="116" t="s">
        <v>44</v>
      </c>
      <c r="J108" s="116" t="s">
        <v>45</v>
      </c>
      <c r="K108" s="116" t="s">
        <v>70</v>
      </c>
      <c r="L108" s="116" t="s">
        <v>118</v>
      </c>
      <c r="M108" s="116" t="s">
        <v>154</v>
      </c>
      <c r="N108" s="117">
        <v>1.2</v>
      </c>
      <c r="O108" s="146">
        <v>390</v>
      </c>
      <c r="P108" s="146">
        <v>390</v>
      </c>
      <c r="Q108" s="242">
        <v>0.41</v>
      </c>
      <c r="R108" s="118" t="str">
        <f t="shared" si="46"/>
        <v>400 - 499</v>
      </c>
      <c r="S108" s="118" t="str">
        <f t="shared" si="47"/>
        <v>1.2 - 1.39</v>
      </c>
      <c r="T108" s="119">
        <f t="shared" si="48"/>
        <v>0.49199999999999994</v>
      </c>
      <c r="U108" s="120">
        <f t="shared" si="49"/>
        <v>0.19045123199999994</v>
      </c>
      <c r="V108" s="161">
        <f t="shared" si="50"/>
        <v>0.49199999999999999</v>
      </c>
      <c r="W108" s="161">
        <f t="shared" si="51"/>
        <v>226.1327486234579</v>
      </c>
      <c r="X108" s="121">
        <f t="shared" si="52"/>
        <v>6.4940017106249988</v>
      </c>
      <c r="Y108" s="188">
        <v>15.839028562499998</v>
      </c>
      <c r="Z108" s="148">
        <f t="shared" si="53"/>
        <v>1</v>
      </c>
      <c r="AA108" s="148">
        <f t="shared" si="54"/>
        <v>1</v>
      </c>
      <c r="AB108" s="122">
        <f t="shared" si="55"/>
        <v>459.61940777125591</v>
      </c>
      <c r="AC108" s="30">
        <f t="shared" si="56"/>
        <v>464.51519999999988</v>
      </c>
      <c r="AD108" s="31">
        <f t="shared" si="57"/>
        <v>1</v>
      </c>
      <c r="AE108" s="164">
        <f t="shared" si="58"/>
        <v>30.479999999999997</v>
      </c>
      <c r="AF108" s="165">
        <f t="shared" si="59"/>
        <v>6.4940017106249988</v>
      </c>
      <c r="AH108" t="str">
        <f t="shared" si="60"/>
        <v>2018</v>
      </c>
    </row>
    <row r="109" spans="4:34" hidden="1" x14ac:dyDescent="0.25">
      <c r="D109" s="282" t="str">
        <f t="shared" si="45"/>
        <v>Q2 2018</v>
      </c>
      <c r="E109" s="114" t="s">
        <v>56</v>
      </c>
      <c r="F109" s="115" t="s">
        <v>84</v>
      </c>
      <c r="G109" s="157" t="s">
        <v>43</v>
      </c>
      <c r="H109" s="157" t="s">
        <v>197</v>
      </c>
      <c r="I109" s="116" t="s">
        <v>58</v>
      </c>
      <c r="J109" s="116" t="s">
        <v>45</v>
      </c>
      <c r="K109" s="116" t="s">
        <v>70</v>
      </c>
      <c r="L109" s="116" t="s">
        <v>77</v>
      </c>
      <c r="M109" s="116" t="s">
        <v>107</v>
      </c>
      <c r="N109" s="117">
        <v>0.95</v>
      </c>
      <c r="O109" s="146">
        <v>120</v>
      </c>
      <c r="P109" s="146">
        <v>180</v>
      </c>
      <c r="Q109" s="242">
        <v>8.5000000000000006E-2</v>
      </c>
      <c r="R109" s="118" t="str">
        <f t="shared" si="46"/>
        <v>200 - 299</v>
      </c>
      <c r="S109" s="118" t="str">
        <f t="shared" si="47"/>
        <v>0.8 - 0.99</v>
      </c>
      <c r="T109" s="119">
        <f t="shared" si="48"/>
        <v>8.0750000000000002E-2</v>
      </c>
      <c r="U109" s="120">
        <f t="shared" si="49"/>
        <v>2.2842386076923078E-2</v>
      </c>
      <c r="V109" s="161">
        <f t="shared" si="50"/>
        <v>8.0750000000000002E-2</v>
      </c>
      <c r="W109" s="161">
        <f t="shared" si="51"/>
        <v>18.388311504866348</v>
      </c>
      <c r="X109" s="121">
        <f t="shared" si="52"/>
        <v>0.95034171374999998</v>
      </c>
      <c r="Y109" s="188">
        <v>11.180490749999999</v>
      </c>
      <c r="Z109" s="148">
        <f t="shared" si="53"/>
        <v>2</v>
      </c>
      <c r="AA109" s="148">
        <f t="shared" si="54"/>
        <v>3</v>
      </c>
      <c r="AB109" s="122">
        <f t="shared" si="55"/>
        <v>227.71902792404143</v>
      </c>
      <c r="AC109" s="30">
        <f t="shared" si="56"/>
        <v>268.73395384615384</v>
      </c>
      <c r="AD109" s="31">
        <f t="shared" si="57"/>
        <v>0.66666666666666663</v>
      </c>
      <c r="AE109" s="164">
        <f t="shared" si="58"/>
        <v>24.13</v>
      </c>
      <c r="AF109" s="165">
        <f t="shared" si="59"/>
        <v>0.95034171374999998</v>
      </c>
      <c r="AH109" t="str">
        <f t="shared" si="60"/>
        <v>2018</v>
      </c>
    </row>
    <row r="110" spans="4:34" hidden="1" x14ac:dyDescent="0.25">
      <c r="D110" s="282" t="str">
        <f t="shared" si="45"/>
        <v>Q2 2018</v>
      </c>
      <c r="E110" s="114" t="s">
        <v>56</v>
      </c>
      <c r="F110" s="115" t="s">
        <v>84</v>
      </c>
      <c r="G110" s="157" t="s">
        <v>43</v>
      </c>
      <c r="H110" s="157" t="s">
        <v>197</v>
      </c>
      <c r="I110" s="116" t="s">
        <v>58</v>
      </c>
      <c r="J110" s="116" t="s">
        <v>45</v>
      </c>
      <c r="K110" s="116" t="s">
        <v>70</v>
      </c>
      <c r="L110" s="116" t="s">
        <v>77</v>
      </c>
      <c r="M110" s="116" t="s">
        <v>181</v>
      </c>
      <c r="N110" s="117">
        <v>1.41</v>
      </c>
      <c r="O110" s="146">
        <v>320</v>
      </c>
      <c r="P110" s="146">
        <v>360</v>
      </c>
      <c r="Q110" s="242">
        <v>0.87</v>
      </c>
      <c r="R110" s="118" t="str">
        <f t="shared" si="46"/>
        <v>300 - 399</v>
      </c>
      <c r="S110" s="118" t="str">
        <f t="shared" si="47"/>
        <v>1.4 - 1.59</v>
      </c>
      <c r="T110" s="119">
        <f t="shared" si="48"/>
        <v>1.2266999999999999</v>
      </c>
      <c r="U110" s="120">
        <f t="shared" si="49"/>
        <v>0.55410160147199972</v>
      </c>
      <c r="V110" s="161">
        <f t="shared" si="50"/>
        <v>1.2266999999999999</v>
      </c>
      <c r="W110" s="161">
        <f t="shared" si="51"/>
        <v>419.04749134197186</v>
      </c>
      <c r="X110" s="121">
        <f t="shared" si="52"/>
        <v>14.59054042875</v>
      </c>
      <c r="Y110" s="188">
        <v>16.770736124999999</v>
      </c>
      <c r="Z110" s="148">
        <f t="shared" si="53"/>
        <v>8</v>
      </c>
      <c r="AA110" s="148">
        <f t="shared" si="54"/>
        <v>9</v>
      </c>
      <c r="AB110" s="122">
        <f t="shared" si="55"/>
        <v>341.60551996573889</v>
      </c>
      <c r="AC110" s="30">
        <f t="shared" si="56"/>
        <v>636.89839249655142</v>
      </c>
      <c r="AD110" s="31">
        <f t="shared" si="57"/>
        <v>0.88888888888888884</v>
      </c>
      <c r="AE110" s="164">
        <f t="shared" si="58"/>
        <v>35.813999999999993</v>
      </c>
      <c r="AF110" s="165">
        <f t="shared" si="59"/>
        <v>14.59054042875</v>
      </c>
      <c r="AH110" t="str">
        <f t="shared" si="60"/>
        <v>2018</v>
      </c>
    </row>
    <row r="111" spans="4:34" hidden="1" x14ac:dyDescent="0.25">
      <c r="D111" s="282" t="str">
        <f t="shared" si="45"/>
        <v>Q2 2018</v>
      </c>
      <c r="E111" s="114" t="s">
        <v>56</v>
      </c>
      <c r="F111" s="115" t="s">
        <v>84</v>
      </c>
      <c r="G111" s="157" t="s">
        <v>43</v>
      </c>
      <c r="H111" s="157" t="s">
        <v>197</v>
      </c>
      <c r="I111" s="116" t="s">
        <v>50</v>
      </c>
      <c r="J111" s="116" t="s">
        <v>45</v>
      </c>
      <c r="K111" s="116" t="s">
        <v>70</v>
      </c>
      <c r="L111" s="116" t="s">
        <v>70</v>
      </c>
      <c r="M111" s="116" t="s">
        <v>152</v>
      </c>
      <c r="N111" s="117">
        <v>1.4</v>
      </c>
      <c r="O111" s="146">
        <v>480</v>
      </c>
      <c r="P111" s="146">
        <v>480</v>
      </c>
      <c r="Q111" s="242">
        <v>0.13</v>
      </c>
      <c r="R111" s="118" t="str">
        <f t="shared" si="46"/>
        <v>400 - 499</v>
      </c>
      <c r="S111" s="118" t="str">
        <f t="shared" si="47"/>
        <v>1.4 - 1.59</v>
      </c>
      <c r="T111" s="119">
        <f t="shared" si="48"/>
        <v>0.182</v>
      </c>
      <c r="U111" s="120">
        <f t="shared" si="49"/>
        <v>8.2193383999999994E-2</v>
      </c>
      <c r="V111" s="161">
        <f t="shared" si="50"/>
        <v>0.182</v>
      </c>
      <c r="W111" s="161">
        <f t="shared" si="51"/>
        <v>88.246926292081142</v>
      </c>
      <c r="X111" s="121">
        <f t="shared" si="52"/>
        <v>2.4224396625</v>
      </c>
      <c r="Y111" s="188">
        <v>18.634151249999999</v>
      </c>
      <c r="Z111" s="148">
        <f t="shared" si="53"/>
        <v>1</v>
      </c>
      <c r="AA111" s="148">
        <f t="shared" si="54"/>
        <v>1</v>
      </c>
      <c r="AB111" s="122">
        <f t="shared" si="55"/>
        <v>484.87322138506119</v>
      </c>
      <c r="AC111" s="30">
        <f t="shared" si="56"/>
        <v>632.25679999999988</v>
      </c>
      <c r="AD111" s="31">
        <f t="shared" si="57"/>
        <v>1</v>
      </c>
      <c r="AE111" s="164">
        <f t="shared" si="58"/>
        <v>35.559999999999995</v>
      </c>
      <c r="AF111" s="165">
        <f t="shared" si="59"/>
        <v>2.4224396625</v>
      </c>
      <c r="AH111" t="str">
        <f t="shared" si="60"/>
        <v>2018</v>
      </c>
    </row>
    <row r="112" spans="4:34" hidden="1" x14ac:dyDescent="0.25">
      <c r="D112" s="282" t="str">
        <f t="shared" si="45"/>
        <v>Q2 2018</v>
      </c>
      <c r="E112" s="114" t="s">
        <v>56</v>
      </c>
      <c r="F112" s="115" t="s">
        <v>84</v>
      </c>
      <c r="G112" s="157" t="s">
        <v>43</v>
      </c>
      <c r="H112" s="157" t="s">
        <v>197</v>
      </c>
      <c r="I112" s="116" t="s">
        <v>73</v>
      </c>
      <c r="J112" s="116" t="s">
        <v>45</v>
      </c>
      <c r="K112" s="116" t="s">
        <v>70</v>
      </c>
      <c r="L112" s="116" t="s">
        <v>70</v>
      </c>
      <c r="M112" s="116" t="s">
        <v>131</v>
      </c>
      <c r="N112" s="117">
        <v>1.2</v>
      </c>
      <c r="O112" s="146">
        <v>390</v>
      </c>
      <c r="P112" s="146">
        <v>390</v>
      </c>
      <c r="Q112" s="242">
        <v>3.0000000000000001E-3</v>
      </c>
      <c r="R112" s="118" t="str">
        <f t="shared" si="46"/>
        <v>400 - 499</v>
      </c>
      <c r="S112" s="118" t="str">
        <f t="shared" si="47"/>
        <v>1.2 - 1.39</v>
      </c>
      <c r="T112" s="119">
        <f t="shared" si="48"/>
        <v>3.5999999999999999E-3</v>
      </c>
      <c r="U112" s="120">
        <f t="shared" si="49"/>
        <v>1.3935455999999997E-3</v>
      </c>
      <c r="V112" s="161">
        <f t="shared" si="50"/>
        <v>3.5999999999999999E-3</v>
      </c>
      <c r="W112" s="161">
        <f t="shared" si="51"/>
        <v>1.6546298679765212</v>
      </c>
      <c r="X112" s="121">
        <f t="shared" si="52"/>
        <v>4.7517085687499995E-2</v>
      </c>
      <c r="Y112" s="188">
        <v>15.839028562499998</v>
      </c>
      <c r="Z112" s="148">
        <f t="shared" si="53"/>
        <v>1</v>
      </c>
      <c r="AA112" s="148">
        <f t="shared" si="54"/>
        <v>1</v>
      </c>
      <c r="AB112" s="122">
        <f t="shared" si="55"/>
        <v>459.61940777125591</v>
      </c>
      <c r="AC112" s="30">
        <f t="shared" si="56"/>
        <v>464.51519999999988</v>
      </c>
      <c r="AD112" s="31">
        <f t="shared" si="57"/>
        <v>1</v>
      </c>
      <c r="AE112" s="164">
        <f t="shared" si="58"/>
        <v>30.479999999999997</v>
      </c>
      <c r="AF112" s="165">
        <f t="shared" si="59"/>
        <v>4.7517085687499995E-2</v>
      </c>
      <c r="AH112" t="str">
        <f t="shared" si="60"/>
        <v>2018</v>
      </c>
    </row>
    <row r="113" spans="4:34" hidden="1" x14ac:dyDescent="0.25">
      <c r="D113" s="282" t="str">
        <f t="shared" si="45"/>
        <v>Q2 2018</v>
      </c>
      <c r="E113" s="114" t="s">
        <v>56</v>
      </c>
      <c r="F113" s="115" t="s">
        <v>84</v>
      </c>
      <c r="G113" s="157" t="s">
        <v>43</v>
      </c>
      <c r="H113" s="157" t="s">
        <v>197</v>
      </c>
      <c r="I113" s="116" t="s">
        <v>73</v>
      </c>
      <c r="J113" s="116" t="s">
        <v>45</v>
      </c>
      <c r="K113" s="116" t="s">
        <v>70</v>
      </c>
      <c r="L113" s="116" t="s">
        <v>70</v>
      </c>
      <c r="M113" s="116" t="s">
        <v>131</v>
      </c>
      <c r="N113" s="117">
        <v>1.45</v>
      </c>
      <c r="O113" s="146">
        <v>400</v>
      </c>
      <c r="P113" s="146">
        <v>400</v>
      </c>
      <c r="Q113" s="242">
        <v>8.9999999999999993E-3</v>
      </c>
      <c r="R113" s="118" t="str">
        <f t="shared" si="46"/>
        <v>300 - 399</v>
      </c>
      <c r="S113" s="118" t="str">
        <f t="shared" si="47"/>
        <v>1.4 - 1.59</v>
      </c>
      <c r="T113" s="119">
        <f t="shared" si="48"/>
        <v>1.3049999999999999E-2</v>
      </c>
      <c r="U113" s="120">
        <f t="shared" si="49"/>
        <v>6.1040200499999989E-3</v>
      </c>
      <c r="V113" s="161">
        <f t="shared" si="50"/>
        <v>1.3050000000000001E-2</v>
      </c>
      <c r="W113" s="161">
        <f t="shared" si="51"/>
        <v>5.0911688245431419</v>
      </c>
      <c r="X113" s="121">
        <f t="shared" si="52"/>
        <v>0.16770736124999996</v>
      </c>
      <c r="Y113" s="188">
        <v>18.634151249999999</v>
      </c>
      <c r="Z113" s="148">
        <f t="shared" si="53"/>
        <v>1</v>
      </c>
      <c r="AA113" s="148">
        <f t="shared" si="54"/>
        <v>1</v>
      </c>
      <c r="AB113" s="122">
        <f t="shared" si="55"/>
        <v>390.12787927533657</v>
      </c>
      <c r="AC113" s="30">
        <f t="shared" si="56"/>
        <v>678.22444999999993</v>
      </c>
      <c r="AD113" s="31">
        <f t="shared" si="57"/>
        <v>1</v>
      </c>
      <c r="AE113" s="164">
        <f t="shared" si="58"/>
        <v>36.83</v>
      </c>
      <c r="AF113" s="165">
        <f t="shared" si="59"/>
        <v>0.16770736124999996</v>
      </c>
      <c r="AH113" t="str">
        <f t="shared" si="60"/>
        <v>2018</v>
      </c>
    </row>
    <row r="114" spans="4:34" hidden="1" x14ac:dyDescent="0.25">
      <c r="D114" s="282" t="str">
        <f t="shared" si="45"/>
        <v>Q2 2018</v>
      </c>
      <c r="E114" s="114" t="s">
        <v>56</v>
      </c>
      <c r="F114" s="115" t="s">
        <v>84</v>
      </c>
      <c r="G114" s="157" t="s">
        <v>43</v>
      </c>
      <c r="H114" s="157" t="s">
        <v>197</v>
      </c>
      <c r="I114" s="116" t="s">
        <v>58</v>
      </c>
      <c r="J114" s="116" t="s">
        <v>45</v>
      </c>
      <c r="K114" s="116" t="s">
        <v>70</v>
      </c>
      <c r="L114" s="116" t="s">
        <v>70</v>
      </c>
      <c r="M114" s="116" t="s">
        <v>131</v>
      </c>
      <c r="N114" s="117">
        <v>0.95</v>
      </c>
      <c r="O114" s="146">
        <v>120</v>
      </c>
      <c r="P114" s="146">
        <v>180</v>
      </c>
      <c r="Q114" s="242">
        <v>0.105</v>
      </c>
      <c r="R114" s="118" t="str">
        <f t="shared" si="46"/>
        <v>200 - 299</v>
      </c>
      <c r="S114" s="118" t="str">
        <f t="shared" si="47"/>
        <v>0.8 - 0.99</v>
      </c>
      <c r="T114" s="119">
        <f t="shared" si="48"/>
        <v>9.9749999999999991E-2</v>
      </c>
      <c r="U114" s="120">
        <f t="shared" si="49"/>
        <v>2.8217065153846154E-2</v>
      </c>
      <c r="V114" s="161">
        <f t="shared" si="50"/>
        <v>9.9749999999999991E-2</v>
      </c>
      <c r="W114" s="161">
        <f t="shared" si="51"/>
        <v>22.714973035423132</v>
      </c>
      <c r="X114" s="121">
        <f t="shared" si="52"/>
        <v>1.1739515287499998</v>
      </c>
      <c r="Y114" s="188">
        <v>11.180490749999999</v>
      </c>
      <c r="Z114" s="148">
        <f t="shared" si="53"/>
        <v>2</v>
      </c>
      <c r="AA114" s="148">
        <f t="shared" si="54"/>
        <v>3</v>
      </c>
      <c r="AB114" s="122">
        <f t="shared" si="55"/>
        <v>227.71902792404143</v>
      </c>
      <c r="AC114" s="30">
        <f t="shared" si="56"/>
        <v>268.73395384615384</v>
      </c>
      <c r="AD114" s="31">
        <f t="shared" si="57"/>
        <v>0.66666666666666663</v>
      </c>
      <c r="AE114" s="164">
        <f t="shared" si="58"/>
        <v>24.13</v>
      </c>
      <c r="AF114" s="165">
        <f t="shared" si="59"/>
        <v>1.1739515287499998</v>
      </c>
      <c r="AH114" t="str">
        <f t="shared" si="60"/>
        <v>2018</v>
      </c>
    </row>
    <row r="115" spans="4:34" hidden="1" x14ac:dyDescent="0.25">
      <c r="D115" s="282" t="str">
        <f t="shared" si="45"/>
        <v>Q2 2018</v>
      </c>
      <c r="E115" s="114" t="s">
        <v>56</v>
      </c>
      <c r="F115" s="115" t="s">
        <v>84</v>
      </c>
      <c r="G115" s="157" t="s">
        <v>43</v>
      </c>
      <c r="H115" s="157" t="s">
        <v>197</v>
      </c>
      <c r="I115" s="116" t="s">
        <v>58</v>
      </c>
      <c r="J115" s="116" t="s">
        <v>45</v>
      </c>
      <c r="K115" s="116" t="s">
        <v>70</v>
      </c>
      <c r="L115" s="116" t="s">
        <v>70</v>
      </c>
      <c r="M115" s="116" t="s">
        <v>131</v>
      </c>
      <c r="N115" s="117">
        <v>1.2</v>
      </c>
      <c r="O115" s="146">
        <v>390</v>
      </c>
      <c r="P115" s="146">
        <v>390</v>
      </c>
      <c r="Q115" s="242">
        <v>0.12</v>
      </c>
      <c r="R115" s="118" t="str">
        <f t="shared" si="46"/>
        <v>400 - 499</v>
      </c>
      <c r="S115" s="118" t="str">
        <f t="shared" si="47"/>
        <v>1.2 - 1.39</v>
      </c>
      <c r="T115" s="119">
        <f t="shared" si="48"/>
        <v>0.14399999999999999</v>
      </c>
      <c r="U115" s="120">
        <f t="shared" si="49"/>
        <v>5.5741823999999988E-2</v>
      </c>
      <c r="V115" s="161">
        <f t="shared" si="50"/>
        <v>0.14399999999999999</v>
      </c>
      <c r="W115" s="161">
        <f t="shared" si="51"/>
        <v>66.185194719060846</v>
      </c>
      <c r="X115" s="121">
        <f t="shared" si="52"/>
        <v>1.9006834274999997</v>
      </c>
      <c r="Y115" s="188">
        <v>15.839028562499998</v>
      </c>
      <c r="Z115" s="148">
        <f t="shared" si="53"/>
        <v>1</v>
      </c>
      <c r="AA115" s="148">
        <f t="shared" si="54"/>
        <v>1</v>
      </c>
      <c r="AB115" s="122">
        <f t="shared" si="55"/>
        <v>459.61940777125591</v>
      </c>
      <c r="AC115" s="30">
        <f t="shared" si="56"/>
        <v>464.51519999999988</v>
      </c>
      <c r="AD115" s="31">
        <f t="shared" si="57"/>
        <v>1</v>
      </c>
      <c r="AE115" s="164">
        <f t="shared" si="58"/>
        <v>30.479999999999997</v>
      </c>
      <c r="AF115" s="165">
        <f t="shared" si="59"/>
        <v>1.9006834274999997</v>
      </c>
      <c r="AH115" t="str">
        <f t="shared" si="60"/>
        <v>2018</v>
      </c>
    </row>
    <row r="116" spans="4:34" hidden="1" x14ac:dyDescent="0.25">
      <c r="D116" s="282" t="str">
        <f t="shared" si="45"/>
        <v>Q2 2018</v>
      </c>
      <c r="E116" s="114" t="s">
        <v>56</v>
      </c>
      <c r="F116" s="115" t="s">
        <v>84</v>
      </c>
      <c r="G116" s="157" t="s">
        <v>43</v>
      </c>
      <c r="H116" s="157" t="s">
        <v>197</v>
      </c>
      <c r="I116" s="116" t="s">
        <v>58</v>
      </c>
      <c r="J116" s="116" t="s">
        <v>45</v>
      </c>
      <c r="K116" s="116" t="s">
        <v>70</v>
      </c>
      <c r="L116" s="116" t="s">
        <v>70</v>
      </c>
      <c r="M116" s="116" t="s">
        <v>131</v>
      </c>
      <c r="N116" s="117">
        <v>1.4</v>
      </c>
      <c r="O116" s="146">
        <v>400</v>
      </c>
      <c r="P116" s="146">
        <v>400</v>
      </c>
      <c r="Q116" s="242">
        <v>0.27</v>
      </c>
      <c r="R116" s="118" t="str">
        <f t="shared" si="46"/>
        <v>400 - 499</v>
      </c>
      <c r="S116" s="118" t="str">
        <f t="shared" si="47"/>
        <v>1.4 - 1.59</v>
      </c>
      <c r="T116" s="119">
        <f t="shared" si="48"/>
        <v>0.378</v>
      </c>
      <c r="U116" s="120">
        <f t="shared" si="49"/>
        <v>0.17070933599999999</v>
      </c>
      <c r="V116" s="161">
        <f t="shared" si="50"/>
        <v>0.37799999999999995</v>
      </c>
      <c r="W116" s="161">
        <f t="shared" si="51"/>
        <v>152.73506473629428</v>
      </c>
      <c r="X116" s="121">
        <f t="shared" si="52"/>
        <v>4.7796597956250002</v>
      </c>
      <c r="Y116" s="188">
        <v>17.702443687500001</v>
      </c>
      <c r="Z116" s="148">
        <f t="shared" si="53"/>
        <v>1</v>
      </c>
      <c r="AA116" s="148">
        <f t="shared" si="54"/>
        <v>1</v>
      </c>
      <c r="AB116" s="122">
        <f t="shared" si="55"/>
        <v>404.06101782088433</v>
      </c>
      <c r="AC116" s="30">
        <f t="shared" si="56"/>
        <v>632.25679999999988</v>
      </c>
      <c r="AD116" s="31">
        <f t="shared" si="57"/>
        <v>1</v>
      </c>
      <c r="AE116" s="164">
        <f t="shared" si="58"/>
        <v>35.559999999999995</v>
      </c>
      <c r="AF116" s="165">
        <f t="shared" si="59"/>
        <v>4.7796597956250002</v>
      </c>
      <c r="AH116" t="str">
        <f t="shared" si="60"/>
        <v>2018</v>
      </c>
    </row>
    <row r="117" spans="4:34" hidden="1" x14ac:dyDescent="0.25">
      <c r="D117" s="282" t="str">
        <f t="shared" si="45"/>
        <v>Q2 2018</v>
      </c>
      <c r="E117" s="114" t="s">
        <v>56</v>
      </c>
      <c r="F117" s="115" t="s">
        <v>84</v>
      </c>
      <c r="G117" s="157" t="s">
        <v>43</v>
      </c>
      <c r="H117" s="157" t="s">
        <v>197</v>
      </c>
      <c r="I117" s="116" t="s">
        <v>58</v>
      </c>
      <c r="J117" s="116" t="s">
        <v>45</v>
      </c>
      <c r="K117" s="116" t="s">
        <v>70</v>
      </c>
      <c r="L117" s="116" t="s">
        <v>79</v>
      </c>
      <c r="M117" s="116" t="s">
        <v>108</v>
      </c>
      <c r="N117" s="117">
        <v>1.39</v>
      </c>
      <c r="O117" s="146">
        <v>400</v>
      </c>
      <c r="P117" s="146">
        <v>400</v>
      </c>
      <c r="Q117" s="242">
        <v>0.02</v>
      </c>
      <c r="R117" s="118" t="str">
        <f t="shared" si="46"/>
        <v>400 - 499</v>
      </c>
      <c r="S117" s="118" t="str">
        <f t="shared" si="47"/>
        <v>1.2 - 1.39</v>
      </c>
      <c r="T117" s="119">
        <f t="shared" si="48"/>
        <v>2.7799999999999998E-2</v>
      </c>
      <c r="U117" s="120">
        <f t="shared" si="49"/>
        <v>1.2465136359999998E-2</v>
      </c>
      <c r="V117" s="161">
        <f t="shared" si="50"/>
        <v>2.7800000000000002E-2</v>
      </c>
      <c r="W117" s="161">
        <f t="shared" si="51"/>
        <v>11.313708498984761</v>
      </c>
      <c r="X117" s="121">
        <f t="shared" si="52"/>
        <v>0.35404887374999999</v>
      </c>
      <c r="Y117" s="188">
        <v>17.702443687500001</v>
      </c>
      <c r="Z117" s="148">
        <f t="shared" si="53"/>
        <v>1</v>
      </c>
      <c r="AA117" s="148">
        <f t="shared" si="54"/>
        <v>1</v>
      </c>
      <c r="AB117" s="122">
        <f t="shared" si="55"/>
        <v>406.96793161815691</v>
      </c>
      <c r="AC117" s="30">
        <f t="shared" si="56"/>
        <v>623.25681799999995</v>
      </c>
      <c r="AD117" s="31">
        <f t="shared" si="57"/>
        <v>1</v>
      </c>
      <c r="AE117" s="164">
        <f t="shared" si="58"/>
        <v>35.305999999999997</v>
      </c>
      <c r="AF117" s="165">
        <f t="shared" si="59"/>
        <v>0.35404887374999999</v>
      </c>
      <c r="AH117" t="str">
        <f t="shared" si="60"/>
        <v>2018</v>
      </c>
    </row>
    <row r="118" spans="4:34" hidden="1" x14ac:dyDescent="0.25">
      <c r="D118" s="282" t="str">
        <f t="shared" si="45"/>
        <v>Q2 2018</v>
      </c>
      <c r="E118" s="114" t="s">
        <v>56</v>
      </c>
      <c r="F118" s="115" t="s">
        <v>84</v>
      </c>
      <c r="G118" s="157" t="s">
        <v>43</v>
      </c>
      <c r="H118" s="157" t="s">
        <v>197</v>
      </c>
      <c r="I118" s="116" t="s">
        <v>58</v>
      </c>
      <c r="J118" s="116" t="s">
        <v>45</v>
      </c>
      <c r="K118" s="116" t="s">
        <v>70</v>
      </c>
      <c r="L118" s="116" t="s">
        <v>149</v>
      </c>
      <c r="M118" s="116" t="s">
        <v>150</v>
      </c>
      <c r="N118" s="117">
        <v>1.41</v>
      </c>
      <c r="O118" s="146">
        <v>400</v>
      </c>
      <c r="P118" s="146">
        <v>400</v>
      </c>
      <c r="Q118" s="242">
        <v>9.5000000000000001E-2</v>
      </c>
      <c r="R118" s="118" t="str">
        <f t="shared" si="46"/>
        <v>400 - 499</v>
      </c>
      <c r="S118" s="118" t="str">
        <f t="shared" si="47"/>
        <v>1.4 - 1.59</v>
      </c>
      <c r="T118" s="119">
        <f t="shared" si="48"/>
        <v>0.13394999999999999</v>
      </c>
      <c r="U118" s="120">
        <f t="shared" si="49"/>
        <v>6.0925523309999972E-2</v>
      </c>
      <c r="V118" s="161">
        <f t="shared" si="50"/>
        <v>0.13394999999999999</v>
      </c>
      <c r="W118" s="161">
        <f t="shared" si="51"/>
        <v>53.740115370177612</v>
      </c>
      <c r="X118" s="121">
        <f t="shared" si="52"/>
        <v>1.6817321503125</v>
      </c>
      <c r="Y118" s="188">
        <v>17.702443687500001</v>
      </c>
      <c r="Z118" s="148">
        <f t="shared" si="53"/>
        <v>1</v>
      </c>
      <c r="AA118" s="148">
        <f t="shared" si="54"/>
        <v>1</v>
      </c>
      <c r="AB118" s="122">
        <f t="shared" si="55"/>
        <v>401.19533684343128</v>
      </c>
      <c r="AC118" s="30">
        <f t="shared" si="56"/>
        <v>641.32129799999973</v>
      </c>
      <c r="AD118" s="31">
        <f t="shared" si="57"/>
        <v>1</v>
      </c>
      <c r="AE118" s="164">
        <f t="shared" si="58"/>
        <v>35.813999999999993</v>
      </c>
      <c r="AF118" s="165">
        <f t="shared" si="59"/>
        <v>1.6817321503125</v>
      </c>
      <c r="AH118" t="str">
        <f t="shared" si="60"/>
        <v>2018</v>
      </c>
    </row>
    <row r="119" spans="4:34" hidden="1" x14ac:dyDescent="0.25">
      <c r="D119" s="282" t="str">
        <f t="shared" si="45"/>
        <v>Q3 2018</v>
      </c>
      <c r="E119" s="114" t="s">
        <v>56</v>
      </c>
      <c r="F119" s="115" t="s">
        <v>85</v>
      </c>
      <c r="G119" s="157" t="s">
        <v>43</v>
      </c>
      <c r="H119" s="157" t="s">
        <v>197</v>
      </c>
      <c r="I119" s="116" t="s">
        <v>88</v>
      </c>
      <c r="J119" s="116" t="s">
        <v>51</v>
      </c>
      <c r="K119" s="116" t="s">
        <v>46</v>
      </c>
      <c r="L119" s="116" t="s">
        <v>46</v>
      </c>
      <c r="M119" s="116"/>
      <c r="N119" s="117">
        <v>1.5</v>
      </c>
      <c r="O119" s="146">
        <v>312</v>
      </c>
      <c r="P119" s="146">
        <v>390</v>
      </c>
      <c r="Q119" s="242">
        <v>1.8</v>
      </c>
      <c r="R119" s="118" t="str">
        <f t="shared" si="46"/>
        <v>300 - 399</v>
      </c>
      <c r="S119" s="118" t="str">
        <f t="shared" si="47"/>
        <v>1.4 - 1.59</v>
      </c>
      <c r="T119" s="119">
        <f t="shared" si="48"/>
        <v>2.7</v>
      </c>
      <c r="U119" s="120">
        <f t="shared" si="49"/>
        <v>1.2745843902439022</v>
      </c>
      <c r="V119" s="161">
        <f t="shared" si="50"/>
        <v>2.7</v>
      </c>
      <c r="W119" s="161">
        <f t="shared" si="51"/>
        <v>898.99864293557198</v>
      </c>
      <c r="X119" s="121">
        <f t="shared" si="52"/>
        <v>48.068410162499994</v>
      </c>
      <c r="Y119" s="188">
        <v>26.704672312499994</v>
      </c>
      <c r="Z119" s="148">
        <f t="shared" si="53"/>
        <v>4</v>
      </c>
      <c r="AA119" s="148">
        <f t="shared" si="54"/>
        <v>5</v>
      </c>
      <c r="AB119" s="122">
        <f t="shared" si="55"/>
        <v>332.96246034650812</v>
      </c>
      <c r="AC119" s="30">
        <f t="shared" si="56"/>
        <v>708.10243902439004</v>
      </c>
      <c r="AD119" s="31">
        <f t="shared" si="57"/>
        <v>0.8</v>
      </c>
      <c r="AE119" s="164">
        <f t="shared" si="58"/>
        <v>38.099999999999994</v>
      </c>
      <c r="AF119" s="165">
        <f t="shared" si="59"/>
        <v>48.068410162499994</v>
      </c>
      <c r="AH119" t="str">
        <f t="shared" si="60"/>
        <v>2018</v>
      </c>
    </row>
    <row r="120" spans="4:34" hidden="1" x14ac:dyDescent="0.25">
      <c r="D120" s="282" t="str">
        <f t="shared" si="45"/>
        <v>Q3 2018</v>
      </c>
      <c r="E120" s="114" t="s">
        <v>56</v>
      </c>
      <c r="F120" s="115" t="s">
        <v>85</v>
      </c>
      <c r="G120" s="157" t="s">
        <v>43</v>
      </c>
      <c r="H120" s="157" t="s">
        <v>197</v>
      </c>
      <c r="I120" s="116" t="s">
        <v>64</v>
      </c>
      <c r="J120" s="116" t="s">
        <v>51</v>
      </c>
      <c r="K120" s="116" t="s">
        <v>46</v>
      </c>
      <c r="L120" s="116" t="s">
        <v>46</v>
      </c>
      <c r="M120" s="116"/>
      <c r="N120" s="117">
        <v>1.57</v>
      </c>
      <c r="O120" s="146">
        <v>324</v>
      </c>
      <c r="P120" s="146">
        <v>394</v>
      </c>
      <c r="Q120" s="242">
        <v>3.9</v>
      </c>
      <c r="R120" s="118" t="str">
        <f t="shared" si="46"/>
        <v>300 - 399</v>
      </c>
      <c r="S120" s="118" t="str">
        <f t="shared" si="47"/>
        <v>1.4 - 1.59</v>
      </c>
      <c r="T120" s="119">
        <f t="shared" si="48"/>
        <v>6.1230000000000002</v>
      </c>
      <c r="U120" s="120">
        <f t="shared" si="49"/>
        <v>3.0426027705886955</v>
      </c>
      <c r="V120" s="161">
        <f t="shared" si="50"/>
        <v>6.1230000000000002</v>
      </c>
      <c r="W120" s="161">
        <f t="shared" si="51"/>
        <v>1989.428189204124</v>
      </c>
      <c r="X120" s="121">
        <f t="shared" si="52"/>
        <v>166.63715522999996</v>
      </c>
      <c r="Y120" s="188">
        <v>42.727475699999992</v>
      </c>
      <c r="Z120" s="148">
        <f t="shared" si="53"/>
        <v>162</v>
      </c>
      <c r="AA120" s="148">
        <f t="shared" si="54"/>
        <v>197</v>
      </c>
      <c r="AB120" s="122">
        <f t="shared" si="55"/>
        <v>324.91069560740226</v>
      </c>
      <c r="AC120" s="30">
        <f t="shared" si="56"/>
        <v>780.154556561204</v>
      </c>
      <c r="AD120" s="31">
        <f t="shared" si="57"/>
        <v>0.82233502538071068</v>
      </c>
      <c r="AE120" s="164">
        <f t="shared" si="58"/>
        <v>39.878</v>
      </c>
      <c r="AF120" s="165">
        <f t="shared" si="59"/>
        <v>166.63715522999996</v>
      </c>
      <c r="AH120" t="str">
        <f t="shared" si="60"/>
        <v>2018</v>
      </c>
    </row>
    <row r="121" spans="4:34" hidden="1" x14ac:dyDescent="0.25">
      <c r="D121" s="282" t="str">
        <f t="shared" si="45"/>
        <v>Q3 2018</v>
      </c>
      <c r="E121" s="114" t="s">
        <v>56</v>
      </c>
      <c r="F121" s="115" t="s">
        <v>85</v>
      </c>
      <c r="G121" s="157" t="s">
        <v>43</v>
      </c>
      <c r="H121" s="157" t="s">
        <v>197</v>
      </c>
      <c r="I121" s="116" t="s">
        <v>88</v>
      </c>
      <c r="J121" s="116" t="s">
        <v>51</v>
      </c>
      <c r="K121" s="116" t="s">
        <v>55</v>
      </c>
      <c r="L121" s="116" t="s">
        <v>55</v>
      </c>
      <c r="M121" s="116"/>
      <c r="N121" s="117">
        <v>1.2</v>
      </c>
      <c r="O121" s="146">
        <v>360</v>
      </c>
      <c r="P121" s="146">
        <v>360</v>
      </c>
      <c r="Q121" s="242">
        <v>2.2000000000000002</v>
      </c>
      <c r="R121" s="118" t="str">
        <f t="shared" si="46"/>
        <v>400 - 499</v>
      </c>
      <c r="S121" s="118" t="str">
        <f t="shared" si="47"/>
        <v>1.2 - 1.39</v>
      </c>
      <c r="T121" s="119">
        <f t="shared" si="48"/>
        <v>2.64</v>
      </c>
      <c r="U121" s="120">
        <f t="shared" si="49"/>
        <v>1.0219334399999997</v>
      </c>
      <c r="V121" s="161">
        <f t="shared" si="50"/>
        <v>2.64</v>
      </c>
      <c r="W121" s="161">
        <f t="shared" si="51"/>
        <v>1120.0571413994915</v>
      </c>
      <c r="X121" s="121">
        <f t="shared" si="52"/>
        <v>48.958565906250001</v>
      </c>
      <c r="Y121" s="188">
        <v>22.25389359375</v>
      </c>
      <c r="Z121" s="148">
        <f t="shared" si="53"/>
        <v>1</v>
      </c>
      <c r="AA121" s="148">
        <f t="shared" si="54"/>
        <v>1</v>
      </c>
      <c r="AB121" s="122">
        <f t="shared" si="55"/>
        <v>424.26406871192853</v>
      </c>
      <c r="AC121" s="30">
        <f t="shared" si="56"/>
        <v>464.51519999999988</v>
      </c>
      <c r="AD121" s="31">
        <f t="shared" si="57"/>
        <v>1</v>
      </c>
      <c r="AE121" s="164">
        <f t="shared" si="58"/>
        <v>30.479999999999997</v>
      </c>
      <c r="AF121" s="165">
        <f t="shared" si="59"/>
        <v>48.958565906250001</v>
      </c>
      <c r="AH121" t="str">
        <f t="shared" si="60"/>
        <v>2018</v>
      </c>
    </row>
    <row r="122" spans="4:34" hidden="1" x14ac:dyDescent="0.25">
      <c r="D122" s="282" t="str">
        <f t="shared" si="45"/>
        <v>Q3 2018</v>
      </c>
      <c r="E122" s="114" t="s">
        <v>56</v>
      </c>
      <c r="F122" s="115" t="s">
        <v>85</v>
      </c>
      <c r="G122" s="157" t="s">
        <v>43</v>
      </c>
      <c r="H122" s="157" t="s">
        <v>197</v>
      </c>
      <c r="I122" s="116" t="s">
        <v>50</v>
      </c>
      <c r="J122" s="116" t="s">
        <v>45</v>
      </c>
      <c r="K122" s="116" t="s">
        <v>75</v>
      </c>
      <c r="L122" s="116" t="s">
        <v>75</v>
      </c>
      <c r="M122" s="116" t="s">
        <v>109</v>
      </c>
      <c r="N122" s="117">
        <v>1.1299999999999999</v>
      </c>
      <c r="O122" s="146">
        <v>160</v>
      </c>
      <c r="P122" s="146">
        <v>300</v>
      </c>
      <c r="Q122" s="242">
        <v>0.32</v>
      </c>
      <c r="R122" s="118" t="str">
        <f t="shared" si="46"/>
        <v>300 - 399</v>
      </c>
      <c r="S122" s="118" t="str">
        <f t="shared" si="47"/>
        <v>1 - 1.19</v>
      </c>
      <c r="T122" s="119">
        <f t="shared" si="48"/>
        <v>0.36159999999999998</v>
      </c>
      <c r="U122" s="120">
        <f t="shared" si="49"/>
        <v>0.10946056911280272</v>
      </c>
      <c r="V122" s="161">
        <f t="shared" si="50"/>
        <v>0.36159999999999992</v>
      </c>
      <c r="W122" s="161">
        <f t="shared" si="51"/>
        <v>108.8</v>
      </c>
      <c r="X122" s="121">
        <f t="shared" si="52"/>
        <v>3.7790058734999996</v>
      </c>
      <c r="Y122" s="188">
        <v>11.809393354687499</v>
      </c>
      <c r="Z122" s="148">
        <f t="shared" si="53"/>
        <v>8</v>
      </c>
      <c r="AA122" s="148">
        <f t="shared" si="54"/>
        <v>15</v>
      </c>
      <c r="AB122" s="122">
        <f t="shared" si="55"/>
        <v>300.88495575221242</v>
      </c>
      <c r="AC122" s="30">
        <f t="shared" si="56"/>
        <v>342.06427847750848</v>
      </c>
      <c r="AD122" s="31">
        <f t="shared" si="57"/>
        <v>0.53333333333333333</v>
      </c>
      <c r="AE122" s="164">
        <f t="shared" si="58"/>
        <v>28.701999999999995</v>
      </c>
      <c r="AF122" s="165">
        <f t="shared" si="59"/>
        <v>3.7790058734999996</v>
      </c>
      <c r="AH122" t="str">
        <f t="shared" si="60"/>
        <v>2018</v>
      </c>
    </row>
    <row r="123" spans="4:34" hidden="1" x14ac:dyDescent="0.25">
      <c r="D123" s="282" t="str">
        <f t="shared" si="45"/>
        <v>Q3 2018</v>
      </c>
      <c r="E123" s="114" t="s">
        <v>56</v>
      </c>
      <c r="F123" s="115" t="s">
        <v>85</v>
      </c>
      <c r="G123" s="157" t="s">
        <v>43</v>
      </c>
      <c r="H123" s="157" t="s">
        <v>197</v>
      </c>
      <c r="I123" s="116" t="s">
        <v>58</v>
      </c>
      <c r="J123" s="116" t="s">
        <v>45</v>
      </c>
      <c r="K123" s="116" t="s">
        <v>75</v>
      </c>
      <c r="L123" s="116" t="s">
        <v>75</v>
      </c>
      <c r="M123" s="116" t="s">
        <v>109</v>
      </c>
      <c r="N123" s="117">
        <v>1.1299999999999999</v>
      </c>
      <c r="O123" s="146">
        <v>160</v>
      </c>
      <c r="P123" s="146">
        <v>300</v>
      </c>
      <c r="Q123" s="242">
        <v>0.41</v>
      </c>
      <c r="R123" s="118" t="str">
        <f t="shared" si="46"/>
        <v>300 - 399</v>
      </c>
      <c r="S123" s="118" t="str">
        <f t="shared" si="47"/>
        <v>1 - 1.19</v>
      </c>
      <c r="T123" s="119">
        <f t="shared" si="48"/>
        <v>0.46329999999999993</v>
      </c>
      <c r="U123" s="120">
        <f t="shared" si="49"/>
        <v>0.14024635417577846</v>
      </c>
      <c r="V123" s="161">
        <f t="shared" si="50"/>
        <v>0.46329999999999988</v>
      </c>
      <c r="W123" s="161">
        <f t="shared" si="51"/>
        <v>139.4</v>
      </c>
      <c r="X123" s="121">
        <f t="shared" si="52"/>
        <v>4.8418512754218739</v>
      </c>
      <c r="Y123" s="188">
        <v>11.809393354687499</v>
      </c>
      <c r="Z123" s="148">
        <f t="shared" si="53"/>
        <v>8</v>
      </c>
      <c r="AA123" s="148">
        <f t="shared" si="54"/>
        <v>15</v>
      </c>
      <c r="AB123" s="122">
        <f t="shared" si="55"/>
        <v>300.88495575221242</v>
      </c>
      <c r="AC123" s="30">
        <f t="shared" si="56"/>
        <v>342.06427847750848</v>
      </c>
      <c r="AD123" s="31">
        <f t="shared" si="57"/>
        <v>0.53333333333333333</v>
      </c>
      <c r="AE123" s="164">
        <f t="shared" si="58"/>
        <v>28.701999999999995</v>
      </c>
      <c r="AF123" s="165">
        <f t="shared" si="59"/>
        <v>4.8418512754218739</v>
      </c>
      <c r="AH123" t="str">
        <f t="shared" si="60"/>
        <v>2018</v>
      </c>
    </row>
    <row r="124" spans="4:34" hidden="1" x14ac:dyDescent="0.25">
      <c r="D124" s="282" t="str">
        <f t="shared" si="45"/>
        <v>Q3 2018</v>
      </c>
      <c r="E124" s="114" t="s">
        <v>56</v>
      </c>
      <c r="F124" s="115" t="s">
        <v>85</v>
      </c>
      <c r="G124" s="157" t="s">
        <v>43</v>
      </c>
      <c r="H124" s="157" t="s">
        <v>197</v>
      </c>
      <c r="I124" s="116" t="s">
        <v>58</v>
      </c>
      <c r="J124" s="116" t="s">
        <v>45</v>
      </c>
      <c r="K124" s="116" t="s">
        <v>75</v>
      </c>
      <c r="L124" s="116" t="s">
        <v>75</v>
      </c>
      <c r="M124" s="116" t="s">
        <v>151</v>
      </c>
      <c r="N124" s="117">
        <v>1.2</v>
      </c>
      <c r="O124" s="146">
        <v>390</v>
      </c>
      <c r="P124" s="146">
        <v>390</v>
      </c>
      <c r="Q124" s="242">
        <v>0.11</v>
      </c>
      <c r="R124" s="118" t="str">
        <f t="shared" si="46"/>
        <v>400 - 499</v>
      </c>
      <c r="S124" s="118" t="str">
        <f t="shared" si="47"/>
        <v>1.2 - 1.39</v>
      </c>
      <c r="T124" s="119">
        <f t="shared" si="48"/>
        <v>0.13200000000000001</v>
      </c>
      <c r="U124" s="120">
        <f t="shared" si="49"/>
        <v>5.1096671999999982E-2</v>
      </c>
      <c r="V124" s="161">
        <f t="shared" si="50"/>
        <v>0.13200000000000001</v>
      </c>
      <c r="W124" s="161">
        <f t="shared" si="51"/>
        <v>60.669761825805779</v>
      </c>
      <c r="X124" s="121">
        <f t="shared" si="52"/>
        <v>1.6987358133281247</v>
      </c>
      <c r="Y124" s="188">
        <v>15.443052848437498</v>
      </c>
      <c r="Z124" s="148">
        <f t="shared" si="53"/>
        <v>1</v>
      </c>
      <c r="AA124" s="148">
        <f t="shared" si="54"/>
        <v>1</v>
      </c>
      <c r="AB124" s="122">
        <f t="shared" si="55"/>
        <v>459.61940777125591</v>
      </c>
      <c r="AC124" s="30">
        <f t="shared" si="56"/>
        <v>464.51519999999988</v>
      </c>
      <c r="AD124" s="31">
        <f t="shared" si="57"/>
        <v>1</v>
      </c>
      <c r="AE124" s="164">
        <f t="shared" si="58"/>
        <v>30.479999999999997</v>
      </c>
      <c r="AF124" s="165">
        <f t="shared" si="59"/>
        <v>1.6987358133281247</v>
      </c>
      <c r="AH124" t="str">
        <f t="shared" si="60"/>
        <v>2018</v>
      </c>
    </row>
    <row r="125" spans="4:34" hidden="1" x14ac:dyDescent="0.25">
      <c r="D125" s="282" t="str">
        <f t="shared" si="45"/>
        <v>Q3 2018</v>
      </c>
      <c r="E125" s="114" t="s">
        <v>56</v>
      </c>
      <c r="F125" s="115" t="s">
        <v>85</v>
      </c>
      <c r="G125" s="157" t="s">
        <v>43</v>
      </c>
      <c r="H125" s="157" t="s">
        <v>197</v>
      </c>
      <c r="I125" s="116" t="s">
        <v>44</v>
      </c>
      <c r="J125" s="116" t="s">
        <v>45</v>
      </c>
      <c r="K125" s="116" t="s">
        <v>75</v>
      </c>
      <c r="L125" s="116" t="s">
        <v>75</v>
      </c>
      <c r="M125" s="116" t="s">
        <v>151</v>
      </c>
      <c r="N125" s="117">
        <v>1.2</v>
      </c>
      <c r="O125" s="146">
        <v>390</v>
      </c>
      <c r="P125" s="146">
        <v>390</v>
      </c>
      <c r="Q125" s="242">
        <v>0.22</v>
      </c>
      <c r="R125" s="118" t="str">
        <f t="shared" si="46"/>
        <v>400 - 499</v>
      </c>
      <c r="S125" s="118" t="str">
        <f t="shared" si="47"/>
        <v>1.2 - 1.39</v>
      </c>
      <c r="T125" s="119">
        <f t="shared" si="48"/>
        <v>0.26400000000000001</v>
      </c>
      <c r="U125" s="120">
        <f t="shared" si="49"/>
        <v>0.10219334399999996</v>
      </c>
      <c r="V125" s="161">
        <f t="shared" si="50"/>
        <v>0.26400000000000001</v>
      </c>
      <c r="W125" s="161">
        <f t="shared" si="51"/>
        <v>121.33952365161156</v>
      </c>
      <c r="X125" s="121">
        <f t="shared" si="52"/>
        <v>3.3974716266562495</v>
      </c>
      <c r="Y125" s="188">
        <v>15.443052848437498</v>
      </c>
      <c r="Z125" s="148">
        <f t="shared" si="53"/>
        <v>1</v>
      </c>
      <c r="AA125" s="148">
        <f t="shared" si="54"/>
        <v>1</v>
      </c>
      <c r="AB125" s="122">
        <f t="shared" si="55"/>
        <v>459.61940777125591</v>
      </c>
      <c r="AC125" s="30">
        <f t="shared" si="56"/>
        <v>464.51519999999988</v>
      </c>
      <c r="AD125" s="31">
        <f t="shared" si="57"/>
        <v>1</v>
      </c>
      <c r="AE125" s="164">
        <f t="shared" si="58"/>
        <v>30.479999999999997</v>
      </c>
      <c r="AF125" s="165">
        <f t="shared" si="59"/>
        <v>3.3974716266562495</v>
      </c>
      <c r="AH125" t="str">
        <f t="shared" si="60"/>
        <v>2018</v>
      </c>
    </row>
    <row r="126" spans="4:34" hidden="1" x14ac:dyDescent="0.25">
      <c r="D126" s="282" t="str">
        <f t="shared" si="45"/>
        <v>Q3 2018</v>
      </c>
      <c r="E126" s="114" t="s">
        <v>56</v>
      </c>
      <c r="F126" s="115" t="s">
        <v>85</v>
      </c>
      <c r="G126" s="157" t="s">
        <v>43</v>
      </c>
      <c r="H126" s="157" t="s">
        <v>197</v>
      </c>
      <c r="I126" s="116" t="s">
        <v>58</v>
      </c>
      <c r="J126" s="116" t="s">
        <v>45</v>
      </c>
      <c r="K126" s="116" t="s">
        <v>75</v>
      </c>
      <c r="L126" s="116" t="s">
        <v>75</v>
      </c>
      <c r="M126" s="116" t="s">
        <v>157</v>
      </c>
      <c r="N126" s="117">
        <v>1.39</v>
      </c>
      <c r="O126" s="146">
        <v>454</v>
      </c>
      <c r="P126" s="146">
        <v>454</v>
      </c>
      <c r="Q126" s="242">
        <v>0.08</v>
      </c>
      <c r="R126" s="118" t="str">
        <f t="shared" si="46"/>
        <v>400 - 499</v>
      </c>
      <c r="S126" s="118" t="str">
        <f t="shared" si="47"/>
        <v>1.2 - 1.39</v>
      </c>
      <c r="T126" s="119">
        <f t="shared" si="48"/>
        <v>0.11119999999999999</v>
      </c>
      <c r="U126" s="120">
        <f t="shared" si="49"/>
        <v>4.9860545439999994E-2</v>
      </c>
      <c r="V126" s="161">
        <f t="shared" si="50"/>
        <v>0.11120000000000001</v>
      </c>
      <c r="W126" s="161">
        <f t="shared" si="51"/>
        <v>51.364236585390813</v>
      </c>
      <c r="X126" s="121">
        <f t="shared" si="52"/>
        <v>1.4534637974999998</v>
      </c>
      <c r="Y126" s="188">
        <v>18.168297468749998</v>
      </c>
      <c r="Z126" s="148">
        <f t="shared" si="53"/>
        <v>1</v>
      </c>
      <c r="AA126" s="148">
        <f t="shared" si="54"/>
        <v>1</v>
      </c>
      <c r="AB126" s="122">
        <f t="shared" si="55"/>
        <v>461.90860238660804</v>
      </c>
      <c r="AC126" s="30">
        <f t="shared" si="56"/>
        <v>623.25681799999995</v>
      </c>
      <c r="AD126" s="31">
        <f t="shared" si="57"/>
        <v>1</v>
      </c>
      <c r="AE126" s="164">
        <f t="shared" si="58"/>
        <v>35.305999999999997</v>
      </c>
      <c r="AF126" s="165">
        <f t="shared" si="59"/>
        <v>1.4534637974999998</v>
      </c>
      <c r="AH126" t="str">
        <f t="shared" si="60"/>
        <v>2018</v>
      </c>
    </row>
    <row r="127" spans="4:34" hidden="1" x14ac:dyDescent="0.25">
      <c r="D127" s="282" t="str">
        <f t="shared" si="45"/>
        <v>Q3 2018</v>
      </c>
      <c r="E127" s="114" t="s">
        <v>56</v>
      </c>
      <c r="F127" s="115" t="s">
        <v>85</v>
      </c>
      <c r="G127" s="157" t="s">
        <v>43</v>
      </c>
      <c r="H127" s="157" t="s">
        <v>197</v>
      </c>
      <c r="I127" s="116" t="s">
        <v>50</v>
      </c>
      <c r="J127" s="116" t="s">
        <v>45</v>
      </c>
      <c r="K127" s="116" t="s">
        <v>130</v>
      </c>
      <c r="L127" s="116" t="s">
        <v>130</v>
      </c>
      <c r="M127" s="116" t="s">
        <v>156</v>
      </c>
      <c r="N127" s="117">
        <v>0.95</v>
      </c>
      <c r="O127" s="146">
        <v>120</v>
      </c>
      <c r="P127" s="146">
        <v>240</v>
      </c>
      <c r="Q127" s="242">
        <v>0.46</v>
      </c>
      <c r="R127" s="118" t="str">
        <f t="shared" si="46"/>
        <v>200 - 299</v>
      </c>
      <c r="S127" s="118" t="str">
        <f t="shared" si="47"/>
        <v>0.8 - 0.99</v>
      </c>
      <c r="T127" s="119">
        <f t="shared" si="48"/>
        <v>0.437</v>
      </c>
      <c r="U127" s="120">
        <f t="shared" si="49"/>
        <v>0.1071352696</v>
      </c>
      <c r="V127" s="161">
        <f t="shared" si="50"/>
        <v>0.43700000000000006</v>
      </c>
      <c r="W127" s="161">
        <f t="shared" si="51"/>
        <v>123.43095235798839</v>
      </c>
      <c r="X127" s="121">
        <f t="shared" si="52"/>
        <v>5.0144501013749991</v>
      </c>
      <c r="Y127" s="188">
        <v>10.900978481249998</v>
      </c>
      <c r="Z127" s="148">
        <f t="shared" si="53"/>
        <v>1</v>
      </c>
      <c r="AA127" s="148">
        <f t="shared" si="54"/>
        <v>2</v>
      </c>
      <c r="AB127" s="122">
        <f t="shared" si="55"/>
        <v>282.45069189471025</v>
      </c>
      <c r="AC127" s="30">
        <f t="shared" si="56"/>
        <v>232.90276</v>
      </c>
      <c r="AD127" s="31">
        <f t="shared" si="57"/>
        <v>0.5</v>
      </c>
      <c r="AE127" s="164">
        <f t="shared" si="58"/>
        <v>24.13</v>
      </c>
      <c r="AF127" s="165">
        <f t="shared" si="59"/>
        <v>5.0144501013749991</v>
      </c>
      <c r="AH127" t="str">
        <f t="shared" si="60"/>
        <v>2018</v>
      </c>
    </row>
    <row r="128" spans="4:34" hidden="1" x14ac:dyDescent="0.25">
      <c r="D128" s="282" t="str">
        <f t="shared" si="45"/>
        <v>Q3 2018</v>
      </c>
      <c r="E128" s="114" t="s">
        <v>56</v>
      </c>
      <c r="F128" s="115" t="s">
        <v>85</v>
      </c>
      <c r="G128" s="157" t="s">
        <v>43</v>
      </c>
      <c r="H128" s="157" t="s">
        <v>197</v>
      </c>
      <c r="I128" s="116" t="s">
        <v>58</v>
      </c>
      <c r="J128" s="116" t="s">
        <v>45</v>
      </c>
      <c r="K128" s="116" t="s">
        <v>130</v>
      </c>
      <c r="L128" s="116" t="s">
        <v>130</v>
      </c>
      <c r="M128" s="116" t="s">
        <v>156</v>
      </c>
      <c r="N128" s="117">
        <v>0.95</v>
      </c>
      <c r="O128" s="146">
        <v>120</v>
      </c>
      <c r="P128" s="146">
        <v>240</v>
      </c>
      <c r="Q128" s="242">
        <v>0.57999999999999996</v>
      </c>
      <c r="R128" s="118" t="str">
        <f t="shared" si="46"/>
        <v>200 - 299</v>
      </c>
      <c r="S128" s="118" t="str">
        <f t="shared" si="47"/>
        <v>0.8 - 0.99</v>
      </c>
      <c r="T128" s="119">
        <f t="shared" si="48"/>
        <v>0.55099999999999993</v>
      </c>
      <c r="U128" s="120">
        <f t="shared" si="49"/>
        <v>0.13508360080000001</v>
      </c>
      <c r="V128" s="161">
        <f t="shared" si="50"/>
        <v>0.55099999999999993</v>
      </c>
      <c r="W128" s="161">
        <f t="shared" si="51"/>
        <v>155.63033123398534</v>
      </c>
      <c r="X128" s="121">
        <f t="shared" si="52"/>
        <v>6.3225675191249984</v>
      </c>
      <c r="Y128" s="188">
        <v>10.900978481249998</v>
      </c>
      <c r="Z128" s="148">
        <f t="shared" si="53"/>
        <v>1</v>
      </c>
      <c r="AA128" s="148">
        <f t="shared" si="54"/>
        <v>2</v>
      </c>
      <c r="AB128" s="122">
        <f t="shared" si="55"/>
        <v>282.45069189471025</v>
      </c>
      <c r="AC128" s="30">
        <f t="shared" si="56"/>
        <v>232.90276</v>
      </c>
      <c r="AD128" s="31">
        <f t="shared" si="57"/>
        <v>0.5</v>
      </c>
      <c r="AE128" s="164">
        <f t="shared" si="58"/>
        <v>24.13</v>
      </c>
      <c r="AF128" s="165">
        <f t="shared" si="59"/>
        <v>6.3225675191249984</v>
      </c>
      <c r="AH128" t="str">
        <f t="shared" si="60"/>
        <v>2018</v>
      </c>
    </row>
    <row r="129" spans="4:34" hidden="1" x14ac:dyDescent="0.25">
      <c r="D129" s="282" t="str">
        <f t="shared" si="45"/>
        <v>Q3 2018</v>
      </c>
      <c r="E129" s="114" t="s">
        <v>56</v>
      </c>
      <c r="F129" s="115" t="s">
        <v>85</v>
      </c>
      <c r="G129" s="157" t="s">
        <v>43</v>
      </c>
      <c r="H129" s="157" t="s">
        <v>197</v>
      </c>
      <c r="I129" s="116" t="s">
        <v>50</v>
      </c>
      <c r="J129" s="116" t="s">
        <v>45</v>
      </c>
      <c r="K129" s="116" t="s">
        <v>130</v>
      </c>
      <c r="L129" s="116" t="s">
        <v>130</v>
      </c>
      <c r="M129" s="116" t="s">
        <v>132</v>
      </c>
      <c r="N129" s="117">
        <v>1.2</v>
      </c>
      <c r="O129" s="146">
        <v>390</v>
      </c>
      <c r="P129" s="146">
        <v>390</v>
      </c>
      <c r="Q129" s="242">
        <v>6.5000000000000002E-2</v>
      </c>
      <c r="R129" s="118" t="str">
        <f t="shared" si="46"/>
        <v>400 - 499</v>
      </c>
      <c r="S129" s="118" t="str">
        <f t="shared" si="47"/>
        <v>1.2 - 1.39</v>
      </c>
      <c r="T129" s="119">
        <f t="shared" si="48"/>
        <v>7.8E-2</v>
      </c>
      <c r="U129" s="120">
        <f t="shared" si="49"/>
        <v>3.0193487999999991E-2</v>
      </c>
      <c r="V129" s="161">
        <f t="shared" si="50"/>
        <v>7.8E-2</v>
      </c>
      <c r="W129" s="161">
        <f t="shared" si="51"/>
        <v>35.850313806157963</v>
      </c>
      <c r="X129" s="121">
        <f t="shared" si="52"/>
        <v>1.0037984351484375</v>
      </c>
      <c r="Y129" s="188">
        <v>15.443052848437498</v>
      </c>
      <c r="Z129" s="148">
        <f t="shared" si="53"/>
        <v>1</v>
      </c>
      <c r="AA129" s="148">
        <f t="shared" si="54"/>
        <v>1</v>
      </c>
      <c r="AB129" s="122">
        <f t="shared" si="55"/>
        <v>459.61940777125591</v>
      </c>
      <c r="AC129" s="30">
        <f t="shared" si="56"/>
        <v>464.51519999999988</v>
      </c>
      <c r="AD129" s="31">
        <f t="shared" si="57"/>
        <v>1</v>
      </c>
      <c r="AE129" s="164">
        <f t="shared" si="58"/>
        <v>30.479999999999997</v>
      </c>
      <c r="AF129" s="165">
        <f t="shared" si="59"/>
        <v>1.0037984351484375</v>
      </c>
      <c r="AH129" t="str">
        <f t="shared" si="60"/>
        <v>2018</v>
      </c>
    </row>
    <row r="130" spans="4:34" hidden="1" x14ac:dyDescent="0.25">
      <c r="D130" s="282" t="str">
        <f t="shared" si="45"/>
        <v>Q3 2018</v>
      </c>
      <c r="E130" s="114" t="s">
        <v>56</v>
      </c>
      <c r="F130" s="115" t="s">
        <v>85</v>
      </c>
      <c r="G130" s="157" t="s">
        <v>43</v>
      </c>
      <c r="H130" s="157" t="s">
        <v>197</v>
      </c>
      <c r="I130" s="116" t="s">
        <v>44</v>
      </c>
      <c r="J130" s="116" t="s">
        <v>45</v>
      </c>
      <c r="K130" s="116" t="s">
        <v>70</v>
      </c>
      <c r="L130" s="116" t="s">
        <v>119</v>
      </c>
      <c r="M130" s="116" t="s">
        <v>153</v>
      </c>
      <c r="N130" s="117">
        <v>1.4</v>
      </c>
      <c r="O130" s="146">
        <v>454</v>
      </c>
      <c r="P130" s="146">
        <v>454</v>
      </c>
      <c r="Q130" s="242">
        <v>0.28000000000000003</v>
      </c>
      <c r="R130" s="118" t="str">
        <f t="shared" si="46"/>
        <v>400 - 499</v>
      </c>
      <c r="S130" s="118" t="str">
        <f t="shared" si="47"/>
        <v>1.4 - 1.59</v>
      </c>
      <c r="T130" s="119">
        <f t="shared" si="48"/>
        <v>0.39200000000000002</v>
      </c>
      <c r="U130" s="120">
        <f t="shared" si="49"/>
        <v>0.17703190399999999</v>
      </c>
      <c r="V130" s="161">
        <f t="shared" si="50"/>
        <v>0.39200000000000002</v>
      </c>
      <c r="W130" s="161">
        <f t="shared" si="51"/>
        <v>179.77482804886785</v>
      </c>
      <c r="X130" s="121">
        <f t="shared" si="52"/>
        <v>5.0871232912500002</v>
      </c>
      <c r="Y130" s="188">
        <v>18.168297468749998</v>
      </c>
      <c r="Z130" s="148">
        <f t="shared" si="53"/>
        <v>1</v>
      </c>
      <c r="AA130" s="148">
        <f t="shared" si="54"/>
        <v>1</v>
      </c>
      <c r="AB130" s="122">
        <f t="shared" si="55"/>
        <v>458.60925522670368</v>
      </c>
      <c r="AC130" s="30">
        <f t="shared" si="56"/>
        <v>632.25679999999988</v>
      </c>
      <c r="AD130" s="31">
        <f t="shared" si="57"/>
        <v>1</v>
      </c>
      <c r="AE130" s="164">
        <f t="shared" si="58"/>
        <v>35.559999999999995</v>
      </c>
      <c r="AF130" s="165">
        <f t="shared" si="59"/>
        <v>5.0871232912500002</v>
      </c>
      <c r="AH130" t="str">
        <f t="shared" si="60"/>
        <v>2018</v>
      </c>
    </row>
    <row r="131" spans="4:34" hidden="1" x14ac:dyDescent="0.25">
      <c r="D131" s="282" t="str">
        <f t="shared" si="45"/>
        <v>Q3 2018</v>
      </c>
      <c r="E131" s="114" t="s">
        <v>56</v>
      </c>
      <c r="F131" s="115" t="s">
        <v>85</v>
      </c>
      <c r="G131" s="157" t="s">
        <v>43</v>
      </c>
      <c r="H131" s="157" t="s">
        <v>197</v>
      </c>
      <c r="I131" s="116" t="s">
        <v>44</v>
      </c>
      <c r="J131" s="116" t="s">
        <v>45</v>
      </c>
      <c r="K131" s="116" t="s">
        <v>70</v>
      </c>
      <c r="L131" s="116" t="s">
        <v>119</v>
      </c>
      <c r="M131" s="116" t="s">
        <v>155</v>
      </c>
      <c r="N131" s="117">
        <v>1.2</v>
      </c>
      <c r="O131" s="146">
        <v>390</v>
      </c>
      <c r="P131" s="146">
        <v>390</v>
      </c>
      <c r="Q131" s="242">
        <v>0.42</v>
      </c>
      <c r="R131" s="118" t="str">
        <f t="shared" si="46"/>
        <v>400 - 499</v>
      </c>
      <c r="S131" s="118" t="str">
        <f t="shared" si="47"/>
        <v>1.2 - 1.39</v>
      </c>
      <c r="T131" s="119">
        <f t="shared" si="48"/>
        <v>0.504</v>
      </c>
      <c r="U131" s="120">
        <f t="shared" si="49"/>
        <v>0.19509638399999996</v>
      </c>
      <c r="V131" s="161">
        <f t="shared" si="50"/>
        <v>0.504</v>
      </c>
      <c r="W131" s="161">
        <f t="shared" si="51"/>
        <v>231.64818151671298</v>
      </c>
      <c r="X131" s="121">
        <f t="shared" si="52"/>
        <v>6.4860821963437489</v>
      </c>
      <c r="Y131" s="188">
        <v>15.443052848437498</v>
      </c>
      <c r="Z131" s="148">
        <f t="shared" si="53"/>
        <v>1</v>
      </c>
      <c r="AA131" s="148">
        <f t="shared" si="54"/>
        <v>1</v>
      </c>
      <c r="AB131" s="122">
        <f t="shared" si="55"/>
        <v>459.61940777125591</v>
      </c>
      <c r="AC131" s="30">
        <f t="shared" si="56"/>
        <v>464.51519999999988</v>
      </c>
      <c r="AD131" s="31">
        <f t="shared" si="57"/>
        <v>1</v>
      </c>
      <c r="AE131" s="164">
        <f t="shared" si="58"/>
        <v>30.479999999999997</v>
      </c>
      <c r="AF131" s="165">
        <f t="shared" si="59"/>
        <v>6.4860821963437489</v>
      </c>
      <c r="AH131" t="str">
        <f t="shared" si="60"/>
        <v>2018</v>
      </c>
    </row>
    <row r="132" spans="4:34" hidden="1" x14ac:dyDescent="0.25">
      <c r="D132" s="282" t="str">
        <f t="shared" si="45"/>
        <v>Q3 2018</v>
      </c>
      <c r="E132" s="114" t="s">
        <v>56</v>
      </c>
      <c r="F132" s="115" t="s">
        <v>85</v>
      </c>
      <c r="G132" s="157" t="s">
        <v>43</v>
      </c>
      <c r="H132" s="157" t="s">
        <v>197</v>
      </c>
      <c r="I132" s="116" t="s">
        <v>44</v>
      </c>
      <c r="J132" s="116" t="s">
        <v>45</v>
      </c>
      <c r="K132" s="116" t="s">
        <v>70</v>
      </c>
      <c r="L132" s="116" t="s">
        <v>118</v>
      </c>
      <c r="M132" s="116" t="s">
        <v>154</v>
      </c>
      <c r="N132" s="117">
        <v>1.2</v>
      </c>
      <c r="O132" s="146">
        <v>390</v>
      </c>
      <c r="P132" s="146">
        <v>390</v>
      </c>
      <c r="Q132" s="242">
        <v>0.46</v>
      </c>
      <c r="R132" s="118" t="str">
        <f t="shared" si="46"/>
        <v>400 - 499</v>
      </c>
      <c r="S132" s="118" t="str">
        <f t="shared" si="47"/>
        <v>1.2 - 1.39</v>
      </c>
      <c r="T132" s="119">
        <f t="shared" si="48"/>
        <v>0.55200000000000005</v>
      </c>
      <c r="U132" s="120">
        <f t="shared" si="49"/>
        <v>0.21367699199999995</v>
      </c>
      <c r="V132" s="161">
        <f t="shared" si="50"/>
        <v>0.55200000000000005</v>
      </c>
      <c r="W132" s="161">
        <f t="shared" si="51"/>
        <v>253.70991308973328</v>
      </c>
      <c r="X132" s="121">
        <f t="shared" si="52"/>
        <v>7.1038043102812489</v>
      </c>
      <c r="Y132" s="188">
        <v>15.443052848437498</v>
      </c>
      <c r="Z132" s="148">
        <f t="shared" si="53"/>
        <v>1</v>
      </c>
      <c r="AA132" s="148">
        <f t="shared" si="54"/>
        <v>1</v>
      </c>
      <c r="AB132" s="122">
        <f t="shared" si="55"/>
        <v>459.61940777125591</v>
      </c>
      <c r="AC132" s="30">
        <f t="shared" si="56"/>
        <v>464.51519999999988</v>
      </c>
      <c r="AD132" s="31">
        <f t="shared" si="57"/>
        <v>1</v>
      </c>
      <c r="AE132" s="164">
        <f t="shared" si="58"/>
        <v>30.479999999999997</v>
      </c>
      <c r="AF132" s="165">
        <f t="shared" si="59"/>
        <v>7.1038043102812489</v>
      </c>
      <c r="AH132" t="str">
        <f t="shared" si="60"/>
        <v>2018</v>
      </c>
    </row>
    <row r="133" spans="4:34" hidden="1" x14ac:dyDescent="0.25">
      <c r="D133" s="282" t="str">
        <f t="shared" si="45"/>
        <v>Q3 2018</v>
      </c>
      <c r="E133" s="114" t="s">
        <v>56</v>
      </c>
      <c r="F133" s="115" t="s">
        <v>85</v>
      </c>
      <c r="G133" s="157" t="s">
        <v>43</v>
      </c>
      <c r="H133" s="157" t="s">
        <v>197</v>
      </c>
      <c r="I133" s="116" t="s">
        <v>58</v>
      </c>
      <c r="J133" s="116" t="s">
        <v>45</v>
      </c>
      <c r="K133" s="116" t="s">
        <v>70</v>
      </c>
      <c r="L133" s="116" t="s">
        <v>77</v>
      </c>
      <c r="M133" s="116" t="s">
        <v>107</v>
      </c>
      <c r="N133" s="117">
        <v>0.95</v>
      </c>
      <c r="O133" s="146">
        <v>120</v>
      </c>
      <c r="P133" s="146">
        <v>180</v>
      </c>
      <c r="Q133" s="242">
        <v>0.06</v>
      </c>
      <c r="R133" s="118" t="str">
        <f t="shared" si="46"/>
        <v>200 - 299</v>
      </c>
      <c r="S133" s="118" t="str">
        <f t="shared" si="47"/>
        <v>0.8 - 0.99</v>
      </c>
      <c r="T133" s="119">
        <f t="shared" si="48"/>
        <v>5.6999999999999995E-2</v>
      </c>
      <c r="U133" s="120">
        <f t="shared" si="49"/>
        <v>1.6124037230769227E-2</v>
      </c>
      <c r="V133" s="161">
        <f t="shared" si="50"/>
        <v>5.7000000000000002E-2</v>
      </c>
      <c r="W133" s="161">
        <f t="shared" si="51"/>
        <v>12.979984591670361</v>
      </c>
      <c r="X133" s="121">
        <f t="shared" si="52"/>
        <v>0.65405870887499984</v>
      </c>
      <c r="Y133" s="188">
        <v>10.900978481249998</v>
      </c>
      <c r="Z133" s="148">
        <f t="shared" si="53"/>
        <v>2</v>
      </c>
      <c r="AA133" s="148">
        <f t="shared" si="54"/>
        <v>3</v>
      </c>
      <c r="AB133" s="122">
        <f t="shared" si="55"/>
        <v>227.71902792404143</v>
      </c>
      <c r="AC133" s="30">
        <f t="shared" si="56"/>
        <v>268.73395384615384</v>
      </c>
      <c r="AD133" s="31">
        <f t="shared" si="57"/>
        <v>0.66666666666666663</v>
      </c>
      <c r="AE133" s="164">
        <f t="shared" si="58"/>
        <v>24.13</v>
      </c>
      <c r="AF133" s="165">
        <f t="shared" si="59"/>
        <v>0.65405870887499984</v>
      </c>
      <c r="AH133" t="str">
        <f t="shared" si="60"/>
        <v>2018</v>
      </c>
    </row>
    <row r="134" spans="4:34" hidden="1" x14ac:dyDescent="0.25">
      <c r="D134" s="282" t="str">
        <f t="shared" si="45"/>
        <v>Q3 2018</v>
      </c>
      <c r="E134" s="114" t="s">
        <v>56</v>
      </c>
      <c r="F134" s="115" t="s">
        <v>85</v>
      </c>
      <c r="G134" s="157" t="s">
        <v>43</v>
      </c>
      <c r="H134" s="157" t="s">
        <v>197</v>
      </c>
      <c r="I134" s="116" t="s">
        <v>44</v>
      </c>
      <c r="J134" s="116" t="s">
        <v>45</v>
      </c>
      <c r="K134" s="116" t="s">
        <v>70</v>
      </c>
      <c r="L134" s="116" t="s">
        <v>77</v>
      </c>
      <c r="M134" s="116" t="s">
        <v>170</v>
      </c>
      <c r="N134" s="117">
        <v>1.4</v>
      </c>
      <c r="O134" s="146">
        <v>320</v>
      </c>
      <c r="P134" s="146">
        <v>360</v>
      </c>
      <c r="Q134" s="242">
        <v>0.05</v>
      </c>
      <c r="R134" s="118" t="str">
        <f t="shared" si="46"/>
        <v>300 - 399</v>
      </c>
      <c r="S134" s="118" t="str">
        <f t="shared" si="47"/>
        <v>1.4 - 1.59</v>
      </c>
      <c r="T134" s="119">
        <f t="shared" si="48"/>
        <v>6.9999999999999993E-2</v>
      </c>
      <c r="U134" s="120">
        <f t="shared" si="49"/>
        <v>3.1394820413793101E-2</v>
      </c>
      <c r="V134" s="161">
        <f t="shared" si="50"/>
        <v>6.9999999999999993E-2</v>
      </c>
      <c r="W134" s="161">
        <f t="shared" si="51"/>
        <v>24.083189157584592</v>
      </c>
      <c r="X134" s="121">
        <f t="shared" si="52"/>
        <v>0.81757338609375008</v>
      </c>
      <c r="Y134" s="188">
        <v>16.351467721875</v>
      </c>
      <c r="Z134" s="148">
        <f t="shared" si="53"/>
        <v>8</v>
      </c>
      <c r="AA134" s="148">
        <f t="shared" si="54"/>
        <v>9</v>
      </c>
      <c r="AB134" s="122">
        <f t="shared" si="55"/>
        <v>344.04555939406561</v>
      </c>
      <c r="AC134" s="30">
        <f t="shared" si="56"/>
        <v>627.89640827586197</v>
      </c>
      <c r="AD134" s="31">
        <f t="shared" si="57"/>
        <v>0.88888888888888884</v>
      </c>
      <c r="AE134" s="164">
        <f t="shared" si="58"/>
        <v>35.559999999999995</v>
      </c>
      <c r="AF134" s="165">
        <f t="shared" si="59"/>
        <v>0.81757338609375008</v>
      </c>
      <c r="AH134" t="str">
        <f t="shared" si="60"/>
        <v>2018</v>
      </c>
    </row>
    <row r="135" spans="4:34" hidden="1" x14ac:dyDescent="0.25">
      <c r="D135" s="282" t="str">
        <f t="shared" si="45"/>
        <v>Q3 2018</v>
      </c>
      <c r="E135" s="114" t="s">
        <v>56</v>
      </c>
      <c r="F135" s="115" t="s">
        <v>85</v>
      </c>
      <c r="G135" s="157" t="s">
        <v>43</v>
      </c>
      <c r="H135" s="157" t="s">
        <v>197</v>
      </c>
      <c r="I135" s="116" t="s">
        <v>58</v>
      </c>
      <c r="J135" s="116" t="s">
        <v>45</v>
      </c>
      <c r="K135" s="116" t="s">
        <v>70</v>
      </c>
      <c r="L135" s="116" t="s">
        <v>77</v>
      </c>
      <c r="M135" s="116" t="s">
        <v>181</v>
      </c>
      <c r="N135" s="117">
        <v>1.41</v>
      </c>
      <c r="O135" s="146">
        <v>320</v>
      </c>
      <c r="P135" s="146">
        <v>360</v>
      </c>
      <c r="Q135" s="242">
        <v>1.33</v>
      </c>
      <c r="R135" s="118" t="str">
        <f t="shared" si="46"/>
        <v>300 - 399</v>
      </c>
      <c r="S135" s="118" t="str">
        <f t="shared" si="47"/>
        <v>1.4 - 1.59</v>
      </c>
      <c r="T135" s="119">
        <f t="shared" si="48"/>
        <v>1.8753</v>
      </c>
      <c r="U135" s="120">
        <f t="shared" si="49"/>
        <v>0.84707486202041349</v>
      </c>
      <c r="V135" s="161">
        <f t="shared" si="50"/>
        <v>1.8753</v>
      </c>
      <c r="W135" s="161">
        <f t="shared" si="51"/>
        <v>640.61283159175014</v>
      </c>
      <c r="X135" s="121">
        <f t="shared" si="52"/>
        <v>21.74745207009375</v>
      </c>
      <c r="Y135" s="188">
        <v>16.351467721875</v>
      </c>
      <c r="Z135" s="148">
        <f t="shared" si="53"/>
        <v>8</v>
      </c>
      <c r="AA135" s="148">
        <f t="shared" si="54"/>
        <v>9</v>
      </c>
      <c r="AB135" s="122">
        <f t="shared" si="55"/>
        <v>341.60551996573889</v>
      </c>
      <c r="AC135" s="30">
        <f t="shared" si="56"/>
        <v>636.89839249655142</v>
      </c>
      <c r="AD135" s="31">
        <f t="shared" si="57"/>
        <v>0.88888888888888884</v>
      </c>
      <c r="AE135" s="164">
        <f t="shared" si="58"/>
        <v>35.813999999999993</v>
      </c>
      <c r="AF135" s="165">
        <f t="shared" si="59"/>
        <v>21.74745207009375</v>
      </c>
      <c r="AH135" t="str">
        <f t="shared" si="60"/>
        <v>2018</v>
      </c>
    </row>
    <row r="136" spans="4:34" hidden="1" x14ac:dyDescent="0.25">
      <c r="D136" s="282" t="str">
        <f t="shared" si="45"/>
        <v>Q3 2018</v>
      </c>
      <c r="E136" s="114" t="s">
        <v>56</v>
      </c>
      <c r="F136" s="115" t="s">
        <v>85</v>
      </c>
      <c r="G136" s="157" t="s">
        <v>43</v>
      </c>
      <c r="H136" s="157" t="s">
        <v>197</v>
      </c>
      <c r="I136" s="116" t="s">
        <v>50</v>
      </c>
      <c r="J136" s="116" t="s">
        <v>45</v>
      </c>
      <c r="K136" s="116" t="s">
        <v>70</v>
      </c>
      <c r="L136" s="116" t="s">
        <v>70</v>
      </c>
      <c r="M136" s="116" t="s">
        <v>152</v>
      </c>
      <c r="N136" s="117">
        <v>1.4</v>
      </c>
      <c r="O136" s="146">
        <v>480</v>
      </c>
      <c r="P136" s="146">
        <v>480</v>
      </c>
      <c r="Q136" s="242">
        <v>3.5000000000000003E-2</v>
      </c>
      <c r="R136" s="118" t="str">
        <f t="shared" si="46"/>
        <v>400 - 499</v>
      </c>
      <c r="S136" s="118" t="str">
        <f t="shared" si="47"/>
        <v>1.4 - 1.59</v>
      </c>
      <c r="T136" s="119">
        <f t="shared" si="48"/>
        <v>4.9000000000000002E-2</v>
      </c>
      <c r="U136" s="120">
        <f t="shared" si="49"/>
        <v>2.2128987999999999E-2</v>
      </c>
      <c r="V136" s="161">
        <f t="shared" si="50"/>
        <v>4.9000000000000002E-2</v>
      </c>
      <c r="W136" s="161">
        <f t="shared" si="51"/>
        <v>23.758787847868</v>
      </c>
      <c r="X136" s="121">
        <f t="shared" si="52"/>
        <v>0.63589041140625002</v>
      </c>
      <c r="Y136" s="188">
        <v>18.168297468749998</v>
      </c>
      <c r="Z136" s="148">
        <f t="shared" si="53"/>
        <v>1</v>
      </c>
      <c r="AA136" s="148">
        <f t="shared" si="54"/>
        <v>1</v>
      </c>
      <c r="AB136" s="122">
        <f t="shared" si="55"/>
        <v>484.87322138506119</v>
      </c>
      <c r="AC136" s="30">
        <f t="shared" si="56"/>
        <v>632.25679999999988</v>
      </c>
      <c r="AD136" s="31">
        <f t="shared" si="57"/>
        <v>1</v>
      </c>
      <c r="AE136" s="164">
        <f t="shared" si="58"/>
        <v>35.559999999999995</v>
      </c>
      <c r="AF136" s="165">
        <f t="shared" si="59"/>
        <v>0.63589041140625002</v>
      </c>
      <c r="AH136" t="str">
        <f t="shared" si="60"/>
        <v>2018</v>
      </c>
    </row>
    <row r="137" spans="4:34" hidden="1" x14ac:dyDescent="0.25">
      <c r="D137" s="282" t="str">
        <f t="shared" si="45"/>
        <v>Q3 2018</v>
      </c>
      <c r="E137" s="114" t="s">
        <v>56</v>
      </c>
      <c r="F137" s="115" t="s">
        <v>85</v>
      </c>
      <c r="G137" s="157" t="s">
        <v>43</v>
      </c>
      <c r="H137" s="157" t="s">
        <v>197</v>
      </c>
      <c r="I137" s="116" t="s">
        <v>73</v>
      </c>
      <c r="J137" s="116" t="s">
        <v>45</v>
      </c>
      <c r="K137" s="116" t="s">
        <v>70</v>
      </c>
      <c r="L137" s="116" t="s">
        <v>70</v>
      </c>
      <c r="M137" s="116" t="s">
        <v>131</v>
      </c>
      <c r="N137" s="117">
        <v>1.45</v>
      </c>
      <c r="O137" s="146">
        <v>400</v>
      </c>
      <c r="P137" s="146">
        <v>400</v>
      </c>
      <c r="Q137" s="242">
        <v>2E-3</v>
      </c>
      <c r="R137" s="118" t="str">
        <f t="shared" si="46"/>
        <v>300 - 399</v>
      </c>
      <c r="S137" s="118" t="str">
        <f t="shared" si="47"/>
        <v>1.4 - 1.59</v>
      </c>
      <c r="T137" s="119">
        <f t="shared" si="48"/>
        <v>2.8999999999999998E-3</v>
      </c>
      <c r="U137" s="120">
        <f t="shared" si="49"/>
        <v>1.3564489E-3</v>
      </c>
      <c r="V137" s="161">
        <f t="shared" si="50"/>
        <v>2.9000000000000002E-3</v>
      </c>
      <c r="W137" s="161">
        <f t="shared" si="51"/>
        <v>1.131370849898476</v>
      </c>
      <c r="X137" s="121">
        <f t="shared" si="52"/>
        <v>3.6336594937499994E-2</v>
      </c>
      <c r="Y137" s="188">
        <v>18.168297468749998</v>
      </c>
      <c r="Z137" s="148">
        <f t="shared" si="53"/>
        <v>1</v>
      </c>
      <c r="AA137" s="148">
        <f t="shared" si="54"/>
        <v>1</v>
      </c>
      <c r="AB137" s="122">
        <f t="shared" si="55"/>
        <v>390.12787927533657</v>
      </c>
      <c r="AC137" s="30">
        <f t="shared" si="56"/>
        <v>678.22444999999993</v>
      </c>
      <c r="AD137" s="31">
        <f t="shared" si="57"/>
        <v>1</v>
      </c>
      <c r="AE137" s="164">
        <f t="shared" si="58"/>
        <v>36.83</v>
      </c>
      <c r="AF137" s="165">
        <f t="shared" si="59"/>
        <v>3.6336594937499994E-2</v>
      </c>
      <c r="AH137" t="str">
        <f t="shared" si="60"/>
        <v>2018</v>
      </c>
    </row>
    <row r="138" spans="4:34" hidden="1" x14ac:dyDescent="0.25">
      <c r="D138" s="282" t="str">
        <f t="shared" ref="D138:D201" si="61">F138&amp;" "&amp;E138</f>
        <v>Q3 2018</v>
      </c>
      <c r="E138" s="114" t="s">
        <v>56</v>
      </c>
      <c r="F138" s="115" t="s">
        <v>85</v>
      </c>
      <c r="G138" s="157" t="s">
        <v>43</v>
      </c>
      <c r="H138" s="157" t="s">
        <v>197</v>
      </c>
      <c r="I138" s="116" t="s">
        <v>73</v>
      </c>
      <c r="J138" s="116" t="s">
        <v>45</v>
      </c>
      <c r="K138" s="116" t="s">
        <v>70</v>
      </c>
      <c r="L138" s="116" t="s">
        <v>70</v>
      </c>
      <c r="M138" s="116" t="s">
        <v>131</v>
      </c>
      <c r="N138" s="117">
        <v>1.2</v>
      </c>
      <c r="O138" s="146">
        <v>390</v>
      </c>
      <c r="P138" s="146">
        <v>390</v>
      </c>
      <c r="Q138" s="242">
        <v>8.0000000000000002E-3</v>
      </c>
      <c r="R138" s="118" t="str">
        <f t="shared" si="46"/>
        <v>400 - 499</v>
      </c>
      <c r="S138" s="118" t="str">
        <f t="shared" si="47"/>
        <v>1.2 - 1.39</v>
      </c>
      <c r="T138" s="119">
        <f t="shared" si="48"/>
        <v>9.5999999999999992E-3</v>
      </c>
      <c r="U138" s="120">
        <f t="shared" si="49"/>
        <v>3.7161215999999991E-3</v>
      </c>
      <c r="V138" s="161">
        <f t="shared" si="50"/>
        <v>9.5999999999999992E-3</v>
      </c>
      <c r="W138" s="161">
        <f t="shared" si="51"/>
        <v>4.4123463146040569</v>
      </c>
      <c r="X138" s="121">
        <f t="shared" si="52"/>
        <v>0.12354442278749998</v>
      </c>
      <c r="Y138" s="188">
        <v>15.443052848437498</v>
      </c>
      <c r="Z138" s="148">
        <f t="shared" si="53"/>
        <v>1</v>
      </c>
      <c r="AA138" s="148">
        <f t="shared" si="54"/>
        <v>1</v>
      </c>
      <c r="AB138" s="122">
        <f t="shared" si="55"/>
        <v>459.61940777125591</v>
      </c>
      <c r="AC138" s="30">
        <f t="shared" si="56"/>
        <v>464.51519999999988</v>
      </c>
      <c r="AD138" s="31">
        <f t="shared" si="57"/>
        <v>1</v>
      </c>
      <c r="AE138" s="164">
        <f t="shared" si="58"/>
        <v>30.479999999999997</v>
      </c>
      <c r="AF138" s="165">
        <f t="shared" si="59"/>
        <v>0.12354442278749998</v>
      </c>
      <c r="AH138" t="str">
        <f t="shared" si="60"/>
        <v>2018</v>
      </c>
    </row>
    <row r="139" spans="4:34" hidden="1" x14ac:dyDescent="0.25">
      <c r="D139" s="282" t="str">
        <f t="shared" si="61"/>
        <v>Q3 2018</v>
      </c>
      <c r="E139" s="114" t="s">
        <v>56</v>
      </c>
      <c r="F139" s="115" t="s">
        <v>85</v>
      </c>
      <c r="G139" s="157" t="s">
        <v>43</v>
      </c>
      <c r="H139" s="157" t="s">
        <v>197</v>
      </c>
      <c r="I139" s="116" t="s">
        <v>58</v>
      </c>
      <c r="J139" s="116" t="s">
        <v>45</v>
      </c>
      <c r="K139" s="116" t="s">
        <v>70</v>
      </c>
      <c r="L139" s="116" t="s">
        <v>70</v>
      </c>
      <c r="M139" s="116" t="s">
        <v>131</v>
      </c>
      <c r="N139" s="117">
        <v>1.2</v>
      </c>
      <c r="O139" s="146">
        <v>390</v>
      </c>
      <c r="P139" s="146">
        <v>390</v>
      </c>
      <c r="Q139" s="242">
        <v>6.5000000000000002E-2</v>
      </c>
      <c r="R139" s="118" t="str">
        <f t="shared" si="46"/>
        <v>400 - 499</v>
      </c>
      <c r="S139" s="118" t="str">
        <f t="shared" si="47"/>
        <v>1.2 - 1.39</v>
      </c>
      <c r="T139" s="119">
        <f t="shared" si="48"/>
        <v>7.8E-2</v>
      </c>
      <c r="U139" s="120">
        <f t="shared" si="49"/>
        <v>3.0193487999999991E-2</v>
      </c>
      <c r="V139" s="161">
        <f t="shared" si="50"/>
        <v>7.8E-2</v>
      </c>
      <c r="W139" s="161">
        <f t="shared" si="51"/>
        <v>35.850313806157963</v>
      </c>
      <c r="X139" s="121">
        <f t="shared" si="52"/>
        <v>1.0037984351484375</v>
      </c>
      <c r="Y139" s="188">
        <v>15.443052848437498</v>
      </c>
      <c r="Z139" s="148">
        <f t="shared" si="53"/>
        <v>1</v>
      </c>
      <c r="AA139" s="148">
        <f t="shared" si="54"/>
        <v>1</v>
      </c>
      <c r="AB139" s="122">
        <f t="shared" si="55"/>
        <v>459.61940777125591</v>
      </c>
      <c r="AC139" s="30">
        <f t="shared" si="56"/>
        <v>464.51519999999988</v>
      </c>
      <c r="AD139" s="31">
        <f t="shared" si="57"/>
        <v>1</v>
      </c>
      <c r="AE139" s="164">
        <f t="shared" si="58"/>
        <v>30.479999999999997</v>
      </c>
      <c r="AF139" s="165">
        <f t="shared" si="59"/>
        <v>1.0037984351484375</v>
      </c>
      <c r="AH139" t="str">
        <f t="shared" si="60"/>
        <v>2018</v>
      </c>
    </row>
    <row r="140" spans="4:34" hidden="1" x14ac:dyDescent="0.25">
      <c r="D140" s="282" t="str">
        <f t="shared" si="61"/>
        <v>Q3 2018</v>
      </c>
      <c r="E140" s="114" t="s">
        <v>56</v>
      </c>
      <c r="F140" s="115" t="s">
        <v>85</v>
      </c>
      <c r="G140" s="157" t="s">
        <v>43</v>
      </c>
      <c r="H140" s="157" t="s">
        <v>197</v>
      </c>
      <c r="I140" s="116" t="s">
        <v>58</v>
      </c>
      <c r="J140" s="116" t="s">
        <v>45</v>
      </c>
      <c r="K140" s="116" t="s">
        <v>70</v>
      </c>
      <c r="L140" s="116" t="s">
        <v>70</v>
      </c>
      <c r="M140" s="116" t="s">
        <v>131</v>
      </c>
      <c r="N140" s="117">
        <v>0.95</v>
      </c>
      <c r="O140" s="146">
        <v>120</v>
      </c>
      <c r="P140" s="146">
        <v>180</v>
      </c>
      <c r="Q140" s="242">
        <v>9.5000000000000001E-2</v>
      </c>
      <c r="R140" s="118" t="str">
        <f t="shared" si="46"/>
        <v>200 - 299</v>
      </c>
      <c r="S140" s="118" t="str">
        <f t="shared" si="47"/>
        <v>0.8 - 0.99</v>
      </c>
      <c r="T140" s="119">
        <f t="shared" si="48"/>
        <v>9.0249999999999997E-2</v>
      </c>
      <c r="U140" s="120">
        <f t="shared" si="49"/>
        <v>2.5529725615384614E-2</v>
      </c>
      <c r="V140" s="161">
        <f t="shared" si="50"/>
        <v>9.0249999999999997E-2</v>
      </c>
      <c r="W140" s="161">
        <f t="shared" si="51"/>
        <v>20.55164227014474</v>
      </c>
      <c r="X140" s="121">
        <f t="shared" si="52"/>
        <v>1.0355929557187498</v>
      </c>
      <c r="Y140" s="188">
        <v>10.900978481249998</v>
      </c>
      <c r="Z140" s="148">
        <f t="shared" si="53"/>
        <v>2</v>
      </c>
      <c r="AA140" s="148">
        <f t="shared" si="54"/>
        <v>3</v>
      </c>
      <c r="AB140" s="122">
        <f t="shared" si="55"/>
        <v>227.71902792404143</v>
      </c>
      <c r="AC140" s="30">
        <f t="shared" si="56"/>
        <v>268.73395384615384</v>
      </c>
      <c r="AD140" s="31">
        <f t="shared" si="57"/>
        <v>0.66666666666666663</v>
      </c>
      <c r="AE140" s="164">
        <f t="shared" si="58"/>
        <v>24.13</v>
      </c>
      <c r="AF140" s="165">
        <f t="shared" si="59"/>
        <v>1.0355929557187498</v>
      </c>
      <c r="AH140" t="str">
        <f t="shared" si="60"/>
        <v>2018</v>
      </c>
    </row>
    <row r="141" spans="4:34" hidden="1" x14ac:dyDescent="0.25">
      <c r="D141" s="282" t="str">
        <f t="shared" si="61"/>
        <v>Q3 2018</v>
      </c>
      <c r="E141" s="114" t="s">
        <v>56</v>
      </c>
      <c r="F141" s="115" t="s">
        <v>85</v>
      </c>
      <c r="G141" s="157" t="s">
        <v>43</v>
      </c>
      <c r="H141" s="157" t="s">
        <v>197</v>
      </c>
      <c r="I141" s="116" t="s">
        <v>58</v>
      </c>
      <c r="J141" s="116" t="s">
        <v>45</v>
      </c>
      <c r="K141" s="116" t="s">
        <v>70</v>
      </c>
      <c r="L141" s="116" t="s">
        <v>70</v>
      </c>
      <c r="M141" s="116" t="s">
        <v>131</v>
      </c>
      <c r="N141" s="117">
        <v>1.4</v>
      </c>
      <c r="O141" s="146">
        <v>400</v>
      </c>
      <c r="P141" s="146">
        <v>400</v>
      </c>
      <c r="Q141" s="242">
        <v>0.22</v>
      </c>
      <c r="R141" s="118" t="str">
        <f t="shared" si="46"/>
        <v>400 - 499</v>
      </c>
      <c r="S141" s="118" t="str">
        <f t="shared" si="47"/>
        <v>1.4 - 1.59</v>
      </c>
      <c r="T141" s="119">
        <f t="shared" si="48"/>
        <v>0.308</v>
      </c>
      <c r="U141" s="120">
        <f t="shared" si="49"/>
        <v>0.13909649599999999</v>
      </c>
      <c r="V141" s="161">
        <f t="shared" si="50"/>
        <v>0.308</v>
      </c>
      <c r="W141" s="161">
        <f t="shared" si="51"/>
        <v>124.45079348883237</v>
      </c>
      <c r="X141" s="121">
        <f t="shared" si="52"/>
        <v>3.7971741709687503</v>
      </c>
      <c r="Y141" s="188">
        <v>17.259882595312501</v>
      </c>
      <c r="Z141" s="148">
        <f t="shared" si="53"/>
        <v>1</v>
      </c>
      <c r="AA141" s="148">
        <f t="shared" si="54"/>
        <v>1</v>
      </c>
      <c r="AB141" s="122">
        <f t="shared" si="55"/>
        <v>404.06101782088433</v>
      </c>
      <c r="AC141" s="30">
        <f t="shared" si="56"/>
        <v>632.25679999999988</v>
      </c>
      <c r="AD141" s="31">
        <f t="shared" si="57"/>
        <v>1</v>
      </c>
      <c r="AE141" s="164">
        <f t="shared" si="58"/>
        <v>35.559999999999995</v>
      </c>
      <c r="AF141" s="165">
        <f t="shared" si="59"/>
        <v>3.7971741709687503</v>
      </c>
      <c r="AH141" t="str">
        <f t="shared" si="60"/>
        <v>2018</v>
      </c>
    </row>
    <row r="142" spans="4:34" hidden="1" x14ac:dyDescent="0.25">
      <c r="D142" s="282" t="str">
        <f t="shared" si="61"/>
        <v>Q3 2018</v>
      </c>
      <c r="E142" s="114" t="s">
        <v>56</v>
      </c>
      <c r="F142" s="115" t="s">
        <v>85</v>
      </c>
      <c r="G142" s="157" t="s">
        <v>43</v>
      </c>
      <c r="H142" s="157" t="s">
        <v>197</v>
      </c>
      <c r="I142" s="116" t="s">
        <v>58</v>
      </c>
      <c r="J142" s="116" t="s">
        <v>45</v>
      </c>
      <c r="K142" s="116" t="s">
        <v>70</v>
      </c>
      <c r="L142" s="116" t="s">
        <v>79</v>
      </c>
      <c r="M142" s="116" t="s">
        <v>108</v>
      </c>
      <c r="N142" s="117">
        <v>1.39</v>
      </c>
      <c r="O142" s="146">
        <v>400</v>
      </c>
      <c r="P142" s="146">
        <v>400</v>
      </c>
      <c r="Q142" s="242">
        <v>0.14499999999999999</v>
      </c>
      <c r="R142" s="118" t="str">
        <f t="shared" ref="R142:R205" si="62">VLOOKUP(MATCH(AB142, PPIDefinition, 1), Index2PPICat, 2, FALSE)</f>
        <v>400 - 499</v>
      </c>
      <c r="S142" s="118" t="str">
        <f t="shared" ref="S142:S205" si="63">VLOOKUP(MATCH(N142, SizeDefinition, 1), Index2SizeCat, 2, FALSE)</f>
        <v>1.2 - 1.39</v>
      </c>
      <c r="T142" s="119">
        <f t="shared" ref="T142:T205" si="64">N142*Q142</f>
        <v>0.20154999999999998</v>
      </c>
      <c r="U142" s="120">
        <f t="shared" ref="U142:U205" si="65">Q142*AC142/1000</f>
        <v>9.0372238609999989E-2</v>
      </c>
      <c r="V142" s="161">
        <f t="shared" ref="V142:V205" si="66">Q142*AE142/25.4</f>
        <v>0.20154999999999998</v>
      </c>
      <c r="W142" s="161">
        <f t="shared" ref="W142:W205" si="67">Q142*SQRT(O142^2+P142^2)</f>
        <v>82.024386617639507</v>
      </c>
      <c r="X142" s="121">
        <f t="shared" ref="X142:X205" si="68">IF(Q142=0, 0, Q142*Y142)</f>
        <v>2.5026829763203122</v>
      </c>
      <c r="Y142" s="188">
        <v>17.259882595312501</v>
      </c>
      <c r="Z142" s="148">
        <f t="shared" ref="Z142:Z205" si="69">VLOOKUP(O142&amp;" x "&amp;P142, Reso2Code, 3, FALSE)</f>
        <v>1</v>
      </c>
      <c r="AA142" s="148">
        <f t="shared" ref="AA142:AA205" si="70">VLOOKUP(O142&amp;" x "&amp;P142, Reso2Code, 4, FALSE)</f>
        <v>1</v>
      </c>
      <c r="AB142" s="122">
        <f t="shared" ref="AB142:AB205" si="71">SQRT(O142^2+P142^2)/N142</f>
        <v>406.96793161815691</v>
      </c>
      <c r="AC142" s="30">
        <f t="shared" ref="AC142:AC205" si="72">AE142^2*AD142/(1+AD142^2)</f>
        <v>623.25681799999995</v>
      </c>
      <c r="AD142" s="31">
        <f t="shared" ref="AD142:AD205" si="73">IF(Z142=0, 0, Z142/AA142)</f>
        <v>1</v>
      </c>
      <c r="AE142" s="164">
        <f t="shared" ref="AE142:AE205" si="74">N142*25.4</f>
        <v>35.305999999999997</v>
      </c>
      <c r="AF142" s="165">
        <f t="shared" ref="AF142:AF205" si="75">Q142*Y142</f>
        <v>2.5026829763203122</v>
      </c>
      <c r="AH142" t="str">
        <f t="shared" ref="AH142:AH205" si="76">TEXT(E142, "####")</f>
        <v>2018</v>
      </c>
    </row>
    <row r="143" spans="4:34" hidden="1" x14ac:dyDescent="0.25">
      <c r="D143" s="282" t="str">
        <f t="shared" si="61"/>
        <v>Q3 2018</v>
      </c>
      <c r="E143" s="114" t="s">
        <v>56</v>
      </c>
      <c r="F143" s="115" t="s">
        <v>85</v>
      </c>
      <c r="G143" s="157" t="s">
        <v>43</v>
      </c>
      <c r="H143" s="157" t="s">
        <v>197</v>
      </c>
      <c r="I143" s="116" t="s">
        <v>58</v>
      </c>
      <c r="J143" s="116" t="s">
        <v>45</v>
      </c>
      <c r="K143" s="116" t="s">
        <v>70</v>
      </c>
      <c r="L143" s="116" t="s">
        <v>149</v>
      </c>
      <c r="M143" s="116" t="s">
        <v>150</v>
      </c>
      <c r="N143" s="117">
        <v>1.41</v>
      </c>
      <c r="O143" s="146">
        <v>400</v>
      </c>
      <c r="P143" s="146">
        <v>400</v>
      </c>
      <c r="Q143" s="242">
        <v>0.125</v>
      </c>
      <c r="R143" s="118" t="str">
        <f t="shared" si="62"/>
        <v>400 - 499</v>
      </c>
      <c r="S143" s="118" t="str">
        <f t="shared" si="63"/>
        <v>1.4 - 1.59</v>
      </c>
      <c r="T143" s="119">
        <f t="shared" si="64"/>
        <v>0.17624999999999999</v>
      </c>
      <c r="U143" s="120">
        <f t="shared" si="65"/>
        <v>8.0165162249999963E-2</v>
      </c>
      <c r="V143" s="161">
        <f t="shared" si="66"/>
        <v>0.17624999999999996</v>
      </c>
      <c r="W143" s="161">
        <f t="shared" si="67"/>
        <v>70.710678118654755</v>
      </c>
      <c r="X143" s="121">
        <f t="shared" si="68"/>
        <v>2.1574853244140626</v>
      </c>
      <c r="Y143" s="188">
        <v>17.259882595312501</v>
      </c>
      <c r="Z143" s="148">
        <f t="shared" si="69"/>
        <v>1</v>
      </c>
      <c r="AA143" s="148">
        <f t="shared" si="70"/>
        <v>1</v>
      </c>
      <c r="AB143" s="122">
        <f t="shared" si="71"/>
        <v>401.19533684343128</v>
      </c>
      <c r="AC143" s="30">
        <f t="shared" si="72"/>
        <v>641.32129799999973</v>
      </c>
      <c r="AD143" s="31">
        <f t="shared" si="73"/>
        <v>1</v>
      </c>
      <c r="AE143" s="164">
        <f t="shared" si="74"/>
        <v>35.813999999999993</v>
      </c>
      <c r="AF143" s="165">
        <f t="shared" si="75"/>
        <v>2.1574853244140626</v>
      </c>
      <c r="AH143" t="str">
        <f t="shared" si="76"/>
        <v>2018</v>
      </c>
    </row>
    <row r="144" spans="4:34" hidden="1" x14ac:dyDescent="0.25">
      <c r="D144" s="282" t="str">
        <f t="shared" si="61"/>
        <v>Q4 2018</v>
      </c>
      <c r="E144" s="114" t="s">
        <v>56</v>
      </c>
      <c r="F144" s="115" t="s">
        <v>86</v>
      </c>
      <c r="G144" s="157" t="s">
        <v>43</v>
      </c>
      <c r="H144" s="157" t="s">
        <v>197</v>
      </c>
      <c r="I144" s="116" t="s">
        <v>88</v>
      </c>
      <c r="J144" s="116" t="s">
        <v>51</v>
      </c>
      <c r="K144" s="116" t="s">
        <v>46</v>
      </c>
      <c r="L144" s="116" t="s">
        <v>46</v>
      </c>
      <c r="M144" s="116"/>
      <c r="N144" s="117">
        <v>1.5</v>
      </c>
      <c r="O144" s="146">
        <v>312</v>
      </c>
      <c r="P144" s="146">
        <v>390</v>
      </c>
      <c r="Q144" s="242">
        <v>2</v>
      </c>
      <c r="R144" s="118" t="str">
        <f t="shared" si="62"/>
        <v>300 - 399</v>
      </c>
      <c r="S144" s="118" t="str">
        <f t="shared" si="63"/>
        <v>1.4 - 1.59</v>
      </c>
      <c r="T144" s="119">
        <f t="shared" si="64"/>
        <v>3</v>
      </c>
      <c r="U144" s="120">
        <f t="shared" si="65"/>
        <v>1.4162048780487801</v>
      </c>
      <c r="V144" s="161">
        <f t="shared" si="66"/>
        <v>2.9999999999999996</v>
      </c>
      <c r="W144" s="161">
        <f t="shared" si="67"/>
        <v>998.88738103952437</v>
      </c>
      <c r="X144" s="121">
        <f t="shared" si="68"/>
        <v>52.074111009374988</v>
      </c>
      <c r="Y144" s="188">
        <v>26.037055504687494</v>
      </c>
      <c r="Z144" s="148">
        <f t="shared" si="69"/>
        <v>4</v>
      </c>
      <c r="AA144" s="148">
        <f t="shared" si="70"/>
        <v>5</v>
      </c>
      <c r="AB144" s="122">
        <f t="shared" si="71"/>
        <v>332.96246034650812</v>
      </c>
      <c r="AC144" s="30">
        <f t="shared" si="72"/>
        <v>708.10243902439004</v>
      </c>
      <c r="AD144" s="31">
        <f t="shared" si="73"/>
        <v>0.8</v>
      </c>
      <c r="AE144" s="164">
        <f t="shared" si="74"/>
        <v>38.099999999999994</v>
      </c>
      <c r="AF144" s="165">
        <f t="shared" si="75"/>
        <v>52.074111009374988</v>
      </c>
      <c r="AH144" t="str">
        <f t="shared" si="76"/>
        <v>2018</v>
      </c>
    </row>
    <row r="145" spans="4:34" hidden="1" x14ac:dyDescent="0.25">
      <c r="D145" s="282" t="str">
        <f t="shared" si="61"/>
        <v>Q4 2018</v>
      </c>
      <c r="E145" s="114" t="s">
        <v>56</v>
      </c>
      <c r="F145" s="115" t="s">
        <v>86</v>
      </c>
      <c r="G145" s="157" t="s">
        <v>43</v>
      </c>
      <c r="H145" s="157" t="s">
        <v>197</v>
      </c>
      <c r="I145" s="116" t="s">
        <v>64</v>
      </c>
      <c r="J145" s="116" t="s">
        <v>51</v>
      </c>
      <c r="K145" s="116" t="s">
        <v>46</v>
      </c>
      <c r="L145" s="116" t="s">
        <v>46</v>
      </c>
      <c r="M145" s="116"/>
      <c r="N145" s="117">
        <v>1.57</v>
      </c>
      <c r="O145" s="146">
        <v>324</v>
      </c>
      <c r="P145" s="146">
        <v>394</v>
      </c>
      <c r="Q145" s="242">
        <v>8.9</v>
      </c>
      <c r="R145" s="118" t="str">
        <f t="shared" si="62"/>
        <v>300 - 399</v>
      </c>
      <c r="S145" s="118" t="str">
        <f t="shared" si="63"/>
        <v>1.4 - 1.59</v>
      </c>
      <c r="T145" s="119">
        <f t="shared" si="64"/>
        <v>13.973000000000001</v>
      </c>
      <c r="U145" s="120">
        <f t="shared" si="65"/>
        <v>6.9433755533947163</v>
      </c>
      <c r="V145" s="161">
        <f t="shared" si="66"/>
        <v>13.973000000000001</v>
      </c>
      <c r="W145" s="161">
        <f t="shared" si="67"/>
        <v>4539.9771497222318</v>
      </c>
      <c r="X145" s="121">
        <f t="shared" si="68"/>
        <v>370.76767038674996</v>
      </c>
      <c r="Y145" s="188">
        <v>41.659288807499991</v>
      </c>
      <c r="Z145" s="148">
        <f t="shared" si="69"/>
        <v>162</v>
      </c>
      <c r="AA145" s="148">
        <f t="shared" si="70"/>
        <v>197</v>
      </c>
      <c r="AB145" s="122">
        <f t="shared" si="71"/>
        <v>324.91069560740226</v>
      </c>
      <c r="AC145" s="30">
        <f t="shared" si="72"/>
        <v>780.154556561204</v>
      </c>
      <c r="AD145" s="31">
        <f t="shared" si="73"/>
        <v>0.82233502538071068</v>
      </c>
      <c r="AE145" s="164">
        <f t="shared" si="74"/>
        <v>39.878</v>
      </c>
      <c r="AF145" s="165">
        <f t="shared" si="75"/>
        <v>370.76767038674996</v>
      </c>
      <c r="AH145" t="str">
        <f t="shared" si="76"/>
        <v>2018</v>
      </c>
    </row>
    <row r="146" spans="4:34" hidden="1" x14ac:dyDescent="0.25">
      <c r="D146" s="282" t="str">
        <f t="shared" si="61"/>
        <v>Q4 2018</v>
      </c>
      <c r="E146" s="114" t="s">
        <v>56</v>
      </c>
      <c r="F146" s="115" t="s">
        <v>86</v>
      </c>
      <c r="G146" s="157" t="s">
        <v>43</v>
      </c>
      <c r="H146" s="157" t="s">
        <v>197</v>
      </c>
      <c r="I146" s="116" t="s">
        <v>88</v>
      </c>
      <c r="J146" s="116" t="s">
        <v>51</v>
      </c>
      <c r="K146" s="116" t="s">
        <v>55</v>
      </c>
      <c r="L146" s="116" t="s">
        <v>55</v>
      </c>
      <c r="M146" s="116"/>
      <c r="N146" s="117">
        <v>1.2</v>
      </c>
      <c r="O146" s="146">
        <v>360</v>
      </c>
      <c r="P146" s="146">
        <v>360</v>
      </c>
      <c r="Q146" s="242">
        <v>2.9</v>
      </c>
      <c r="R146" s="118" t="str">
        <f t="shared" si="62"/>
        <v>400 - 499</v>
      </c>
      <c r="S146" s="118" t="str">
        <f t="shared" si="63"/>
        <v>1.2 - 1.39</v>
      </c>
      <c r="T146" s="119">
        <f t="shared" si="64"/>
        <v>3.48</v>
      </c>
      <c r="U146" s="120">
        <f t="shared" si="65"/>
        <v>1.3470940799999995</v>
      </c>
      <c r="V146" s="161">
        <f t="shared" si="66"/>
        <v>3.4799999999999995</v>
      </c>
      <c r="W146" s="161">
        <f t="shared" si="67"/>
        <v>1476.4389591175113</v>
      </c>
      <c r="X146" s="121">
        <f t="shared" si="68"/>
        <v>62.922884136328122</v>
      </c>
      <c r="Y146" s="188">
        <v>21.69754625390625</v>
      </c>
      <c r="Z146" s="148">
        <f t="shared" si="69"/>
        <v>1</v>
      </c>
      <c r="AA146" s="148">
        <f t="shared" si="70"/>
        <v>1</v>
      </c>
      <c r="AB146" s="122">
        <f t="shared" si="71"/>
        <v>424.26406871192853</v>
      </c>
      <c r="AC146" s="30">
        <f t="shared" si="72"/>
        <v>464.51519999999988</v>
      </c>
      <c r="AD146" s="31">
        <f t="shared" si="73"/>
        <v>1</v>
      </c>
      <c r="AE146" s="164">
        <f t="shared" si="74"/>
        <v>30.479999999999997</v>
      </c>
      <c r="AF146" s="165">
        <f t="shared" si="75"/>
        <v>62.922884136328122</v>
      </c>
      <c r="AH146" t="str">
        <f t="shared" si="76"/>
        <v>2018</v>
      </c>
    </row>
    <row r="147" spans="4:34" hidden="1" x14ac:dyDescent="0.25">
      <c r="D147" s="282" t="str">
        <f t="shared" si="61"/>
        <v>Q4 2018</v>
      </c>
      <c r="E147" s="114" t="s">
        <v>56</v>
      </c>
      <c r="F147" s="115" t="s">
        <v>86</v>
      </c>
      <c r="G147" s="157" t="s">
        <v>43</v>
      </c>
      <c r="H147" s="157" t="s">
        <v>197</v>
      </c>
      <c r="I147" s="116" t="s">
        <v>50</v>
      </c>
      <c r="J147" s="116" t="s">
        <v>45</v>
      </c>
      <c r="K147" s="116" t="s">
        <v>75</v>
      </c>
      <c r="L147" s="116" t="s">
        <v>75</v>
      </c>
      <c r="M147" s="116" t="s">
        <v>109</v>
      </c>
      <c r="N147" s="117">
        <v>1.1299999999999999</v>
      </c>
      <c r="O147" s="146">
        <v>160</v>
      </c>
      <c r="P147" s="146">
        <v>300</v>
      </c>
      <c r="Q147" s="242">
        <v>0.57999999999999996</v>
      </c>
      <c r="R147" s="118" t="str">
        <f t="shared" si="62"/>
        <v>300 - 399</v>
      </c>
      <c r="S147" s="118" t="str">
        <f t="shared" si="63"/>
        <v>1 - 1.19</v>
      </c>
      <c r="T147" s="119">
        <f t="shared" si="64"/>
        <v>0.65539999999999987</v>
      </c>
      <c r="U147" s="120">
        <f t="shared" si="65"/>
        <v>0.1983972815169549</v>
      </c>
      <c r="V147" s="161">
        <f t="shared" si="66"/>
        <v>0.65539999999999987</v>
      </c>
      <c r="W147" s="161">
        <f t="shared" si="67"/>
        <v>197.2</v>
      </c>
      <c r="X147" s="121">
        <f t="shared" si="68"/>
        <v>6.6782119420757802</v>
      </c>
      <c r="Y147" s="188">
        <v>11.514158520820311</v>
      </c>
      <c r="Z147" s="148">
        <f t="shared" si="69"/>
        <v>8</v>
      </c>
      <c r="AA147" s="148">
        <f t="shared" si="70"/>
        <v>15</v>
      </c>
      <c r="AB147" s="122">
        <f t="shared" si="71"/>
        <v>300.88495575221242</v>
      </c>
      <c r="AC147" s="30">
        <f t="shared" si="72"/>
        <v>342.06427847750848</v>
      </c>
      <c r="AD147" s="31">
        <f t="shared" si="73"/>
        <v>0.53333333333333333</v>
      </c>
      <c r="AE147" s="164">
        <f t="shared" si="74"/>
        <v>28.701999999999995</v>
      </c>
      <c r="AF147" s="165">
        <f t="shared" si="75"/>
        <v>6.6782119420757802</v>
      </c>
      <c r="AH147" t="str">
        <f t="shared" si="76"/>
        <v>2018</v>
      </c>
    </row>
    <row r="148" spans="4:34" hidden="1" x14ac:dyDescent="0.25">
      <c r="D148" s="282" t="str">
        <f t="shared" si="61"/>
        <v>Q4 2018</v>
      </c>
      <c r="E148" s="114" t="s">
        <v>56</v>
      </c>
      <c r="F148" s="115" t="s">
        <v>86</v>
      </c>
      <c r="G148" s="157" t="s">
        <v>43</v>
      </c>
      <c r="H148" s="157" t="s">
        <v>197</v>
      </c>
      <c r="I148" s="116" t="s">
        <v>58</v>
      </c>
      <c r="J148" s="116" t="s">
        <v>45</v>
      </c>
      <c r="K148" s="116" t="s">
        <v>75</v>
      </c>
      <c r="L148" s="116" t="s">
        <v>75</v>
      </c>
      <c r="M148" s="116" t="s">
        <v>109</v>
      </c>
      <c r="N148" s="117">
        <v>1.1299999999999999</v>
      </c>
      <c r="O148" s="146">
        <v>160</v>
      </c>
      <c r="P148" s="146">
        <v>300</v>
      </c>
      <c r="Q148" s="242">
        <v>0.89</v>
      </c>
      <c r="R148" s="118" t="str">
        <f t="shared" si="62"/>
        <v>300 - 399</v>
      </c>
      <c r="S148" s="118" t="str">
        <f t="shared" si="63"/>
        <v>1 - 1.19</v>
      </c>
      <c r="T148" s="119">
        <f t="shared" si="64"/>
        <v>1.0056999999999998</v>
      </c>
      <c r="U148" s="120">
        <f t="shared" si="65"/>
        <v>0.30443720784498252</v>
      </c>
      <c r="V148" s="161">
        <f t="shared" si="66"/>
        <v>1.0056999999999998</v>
      </c>
      <c r="W148" s="161">
        <f t="shared" si="67"/>
        <v>302.60000000000002</v>
      </c>
      <c r="X148" s="121">
        <f t="shared" si="68"/>
        <v>10.247601083530077</v>
      </c>
      <c r="Y148" s="188">
        <v>11.514158520820311</v>
      </c>
      <c r="Z148" s="148">
        <f t="shared" si="69"/>
        <v>8</v>
      </c>
      <c r="AA148" s="148">
        <f t="shared" si="70"/>
        <v>15</v>
      </c>
      <c r="AB148" s="122">
        <f t="shared" si="71"/>
        <v>300.88495575221242</v>
      </c>
      <c r="AC148" s="30">
        <f t="shared" si="72"/>
        <v>342.06427847750848</v>
      </c>
      <c r="AD148" s="31">
        <f t="shared" si="73"/>
        <v>0.53333333333333333</v>
      </c>
      <c r="AE148" s="164">
        <f t="shared" si="74"/>
        <v>28.701999999999995</v>
      </c>
      <c r="AF148" s="165">
        <f t="shared" si="75"/>
        <v>10.247601083530077</v>
      </c>
      <c r="AH148" t="str">
        <f t="shared" si="76"/>
        <v>2018</v>
      </c>
    </row>
    <row r="149" spans="4:34" hidden="1" x14ac:dyDescent="0.25">
      <c r="D149" s="282" t="str">
        <f t="shared" si="61"/>
        <v>Q4 2018</v>
      </c>
      <c r="E149" s="114" t="s">
        <v>56</v>
      </c>
      <c r="F149" s="115" t="s">
        <v>86</v>
      </c>
      <c r="G149" s="157" t="s">
        <v>43</v>
      </c>
      <c r="H149" s="157" t="s">
        <v>197</v>
      </c>
      <c r="I149" s="116" t="s">
        <v>44</v>
      </c>
      <c r="J149" s="116" t="s">
        <v>45</v>
      </c>
      <c r="K149" s="116" t="s">
        <v>75</v>
      </c>
      <c r="L149" s="116" t="s">
        <v>75</v>
      </c>
      <c r="M149" s="116" t="s">
        <v>151</v>
      </c>
      <c r="N149" s="117">
        <v>1.2</v>
      </c>
      <c r="O149" s="146">
        <v>390</v>
      </c>
      <c r="P149" s="146">
        <v>390</v>
      </c>
      <c r="Q149" s="242">
        <v>0.06</v>
      </c>
      <c r="R149" s="118" t="str">
        <f t="shared" si="62"/>
        <v>400 - 499</v>
      </c>
      <c r="S149" s="118" t="str">
        <f t="shared" si="63"/>
        <v>1.2 - 1.39</v>
      </c>
      <c r="T149" s="119">
        <f t="shared" si="64"/>
        <v>7.1999999999999995E-2</v>
      </c>
      <c r="U149" s="120">
        <f t="shared" si="65"/>
        <v>2.7870911999999994E-2</v>
      </c>
      <c r="V149" s="161">
        <f t="shared" si="66"/>
        <v>7.1999999999999995E-2</v>
      </c>
      <c r="W149" s="161">
        <f t="shared" si="67"/>
        <v>33.092597359530423</v>
      </c>
      <c r="X149" s="121">
        <f t="shared" si="68"/>
        <v>0.9034185916335935</v>
      </c>
      <c r="Y149" s="188">
        <v>15.05697652722656</v>
      </c>
      <c r="Z149" s="148">
        <f t="shared" si="69"/>
        <v>1</v>
      </c>
      <c r="AA149" s="148">
        <f t="shared" si="70"/>
        <v>1</v>
      </c>
      <c r="AB149" s="122">
        <f t="shared" si="71"/>
        <v>459.61940777125591</v>
      </c>
      <c r="AC149" s="30">
        <f t="shared" si="72"/>
        <v>464.51519999999988</v>
      </c>
      <c r="AD149" s="31">
        <f t="shared" si="73"/>
        <v>1</v>
      </c>
      <c r="AE149" s="164">
        <f t="shared" si="74"/>
        <v>30.479999999999997</v>
      </c>
      <c r="AF149" s="165">
        <f t="shared" si="75"/>
        <v>0.9034185916335935</v>
      </c>
      <c r="AH149" t="str">
        <f t="shared" si="76"/>
        <v>2018</v>
      </c>
    </row>
    <row r="150" spans="4:34" hidden="1" x14ac:dyDescent="0.25">
      <c r="D150" s="282" t="str">
        <f t="shared" si="61"/>
        <v>Q4 2018</v>
      </c>
      <c r="E150" s="114" t="s">
        <v>56</v>
      </c>
      <c r="F150" s="115" t="s">
        <v>86</v>
      </c>
      <c r="G150" s="157" t="s">
        <v>43</v>
      </c>
      <c r="H150" s="157" t="s">
        <v>197</v>
      </c>
      <c r="I150" s="116" t="s">
        <v>58</v>
      </c>
      <c r="J150" s="116" t="s">
        <v>45</v>
      </c>
      <c r="K150" s="116" t="s">
        <v>75</v>
      </c>
      <c r="L150" s="116" t="s">
        <v>75</v>
      </c>
      <c r="M150" s="116" t="s">
        <v>151</v>
      </c>
      <c r="N150" s="117">
        <v>1.2</v>
      </c>
      <c r="O150" s="146">
        <v>390</v>
      </c>
      <c r="P150" s="146">
        <v>390</v>
      </c>
      <c r="Q150" s="242">
        <v>0.72</v>
      </c>
      <c r="R150" s="118" t="str">
        <f t="shared" si="62"/>
        <v>400 - 499</v>
      </c>
      <c r="S150" s="118" t="str">
        <f t="shared" si="63"/>
        <v>1.2 - 1.39</v>
      </c>
      <c r="T150" s="119">
        <f t="shared" si="64"/>
        <v>0.86399999999999999</v>
      </c>
      <c r="U150" s="120">
        <f t="shared" si="65"/>
        <v>0.33445094399999986</v>
      </c>
      <c r="V150" s="161">
        <f t="shared" si="66"/>
        <v>0.86399999999999988</v>
      </c>
      <c r="W150" s="161">
        <f t="shared" si="67"/>
        <v>397.1111683143651</v>
      </c>
      <c r="X150" s="121">
        <f t="shared" si="68"/>
        <v>10.841023099603122</v>
      </c>
      <c r="Y150" s="188">
        <v>15.05697652722656</v>
      </c>
      <c r="Z150" s="148">
        <f t="shared" si="69"/>
        <v>1</v>
      </c>
      <c r="AA150" s="148">
        <f t="shared" si="70"/>
        <v>1</v>
      </c>
      <c r="AB150" s="122">
        <f t="shared" si="71"/>
        <v>459.61940777125591</v>
      </c>
      <c r="AC150" s="30">
        <f t="shared" si="72"/>
        <v>464.51519999999988</v>
      </c>
      <c r="AD150" s="31">
        <f t="shared" si="73"/>
        <v>1</v>
      </c>
      <c r="AE150" s="164">
        <f t="shared" si="74"/>
        <v>30.479999999999997</v>
      </c>
      <c r="AF150" s="165">
        <f t="shared" si="75"/>
        <v>10.841023099603122</v>
      </c>
      <c r="AH150" t="str">
        <f t="shared" si="76"/>
        <v>2018</v>
      </c>
    </row>
    <row r="151" spans="4:34" hidden="1" x14ac:dyDescent="0.25">
      <c r="D151" s="282" t="str">
        <f t="shared" si="61"/>
        <v>Q4 2018</v>
      </c>
      <c r="E151" s="114" t="s">
        <v>56</v>
      </c>
      <c r="F151" s="115" t="s">
        <v>86</v>
      </c>
      <c r="G151" s="157" t="s">
        <v>43</v>
      </c>
      <c r="H151" s="157" t="s">
        <v>197</v>
      </c>
      <c r="I151" s="116" t="s">
        <v>58</v>
      </c>
      <c r="J151" s="116" t="s">
        <v>45</v>
      </c>
      <c r="K151" s="116" t="s">
        <v>75</v>
      </c>
      <c r="L151" s="116" t="s">
        <v>75</v>
      </c>
      <c r="M151" s="116" t="s">
        <v>157</v>
      </c>
      <c r="N151" s="117">
        <v>1.39</v>
      </c>
      <c r="O151" s="146">
        <v>454</v>
      </c>
      <c r="P151" s="146">
        <v>454</v>
      </c>
      <c r="Q151" s="242">
        <v>0.21</v>
      </c>
      <c r="R151" s="118" t="str">
        <f t="shared" si="62"/>
        <v>400 - 499</v>
      </c>
      <c r="S151" s="118" t="str">
        <f t="shared" si="63"/>
        <v>1.2 - 1.39</v>
      </c>
      <c r="T151" s="119">
        <f t="shared" si="64"/>
        <v>0.29189999999999999</v>
      </c>
      <c r="U151" s="120">
        <f t="shared" si="65"/>
        <v>0.13088393177999999</v>
      </c>
      <c r="V151" s="161">
        <f t="shared" si="66"/>
        <v>0.29189999999999999</v>
      </c>
      <c r="W151" s="161">
        <f t="shared" si="67"/>
        <v>134.83112103665087</v>
      </c>
      <c r="X151" s="121">
        <f t="shared" si="68"/>
        <v>3.7199589067265619</v>
      </c>
      <c r="Y151" s="188">
        <v>17.714090032031248</v>
      </c>
      <c r="Z151" s="148">
        <f t="shared" si="69"/>
        <v>1</v>
      </c>
      <c r="AA151" s="148">
        <f t="shared" si="70"/>
        <v>1</v>
      </c>
      <c r="AB151" s="122">
        <f t="shared" si="71"/>
        <v>461.90860238660804</v>
      </c>
      <c r="AC151" s="30">
        <f t="shared" si="72"/>
        <v>623.25681799999995</v>
      </c>
      <c r="AD151" s="31">
        <f t="shared" si="73"/>
        <v>1</v>
      </c>
      <c r="AE151" s="164">
        <f t="shared" si="74"/>
        <v>35.305999999999997</v>
      </c>
      <c r="AF151" s="165">
        <f t="shared" si="75"/>
        <v>3.7199589067265619</v>
      </c>
      <c r="AH151" t="str">
        <f t="shared" si="76"/>
        <v>2018</v>
      </c>
    </row>
    <row r="152" spans="4:34" hidden="1" x14ac:dyDescent="0.25">
      <c r="D152" s="282" t="str">
        <f t="shared" si="61"/>
        <v>Q4 2018</v>
      </c>
      <c r="E152" s="114" t="s">
        <v>56</v>
      </c>
      <c r="F152" s="115" t="s">
        <v>86</v>
      </c>
      <c r="G152" s="157" t="s">
        <v>43</v>
      </c>
      <c r="H152" s="157" t="s">
        <v>197</v>
      </c>
      <c r="I152" s="116" t="s">
        <v>50</v>
      </c>
      <c r="J152" s="116" t="s">
        <v>45</v>
      </c>
      <c r="K152" s="116" t="s">
        <v>130</v>
      </c>
      <c r="L152" s="116" t="s">
        <v>130</v>
      </c>
      <c r="M152" s="116" t="s">
        <v>156</v>
      </c>
      <c r="N152" s="117">
        <v>0.95</v>
      </c>
      <c r="O152" s="146">
        <v>120</v>
      </c>
      <c r="P152" s="146">
        <v>240</v>
      </c>
      <c r="Q152" s="242">
        <v>0.61</v>
      </c>
      <c r="R152" s="118" t="str">
        <f t="shared" si="62"/>
        <v>200 - 299</v>
      </c>
      <c r="S152" s="118" t="str">
        <f t="shared" si="63"/>
        <v>0.8 - 0.99</v>
      </c>
      <c r="T152" s="119">
        <f t="shared" si="64"/>
        <v>0.57950000000000002</v>
      </c>
      <c r="U152" s="120">
        <f t="shared" si="65"/>
        <v>0.1420706836</v>
      </c>
      <c r="V152" s="161">
        <f t="shared" si="66"/>
        <v>0.57950000000000002</v>
      </c>
      <c r="W152" s="161">
        <f t="shared" si="67"/>
        <v>163.6801759529846</v>
      </c>
      <c r="X152" s="121">
        <f t="shared" si="68"/>
        <v>6.4833569517234366</v>
      </c>
      <c r="Y152" s="188">
        <v>10.628454019218749</v>
      </c>
      <c r="Z152" s="148">
        <f t="shared" si="69"/>
        <v>1</v>
      </c>
      <c r="AA152" s="148">
        <f t="shared" si="70"/>
        <v>2</v>
      </c>
      <c r="AB152" s="122">
        <f t="shared" si="71"/>
        <v>282.45069189471025</v>
      </c>
      <c r="AC152" s="30">
        <f t="shared" si="72"/>
        <v>232.90276</v>
      </c>
      <c r="AD152" s="31">
        <f t="shared" si="73"/>
        <v>0.5</v>
      </c>
      <c r="AE152" s="164">
        <f t="shared" si="74"/>
        <v>24.13</v>
      </c>
      <c r="AF152" s="165">
        <f t="shared" si="75"/>
        <v>6.4833569517234366</v>
      </c>
      <c r="AH152" t="str">
        <f t="shared" si="76"/>
        <v>2018</v>
      </c>
    </row>
    <row r="153" spans="4:34" hidden="1" x14ac:dyDescent="0.25">
      <c r="D153" s="282" t="str">
        <f t="shared" si="61"/>
        <v>Q4 2018</v>
      </c>
      <c r="E153" s="114" t="s">
        <v>56</v>
      </c>
      <c r="F153" s="115" t="s">
        <v>86</v>
      </c>
      <c r="G153" s="157" t="s">
        <v>43</v>
      </c>
      <c r="H153" s="157" t="s">
        <v>197</v>
      </c>
      <c r="I153" s="116" t="s">
        <v>58</v>
      </c>
      <c r="J153" s="116" t="s">
        <v>45</v>
      </c>
      <c r="K153" s="116" t="s">
        <v>130</v>
      </c>
      <c r="L153" s="116" t="s">
        <v>130</v>
      </c>
      <c r="M153" s="116" t="s">
        <v>156</v>
      </c>
      <c r="N153" s="117">
        <v>0.95</v>
      </c>
      <c r="O153" s="146">
        <v>120</v>
      </c>
      <c r="P153" s="146">
        <v>240</v>
      </c>
      <c r="Q153" s="242">
        <v>0.71</v>
      </c>
      <c r="R153" s="118" t="str">
        <f t="shared" si="62"/>
        <v>200 - 299</v>
      </c>
      <c r="S153" s="118" t="str">
        <f t="shared" si="63"/>
        <v>0.8 - 0.99</v>
      </c>
      <c r="T153" s="119">
        <f t="shared" si="64"/>
        <v>0.67449999999999999</v>
      </c>
      <c r="U153" s="120">
        <f t="shared" si="65"/>
        <v>0.1653609596</v>
      </c>
      <c r="V153" s="161">
        <f t="shared" si="66"/>
        <v>0.67449999999999988</v>
      </c>
      <c r="W153" s="161">
        <f t="shared" si="67"/>
        <v>190.51299168298206</v>
      </c>
      <c r="X153" s="121">
        <f t="shared" si="68"/>
        <v>7.5462023536453113</v>
      </c>
      <c r="Y153" s="188">
        <v>10.628454019218749</v>
      </c>
      <c r="Z153" s="148">
        <f t="shared" si="69"/>
        <v>1</v>
      </c>
      <c r="AA153" s="148">
        <f t="shared" si="70"/>
        <v>2</v>
      </c>
      <c r="AB153" s="122">
        <f t="shared" si="71"/>
        <v>282.45069189471025</v>
      </c>
      <c r="AC153" s="30">
        <f t="shared" si="72"/>
        <v>232.90276</v>
      </c>
      <c r="AD153" s="31">
        <f t="shared" si="73"/>
        <v>0.5</v>
      </c>
      <c r="AE153" s="164">
        <f t="shared" si="74"/>
        <v>24.13</v>
      </c>
      <c r="AF153" s="165">
        <f t="shared" si="75"/>
        <v>7.5462023536453113</v>
      </c>
      <c r="AH153" t="str">
        <f t="shared" si="76"/>
        <v>2018</v>
      </c>
    </row>
    <row r="154" spans="4:34" hidden="1" x14ac:dyDescent="0.25">
      <c r="D154" s="282" t="str">
        <f t="shared" si="61"/>
        <v>Q4 2018</v>
      </c>
      <c r="E154" s="114" t="s">
        <v>56</v>
      </c>
      <c r="F154" s="115" t="s">
        <v>86</v>
      </c>
      <c r="G154" s="157" t="s">
        <v>43</v>
      </c>
      <c r="H154" s="157" t="s">
        <v>197</v>
      </c>
      <c r="I154" s="116" t="s">
        <v>50</v>
      </c>
      <c r="J154" s="116" t="s">
        <v>45</v>
      </c>
      <c r="K154" s="116" t="s">
        <v>130</v>
      </c>
      <c r="L154" s="116" t="s">
        <v>130</v>
      </c>
      <c r="M154" s="116" t="s">
        <v>132</v>
      </c>
      <c r="N154" s="117">
        <v>1.2</v>
      </c>
      <c r="O154" s="146">
        <v>390</v>
      </c>
      <c r="P154" s="146">
        <v>390</v>
      </c>
      <c r="Q154" s="242">
        <v>0.16500000000000001</v>
      </c>
      <c r="R154" s="118" t="str">
        <f t="shared" si="62"/>
        <v>400 - 499</v>
      </c>
      <c r="S154" s="118" t="str">
        <f t="shared" si="63"/>
        <v>1.2 - 1.39</v>
      </c>
      <c r="T154" s="119">
        <f t="shared" si="64"/>
        <v>0.19800000000000001</v>
      </c>
      <c r="U154" s="120">
        <f t="shared" si="65"/>
        <v>7.6645007999999987E-2</v>
      </c>
      <c r="V154" s="161">
        <f t="shared" si="66"/>
        <v>0.19799999999999998</v>
      </c>
      <c r="W154" s="161">
        <f t="shared" si="67"/>
        <v>91.004642738708668</v>
      </c>
      <c r="X154" s="121">
        <f t="shared" si="68"/>
        <v>2.4844011269923825</v>
      </c>
      <c r="Y154" s="188">
        <v>15.05697652722656</v>
      </c>
      <c r="Z154" s="148">
        <f t="shared" si="69"/>
        <v>1</v>
      </c>
      <c r="AA154" s="148">
        <f t="shared" si="70"/>
        <v>1</v>
      </c>
      <c r="AB154" s="122">
        <f t="shared" si="71"/>
        <v>459.61940777125591</v>
      </c>
      <c r="AC154" s="30">
        <f t="shared" si="72"/>
        <v>464.51519999999988</v>
      </c>
      <c r="AD154" s="31">
        <f t="shared" si="73"/>
        <v>1</v>
      </c>
      <c r="AE154" s="164">
        <f t="shared" si="74"/>
        <v>30.479999999999997</v>
      </c>
      <c r="AF154" s="165">
        <f t="shared" si="75"/>
        <v>2.4844011269923825</v>
      </c>
      <c r="AH154" t="str">
        <f t="shared" si="76"/>
        <v>2018</v>
      </c>
    </row>
    <row r="155" spans="4:34" hidden="1" x14ac:dyDescent="0.25">
      <c r="D155" s="282" t="str">
        <f t="shared" si="61"/>
        <v>Q4 2018</v>
      </c>
      <c r="E155" s="114" t="s">
        <v>56</v>
      </c>
      <c r="F155" s="115" t="s">
        <v>86</v>
      </c>
      <c r="G155" s="157" t="s">
        <v>43</v>
      </c>
      <c r="H155" s="157" t="s">
        <v>197</v>
      </c>
      <c r="I155" s="116" t="s">
        <v>44</v>
      </c>
      <c r="J155" s="116" t="s">
        <v>45</v>
      </c>
      <c r="K155" s="116" t="s">
        <v>70</v>
      </c>
      <c r="L155" s="116" t="s">
        <v>120</v>
      </c>
      <c r="M155" s="116" t="s">
        <v>158</v>
      </c>
      <c r="N155" s="117">
        <v>1.4</v>
      </c>
      <c r="O155" s="146">
        <v>400</v>
      </c>
      <c r="P155" s="146">
        <v>400</v>
      </c>
      <c r="Q155" s="242">
        <v>0.1</v>
      </c>
      <c r="R155" s="118" t="str">
        <f t="shared" si="62"/>
        <v>400 - 499</v>
      </c>
      <c r="S155" s="118" t="str">
        <f t="shared" si="63"/>
        <v>1.4 - 1.59</v>
      </c>
      <c r="T155" s="119">
        <f t="shared" si="64"/>
        <v>0.13999999999999999</v>
      </c>
      <c r="U155" s="120">
        <f t="shared" si="65"/>
        <v>6.3225679999999992E-2</v>
      </c>
      <c r="V155" s="161">
        <f t="shared" si="66"/>
        <v>0.13999999999999999</v>
      </c>
      <c r="W155" s="161">
        <f t="shared" si="67"/>
        <v>56.568542494923804</v>
      </c>
      <c r="X155" s="121">
        <f t="shared" si="68"/>
        <v>1.682838553042969</v>
      </c>
      <c r="Y155" s="188">
        <v>16.828385530429689</v>
      </c>
      <c r="Z155" s="148">
        <f t="shared" si="69"/>
        <v>1</v>
      </c>
      <c r="AA155" s="148">
        <f t="shared" si="70"/>
        <v>1</v>
      </c>
      <c r="AB155" s="122">
        <f t="shared" si="71"/>
        <v>404.06101782088433</v>
      </c>
      <c r="AC155" s="30">
        <f t="shared" si="72"/>
        <v>632.25679999999988</v>
      </c>
      <c r="AD155" s="31">
        <f t="shared" si="73"/>
        <v>1</v>
      </c>
      <c r="AE155" s="164">
        <f t="shared" si="74"/>
        <v>35.559999999999995</v>
      </c>
      <c r="AF155" s="165">
        <f t="shared" si="75"/>
        <v>1.682838553042969</v>
      </c>
      <c r="AH155" t="str">
        <f t="shared" si="76"/>
        <v>2018</v>
      </c>
    </row>
    <row r="156" spans="4:34" hidden="1" x14ac:dyDescent="0.25">
      <c r="D156" s="282" t="str">
        <f t="shared" si="61"/>
        <v>Q4 2018</v>
      </c>
      <c r="E156" s="114" t="s">
        <v>56</v>
      </c>
      <c r="F156" s="115" t="s">
        <v>86</v>
      </c>
      <c r="G156" s="157" t="s">
        <v>43</v>
      </c>
      <c r="H156" s="157" t="s">
        <v>197</v>
      </c>
      <c r="I156" s="116" t="s">
        <v>44</v>
      </c>
      <c r="J156" s="116" t="s">
        <v>45</v>
      </c>
      <c r="K156" s="116" t="s">
        <v>70</v>
      </c>
      <c r="L156" s="116" t="s">
        <v>119</v>
      </c>
      <c r="M156" s="116" t="s">
        <v>153</v>
      </c>
      <c r="N156" s="117">
        <v>1.4</v>
      </c>
      <c r="O156" s="146">
        <v>454</v>
      </c>
      <c r="P156" s="146">
        <v>454</v>
      </c>
      <c r="Q156" s="242">
        <v>0.32</v>
      </c>
      <c r="R156" s="118" t="str">
        <f t="shared" si="62"/>
        <v>400 - 499</v>
      </c>
      <c r="S156" s="118" t="str">
        <f t="shared" si="63"/>
        <v>1.4 - 1.59</v>
      </c>
      <c r="T156" s="119">
        <f t="shared" si="64"/>
        <v>0.44799999999999995</v>
      </c>
      <c r="U156" s="120">
        <f t="shared" si="65"/>
        <v>0.20232217599999996</v>
      </c>
      <c r="V156" s="161">
        <f t="shared" si="66"/>
        <v>0.44800000000000001</v>
      </c>
      <c r="W156" s="161">
        <f t="shared" si="67"/>
        <v>205.45694634156325</v>
      </c>
      <c r="X156" s="121">
        <f t="shared" si="68"/>
        <v>5.6685088102499996</v>
      </c>
      <c r="Y156" s="188">
        <v>17.714090032031248</v>
      </c>
      <c r="Z156" s="148">
        <f t="shared" si="69"/>
        <v>1</v>
      </c>
      <c r="AA156" s="148">
        <f t="shared" si="70"/>
        <v>1</v>
      </c>
      <c r="AB156" s="122">
        <f t="shared" si="71"/>
        <v>458.60925522670368</v>
      </c>
      <c r="AC156" s="30">
        <f t="shared" si="72"/>
        <v>632.25679999999988</v>
      </c>
      <c r="AD156" s="31">
        <f t="shared" si="73"/>
        <v>1</v>
      </c>
      <c r="AE156" s="164">
        <f t="shared" si="74"/>
        <v>35.559999999999995</v>
      </c>
      <c r="AF156" s="165">
        <f t="shared" si="75"/>
        <v>5.6685088102499996</v>
      </c>
      <c r="AH156" t="str">
        <f t="shared" si="76"/>
        <v>2018</v>
      </c>
    </row>
    <row r="157" spans="4:34" hidden="1" x14ac:dyDescent="0.25">
      <c r="D157" s="282" t="str">
        <f t="shared" si="61"/>
        <v>Q4 2018</v>
      </c>
      <c r="E157" s="114" t="s">
        <v>56</v>
      </c>
      <c r="F157" s="115" t="s">
        <v>86</v>
      </c>
      <c r="G157" s="157" t="s">
        <v>43</v>
      </c>
      <c r="H157" s="157" t="s">
        <v>197</v>
      </c>
      <c r="I157" s="116" t="s">
        <v>44</v>
      </c>
      <c r="J157" s="116" t="s">
        <v>45</v>
      </c>
      <c r="K157" s="116" t="s">
        <v>70</v>
      </c>
      <c r="L157" s="116" t="s">
        <v>119</v>
      </c>
      <c r="M157" s="116" t="s">
        <v>155</v>
      </c>
      <c r="N157" s="117">
        <v>1.2</v>
      </c>
      <c r="O157" s="146">
        <v>390</v>
      </c>
      <c r="P157" s="146">
        <v>390</v>
      </c>
      <c r="Q157" s="242">
        <v>0.5</v>
      </c>
      <c r="R157" s="118" t="str">
        <f t="shared" si="62"/>
        <v>400 - 499</v>
      </c>
      <c r="S157" s="118" t="str">
        <f t="shared" si="63"/>
        <v>1.2 - 1.39</v>
      </c>
      <c r="T157" s="119">
        <f t="shared" si="64"/>
        <v>0.6</v>
      </c>
      <c r="U157" s="120">
        <f t="shared" si="65"/>
        <v>0.23225759999999995</v>
      </c>
      <c r="V157" s="161">
        <f t="shared" si="66"/>
        <v>0.6</v>
      </c>
      <c r="W157" s="161">
        <f t="shared" si="67"/>
        <v>275.77164466275354</v>
      </c>
      <c r="X157" s="121">
        <f t="shared" si="68"/>
        <v>7.5284882636132799</v>
      </c>
      <c r="Y157" s="188">
        <v>15.05697652722656</v>
      </c>
      <c r="Z157" s="148">
        <f t="shared" si="69"/>
        <v>1</v>
      </c>
      <c r="AA157" s="148">
        <f t="shared" si="70"/>
        <v>1</v>
      </c>
      <c r="AB157" s="122">
        <f t="shared" si="71"/>
        <v>459.61940777125591</v>
      </c>
      <c r="AC157" s="30">
        <f t="shared" si="72"/>
        <v>464.51519999999988</v>
      </c>
      <c r="AD157" s="31">
        <f t="shared" si="73"/>
        <v>1</v>
      </c>
      <c r="AE157" s="164">
        <f t="shared" si="74"/>
        <v>30.479999999999997</v>
      </c>
      <c r="AF157" s="165">
        <f t="shared" si="75"/>
        <v>7.5284882636132799</v>
      </c>
      <c r="AH157" t="str">
        <f t="shared" si="76"/>
        <v>2018</v>
      </c>
    </row>
    <row r="158" spans="4:34" hidden="1" x14ac:dyDescent="0.25">
      <c r="D158" s="282" t="str">
        <f t="shared" si="61"/>
        <v>Q4 2018</v>
      </c>
      <c r="E158" s="114" t="s">
        <v>56</v>
      </c>
      <c r="F158" s="115" t="s">
        <v>86</v>
      </c>
      <c r="G158" s="157" t="s">
        <v>43</v>
      </c>
      <c r="H158" s="157" t="s">
        <v>197</v>
      </c>
      <c r="I158" s="116" t="s">
        <v>44</v>
      </c>
      <c r="J158" s="116" t="s">
        <v>45</v>
      </c>
      <c r="K158" s="116" t="s">
        <v>70</v>
      </c>
      <c r="L158" s="116" t="s">
        <v>118</v>
      </c>
      <c r="M158" s="116" t="s">
        <v>154</v>
      </c>
      <c r="N158" s="117">
        <v>1.2</v>
      </c>
      <c r="O158" s="146">
        <v>390</v>
      </c>
      <c r="P158" s="146">
        <v>390</v>
      </c>
      <c r="Q158" s="242">
        <v>0.57999999999999996</v>
      </c>
      <c r="R158" s="118" t="str">
        <f t="shared" si="62"/>
        <v>400 - 499</v>
      </c>
      <c r="S158" s="118" t="str">
        <f t="shared" si="63"/>
        <v>1.2 - 1.39</v>
      </c>
      <c r="T158" s="119">
        <f t="shared" si="64"/>
        <v>0.69599999999999995</v>
      </c>
      <c r="U158" s="120">
        <f t="shared" si="65"/>
        <v>0.26941881599999995</v>
      </c>
      <c r="V158" s="161">
        <f t="shared" si="66"/>
        <v>0.69599999999999984</v>
      </c>
      <c r="W158" s="161">
        <f t="shared" si="67"/>
        <v>319.89510780879408</v>
      </c>
      <c r="X158" s="121">
        <f t="shared" si="68"/>
        <v>8.733046385791404</v>
      </c>
      <c r="Y158" s="188">
        <v>15.05697652722656</v>
      </c>
      <c r="Z158" s="148">
        <f t="shared" si="69"/>
        <v>1</v>
      </c>
      <c r="AA158" s="148">
        <f t="shared" si="70"/>
        <v>1</v>
      </c>
      <c r="AB158" s="122">
        <f t="shared" si="71"/>
        <v>459.61940777125591</v>
      </c>
      <c r="AC158" s="30">
        <f t="shared" si="72"/>
        <v>464.51519999999988</v>
      </c>
      <c r="AD158" s="31">
        <f t="shared" si="73"/>
        <v>1</v>
      </c>
      <c r="AE158" s="164">
        <f t="shared" si="74"/>
        <v>30.479999999999997</v>
      </c>
      <c r="AF158" s="165">
        <f t="shared" si="75"/>
        <v>8.733046385791404</v>
      </c>
      <c r="AH158" t="str">
        <f t="shared" si="76"/>
        <v>2018</v>
      </c>
    </row>
    <row r="159" spans="4:34" hidden="1" x14ac:dyDescent="0.25">
      <c r="D159" s="282" t="str">
        <f t="shared" si="61"/>
        <v>Q4 2018</v>
      </c>
      <c r="E159" s="114" t="s">
        <v>56</v>
      </c>
      <c r="F159" s="115" t="s">
        <v>86</v>
      </c>
      <c r="G159" s="157" t="s">
        <v>43</v>
      </c>
      <c r="H159" s="157" t="s">
        <v>197</v>
      </c>
      <c r="I159" s="116" t="s">
        <v>44</v>
      </c>
      <c r="J159" s="116" t="s">
        <v>45</v>
      </c>
      <c r="K159" s="116" t="s">
        <v>70</v>
      </c>
      <c r="L159" s="116" t="s">
        <v>77</v>
      </c>
      <c r="M159" s="116" t="s">
        <v>170</v>
      </c>
      <c r="N159" s="117">
        <v>1.4</v>
      </c>
      <c r="O159" s="146">
        <v>320</v>
      </c>
      <c r="P159" s="146">
        <v>360</v>
      </c>
      <c r="Q159" s="242">
        <v>0.11</v>
      </c>
      <c r="R159" s="118" t="str">
        <f t="shared" si="62"/>
        <v>300 - 399</v>
      </c>
      <c r="S159" s="118" t="str">
        <f t="shared" si="63"/>
        <v>1.4 - 1.59</v>
      </c>
      <c r="T159" s="119">
        <f t="shared" si="64"/>
        <v>0.154</v>
      </c>
      <c r="U159" s="120">
        <f t="shared" si="65"/>
        <v>6.9068604910344819E-2</v>
      </c>
      <c r="V159" s="161">
        <f t="shared" si="66"/>
        <v>0.154</v>
      </c>
      <c r="W159" s="161">
        <f t="shared" si="67"/>
        <v>52.983016146686097</v>
      </c>
      <c r="X159" s="121">
        <f t="shared" si="68"/>
        <v>1.7536949131710937</v>
      </c>
      <c r="Y159" s="188">
        <v>15.942681028828124</v>
      </c>
      <c r="Z159" s="148">
        <f t="shared" si="69"/>
        <v>8</v>
      </c>
      <c r="AA159" s="148">
        <f t="shared" si="70"/>
        <v>9</v>
      </c>
      <c r="AB159" s="122">
        <f t="shared" si="71"/>
        <v>344.04555939406561</v>
      </c>
      <c r="AC159" s="30">
        <f t="shared" si="72"/>
        <v>627.89640827586197</v>
      </c>
      <c r="AD159" s="31">
        <f t="shared" si="73"/>
        <v>0.88888888888888884</v>
      </c>
      <c r="AE159" s="164">
        <f t="shared" si="74"/>
        <v>35.559999999999995</v>
      </c>
      <c r="AF159" s="165">
        <f t="shared" si="75"/>
        <v>1.7536949131710937</v>
      </c>
      <c r="AH159" t="str">
        <f t="shared" si="76"/>
        <v>2018</v>
      </c>
    </row>
    <row r="160" spans="4:34" hidden="1" x14ac:dyDescent="0.25">
      <c r="D160" s="282" t="str">
        <f t="shared" si="61"/>
        <v>Q4 2018</v>
      </c>
      <c r="E160" s="114" t="s">
        <v>56</v>
      </c>
      <c r="F160" s="115" t="s">
        <v>86</v>
      </c>
      <c r="G160" s="157" t="s">
        <v>43</v>
      </c>
      <c r="H160" s="157" t="s">
        <v>197</v>
      </c>
      <c r="I160" s="116" t="s">
        <v>58</v>
      </c>
      <c r="J160" s="116" t="s">
        <v>45</v>
      </c>
      <c r="K160" s="116" t="s">
        <v>70</v>
      </c>
      <c r="L160" s="116" t="s">
        <v>77</v>
      </c>
      <c r="M160" s="116" t="s">
        <v>181</v>
      </c>
      <c r="N160" s="117">
        <v>1.41</v>
      </c>
      <c r="O160" s="146">
        <v>320</v>
      </c>
      <c r="P160" s="146">
        <v>360</v>
      </c>
      <c r="Q160" s="242">
        <v>1.86</v>
      </c>
      <c r="R160" s="118" t="str">
        <f t="shared" si="62"/>
        <v>300 - 399</v>
      </c>
      <c r="S160" s="118" t="str">
        <f t="shared" si="63"/>
        <v>1.4 - 1.59</v>
      </c>
      <c r="T160" s="119">
        <f t="shared" si="64"/>
        <v>2.6225999999999998</v>
      </c>
      <c r="U160" s="120">
        <f t="shared" si="65"/>
        <v>1.1846310100435857</v>
      </c>
      <c r="V160" s="161">
        <f t="shared" si="66"/>
        <v>2.6225999999999998</v>
      </c>
      <c r="W160" s="161">
        <f t="shared" si="67"/>
        <v>895.89463666214681</v>
      </c>
      <c r="X160" s="121">
        <f t="shared" si="68"/>
        <v>29.653386713620314</v>
      </c>
      <c r="Y160" s="188">
        <v>15.942681028828124</v>
      </c>
      <c r="Z160" s="148">
        <f t="shared" si="69"/>
        <v>8</v>
      </c>
      <c r="AA160" s="148">
        <f t="shared" si="70"/>
        <v>9</v>
      </c>
      <c r="AB160" s="122">
        <f t="shared" si="71"/>
        <v>341.60551996573889</v>
      </c>
      <c r="AC160" s="30">
        <f t="shared" si="72"/>
        <v>636.89839249655142</v>
      </c>
      <c r="AD160" s="31">
        <f t="shared" si="73"/>
        <v>0.88888888888888884</v>
      </c>
      <c r="AE160" s="164">
        <f t="shared" si="74"/>
        <v>35.813999999999993</v>
      </c>
      <c r="AF160" s="165">
        <f t="shared" si="75"/>
        <v>29.653386713620314</v>
      </c>
      <c r="AH160" t="str">
        <f t="shared" si="76"/>
        <v>2018</v>
      </c>
    </row>
    <row r="161" spans="4:34" hidden="1" x14ac:dyDescent="0.25">
      <c r="D161" s="282" t="str">
        <f t="shared" si="61"/>
        <v>Q4 2018</v>
      </c>
      <c r="E161" s="114" t="s">
        <v>56</v>
      </c>
      <c r="F161" s="115" t="s">
        <v>86</v>
      </c>
      <c r="G161" s="157" t="s">
        <v>43</v>
      </c>
      <c r="H161" s="157" t="s">
        <v>197</v>
      </c>
      <c r="I161" s="116" t="s">
        <v>50</v>
      </c>
      <c r="J161" s="116" t="s">
        <v>45</v>
      </c>
      <c r="K161" s="116" t="s">
        <v>70</v>
      </c>
      <c r="L161" s="116" t="s">
        <v>70</v>
      </c>
      <c r="M161" s="116" t="s">
        <v>152</v>
      </c>
      <c r="N161" s="117">
        <v>1.4</v>
      </c>
      <c r="O161" s="146">
        <v>480</v>
      </c>
      <c r="P161" s="146">
        <v>480</v>
      </c>
      <c r="Q161" s="242">
        <v>0.15</v>
      </c>
      <c r="R161" s="118" t="str">
        <f t="shared" si="62"/>
        <v>400 - 499</v>
      </c>
      <c r="S161" s="118" t="str">
        <f t="shared" si="63"/>
        <v>1.4 - 1.59</v>
      </c>
      <c r="T161" s="119">
        <f t="shared" si="64"/>
        <v>0.21</v>
      </c>
      <c r="U161" s="120">
        <f t="shared" si="65"/>
        <v>9.4838519999999968E-2</v>
      </c>
      <c r="V161" s="161">
        <f t="shared" si="66"/>
        <v>0.20999999999999996</v>
      </c>
      <c r="W161" s="161">
        <f t="shared" si="67"/>
        <v>101.82337649086284</v>
      </c>
      <c r="X161" s="121">
        <f t="shared" si="68"/>
        <v>2.6571135048046872</v>
      </c>
      <c r="Y161" s="188">
        <v>17.714090032031248</v>
      </c>
      <c r="Z161" s="148">
        <f t="shared" si="69"/>
        <v>1</v>
      </c>
      <c r="AA161" s="148">
        <f t="shared" si="70"/>
        <v>1</v>
      </c>
      <c r="AB161" s="122">
        <f t="shared" si="71"/>
        <v>484.87322138506119</v>
      </c>
      <c r="AC161" s="30">
        <f t="shared" si="72"/>
        <v>632.25679999999988</v>
      </c>
      <c r="AD161" s="31">
        <f t="shared" si="73"/>
        <v>1</v>
      </c>
      <c r="AE161" s="164">
        <f t="shared" si="74"/>
        <v>35.559999999999995</v>
      </c>
      <c r="AF161" s="165">
        <f t="shared" si="75"/>
        <v>2.6571135048046872</v>
      </c>
      <c r="AH161" t="str">
        <f t="shared" si="76"/>
        <v>2018</v>
      </c>
    </row>
    <row r="162" spans="4:34" hidden="1" x14ac:dyDescent="0.25">
      <c r="D162" s="282" t="str">
        <f t="shared" si="61"/>
        <v>Q4 2018</v>
      </c>
      <c r="E162" s="114" t="s">
        <v>56</v>
      </c>
      <c r="F162" s="115" t="s">
        <v>86</v>
      </c>
      <c r="G162" s="157" t="s">
        <v>43</v>
      </c>
      <c r="H162" s="157" t="s">
        <v>197</v>
      </c>
      <c r="I162" s="116" t="s">
        <v>73</v>
      </c>
      <c r="J162" s="116" t="s">
        <v>45</v>
      </c>
      <c r="K162" s="116" t="s">
        <v>70</v>
      </c>
      <c r="L162" s="116" t="s">
        <v>70</v>
      </c>
      <c r="M162" s="116" t="s">
        <v>131</v>
      </c>
      <c r="N162" s="117">
        <v>1.45</v>
      </c>
      <c r="O162" s="146">
        <v>400</v>
      </c>
      <c r="P162" s="146">
        <v>400</v>
      </c>
      <c r="Q162" s="242">
        <v>5.0000000000000001E-3</v>
      </c>
      <c r="R162" s="118" t="str">
        <f t="shared" si="62"/>
        <v>300 - 399</v>
      </c>
      <c r="S162" s="118" t="str">
        <f t="shared" si="63"/>
        <v>1.4 - 1.59</v>
      </c>
      <c r="T162" s="119">
        <f t="shared" si="64"/>
        <v>7.2499999999999995E-3</v>
      </c>
      <c r="U162" s="120">
        <f t="shared" si="65"/>
        <v>3.3911222499999998E-3</v>
      </c>
      <c r="V162" s="161">
        <f t="shared" si="66"/>
        <v>7.2500000000000004E-3</v>
      </c>
      <c r="W162" s="161">
        <f t="shared" si="67"/>
        <v>2.8284271247461903</v>
      </c>
      <c r="X162" s="121">
        <f t="shared" si="68"/>
        <v>8.8570450160156244E-2</v>
      </c>
      <c r="Y162" s="188">
        <v>17.714090032031248</v>
      </c>
      <c r="Z162" s="148">
        <f t="shared" si="69"/>
        <v>1</v>
      </c>
      <c r="AA162" s="148">
        <f t="shared" si="70"/>
        <v>1</v>
      </c>
      <c r="AB162" s="122">
        <f t="shared" si="71"/>
        <v>390.12787927533657</v>
      </c>
      <c r="AC162" s="30">
        <f t="shared" si="72"/>
        <v>678.22444999999993</v>
      </c>
      <c r="AD162" s="31">
        <f t="shared" si="73"/>
        <v>1</v>
      </c>
      <c r="AE162" s="164">
        <f t="shared" si="74"/>
        <v>36.83</v>
      </c>
      <c r="AF162" s="165">
        <f t="shared" si="75"/>
        <v>8.8570450160156244E-2</v>
      </c>
      <c r="AH162" t="str">
        <f t="shared" si="76"/>
        <v>2018</v>
      </c>
    </row>
    <row r="163" spans="4:34" hidden="1" x14ac:dyDescent="0.25">
      <c r="D163" s="282" t="str">
        <f t="shared" si="61"/>
        <v>Q4 2018</v>
      </c>
      <c r="E163" s="114" t="s">
        <v>56</v>
      </c>
      <c r="F163" s="115" t="s">
        <v>86</v>
      </c>
      <c r="G163" s="157" t="s">
        <v>43</v>
      </c>
      <c r="H163" s="157" t="s">
        <v>197</v>
      </c>
      <c r="I163" s="116" t="s">
        <v>73</v>
      </c>
      <c r="J163" s="116" t="s">
        <v>45</v>
      </c>
      <c r="K163" s="116" t="s">
        <v>70</v>
      </c>
      <c r="L163" s="116" t="s">
        <v>70</v>
      </c>
      <c r="M163" s="116" t="s">
        <v>131</v>
      </c>
      <c r="N163" s="117">
        <v>1.2</v>
      </c>
      <c r="O163" s="146">
        <v>390</v>
      </c>
      <c r="P163" s="146">
        <v>390</v>
      </c>
      <c r="Q163" s="242">
        <v>1.2999999999999999E-2</v>
      </c>
      <c r="R163" s="118" t="str">
        <f t="shared" si="62"/>
        <v>400 - 499</v>
      </c>
      <c r="S163" s="118" t="str">
        <f t="shared" si="63"/>
        <v>1.2 - 1.39</v>
      </c>
      <c r="T163" s="119">
        <f t="shared" si="64"/>
        <v>1.5599999999999999E-2</v>
      </c>
      <c r="U163" s="120">
        <f t="shared" si="65"/>
        <v>6.0386975999999985E-3</v>
      </c>
      <c r="V163" s="161">
        <f t="shared" si="66"/>
        <v>1.5599999999999998E-2</v>
      </c>
      <c r="W163" s="161">
        <f t="shared" si="67"/>
        <v>7.1700627612315921</v>
      </c>
      <c r="X163" s="121">
        <f t="shared" si="68"/>
        <v>0.19574069485394527</v>
      </c>
      <c r="Y163" s="188">
        <v>15.05697652722656</v>
      </c>
      <c r="Z163" s="148">
        <f t="shared" si="69"/>
        <v>1</v>
      </c>
      <c r="AA163" s="148">
        <f t="shared" si="70"/>
        <v>1</v>
      </c>
      <c r="AB163" s="122">
        <f t="shared" si="71"/>
        <v>459.61940777125591</v>
      </c>
      <c r="AC163" s="30">
        <f t="shared" si="72"/>
        <v>464.51519999999988</v>
      </c>
      <c r="AD163" s="31">
        <f t="shared" si="73"/>
        <v>1</v>
      </c>
      <c r="AE163" s="164">
        <f t="shared" si="74"/>
        <v>30.479999999999997</v>
      </c>
      <c r="AF163" s="165">
        <f t="shared" si="75"/>
        <v>0.19574069485394527</v>
      </c>
      <c r="AH163" t="str">
        <f t="shared" si="76"/>
        <v>2018</v>
      </c>
    </row>
    <row r="164" spans="4:34" hidden="1" x14ac:dyDescent="0.25">
      <c r="D164" s="282" t="str">
        <f t="shared" si="61"/>
        <v>Q4 2018</v>
      </c>
      <c r="E164" s="114" t="s">
        <v>56</v>
      </c>
      <c r="F164" s="115" t="s">
        <v>86</v>
      </c>
      <c r="G164" s="157" t="s">
        <v>43</v>
      </c>
      <c r="H164" s="157" t="s">
        <v>197</v>
      </c>
      <c r="I164" s="116" t="s">
        <v>58</v>
      </c>
      <c r="J164" s="116" t="s">
        <v>45</v>
      </c>
      <c r="K164" s="116" t="s">
        <v>70</v>
      </c>
      <c r="L164" s="116" t="s">
        <v>70</v>
      </c>
      <c r="M164" s="116" t="s">
        <v>131</v>
      </c>
      <c r="N164" s="117">
        <v>1.2</v>
      </c>
      <c r="O164" s="146">
        <v>390</v>
      </c>
      <c r="P164" s="146">
        <v>390</v>
      </c>
      <c r="Q164" s="242">
        <v>0.11</v>
      </c>
      <c r="R164" s="118" t="str">
        <f t="shared" si="62"/>
        <v>400 - 499</v>
      </c>
      <c r="S164" s="118" t="str">
        <f t="shared" si="63"/>
        <v>1.2 - 1.39</v>
      </c>
      <c r="T164" s="119">
        <f t="shared" si="64"/>
        <v>0.13200000000000001</v>
      </c>
      <c r="U164" s="120">
        <f t="shared" si="65"/>
        <v>5.1096671999999982E-2</v>
      </c>
      <c r="V164" s="161">
        <f t="shared" si="66"/>
        <v>0.13200000000000001</v>
      </c>
      <c r="W164" s="161">
        <f t="shared" si="67"/>
        <v>60.669761825805779</v>
      </c>
      <c r="X164" s="121">
        <f t="shared" si="68"/>
        <v>1.6562674179949215</v>
      </c>
      <c r="Y164" s="188">
        <v>15.05697652722656</v>
      </c>
      <c r="Z164" s="148">
        <f t="shared" si="69"/>
        <v>1</v>
      </c>
      <c r="AA164" s="148">
        <f t="shared" si="70"/>
        <v>1</v>
      </c>
      <c r="AB164" s="122">
        <f t="shared" si="71"/>
        <v>459.61940777125591</v>
      </c>
      <c r="AC164" s="30">
        <f t="shared" si="72"/>
        <v>464.51519999999988</v>
      </c>
      <c r="AD164" s="31">
        <f t="shared" si="73"/>
        <v>1</v>
      </c>
      <c r="AE164" s="164">
        <f t="shared" si="74"/>
        <v>30.479999999999997</v>
      </c>
      <c r="AF164" s="165">
        <f t="shared" si="75"/>
        <v>1.6562674179949215</v>
      </c>
      <c r="AH164" t="str">
        <f t="shared" si="76"/>
        <v>2018</v>
      </c>
    </row>
    <row r="165" spans="4:34" hidden="1" x14ac:dyDescent="0.25">
      <c r="D165" s="282" t="str">
        <f t="shared" si="61"/>
        <v>Q4 2018</v>
      </c>
      <c r="E165" s="114" t="s">
        <v>56</v>
      </c>
      <c r="F165" s="115" t="s">
        <v>86</v>
      </c>
      <c r="G165" s="157" t="s">
        <v>43</v>
      </c>
      <c r="H165" s="157" t="s">
        <v>197</v>
      </c>
      <c r="I165" s="116" t="s">
        <v>58</v>
      </c>
      <c r="J165" s="116" t="s">
        <v>45</v>
      </c>
      <c r="K165" s="116" t="s">
        <v>70</v>
      </c>
      <c r="L165" s="116" t="s">
        <v>70</v>
      </c>
      <c r="M165" s="116" t="s">
        <v>131</v>
      </c>
      <c r="N165" s="117">
        <v>1.4</v>
      </c>
      <c r="O165" s="146">
        <v>400</v>
      </c>
      <c r="P165" s="146">
        <v>400</v>
      </c>
      <c r="Q165" s="242">
        <v>0.28999999999999998</v>
      </c>
      <c r="R165" s="118" t="str">
        <f t="shared" si="62"/>
        <v>400 - 499</v>
      </c>
      <c r="S165" s="118" t="str">
        <f t="shared" si="63"/>
        <v>1.4 - 1.59</v>
      </c>
      <c r="T165" s="119">
        <f t="shared" si="64"/>
        <v>0.40599999999999997</v>
      </c>
      <c r="U165" s="120">
        <f t="shared" si="65"/>
        <v>0.18335447199999996</v>
      </c>
      <c r="V165" s="161">
        <f t="shared" si="66"/>
        <v>0.40599999999999997</v>
      </c>
      <c r="W165" s="161">
        <f t="shared" si="67"/>
        <v>164.04877323527901</v>
      </c>
      <c r="X165" s="121">
        <f t="shared" si="68"/>
        <v>4.8802318038246097</v>
      </c>
      <c r="Y165" s="188">
        <v>16.828385530429689</v>
      </c>
      <c r="Z165" s="148">
        <f t="shared" si="69"/>
        <v>1</v>
      </c>
      <c r="AA165" s="148">
        <f t="shared" si="70"/>
        <v>1</v>
      </c>
      <c r="AB165" s="122">
        <f t="shared" si="71"/>
        <v>404.06101782088433</v>
      </c>
      <c r="AC165" s="30">
        <f t="shared" si="72"/>
        <v>632.25679999999988</v>
      </c>
      <c r="AD165" s="31">
        <f t="shared" si="73"/>
        <v>1</v>
      </c>
      <c r="AE165" s="164">
        <f t="shared" si="74"/>
        <v>35.559999999999995</v>
      </c>
      <c r="AF165" s="165">
        <f t="shared" si="75"/>
        <v>4.8802318038246097</v>
      </c>
      <c r="AH165" t="str">
        <f t="shared" si="76"/>
        <v>2018</v>
      </c>
    </row>
    <row r="166" spans="4:34" hidden="1" x14ac:dyDescent="0.25">
      <c r="D166" s="282" t="str">
        <f t="shared" si="61"/>
        <v>Q4 2018</v>
      </c>
      <c r="E166" s="114" t="s">
        <v>56</v>
      </c>
      <c r="F166" s="115" t="s">
        <v>86</v>
      </c>
      <c r="G166" s="157" t="s">
        <v>43</v>
      </c>
      <c r="H166" s="157" t="s">
        <v>197</v>
      </c>
      <c r="I166" s="116" t="s">
        <v>58</v>
      </c>
      <c r="J166" s="116" t="s">
        <v>45</v>
      </c>
      <c r="K166" s="116" t="s">
        <v>70</v>
      </c>
      <c r="L166" s="116" t="s">
        <v>70</v>
      </c>
      <c r="M166" s="116" t="s">
        <v>131</v>
      </c>
      <c r="N166" s="117">
        <v>0.95</v>
      </c>
      <c r="O166" s="146">
        <v>120</v>
      </c>
      <c r="P166" s="146">
        <v>180</v>
      </c>
      <c r="Q166" s="242">
        <v>0.38</v>
      </c>
      <c r="R166" s="118" t="str">
        <f t="shared" si="62"/>
        <v>200 - 299</v>
      </c>
      <c r="S166" s="118" t="str">
        <f t="shared" si="63"/>
        <v>0.8 - 0.99</v>
      </c>
      <c r="T166" s="119">
        <f t="shared" si="64"/>
        <v>0.36099999999999999</v>
      </c>
      <c r="U166" s="120">
        <f t="shared" si="65"/>
        <v>0.10211890246153846</v>
      </c>
      <c r="V166" s="161">
        <f t="shared" si="66"/>
        <v>0.36099999999999999</v>
      </c>
      <c r="W166" s="161">
        <f t="shared" si="67"/>
        <v>82.206569080578959</v>
      </c>
      <c r="X166" s="121">
        <f t="shared" si="68"/>
        <v>4.0388125273031248</v>
      </c>
      <c r="Y166" s="188">
        <v>10.628454019218749</v>
      </c>
      <c r="Z166" s="148">
        <f t="shared" si="69"/>
        <v>2</v>
      </c>
      <c r="AA166" s="148">
        <f t="shared" si="70"/>
        <v>3</v>
      </c>
      <c r="AB166" s="122">
        <f t="shared" si="71"/>
        <v>227.71902792404143</v>
      </c>
      <c r="AC166" s="30">
        <f t="shared" si="72"/>
        <v>268.73395384615384</v>
      </c>
      <c r="AD166" s="31">
        <f t="shared" si="73"/>
        <v>0.66666666666666663</v>
      </c>
      <c r="AE166" s="164">
        <f t="shared" si="74"/>
        <v>24.13</v>
      </c>
      <c r="AF166" s="165">
        <f t="shared" si="75"/>
        <v>4.0388125273031248</v>
      </c>
      <c r="AH166" t="str">
        <f t="shared" si="76"/>
        <v>2018</v>
      </c>
    </row>
    <row r="167" spans="4:34" hidden="1" x14ac:dyDescent="0.25">
      <c r="D167" s="282" t="str">
        <f t="shared" si="61"/>
        <v>Q4 2018</v>
      </c>
      <c r="E167" s="114" t="s">
        <v>56</v>
      </c>
      <c r="F167" s="115" t="s">
        <v>86</v>
      </c>
      <c r="G167" s="157" t="s">
        <v>43</v>
      </c>
      <c r="H167" s="157" t="s">
        <v>197</v>
      </c>
      <c r="I167" s="116" t="s">
        <v>58</v>
      </c>
      <c r="J167" s="116" t="s">
        <v>45</v>
      </c>
      <c r="K167" s="116" t="s">
        <v>70</v>
      </c>
      <c r="L167" s="116" t="s">
        <v>79</v>
      </c>
      <c r="M167" s="116" t="s">
        <v>108</v>
      </c>
      <c r="N167" s="117">
        <v>1.39</v>
      </c>
      <c r="O167" s="146">
        <v>400</v>
      </c>
      <c r="P167" s="146">
        <v>400</v>
      </c>
      <c r="Q167" s="242">
        <v>0.26</v>
      </c>
      <c r="R167" s="118" t="str">
        <f t="shared" si="62"/>
        <v>400 - 499</v>
      </c>
      <c r="S167" s="118" t="str">
        <f t="shared" si="63"/>
        <v>1.2 - 1.39</v>
      </c>
      <c r="T167" s="119">
        <f t="shared" si="64"/>
        <v>0.3614</v>
      </c>
      <c r="U167" s="120">
        <f t="shared" si="65"/>
        <v>0.16204677268000001</v>
      </c>
      <c r="V167" s="161">
        <f t="shared" si="66"/>
        <v>0.36140000000000005</v>
      </c>
      <c r="W167" s="161">
        <f t="shared" si="67"/>
        <v>147.07821048680191</v>
      </c>
      <c r="X167" s="121">
        <f t="shared" si="68"/>
        <v>4.3753802379117195</v>
      </c>
      <c r="Y167" s="188">
        <v>16.828385530429689</v>
      </c>
      <c r="Z167" s="148">
        <f t="shared" si="69"/>
        <v>1</v>
      </c>
      <c r="AA167" s="148">
        <f t="shared" si="70"/>
        <v>1</v>
      </c>
      <c r="AB167" s="122">
        <f t="shared" si="71"/>
        <v>406.96793161815691</v>
      </c>
      <c r="AC167" s="30">
        <f t="shared" si="72"/>
        <v>623.25681799999995</v>
      </c>
      <c r="AD167" s="31">
        <f t="shared" si="73"/>
        <v>1</v>
      </c>
      <c r="AE167" s="164">
        <f t="shared" si="74"/>
        <v>35.305999999999997</v>
      </c>
      <c r="AF167" s="165">
        <f t="shared" si="75"/>
        <v>4.3753802379117195</v>
      </c>
      <c r="AH167" t="str">
        <f t="shared" si="76"/>
        <v>2018</v>
      </c>
    </row>
    <row r="168" spans="4:34" hidden="1" x14ac:dyDescent="0.25">
      <c r="D168" s="282" t="str">
        <f t="shared" si="61"/>
        <v>Q4 2018</v>
      </c>
      <c r="E168" s="114" t="s">
        <v>56</v>
      </c>
      <c r="F168" s="115" t="s">
        <v>86</v>
      </c>
      <c r="G168" s="157" t="s">
        <v>43</v>
      </c>
      <c r="H168" s="157" t="s">
        <v>197</v>
      </c>
      <c r="I168" s="116" t="s">
        <v>58</v>
      </c>
      <c r="J168" s="116" t="s">
        <v>45</v>
      </c>
      <c r="K168" s="116" t="s">
        <v>70</v>
      </c>
      <c r="L168" s="116" t="s">
        <v>149</v>
      </c>
      <c r="M168" s="116" t="s">
        <v>150</v>
      </c>
      <c r="N168" s="117">
        <v>1.41</v>
      </c>
      <c r="O168" s="146">
        <v>400</v>
      </c>
      <c r="P168" s="146">
        <v>400</v>
      </c>
      <c r="Q168" s="242">
        <v>0.36</v>
      </c>
      <c r="R168" s="118" t="str">
        <f t="shared" si="62"/>
        <v>400 - 499</v>
      </c>
      <c r="S168" s="118" t="str">
        <f t="shared" si="63"/>
        <v>1.4 - 1.59</v>
      </c>
      <c r="T168" s="119">
        <f t="shared" si="64"/>
        <v>0.50759999999999994</v>
      </c>
      <c r="U168" s="120">
        <f t="shared" si="65"/>
        <v>0.23087566727999989</v>
      </c>
      <c r="V168" s="161">
        <f t="shared" si="66"/>
        <v>0.50759999999999994</v>
      </c>
      <c r="W168" s="161">
        <f t="shared" si="67"/>
        <v>203.64675298172568</v>
      </c>
      <c r="X168" s="121">
        <f t="shared" si="68"/>
        <v>6.0582187909546876</v>
      </c>
      <c r="Y168" s="188">
        <v>16.828385530429689</v>
      </c>
      <c r="Z168" s="148">
        <f t="shared" si="69"/>
        <v>1</v>
      </c>
      <c r="AA168" s="148">
        <f t="shared" si="70"/>
        <v>1</v>
      </c>
      <c r="AB168" s="122">
        <f t="shared" si="71"/>
        <v>401.19533684343128</v>
      </c>
      <c r="AC168" s="30">
        <f t="shared" si="72"/>
        <v>641.32129799999973</v>
      </c>
      <c r="AD168" s="31">
        <f t="shared" si="73"/>
        <v>1</v>
      </c>
      <c r="AE168" s="164">
        <f t="shared" si="74"/>
        <v>35.813999999999993</v>
      </c>
      <c r="AF168" s="165">
        <f t="shared" si="75"/>
        <v>6.0582187909546876</v>
      </c>
      <c r="AH168" t="str">
        <f t="shared" si="76"/>
        <v>2018</v>
      </c>
    </row>
    <row r="169" spans="4:34" hidden="1" x14ac:dyDescent="0.25">
      <c r="D169" s="282" t="str">
        <f t="shared" si="61"/>
        <v>Q1 2019</v>
      </c>
      <c r="E169" s="114" t="s">
        <v>60</v>
      </c>
      <c r="F169" s="115" t="s">
        <v>83</v>
      </c>
      <c r="G169" s="157" t="s">
        <v>43</v>
      </c>
      <c r="H169" s="157" t="s">
        <v>197</v>
      </c>
      <c r="I169" s="116" t="s">
        <v>88</v>
      </c>
      <c r="J169" s="116" t="s">
        <v>51</v>
      </c>
      <c r="K169" s="116" t="s">
        <v>46</v>
      </c>
      <c r="L169" s="116" t="s">
        <v>46</v>
      </c>
      <c r="M169" s="116"/>
      <c r="N169" s="117">
        <v>1.5</v>
      </c>
      <c r="O169" s="146">
        <v>312</v>
      </c>
      <c r="P169" s="146">
        <v>390</v>
      </c>
      <c r="Q169" s="242">
        <v>0.8</v>
      </c>
      <c r="R169" s="118" t="str">
        <f t="shared" si="62"/>
        <v>300 - 399</v>
      </c>
      <c r="S169" s="118" t="str">
        <f t="shared" si="63"/>
        <v>1.4 - 1.59</v>
      </c>
      <c r="T169" s="119">
        <f t="shared" si="64"/>
        <v>1.2000000000000002</v>
      </c>
      <c r="U169" s="120">
        <f t="shared" si="65"/>
        <v>0.56648195121951206</v>
      </c>
      <c r="V169" s="161">
        <f t="shared" si="66"/>
        <v>1.2</v>
      </c>
      <c r="W169" s="161">
        <f t="shared" si="67"/>
        <v>399.55495241580979</v>
      </c>
      <c r="X169" s="121">
        <f t="shared" si="68"/>
        <v>20.621347959712494</v>
      </c>
      <c r="Y169" s="188">
        <v>25.776684949640618</v>
      </c>
      <c r="Z169" s="148">
        <f t="shared" si="69"/>
        <v>4</v>
      </c>
      <c r="AA169" s="148">
        <f t="shared" si="70"/>
        <v>5</v>
      </c>
      <c r="AB169" s="122">
        <f t="shared" si="71"/>
        <v>332.96246034650812</v>
      </c>
      <c r="AC169" s="30">
        <f t="shared" si="72"/>
        <v>708.10243902439004</v>
      </c>
      <c r="AD169" s="31">
        <f t="shared" si="73"/>
        <v>0.8</v>
      </c>
      <c r="AE169" s="164">
        <f t="shared" si="74"/>
        <v>38.099999999999994</v>
      </c>
      <c r="AF169" s="165">
        <f t="shared" si="75"/>
        <v>20.621347959712494</v>
      </c>
      <c r="AH169" t="str">
        <f t="shared" si="76"/>
        <v>2019</v>
      </c>
    </row>
    <row r="170" spans="4:34" hidden="1" x14ac:dyDescent="0.25">
      <c r="D170" s="282" t="str">
        <f t="shared" si="61"/>
        <v>Q1 2019</v>
      </c>
      <c r="E170" s="114" t="s">
        <v>60</v>
      </c>
      <c r="F170" s="115" t="s">
        <v>83</v>
      </c>
      <c r="G170" s="157" t="s">
        <v>43</v>
      </c>
      <c r="H170" s="157" t="s">
        <v>197</v>
      </c>
      <c r="I170" s="116" t="s">
        <v>64</v>
      </c>
      <c r="J170" s="116" t="s">
        <v>51</v>
      </c>
      <c r="K170" s="116" t="s">
        <v>46</v>
      </c>
      <c r="L170" s="116" t="s">
        <v>46</v>
      </c>
      <c r="M170" s="116"/>
      <c r="N170" s="117">
        <v>1.57</v>
      </c>
      <c r="O170" s="146">
        <v>324</v>
      </c>
      <c r="P170" s="146">
        <v>394</v>
      </c>
      <c r="Q170" s="242">
        <v>5.3</v>
      </c>
      <c r="R170" s="118" t="str">
        <f t="shared" si="62"/>
        <v>300 - 399</v>
      </c>
      <c r="S170" s="118" t="str">
        <f t="shared" si="63"/>
        <v>1.4 - 1.59</v>
      </c>
      <c r="T170" s="119">
        <f t="shared" si="64"/>
        <v>8.3209999999999997</v>
      </c>
      <c r="U170" s="120">
        <f t="shared" si="65"/>
        <v>4.1348191497743807</v>
      </c>
      <c r="V170" s="161">
        <f t="shared" si="66"/>
        <v>8.3209999999999997</v>
      </c>
      <c r="W170" s="161">
        <f t="shared" si="67"/>
        <v>2703.5818981491939</v>
      </c>
      <c r="X170" s="121">
        <f t="shared" si="68"/>
        <v>218.58628837295242</v>
      </c>
      <c r="Y170" s="188">
        <v>41.242695919424989</v>
      </c>
      <c r="Z170" s="148">
        <f t="shared" si="69"/>
        <v>162</v>
      </c>
      <c r="AA170" s="148">
        <f t="shared" si="70"/>
        <v>197</v>
      </c>
      <c r="AB170" s="122">
        <f t="shared" si="71"/>
        <v>324.91069560740226</v>
      </c>
      <c r="AC170" s="30">
        <f t="shared" si="72"/>
        <v>780.154556561204</v>
      </c>
      <c r="AD170" s="31">
        <f t="shared" si="73"/>
        <v>0.82233502538071068</v>
      </c>
      <c r="AE170" s="164">
        <f t="shared" si="74"/>
        <v>39.878</v>
      </c>
      <c r="AF170" s="165">
        <f t="shared" si="75"/>
        <v>218.58628837295242</v>
      </c>
      <c r="AH170" t="str">
        <f t="shared" si="76"/>
        <v>2019</v>
      </c>
    </row>
    <row r="171" spans="4:34" hidden="1" x14ac:dyDescent="0.25">
      <c r="D171" s="282" t="str">
        <f t="shared" si="61"/>
        <v>Q1 2019</v>
      </c>
      <c r="E171" s="114" t="s">
        <v>60</v>
      </c>
      <c r="F171" s="115" t="s">
        <v>83</v>
      </c>
      <c r="G171" s="157" t="s">
        <v>43</v>
      </c>
      <c r="H171" s="157" t="s">
        <v>197</v>
      </c>
      <c r="I171" s="116" t="s">
        <v>73</v>
      </c>
      <c r="J171" s="116" t="s">
        <v>51</v>
      </c>
      <c r="K171" s="116" t="s">
        <v>70</v>
      </c>
      <c r="L171" s="116" t="s">
        <v>123</v>
      </c>
      <c r="M171" s="116" t="s">
        <v>124</v>
      </c>
      <c r="N171" s="117">
        <v>4.01</v>
      </c>
      <c r="O171" s="146">
        <v>192</v>
      </c>
      <c r="P171" s="146">
        <v>960</v>
      </c>
      <c r="Q171" s="242">
        <v>0.06</v>
      </c>
      <c r="R171" s="118" t="str">
        <f t="shared" si="62"/>
        <v>200 - 299</v>
      </c>
      <c r="S171" s="118" t="str">
        <f t="shared" si="63"/>
        <v>2.00+</v>
      </c>
      <c r="T171" s="119">
        <f t="shared" si="64"/>
        <v>0.24059999999999998</v>
      </c>
      <c r="U171" s="120">
        <f t="shared" si="65"/>
        <v>0.11970273826153841</v>
      </c>
      <c r="V171" s="161">
        <f t="shared" si="66"/>
        <v>0.24059999999999995</v>
      </c>
      <c r="W171" s="161">
        <f t="shared" si="67"/>
        <v>58.740704796588879</v>
      </c>
      <c r="X171" s="121">
        <f t="shared" si="68"/>
        <v>2.474561755165499</v>
      </c>
      <c r="Y171" s="188">
        <v>41.242695919424989</v>
      </c>
      <c r="Z171" s="148">
        <f t="shared" si="69"/>
        <v>1</v>
      </c>
      <c r="AA171" s="148">
        <f t="shared" si="70"/>
        <v>5</v>
      </c>
      <c r="AB171" s="122">
        <f t="shared" si="71"/>
        <v>244.14258020194882</v>
      </c>
      <c r="AC171" s="30">
        <f t="shared" si="72"/>
        <v>1995.0456376923069</v>
      </c>
      <c r="AD171" s="31">
        <f t="shared" si="73"/>
        <v>0.2</v>
      </c>
      <c r="AE171" s="164">
        <f t="shared" si="74"/>
        <v>101.85399999999998</v>
      </c>
      <c r="AF171" s="165">
        <f t="shared" si="75"/>
        <v>2.474561755165499</v>
      </c>
      <c r="AH171" t="str">
        <f t="shared" si="76"/>
        <v>2019</v>
      </c>
    </row>
    <row r="172" spans="4:34" hidden="1" x14ac:dyDescent="0.25">
      <c r="D172" s="282" t="str">
        <f t="shared" si="61"/>
        <v>Q1 2019</v>
      </c>
      <c r="E172" s="114" t="s">
        <v>60</v>
      </c>
      <c r="F172" s="115" t="s">
        <v>83</v>
      </c>
      <c r="G172" s="157" t="s">
        <v>43</v>
      </c>
      <c r="H172" s="157" t="s">
        <v>197</v>
      </c>
      <c r="I172" s="116" t="s">
        <v>88</v>
      </c>
      <c r="J172" s="116" t="s">
        <v>51</v>
      </c>
      <c r="K172" s="116" t="s">
        <v>55</v>
      </c>
      <c r="L172" s="116" t="s">
        <v>55</v>
      </c>
      <c r="M172" s="116"/>
      <c r="N172" s="117">
        <v>1.2</v>
      </c>
      <c r="O172" s="146">
        <v>360</v>
      </c>
      <c r="P172" s="146">
        <v>360</v>
      </c>
      <c r="Q172" s="242">
        <v>1</v>
      </c>
      <c r="R172" s="118" t="str">
        <f t="shared" si="62"/>
        <v>400 - 499</v>
      </c>
      <c r="S172" s="118" t="str">
        <f t="shared" si="63"/>
        <v>1.2 - 1.39</v>
      </c>
      <c r="T172" s="119">
        <f t="shared" si="64"/>
        <v>1.2</v>
      </c>
      <c r="U172" s="120">
        <f t="shared" si="65"/>
        <v>0.46451519999999991</v>
      </c>
      <c r="V172" s="161">
        <f t="shared" si="66"/>
        <v>1.2</v>
      </c>
      <c r="W172" s="161">
        <f t="shared" si="67"/>
        <v>509.11688245431424</v>
      </c>
      <c r="X172" s="121">
        <f t="shared" si="68"/>
        <v>21.480570791367189</v>
      </c>
      <c r="Y172" s="188">
        <v>21.480570791367189</v>
      </c>
      <c r="Z172" s="148">
        <f t="shared" si="69"/>
        <v>1</v>
      </c>
      <c r="AA172" s="148">
        <f t="shared" si="70"/>
        <v>1</v>
      </c>
      <c r="AB172" s="122">
        <f t="shared" si="71"/>
        <v>424.26406871192853</v>
      </c>
      <c r="AC172" s="30">
        <f t="shared" si="72"/>
        <v>464.51519999999988</v>
      </c>
      <c r="AD172" s="31">
        <f t="shared" si="73"/>
        <v>1</v>
      </c>
      <c r="AE172" s="164">
        <f t="shared" si="74"/>
        <v>30.479999999999997</v>
      </c>
      <c r="AF172" s="165">
        <f t="shared" si="75"/>
        <v>21.480570791367189</v>
      </c>
      <c r="AH172" t="str">
        <f t="shared" si="76"/>
        <v>2019</v>
      </c>
    </row>
    <row r="173" spans="4:34" hidden="1" x14ac:dyDescent="0.25">
      <c r="D173" s="282" t="str">
        <f t="shared" si="61"/>
        <v>Q1 2019</v>
      </c>
      <c r="E173" s="114" t="s">
        <v>60</v>
      </c>
      <c r="F173" s="115" t="s">
        <v>83</v>
      </c>
      <c r="G173" s="157" t="s">
        <v>43</v>
      </c>
      <c r="H173" s="157" t="s">
        <v>197</v>
      </c>
      <c r="I173" s="116" t="s">
        <v>58</v>
      </c>
      <c r="J173" s="116" t="s">
        <v>45</v>
      </c>
      <c r="K173" s="116" t="s">
        <v>75</v>
      </c>
      <c r="L173" s="116" t="s">
        <v>129</v>
      </c>
      <c r="M173" s="116" t="s">
        <v>145</v>
      </c>
      <c r="N173" s="117">
        <v>1.3</v>
      </c>
      <c r="O173" s="146">
        <v>360</v>
      </c>
      <c r="P173" s="146">
        <v>360</v>
      </c>
      <c r="Q173" s="242">
        <v>0.21</v>
      </c>
      <c r="R173" s="118" t="str">
        <f t="shared" si="62"/>
        <v>300 - 399</v>
      </c>
      <c r="S173" s="118" t="str">
        <f t="shared" si="63"/>
        <v>1.2 - 1.39</v>
      </c>
      <c r="T173" s="119">
        <f t="shared" si="64"/>
        <v>0.27300000000000002</v>
      </c>
      <c r="U173" s="120">
        <f t="shared" si="65"/>
        <v>0.11448364199999997</v>
      </c>
      <c r="V173" s="161">
        <f t="shared" si="66"/>
        <v>0.27299999999999996</v>
      </c>
      <c r="W173" s="161">
        <f t="shared" si="67"/>
        <v>106.91454531540599</v>
      </c>
      <c r="X173" s="121">
        <f t="shared" si="68"/>
        <v>3.4279421325485275</v>
      </c>
      <c r="Y173" s="188">
        <v>16.323533964516798</v>
      </c>
      <c r="Z173" s="148">
        <f t="shared" si="69"/>
        <v>1</v>
      </c>
      <c r="AA173" s="148">
        <f t="shared" si="70"/>
        <v>1</v>
      </c>
      <c r="AB173" s="122">
        <f t="shared" si="71"/>
        <v>391.62837111870323</v>
      </c>
      <c r="AC173" s="30">
        <f t="shared" si="72"/>
        <v>545.16019999999992</v>
      </c>
      <c r="AD173" s="31">
        <f t="shared" si="73"/>
        <v>1</v>
      </c>
      <c r="AE173" s="164">
        <f t="shared" si="74"/>
        <v>33.019999999999996</v>
      </c>
      <c r="AF173" s="165">
        <f t="shared" si="75"/>
        <v>3.4279421325485275</v>
      </c>
      <c r="AH173" t="str">
        <f t="shared" si="76"/>
        <v>2019</v>
      </c>
    </row>
    <row r="174" spans="4:34" hidden="1" x14ac:dyDescent="0.25">
      <c r="D174" s="282" t="str">
        <f t="shared" si="61"/>
        <v>Q1 2019</v>
      </c>
      <c r="E174" s="114" t="s">
        <v>60</v>
      </c>
      <c r="F174" s="115" t="s">
        <v>83</v>
      </c>
      <c r="G174" s="157" t="s">
        <v>43</v>
      </c>
      <c r="H174" s="157" t="s">
        <v>197</v>
      </c>
      <c r="I174" s="116" t="s">
        <v>50</v>
      </c>
      <c r="J174" s="116" t="s">
        <v>45</v>
      </c>
      <c r="K174" s="116" t="s">
        <v>75</v>
      </c>
      <c r="L174" s="116" t="s">
        <v>75</v>
      </c>
      <c r="M174" s="116" t="s">
        <v>109</v>
      </c>
      <c r="N174" s="117">
        <v>1.1299999999999999</v>
      </c>
      <c r="O174" s="146">
        <v>160</v>
      </c>
      <c r="P174" s="146">
        <v>300</v>
      </c>
      <c r="Q174" s="242">
        <v>0.39</v>
      </c>
      <c r="R174" s="118" t="str">
        <f t="shared" si="62"/>
        <v>300 - 399</v>
      </c>
      <c r="S174" s="118" t="str">
        <f t="shared" si="63"/>
        <v>1 - 1.19</v>
      </c>
      <c r="T174" s="119">
        <f t="shared" si="64"/>
        <v>0.44069999999999998</v>
      </c>
      <c r="U174" s="120">
        <f t="shared" si="65"/>
        <v>0.13340506860622833</v>
      </c>
      <c r="V174" s="161">
        <f t="shared" si="66"/>
        <v>0.44069999999999998</v>
      </c>
      <c r="W174" s="161">
        <f t="shared" si="67"/>
        <v>132.6</v>
      </c>
      <c r="X174" s="121">
        <f t="shared" si="68"/>
        <v>4.3558061684263238</v>
      </c>
      <c r="Y174" s="188">
        <v>11.168733765195702</v>
      </c>
      <c r="Z174" s="148">
        <f t="shared" si="69"/>
        <v>8</v>
      </c>
      <c r="AA174" s="148">
        <f t="shared" si="70"/>
        <v>15</v>
      </c>
      <c r="AB174" s="122">
        <f t="shared" si="71"/>
        <v>300.88495575221242</v>
      </c>
      <c r="AC174" s="30">
        <f t="shared" si="72"/>
        <v>342.06427847750848</v>
      </c>
      <c r="AD174" s="31">
        <f t="shared" si="73"/>
        <v>0.53333333333333333</v>
      </c>
      <c r="AE174" s="164">
        <f t="shared" si="74"/>
        <v>28.701999999999995</v>
      </c>
      <c r="AF174" s="165">
        <f t="shared" si="75"/>
        <v>4.3558061684263238</v>
      </c>
      <c r="AH174" t="str">
        <f t="shared" si="76"/>
        <v>2019</v>
      </c>
    </row>
    <row r="175" spans="4:34" hidden="1" x14ac:dyDescent="0.25">
      <c r="D175" s="282" t="str">
        <f t="shared" si="61"/>
        <v>Q1 2019</v>
      </c>
      <c r="E175" s="114" t="s">
        <v>60</v>
      </c>
      <c r="F175" s="115" t="s">
        <v>83</v>
      </c>
      <c r="G175" s="157" t="s">
        <v>43</v>
      </c>
      <c r="H175" s="157" t="s">
        <v>197</v>
      </c>
      <c r="I175" s="116" t="s">
        <v>58</v>
      </c>
      <c r="J175" s="116" t="s">
        <v>45</v>
      </c>
      <c r="K175" s="116" t="s">
        <v>75</v>
      </c>
      <c r="L175" s="116" t="s">
        <v>75</v>
      </c>
      <c r="M175" s="116" t="s">
        <v>109</v>
      </c>
      <c r="N175" s="117">
        <v>1.1299999999999999</v>
      </c>
      <c r="O175" s="146">
        <v>160</v>
      </c>
      <c r="P175" s="146">
        <v>300</v>
      </c>
      <c r="Q175" s="242">
        <v>0.65</v>
      </c>
      <c r="R175" s="118" t="str">
        <f t="shared" si="62"/>
        <v>300 - 399</v>
      </c>
      <c r="S175" s="118" t="str">
        <f t="shared" si="63"/>
        <v>1 - 1.19</v>
      </c>
      <c r="T175" s="119">
        <f t="shared" si="64"/>
        <v>0.73449999999999993</v>
      </c>
      <c r="U175" s="120">
        <f t="shared" si="65"/>
        <v>0.22234178101038052</v>
      </c>
      <c r="V175" s="161">
        <f t="shared" si="66"/>
        <v>0.73449999999999993</v>
      </c>
      <c r="W175" s="161">
        <f t="shared" si="67"/>
        <v>221</v>
      </c>
      <c r="X175" s="121">
        <f t="shared" si="68"/>
        <v>7.2596769473772067</v>
      </c>
      <c r="Y175" s="188">
        <v>11.168733765195702</v>
      </c>
      <c r="Z175" s="148">
        <f t="shared" si="69"/>
        <v>8</v>
      </c>
      <c r="AA175" s="148">
        <f t="shared" si="70"/>
        <v>15</v>
      </c>
      <c r="AB175" s="122">
        <f t="shared" si="71"/>
        <v>300.88495575221242</v>
      </c>
      <c r="AC175" s="30">
        <f t="shared" si="72"/>
        <v>342.06427847750848</v>
      </c>
      <c r="AD175" s="31">
        <f t="shared" si="73"/>
        <v>0.53333333333333333</v>
      </c>
      <c r="AE175" s="164">
        <f t="shared" si="74"/>
        <v>28.701999999999995</v>
      </c>
      <c r="AF175" s="165">
        <f t="shared" si="75"/>
        <v>7.2596769473772067</v>
      </c>
      <c r="AH175" t="str">
        <f t="shared" si="76"/>
        <v>2019</v>
      </c>
    </row>
    <row r="176" spans="4:34" hidden="1" x14ac:dyDescent="0.25">
      <c r="D176" s="282" t="str">
        <f t="shared" si="61"/>
        <v>Q1 2019</v>
      </c>
      <c r="E176" s="114" t="s">
        <v>60</v>
      </c>
      <c r="F176" s="115" t="s">
        <v>83</v>
      </c>
      <c r="G176" s="157" t="s">
        <v>43</v>
      </c>
      <c r="H176" s="157" t="s">
        <v>197</v>
      </c>
      <c r="I176" s="116" t="s">
        <v>58</v>
      </c>
      <c r="J176" s="116" t="s">
        <v>45</v>
      </c>
      <c r="K176" s="116" t="s">
        <v>75</v>
      </c>
      <c r="L176" s="116" t="s">
        <v>75</v>
      </c>
      <c r="M176" s="116" t="s">
        <v>151</v>
      </c>
      <c r="N176" s="117">
        <v>1.2</v>
      </c>
      <c r="O176" s="146">
        <v>390</v>
      </c>
      <c r="P176" s="146">
        <v>390</v>
      </c>
      <c r="Q176" s="242">
        <v>0.09</v>
      </c>
      <c r="R176" s="118" t="str">
        <f t="shared" si="62"/>
        <v>400 - 499</v>
      </c>
      <c r="S176" s="118" t="str">
        <f t="shared" si="63"/>
        <v>1.2 - 1.39</v>
      </c>
      <c r="T176" s="119">
        <f t="shared" si="64"/>
        <v>0.108</v>
      </c>
      <c r="U176" s="120">
        <f t="shared" si="65"/>
        <v>4.1806367999999983E-2</v>
      </c>
      <c r="V176" s="161">
        <f t="shared" si="66"/>
        <v>0.10799999999999998</v>
      </c>
      <c r="W176" s="161">
        <f t="shared" si="67"/>
        <v>49.638896039295638</v>
      </c>
      <c r="X176" s="121">
        <f t="shared" si="68"/>
        <v>1.3144740508268786</v>
      </c>
      <c r="Y176" s="188">
        <v>14.605267231409762</v>
      </c>
      <c r="Z176" s="148">
        <f t="shared" si="69"/>
        <v>1</v>
      </c>
      <c r="AA176" s="148">
        <f t="shared" si="70"/>
        <v>1</v>
      </c>
      <c r="AB176" s="122">
        <f t="shared" si="71"/>
        <v>459.61940777125591</v>
      </c>
      <c r="AC176" s="30">
        <f t="shared" si="72"/>
        <v>464.51519999999988</v>
      </c>
      <c r="AD176" s="31">
        <f t="shared" si="73"/>
        <v>1</v>
      </c>
      <c r="AE176" s="164">
        <f t="shared" si="74"/>
        <v>30.479999999999997</v>
      </c>
      <c r="AF176" s="165">
        <f t="shared" si="75"/>
        <v>1.3144740508268786</v>
      </c>
      <c r="AH176" t="str">
        <f t="shared" si="76"/>
        <v>2019</v>
      </c>
    </row>
    <row r="177" spans="4:34" hidden="1" x14ac:dyDescent="0.25">
      <c r="D177" s="282" t="str">
        <f t="shared" si="61"/>
        <v>Q1 2019</v>
      </c>
      <c r="E177" s="114" t="s">
        <v>60</v>
      </c>
      <c r="F177" s="115" t="s">
        <v>83</v>
      </c>
      <c r="G177" s="157" t="s">
        <v>43</v>
      </c>
      <c r="H177" s="157" t="s">
        <v>197</v>
      </c>
      <c r="I177" s="116" t="s">
        <v>58</v>
      </c>
      <c r="J177" s="116" t="s">
        <v>45</v>
      </c>
      <c r="K177" s="116" t="s">
        <v>75</v>
      </c>
      <c r="L177" s="116" t="s">
        <v>75</v>
      </c>
      <c r="M177" s="116" t="s">
        <v>157</v>
      </c>
      <c r="N177" s="117">
        <v>1.39</v>
      </c>
      <c r="O177" s="146">
        <v>454</v>
      </c>
      <c r="P177" s="146">
        <v>454</v>
      </c>
      <c r="Q177" s="242">
        <v>0.11</v>
      </c>
      <c r="R177" s="118" t="str">
        <f t="shared" si="62"/>
        <v>400 - 499</v>
      </c>
      <c r="S177" s="118" t="str">
        <f t="shared" si="63"/>
        <v>1.2 - 1.39</v>
      </c>
      <c r="T177" s="119">
        <f t="shared" si="64"/>
        <v>0.15289999999999998</v>
      </c>
      <c r="U177" s="120">
        <f t="shared" si="65"/>
        <v>6.8558249979999999E-2</v>
      </c>
      <c r="V177" s="161">
        <f t="shared" si="66"/>
        <v>0.15290000000000001</v>
      </c>
      <c r="W177" s="161">
        <f t="shared" si="67"/>
        <v>70.625825304912368</v>
      </c>
      <c r="X177" s="121">
        <f t="shared" si="68"/>
        <v>1.8900934064177339</v>
      </c>
      <c r="Y177" s="188">
        <v>17.182667331070309</v>
      </c>
      <c r="Z177" s="148">
        <f t="shared" si="69"/>
        <v>1</v>
      </c>
      <c r="AA177" s="148">
        <f t="shared" si="70"/>
        <v>1</v>
      </c>
      <c r="AB177" s="122">
        <f t="shared" si="71"/>
        <v>461.90860238660804</v>
      </c>
      <c r="AC177" s="30">
        <f t="shared" si="72"/>
        <v>623.25681799999995</v>
      </c>
      <c r="AD177" s="31">
        <f t="shared" si="73"/>
        <v>1</v>
      </c>
      <c r="AE177" s="164">
        <f t="shared" si="74"/>
        <v>35.305999999999997</v>
      </c>
      <c r="AF177" s="165">
        <f t="shared" si="75"/>
        <v>1.8900934064177339</v>
      </c>
      <c r="AH177" t="str">
        <f t="shared" si="76"/>
        <v>2019</v>
      </c>
    </row>
    <row r="178" spans="4:34" hidden="1" x14ac:dyDescent="0.25">
      <c r="D178" s="282" t="str">
        <f t="shared" si="61"/>
        <v>Q1 2019</v>
      </c>
      <c r="E178" s="114" t="s">
        <v>60</v>
      </c>
      <c r="F178" s="115" t="s">
        <v>83</v>
      </c>
      <c r="G178" s="157" t="s">
        <v>43</v>
      </c>
      <c r="H178" s="157" t="s">
        <v>197</v>
      </c>
      <c r="I178" s="116" t="s">
        <v>58</v>
      </c>
      <c r="J178" s="116" t="s">
        <v>45</v>
      </c>
      <c r="K178" s="116" t="s">
        <v>130</v>
      </c>
      <c r="L178" s="116" t="s">
        <v>130</v>
      </c>
      <c r="M178" s="116" t="s">
        <v>156</v>
      </c>
      <c r="N178" s="117">
        <v>0.95</v>
      </c>
      <c r="O178" s="146">
        <v>120</v>
      </c>
      <c r="P178" s="146">
        <v>240</v>
      </c>
      <c r="Q178" s="242">
        <v>0.38</v>
      </c>
      <c r="R178" s="118" t="str">
        <f t="shared" si="62"/>
        <v>200 - 299</v>
      </c>
      <c r="S178" s="118" t="str">
        <f t="shared" si="63"/>
        <v>0.8 - 0.99</v>
      </c>
      <c r="T178" s="119">
        <f t="shared" si="64"/>
        <v>0.36099999999999999</v>
      </c>
      <c r="U178" s="120">
        <f t="shared" si="65"/>
        <v>8.8503048799999998E-2</v>
      </c>
      <c r="V178" s="161">
        <f t="shared" si="66"/>
        <v>0.36099999999999999</v>
      </c>
      <c r="W178" s="161">
        <f t="shared" si="67"/>
        <v>101.9646997739904</v>
      </c>
      <c r="X178" s="121">
        <f t="shared" si="68"/>
        <v>3.9176481514840304</v>
      </c>
      <c r="Y178" s="188">
        <v>10.309600398642186</v>
      </c>
      <c r="Z178" s="148">
        <f t="shared" si="69"/>
        <v>1</v>
      </c>
      <c r="AA178" s="148">
        <f t="shared" si="70"/>
        <v>2</v>
      </c>
      <c r="AB178" s="122">
        <f t="shared" si="71"/>
        <v>282.45069189471025</v>
      </c>
      <c r="AC178" s="30">
        <f t="shared" si="72"/>
        <v>232.90276</v>
      </c>
      <c r="AD178" s="31">
        <f t="shared" si="73"/>
        <v>0.5</v>
      </c>
      <c r="AE178" s="164">
        <f t="shared" si="74"/>
        <v>24.13</v>
      </c>
      <c r="AF178" s="165">
        <f t="shared" si="75"/>
        <v>3.9176481514840304</v>
      </c>
      <c r="AH178" t="str">
        <f t="shared" si="76"/>
        <v>2019</v>
      </c>
    </row>
    <row r="179" spans="4:34" hidden="1" x14ac:dyDescent="0.25">
      <c r="D179" s="282" t="str">
        <f t="shared" si="61"/>
        <v>Q1 2019</v>
      </c>
      <c r="E179" s="114" t="s">
        <v>60</v>
      </c>
      <c r="F179" s="115" t="s">
        <v>83</v>
      </c>
      <c r="G179" s="157" t="s">
        <v>43</v>
      </c>
      <c r="H179" s="157" t="s">
        <v>197</v>
      </c>
      <c r="I179" s="116" t="s">
        <v>50</v>
      </c>
      <c r="J179" s="116" t="s">
        <v>45</v>
      </c>
      <c r="K179" s="116" t="s">
        <v>130</v>
      </c>
      <c r="L179" s="116" t="s">
        <v>130</v>
      </c>
      <c r="M179" s="116" t="s">
        <v>156</v>
      </c>
      <c r="N179" s="117">
        <v>0.95</v>
      </c>
      <c r="O179" s="146">
        <v>120</v>
      </c>
      <c r="P179" s="146">
        <v>240</v>
      </c>
      <c r="Q179" s="242">
        <v>0.55000000000000004</v>
      </c>
      <c r="R179" s="118" t="str">
        <f t="shared" si="62"/>
        <v>200 - 299</v>
      </c>
      <c r="S179" s="118" t="str">
        <f t="shared" si="63"/>
        <v>0.8 - 0.99</v>
      </c>
      <c r="T179" s="119">
        <f t="shared" si="64"/>
        <v>0.52249999999999996</v>
      </c>
      <c r="U179" s="120">
        <f t="shared" si="65"/>
        <v>0.12809651799999999</v>
      </c>
      <c r="V179" s="161">
        <f t="shared" si="66"/>
        <v>0.52250000000000008</v>
      </c>
      <c r="W179" s="161">
        <f t="shared" si="67"/>
        <v>147.58048651498612</v>
      </c>
      <c r="X179" s="121">
        <f t="shared" si="68"/>
        <v>5.6702802192532022</v>
      </c>
      <c r="Y179" s="188">
        <v>10.309600398642186</v>
      </c>
      <c r="Z179" s="148">
        <f t="shared" si="69"/>
        <v>1</v>
      </c>
      <c r="AA179" s="148">
        <f t="shared" si="70"/>
        <v>2</v>
      </c>
      <c r="AB179" s="122">
        <f t="shared" si="71"/>
        <v>282.45069189471025</v>
      </c>
      <c r="AC179" s="30">
        <f t="shared" si="72"/>
        <v>232.90276</v>
      </c>
      <c r="AD179" s="31">
        <f t="shared" si="73"/>
        <v>0.5</v>
      </c>
      <c r="AE179" s="164">
        <f t="shared" si="74"/>
        <v>24.13</v>
      </c>
      <c r="AF179" s="165">
        <f t="shared" si="75"/>
        <v>5.6702802192532022</v>
      </c>
      <c r="AH179" t="str">
        <f t="shared" si="76"/>
        <v>2019</v>
      </c>
    </row>
    <row r="180" spans="4:34" hidden="1" x14ac:dyDescent="0.25">
      <c r="D180" s="282" t="str">
        <f t="shared" si="61"/>
        <v>Q1 2019</v>
      </c>
      <c r="E180" s="114" t="s">
        <v>60</v>
      </c>
      <c r="F180" s="115" t="s">
        <v>83</v>
      </c>
      <c r="G180" s="157" t="s">
        <v>43</v>
      </c>
      <c r="H180" s="157" t="s">
        <v>197</v>
      </c>
      <c r="I180" s="116" t="s">
        <v>50</v>
      </c>
      <c r="J180" s="116" t="s">
        <v>45</v>
      </c>
      <c r="K180" s="116" t="s">
        <v>130</v>
      </c>
      <c r="L180" s="116" t="s">
        <v>144</v>
      </c>
      <c r="M180" s="116" t="s">
        <v>157</v>
      </c>
      <c r="N180" s="117">
        <v>1.39</v>
      </c>
      <c r="O180" s="146">
        <v>454</v>
      </c>
      <c r="P180" s="146">
        <v>454</v>
      </c>
      <c r="Q180" s="242">
        <v>0.21</v>
      </c>
      <c r="R180" s="118" t="str">
        <f t="shared" si="62"/>
        <v>400 - 499</v>
      </c>
      <c r="S180" s="118" t="str">
        <f t="shared" si="63"/>
        <v>1.2 - 1.39</v>
      </c>
      <c r="T180" s="119">
        <f t="shared" si="64"/>
        <v>0.29189999999999999</v>
      </c>
      <c r="U180" s="120">
        <f t="shared" si="65"/>
        <v>0.13088393177999999</v>
      </c>
      <c r="V180" s="161">
        <f t="shared" si="66"/>
        <v>0.29189999999999999</v>
      </c>
      <c r="W180" s="161">
        <f t="shared" si="67"/>
        <v>134.83112103665087</v>
      </c>
      <c r="X180" s="121">
        <f t="shared" si="68"/>
        <v>3.6083601395247649</v>
      </c>
      <c r="Y180" s="188">
        <v>17.182667331070309</v>
      </c>
      <c r="Z180" s="148">
        <f t="shared" si="69"/>
        <v>1</v>
      </c>
      <c r="AA180" s="148">
        <f t="shared" si="70"/>
        <v>1</v>
      </c>
      <c r="AB180" s="122">
        <f t="shared" si="71"/>
        <v>461.90860238660804</v>
      </c>
      <c r="AC180" s="30">
        <f t="shared" si="72"/>
        <v>623.25681799999995</v>
      </c>
      <c r="AD180" s="31">
        <f t="shared" si="73"/>
        <v>1</v>
      </c>
      <c r="AE180" s="164">
        <f t="shared" si="74"/>
        <v>35.305999999999997</v>
      </c>
      <c r="AF180" s="165">
        <f t="shared" si="75"/>
        <v>3.6083601395247649</v>
      </c>
      <c r="AH180" t="str">
        <f t="shared" si="76"/>
        <v>2019</v>
      </c>
    </row>
    <row r="181" spans="4:34" hidden="1" x14ac:dyDescent="0.25">
      <c r="D181" s="282" t="str">
        <f t="shared" si="61"/>
        <v>Q1 2019</v>
      </c>
      <c r="E181" s="114" t="s">
        <v>60</v>
      </c>
      <c r="F181" s="115" t="s">
        <v>83</v>
      </c>
      <c r="G181" s="157" t="s">
        <v>43</v>
      </c>
      <c r="H181" s="157" t="s">
        <v>197</v>
      </c>
      <c r="I181" s="116" t="s">
        <v>44</v>
      </c>
      <c r="J181" s="116" t="s">
        <v>45</v>
      </c>
      <c r="K181" s="116" t="s">
        <v>70</v>
      </c>
      <c r="L181" s="116" t="s">
        <v>120</v>
      </c>
      <c r="M181" s="116" t="s">
        <v>158</v>
      </c>
      <c r="N181" s="117">
        <v>1.4</v>
      </c>
      <c r="O181" s="146">
        <v>400</v>
      </c>
      <c r="P181" s="146">
        <v>400</v>
      </c>
      <c r="Q181" s="242">
        <v>0.5</v>
      </c>
      <c r="R181" s="118" t="str">
        <f t="shared" si="62"/>
        <v>400 - 499</v>
      </c>
      <c r="S181" s="118" t="str">
        <f t="shared" si="63"/>
        <v>1.4 - 1.59</v>
      </c>
      <c r="T181" s="119">
        <f t="shared" si="64"/>
        <v>0.7</v>
      </c>
      <c r="U181" s="120">
        <f t="shared" si="65"/>
        <v>0.31612839999999992</v>
      </c>
      <c r="V181" s="161">
        <f t="shared" si="66"/>
        <v>0.7</v>
      </c>
      <c r="W181" s="161">
        <f t="shared" si="67"/>
        <v>282.84271247461902</v>
      </c>
      <c r="X181" s="121">
        <f t="shared" si="68"/>
        <v>8.1617669822583991</v>
      </c>
      <c r="Y181" s="188">
        <v>16.323533964516798</v>
      </c>
      <c r="Z181" s="148">
        <f t="shared" si="69"/>
        <v>1</v>
      </c>
      <c r="AA181" s="148">
        <f t="shared" si="70"/>
        <v>1</v>
      </c>
      <c r="AB181" s="122">
        <f t="shared" si="71"/>
        <v>404.06101782088433</v>
      </c>
      <c r="AC181" s="30">
        <f t="shared" si="72"/>
        <v>632.25679999999988</v>
      </c>
      <c r="AD181" s="31">
        <f t="shared" si="73"/>
        <v>1</v>
      </c>
      <c r="AE181" s="164">
        <f t="shared" si="74"/>
        <v>35.559999999999995</v>
      </c>
      <c r="AF181" s="165">
        <f t="shared" si="75"/>
        <v>8.1617669822583991</v>
      </c>
      <c r="AH181" t="str">
        <f t="shared" si="76"/>
        <v>2019</v>
      </c>
    </row>
    <row r="182" spans="4:34" hidden="1" x14ac:dyDescent="0.25">
      <c r="D182" s="282" t="str">
        <f t="shared" si="61"/>
        <v>Q1 2019</v>
      </c>
      <c r="E182" s="114" t="s">
        <v>60</v>
      </c>
      <c r="F182" s="115" t="s">
        <v>83</v>
      </c>
      <c r="G182" s="157" t="s">
        <v>43</v>
      </c>
      <c r="H182" s="157" t="s">
        <v>197</v>
      </c>
      <c r="I182" s="116" t="s">
        <v>44</v>
      </c>
      <c r="J182" s="116" t="s">
        <v>45</v>
      </c>
      <c r="K182" s="116" t="s">
        <v>70</v>
      </c>
      <c r="L182" s="116" t="s">
        <v>119</v>
      </c>
      <c r="M182" s="116" t="s">
        <v>153</v>
      </c>
      <c r="N182" s="117">
        <v>1.4</v>
      </c>
      <c r="O182" s="146">
        <v>454</v>
      </c>
      <c r="P182" s="146">
        <v>454</v>
      </c>
      <c r="Q182" s="242">
        <v>0.25</v>
      </c>
      <c r="R182" s="118" t="str">
        <f t="shared" si="62"/>
        <v>400 - 499</v>
      </c>
      <c r="S182" s="118" t="str">
        <f t="shared" si="63"/>
        <v>1.4 - 1.59</v>
      </c>
      <c r="T182" s="119">
        <f t="shared" si="64"/>
        <v>0.35</v>
      </c>
      <c r="U182" s="120">
        <f t="shared" si="65"/>
        <v>0.15806419999999996</v>
      </c>
      <c r="V182" s="161">
        <f t="shared" si="66"/>
        <v>0.35</v>
      </c>
      <c r="W182" s="161">
        <f t="shared" si="67"/>
        <v>160.51323932934628</v>
      </c>
      <c r="X182" s="121">
        <f t="shared" si="68"/>
        <v>4.2956668327675773</v>
      </c>
      <c r="Y182" s="188">
        <v>17.182667331070309</v>
      </c>
      <c r="Z182" s="148">
        <f t="shared" si="69"/>
        <v>1</v>
      </c>
      <c r="AA182" s="148">
        <f t="shared" si="70"/>
        <v>1</v>
      </c>
      <c r="AB182" s="122">
        <f t="shared" si="71"/>
        <v>458.60925522670368</v>
      </c>
      <c r="AC182" s="30">
        <f t="shared" si="72"/>
        <v>632.25679999999988</v>
      </c>
      <c r="AD182" s="31">
        <f t="shared" si="73"/>
        <v>1</v>
      </c>
      <c r="AE182" s="164">
        <f t="shared" si="74"/>
        <v>35.559999999999995</v>
      </c>
      <c r="AF182" s="165">
        <f t="shared" si="75"/>
        <v>4.2956668327675773</v>
      </c>
      <c r="AH182" t="str">
        <f t="shared" si="76"/>
        <v>2019</v>
      </c>
    </row>
    <row r="183" spans="4:34" hidden="1" x14ac:dyDescent="0.25">
      <c r="D183" s="282" t="str">
        <f t="shared" si="61"/>
        <v>Q1 2019</v>
      </c>
      <c r="E183" s="114" t="s">
        <v>60</v>
      </c>
      <c r="F183" s="115" t="s">
        <v>83</v>
      </c>
      <c r="G183" s="157" t="s">
        <v>43</v>
      </c>
      <c r="H183" s="157" t="s">
        <v>197</v>
      </c>
      <c r="I183" s="116" t="s">
        <v>44</v>
      </c>
      <c r="J183" s="116" t="s">
        <v>45</v>
      </c>
      <c r="K183" s="116" t="s">
        <v>70</v>
      </c>
      <c r="L183" s="116" t="s">
        <v>119</v>
      </c>
      <c r="M183" s="116" t="s">
        <v>155</v>
      </c>
      <c r="N183" s="117">
        <v>1.2</v>
      </c>
      <c r="O183" s="146">
        <v>390</v>
      </c>
      <c r="P183" s="146">
        <v>390</v>
      </c>
      <c r="Q183" s="242">
        <v>0.57999999999999996</v>
      </c>
      <c r="R183" s="118" t="str">
        <f t="shared" si="62"/>
        <v>400 - 499</v>
      </c>
      <c r="S183" s="118" t="str">
        <f t="shared" si="63"/>
        <v>1.2 - 1.39</v>
      </c>
      <c r="T183" s="119">
        <f t="shared" si="64"/>
        <v>0.69599999999999995</v>
      </c>
      <c r="U183" s="120">
        <f t="shared" si="65"/>
        <v>0.26941881599999995</v>
      </c>
      <c r="V183" s="161">
        <f t="shared" si="66"/>
        <v>0.69599999999999984</v>
      </c>
      <c r="W183" s="161">
        <f t="shared" si="67"/>
        <v>319.89510780879408</v>
      </c>
      <c r="X183" s="121">
        <f t="shared" si="68"/>
        <v>8.4710549942176616</v>
      </c>
      <c r="Y183" s="188">
        <v>14.605267231409762</v>
      </c>
      <c r="Z183" s="148">
        <f t="shared" si="69"/>
        <v>1</v>
      </c>
      <c r="AA183" s="148">
        <f t="shared" si="70"/>
        <v>1</v>
      </c>
      <c r="AB183" s="122">
        <f t="shared" si="71"/>
        <v>459.61940777125591</v>
      </c>
      <c r="AC183" s="30">
        <f t="shared" si="72"/>
        <v>464.51519999999988</v>
      </c>
      <c r="AD183" s="31">
        <f t="shared" si="73"/>
        <v>1</v>
      </c>
      <c r="AE183" s="164">
        <f t="shared" si="74"/>
        <v>30.479999999999997</v>
      </c>
      <c r="AF183" s="165">
        <f t="shared" si="75"/>
        <v>8.4710549942176616</v>
      </c>
      <c r="AH183" t="str">
        <f t="shared" si="76"/>
        <v>2019</v>
      </c>
    </row>
    <row r="184" spans="4:34" hidden="1" x14ac:dyDescent="0.25">
      <c r="D184" s="282" t="str">
        <f t="shared" si="61"/>
        <v>Q1 2019</v>
      </c>
      <c r="E184" s="114" t="s">
        <v>60</v>
      </c>
      <c r="F184" s="115" t="s">
        <v>83</v>
      </c>
      <c r="G184" s="157" t="s">
        <v>43</v>
      </c>
      <c r="H184" s="157" t="s">
        <v>197</v>
      </c>
      <c r="I184" s="116" t="s">
        <v>44</v>
      </c>
      <c r="J184" s="116" t="s">
        <v>45</v>
      </c>
      <c r="K184" s="116" t="s">
        <v>70</v>
      </c>
      <c r="L184" s="116" t="s">
        <v>118</v>
      </c>
      <c r="M184" s="116" t="s">
        <v>154</v>
      </c>
      <c r="N184" s="117">
        <v>1.2</v>
      </c>
      <c r="O184" s="146">
        <v>390</v>
      </c>
      <c r="P184" s="146">
        <v>390</v>
      </c>
      <c r="Q184" s="242">
        <v>0.6</v>
      </c>
      <c r="R184" s="118" t="str">
        <f t="shared" si="62"/>
        <v>400 - 499</v>
      </c>
      <c r="S184" s="118" t="str">
        <f t="shared" si="63"/>
        <v>1.2 - 1.39</v>
      </c>
      <c r="T184" s="119">
        <f t="shared" si="64"/>
        <v>0.72</v>
      </c>
      <c r="U184" s="120">
        <f t="shared" si="65"/>
        <v>0.27870911999999992</v>
      </c>
      <c r="V184" s="161">
        <f t="shared" si="66"/>
        <v>0.71999999999999986</v>
      </c>
      <c r="W184" s="161">
        <f t="shared" si="67"/>
        <v>330.92597359530424</v>
      </c>
      <c r="X184" s="121">
        <f t="shared" si="68"/>
        <v>8.7631603388458572</v>
      </c>
      <c r="Y184" s="188">
        <v>14.605267231409762</v>
      </c>
      <c r="Z184" s="148">
        <f t="shared" si="69"/>
        <v>1</v>
      </c>
      <c r="AA184" s="148">
        <f t="shared" si="70"/>
        <v>1</v>
      </c>
      <c r="AB184" s="122">
        <f t="shared" si="71"/>
        <v>459.61940777125591</v>
      </c>
      <c r="AC184" s="30">
        <f t="shared" si="72"/>
        <v>464.51519999999988</v>
      </c>
      <c r="AD184" s="31">
        <f t="shared" si="73"/>
        <v>1</v>
      </c>
      <c r="AE184" s="164">
        <f t="shared" si="74"/>
        <v>30.479999999999997</v>
      </c>
      <c r="AF184" s="165">
        <f t="shared" si="75"/>
        <v>8.7631603388458572</v>
      </c>
      <c r="AH184" t="str">
        <f t="shared" si="76"/>
        <v>2019</v>
      </c>
    </row>
    <row r="185" spans="4:34" hidden="1" x14ac:dyDescent="0.25">
      <c r="D185" s="282" t="str">
        <f t="shared" si="61"/>
        <v>Q1 2019</v>
      </c>
      <c r="E185" s="114" t="s">
        <v>60</v>
      </c>
      <c r="F185" s="115" t="s">
        <v>83</v>
      </c>
      <c r="G185" s="157" t="s">
        <v>43</v>
      </c>
      <c r="H185" s="157" t="s">
        <v>197</v>
      </c>
      <c r="I185" s="116" t="s">
        <v>58</v>
      </c>
      <c r="J185" s="116" t="s">
        <v>45</v>
      </c>
      <c r="K185" s="116" t="s">
        <v>70</v>
      </c>
      <c r="L185" s="116" t="s">
        <v>77</v>
      </c>
      <c r="M185" s="116" t="s">
        <v>181</v>
      </c>
      <c r="N185" s="117">
        <v>1.41</v>
      </c>
      <c r="O185" s="146">
        <v>320</v>
      </c>
      <c r="P185" s="146">
        <v>360</v>
      </c>
      <c r="Q185" s="242">
        <v>1.25</v>
      </c>
      <c r="R185" s="118" t="str">
        <f t="shared" si="62"/>
        <v>300 - 399</v>
      </c>
      <c r="S185" s="118" t="str">
        <f t="shared" si="63"/>
        <v>1.4 - 1.59</v>
      </c>
      <c r="T185" s="119">
        <f t="shared" si="64"/>
        <v>1.7625</v>
      </c>
      <c r="U185" s="120">
        <f t="shared" si="65"/>
        <v>0.79612299062068925</v>
      </c>
      <c r="V185" s="161">
        <f t="shared" si="66"/>
        <v>1.7624999999999997</v>
      </c>
      <c r="W185" s="161">
        <f t="shared" si="67"/>
        <v>602.07972893961471</v>
      </c>
      <c r="X185" s="121">
        <f t="shared" si="68"/>
        <v>19.330500747454099</v>
      </c>
      <c r="Y185" s="188">
        <v>15.46440059796328</v>
      </c>
      <c r="Z185" s="148">
        <f t="shared" si="69"/>
        <v>8</v>
      </c>
      <c r="AA185" s="148">
        <f t="shared" si="70"/>
        <v>9</v>
      </c>
      <c r="AB185" s="122">
        <f t="shared" si="71"/>
        <v>341.60551996573889</v>
      </c>
      <c r="AC185" s="30">
        <f t="shared" si="72"/>
        <v>636.89839249655142</v>
      </c>
      <c r="AD185" s="31">
        <f t="shared" si="73"/>
        <v>0.88888888888888884</v>
      </c>
      <c r="AE185" s="164">
        <f t="shared" si="74"/>
        <v>35.813999999999993</v>
      </c>
      <c r="AF185" s="165">
        <f t="shared" si="75"/>
        <v>19.330500747454099</v>
      </c>
      <c r="AH185" t="str">
        <f t="shared" si="76"/>
        <v>2019</v>
      </c>
    </row>
    <row r="186" spans="4:34" hidden="1" x14ac:dyDescent="0.25">
      <c r="D186" s="282" t="str">
        <f t="shared" si="61"/>
        <v>Q1 2019</v>
      </c>
      <c r="E186" s="114" t="s">
        <v>60</v>
      </c>
      <c r="F186" s="115" t="s">
        <v>83</v>
      </c>
      <c r="G186" s="157" t="s">
        <v>43</v>
      </c>
      <c r="H186" s="157" t="s">
        <v>197</v>
      </c>
      <c r="I186" s="116" t="s">
        <v>50</v>
      </c>
      <c r="J186" s="116" t="s">
        <v>45</v>
      </c>
      <c r="K186" s="116" t="s">
        <v>70</v>
      </c>
      <c r="L186" s="116" t="s">
        <v>70</v>
      </c>
      <c r="M186" s="116" t="s">
        <v>152</v>
      </c>
      <c r="N186" s="117">
        <v>1.4</v>
      </c>
      <c r="O186" s="146">
        <v>480</v>
      </c>
      <c r="P186" s="146">
        <v>480</v>
      </c>
      <c r="Q186" s="242">
        <v>0.21</v>
      </c>
      <c r="R186" s="118" t="str">
        <f t="shared" si="62"/>
        <v>400 - 499</v>
      </c>
      <c r="S186" s="118" t="str">
        <f t="shared" si="63"/>
        <v>1.4 - 1.59</v>
      </c>
      <c r="T186" s="119">
        <f t="shared" si="64"/>
        <v>0.29399999999999998</v>
      </c>
      <c r="U186" s="120">
        <f t="shared" si="65"/>
        <v>0.13277392799999999</v>
      </c>
      <c r="V186" s="161">
        <f t="shared" si="66"/>
        <v>0.29399999999999998</v>
      </c>
      <c r="W186" s="161">
        <f t="shared" si="67"/>
        <v>142.55272708720798</v>
      </c>
      <c r="X186" s="121">
        <f t="shared" si="68"/>
        <v>3.6083601395247649</v>
      </c>
      <c r="Y186" s="188">
        <v>17.182667331070309</v>
      </c>
      <c r="Z186" s="148">
        <f t="shared" si="69"/>
        <v>1</v>
      </c>
      <c r="AA186" s="148">
        <f t="shared" si="70"/>
        <v>1</v>
      </c>
      <c r="AB186" s="122">
        <f t="shared" si="71"/>
        <v>484.87322138506119</v>
      </c>
      <c r="AC186" s="30">
        <f t="shared" si="72"/>
        <v>632.25679999999988</v>
      </c>
      <c r="AD186" s="31">
        <f t="shared" si="73"/>
        <v>1</v>
      </c>
      <c r="AE186" s="164">
        <f t="shared" si="74"/>
        <v>35.559999999999995</v>
      </c>
      <c r="AF186" s="165">
        <f t="shared" si="75"/>
        <v>3.6083601395247649</v>
      </c>
      <c r="AH186" t="str">
        <f t="shared" si="76"/>
        <v>2019</v>
      </c>
    </row>
    <row r="187" spans="4:34" hidden="1" x14ac:dyDescent="0.25">
      <c r="D187" s="282" t="str">
        <f t="shared" si="61"/>
        <v>Q1 2019</v>
      </c>
      <c r="E187" s="114" t="s">
        <v>60</v>
      </c>
      <c r="F187" s="115" t="s">
        <v>83</v>
      </c>
      <c r="G187" s="157" t="s">
        <v>43</v>
      </c>
      <c r="H187" s="157" t="s">
        <v>197</v>
      </c>
      <c r="I187" s="116" t="s">
        <v>73</v>
      </c>
      <c r="J187" s="116" t="s">
        <v>45</v>
      </c>
      <c r="K187" s="116" t="s">
        <v>70</v>
      </c>
      <c r="L187" s="116" t="s">
        <v>70</v>
      </c>
      <c r="M187" s="116" t="s">
        <v>131</v>
      </c>
      <c r="N187" s="117">
        <v>1.45</v>
      </c>
      <c r="O187" s="146">
        <v>400</v>
      </c>
      <c r="P187" s="146">
        <v>400</v>
      </c>
      <c r="Q187" s="242">
        <v>0.03</v>
      </c>
      <c r="R187" s="118" t="str">
        <f t="shared" si="62"/>
        <v>300 - 399</v>
      </c>
      <c r="S187" s="118" t="str">
        <f t="shared" si="63"/>
        <v>1.4 - 1.59</v>
      </c>
      <c r="T187" s="119">
        <f t="shared" si="64"/>
        <v>4.3499999999999997E-2</v>
      </c>
      <c r="U187" s="120">
        <f t="shared" si="65"/>
        <v>2.0346733499999995E-2</v>
      </c>
      <c r="V187" s="161">
        <f t="shared" si="66"/>
        <v>4.3500000000000004E-2</v>
      </c>
      <c r="W187" s="161">
        <f t="shared" si="67"/>
        <v>16.970562748477139</v>
      </c>
      <c r="X187" s="121">
        <f t="shared" si="68"/>
        <v>0.51548001993210923</v>
      </c>
      <c r="Y187" s="188">
        <v>17.182667331070309</v>
      </c>
      <c r="Z187" s="148">
        <f t="shared" si="69"/>
        <v>1</v>
      </c>
      <c r="AA187" s="148">
        <f t="shared" si="70"/>
        <v>1</v>
      </c>
      <c r="AB187" s="122">
        <f t="shared" si="71"/>
        <v>390.12787927533657</v>
      </c>
      <c r="AC187" s="30">
        <f t="shared" si="72"/>
        <v>678.22444999999993</v>
      </c>
      <c r="AD187" s="31">
        <f t="shared" si="73"/>
        <v>1</v>
      </c>
      <c r="AE187" s="164">
        <f t="shared" si="74"/>
        <v>36.83</v>
      </c>
      <c r="AF187" s="165">
        <f t="shared" si="75"/>
        <v>0.51548001993210923</v>
      </c>
      <c r="AH187" t="str">
        <f t="shared" si="76"/>
        <v>2019</v>
      </c>
    </row>
    <row r="188" spans="4:34" hidden="1" x14ac:dyDescent="0.25">
      <c r="D188" s="282" t="str">
        <f t="shared" si="61"/>
        <v>Q1 2019</v>
      </c>
      <c r="E188" s="114" t="s">
        <v>60</v>
      </c>
      <c r="F188" s="115" t="s">
        <v>83</v>
      </c>
      <c r="G188" s="157" t="s">
        <v>43</v>
      </c>
      <c r="H188" s="157" t="s">
        <v>197</v>
      </c>
      <c r="I188" s="116" t="s">
        <v>73</v>
      </c>
      <c r="J188" s="116" t="s">
        <v>45</v>
      </c>
      <c r="K188" s="116" t="s">
        <v>70</v>
      </c>
      <c r="L188" s="116" t="s">
        <v>70</v>
      </c>
      <c r="M188" s="116" t="s">
        <v>131</v>
      </c>
      <c r="N188" s="117">
        <v>1.2</v>
      </c>
      <c r="O188" s="146">
        <v>390</v>
      </c>
      <c r="P188" s="146">
        <v>390</v>
      </c>
      <c r="Q188" s="242">
        <v>0.05</v>
      </c>
      <c r="R188" s="118" t="str">
        <f t="shared" si="62"/>
        <v>400 - 499</v>
      </c>
      <c r="S188" s="118" t="str">
        <f t="shared" si="63"/>
        <v>1.2 - 1.39</v>
      </c>
      <c r="T188" s="119">
        <f t="shared" si="64"/>
        <v>0.06</v>
      </c>
      <c r="U188" s="120">
        <f t="shared" si="65"/>
        <v>2.3225759999999995E-2</v>
      </c>
      <c r="V188" s="161">
        <f t="shared" si="66"/>
        <v>6.0000000000000005E-2</v>
      </c>
      <c r="W188" s="161">
        <f t="shared" si="67"/>
        <v>27.577164466275356</v>
      </c>
      <c r="X188" s="121">
        <f t="shared" si="68"/>
        <v>0.7302633615704881</v>
      </c>
      <c r="Y188" s="188">
        <v>14.605267231409762</v>
      </c>
      <c r="Z188" s="148">
        <f t="shared" si="69"/>
        <v>1</v>
      </c>
      <c r="AA188" s="148">
        <f t="shared" si="70"/>
        <v>1</v>
      </c>
      <c r="AB188" s="122">
        <f t="shared" si="71"/>
        <v>459.61940777125591</v>
      </c>
      <c r="AC188" s="30">
        <f t="shared" si="72"/>
        <v>464.51519999999988</v>
      </c>
      <c r="AD188" s="31">
        <f t="shared" si="73"/>
        <v>1</v>
      </c>
      <c r="AE188" s="164">
        <f t="shared" si="74"/>
        <v>30.479999999999997</v>
      </c>
      <c r="AF188" s="165">
        <f t="shared" si="75"/>
        <v>0.7302633615704881</v>
      </c>
      <c r="AH188" t="str">
        <f t="shared" si="76"/>
        <v>2019</v>
      </c>
    </row>
    <row r="189" spans="4:34" hidden="1" x14ac:dyDescent="0.25">
      <c r="D189" s="282" t="str">
        <f t="shared" si="61"/>
        <v>Q1 2019</v>
      </c>
      <c r="E189" s="114" t="s">
        <v>60</v>
      </c>
      <c r="F189" s="115" t="s">
        <v>83</v>
      </c>
      <c r="G189" s="157" t="s">
        <v>43</v>
      </c>
      <c r="H189" s="157" t="s">
        <v>197</v>
      </c>
      <c r="I189" s="116" t="s">
        <v>58</v>
      </c>
      <c r="J189" s="116" t="s">
        <v>45</v>
      </c>
      <c r="K189" s="116" t="s">
        <v>70</v>
      </c>
      <c r="L189" s="116" t="s">
        <v>70</v>
      </c>
      <c r="M189" s="116" t="s">
        <v>131</v>
      </c>
      <c r="N189" s="117">
        <v>1.2</v>
      </c>
      <c r="O189" s="146">
        <v>390</v>
      </c>
      <c r="P189" s="146">
        <v>390</v>
      </c>
      <c r="Q189" s="242">
        <v>0.08</v>
      </c>
      <c r="R189" s="118" t="str">
        <f t="shared" si="62"/>
        <v>400 - 499</v>
      </c>
      <c r="S189" s="118" t="str">
        <f t="shared" si="63"/>
        <v>1.2 - 1.39</v>
      </c>
      <c r="T189" s="119">
        <f t="shared" si="64"/>
        <v>9.6000000000000002E-2</v>
      </c>
      <c r="U189" s="120">
        <f t="shared" si="65"/>
        <v>3.716121599999999E-2</v>
      </c>
      <c r="V189" s="161">
        <f t="shared" si="66"/>
        <v>9.5999999999999988E-2</v>
      </c>
      <c r="W189" s="161">
        <f t="shared" si="67"/>
        <v>44.123463146040571</v>
      </c>
      <c r="X189" s="121">
        <f t="shared" si="68"/>
        <v>1.1684213785127811</v>
      </c>
      <c r="Y189" s="188">
        <v>14.605267231409762</v>
      </c>
      <c r="Z189" s="148">
        <f t="shared" si="69"/>
        <v>1</v>
      </c>
      <c r="AA189" s="148">
        <f t="shared" si="70"/>
        <v>1</v>
      </c>
      <c r="AB189" s="122">
        <f t="shared" si="71"/>
        <v>459.61940777125591</v>
      </c>
      <c r="AC189" s="30">
        <f t="shared" si="72"/>
        <v>464.51519999999988</v>
      </c>
      <c r="AD189" s="31">
        <f t="shared" si="73"/>
        <v>1</v>
      </c>
      <c r="AE189" s="164">
        <f t="shared" si="74"/>
        <v>30.479999999999997</v>
      </c>
      <c r="AF189" s="165">
        <f t="shared" si="75"/>
        <v>1.1684213785127811</v>
      </c>
      <c r="AH189" t="str">
        <f t="shared" si="76"/>
        <v>2019</v>
      </c>
    </row>
    <row r="190" spans="4:34" hidden="1" x14ac:dyDescent="0.25">
      <c r="D190" s="282" t="str">
        <f t="shared" si="61"/>
        <v>Q1 2019</v>
      </c>
      <c r="E190" s="114" t="s">
        <v>60</v>
      </c>
      <c r="F190" s="115" t="s">
        <v>83</v>
      </c>
      <c r="G190" s="157" t="s">
        <v>43</v>
      </c>
      <c r="H190" s="157" t="s">
        <v>197</v>
      </c>
      <c r="I190" s="116" t="s">
        <v>58</v>
      </c>
      <c r="J190" s="116" t="s">
        <v>45</v>
      </c>
      <c r="K190" s="116" t="s">
        <v>70</v>
      </c>
      <c r="L190" s="116" t="s">
        <v>70</v>
      </c>
      <c r="M190" s="116" t="s">
        <v>131</v>
      </c>
      <c r="N190" s="117">
        <v>0.95</v>
      </c>
      <c r="O190" s="146">
        <v>120</v>
      </c>
      <c r="P190" s="146">
        <v>180</v>
      </c>
      <c r="Q190" s="242">
        <v>0.17</v>
      </c>
      <c r="R190" s="118" t="str">
        <f t="shared" si="62"/>
        <v>200 - 299</v>
      </c>
      <c r="S190" s="118" t="str">
        <f t="shared" si="63"/>
        <v>0.8 - 0.99</v>
      </c>
      <c r="T190" s="119">
        <f t="shared" si="64"/>
        <v>0.1615</v>
      </c>
      <c r="U190" s="120">
        <f t="shared" si="65"/>
        <v>4.5684772153846157E-2</v>
      </c>
      <c r="V190" s="161">
        <f t="shared" si="66"/>
        <v>0.1615</v>
      </c>
      <c r="W190" s="161">
        <f t="shared" si="67"/>
        <v>36.776623009732695</v>
      </c>
      <c r="X190" s="121">
        <f t="shared" si="68"/>
        <v>1.7526320677691716</v>
      </c>
      <c r="Y190" s="188">
        <v>10.309600398642186</v>
      </c>
      <c r="Z190" s="148">
        <f t="shared" si="69"/>
        <v>2</v>
      </c>
      <c r="AA190" s="148">
        <f t="shared" si="70"/>
        <v>3</v>
      </c>
      <c r="AB190" s="122">
        <f t="shared" si="71"/>
        <v>227.71902792404143</v>
      </c>
      <c r="AC190" s="30">
        <f t="shared" si="72"/>
        <v>268.73395384615384</v>
      </c>
      <c r="AD190" s="31">
        <f t="shared" si="73"/>
        <v>0.66666666666666663</v>
      </c>
      <c r="AE190" s="164">
        <f t="shared" si="74"/>
        <v>24.13</v>
      </c>
      <c r="AF190" s="165">
        <f t="shared" si="75"/>
        <v>1.7526320677691716</v>
      </c>
      <c r="AH190" t="str">
        <f t="shared" si="76"/>
        <v>2019</v>
      </c>
    </row>
    <row r="191" spans="4:34" hidden="1" x14ac:dyDescent="0.25">
      <c r="D191" s="282" t="str">
        <f t="shared" si="61"/>
        <v>Q1 2019</v>
      </c>
      <c r="E191" s="114" t="s">
        <v>60</v>
      </c>
      <c r="F191" s="115" t="s">
        <v>83</v>
      </c>
      <c r="G191" s="157" t="s">
        <v>43</v>
      </c>
      <c r="H191" s="157" t="s">
        <v>197</v>
      </c>
      <c r="I191" s="116" t="s">
        <v>58</v>
      </c>
      <c r="J191" s="116" t="s">
        <v>45</v>
      </c>
      <c r="K191" s="116" t="s">
        <v>70</v>
      </c>
      <c r="L191" s="116" t="s">
        <v>70</v>
      </c>
      <c r="M191" s="116" t="s">
        <v>131</v>
      </c>
      <c r="N191" s="117">
        <v>1.4</v>
      </c>
      <c r="O191" s="146">
        <v>400</v>
      </c>
      <c r="P191" s="146">
        <v>400</v>
      </c>
      <c r="Q191" s="242">
        <v>0.22</v>
      </c>
      <c r="R191" s="118" t="str">
        <f t="shared" si="62"/>
        <v>400 - 499</v>
      </c>
      <c r="S191" s="118" t="str">
        <f t="shared" si="63"/>
        <v>1.4 - 1.59</v>
      </c>
      <c r="T191" s="119">
        <f t="shared" si="64"/>
        <v>0.308</v>
      </c>
      <c r="U191" s="120">
        <f t="shared" si="65"/>
        <v>0.13909649599999999</v>
      </c>
      <c r="V191" s="161">
        <f t="shared" si="66"/>
        <v>0.308</v>
      </c>
      <c r="W191" s="161">
        <f t="shared" si="67"/>
        <v>124.45079348883237</v>
      </c>
      <c r="X191" s="121">
        <f t="shared" si="68"/>
        <v>3.5911774721936958</v>
      </c>
      <c r="Y191" s="188">
        <v>16.323533964516798</v>
      </c>
      <c r="Z191" s="148">
        <f t="shared" si="69"/>
        <v>1</v>
      </c>
      <c r="AA191" s="148">
        <f t="shared" si="70"/>
        <v>1</v>
      </c>
      <c r="AB191" s="122">
        <f t="shared" si="71"/>
        <v>404.06101782088433</v>
      </c>
      <c r="AC191" s="30">
        <f t="shared" si="72"/>
        <v>632.25679999999988</v>
      </c>
      <c r="AD191" s="31">
        <f t="shared" si="73"/>
        <v>1</v>
      </c>
      <c r="AE191" s="164">
        <f t="shared" si="74"/>
        <v>35.559999999999995</v>
      </c>
      <c r="AF191" s="165">
        <f t="shared" si="75"/>
        <v>3.5911774721936958</v>
      </c>
      <c r="AH191" t="str">
        <f t="shared" si="76"/>
        <v>2019</v>
      </c>
    </row>
    <row r="192" spans="4:34" hidden="1" x14ac:dyDescent="0.25">
      <c r="D192" s="282" t="str">
        <f t="shared" si="61"/>
        <v>Q1 2019</v>
      </c>
      <c r="E192" s="114" t="s">
        <v>60</v>
      </c>
      <c r="F192" s="115" t="s">
        <v>83</v>
      </c>
      <c r="G192" s="157" t="s">
        <v>43</v>
      </c>
      <c r="H192" s="157" t="s">
        <v>197</v>
      </c>
      <c r="I192" s="116" t="s">
        <v>58</v>
      </c>
      <c r="J192" s="116" t="s">
        <v>45</v>
      </c>
      <c r="K192" s="116" t="s">
        <v>70</v>
      </c>
      <c r="L192" s="116" t="s">
        <v>149</v>
      </c>
      <c r="M192" s="116" t="s">
        <v>150</v>
      </c>
      <c r="N192" s="117">
        <v>1.41</v>
      </c>
      <c r="O192" s="146">
        <v>400</v>
      </c>
      <c r="P192" s="146">
        <v>400</v>
      </c>
      <c r="Q192" s="242">
        <v>0.115</v>
      </c>
      <c r="R192" s="118" t="str">
        <f t="shared" si="62"/>
        <v>400 - 499</v>
      </c>
      <c r="S192" s="118" t="str">
        <f t="shared" si="63"/>
        <v>1.4 - 1.59</v>
      </c>
      <c r="T192" s="119">
        <f t="shared" si="64"/>
        <v>0.16214999999999999</v>
      </c>
      <c r="U192" s="120">
        <f t="shared" si="65"/>
        <v>7.3751949269999964E-2</v>
      </c>
      <c r="V192" s="161">
        <f t="shared" si="66"/>
        <v>0.16214999999999999</v>
      </c>
      <c r="W192" s="161">
        <f t="shared" si="67"/>
        <v>65.053823869162372</v>
      </c>
      <c r="X192" s="121">
        <f t="shared" si="68"/>
        <v>1.8772064059194318</v>
      </c>
      <c r="Y192" s="188">
        <v>16.323533964516798</v>
      </c>
      <c r="Z192" s="148">
        <f t="shared" si="69"/>
        <v>1</v>
      </c>
      <c r="AA192" s="148">
        <f t="shared" si="70"/>
        <v>1</v>
      </c>
      <c r="AB192" s="122">
        <f t="shared" si="71"/>
        <v>401.19533684343128</v>
      </c>
      <c r="AC192" s="30">
        <f t="shared" si="72"/>
        <v>641.32129799999973</v>
      </c>
      <c r="AD192" s="31">
        <f t="shared" si="73"/>
        <v>1</v>
      </c>
      <c r="AE192" s="164">
        <f t="shared" si="74"/>
        <v>35.813999999999993</v>
      </c>
      <c r="AF192" s="165">
        <f t="shared" si="75"/>
        <v>1.8772064059194318</v>
      </c>
      <c r="AH192" t="str">
        <f t="shared" si="76"/>
        <v>2019</v>
      </c>
    </row>
    <row r="193" spans="4:34" hidden="1" x14ac:dyDescent="0.25">
      <c r="D193" s="282" t="str">
        <f t="shared" si="61"/>
        <v>Q2 2019</v>
      </c>
      <c r="E193" s="114" t="s">
        <v>60</v>
      </c>
      <c r="F193" s="115" t="s">
        <v>84</v>
      </c>
      <c r="G193" s="157" t="s">
        <v>43</v>
      </c>
      <c r="H193" s="157" t="s">
        <v>197</v>
      </c>
      <c r="I193" s="116" t="s">
        <v>88</v>
      </c>
      <c r="J193" s="116" t="s">
        <v>51</v>
      </c>
      <c r="K193" s="116" t="s">
        <v>46</v>
      </c>
      <c r="L193" s="116" t="s">
        <v>46</v>
      </c>
      <c r="M193" s="116"/>
      <c r="N193" s="117">
        <v>1.5</v>
      </c>
      <c r="O193" s="146">
        <v>312</v>
      </c>
      <c r="P193" s="146">
        <v>390</v>
      </c>
      <c r="Q193" s="242">
        <v>0.7</v>
      </c>
      <c r="R193" s="118" t="str">
        <f t="shared" si="62"/>
        <v>300 - 399</v>
      </c>
      <c r="S193" s="118" t="str">
        <f t="shared" si="63"/>
        <v>1.4 - 1.59</v>
      </c>
      <c r="T193" s="119">
        <f t="shared" si="64"/>
        <v>1.0499999999999998</v>
      </c>
      <c r="U193" s="120">
        <f t="shared" si="65"/>
        <v>0.495671707317073</v>
      </c>
      <c r="V193" s="161">
        <f t="shared" si="66"/>
        <v>1.0499999999999998</v>
      </c>
      <c r="W193" s="161">
        <f t="shared" si="67"/>
        <v>349.61058336383348</v>
      </c>
      <c r="X193" s="121">
        <f t="shared" si="68"/>
        <v>17.863242670100949</v>
      </c>
      <c r="Y193" s="188">
        <v>25.518918100144212</v>
      </c>
      <c r="Z193" s="148">
        <f t="shared" si="69"/>
        <v>4</v>
      </c>
      <c r="AA193" s="148">
        <f t="shared" si="70"/>
        <v>5</v>
      </c>
      <c r="AB193" s="122">
        <f t="shared" si="71"/>
        <v>332.96246034650812</v>
      </c>
      <c r="AC193" s="30">
        <f t="shared" si="72"/>
        <v>708.10243902439004</v>
      </c>
      <c r="AD193" s="31">
        <f t="shared" si="73"/>
        <v>0.8</v>
      </c>
      <c r="AE193" s="164">
        <f t="shared" si="74"/>
        <v>38.099999999999994</v>
      </c>
      <c r="AF193" s="165">
        <f t="shared" si="75"/>
        <v>17.863242670100949</v>
      </c>
      <c r="AH193" t="str">
        <f t="shared" si="76"/>
        <v>2019</v>
      </c>
    </row>
    <row r="194" spans="4:34" hidden="1" x14ac:dyDescent="0.25">
      <c r="D194" s="282" t="str">
        <f t="shared" si="61"/>
        <v>Q2 2019</v>
      </c>
      <c r="E194" s="114" t="s">
        <v>60</v>
      </c>
      <c r="F194" s="115" t="s">
        <v>84</v>
      </c>
      <c r="G194" s="157" t="s">
        <v>43</v>
      </c>
      <c r="H194" s="157" t="s">
        <v>197</v>
      </c>
      <c r="I194" s="116" t="s">
        <v>64</v>
      </c>
      <c r="J194" s="116" t="s">
        <v>51</v>
      </c>
      <c r="K194" s="116" t="s">
        <v>46</v>
      </c>
      <c r="L194" s="116" t="s">
        <v>46</v>
      </c>
      <c r="M194" s="116"/>
      <c r="N194" s="117">
        <v>1.57</v>
      </c>
      <c r="O194" s="146">
        <v>324</v>
      </c>
      <c r="P194" s="146">
        <v>394</v>
      </c>
      <c r="Q194" s="242">
        <v>2.2000000000000002</v>
      </c>
      <c r="R194" s="118" t="str">
        <f t="shared" si="62"/>
        <v>300 - 399</v>
      </c>
      <c r="S194" s="118" t="str">
        <f t="shared" si="63"/>
        <v>1.4 - 1.59</v>
      </c>
      <c r="T194" s="119">
        <f t="shared" si="64"/>
        <v>3.4540000000000006</v>
      </c>
      <c r="U194" s="120">
        <f t="shared" si="65"/>
        <v>1.7163400244346489</v>
      </c>
      <c r="V194" s="161">
        <f t="shared" si="66"/>
        <v>3.4540000000000002</v>
      </c>
      <c r="W194" s="161">
        <f t="shared" si="67"/>
        <v>1122.2415426279674</v>
      </c>
      <c r="X194" s="121">
        <f t="shared" si="68"/>
        <v>89.826591712507636</v>
      </c>
      <c r="Y194" s="188">
        <v>40.83026896023074</v>
      </c>
      <c r="Z194" s="148">
        <f t="shared" si="69"/>
        <v>162</v>
      </c>
      <c r="AA194" s="148">
        <f t="shared" si="70"/>
        <v>197</v>
      </c>
      <c r="AB194" s="122">
        <f t="shared" si="71"/>
        <v>324.91069560740226</v>
      </c>
      <c r="AC194" s="30">
        <f t="shared" si="72"/>
        <v>780.154556561204</v>
      </c>
      <c r="AD194" s="31">
        <f t="shared" si="73"/>
        <v>0.82233502538071068</v>
      </c>
      <c r="AE194" s="164">
        <f t="shared" si="74"/>
        <v>39.878</v>
      </c>
      <c r="AF194" s="165">
        <f t="shared" si="75"/>
        <v>89.826591712507636</v>
      </c>
      <c r="AH194" t="str">
        <f t="shared" si="76"/>
        <v>2019</v>
      </c>
    </row>
    <row r="195" spans="4:34" hidden="1" x14ac:dyDescent="0.25">
      <c r="D195" s="282" t="str">
        <f t="shared" si="61"/>
        <v>Q2 2019</v>
      </c>
      <c r="E195" s="114" t="s">
        <v>60</v>
      </c>
      <c r="F195" s="115" t="s">
        <v>84</v>
      </c>
      <c r="G195" s="157" t="s">
        <v>43</v>
      </c>
      <c r="H195" s="157" t="s">
        <v>197</v>
      </c>
      <c r="I195" s="116" t="s">
        <v>73</v>
      </c>
      <c r="J195" s="116" t="s">
        <v>51</v>
      </c>
      <c r="K195" s="116" t="s">
        <v>70</v>
      </c>
      <c r="L195" s="116" t="s">
        <v>123</v>
      </c>
      <c r="M195" s="116" t="s">
        <v>124</v>
      </c>
      <c r="N195" s="117">
        <v>4.01</v>
      </c>
      <c r="O195" s="146">
        <v>192</v>
      </c>
      <c r="P195" s="146">
        <v>960</v>
      </c>
      <c r="Q195" s="242">
        <v>0.18</v>
      </c>
      <c r="R195" s="118" t="str">
        <f t="shared" si="62"/>
        <v>200 - 299</v>
      </c>
      <c r="S195" s="118" t="str">
        <f t="shared" si="63"/>
        <v>2.00+</v>
      </c>
      <c r="T195" s="119">
        <f t="shared" si="64"/>
        <v>0.72179999999999989</v>
      </c>
      <c r="U195" s="120">
        <f t="shared" si="65"/>
        <v>0.35910821478461519</v>
      </c>
      <c r="V195" s="161">
        <f t="shared" si="66"/>
        <v>0.72179999999999989</v>
      </c>
      <c r="W195" s="161">
        <f t="shared" si="67"/>
        <v>176.22211438976666</v>
      </c>
      <c r="X195" s="121">
        <f t="shared" si="68"/>
        <v>7.3494484128415332</v>
      </c>
      <c r="Y195" s="188">
        <v>40.83026896023074</v>
      </c>
      <c r="Z195" s="148">
        <f t="shared" si="69"/>
        <v>1</v>
      </c>
      <c r="AA195" s="148">
        <f t="shared" si="70"/>
        <v>5</v>
      </c>
      <c r="AB195" s="122">
        <f t="shared" si="71"/>
        <v>244.14258020194882</v>
      </c>
      <c r="AC195" s="30">
        <f t="shared" si="72"/>
        <v>1995.0456376923069</v>
      </c>
      <c r="AD195" s="31">
        <f t="shared" si="73"/>
        <v>0.2</v>
      </c>
      <c r="AE195" s="164">
        <f t="shared" si="74"/>
        <v>101.85399999999998</v>
      </c>
      <c r="AF195" s="165">
        <f t="shared" si="75"/>
        <v>7.3494484128415332</v>
      </c>
      <c r="AH195" t="str">
        <f t="shared" si="76"/>
        <v>2019</v>
      </c>
    </row>
    <row r="196" spans="4:34" hidden="1" x14ac:dyDescent="0.25">
      <c r="D196" s="282" t="str">
        <f t="shared" si="61"/>
        <v>Q2 2019</v>
      </c>
      <c r="E196" s="114" t="s">
        <v>60</v>
      </c>
      <c r="F196" s="115" t="s">
        <v>84</v>
      </c>
      <c r="G196" s="157" t="s">
        <v>43</v>
      </c>
      <c r="H196" s="157" t="s">
        <v>197</v>
      </c>
      <c r="I196" s="116" t="s">
        <v>88</v>
      </c>
      <c r="J196" s="116" t="s">
        <v>51</v>
      </c>
      <c r="K196" s="116" t="s">
        <v>55</v>
      </c>
      <c r="L196" s="116" t="s">
        <v>55</v>
      </c>
      <c r="M196" s="116"/>
      <c r="N196" s="117">
        <v>1.2</v>
      </c>
      <c r="O196" s="146">
        <v>360</v>
      </c>
      <c r="P196" s="146">
        <v>360</v>
      </c>
      <c r="Q196" s="242">
        <v>1.1000000000000001</v>
      </c>
      <c r="R196" s="118" t="str">
        <f t="shared" si="62"/>
        <v>400 - 499</v>
      </c>
      <c r="S196" s="118" t="str">
        <f t="shared" si="63"/>
        <v>1.2 - 1.39</v>
      </c>
      <c r="T196" s="119">
        <f t="shared" si="64"/>
        <v>1.32</v>
      </c>
      <c r="U196" s="120">
        <f t="shared" si="65"/>
        <v>0.51096671999999987</v>
      </c>
      <c r="V196" s="161">
        <f t="shared" si="66"/>
        <v>1.32</v>
      </c>
      <c r="W196" s="161">
        <f t="shared" si="67"/>
        <v>560.02857069974573</v>
      </c>
      <c r="X196" s="121">
        <f t="shared" si="68"/>
        <v>23.392341591798871</v>
      </c>
      <c r="Y196" s="188">
        <v>21.265765083453516</v>
      </c>
      <c r="Z196" s="148">
        <f t="shared" si="69"/>
        <v>1</v>
      </c>
      <c r="AA196" s="148">
        <f t="shared" si="70"/>
        <v>1</v>
      </c>
      <c r="AB196" s="122">
        <f t="shared" si="71"/>
        <v>424.26406871192853</v>
      </c>
      <c r="AC196" s="30">
        <f t="shared" si="72"/>
        <v>464.51519999999988</v>
      </c>
      <c r="AD196" s="31">
        <f t="shared" si="73"/>
        <v>1</v>
      </c>
      <c r="AE196" s="164">
        <f t="shared" si="74"/>
        <v>30.479999999999997</v>
      </c>
      <c r="AF196" s="165">
        <f t="shared" si="75"/>
        <v>23.392341591798871</v>
      </c>
      <c r="AH196" t="str">
        <f t="shared" si="76"/>
        <v>2019</v>
      </c>
    </row>
    <row r="197" spans="4:34" hidden="1" x14ac:dyDescent="0.25">
      <c r="D197" s="282" t="str">
        <f t="shared" si="61"/>
        <v>Q2 2019</v>
      </c>
      <c r="E197" s="114" t="s">
        <v>60</v>
      </c>
      <c r="F197" s="115" t="s">
        <v>84</v>
      </c>
      <c r="G197" s="157" t="s">
        <v>43</v>
      </c>
      <c r="H197" s="157" t="s">
        <v>197</v>
      </c>
      <c r="I197" s="116" t="s">
        <v>58</v>
      </c>
      <c r="J197" s="116" t="s">
        <v>45</v>
      </c>
      <c r="K197" s="116" t="s">
        <v>75</v>
      </c>
      <c r="L197" s="116" t="s">
        <v>129</v>
      </c>
      <c r="M197" s="116" t="s">
        <v>145</v>
      </c>
      <c r="N197" s="117">
        <v>1.3</v>
      </c>
      <c r="O197" s="146">
        <v>360</v>
      </c>
      <c r="P197" s="146">
        <v>360</v>
      </c>
      <c r="Q197" s="242">
        <v>0.39</v>
      </c>
      <c r="R197" s="118" t="str">
        <f t="shared" si="62"/>
        <v>300 - 399</v>
      </c>
      <c r="S197" s="118" t="str">
        <f t="shared" si="63"/>
        <v>1.2 - 1.39</v>
      </c>
      <c r="T197" s="119">
        <f t="shared" si="64"/>
        <v>0.50700000000000001</v>
      </c>
      <c r="U197" s="120">
        <f t="shared" si="65"/>
        <v>0.21261247799999999</v>
      </c>
      <c r="V197" s="161">
        <f t="shared" si="66"/>
        <v>0.50700000000000001</v>
      </c>
      <c r="W197" s="161">
        <f t="shared" si="67"/>
        <v>198.55558415718255</v>
      </c>
      <c r="X197" s="121">
        <f t="shared" si="68"/>
        <v>6.1751928987767046</v>
      </c>
      <c r="Y197" s="188">
        <v>15.833827945581294</v>
      </c>
      <c r="Z197" s="148">
        <f t="shared" si="69"/>
        <v>1</v>
      </c>
      <c r="AA197" s="148">
        <f t="shared" si="70"/>
        <v>1</v>
      </c>
      <c r="AB197" s="122">
        <f t="shared" si="71"/>
        <v>391.62837111870323</v>
      </c>
      <c r="AC197" s="30">
        <f t="shared" si="72"/>
        <v>545.16019999999992</v>
      </c>
      <c r="AD197" s="31">
        <f t="shared" si="73"/>
        <v>1</v>
      </c>
      <c r="AE197" s="164">
        <f t="shared" si="74"/>
        <v>33.019999999999996</v>
      </c>
      <c r="AF197" s="165">
        <f t="shared" si="75"/>
        <v>6.1751928987767046</v>
      </c>
      <c r="AH197" t="str">
        <f t="shared" si="76"/>
        <v>2019</v>
      </c>
    </row>
    <row r="198" spans="4:34" hidden="1" x14ac:dyDescent="0.25">
      <c r="D198" s="282" t="str">
        <f t="shared" si="61"/>
        <v>Q2 2019</v>
      </c>
      <c r="E198" s="114" t="s">
        <v>60</v>
      </c>
      <c r="F198" s="115" t="s">
        <v>84</v>
      </c>
      <c r="G198" s="157" t="s">
        <v>43</v>
      </c>
      <c r="H198" s="157" t="s">
        <v>197</v>
      </c>
      <c r="I198" s="116" t="s">
        <v>58</v>
      </c>
      <c r="J198" s="116" t="s">
        <v>45</v>
      </c>
      <c r="K198" s="116" t="s">
        <v>75</v>
      </c>
      <c r="L198" s="116" t="s">
        <v>75</v>
      </c>
      <c r="M198" s="116" t="s">
        <v>109</v>
      </c>
      <c r="N198" s="117">
        <v>1.1299999999999999</v>
      </c>
      <c r="O198" s="146">
        <v>160</v>
      </c>
      <c r="P198" s="146">
        <v>300</v>
      </c>
      <c r="Q198" s="242">
        <v>0.41</v>
      </c>
      <c r="R198" s="118" t="str">
        <f t="shared" si="62"/>
        <v>300 - 399</v>
      </c>
      <c r="S198" s="118" t="str">
        <f t="shared" si="63"/>
        <v>1 - 1.19</v>
      </c>
      <c r="T198" s="119">
        <f t="shared" si="64"/>
        <v>0.46329999999999993</v>
      </c>
      <c r="U198" s="120">
        <f t="shared" si="65"/>
        <v>0.14024635417577846</v>
      </c>
      <c r="V198" s="161">
        <f t="shared" si="66"/>
        <v>0.46329999999999988</v>
      </c>
      <c r="W198" s="161">
        <f t="shared" si="67"/>
        <v>139.4</v>
      </c>
      <c r="X198" s="121">
        <f t="shared" si="68"/>
        <v>4.4418054184183298</v>
      </c>
      <c r="Y198" s="188">
        <v>10.83367175223983</v>
      </c>
      <c r="Z198" s="148">
        <f t="shared" si="69"/>
        <v>8</v>
      </c>
      <c r="AA198" s="148">
        <f t="shared" si="70"/>
        <v>15</v>
      </c>
      <c r="AB198" s="122">
        <f t="shared" si="71"/>
        <v>300.88495575221242</v>
      </c>
      <c r="AC198" s="30">
        <f t="shared" si="72"/>
        <v>342.06427847750848</v>
      </c>
      <c r="AD198" s="31">
        <f t="shared" si="73"/>
        <v>0.53333333333333333</v>
      </c>
      <c r="AE198" s="164">
        <f t="shared" si="74"/>
        <v>28.701999999999995</v>
      </c>
      <c r="AF198" s="165">
        <f t="shared" si="75"/>
        <v>4.4418054184183298</v>
      </c>
      <c r="AH198" t="str">
        <f t="shared" si="76"/>
        <v>2019</v>
      </c>
    </row>
    <row r="199" spans="4:34" hidden="1" x14ac:dyDescent="0.25">
      <c r="D199" s="282" t="str">
        <f t="shared" si="61"/>
        <v>Q2 2019</v>
      </c>
      <c r="E199" s="114" t="s">
        <v>60</v>
      </c>
      <c r="F199" s="115" t="s">
        <v>84</v>
      </c>
      <c r="G199" s="157" t="s">
        <v>43</v>
      </c>
      <c r="H199" s="157" t="s">
        <v>197</v>
      </c>
      <c r="I199" s="116" t="s">
        <v>50</v>
      </c>
      <c r="J199" s="116" t="s">
        <v>45</v>
      </c>
      <c r="K199" s="116" t="s">
        <v>75</v>
      </c>
      <c r="L199" s="116" t="s">
        <v>75</v>
      </c>
      <c r="M199" s="116" t="s">
        <v>109</v>
      </c>
      <c r="N199" s="117">
        <v>1.1299999999999999</v>
      </c>
      <c r="O199" s="146">
        <v>160</v>
      </c>
      <c r="P199" s="146">
        <v>300</v>
      </c>
      <c r="Q199" s="242">
        <v>0.5</v>
      </c>
      <c r="R199" s="118" t="str">
        <f t="shared" si="62"/>
        <v>300 - 399</v>
      </c>
      <c r="S199" s="118" t="str">
        <f t="shared" si="63"/>
        <v>1 - 1.19</v>
      </c>
      <c r="T199" s="119">
        <f t="shared" si="64"/>
        <v>0.56499999999999995</v>
      </c>
      <c r="U199" s="120">
        <f t="shared" si="65"/>
        <v>0.17103213923875424</v>
      </c>
      <c r="V199" s="161">
        <f t="shared" si="66"/>
        <v>0.56499999999999995</v>
      </c>
      <c r="W199" s="161">
        <f t="shared" si="67"/>
        <v>170</v>
      </c>
      <c r="X199" s="121">
        <f t="shared" si="68"/>
        <v>5.4168358761199151</v>
      </c>
      <c r="Y199" s="188">
        <v>10.83367175223983</v>
      </c>
      <c r="Z199" s="148">
        <f t="shared" si="69"/>
        <v>8</v>
      </c>
      <c r="AA199" s="148">
        <f t="shared" si="70"/>
        <v>15</v>
      </c>
      <c r="AB199" s="122">
        <f t="shared" si="71"/>
        <v>300.88495575221242</v>
      </c>
      <c r="AC199" s="30">
        <f t="shared" si="72"/>
        <v>342.06427847750848</v>
      </c>
      <c r="AD199" s="31">
        <f t="shared" si="73"/>
        <v>0.53333333333333333</v>
      </c>
      <c r="AE199" s="164">
        <f t="shared" si="74"/>
        <v>28.701999999999995</v>
      </c>
      <c r="AF199" s="165">
        <f t="shared" si="75"/>
        <v>5.4168358761199151</v>
      </c>
      <c r="AH199" t="str">
        <f t="shared" si="76"/>
        <v>2019</v>
      </c>
    </row>
    <row r="200" spans="4:34" hidden="1" x14ac:dyDescent="0.25">
      <c r="D200" s="282" t="str">
        <f t="shared" si="61"/>
        <v>Q2 2019</v>
      </c>
      <c r="E200" s="114" t="s">
        <v>60</v>
      </c>
      <c r="F200" s="115" t="s">
        <v>84</v>
      </c>
      <c r="G200" s="157" t="s">
        <v>43</v>
      </c>
      <c r="H200" s="157" t="s">
        <v>197</v>
      </c>
      <c r="I200" s="116" t="s">
        <v>44</v>
      </c>
      <c r="J200" s="116" t="s">
        <v>45</v>
      </c>
      <c r="K200" s="116" t="s">
        <v>75</v>
      </c>
      <c r="L200" s="116" t="s">
        <v>75</v>
      </c>
      <c r="M200" s="116" t="s">
        <v>109</v>
      </c>
      <c r="N200" s="117">
        <v>1.1299999999999999</v>
      </c>
      <c r="O200" s="146">
        <v>160</v>
      </c>
      <c r="P200" s="146">
        <v>300</v>
      </c>
      <c r="Q200" s="242">
        <v>0.71</v>
      </c>
      <c r="R200" s="118" t="str">
        <f t="shared" si="62"/>
        <v>300 - 399</v>
      </c>
      <c r="S200" s="118" t="str">
        <f t="shared" si="63"/>
        <v>1 - 1.19</v>
      </c>
      <c r="T200" s="119">
        <f t="shared" si="64"/>
        <v>0.8022999999999999</v>
      </c>
      <c r="U200" s="120">
        <f t="shared" si="65"/>
        <v>0.24286563771903102</v>
      </c>
      <c r="V200" s="161">
        <f t="shared" si="66"/>
        <v>0.80229999999999979</v>
      </c>
      <c r="W200" s="161">
        <f t="shared" si="67"/>
        <v>241.39999999999998</v>
      </c>
      <c r="X200" s="121">
        <f t="shared" si="68"/>
        <v>7.6919069440902792</v>
      </c>
      <c r="Y200" s="188">
        <v>10.83367175223983</v>
      </c>
      <c r="Z200" s="148">
        <f t="shared" si="69"/>
        <v>8</v>
      </c>
      <c r="AA200" s="148">
        <f t="shared" si="70"/>
        <v>15</v>
      </c>
      <c r="AB200" s="122">
        <f t="shared" si="71"/>
        <v>300.88495575221242</v>
      </c>
      <c r="AC200" s="30">
        <f t="shared" si="72"/>
        <v>342.06427847750848</v>
      </c>
      <c r="AD200" s="31">
        <f t="shared" si="73"/>
        <v>0.53333333333333333</v>
      </c>
      <c r="AE200" s="164">
        <f t="shared" si="74"/>
        <v>28.701999999999995</v>
      </c>
      <c r="AF200" s="165">
        <f t="shared" si="75"/>
        <v>7.6919069440902792</v>
      </c>
      <c r="AH200" t="str">
        <f t="shared" si="76"/>
        <v>2019</v>
      </c>
    </row>
    <row r="201" spans="4:34" hidden="1" x14ac:dyDescent="0.25">
      <c r="D201" s="282" t="str">
        <f t="shared" si="61"/>
        <v>Q2 2019</v>
      </c>
      <c r="E201" s="114" t="s">
        <v>60</v>
      </c>
      <c r="F201" s="115" t="s">
        <v>84</v>
      </c>
      <c r="G201" s="157" t="s">
        <v>43</v>
      </c>
      <c r="H201" s="157" t="s">
        <v>197</v>
      </c>
      <c r="I201" s="116" t="s">
        <v>58</v>
      </c>
      <c r="J201" s="116" t="s">
        <v>45</v>
      </c>
      <c r="K201" s="116" t="s">
        <v>75</v>
      </c>
      <c r="L201" s="116" t="s">
        <v>75</v>
      </c>
      <c r="M201" s="116" t="s">
        <v>151</v>
      </c>
      <c r="N201" s="117">
        <v>1.2</v>
      </c>
      <c r="O201" s="146">
        <v>390</v>
      </c>
      <c r="P201" s="146">
        <v>390</v>
      </c>
      <c r="Q201" s="242">
        <v>0.21</v>
      </c>
      <c r="R201" s="118" t="str">
        <f t="shared" si="62"/>
        <v>400 - 499</v>
      </c>
      <c r="S201" s="118" t="str">
        <f t="shared" si="63"/>
        <v>1.2 - 1.39</v>
      </c>
      <c r="T201" s="119">
        <f t="shared" si="64"/>
        <v>0.252</v>
      </c>
      <c r="U201" s="120">
        <f t="shared" si="65"/>
        <v>9.7548191999999978E-2</v>
      </c>
      <c r="V201" s="161">
        <f t="shared" si="66"/>
        <v>0.252</v>
      </c>
      <c r="W201" s="161">
        <f t="shared" si="67"/>
        <v>115.82409075835649</v>
      </c>
      <c r="X201" s="121">
        <f t="shared" si="68"/>
        <v>2.9750929350381683</v>
      </c>
      <c r="Y201" s="188">
        <v>14.16710921446747</v>
      </c>
      <c r="Z201" s="148">
        <f t="shared" si="69"/>
        <v>1</v>
      </c>
      <c r="AA201" s="148">
        <f t="shared" si="70"/>
        <v>1</v>
      </c>
      <c r="AB201" s="122">
        <f t="shared" si="71"/>
        <v>459.61940777125591</v>
      </c>
      <c r="AC201" s="30">
        <f t="shared" si="72"/>
        <v>464.51519999999988</v>
      </c>
      <c r="AD201" s="31">
        <f t="shared" si="73"/>
        <v>1</v>
      </c>
      <c r="AE201" s="164">
        <f t="shared" si="74"/>
        <v>30.479999999999997</v>
      </c>
      <c r="AF201" s="165">
        <f t="shared" si="75"/>
        <v>2.9750929350381683</v>
      </c>
      <c r="AH201" t="str">
        <f t="shared" si="76"/>
        <v>2019</v>
      </c>
    </row>
    <row r="202" spans="4:34" hidden="1" x14ac:dyDescent="0.25">
      <c r="D202" s="282" t="str">
        <f t="shared" ref="D202:D265" si="77">F202&amp;" "&amp;E202</f>
        <v>Q2 2019</v>
      </c>
      <c r="E202" s="114" t="s">
        <v>60</v>
      </c>
      <c r="F202" s="115" t="s">
        <v>84</v>
      </c>
      <c r="G202" s="157" t="s">
        <v>43</v>
      </c>
      <c r="H202" s="157" t="s">
        <v>197</v>
      </c>
      <c r="I202" s="116" t="s">
        <v>58</v>
      </c>
      <c r="J202" s="116" t="s">
        <v>45</v>
      </c>
      <c r="K202" s="116" t="s">
        <v>130</v>
      </c>
      <c r="L202" s="116" t="s">
        <v>130</v>
      </c>
      <c r="M202" s="116" t="s">
        <v>156</v>
      </c>
      <c r="N202" s="117">
        <v>0.95</v>
      </c>
      <c r="O202" s="146">
        <v>120</v>
      </c>
      <c r="P202" s="146">
        <v>240</v>
      </c>
      <c r="Q202" s="242">
        <v>0.25</v>
      </c>
      <c r="R202" s="118" t="str">
        <f t="shared" si="62"/>
        <v>200 - 299</v>
      </c>
      <c r="S202" s="118" t="str">
        <f t="shared" si="63"/>
        <v>0.8 - 0.99</v>
      </c>
      <c r="T202" s="119">
        <f t="shared" si="64"/>
        <v>0.23749999999999999</v>
      </c>
      <c r="U202" s="120">
        <f t="shared" si="65"/>
        <v>5.8225690000000004E-2</v>
      </c>
      <c r="V202" s="161">
        <f t="shared" si="66"/>
        <v>0.23750000000000002</v>
      </c>
      <c r="W202" s="161">
        <f t="shared" si="67"/>
        <v>67.082039324993687</v>
      </c>
      <c r="X202" s="121">
        <f t="shared" si="68"/>
        <v>2.5000780966707299</v>
      </c>
      <c r="Y202" s="188">
        <v>10.00031238668292</v>
      </c>
      <c r="Z202" s="148">
        <f t="shared" si="69"/>
        <v>1</v>
      </c>
      <c r="AA202" s="148">
        <f t="shared" si="70"/>
        <v>2</v>
      </c>
      <c r="AB202" s="122">
        <f t="shared" si="71"/>
        <v>282.45069189471025</v>
      </c>
      <c r="AC202" s="30">
        <f t="shared" si="72"/>
        <v>232.90276</v>
      </c>
      <c r="AD202" s="31">
        <f t="shared" si="73"/>
        <v>0.5</v>
      </c>
      <c r="AE202" s="164">
        <f t="shared" si="74"/>
        <v>24.13</v>
      </c>
      <c r="AF202" s="165">
        <f t="shared" si="75"/>
        <v>2.5000780966707299</v>
      </c>
      <c r="AH202" t="str">
        <f t="shared" si="76"/>
        <v>2019</v>
      </c>
    </row>
    <row r="203" spans="4:34" hidden="1" x14ac:dyDescent="0.25">
      <c r="D203" s="282" t="str">
        <f t="shared" si="77"/>
        <v>Q2 2019</v>
      </c>
      <c r="E203" s="114" t="s">
        <v>60</v>
      </c>
      <c r="F203" s="115" t="s">
        <v>84</v>
      </c>
      <c r="G203" s="157" t="s">
        <v>43</v>
      </c>
      <c r="H203" s="157" t="s">
        <v>197</v>
      </c>
      <c r="I203" s="116" t="s">
        <v>73</v>
      </c>
      <c r="J203" s="116" t="s">
        <v>45</v>
      </c>
      <c r="K203" s="116" t="s">
        <v>130</v>
      </c>
      <c r="L203" s="116" t="s">
        <v>130</v>
      </c>
      <c r="M203" s="116" t="s">
        <v>156</v>
      </c>
      <c r="N203" s="117">
        <v>0.95</v>
      </c>
      <c r="O203" s="146">
        <v>120</v>
      </c>
      <c r="P203" s="146">
        <v>240</v>
      </c>
      <c r="Q203" s="242">
        <v>0.46</v>
      </c>
      <c r="R203" s="118" t="str">
        <f t="shared" si="62"/>
        <v>200 - 299</v>
      </c>
      <c r="S203" s="118" t="str">
        <f t="shared" si="63"/>
        <v>0.8 - 0.99</v>
      </c>
      <c r="T203" s="119">
        <f t="shared" si="64"/>
        <v>0.437</v>
      </c>
      <c r="U203" s="120">
        <f t="shared" si="65"/>
        <v>0.1071352696</v>
      </c>
      <c r="V203" s="161">
        <f t="shared" si="66"/>
        <v>0.43700000000000006</v>
      </c>
      <c r="W203" s="161">
        <f t="shared" si="67"/>
        <v>123.43095235798839</v>
      </c>
      <c r="X203" s="121">
        <f t="shared" si="68"/>
        <v>4.6001436978741435</v>
      </c>
      <c r="Y203" s="188">
        <v>10.00031238668292</v>
      </c>
      <c r="Z203" s="148">
        <f t="shared" si="69"/>
        <v>1</v>
      </c>
      <c r="AA203" s="148">
        <f t="shared" si="70"/>
        <v>2</v>
      </c>
      <c r="AB203" s="122">
        <f t="shared" si="71"/>
        <v>282.45069189471025</v>
      </c>
      <c r="AC203" s="30">
        <f t="shared" si="72"/>
        <v>232.90276</v>
      </c>
      <c r="AD203" s="31">
        <f t="shared" si="73"/>
        <v>0.5</v>
      </c>
      <c r="AE203" s="164">
        <f t="shared" si="74"/>
        <v>24.13</v>
      </c>
      <c r="AF203" s="165">
        <f t="shared" si="75"/>
        <v>4.6001436978741435</v>
      </c>
      <c r="AH203" t="str">
        <f t="shared" si="76"/>
        <v>2019</v>
      </c>
    </row>
    <row r="204" spans="4:34" hidden="1" x14ac:dyDescent="0.25">
      <c r="D204" s="282" t="str">
        <f t="shared" si="77"/>
        <v>Q2 2019</v>
      </c>
      <c r="E204" s="114" t="s">
        <v>60</v>
      </c>
      <c r="F204" s="115" t="s">
        <v>84</v>
      </c>
      <c r="G204" s="157" t="s">
        <v>43</v>
      </c>
      <c r="H204" s="157" t="s">
        <v>197</v>
      </c>
      <c r="I204" s="116" t="s">
        <v>50</v>
      </c>
      <c r="J204" s="116" t="s">
        <v>45</v>
      </c>
      <c r="K204" s="116" t="s">
        <v>130</v>
      </c>
      <c r="L204" s="116" t="s">
        <v>130</v>
      </c>
      <c r="M204" s="116" t="s">
        <v>156</v>
      </c>
      <c r="N204" s="117">
        <v>0.95</v>
      </c>
      <c r="O204" s="146">
        <v>120</v>
      </c>
      <c r="P204" s="146">
        <v>240</v>
      </c>
      <c r="Q204" s="242">
        <v>0.71</v>
      </c>
      <c r="R204" s="118" t="str">
        <f t="shared" si="62"/>
        <v>200 - 299</v>
      </c>
      <c r="S204" s="118" t="str">
        <f t="shared" si="63"/>
        <v>0.8 - 0.99</v>
      </c>
      <c r="T204" s="119">
        <f t="shared" si="64"/>
        <v>0.67449999999999999</v>
      </c>
      <c r="U204" s="120">
        <f t="shared" si="65"/>
        <v>0.1653609596</v>
      </c>
      <c r="V204" s="161">
        <f t="shared" si="66"/>
        <v>0.67449999999999988</v>
      </c>
      <c r="W204" s="161">
        <f t="shared" si="67"/>
        <v>190.51299168298206</v>
      </c>
      <c r="X204" s="121">
        <f t="shared" si="68"/>
        <v>7.1002217945448729</v>
      </c>
      <c r="Y204" s="188">
        <v>10.00031238668292</v>
      </c>
      <c r="Z204" s="148">
        <f t="shared" si="69"/>
        <v>1</v>
      </c>
      <c r="AA204" s="148">
        <f t="shared" si="70"/>
        <v>2</v>
      </c>
      <c r="AB204" s="122">
        <f t="shared" si="71"/>
        <v>282.45069189471025</v>
      </c>
      <c r="AC204" s="30">
        <f t="shared" si="72"/>
        <v>232.90276</v>
      </c>
      <c r="AD204" s="31">
        <f t="shared" si="73"/>
        <v>0.5</v>
      </c>
      <c r="AE204" s="164">
        <f t="shared" si="74"/>
        <v>24.13</v>
      </c>
      <c r="AF204" s="165">
        <f t="shared" si="75"/>
        <v>7.1002217945448729</v>
      </c>
      <c r="AH204" t="str">
        <f t="shared" si="76"/>
        <v>2019</v>
      </c>
    </row>
    <row r="205" spans="4:34" hidden="1" x14ac:dyDescent="0.25">
      <c r="D205" s="282" t="str">
        <f t="shared" si="77"/>
        <v>Q2 2019</v>
      </c>
      <c r="E205" s="114" t="s">
        <v>60</v>
      </c>
      <c r="F205" s="115" t="s">
        <v>84</v>
      </c>
      <c r="G205" s="157" t="s">
        <v>43</v>
      </c>
      <c r="H205" s="157" t="s">
        <v>197</v>
      </c>
      <c r="I205" s="116" t="s">
        <v>50</v>
      </c>
      <c r="J205" s="116" t="s">
        <v>45</v>
      </c>
      <c r="K205" s="116" t="s">
        <v>130</v>
      </c>
      <c r="L205" s="116" t="s">
        <v>130</v>
      </c>
      <c r="M205" s="116" t="s">
        <v>132</v>
      </c>
      <c r="N205" s="117">
        <v>1.2</v>
      </c>
      <c r="O205" s="146">
        <v>390</v>
      </c>
      <c r="P205" s="146">
        <v>390</v>
      </c>
      <c r="Q205" s="242">
        <v>0.21</v>
      </c>
      <c r="R205" s="118" t="str">
        <f t="shared" si="62"/>
        <v>400 - 499</v>
      </c>
      <c r="S205" s="118" t="str">
        <f t="shared" si="63"/>
        <v>1.2 - 1.39</v>
      </c>
      <c r="T205" s="119">
        <f t="shared" si="64"/>
        <v>0.252</v>
      </c>
      <c r="U205" s="120">
        <f t="shared" si="65"/>
        <v>9.7548191999999978E-2</v>
      </c>
      <c r="V205" s="161">
        <f t="shared" si="66"/>
        <v>0.252</v>
      </c>
      <c r="W205" s="161">
        <f t="shared" si="67"/>
        <v>115.82409075835649</v>
      </c>
      <c r="X205" s="121">
        <f t="shared" si="68"/>
        <v>2.9750929350381683</v>
      </c>
      <c r="Y205" s="188">
        <v>14.16710921446747</v>
      </c>
      <c r="Z205" s="148">
        <f t="shared" si="69"/>
        <v>1</v>
      </c>
      <c r="AA205" s="148">
        <f t="shared" si="70"/>
        <v>1</v>
      </c>
      <c r="AB205" s="122">
        <f t="shared" si="71"/>
        <v>459.61940777125591</v>
      </c>
      <c r="AC205" s="30">
        <f t="shared" si="72"/>
        <v>464.51519999999988</v>
      </c>
      <c r="AD205" s="31">
        <f t="shared" si="73"/>
        <v>1</v>
      </c>
      <c r="AE205" s="164">
        <f t="shared" si="74"/>
        <v>30.479999999999997</v>
      </c>
      <c r="AF205" s="165">
        <f t="shared" si="75"/>
        <v>2.9750929350381683</v>
      </c>
      <c r="AH205" t="str">
        <f t="shared" si="76"/>
        <v>2019</v>
      </c>
    </row>
    <row r="206" spans="4:34" hidden="1" x14ac:dyDescent="0.25">
      <c r="D206" s="282" t="str">
        <f t="shared" si="77"/>
        <v>Q2 2019</v>
      </c>
      <c r="E206" s="114" t="s">
        <v>60</v>
      </c>
      <c r="F206" s="115" t="s">
        <v>84</v>
      </c>
      <c r="G206" s="157" t="s">
        <v>43</v>
      </c>
      <c r="H206" s="157" t="s">
        <v>197</v>
      </c>
      <c r="I206" s="116" t="s">
        <v>50</v>
      </c>
      <c r="J206" s="116" t="s">
        <v>45</v>
      </c>
      <c r="K206" s="116" t="s">
        <v>130</v>
      </c>
      <c r="L206" s="116" t="s">
        <v>144</v>
      </c>
      <c r="M206" s="116" t="s">
        <v>157</v>
      </c>
      <c r="N206" s="117">
        <v>1.39</v>
      </c>
      <c r="O206" s="146">
        <v>454</v>
      </c>
      <c r="P206" s="146">
        <v>454</v>
      </c>
      <c r="Q206" s="242">
        <v>0.28999999999999998</v>
      </c>
      <c r="R206" s="118" t="str">
        <f t="shared" ref="R206:R269" si="78">VLOOKUP(MATCH(AB206, PPIDefinition, 1), Index2PPICat, 2, FALSE)</f>
        <v>400 - 499</v>
      </c>
      <c r="S206" s="118" t="str">
        <f t="shared" ref="S206:S269" si="79">VLOOKUP(MATCH(N206, SizeDefinition, 1), Index2SizeCat, 2, FALSE)</f>
        <v>1.2 - 1.39</v>
      </c>
      <c r="T206" s="119">
        <f t="shared" ref="T206:T269" si="80">N206*Q206</f>
        <v>0.40309999999999996</v>
      </c>
      <c r="U206" s="120">
        <f t="shared" ref="U206:U269" si="81">Q206*AC206/1000</f>
        <v>0.18074447721999998</v>
      </c>
      <c r="V206" s="161">
        <f t="shared" ref="V206:V269" si="82">Q206*AE206/25.4</f>
        <v>0.40309999999999996</v>
      </c>
      <c r="W206" s="161">
        <f t="shared" ref="W206:W269" si="83">Q206*SQRT(O206^2+P206^2)</f>
        <v>186.19535762204166</v>
      </c>
      <c r="X206" s="121">
        <f t="shared" ref="X206:X269" si="84">IF(Q206=0, 0, Q206*Y206)</f>
        <v>4.8334843202300775</v>
      </c>
      <c r="Y206" s="188">
        <v>16.6671873111382</v>
      </c>
      <c r="Z206" s="148">
        <f t="shared" ref="Z206:Z269" si="85">VLOOKUP(O206&amp;" x "&amp;P206, Reso2Code, 3, FALSE)</f>
        <v>1</v>
      </c>
      <c r="AA206" s="148">
        <f t="shared" ref="AA206:AA269" si="86">VLOOKUP(O206&amp;" x "&amp;P206, Reso2Code, 4, FALSE)</f>
        <v>1</v>
      </c>
      <c r="AB206" s="122">
        <f t="shared" ref="AB206:AB269" si="87">SQRT(O206^2+P206^2)/N206</f>
        <v>461.90860238660804</v>
      </c>
      <c r="AC206" s="30">
        <f t="shared" ref="AC206:AC269" si="88">AE206^2*AD206/(1+AD206^2)</f>
        <v>623.25681799999995</v>
      </c>
      <c r="AD206" s="31">
        <f t="shared" ref="AD206:AD269" si="89">IF(Z206=0, 0, Z206/AA206)</f>
        <v>1</v>
      </c>
      <c r="AE206" s="164">
        <f t="shared" ref="AE206:AE269" si="90">N206*25.4</f>
        <v>35.305999999999997</v>
      </c>
      <c r="AF206" s="165">
        <f t="shared" ref="AF206:AF269" si="91">Q206*Y206</f>
        <v>4.8334843202300775</v>
      </c>
      <c r="AH206" t="str">
        <f t="shared" ref="AH206:AH269" si="92">TEXT(E206, "####")</f>
        <v>2019</v>
      </c>
    </row>
    <row r="207" spans="4:34" hidden="1" x14ac:dyDescent="0.25">
      <c r="D207" s="282" t="str">
        <f t="shared" si="77"/>
        <v>Q2 2019</v>
      </c>
      <c r="E207" s="114" t="s">
        <v>60</v>
      </c>
      <c r="F207" s="115" t="s">
        <v>84</v>
      </c>
      <c r="G207" s="157" t="s">
        <v>43</v>
      </c>
      <c r="H207" s="157" t="s">
        <v>197</v>
      </c>
      <c r="I207" s="116" t="s">
        <v>44</v>
      </c>
      <c r="J207" s="116" t="s">
        <v>45</v>
      </c>
      <c r="K207" s="116" t="s">
        <v>70</v>
      </c>
      <c r="L207" s="116" t="s">
        <v>120</v>
      </c>
      <c r="M207" s="116" t="s">
        <v>158</v>
      </c>
      <c r="N207" s="117">
        <v>1.4</v>
      </c>
      <c r="O207" s="146">
        <v>400</v>
      </c>
      <c r="P207" s="146">
        <v>400</v>
      </c>
      <c r="Q207" s="242">
        <v>0.6</v>
      </c>
      <c r="R207" s="118" t="str">
        <f t="shared" si="78"/>
        <v>400 - 499</v>
      </c>
      <c r="S207" s="118" t="str">
        <f t="shared" si="79"/>
        <v>1.4 - 1.59</v>
      </c>
      <c r="T207" s="119">
        <f t="shared" si="80"/>
        <v>0.84</v>
      </c>
      <c r="U207" s="120">
        <f t="shared" si="81"/>
        <v>0.37935407999999987</v>
      </c>
      <c r="V207" s="161">
        <f t="shared" si="82"/>
        <v>0.83999999999999986</v>
      </c>
      <c r="W207" s="161">
        <f t="shared" si="83"/>
        <v>339.41125496954282</v>
      </c>
      <c r="X207" s="121">
        <f t="shared" si="84"/>
        <v>9.500296767348777</v>
      </c>
      <c r="Y207" s="188">
        <v>15.833827945581294</v>
      </c>
      <c r="Z207" s="148">
        <f t="shared" si="85"/>
        <v>1</v>
      </c>
      <c r="AA207" s="148">
        <f t="shared" si="86"/>
        <v>1</v>
      </c>
      <c r="AB207" s="122">
        <f t="shared" si="87"/>
        <v>404.06101782088433</v>
      </c>
      <c r="AC207" s="30">
        <f t="shared" si="88"/>
        <v>632.25679999999988</v>
      </c>
      <c r="AD207" s="31">
        <f t="shared" si="89"/>
        <v>1</v>
      </c>
      <c r="AE207" s="164">
        <f t="shared" si="90"/>
        <v>35.559999999999995</v>
      </c>
      <c r="AF207" s="165">
        <f t="shared" si="91"/>
        <v>9.500296767348777</v>
      </c>
      <c r="AH207" t="str">
        <f t="shared" si="92"/>
        <v>2019</v>
      </c>
    </row>
    <row r="208" spans="4:34" hidden="1" x14ac:dyDescent="0.25">
      <c r="D208" s="282" t="str">
        <f t="shared" si="77"/>
        <v>Q2 2019</v>
      </c>
      <c r="E208" s="114" t="s">
        <v>60</v>
      </c>
      <c r="F208" s="115" t="s">
        <v>84</v>
      </c>
      <c r="G208" s="157" t="s">
        <v>43</v>
      </c>
      <c r="H208" s="157" t="s">
        <v>197</v>
      </c>
      <c r="I208" s="116" t="s">
        <v>72</v>
      </c>
      <c r="J208" s="116" t="s">
        <v>45</v>
      </c>
      <c r="K208" s="116" t="s">
        <v>70</v>
      </c>
      <c r="L208" s="116" t="s">
        <v>121</v>
      </c>
      <c r="M208" s="116" t="s">
        <v>122</v>
      </c>
      <c r="N208" s="117">
        <v>1.3</v>
      </c>
      <c r="O208" s="146">
        <v>360</v>
      </c>
      <c r="P208" s="146">
        <v>360</v>
      </c>
      <c r="Q208" s="242">
        <v>7.3000000000000001E-3</v>
      </c>
      <c r="R208" s="118" t="str">
        <f t="shared" si="78"/>
        <v>300 - 399</v>
      </c>
      <c r="S208" s="118" t="str">
        <f t="shared" si="79"/>
        <v>1.2 - 1.39</v>
      </c>
      <c r="T208" s="119">
        <f t="shared" si="80"/>
        <v>9.4900000000000002E-3</v>
      </c>
      <c r="U208" s="120">
        <f t="shared" si="81"/>
        <v>3.9796694599999989E-3</v>
      </c>
      <c r="V208" s="161">
        <f t="shared" si="82"/>
        <v>9.4900000000000002E-3</v>
      </c>
      <c r="W208" s="161">
        <f t="shared" si="83"/>
        <v>3.7165532419164942</v>
      </c>
      <c r="X208" s="121">
        <f t="shared" si="84"/>
        <v>0.11558694400274346</v>
      </c>
      <c r="Y208" s="188">
        <v>15.833827945581294</v>
      </c>
      <c r="Z208" s="148">
        <f t="shared" si="85"/>
        <v>1</v>
      </c>
      <c r="AA208" s="148">
        <f t="shared" si="86"/>
        <v>1</v>
      </c>
      <c r="AB208" s="122">
        <f t="shared" si="87"/>
        <v>391.62837111870323</v>
      </c>
      <c r="AC208" s="30">
        <f t="shared" si="88"/>
        <v>545.16019999999992</v>
      </c>
      <c r="AD208" s="31">
        <f t="shared" si="89"/>
        <v>1</v>
      </c>
      <c r="AE208" s="164">
        <f t="shared" si="90"/>
        <v>33.019999999999996</v>
      </c>
      <c r="AF208" s="165">
        <f t="shared" si="91"/>
        <v>0.11558694400274346</v>
      </c>
      <c r="AH208" t="str">
        <f t="shared" si="92"/>
        <v>2019</v>
      </c>
    </row>
    <row r="209" spans="4:34" hidden="1" x14ac:dyDescent="0.25">
      <c r="D209" s="282" t="str">
        <f t="shared" si="77"/>
        <v>Q2 2019</v>
      </c>
      <c r="E209" s="114" t="s">
        <v>60</v>
      </c>
      <c r="F209" s="115" t="s">
        <v>84</v>
      </c>
      <c r="G209" s="157" t="s">
        <v>43</v>
      </c>
      <c r="H209" s="157" t="s">
        <v>197</v>
      </c>
      <c r="I209" s="116" t="s">
        <v>44</v>
      </c>
      <c r="J209" s="116" t="s">
        <v>45</v>
      </c>
      <c r="K209" s="116" t="s">
        <v>70</v>
      </c>
      <c r="L209" s="116" t="s">
        <v>119</v>
      </c>
      <c r="M209" s="116" t="s">
        <v>153</v>
      </c>
      <c r="N209" s="117">
        <v>1.4</v>
      </c>
      <c r="O209" s="146">
        <v>454</v>
      </c>
      <c r="P209" s="146">
        <v>454</v>
      </c>
      <c r="Q209" s="242">
        <v>0.33</v>
      </c>
      <c r="R209" s="118" t="str">
        <f t="shared" si="78"/>
        <v>400 - 499</v>
      </c>
      <c r="S209" s="118" t="str">
        <f t="shared" si="79"/>
        <v>1.4 - 1.59</v>
      </c>
      <c r="T209" s="119">
        <f t="shared" si="80"/>
        <v>0.46199999999999997</v>
      </c>
      <c r="U209" s="120">
        <f t="shared" si="81"/>
        <v>0.20864474399999997</v>
      </c>
      <c r="V209" s="161">
        <f t="shared" si="82"/>
        <v>0.46199999999999997</v>
      </c>
      <c r="W209" s="161">
        <f t="shared" si="83"/>
        <v>211.87747591473709</v>
      </c>
      <c r="X209" s="121">
        <f t="shared" si="84"/>
        <v>5.5001718126756058</v>
      </c>
      <c r="Y209" s="188">
        <v>16.6671873111382</v>
      </c>
      <c r="Z209" s="148">
        <f t="shared" si="85"/>
        <v>1</v>
      </c>
      <c r="AA209" s="148">
        <f t="shared" si="86"/>
        <v>1</v>
      </c>
      <c r="AB209" s="122">
        <f t="shared" si="87"/>
        <v>458.60925522670368</v>
      </c>
      <c r="AC209" s="30">
        <f t="shared" si="88"/>
        <v>632.25679999999988</v>
      </c>
      <c r="AD209" s="31">
        <f t="shared" si="89"/>
        <v>1</v>
      </c>
      <c r="AE209" s="164">
        <f t="shared" si="90"/>
        <v>35.559999999999995</v>
      </c>
      <c r="AF209" s="165">
        <f t="shared" si="91"/>
        <v>5.5001718126756058</v>
      </c>
      <c r="AH209" t="str">
        <f t="shared" si="92"/>
        <v>2019</v>
      </c>
    </row>
    <row r="210" spans="4:34" hidden="1" x14ac:dyDescent="0.25">
      <c r="D210" s="282" t="str">
        <f t="shared" si="77"/>
        <v>Q2 2019</v>
      </c>
      <c r="E210" s="114" t="s">
        <v>60</v>
      </c>
      <c r="F210" s="115" t="s">
        <v>84</v>
      </c>
      <c r="G210" s="157" t="s">
        <v>43</v>
      </c>
      <c r="H210" s="157" t="s">
        <v>197</v>
      </c>
      <c r="I210" s="116" t="s">
        <v>44</v>
      </c>
      <c r="J210" s="116" t="s">
        <v>45</v>
      </c>
      <c r="K210" s="116" t="s">
        <v>70</v>
      </c>
      <c r="L210" s="116" t="s">
        <v>119</v>
      </c>
      <c r="M210" s="116" t="s">
        <v>155</v>
      </c>
      <c r="N210" s="117">
        <v>1.2</v>
      </c>
      <c r="O210" s="146">
        <v>390</v>
      </c>
      <c r="P210" s="146">
        <v>390</v>
      </c>
      <c r="Q210" s="242">
        <v>0.65</v>
      </c>
      <c r="R210" s="118" t="str">
        <f t="shared" si="78"/>
        <v>400 - 499</v>
      </c>
      <c r="S210" s="118" t="str">
        <f t="shared" si="79"/>
        <v>1.2 - 1.39</v>
      </c>
      <c r="T210" s="119">
        <f t="shared" si="80"/>
        <v>0.78</v>
      </c>
      <c r="U210" s="120">
        <f t="shared" si="81"/>
        <v>0.30193487999999991</v>
      </c>
      <c r="V210" s="161">
        <f t="shared" si="82"/>
        <v>0.77999999999999992</v>
      </c>
      <c r="W210" s="161">
        <f t="shared" si="83"/>
        <v>358.50313806157965</v>
      </c>
      <c r="X210" s="121">
        <f t="shared" si="84"/>
        <v>9.2086209894038547</v>
      </c>
      <c r="Y210" s="188">
        <v>14.16710921446747</v>
      </c>
      <c r="Z210" s="148">
        <f t="shared" si="85"/>
        <v>1</v>
      </c>
      <c r="AA210" s="148">
        <f t="shared" si="86"/>
        <v>1</v>
      </c>
      <c r="AB210" s="122">
        <f t="shared" si="87"/>
        <v>459.61940777125591</v>
      </c>
      <c r="AC210" s="30">
        <f t="shared" si="88"/>
        <v>464.51519999999988</v>
      </c>
      <c r="AD210" s="31">
        <f t="shared" si="89"/>
        <v>1</v>
      </c>
      <c r="AE210" s="164">
        <f t="shared" si="90"/>
        <v>30.479999999999997</v>
      </c>
      <c r="AF210" s="165">
        <f t="shared" si="91"/>
        <v>9.2086209894038547</v>
      </c>
      <c r="AH210" t="str">
        <f t="shared" si="92"/>
        <v>2019</v>
      </c>
    </row>
    <row r="211" spans="4:34" hidden="1" x14ac:dyDescent="0.25">
      <c r="D211" s="282" t="str">
        <f t="shared" si="77"/>
        <v>Q2 2019</v>
      </c>
      <c r="E211" s="114" t="s">
        <v>60</v>
      </c>
      <c r="F211" s="115" t="s">
        <v>84</v>
      </c>
      <c r="G211" s="157" t="s">
        <v>43</v>
      </c>
      <c r="H211" s="157" t="s">
        <v>197</v>
      </c>
      <c r="I211" s="116" t="s">
        <v>58</v>
      </c>
      <c r="J211" s="116" t="s">
        <v>45</v>
      </c>
      <c r="K211" s="116" t="s">
        <v>70</v>
      </c>
      <c r="L211" s="116" t="s">
        <v>77</v>
      </c>
      <c r="M211" s="116" t="s">
        <v>171</v>
      </c>
      <c r="N211" s="117">
        <v>1.3</v>
      </c>
      <c r="O211" s="146">
        <v>240</v>
      </c>
      <c r="P211" s="146">
        <v>240</v>
      </c>
      <c r="Q211" s="242">
        <v>0.81</v>
      </c>
      <c r="R211" s="118" t="str">
        <f t="shared" si="78"/>
        <v>200 - 299</v>
      </c>
      <c r="S211" s="118" t="str">
        <f t="shared" si="79"/>
        <v>1.2 - 1.39</v>
      </c>
      <c r="T211" s="119">
        <f t="shared" si="80"/>
        <v>1.0530000000000002</v>
      </c>
      <c r="U211" s="120">
        <f t="shared" si="81"/>
        <v>0.44157976199999999</v>
      </c>
      <c r="V211" s="161">
        <f t="shared" si="82"/>
        <v>1.0529999999999999</v>
      </c>
      <c r="W211" s="161">
        <f t="shared" si="83"/>
        <v>274.9231165253297</v>
      </c>
      <c r="X211" s="121">
        <f t="shared" si="84"/>
        <v>11.475358463718651</v>
      </c>
      <c r="Y211" s="188">
        <v>14.16710921446747</v>
      </c>
      <c r="Z211" s="148">
        <f t="shared" si="85"/>
        <v>1</v>
      </c>
      <c r="AA211" s="148">
        <f t="shared" si="86"/>
        <v>1</v>
      </c>
      <c r="AB211" s="122">
        <f t="shared" si="87"/>
        <v>261.08558074580219</v>
      </c>
      <c r="AC211" s="30">
        <f t="shared" si="88"/>
        <v>545.16019999999992</v>
      </c>
      <c r="AD211" s="31">
        <f t="shared" si="89"/>
        <v>1</v>
      </c>
      <c r="AE211" s="164">
        <f t="shared" si="90"/>
        <v>33.019999999999996</v>
      </c>
      <c r="AF211" s="165">
        <f t="shared" si="91"/>
        <v>11.475358463718651</v>
      </c>
      <c r="AH211" t="str">
        <f t="shared" si="92"/>
        <v>2019</v>
      </c>
    </row>
    <row r="212" spans="4:34" hidden="1" x14ac:dyDescent="0.25">
      <c r="D212" s="282" t="str">
        <f t="shared" si="77"/>
        <v>Q2 2019</v>
      </c>
      <c r="E212" s="114" t="s">
        <v>60</v>
      </c>
      <c r="F212" s="115" t="s">
        <v>84</v>
      </c>
      <c r="G212" s="157" t="s">
        <v>43</v>
      </c>
      <c r="H212" s="157" t="s">
        <v>197</v>
      </c>
      <c r="I212" s="116" t="s">
        <v>58</v>
      </c>
      <c r="J212" s="116" t="s">
        <v>45</v>
      </c>
      <c r="K212" s="116" t="s">
        <v>70</v>
      </c>
      <c r="L212" s="116" t="s">
        <v>77</v>
      </c>
      <c r="M212" s="116" t="s">
        <v>181</v>
      </c>
      <c r="N212" s="117">
        <v>1.41</v>
      </c>
      <c r="O212" s="146">
        <v>320</v>
      </c>
      <c r="P212" s="146">
        <v>360</v>
      </c>
      <c r="Q212" s="242">
        <v>1.1000000000000001</v>
      </c>
      <c r="R212" s="118" t="str">
        <f t="shared" si="78"/>
        <v>300 - 399</v>
      </c>
      <c r="S212" s="118" t="str">
        <f t="shared" si="79"/>
        <v>1.4 - 1.59</v>
      </c>
      <c r="T212" s="119">
        <f t="shared" si="80"/>
        <v>1.5509999999999999</v>
      </c>
      <c r="U212" s="120">
        <f t="shared" si="81"/>
        <v>0.70058823174620655</v>
      </c>
      <c r="V212" s="161">
        <f t="shared" si="82"/>
        <v>1.5509999999999999</v>
      </c>
      <c r="W212" s="161">
        <f t="shared" si="83"/>
        <v>529.830161466861</v>
      </c>
      <c r="X212" s="121">
        <f t="shared" si="84"/>
        <v>16.50051543802682</v>
      </c>
      <c r="Y212" s="188">
        <v>15.000468580024382</v>
      </c>
      <c r="Z212" s="148">
        <f t="shared" si="85"/>
        <v>8</v>
      </c>
      <c r="AA212" s="148">
        <f t="shared" si="86"/>
        <v>9</v>
      </c>
      <c r="AB212" s="122">
        <f t="shared" si="87"/>
        <v>341.60551996573889</v>
      </c>
      <c r="AC212" s="30">
        <f t="shared" si="88"/>
        <v>636.89839249655142</v>
      </c>
      <c r="AD212" s="31">
        <f t="shared" si="89"/>
        <v>0.88888888888888884</v>
      </c>
      <c r="AE212" s="164">
        <f t="shared" si="90"/>
        <v>35.813999999999993</v>
      </c>
      <c r="AF212" s="165">
        <f t="shared" si="91"/>
        <v>16.50051543802682</v>
      </c>
      <c r="AH212" t="str">
        <f t="shared" si="92"/>
        <v>2019</v>
      </c>
    </row>
    <row r="213" spans="4:34" hidden="1" x14ac:dyDescent="0.25">
      <c r="D213" s="282" t="str">
        <f t="shared" si="77"/>
        <v>Q2 2019</v>
      </c>
      <c r="E213" s="114" t="s">
        <v>60</v>
      </c>
      <c r="F213" s="115" t="s">
        <v>84</v>
      </c>
      <c r="G213" s="157" t="s">
        <v>43</v>
      </c>
      <c r="H213" s="157" t="s">
        <v>197</v>
      </c>
      <c r="I213" s="116" t="s">
        <v>50</v>
      </c>
      <c r="J213" s="116" t="s">
        <v>45</v>
      </c>
      <c r="K213" s="116" t="s">
        <v>70</v>
      </c>
      <c r="L213" s="116" t="s">
        <v>70</v>
      </c>
      <c r="M213" s="116" t="s">
        <v>152</v>
      </c>
      <c r="N213" s="117">
        <v>1.4</v>
      </c>
      <c r="O213" s="146">
        <v>480</v>
      </c>
      <c r="P213" s="146">
        <v>480</v>
      </c>
      <c r="Q213" s="242">
        <v>0.4</v>
      </c>
      <c r="R213" s="118" t="str">
        <f t="shared" si="78"/>
        <v>400 - 499</v>
      </c>
      <c r="S213" s="118" t="str">
        <f t="shared" si="79"/>
        <v>1.4 - 1.59</v>
      </c>
      <c r="T213" s="119">
        <f t="shared" si="80"/>
        <v>0.55999999999999994</v>
      </c>
      <c r="U213" s="120">
        <f t="shared" si="81"/>
        <v>0.25290271999999997</v>
      </c>
      <c r="V213" s="161">
        <f t="shared" si="82"/>
        <v>0.55999999999999994</v>
      </c>
      <c r="W213" s="161">
        <f t="shared" si="83"/>
        <v>271.52900397563428</v>
      </c>
      <c r="X213" s="121">
        <f t="shared" si="84"/>
        <v>6.6668749244552803</v>
      </c>
      <c r="Y213" s="188">
        <v>16.6671873111382</v>
      </c>
      <c r="Z213" s="148">
        <f t="shared" si="85"/>
        <v>1</v>
      </c>
      <c r="AA213" s="148">
        <f t="shared" si="86"/>
        <v>1</v>
      </c>
      <c r="AB213" s="122">
        <f t="shared" si="87"/>
        <v>484.87322138506119</v>
      </c>
      <c r="AC213" s="30">
        <f t="shared" si="88"/>
        <v>632.25679999999988</v>
      </c>
      <c r="AD213" s="31">
        <f t="shared" si="89"/>
        <v>1</v>
      </c>
      <c r="AE213" s="164">
        <f t="shared" si="90"/>
        <v>35.559999999999995</v>
      </c>
      <c r="AF213" s="165">
        <f t="shared" si="91"/>
        <v>6.6668749244552803</v>
      </c>
      <c r="AH213" t="str">
        <f t="shared" si="92"/>
        <v>2019</v>
      </c>
    </row>
    <row r="214" spans="4:34" hidden="1" x14ac:dyDescent="0.25">
      <c r="D214" s="282" t="str">
        <f t="shared" si="77"/>
        <v>Q2 2019</v>
      </c>
      <c r="E214" s="114" t="s">
        <v>60</v>
      </c>
      <c r="F214" s="115" t="s">
        <v>84</v>
      </c>
      <c r="G214" s="157" t="s">
        <v>43</v>
      </c>
      <c r="H214" s="157" t="s">
        <v>197</v>
      </c>
      <c r="I214" s="116" t="s">
        <v>73</v>
      </c>
      <c r="J214" s="116" t="s">
        <v>45</v>
      </c>
      <c r="K214" s="116" t="s">
        <v>70</v>
      </c>
      <c r="L214" s="116" t="s">
        <v>70</v>
      </c>
      <c r="M214" s="116" t="s">
        <v>131</v>
      </c>
      <c r="N214" s="117">
        <v>1.45</v>
      </c>
      <c r="O214" s="146">
        <v>400</v>
      </c>
      <c r="P214" s="146">
        <v>400</v>
      </c>
      <c r="Q214" s="242">
        <v>7.0000000000000007E-2</v>
      </c>
      <c r="R214" s="118" t="str">
        <f t="shared" si="78"/>
        <v>300 - 399</v>
      </c>
      <c r="S214" s="118" t="str">
        <f t="shared" si="79"/>
        <v>1.4 - 1.59</v>
      </c>
      <c r="T214" s="119">
        <f t="shared" si="80"/>
        <v>0.10150000000000001</v>
      </c>
      <c r="U214" s="120">
        <f t="shared" si="81"/>
        <v>4.7475711500000004E-2</v>
      </c>
      <c r="V214" s="161">
        <f t="shared" si="82"/>
        <v>0.10150000000000001</v>
      </c>
      <c r="W214" s="161">
        <f t="shared" si="83"/>
        <v>39.597979746446669</v>
      </c>
      <c r="X214" s="121">
        <f t="shared" si="84"/>
        <v>1.166703111779674</v>
      </c>
      <c r="Y214" s="188">
        <v>16.6671873111382</v>
      </c>
      <c r="Z214" s="148">
        <f t="shared" si="85"/>
        <v>1</v>
      </c>
      <c r="AA214" s="148">
        <f t="shared" si="86"/>
        <v>1</v>
      </c>
      <c r="AB214" s="122">
        <f t="shared" si="87"/>
        <v>390.12787927533657</v>
      </c>
      <c r="AC214" s="30">
        <f t="shared" si="88"/>
        <v>678.22444999999993</v>
      </c>
      <c r="AD214" s="31">
        <f t="shared" si="89"/>
        <v>1</v>
      </c>
      <c r="AE214" s="164">
        <f t="shared" si="90"/>
        <v>36.83</v>
      </c>
      <c r="AF214" s="165">
        <f t="shared" si="91"/>
        <v>1.166703111779674</v>
      </c>
      <c r="AH214" t="str">
        <f t="shared" si="92"/>
        <v>2019</v>
      </c>
    </row>
    <row r="215" spans="4:34" hidden="1" x14ac:dyDescent="0.25">
      <c r="D215" s="282" t="str">
        <f t="shared" si="77"/>
        <v>Q2 2019</v>
      </c>
      <c r="E215" s="114" t="s">
        <v>60</v>
      </c>
      <c r="F215" s="115" t="s">
        <v>84</v>
      </c>
      <c r="G215" s="157" t="s">
        <v>43</v>
      </c>
      <c r="H215" s="157" t="s">
        <v>197</v>
      </c>
      <c r="I215" s="116" t="s">
        <v>73</v>
      </c>
      <c r="J215" s="116" t="s">
        <v>45</v>
      </c>
      <c r="K215" s="116" t="s">
        <v>70</v>
      </c>
      <c r="L215" s="116" t="s">
        <v>70</v>
      </c>
      <c r="M215" s="116" t="s">
        <v>131</v>
      </c>
      <c r="N215" s="117">
        <v>1.2</v>
      </c>
      <c r="O215" s="146">
        <v>390</v>
      </c>
      <c r="P215" s="146">
        <v>390</v>
      </c>
      <c r="Q215" s="242">
        <v>0.09</v>
      </c>
      <c r="R215" s="118" t="str">
        <f t="shared" si="78"/>
        <v>400 - 499</v>
      </c>
      <c r="S215" s="118" t="str">
        <f t="shared" si="79"/>
        <v>1.2 - 1.39</v>
      </c>
      <c r="T215" s="119">
        <f t="shared" si="80"/>
        <v>0.108</v>
      </c>
      <c r="U215" s="120">
        <f t="shared" si="81"/>
        <v>4.1806367999999983E-2</v>
      </c>
      <c r="V215" s="161">
        <f t="shared" si="82"/>
        <v>0.10799999999999998</v>
      </c>
      <c r="W215" s="161">
        <f t="shared" si="83"/>
        <v>49.638896039295638</v>
      </c>
      <c r="X215" s="121">
        <f t="shared" si="84"/>
        <v>1.2750398293020722</v>
      </c>
      <c r="Y215" s="188">
        <v>14.16710921446747</v>
      </c>
      <c r="Z215" s="148">
        <f t="shared" si="85"/>
        <v>1</v>
      </c>
      <c r="AA215" s="148">
        <f t="shared" si="86"/>
        <v>1</v>
      </c>
      <c r="AB215" s="122">
        <f t="shared" si="87"/>
        <v>459.61940777125591</v>
      </c>
      <c r="AC215" s="30">
        <f t="shared" si="88"/>
        <v>464.51519999999988</v>
      </c>
      <c r="AD215" s="31">
        <f t="shared" si="89"/>
        <v>1</v>
      </c>
      <c r="AE215" s="164">
        <f t="shared" si="90"/>
        <v>30.479999999999997</v>
      </c>
      <c r="AF215" s="165">
        <f t="shared" si="91"/>
        <v>1.2750398293020722</v>
      </c>
      <c r="AH215" t="str">
        <f t="shared" si="92"/>
        <v>2019</v>
      </c>
    </row>
    <row r="216" spans="4:34" hidden="1" x14ac:dyDescent="0.25">
      <c r="D216" s="282" t="str">
        <f t="shared" si="77"/>
        <v>Q2 2019</v>
      </c>
      <c r="E216" s="114" t="s">
        <v>60</v>
      </c>
      <c r="F216" s="115" t="s">
        <v>84</v>
      </c>
      <c r="G216" s="157" t="s">
        <v>43</v>
      </c>
      <c r="H216" s="157" t="s">
        <v>197</v>
      </c>
      <c r="I216" s="116" t="s">
        <v>58</v>
      </c>
      <c r="J216" s="116" t="s">
        <v>45</v>
      </c>
      <c r="K216" s="116" t="s">
        <v>70</v>
      </c>
      <c r="L216" s="116" t="s">
        <v>70</v>
      </c>
      <c r="M216" s="116" t="s">
        <v>131</v>
      </c>
      <c r="N216" s="117">
        <v>0.95</v>
      </c>
      <c r="O216" s="146">
        <v>120</v>
      </c>
      <c r="P216" s="146">
        <v>180</v>
      </c>
      <c r="Q216" s="242">
        <v>0.28999999999999998</v>
      </c>
      <c r="R216" s="118" t="str">
        <f t="shared" si="78"/>
        <v>200 - 299</v>
      </c>
      <c r="S216" s="118" t="str">
        <f t="shared" si="79"/>
        <v>0.8 - 0.99</v>
      </c>
      <c r="T216" s="119">
        <f t="shared" si="80"/>
        <v>0.27549999999999997</v>
      </c>
      <c r="U216" s="120">
        <f t="shared" si="81"/>
        <v>7.7932846615384604E-2</v>
      </c>
      <c r="V216" s="161">
        <f t="shared" si="82"/>
        <v>0.27549999999999997</v>
      </c>
      <c r="W216" s="161">
        <f t="shared" si="83"/>
        <v>62.736592193073406</v>
      </c>
      <c r="X216" s="121">
        <f t="shared" si="84"/>
        <v>2.9000905921380467</v>
      </c>
      <c r="Y216" s="188">
        <v>10.00031238668292</v>
      </c>
      <c r="Z216" s="148">
        <f t="shared" si="85"/>
        <v>2</v>
      </c>
      <c r="AA216" s="148">
        <f t="shared" si="86"/>
        <v>3</v>
      </c>
      <c r="AB216" s="122">
        <f t="shared" si="87"/>
        <v>227.71902792404143</v>
      </c>
      <c r="AC216" s="30">
        <f t="shared" si="88"/>
        <v>268.73395384615384</v>
      </c>
      <c r="AD216" s="31">
        <f t="shared" si="89"/>
        <v>0.66666666666666663</v>
      </c>
      <c r="AE216" s="164">
        <f t="shared" si="90"/>
        <v>24.13</v>
      </c>
      <c r="AF216" s="165">
        <f t="shared" si="91"/>
        <v>2.9000905921380467</v>
      </c>
      <c r="AH216" t="str">
        <f t="shared" si="92"/>
        <v>2019</v>
      </c>
    </row>
    <row r="217" spans="4:34" hidden="1" x14ac:dyDescent="0.25">
      <c r="D217" s="282" t="str">
        <f t="shared" si="77"/>
        <v>Q2 2019</v>
      </c>
      <c r="E217" s="114" t="s">
        <v>60</v>
      </c>
      <c r="F217" s="115" t="s">
        <v>84</v>
      </c>
      <c r="G217" s="157" t="s">
        <v>43</v>
      </c>
      <c r="H217" s="157" t="s">
        <v>197</v>
      </c>
      <c r="I217" s="116" t="s">
        <v>58</v>
      </c>
      <c r="J217" s="116" t="s">
        <v>45</v>
      </c>
      <c r="K217" s="116" t="s">
        <v>70</v>
      </c>
      <c r="L217" s="116" t="s">
        <v>70</v>
      </c>
      <c r="M217" s="116" t="s">
        <v>131</v>
      </c>
      <c r="N217" s="117">
        <v>1.4</v>
      </c>
      <c r="O217" s="146">
        <v>400</v>
      </c>
      <c r="P217" s="146">
        <v>400</v>
      </c>
      <c r="Q217" s="242">
        <v>0.3</v>
      </c>
      <c r="R217" s="118" t="str">
        <f t="shared" si="78"/>
        <v>400 - 499</v>
      </c>
      <c r="S217" s="118" t="str">
        <f t="shared" si="79"/>
        <v>1.4 - 1.59</v>
      </c>
      <c r="T217" s="119">
        <f t="shared" si="80"/>
        <v>0.42</v>
      </c>
      <c r="U217" s="120">
        <f t="shared" si="81"/>
        <v>0.18967703999999994</v>
      </c>
      <c r="V217" s="161">
        <f t="shared" si="82"/>
        <v>0.41999999999999993</v>
      </c>
      <c r="W217" s="161">
        <f t="shared" si="83"/>
        <v>169.70562748477141</v>
      </c>
      <c r="X217" s="121">
        <f t="shared" si="84"/>
        <v>4.7501483836743885</v>
      </c>
      <c r="Y217" s="188">
        <v>15.833827945581294</v>
      </c>
      <c r="Z217" s="148">
        <f t="shared" si="85"/>
        <v>1</v>
      </c>
      <c r="AA217" s="148">
        <f t="shared" si="86"/>
        <v>1</v>
      </c>
      <c r="AB217" s="122">
        <f t="shared" si="87"/>
        <v>404.06101782088433</v>
      </c>
      <c r="AC217" s="30">
        <f t="shared" si="88"/>
        <v>632.25679999999988</v>
      </c>
      <c r="AD217" s="31">
        <f t="shared" si="89"/>
        <v>1</v>
      </c>
      <c r="AE217" s="164">
        <f t="shared" si="90"/>
        <v>35.559999999999995</v>
      </c>
      <c r="AF217" s="165">
        <f t="shared" si="91"/>
        <v>4.7501483836743885</v>
      </c>
      <c r="AH217" t="str">
        <f t="shared" si="92"/>
        <v>2019</v>
      </c>
    </row>
    <row r="218" spans="4:34" hidden="1" x14ac:dyDescent="0.25">
      <c r="D218" s="282" t="str">
        <f t="shared" si="77"/>
        <v>Q2 2019</v>
      </c>
      <c r="E218" s="114" t="s">
        <v>60</v>
      </c>
      <c r="F218" s="115" t="s">
        <v>84</v>
      </c>
      <c r="G218" s="157" t="s">
        <v>43</v>
      </c>
      <c r="H218" s="157" t="s">
        <v>197</v>
      </c>
      <c r="I218" s="116" t="s">
        <v>58</v>
      </c>
      <c r="J218" s="116" t="s">
        <v>45</v>
      </c>
      <c r="K218" s="116" t="s">
        <v>70</v>
      </c>
      <c r="L218" s="116" t="s">
        <v>70</v>
      </c>
      <c r="M218" s="116" t="s">
        <v>131</v>
      </c>
      <c r="N218" s="117">
        <v>1.2</v>
      </c>
      <c r="O218" s="146">
        <v>390</v>
      </c>
      <c r="P218" s="146">
        <v>390</v>
      </c>
      <c r="Q218" s="242">
        <v>0.31</v>
      </c>
      <c r="R218" s="118" t="str">
        <f t="shared" si="78"/>
        <v>400 - 499</v>
      </c>
      <c r="S218" s="118" t="str">
        <f t="shared" si="79"/>
        <v>1.2 - 1.39</v>
      </c>
      <c r="T218" s="119">
        <f t="shared" si="80"/>
        <v>0.372</v>
      </c>
      <c r="U218" s="120">
        <f t="shared" si="81"/>
        <v>0.14399971199999995</v>
      </c>
      <c r="V218" s="161">
        <f t="shared" si="82"/>
        <v>0.37199999999999994</v>
      </c>
      <c r="W218" s="161">
        <f t="shared" si="83"/>
        <v>170.9784196909072</v>
      </c>
      <c r="X218" s="121">
        <f t="shared" si="84"/>
        <v>4.3918038564849153</v>
      </c>
      <c r="Y218" s="188">
        <v>14.16710921446747</v>
      </c>
      <c r="Z218" s="148">
        <f t="shared" si="85"/>
        <v>1</v>
      </c>
      <c r="AA218" s="148">
        <f t="shared" si="86"/>
        <v>1</v>
      </c>
      <c r="AB218" s="122">
        <f t="shared" si="87"/>
        <v>459.61940777125591</v>
      </c>
      <c r="AC218" s="30">
        <f t="shared" si="88"/>
        <v>464.51519999999988</v>
      </c>
      <c r="AD218" s="31">
        <f t="shared" si="89"/>
        <v>1</v>
      </c>
      <c r="AE218" s="164">
        <f t="shared" si="90"/>
        <v>30.479999999999997</v>
      </c>
      <c r="AF218" s="165">
        <f t="shared" si="91"/>
        <v>4.3918038564849153</v>
      </c>
      <c r="AH218" t="str">
        <f t="shared" si="92"/>
        <v>2019</v>
      </c>
    </row>
    <row r="219" spans="4:34" hidden="1" x14ac:dyDescent="0.25">
      <c r="D219" s="282" t="str">
        <f t="shared" si="77"/>
        <v>Q2 2019</v>
      </c>
      <c r="E219" s="114" t="s">
        <v>60</v>
      </c>
      <c r="F219" s="115" t="s">
        <v>84</v>
      </c>
      <c r="G219" s="157" t="s">
        <v>43</v>
      </c>
      <c r="H219" s="157" t="s">
        <v>197</v>
      </c>
      <c r="I219" s="116" t="s">
        <v>58</v>
      </c>
      <c r="J219" s="116" t="s">
        <v>45</v>
      </c>
      <c r="K219" s="116" t="s">
        <v>70</v>
      </c>
      <c r="L219" s="116" t="s">
        <v>149</v>
      </c>
      <c r="M219" s="116" t="s">
        <v>150</v>
      </c>
      <c r="N219" s="117">
        <v>1.41</v>
      </c>
      <c r="O219" s="146">
        <v>400</v>
      </c>
      <c r="P219" s="146">
        <v>400</v>
      </c>
      <c r="Q219" s="242">
        <v>0.13</v>
      </c>
      <c r="R219" s="118" t="str">
        <f t="shared" si="78"/>
        <v>400 - 499</v>
      </c>
      <c r="S219" s="118" t="str">
        <f t="shared" si="79"/>
        <v>1.4 - 1.59</v>
      </c>
      <c r="T219" s="119">
        <f t="shared" si="80"/>
        <v>0.18329999999999999</v>
      </c>
      <c r="U219" s="120">
        <f t="shared" si="81"/>
        <v>8.3371768739999963E-2</v>
      </c>
      <c r="V219" s="161">
        <f t="shared" si="82"/>
        <v>0.18329999999999999</v>
      </c>
      <c r="W219" s="161">
        <f t="shared" si="83"/>
        <v>73.539105243400954</v>
      </c>
      <c r="X219" s="121">
        <f t="shared" si="84"/>
        <v>2.0583976329255682</v>
      </c>
      <c r="Y219" s="188">
        <v>15.833827945581294</v>
      </c>
      <c r="Z219" s="148">
        <f t="shared" si="85"/>
        <v>1</v>
      </c>
      <c r="AA219" s="148">
        <f t="shared" si="86"/>
        <v>1</v>
      </c>
      <c r="AB219" s="122">
        <f t="shared" si="87"/>
        <v>401.19533684343128</v>
      </c>
      <c r="AC219" s="30">
        <f t="shared" si="88"/>
        <v>641.32129799999973</v>
      </c>
      <c r="AD219" s="31">
        <f t="shared" si="89"/>
        <v>1</v>
      </c>
      <c r="AE219" s="164">
        <f t="shared" si="90"/>
        <v>35.813999999999993</v>
      </c>
      <c r="AF219" s="165">
        <f t="shared" si="91"/>
        <v>2.0583976329255682</v>
      </c>
      <c r="AH219" t="str">
        <f t="shared" si="92"/>
        <v>2019</v>
      </c>
    </row>
    <row r="220" spans="4:34" hidden="1" x14ac:dyDescent="0.25">
      <c r="D220" s="282" t="str">
        <f t="shared" si="77"/>
        <v>Q2 2019</v>
      </c>
      <c r="E220" s="114" t="s">
        <v>60</v>
      </c>
      <c r="F220" s="115" t="s">
        <v>84</v>
      </c>
      <c r="G220" s="157" t="s">
        <v>43</v>
      </c>
      <c r="H220" s="157" t="s">
        <v>197</v>
      </c>
      <c r="I220" s="116" t="s">
        <v>50</v>
      </c>
      <c r="J220" s="116" t="s">
        <v>45</v>
      </c>
      <c r="K220" s="116" t="s">
        <v>55</v>
      </c>
      <c r="L220" s="116" t="s">
        <v>55</v>
      </c>
      <c r="M220" s="116" t="s">
        <v>128</v>
      </c>
      <c r="N220" s="117">
        <v>1.1060000000000001</v>
      </c>
      <c r="O220" s="146">
        <v>360</v>
      </c>
      <c r="P220" s="146">
        <v>360</v>
      </c>
      <c r="Q220" s="242">
        <v>0.09</v>
      </c>
      <c r="R220" s="118" t="str">
        <f t="shared" si="78"/>
        <v>400 - 499</v>
      </c>
      <c r="S220" s="118" t="str">
        <f t="shared" si="79"/>
        <v>1 - 1.19</v>
      </c>
      <c r="T220" s="119">
        <f t="shared" si="80"/>
        <v>9.9540000000000003E-2</v>
      </c>
      <c r="U220" s="120">
        <f t="shared" si="81"/>
        <v>3.5513232199200002E-2</v>
      </c>
      <c r="V220" s="161">
        <f t="shared" si="82"/>
        <v>9.9540000000000017E-2</v>
      </c>
      <c r="W220" s="161">
        <f t="shared" si="83"/>
        <v>45.820519420888282</v>
      </c>
      <c r="X220" s="121">
        <f t="shared" si="84"/>
        <v>1.2000374864019505</v>
      </c>
      <c r="Y220" s="188">
        <v>13.333749848910561</v>
      </c>
      <c r="Z220" s="148">
        <f t="shared" si="85"/>
        <v>1</v>
      </c>
      <c r="AA220" s="148">
        <f t="shared" si="86"/>
        <v>1</v>
      </c>
      <c r="AB220" s="122">
        <f t="shared" si="87"/>
        <v>460.32267853012132</v>
      </c>
      <c r="AC220" s="30">
        <f t="shared" si="88"/>
        <v>394.59146888000004</v>
      </c>
      <c r="AD220" s="31">
        <f t="shared" si="89"/>
        <v>1</v>
      </c>
      <c r="AE220" s="164">
        <f t="shared" si="90"/>
        <v>28.092400000000001</v>
      </c>
      <c r="AF220" s="165">
        <f t="shared" si="91"/>
        <v>1.2000374864019505</v>
      </c>
      <c r="AH220" t="str">
        <f t="shared" si="92"/>
        <v>2019</v>
      </c>
    </row>
    <row r="221" spans="4:34" hidden="1" x14ac:dyDescent="0.25">
      <c r="D221" s="282" t="str">
        <f t="shared" si="77"/>
        <v>Q2 2019</v>
      </c>
      <c r="E221" s="114" t="s">
        <v>60</v>
      </c>
      <c r="F221" s="115" t="s">
        <v>84</v>
      </c>
      <c r="G221" s="157" t="s">
        <v>43</v>
      </c>
      <c r="H221" s="157" t="s">
        <v>197</v>
      </c>
      <c r="I221" s="116" t="s">
        <v>89</v>
      </c>
      <c r="J221" s="116" t="s">
        <v>45</v>
      </c>
      <c r="K221" s="116" t="s">
        <v>81</v>
      </c>
      <c r="L221" s="116" t="s">
        <v>81</v>
      </c>
      <c r="M221" s="116" t="s">
        <v>146</v>
      </c>
      <c r="N221" s="117">
        <v>0.95</v>
      </c>
      <c r="O221" s="146">
        <v>120</v>
      </c>
      <c r="P221" s="146">
        <v>240</v>
      </c>
      <c r="Q221" s="242">
        <v>0.22</v>
      </c>
      <c r="R221" s="118" t="str">
        <f t="shared" si="78"/>
        <v>200 - 299</v>
      </c>
      <c r="S221" s="118" t="str">
        <f t="shared" si="79"/>
        <v>0.8 - 0.99</v>
      </c>
      <c r="T221" s="119">
        <f t="shared" si="80"/>
        <v>0.20899999999999999</v>
      </c>
      <c r="U221" s="120">
        <f t="shared" si="81"/>
        <v>5.1238607199999994E-2</v>
      </c>
      <c r="V221" s="161">
        <f t="shared" si="82"/>
        <v>0.20900000000000002</v>
      </c>
      <c r="W221" s="161">
        <f t="shared" si="83"/>
        <v>59.032194605994448</v>
      </c>
      <c r="X221" s="121">
        <f t="shared" si="84"/>
        <v>2.2000687250702424</v>
      </c>
      <c r="Y221" s="188">
        <v>10.00031238668292</v>
      </c>
      <c r="Z221" s="148">
        <f t="shared" si="85"/>
        <v>1</v>
      </c>
      <c r="AA221" s="148">
        <f t="shared" si="86"/>
        <v>2</v>
      </c>
      <c r="AB221" s="122">
        <f t="shared" si="87"/>
        <v>282.45069189471025</v>
      </c>
      <c r="AC221" s="30">
        <f t="shared" si="88"/>
        <v>232.90276</v>
      </c>
      <c r="AD221" s="31">
        <f t="shared" si="89"/>
        <v>0.5</v>
      </c>
      <c r="AE221" s="164">
        <f t="shared" si="90"/>
        <v>24.13</v>
      </c>
      <c r="AF221" s="165">
        <f t="shared" si="91"/>
        <v>2.2000687250702424</v>
      </c>
      <c r="AH221" t="str">
        <f t="shared" si="92"/>
        <v>2019</v>
      </c>
    </row>
    <row r="222" spans="4:34" hidden="1" x14ac:dyDescent="0.25">
      <c r="D222" s="282" t="str">
        <f t="shared" si="77"/>
        <v>Q2 2019</v>
      </c>
      <c r="E222" s="114" t="s">
        <v>60</v>
      </c>
      <c r="F222" s="115" t="s">
        <v>84</v>
      </c>
      <c r="G222" s="157" t="s">
        <v>43</v>
      </c>
      <c r="H222" s="157" t="s">
        <v>197</v>
      </c>
      <c r="I222" s="116" t="s">
        <v>50</v>
      </c>
      <c r="J222" s="116" t="s">
        <v>45</v>
      </c>
      <c r="K222" s="116" t="s">
        <v>81</v>
      </c>
      <c r="L222" s="116" t="s">
        <v>81</v>
      </c>
      <c r="M222" s="116" t="s">
        <v>146</v>
      </c>
      <c r="N222" s="117">
        <v>0.95</v>
      </c>
      <c r="O222" s="146">
        <v>120</v>
      </c>
      <c r="P222" s="146">
        <v>240</v>
      </c>
      <c r="Q222" s="242">
        <v>0.56999999999999995</v>
      </c>
      <c r="R222" s="118" t="str">
        <f t="shared" si="78"/>
        <v>200 - 299</v>
      </c>
      <c r="S222" s="118" t="str">
        <f t="shared" si="79"/>
        <v>0.8 - 0.99</v>
      </c>
      <c r="T222" s="119">
        <f t="shared" si="80"/>
        <v>0.54149999999999998</v>
      </c>
      <c r="U222" s="120">
        <f t="shared" si="81"/>
        <v>0.13275457319999998</v>
      </c>
      <c r="V222" s="161">
        <f t="shared" si="82"/>
        <v>0.54149999999999998</v>
      </c>
      <c r="W222" s="161">
        <f t="shared" si="83"/>
        <v>152.94704966098558</v>
      </c>
      <c r="X222" s="121">
        <f t="shared" si="84"/>
        <v>5.7001780604092636</v>
      </c>
      <c r="Y222" s="188">
        <v>10.00031238668292</v>
      </c>
      <c r="Z222" s="148">
        <f t="shared" si="85"/>
        <v>1</v>
      </c>
      <c r="AA222" s="148">
        <f t="shared" si="86"/>
        <v>2</v>
      </c>
      <c r="AB222" s="122">
        <f t="shared" si="87"/>
        <v>282.45069189471025</v>
      </c>
      <c r="AC222" s="30">
        <f t="shared" si="88"/>
        <v>232.90276</v>
      </c>
      <c r="AD222" s="31">
        <f t="shared" si="89"/>
        <v>0.5</v>
      </c>
      <c r="AE222" s="164">
        <f t="shared" si="90"/>
        <v>24.13</v>
      </c>
      <c r="AF222" s="165">
        <f t="shared" si="91"/>
        <v>5.7001780604092636</v>
      </c>
      <c r="AH222" t="str">
        <f t="shared" si="92"/>
        <v>2019</v>
      </c>
    </row>
    <row r="223" spans="4:34" hidden="1" x14ac:dyDescent="0.25">
      <c r="D223" s="282" t="str">
        <f t="shared" si="77"/>
        <v>Q3 2019</v>
      </c>
      <c r="E223" s="114" t="s">
        <v>60</v>
      </c>
      <c r="F223" s="115" t="s">
        <v>85</v>
      </c>
      <c r="G223" s="157" t="s">
        <v>43</v>
      </c>
      <c r="H223" s="157" t="s">
        <v>197</v>
      </c>
      <c r="I223" s="116" t="s">
        <v>88</v>
      </c>
      <c r="J223" s="116" t="s">
        <v>51</v>
      </c>
      <c r="K223" s="116" t="s">
        <v>46</v>
      </c>
      <c r="L223" s="116" t="s">
        <v>46</v>
      </c>
      <c r="M223" s="116"/>
      <c r="N223" s="117">
        <v>1.5</v>
      </c>
      <c r="O223" s="146">
        <v>312</v>
      </c>
      <c r="P223" s="146">
        <v>390</v>
      </c>
      <c r="Q223" s="242">
        <v>1.6</v>
      </c>
      <c r="R223" s="118" t="str">
        <f t="shared" si="78"/>
        <v>300 - 399</v>
      </c>
      <c r="S223" s="118" t="str">
        <f t="shared" si="79"/>
        <v>1.4 - 1.59</v>
      </c>
      <c r="T223" s="119">
        <f t="shared" si="80"/>
        <v>2.4000000000000004</v>
      </c>
      <c r="U223" s="120">
        <f t="shared" si="81"/>
        <v>1.1329639024390241</v>
      </c>
      <c r="V223" s="161">
        <f t="shared" si="82"/>
        <v>2.4</v>
      </c>
      <c r="W223" s="161">
        <f t="shared" si="83"/>
        <v>799.10990483161959</v>
      </c>
      <c r="X223" s="121">
        <f t="shared" si="84"/>
        <v>40.421966270628438</v>
      </c>
      <c r="Y223" s="188">
        <v>25.263728919142771</v>
      </c>
      <c r="Z223" s="148">
        <f t="shared" si="85"/>
        <v>4</v>
      </c>
      <c r="AA223" s="148">
        <f t="shared" si="86"/>
        <v>5</v>
      </c>
      <c r="AB223" s="122">
        <f t="shared" si="87"/>
        <v>332.96246034650812</v>
      </c>
      <c r="AC223" s="30">
        <f t="shared" si="88"/>
        <v>708.10243902439004</v>
      </c>
      <c r="AD223" s="31">
        <f t="shared" si="89"/>
        <v>0.8</v>
      </c>
      <c r="AE223" s="164">
        <f t="shared" si="90"/>
        <v>38.099999999999994</v>
      </c>
      <c r="AF223" s="165">
        <f t="shared" si="91"/>
        <v>40.421966270628438</v>
      </c>
      <c r="AH223" t="str">
        <f t="shared" si="92"/>
        <v>2019</v>
      </c>
    </row>
    <row r="224" spans="4:34" hidden="1" x14ac:dyDescent="0.25">
      <c r="D224" s="282" t="str">
        <f t="shared" si="77"/>
        <v>Q3 2019</v>
      </c>
      <c r="E224" s="114" t="s">
        <v>60</v>
      </c>
      <c r="F224" s="115" t="s">
        <v>85</v>
      </c>
      <c r="G224" s="157" t="s">
        <v>43</v>
      </c>
      <c r="H224" s="157" t="s">
        <v>197</v>
      </c>
      <c r="I224" s="116" t="s">
        <v>64</v>
      </c>
      <c r="J224" s="116" t="s">
        <v>51</v>
      </c>
      <c r="K224" s="116" t="s">
        <v>46</v>
      </c>
      <c r="L224" s="116" t="s">
        <v>46</v>
      </c>
      <c r="M224" s="116"/>
      <c r="N224" s="117">
        <v>1.57</v>
      </c>
      <c r="O224" s="146">
        <v>324</v>
      </c>
      <c r="P224" s="146">
        <v>394</v>
      </c>
      <c r="Q224" s="242">
        <v>7.5</v>
      </c>
      <c r="R224" s="118" t="str">
        <f t="shared" si="78"/>
        <v>300 - 399</v>
      </c>
      <c r="S224" s="118" t="str">
        <f t="shared" si="79"/>
        <v>1.4 - 1.59</v>
      </c>
      <c r="T224" s="119">
        <f t="shared" si="80"/>
        <v>11.775</v>
      </c>
      <c r="U224" s="120">
        <f t="shared" si="81"/>
        <v>5.8511591742090303</v>
      </c>
      <c r="V224" s="161">
        <f t="shared" si="82"/>
        <v>11.775</v>
      </c>
      <c r="W224" s="161">
        <f t="shared" si="83"/>
        <v>3825.8234407771615</v>
      </c>
      <c r="X224" s="121">
        <f t="shared" si="84"/>
        <v>303.16474702971323</v>
      </c>
      <c r="Y224" s="188">
        <v>40.421966270628431</v>
      </c>
      <c r="Z224" s="148">
        <f t="shared" si="85"/>
        <v>162</v>
      </c>
      <c r="AA224" s="148">
        <f t="shared" si="86"/>
        <v>197</v>
      </c>
      <c r="AB224" s="122">
        <f t="shared" si="87"/>
        <v>324.91069560740226</v>
      </c>
      <c r="AC224" s="30">
        <f t="shared" si="88"/>
        <v>780.154556561204</v>
      </c>
      <c r="AD224" s="31">
        <f t="shared" si="89"/>
        <v>0.82233502538071068</v>
      </c>
      <c r="AE224" s="164">
        <f t="shared" si="90"/>
        <v>39.878</v>
      </c>
      <c r="AF224" s="165">
        <f t="shared" si="91"/>
        <v>303.16474702971323</v>
      </c>
      <c r="AH224" t="str">
        <f t="shared" si="92"/>
        <v>2019</v>
      </c>
    </row>
    <row r="225" spans="4:34" hidden="1" x14ac:dyDescent="0.25">
      <c r="D225" s="282" t="str">
        <f t="shared" si="77"/>
        <v>Q3 2019</v>
      </c>
      <c r="E225" s="114" t="s">
        <v>60</v>
      </c>
      <c r="F225" s="115" t="s">
        <v>85</v>
      </c>
      <c r="G225" s="157" t="s">
        <v>43</v>
      </c>
      <c r="H225" s="157" t="s">
        <v>197</v>
      </c>
      <c r="I225" s="116" t="s">
        <v>73</v>
      </c>
      <c r="J225" s="116" t="s">
        <v>51</v>
      </c>
      <c r="K225" s="116" t="s">
        <v>70</v>
      </c>
      <c r="L225" s="116" t="s">
        <v>123</v>
      </c>
      <c r="M225" s="116" t="s">
        <v>124</v>
      </c>
      <c r="N225" s="117">
        <v>4.01</v>
      </c>
      <c r="O225" s="146">
        <v>192</v>
      </c>
      <c r="P225" s="146">
        <v>960</v>
      </c>
      <c r="Q225" s="242">
        <v>0.11</v>
      </c>
      <c r="R225" s="118" t="str">
        <f t="shared" si="78"/>
        <v>200 - 299</v>
      </c>
      <c r="S225" s="118" t="str">
        <f t="shared" si="79"/>
        <v>2.00+</v>
      </c>
      <c r="T225" s="119">
        <f t="shared" si="80"/>
        <v>0.44109999999999999</v>
      </c>
      <c r="U225" s="120">
        <f t="shared" si="81"/>
        <v>0.21945502014615376</v>
      </c>
      <c r="V225" s="161">
        <f t="shared" si="82"/>
        <v>0.44109999999999994</v>
      </c>
      <c r="W225" s="161">
        <f t="shared" si="83"/>
        <v>107.69129212707962</v>
      </c>
      <c r="X225" s="121">
        <f t="shared" si="84"/>
        <v>4.4464162897691271</v>
      </c>
      <c r="Y225" s="188">
        <v>40.421966270628431</v>
      </c>
      <c r="Z225" s="148">
        <f t="shared" si="85"/>
        <v>1</v>
      </c>
      <c r="AA225" s="148">
        <f t="shared" si="86"/>
        <v>5</v>
      </c>
      <c r="AB225" s="122">
        <f t="shared" si="87"/>
        <v>244.14258020194882</v>
      </c>
      <c r="AC225" s="30">
        <f t="shared" si="88"/>
        <v>1995.0456376923069</v>
      </c>
      <c r="AD225" s="31">
        <f t="shared" si="89"/>
        <v>0.2</v>
      </c>
      <c r="AE225" s="164">
        <f t="shared" si="90"/>
        <v>101.85399999999998</v>
      </c>
      <c r="AF225" s="165">
        <f t="shared" si="91"/>
        <v>4.4464162897691271</v>
      </c>
      <c r="AH225" t="str">
        <f t="shared" si="92"/>
        <v>2019</v>
      </c>
    </row>
    <row r="226" spans="4:34" hidden="1" x14ac:dyDescent="0.25">
      <c r="D226" s="282" t="str">
        <f t="shared" si="77"/>
        <v>Q3 2019</v>
      </c>
      <c r="E226" s="114" t="s">
        <v>60</v>
      </c>
      <c r="F226" s="115" t="s">
        <v>85</v>
      </c>
      <c r="G226" s="157" t="s">
        <v>43</v>
      </c>
      <c r="H226" s="157" t="s">
        <v>197</v>
      </c>
      <c r="I226" s="116" t="s">
        <v>88</v>
      </c>
      <c r="J226" s="116" t="s">
        <v>51</v>
      </c>
      <c r="K226" s="116" t="s">
        <v>55</v>
      </c>
      <c r="L226" s="116" t="s">
        <v>55</v>
      </c>
      <c r="M226" s="116"/>
      <c r="N226" s="117">
        <v>1.2</v>
      </c>
      <c r="O226" s="146">
        <v>360</v>
      </c>
      <c r="P226" s="146">
        <v>360</v>
      </c>
      <c r="Q226" s="242">
        <v>0.5</v>
      </c>
      <c r="R226" s="118" t="str">
        <f t="shared" si="78"/>
        <v>400 - 499</v>
      </c>
      <c r="S226" s="118" t="str">
        <f t="shared" si="79"/>
        <v>1.2 - 1.39</v>
      </c>
      <c r="T226" s="119">
        <f t="shared" si="80"/>
        <v>0.6</v>
      </c>
      <c r="U226" s="120">
        <f t="shared" si="81"/>
        <v>0.23225759999999995</v>
      </c>
      <c r="V226" s="161">
        <f t="shared" si="82"/>
        <v>0.6</v>
      </c>
      <c r="W226" s="161">
        <f t="shared" si="83"/>
        <v>254.55844122715712</v>
      </c>
      <c r="X226" s="121">
        <f t="shared" si="84"/>
        <v>10.52655371630949</v>
      </c>
      <c r="Y226" s="188">
        <v>21.05310743261898</v>
      </c>
      <c r="Z226" s="148">
        <f t="shared" si="85"/>
        <v>1</v>
      </c>
      <c r="AA226" s="148">
        <f t="shared" si="86"/>
        <v>1</v>
      </c>
      <c r="AB226" s="122">
        <f t="shared" si="87"/>
        <v>424.26406871192853</v>
      </c>
      <c r="AC226" s="30">
        <f t="shared" si="88"/>
        <v>464.51519999999988</v>
      </c>
      <c r="AD226" s="31">
        <f t="shared" si="89"/>
        <v>1</v>
      </c>
      <c r="AE226" s="164">
        <f t="shared" si="90"/>
        <v>30.479999999999997</v>
      </c>
      <c r="AF226" s="165">
        <f t="shared" si="91"/>
        <v>10.52655371630949</v>
      </c>
      <c r="AH226" t="str">
        <f t="shared" si="92"/>
        <v>2019</v>
      </c>
    </row>
    <row r="227" spans="4:34" hidden="1" x14ac:dyDescent="0.25">
      <c r="D227" s="282" t="str">
        <f t="shared" si="77"/>
        <v>Q3 2019</v>
      </c>
      <c r="E227" s="114" t="s">
        <v>60</v>
      </c>
      <c r="F227" s="115" t="s">
        <v>85</v>
      </c>
      <c r="G227" s="157" t="s">
        <v>43</v>
      </c>
      <c r="H227" s="157" t="s">
        <v>197</v>
      </c>
      <c r="I227" s="116" t="s">
        <v>88</v>
      </c>
      <c r="J227" s="116" t="s">
        <v>51</v>
      </c>
      <c r="K227" s="116" t="s">
        <v>55</v>
      </c>
      <c r="L227" s="116" t="s">
        <v>55</v>
      </c>
      <c r="M227" s="116"/>
      <c r="N227" s="117">
        <v>1.4</v>
      </c>
      <c r="O227" s="146">
        <v>360</v>
      </c>
      <c r="P227" s="146">
        <v>360</v>
      </c>
      <c r="Q227" s="242">
        <v>1.5</v>
      </c>
      <c r="R227" s="118" t="str">
        <f t="shared" si="78"/>
        <v>300 - 399</v>
      </c>
      <c r="S227" s="118" t="str">
        <f t="shared" si="79"/>
        <v>1.4 - 1.59</v>
      </c>
      <c r="T227" s="119">
        <f t="shared" si="80"/>
        <v>2.0999999999999996</v>
      </c>
      <c r="U227" s="120">
        <f t="shared" si="81"/>
        <v>0.94838519999999982</v>
      </c>
      <c r="V227" s="161">
        <f t="shared" si="82"/>
        <v>2.0999999999999996</v>
      </c>
      <c r="W227" s="161">
        <f t="shared" si="83"/>
        <v>763.67532368147135</v>
      </c>
      <c r="X227" s="121">
        <f t="shared" si="84"/>
        <v>37.895593378714153</v>
      </c>
      <c r="Y227" s="188">
        <v>25.263728919142771</v>
      </c>
      <c r="Z227" s="148">
        <f t="shared" si="85"/>
        <v>1</v>
      </c>
      <c r="AA227" s="148">
        <f t="shared" si="86"/>
        <v>1</v>
      </c>
      <c r="AB227" s="122">
        <f t="shared" si="87"/>
        <v>363.65491603879593</v>
      </c>
      <c r="AC227" s="30">
        <f t="shared" si="88"/>
        <v>632.25679999999988</v>
      </c>
      <c r="AD227" s="31">
        <f t="shared" si="89"/>
        <v>1</v>
      </c>
      <c r="AE227" s="164">
        <f t="shared" si="90"/>
        <v>35.559999999999995</v>
      </c>
      <c r="AF227" s="165">
        <f t="shared" si="91"/>
        <v>37.895593378714153</v>
      </c>
      <c r="AH227" t="str">
        <f t="shared" si="92"/>
        <v>2019</v>
      </c>
    </row>
    <row r="228" spans="4:34" hidden="1" x14ac:dyDescent="0.25">
      <c r="D228" s="282" t="str">
        <f t="shared" si="77"/>
        <v>Q3 2019</v>
      </c>
      <c r="E228" s="114" t="s">
        <v>60</v>
      </c>
      <c r="F228" s="115" t="s">
        <v>85</v>
      </c>
      <c r="G228" s="157" t="s">
        <v>43</v>
      </c>
      <c r="H228" s="157" t="s">
        <v>197</v>
      </c>
      <c r="I228" s="116" t="s">
        <v>58</v>
      </c>
      <c r="J228" s="116" t="s">
        <v>51</v>
      </c>
      <c r="K228" s="116" t="s">
        <v>81</v>
      </c>
      <c r="L228" s="116" t="s">
        <v>81</v>
      </c>
      <c r="M228" s="116" t="s">
        <v>161</v>
      </c>
      <c r="N228" s="117">
        <v>1.78</v>
      </c>
      <c r="O228" s="146">
        <v>368</v>
      </c>
      <c r="P228" s="146">
        <v>448</v>
      </c>
      <c r="Q228" s="242">
        <v>0.51</v>
      </c>
      <c r="R228" s="118" t="str">
        <f t="shared" si="78"/>
        <v>300 - 399</v>
      </c>
      <c r="S228" s="118" t="str">
        <f t="shared" si="79"/>
        <v>1.6 - 1.79</v>
      </c>
      <c r="T228" s="119">
        <f t="shared" si="80"/>
        <v>0.90780000000000005</v>
      </c>
      <c r="U228" s="120">
        <f t="shared" si="81"/>
        <v>0.51132703473523233</v>
      </c>
      <c r="V228" s="161">
        <f t="shared" si="82"/>
        <v>0.90780000000000005</v>
      </c>
      <c r="W228" s="161">
        <f t="shared" si="83"/>
        <v>295.68038961013292</v>
      </c>
      <c r="X228" s="121">
        <f t="shared" si="84"/>
        <v>10.737084790635679</v>
      </c>
      <c r="Y228" s="188">
        <v>21.05310743261898</v>
      </c>
      <c r="Z228" s="148">
        <f t="shared" si="85"/>
        <v>23</v>
      </c>
      <c r="AA228" s="148">
        <f t="shared" si="86"/>
        <v>28</v>
      </c>
      <c r="AB228" s="122">
        <f t="shared" si="87"/>
        <v>325.71093810325283</v>
      </c>
      <c r="AC228" s="30">
        <f t="shared" si="88"/>
        <v>1002.6020288926123</v>
      </c>
      <c r="AD228" s="31">
        <f t="shared" si="89"/>
        <v>0.8214285714285714</v>
      </c>
      <c r="AE228" s="164">
        <f t="shared" si="90"/>
        <v>45.211999999999996</v>
      </c>
      <c r="AF228" s="165">
        <f t="shared" si="91"/>
        <v>10.737084790635679</v>
      </c>
      <c r="AH228" t="str">
        <f t="shared" si="92"/>
        <v>2019</v>
      </c>
    </row>
    <row r="229" spans="4:34" hidden="1" x14ac:dyDescent="0.25">
      <c r="D229" s="282" t="str">
        <f t="shared" si="77"/>
        <v>Q3 2019</v>
      </c>
      <c r="E229" s="114" t="s">
        <v>60</v>
      </c>
      <c r="F229" s="115" t="s">
        <v>85</v>
      </c>
      <c r="G229" s="157" t="s">
        <v>43</v>
      </c>
      <c r="H229" s="157" t="s">
        <v>197</v>
      </c>
      <c r="I229" s="116" t="s">
        <v>58</v>
      </c>
      <c r="J229" s="116" t="s">
        <v>45</v>
      </c>
      <c r="K229" s="116" t="s">
        <v>75</v>
      </c>
      <c r="L229" s="116" t="s">
        <v>129</v>
      </c>
      <c r="M229" s="116" t="s">
        <v>133</v>
      </c>
      <c r="N229" s="117">
        <v>1.2</v>
      </c>
      <c r="O229" s="146">
        <v>390</v>
      </c>
      <c r="P229" s="146">
        <v>390</v>
      </c>
      <c r="Q229" s="242">
        <v>0.71</v>
      </c>
      <c r="R229" s="118" t="str">
        <f t="shared" si="78"/>
        <v>400 - 499</v>
      </c>
      <c r="S229" s="118" t="str">
        <f t="shared" si="79"/>
        <v>1.2 - 1.39</v>
      </c>
      <c r="T229" s="119">
        <f t="shared" si="80"/>
        <v>0.85199999999999998</v>
      </c>
      <c r="U229" s="120">
        <f t="shared" si="81"/>
        <v>0.32980579199999988</v>
      </c>
      <c r="V229" s="161">
        <f t="shared" si="82"/>
        <v>0.85199999999999987</v>
      </c>
      <c r="W229" s="161">
        <f t="shared" si="83"/>
        <v>391.59573542111002</v>
      </c>
      <c r="X229" s="121">
        <f t="shared" si="84"/>
        <v>9.7568881160037453</v>
      </c>
      <c r="Y229" s="188">
        <v>13.742095938033446</v>
      </c>
      <c r="Z229" s="148">
        <f t="shared" si="85"/>
        <v>1</v>
      </c>
      <c r="AA229" s="148">
        <f t="shared" si="86"/>
        <v>1</v>
      </c>
      <c r="AB229" s="122">
        <f t="shared" si="87"/>
        <v>459.61940777125591</v>
      </c>
      <c r="AC229" s="30">
        <f t="shared" si="88"/>
        <v>464.51519999999988</v>
      </c>
      <c r="AD229" s="31">
        <f t="shared" si="89"/>
        <v>1</v>
      </c>
      <c r="AE229" s="164">
        <f t="shared" si="90"/>
        <v>30.479999999999997</v>
      </c>
      <c r="AF229" s="165">
        <f t="shared" si="91"/>
        <v>9.7568881160037453</v>
      </c>
      <c r="AH229" t="str">
        <f t="shared" si="92"/>
        <v>2019</v>
      </c>
    </row>
    <row r="230" spans="4:34" hidden="1" x14ac:dyDescent="0.25">
      <c r="D230" s="282" t="str">
        <f t="shared" si="77"/>
        <v>Q3 2019</v>
      </c>
      <c r="E230" s="114" t="s">
        <v>60</v>
      </c>
      <c r="F230" s="115" t="s">
        <v>85</v>
      </c>
      <c r="G230" s="157" t="s">
        <v>43</v>
      </c>
      <c r="H230" s="157" t="s">
        <v>197</v>
      </c>
      <c r="I230" s="116" t="s">
        <v>58</v>
      </c>
      <c r="J230" s="116" t="s">
        <v>45</v>
      </c>
      <c r="K230" s="116" t="s">
        <v>75</v>
      </c>
      <c r="L230" s="116" t="s">
        <v>129</v>
      </c>
      <c r="M230" s="116" t="s">
        <v>162</v>
      </c>
      <c r="N230" s="117">
        <v>1.39</v>
      </c>
      <c r="O230" s="146">
        <v>454</v>
      </c>
      <c r="P230" s="146">
        <v>454</v>
      </c>
      <c r="Q230" s="242">
        <v>0.53</v>
      </c>
      <c r="R230" s="118" t="str">
        <f t="shared" si="78"/>
        <v>400 - 499</v>
      </c>
      <c r="S230" s="118" t="str">
        <f t="shared" si="79"/>
        <v>1.2 - 1.39</v>
      </c>
      <c r="T230" s="119">
        <f t="shared" si="80"/>
        <v>0.73670000000000002</v>
      </c>
      <c r="U230" s="120">
        <f t="shared" si="81"/>
        <v>0.33032611354000002</v>
      </c>
      <c r="V230" s="161">
        <f t="shared" si="82"/>
        <v>0.73670000000000002</v>
      </c>
      <c r="W230" s="161">
        <f t="shared" si="83"/>
        <v>340.28806737821412</v>
      </c>
      <c r="X230" s="121">
        <f t="shared" si="84"/>
        <v>8.5686009966561496</v>
      </c>
      <c r="Y230" s="188">
        <v>16.167171691804054</v>
      </c>
      <c r="Z230" s="148">
        <f t="shared" si="85"/>
        <v>1</v>
      </c>
      <c r="AA230" s="148">
        <f t="shared" si="86"/>
        <v>1</v>
      </c>
      <c r="AB230" s="122">
        <f t="shared" si="87"/>
        <v>461.90860238660804</v>
      </c>
      <c r="AC230" s="30">
        <f t="shared" si="88"/>
        <v>623.25681799999995</v>
      </c>
      <c r="AD230" s="31">
        <f t="shared" si="89"/>
        <v>1</v>
      </c>
      <c r="AE230" s="164">
        <f t="shared" si="90"/>
        <v>35.305999999999997</v>
      </c>
      <c r="AF230" s="165">
        <f t="shared" si="91"/>
        <v>8.5686009966561496</v>
      </c>
      <c r="AH230" t="str">
        <f t="shared" si="92"/>
        <v>2019</v>
      </c>
    </row>
    <row r="231" spans="4:34" hidden="1" x14ac:dyDescent="0.25">
      <c r="D231" s="282" t="str">
        <f t="shared" si="77"/>
        <v>Q3 2019</v>
      </c>
      <c r="E231" s="114" t="s">
        <v>60</v>
      </c>
      <c r="F231" s="115" t="s">
        <v>85</v>
      </c>
      <c r="G231" s="157" t="s">
        <v>43</v>
      </c>
      <c r="H231" s="157" t="s">
        <v>197</v>
      </c>
      <c r="I231" s="116" t="s">
        <v>58</v>
      </c>
      <c r="J231" s="116" t="s">
        <v>45</v>
      </c>
      <c r="K231" s="116" t="s">
        <v>75</v>
      </c>
      <c r="L231" s="116" t="s">
        <v>129</v>
      </c>
      <c r="M231" s="116" t="s">
        <v>145</v>
      </c>
      <c r="N231" s="117">
        <v>1.3</v>
      </c>
      <c r="O231" s="146">
        <v>360</v>
      </c>
      <c r="P231" s="146">
        <v>360</v>
      </c>
      <c r="Q231" s="242">
        <v>0.22</v>
      </c>
      <c r="R231" s="118" t="str">
        <f t="shared" si="78"/>
        <v>300 - 399</v>
      </c>
      <c r="S231" s="118" t="str">
        <f t="shared" si="79"/>
        <v>1.2 - 1.39</v>
      </c>
      <c r="T231" s="119">
        <f t="shared" si="80"/>
        <v>0.28600000000000003</v>
      </c>
      <c r="U231" s="120">
        <f t="shared" si="81"/>
        <v>0.11993524399999998</v>
      </c>
      <c r="V231" s="161">
        <f t="shared" si="82"/>
        <v>0.28599999999999998</v>
      </c>
      <c r="W231" s="161">
        <f t="shared" si="83"/>
        <v>112.00571413994913</v>
      </c>
      <c r="X231" s="121">
        <f t="shared" si="84"/>
        <v>3.3789388835870482</v>
      </c>
      <c r="Y231" s="188">
        <v>15.358813107213855</v>
      </c>
      <c r="Z231" s="148">
        <f t="shared" si="85"/>
        <v>1</v>
      </c>
      <c r="AA231" s="148">
        <f t="shared" si="86"/>
        <v>1</v>
      </c>
      <c r="AB231" s="122">
        <f t="shared" si="87"/>
        <v>391.62837111870323</v>
      </c>
      <c r="AC231" s="30">
        <f t="shared" si="88"/>
        <v>545.16019999999992</v>
      </c>
      <c r="AD231" s="31">
        <f t="shared" si="89"/>
        <v>1</v>
      </c>
      <c r="AE231" s="164">
        <f t="shared" si="90"/>
        <v>33.019999999999996</v>
      </c>
      <c r="AF231" s="165">
        <f t="shared" si="91"/>
        <v>3.3789388835870482</v>
      </c>
      <c r="AH231" t="str">
        <f t="shared" si="92"/>
        <v>2019</v>
      </c>
    </row>
    <row r="232" spans="4:34" hidden="1" x14ac:dyDescent="0.25">
      <c r="D232" s="282" t="str">
        <f t="shared" si="77"/>
        <v>Q3 2019</v>
      </c>
      <c r="E232" s="114" t="s">
        <v>60</v>
      </c>
      <c r="F232" s="115" t="s">
        <v>85</v>
      </c>
      <c r="G232" s="157" t="s">
        <v>43</v>
      </c>
      <c r="H232" s="157" t="s">
        <v>197</v>
      </c>
      <c r="I232" s="116" t="s">
        <v>50</v>
      </c>
      <c r="J232" s="116" t="s">
        <v>45</v>
      </c>
      <c r="K232" s="116" t="s">
        <v>75</v>
      </c>
      <c r="L232" s="116" t="s">
        <v>75</v>
      </c>
      <c r="M232" s="116" t="s">
        <v>160</v>
      </c>
      <c r="N232" s="117">
        <v>1.4</v>
      </c>
      <c r="O232" s="146">
        <v>320</v>
      </c>
      <c r="P232" s="146">
        <v>320</v>
      </c>
      <c r="Q232" s="242">
        <v>0.16</v>
      </c>
      <c r="R232" s="118" t="str">
        <f t="shared" si="78"/>
        <v>300 - 399</v>
      </c>
      <c r="S232" s="118" t="str">
        <f t="shared" si="79"/>
        <v>1.4 - 1.59</v>
      </c>
      <c r="T232" s="119">
        <f t="shared" si="80"/>
        <v>0.22399999999999998</v>
      </c>
      <c r="U232" s="120">
        <f t="shared" si="81"/>
        <v>0.10116108799999998</v>
      </c>
      <c r="V232" s="161">
        <f t="shared" si="82"/>
        <v>0.224</v>
      </c>
      <c r="W232" s="161">
        <f t="shared" si="83"/>
        <v>72.407734393502466</v>
      </c>
      <c r="X232" s="121">
        <f t="shared" si="84"/>
        <v>2.3280727236197838</v>
      </c>
      <c r="Y232" s="188">
        <v>14.550454522623649</v>
      </c>
      <c r="Z232" s="148">
        <f t="shared" si="85"/>
        <v>1</v>
      </c>
      <c r="AA232" s="148">
        <f t="shared" si="86"/>
        <v>1</v>
      </c>
      <c r="AB232" s="122">
        <f t="shared" si="87"/>
        <v>323.24881425670748</v>
      </c>
      <c r="AC232" s="30">
        <f t="shared" si="88"/>
        <v>632.25679999999988</v>
      </c>
      <c r="AD232" s="31">
        <f t="shared" si="89"/>
        <v>1</v>
      </c>
      <c r="AE232" s="164">
        <f t="shared" si="90"/>
        <v>35.559999999999995</v>
      </c>
      <c r="AF232" s="165">
        <f t="shared" si="91"/>
        <v>2.3280727236197838</v>
      </c>
      <c r="AH232" t="str">
        <f t="shared" si="92"/>
        <v>2019</v>
      </c>
    </row>
    <row r="233" spans="4:34" hidden="1" x14ac:dyDescent="0.25">
      <c r="D233" s="282" t="str">
        <f t="shared" si="77"/>
        <v>Q3 2019</v>
      </c>
      <c r="E233" s="114" t="s">
        <v>60</v>
      </c>
      <c r="F233" s="115" t="s">
        <v>85</v>
      </c>
      <c r="G233" s="157" t="s">
        <v>43</v>
      </c>
      <c r="H233" s="157" t="s">
        <v>197</v>
      </c>
      <c r="I233" s="116" t="s">
        <v>58</v>
      </c>
      <c r="J233" s="116" t="s">
        <v>45</v>
      </c>
      <c r="K233" s="116" t="s">
        <v>75</v>
      </c>
      <c r="L233" s="116" t="s">
        <v>75</v>
      </c>
      <c r="M233" s="116" t="s">
        <v>151</v>
      </c>
      <c r="N233" s="117">
        <v>1.2</v>
      </c>
      <c r="O233" s="146">
        <v>390</v>
      </c>
      <c r="P233" s="146">
        <v>390</v>
      </c>
      <c r="Q233" s="242">
        <v>0.18</v>
      </c>
      <c r="R233" s="118" t="str">
        <f t="shared" si="78"/>
        <v>400 - 499</v>
      </c>
      <c r="S233" s="118" t="str">
        <f t="shared" si="79"/>
        <v>1.2 - 1.39</v>
      </c>
      <c r="T233" s="119">
        <f t="shared" si="80"/>
        <v>0.216</v>
      </c>
      <c r="U233" s="120">
        <f t="shared" si="81"/>
        <v>8.3612735999999965E-2</v>
      </c>
      <c r="V233" s="161">
        <f t="shared" si="82"/>
        <v>0.21599999999999997</v>
      </c>
      <c r="W233" s="161">
        <f t="shared" si="83"/>
        <v>99.277792078591276</v>
      </c>
      <c r="X233" s="121">
        <f t="shared" si="84"/>
        <v>2.4735772688460202</v>
      </c>
      <c r="Y233" s="188">
        <v>13.742095938033446</v>
      </c>
      <c r="Z233" s="148">
        <f t="shared" si="85"/>
        <v>1</v>
      </c>
      <c r="AA233" s="148">
        <f t="shared" si="86"/>
        <v>1</v>
      </c>
      <c r="AB233" s="122">
        <f t="shared" si="87"/>
        <v>459.61940777125591</v>
      </c>
      <c r="AC233" s="30">
        <f t="shared" si="88"/>
        <v>464.51519999999988</v>
      </c>
      <c r="AD233" s="31">
        <f t="shared" si="89"/>
        <v>1</v>
      </c>
      <c r="AE233" s="164">
        <f t="shared" si="90"/>
        <v>30.479999999999997</v>
      </c>
      <c r="AF233" s="165">
        <f t="shared" si="91"/>
        <v>2.4735772688460202</v>
      </c>
      <c r="AH233" t="str">
        <f t="shared" si="92"/>
        <v>2019</v>
      </c>
    </row>
    <row r="234" spans="4:34" hidden="1" x14ac:dyDescent="0.25">
      <c r="D234" s="282" t="str">
        <f t="shared" si="77"/>
        <v>Q3 2019</v>
      </c>
      <c r="E234" s="114" t="s">
        <v>60</v>
      </c>
      <c r="F234" s="115" t="s">
        <v>85</v>
      </c>
      <c r="G234" s="157" t="s">
        <v>43</v>
      </c>
      <c r="H234" s="157" t="s">
        <v>197</v>
      </c>
      <c r="I234" s="116" t="s">
        <v>58</v>
      </c>
      <c r="J234" s="116" t="s">
        <v>45</v>
      </c>
      <c r="K234" s="116" t="s">
        <v>130</v>
      </c>
      <c r="L234" s="116" t="s">
        <v>130</v>
      </c>
      <c r="M234" s="116" t="s">
        <v>156</v>
      </c>
      <c r="N234" s="117">
        <v>0.95</v>
      </c>
      <c r="O234" s="146">
        <v>120</v>
      </c>
      <c r="P234" s="146">
        <v>240</v>
      </c>
      <c r="Q234" s="242">
        <v>0.56000000000000005</v>
      </c>
      <c r="R234" s="118" t="str">
        <f t="shared" si="78"/>
        <v>200 - 299</v>
      </c>
      <c r="S234" s="118" t="str">
        <f t="shared" si="79"/>
        <v>0.8 - 0.99</v>
      </c>
      <c r="T234" s="119">
        <f t="shared" si="80"/>
        <v>0.53200000000000003</v>
      </c>
      <c r="U234" s="120">
        <f t="shared" si="81"/>
        <v>0.13042554560000003</v>
      </c>
      <c r="V234" s="161">
        <f t="shared" si="82"/>
        <v>0.53200000000000003</v>
      </c>
      <c r="W234" s="161">
        <f t="shared" si="83"/>
        <v>150.26376808798588</v>
      </c>
      <c r="X234" s="121">
        <f t="shared" si="84"/>
        <v>5.4321696884461623</v>
      </c>
      <c r="Y234" s="188">
        <v>9.7003030150824312</v>
      </c>
      <c r="Z234" s="148">
        <f t="shared" si="85"/>
        <v>1</v>
      </c>
      <c r="AA234" s="148">
        <f t="shared" si="86"/>
        <v>2</v>
      </c>
      <c r="AB234" s="122">
        <f t="shared" si="87"/>
        <v>282.45069189471025</v>
      </c>
      <c r="AC234" s="30">
        <f t="shared" si="88"/>
        <v>232.90276</v>
      </c>
      <c r="AD234" s="31">
        <f t="shared" si="89"/>
        <v>0.5</v>
      </c>
      <c r="AE234" s="164">
        <f t="shared" si="90"/>
        <v>24.13</v>
      </c>
      <c r="AF234" s="165">
        <f t="shared" si="91"/>
        <v>5.4321696884461623</v>
      </c>
      <c r="AH234" t="str">
        <f t="shared" si="92"/>
        <v>2019</v>
      </c>
    </row>
    <row r="235" spans="4:34" hidden="1" x14ac:dyDescent="0.25">
      <c r="D235" s="282" t="str">
        <f t="shared" si="77"/>
        <v>Q3 2019</v>
      </c>
      <c r="E235" s="114" t="s">
        <v>60</v>
      </c>
      <c r="F235" s="115" t="s">
        <v>85</v>
      </c>
      <c r="G235" s="157" t="s">
        <v>43</v>
      </c>
      <c r="H235" s="157" t="s">
        <v>197</v>
      </c>
      <c r="I235" s="116" t="s">
        <v>73</v>
      </c>
      <c r="J235" s="116" t="s">
        <v>45</v>
      </c>
      <c r="K235" s="116" t="s">
        <v>130</v>
      </c>
      <c r="L235" s="116" t="s">
        <v>130</v>
      </c>
      <c r="M235" s="116" t="s">
        <v>156</v>
      </c>
      <c r="N235" s="117">
        <v>0.95</v>
      </c>
      <c r="O235" s="146">
        <v>120</v>
      </c>
      <c r="P235" s="146">
        <v>240</v>
      </c>
      <c r="Q235" s="242">
        <v>0.67</v>
      </c>
      <c r="R235" s="118" t="str">
        <f t="shared" si="78"/>
        <v>200 - 299</v>
      </c>
      <c r="S235" s="118" t="str">
        <f t="shared" si="79"/>
        <v>0.8 - 0.99</v>
      </c>
      <c r="T235" s="119">
        <f t="shared" si="80"/>
        <v>0.63649999999999995</v>
      </c>
      <c r="U235" s="120">
        <f t="shared" si="81"/>
        <v>0.1560448492</v>
      </c>
      <c r="V235" s="161">
        <f t="shared" si="82"/>
        <v>0.63650000000000007</v>
      </c>
      <c r="W235" s="161">
        <f t="shared" si="83"/>
        <v>179.7798653909831</v>
      </c>
      <c r="X235" s="121">
        <f t="shared" si="84"/>
        <v>6.4992030201052291</v>
      </c>
      <c r="Y235" s="188">
        <v>9.7003030150824312</v>
      </c>
      <c r="Z235" s="148">
        <f t="shared" si="85"/>
        <v>1</v>
      </c>
      <c r="AA235" s="148">
        <f t="shared" si="86"/>
        <v>2</v>
      </c>
      <c r="AB235" s="122">
        <f t="shared" si="87"/>
        <v>282.45069189471025</v>
      </c>
      <c r="AC235" s="30">
        <f t="shared" si="88"/>
        <v>232.90276</v>
      </c>
      <c r="AD235" s="31">
        <f t="shared" si="89"/>
        <v>0.5</v>
      </c>
      <c r="AE235" s="164">
        <f t="shared" si="90"/>
        <v>24.13</v>
      </c>
      <c r="AF235" s="165">
        <f t="shared" si="91"/>
        <v>6.4992030201052291</v>
      </c>
      <c r="AH235" t="str">
        <f t="shared" si="92"/>
        <v>2019</v>
      </c>
    </row>
    <row r="236" spans="4:34" hidden="1" x14ac:dyDescent="0.25">
      <c r="D236" s="282" t="str">
        <f t="shared" si="77"/>
        <v>Q3 2019</v>
      </c>
      <c r="E236" s="114" t="s">
        <v>60</v>
      </c>
      <c r="F236" s="115" t="s">
        <v>85</v>
      </c>
      <c r="G236" s="157" t="s">
        <v>43</v>
      </c>
      <c r="H236" s="157" t="s">
        <v>197</v>
      </c>
      <c r="I236" s="116" t="s">
        <v>50</v>
      </c>
      <c r="J236" s="116" t="s">
        <v>45</v>
      </c>
      <c r="K236" s="116" t="s">
        <v>130</v>
      </c>
      <c r="L236" s="116" t="s">
        <v>130</v>
      </c>
      <c r="M236" s="116" t="s">
        <v>156</v>
      </c>
      <c r="N236" s="117">
        <v>0.95</v>
      </c>
      <c r="O236" s="146">
        <v>120</v>
      </c>
      <c r="P236" s="146">
        <v>240</v>
      </c>
      <c r="Q236" s="242">
        <v>0.98</v>
      </c>
      <c r="R236" s="118" t="str">
        <f t="shared" si="78"/>
        <v>200 - 299</v>
      </c>
      <c r="S236" s="118" t="str">
        <f t="shared" si="79"/>
        <v>0.8 - 0.99</v>
      </c>
      <c r="T236" s="119">
        <f t="shared" si="80"/>
        <v>0.93099999999999994</v>
      </c>
      <c r="U236" s="120">
        <f t="shared" si="81"/>
        <v>0.2282447048</v>
      </c>
      <c r="V236" s="161">
        <f t="shared" si="82"/>
        <v>0.93099999999999994</v>
      </c>
      <c r="W236" s="161">
        <f t="shared" si="83"/>
        <v>262.96159415397523</v>
      </c>
      <c r="X236" s="121">
        <f t="shared" si="84"/>
        <v>9.5062969547807832</v>
      </c>
      <c r="Y236" s="188">
        <v>9.7003030150824312</v>
      </c>
      <c r="Z236" s="148">
        <f t="shared" si="85"/>
        <v>1</v>
      </c>
      <c r="AA236" s="148">
        <f t="shared" si="86"/>
        <v>2</v>
      </c>
      <c r="AB236" s="122">
        <f t="shared" si="87"/>
        <v>282.45069189471025</v>
      </c>
      <c r="AC236" s="30">
        <f t="shared" si="88"/>
        <v>232.90276</v>
      </c>
      <c r="AD236" s="31">
        <f t="shared" si="89"/>
        <v>0.5</v>
      </c>
      <c r="AE236" s="164">
        <f t="shared" si="90"/>
        <v>24.13</v>
      </c>
      <c r="AF236" s="165">
        <f t="shared" si="91"/>
        <v>9.5062969547807832</v>
      </c>
      <c r="AH236" t="str">
        <f t="shared" si="92"/>
        <v>2019</v>
      </c>
    </row>
    <row r="237" spans="4:34" hidden="1" x14ac:dyDescent="0.25">
      <c r="D237" s="282" t="str">
        <f t="shared" si="77"/>
        <v>Q3 2019</v>
      </c>
      <c r="E237" s="114" t="s">
        <v>60</v>
      </c>
      <c r="F237" s="115" t="s">
        <v>85</v>
      </c>
      <c r="G237" s="157" t="s">
        <v>43</v>
      </c>
      <c r="H237" s="157" t="s">
        <v>197</v>
      </c>
      <c r="I237" s="116" t="s">
        <v>50</v>
      </c>
      <c r="J237" s="116" t="s">
        <v>45</v>
      </c>
      <c r="K237" s="116" t="s">
        <v>130</v>
      </c>
      <c r="L237" s="116" t="s">
        <v>130</v>
      </c>
      <c r="M237" s="116" t="s">
        <v>132</v>
      </c>
      <c r="N237" s="117">
        <v>1.2</v>
      </c>
      <c r="O237" s="146">
        <v>390</v>
      </c>
      <c r="P237" s="146">
        <v>390</v>
      </c>
      <c r="Q237" s="242">
        <v>0.5</v>
      </c>
      <c r="R237" s="118" t="str">
        <f t="shared" si="78"/>
        <v>400 - 499</v>
      </c>
      <c r="S237" s="118" t="str">
        <f t="shared" si="79"/>
        <v>1.2 - 1.39</v>
      </c>
      <c r="T237" s="119">
        <f t="shared" si="80"/>
        <v>0.6</v>
      </c>
      <c r="U237" s="120">
        <f t="shared" si="81"/>
        <v>0.23225759999999995</v>
      </c>
      <c r="V237" s="161">
        <f t="shared" si="82"/>
        <v>0.6</v>
      </c>
      <c r="W237" s="161">
        <f t="shared" si="83"/>
        <v>275.77164466275354</v>
      </c>
      <c r="X237" s="121">
        <f t="shared" si="84"/>
        <v>6.8710479690167228</v>
      </c>
      <c r="Y237" s="188">
        <v>13.742095938033446</v>
      </c>
      <c r="Z237" s="148">
        <f t="shared" si="85"/>
        <v>1</v>
      </c>
      <c r="AA237" s="148">
        <f t="shared" si="86"/>
        <v>1</v>
      </c>
      <c r="AB237" s="122">
        <f t="shared" si="87"/>
        <v>459.61940777125591</v>
      </c>
      <c r="AC237" s="30">
        <f t="shared" si="88"/>
        <v>464.51519999999988</v>
      </c>
      <c r="AD237" s="31">
        <f t="shared" si="89"/>
        <v>1</v>
      </c>
      <c r="AE237" s="164">
        <f t="shared" si="90"/>
        <v>30.479999999999997</v>
      </c>
      <c r="AF237" s="165">
        <f t="shared" si="91"/>
        <v>6.8710479690167228</v>
      </c>
      <c r="AH237" t="str">
        <f t="shared" si="92"/>
        <v>2019</v>
      </c>
    </row>
    <row r="238" spans="4:34" hidden="1" x14ac:dyDescent="0.25">
      <c r="D238" s="282" t="str">
        <f t="shared" si="77"/>
        <v>Q3 2019</v>
      </c>
      <c r="E238" s="114" t="s">
        <v>60</v>
      </c>
      <c r="F238" s="115" t="s">
        <v>85</v>
      </c>
      <c r="G238" s="157" t="s">
        <v>43</v>
      </c>
      <c r="H238" s="157" t="s">
        <v>197</v>
      </c>
      <c r="I238" s="116" t="s">
        <v>44</v>
      </c>
      <c r="J238" s="116" t="s">
        <v>45</v>
      </c>
      <c r="K238" s="116" t="s">
        <v>70</v>
      </c>
      <c r="L238" s="116" t="s">
        <v>120</v>
      </c>
      <c r="M238" s="116" t="s">
        <v>158</v>
      </c>
      <c r="N238" s="117">
        <v>1.4</v>
      </c>
      <c r="O238" s="146">
        <v>400</v>
      </c>
      <c r="P238" s="146">
        <v>400</v>
      </c>
      <c r="Q238" s="242">
        <v>0.7</v>
      </c>
      <c r="R238" s="118" t="str">
        <f t="shared" si="78"/>
        <v>400 - 499</v>
      </c>
      <c r="S238" s="118" t="str">
        <f t="shared" si="79"/>
        <v>1.4 - 1.59</v>
      </c>
      <c r="T238" s="119">
        <f t="shared" si="80"/>
        <v>0.97999999999999987</v>
      </c>
      <c r="U238" s="120">
        <f t="shared" si="81"/>
        <v>0.44257975999999993</v>
      </c>
      <c r="V238" s="161">
        <f t="shared" si="82"/>
        <v>0.97999999999999987</v>
      </c>
      <c r="W238" s="161">
        <f t="shared" si="83"/>
        <v>395.97979746446663</v>
      </c>
      <c r="X238" s="121">
        <f t="shared" si="84"/>
        <v>10.751169175049698</v>
      </c>
      <c r="Y238" s="188">
        <v>15.358813107213855</v>
      </c>
      <c r="Z238" s="148">
        <f t="shared" si="85"/>
        <v>1</v>
      </c>
      <c r="AA238" s="148">
        <f t="shared" si="86"/>
        <v>1</v>
      </c>
      <c r="AB238" s="122">
        <f t="shared" si="87"/>
        <v>404.06101782088433</v>
      </c>
      <c r="AC238" s="30">
        <f t="shared" si="88"/>
        <v>632.25679999999988</v>
      </c>
      <c r="AD238" s="31">
        <f t="shared" si="89"/>
        <v>1</v>
      </c>
      <c r="AE238" s="164">
        <f t="shared" si="90"/>
        <v>35.559999999999995</v>
      </c>
      <c r="AF238" s="165">
        <f t="shared" si="91"/>
        <v>10.751169175049698</v>
      </c>
      <c r="AH238" t="str">
        <f t="shared" si="92"/>
        <v>2019</v>
      </c>
    </row>
    <row r="239" spans="4:34" hidden="1" x14ac:dyDescent="0.25">
      <c r="D239" s="282" t="str">
        <f t="shared" si="77"/>
        <v>Q3 2019</v>
      </c>
      <c r="E239" s="114" t="s">
        <v>60</v>
      </c>
      <c r="F239" s="115" t="s">
        <v>85</v>
      </c>
      <c r="G239" s="157" t="s">
        <v>43</v>
      </c>
      <c r="H239" s="157" t="s">
        <v>197</v>
      </c>
      <c r="I239" s="116" t="s">
        <v>72</v>
      </c>
      <c r="J239" s="116" t="s">
        <v>45</v>
      </c>
      <c r="K239" s="116" t="s">
        <v>70</v>
      </c>
      <c r="L239" s="116" t="s">
        <v>121</v>
      </c>
      <c r="M239" s="116" t="s">
        <v>122</v>
      </c>
      <c r="N239" s="117">
        <v>1.3</v>
      </c>
      <c r="O239" s="146">
        <v>360</v>
      </c>
      <c r="P239" s="146">
        <v>360</v>
      </c>
      <c r="Q239" s="242">
        <v>5.0000000000000001E-3</v>
      </c>
      <c r="R239" s="118" t="str">
        <f t="shared" si="78"/>
        <v>300 - 399</v>
      </c>
      <c r="S239" s="118" t="str">
        <f t="shared" si="79"/>
        <v>1.2 - 1.39</v>
      </c>
      <c r="T239" s="119">
        <f t="shared" si="80"/>
        <v>6.5000000000000006E-3</v>
      </c>
      <c r="U239" s="120">
        <f t="shared" si="81"/>
        <v>2.7258009999999995E-3</v>
      </c>
      <c r="V239" s="161">
        <f t="shared" si="82"/>
        <v>6.5000000000000006E-3</v>
      </c>
      <c r="W239" s="161">
        <f t="shared" si="83"/>
        <v>2.5455844122715714</v>
      </c>
      <c r="X239" s="121">
        <f t="shared" si="84"/>
        <v>7.6794065536069281E-2</v>
      </c>
      <c r="Y239" s="188">
        <v>15.358813107213855</v>
      </c>
      <c r="Z239" s="148">
        <f t="shared" si="85"/>
        <v>1</v>
      </c>
      <c r="AA239" s="148">
        <f t="shared" si="86"/>
        <v>1</v>
      </c>
      <c r="AB239" s="122">
        <f t="shared" si="87"/>
        <v>391.62837111870323</v>
      </c>
      <c r="AC239" s="30">
        <f t="shared" si="88"/>
        <v>545.16019999999992</v>
      </c>
      <c r="AD239" s="31">
        <f t="shared" si="89"/>
        <v>1</v>
      </c>
      <c r="AE239" s="164">
        <f t="shared" si="90"/>
        <v>33.019999999999996</v>
      </c>
      <c r="AF239" s="165">
        <f t="shared" si="91"/>
        <v>7.6794065536069281E-2</v>
      </c>
      <c r="AH239" t="str">
        <f t="shared" si="92"/>
        <v>2019</v>
      </c>
    </row>
    <row r="240" spans="4:34" hidden="1" x14ac:dyDescent="0.25">
      <c r="D240" s="282" t="str">
        <f t="shared" si="77"/>
        <v>Q3 2019</v>
      </c>
      <c r="E240" s="114" t="s">
        <v>60</v>
      </c>
      <c r="F240" s="115" t="s">
        <v>85</v>
      </c>
      <c r="G240" s="157" t="s">
        <v>43</v>
      </c>
      <c r="H240" s="157" t="s">
        <v>197</v>
      </c>
      <c r="I240" s="116" t="s">
        <v>44</v>
      </c>
      <c r="J240" s="116" t="s">
        <v>45</v>
      </c>
      <c r="K240" s="116" t="s">
        <v>70</v>
      </c>
      <c r="L240" s="116" t="s">
        <v>119</v>
      </c>
      <c r="M240" s="116" t="s">
        <v>153</v>
      </c>
      <c r="N240" s="117">
        <v>1.4</v>
      </c>
      <c r="O240" s="146">
        <v>454</v>
      </c>
      <c r="P240" s="146">
        <v>454</v>
      </c>
      <c r="Q240" s="242">
        <v>0.43</v>
      </c>
      <c r="R240" s="118" t="str">
        <f t="shared" si="78"/>
        <v>400 - 499</v>
      </c>
      <c r="S240" s="118" t="str">
        <f t="shared" si="79"/>
        <v>1.4 - 1.59</v>
      </c>
      <c r="T240" s="119">
        <f t="shared" si="80"/>
        <v>0.60199999999999998</v>
      </c>
      <c r="U240" s="120">
        <f t="shared" si="81"/>
        <v>0.27187042399999994</v>
      </c>
      <c r="V240" s="161">
        <f t="shared" si="82"/>
        <v>0.60199999999999998</v>
      </c>
      <c r="W240" s="161">
        <f t="shared" si="83"/>
        <v>276.08277164647558</v>
      </c>
      <c r="X240" s="121">
        <f t="shared" si="84"/>
        <v>6.9518838274757426</v>
      </c>
      <c r="Y240" s="188">
        <v>16.167171691804054</v>
      </c>
      <c r="Z240" s="148">
        <f t="shared" si="85"/>
        <v>1</v>
      </c>
      <c r="AA240" s="148">
        <f t="shared" si="86"/>
        <v>1</v>
      </c>
      <c r="AB240" s="122">
        <f t="shared" si="87"/>
        <v>458.60925522670368</v>
      </c>
      <c r="AC240" s="30">
        <f t="shared" si="88"/>
        <v>632.25679999999988</v>
      </c>
      <c r="AD240" s="31">
        <f t="shared" si="89"/>
        <v>1</v>
      </c>
      <c r="AE240" s="164">
        <f t="shared" si="90"/>
        <v>35.559999999999995</v>
      </c>
      <c r="AF240" s="165">
        <f t="shared" si="91"/>
        <v>6.9518838274757426</v>
      </c>
      <c r="AH240" t="str">
        <f t="shared" si="92"/>
        <v>2019</v>
      </c>
    </row>
    <row r="241" spans="4:34" hidden="1" x14ac:dyDescent="0.25">
      <c r="D241" s="282" t="str">
        <f t="shared" si="77"/>
        <v>Q3 2019</v>
      </c>
      <c r="E241" s="114" t="s">
        <v>60</v>
      </c>
      <c r="F241" s="115" t="s">
        <v>85</v>
      </c>
      <c r="G241" s="157" t="s">
        <v>43</v>
      </c>
      <c r="H241" s="157" t="s">
        <v>197</v>
      </c>
      <c r="I241" s="116" t="s">
        <v>44</v>
      </c>
      <c r="J241" s="116" t="s">
        <v>45</v>
      </c>
      <c r="K241" s="116" t="s">
        <v>70</v>
      </c>
      <c r="L241" s="116" t="s">
        <v>119</v>
      </c>
      <c r="M241" s="116" t="s">
        <v>159</v>
      </c>
      <c r="N241" s="117">
        <v>1.28</v>
      </c>
      <c r="O241" s="146">
        <v>390</v>
      </c>
      <c r="P241" s="146">
        <v>390</v>
      </c>
      <c r="Q241" s="242">
        <v>0.42</v>
      </c>
      <c r="R241" s="118" t="str">
        <f t="shared" si="78"/>
        <v>400 - 499</v>
      </c>
      <c r="S241" s="118" t="str">
        <f t="shared" si="79"/>
        <v>1.2 - 1.39</v>
      </c>
      <c r="T241" s="119">
        <f t="shared" si="80"/>
        <v>0.53759999999999997</v>
      </c>
      <c r="U241" s="120">
        <f t="shared" si="81"/>
        <v>0.22197633024000002</v>
      </c>
      <c r="V241" s="161">
        <f t="shared" si="82"/>
        <v>0.53759999999999997</v>
      </c>
      <c r="W241" s="161">
        <f t="shared" si="83"/>
        <v>231.64818151671298</v>
      </c>
      <c r="X241" s="121">
        <f t="shared" si="84"/>
        <v>6.1111908995019322</v>
      </c>
      <c r="Y241" s="188">
        <v>14.550454522623649</v>
      </c>
      <c r="Z241" s="148">
        <f t="shared" si="85"/>
        <v>1</v>
      </c>
      <c r="AA241" s="148">
        <f t="shared" si="86"/>
        <v>1</v>
      </c>
      <c r="AB241" s="122">
        <f t="shared" si="87"/>
        <v>430.8931947855524</v>
      </c>
      <c r="AC241" s="30">
        <f t="shared" si="88"/>
        <v>528.51507200000003</v>
      </c>
      <c r="AD241" s="31">
        <f t="shared" si="89"/>
        <v>1</v>
      </c>
      <c r="AE241" s="164">
        <f t="shared" si="90"/>
        <v>32.512</v>
      </c>
      <c r="AF241" s="165">
        <f t="shared" si="91"/>
        <v>6.1111908995019322</v>
      </c>
      <c r="AH241" t="str">
        <f t="shared" si="92"/>
        <v>2019</v>
      </c>
    </row>
    <row r="242" spans="4:34" hidden="1" x14ac:dyDescent="0.25">
      <c r="D242" s="282" t="str">
        <f t="shared" si="77"/>
        <v>Q3 2019</v>
      </c>
      <c r="E242" s="114" t="s">
        <v>60</v>
      </c>
      <c r="F242" s="115" t="s">
        <v>85</v>
      </c>
      <c r="G242" s="157" t="s">
        <v>43</v>
      </c>
      <c r="H242" s="157" t="s">
        <v>197</v>
      </c>
      <c r="I242" s="116" t="s">
        <v>44</v>
      </c>
      <c r="J242" s="116" t="s">
        <v>45</v>
      </c>
      <c r="K242" s="116" t="s">
        <v>70</v>
      </c>
      <c r="L242" s="116" t="s">
        <v>119</v>
      </c>
      <c r="M242" s="116" t="s">
        <v>155</v>
      </c>
      <c r="N242" s="117">
        <v>1.2</v>
      </c>
      <c r="O242" s="146">
        <v>390</v>
      </c>
      <c r="P242" s="146">
        <v>390</v>
      </c>
      <c r="Q242" s="242">
        <v>0.81</v>
      </c>
      <c r="R242" s="118" t="str">
        <f t="shared" si="78"/>
        <v>400 - 499</v>
      </c>
      <c r="S242" s="118" t="str">
        <f t="shared" si="79"/>
        <v>1.2 - 1.39</v>
      </c>
      <c r="T242" s="119">
        <f t="shared" si="80"/>
        <v>0.97199999999999998</v>
      </c>
      <c r="U242" s="120">
        <f t="shared" si="81"/>
        <v>0.3762573119999999</v>
      </c>
      <c r="V242" s="161">
        <f t="shared" si="82"/>
        <v>0.97200000000000009</v>
      </c>
      <c r="W242" s="161">
        <f t="shared" si="83"/>
        <v>446.75006435366078</v>
      </c>
      <c r="X242" s="121">
        <f t="shared" si="84"/>
        <v>11.131097709807092</v>
      </c>
      <c r="Y242" s="188">
        <v>13.742095938033446</v>
      </c>
      <c r="Z242" s="148">
        <f t="shared" si="85"/>
        <v>1</v>
      </c>
      <c r="AA242" s="148">
        <f t="shared" si="86"/>
        <v>1</v>
      </c>
      <c r="AB242" s="122">
        <f t="shared" si="87"/>
        <v>459.61940777125591</v>
      </c>
      <c r="AC242" s="30">
        <f t="shared" si="88"/>
        <v>464.51519999999988</v>
      </c>
      <c r="AD242" s="31">
        <f t="shared" si="89"/>
        <v>1</v>
      </c>
      <c r="AE242" s="164">
        <f t="shared" si="90"/>
        <v>30.479999999999997</v>
      </c>
      <c r="AF242" s="165">
        <f t="shared" si="91"/>
        <v>11.131097709807092</v>
      </c>
      <c r="AH242" t="str">
        <f t="shared" si="92"/>
        <v>2019</v>
      </c>
    </row>
    <row r="243" spans="4:34" hidden="1" x14ac:dyDescent="0.25">
      <c r="D243" s="282" t="str">
        <f t="shared" si="77"/>
        <v>Q3 2019</v>
      </c>
      <c r="E243" s="114" t="s">
        <v>60</v>
      </c>
      <c r="F243" s="115" t="s">
        <v>85</v>
      </c>
      <c r="G243" s="157" t="s">
        <v>43</v>
      </c>
      <c r="H243" s="157" t="s">
        <v>197</v>
      </c>
      <c r="I243" s="116" t="s">
        <v>44</v>
      </c>
      <c r="J243" s="116" t="s">
        <v>45</v>
      </c>
      <c r="K243" s="116" t="s">
        <v>70</v>
      </c>
      <c r="L243" s="116" t="s">
        <v>118</v>
      </c>
      <c r="M243" s="116" t="s">
        <v>154</v>
      </c>
      <c r="N243" s="117">
        <v>1.2</v>
      </c>
      <c r="O243" s="146">
        <v>390</v>
      </c>
      <c r="P243" s="146">
        <v>390</v>
      </c>
      <c r="Q243" s="242">
        <v>0.59</v>
      </c>
      <c r="R243" s="118" t="str">
        <f t="shared" si="78"/>
        <v>400 - 499</v>
      </c>
      <c r="S243" s="118" t="str">
        <f t="shared" si="79"/>
        <v>1.2 - 1.39</v>
      </c>
      <c r="T243" s="119">
        <f t="shared" si="80"/>
        <v>0.70799999999999996</v>
      </c>
      <c r="U243" s="120">
        <f t="shared" si="81"/>
        <v>0.27406396799999994</v>
      </c>
      <c r="V243" s="161">
        <f t="shared" si="82"/>
        <v>0.70799999999999985</v>
      </c>
      <c r="W243" s="161">
        <f t="shared" si="83"/>
        <v>325.41054070204916</v>
      </c>
      <c r="X243" s="121">
        <f t="shared" si="84"/>
        <v>8.1078366034397327</v>
      </c>
      <c r="Y243" s="188">
        <v>13.742095938033446</v>
      </c>
      <c r="Z243" s="148">
        <f t="shared" si="85"/>
        <v>1</v>
      </c>
      <c r="AA243" s="148">
        <f t="shared" si="86"/>
        <v>1</v>
      </c>
      <c r="AB243" s="122">
        <f t="shared" si="87"/>
        <v>459.61940777125591</v>
      </c>
      <c r="AC243" s="30">
        <f t="shared" si="88"/>
        <v>464.51519999999988</v>
      </c>
      <c r="AD243" s="31">
        <f t="shared" si="89"/>
        <v>1</v>
      </c>
      <c r="AE243" s="164">
        <f t="shared" si="90"/>
        <v>30.479999999999997</v>
      </c>
      <c r="AF243" s="165">
        <f t="shared" si="91"/>
        <v>8.1078366034397327</v>
      </c>
      <c r="AH243" t="str">
        <f t="shared" si="92"/>
        <v>2019</v>
      </c>
    </row>
    <row r="244" spans="4:34" hidden="1" x14ac:dyDescent="0.25">
      <c r="D244" s="282" t="str">
        <f t="shared" si="77"/>
        <v>Q3 2019</v>
      </c>
      <c r="E244" s="114" t="s">
        <v>60</v>
      </c>
      <c r="F244" s="115" t="s">
        <v>85</v>
      </c>
      <c r="G244" s="157" t="s">
        <v>43</v>
      </c>
      <c r="H244" s="157" t="s">
        <v>197</v>
      </c>
      <c r="I244" s="116" t="s">
        <v>58</v>
      </c>
      <c r="J244" s="116" t="s">
        <v>45</v>
      </c>
      <c r="K244" s="116" t="s">
        <v>70</v>
      </c>
      <c r="L244" s="116" t="s">
        <v>77</v>
      </c>
      <c r="M244" s="116" t="s">
        <v>171</v>
      </c>
      <c r="N244" s="117">
        <v>1.3</v>
      </c>
      <c r="O244" s="146">
        <v>240</v>
      </c>
      <c r="P244" s="146">
        <v>240</v>
      </c>
      <c r="Q244" s="242">
        <v>1.55</v>
      </c>
      <c r="R244" s="118" t="str">
        <f t="shared" si="78"/>
        <v>200 - 299</v>
      </c>
      <c r="S244" s="118" t="str">
        <f t="shared" si="79"/>
        <v>1.2 - 1.39</v>
      </c>
      <c r="T244" s="119">
        <f t="shared" si="80"/>
        <v>2.0150000000000001</v>
      </c>
      <c r="U244" s="120">
        <f t="shared" si="81"/>
        <v>0.84499830999999992</v>
      </c>
      <c r="V244" s="161">
        <f t="shared" si="82"/>
        <v>2.0150000000000001</v>
      </c>
      <c r="W244" s="161">
        <f t="shared" si="83"/>
        <v>526.0874452027914</v>
      </c>
      <c r="X244" s="121">
        <f t="shared" si="84"/>
        <v>21.300248703951841</v>
      </c>
      <c r="Y244" s="188">
        <v>13.742095938033446</v>
      </c>
      <c r="Z244" s="148">
        <f t="shared" si="85"/>
        <v>1</v>
      </c>
      <c r="AA244" s="148">
        <f t="shared" si="86"/>
        <v>1</v>
      </c>
      <c r="AB244" s="122">
        <f t="shared" si="87"/>
        <v>261.08558074580219</v>
      </c>
      <c r="AC244" s="30">
        <f t="shared" si="88"/>
        <v>545.16019999999992</v>
      </c>
      <c r="AD244" s="31">
        <f t="shared" si="89"/>
        <v>1</v>
      </c>
      <c r="AE244" s="164">
        <f t="shared" si="90"/>
        <v>33.019999999999996</v>
      </c>
      <c r="AF244" s="165">
        <f t="shared" si="91"/>
        <v>21.300248703951841</v>
      </c>
      <c r="AH244" t="str">
        <f t="shared" si="92"/>
        <v>2019</v>
      </c>
    </row>
    <row r="245" spans="4:34" hidden="1" x14ac:dyDescent="0.25">
      <c r="D245" s="282" t="str">
        <f t="shared" si="77"/>
        <v>Q3 2019</v>
      </c>
      <c r="E245" s="114" t="s">
        <v>60</v>
      </c>
      <c r="F245" s="115" t="s">
        <v>85</v>
      </c>
      <c r="G245" s="157" t="s">
        <v>43</v>
      </c>
      <c r="H245" s="157" t="s">
        <v>197</v>
      </c>
      <c r="I245" s="116" t="s">
        <v>58</v>
      </c>
      <c r="J245" s="116" t="s">
        <v>45</v>
      </c>
      <c r="K245" s="116" t="s">
        <v>70</v>
      </c>
      <c r="L245" s="116" t="s">
        <v>77</v>
      </c>
      <c r="M245" s="116" t="s">
        <v>181</v>
      </c>
      <c r="N245" s="117">
        <v>1.41</v>
      </c>
      <c r="O245" s="146">
        <v>320</v>
      </c>
      <c r="P245" s="146">
        <v>360</v>
      </c>
      <c r="Q245" s="242">
        <v>1.38</v>
      </c>
      <c r="R245" s="118" t="str">
        <f t="shared" si="78"/>
        <v>300 - 399</v>
      </c>
      <c r="S245" s="118" t="str">
        <f t="shared" si="79"/>
        <v>1.4 - 1.59</v>
      </c>
      <c r="T245" s="119">
        <f t="shared" si="80"/>
        <v>1.9457999999999998</v>
      </c>
      <c r="U245" s="120">
        <f t="shared" si="81"/>
        <v>0.87891978164524087</v>
      </c>
      <c r="V245" s="161">
        <f t="shared" si="82"/>
        <v>1.9457999999999998</v>
      </c>
      <c r="W245" s="161">
        <f t="shared" si="83"/>
        <v>664.69602074933459</v>
      </c>
      <c r="X245" s="121">
        <f t="shared" si="84"/>
        <v>20.079627241220635</v>
      </c>
      <c r="Y245" s="188">
        <v>14.550454522623649</v>
      </c>
      <c r="Z245" s="148">
        <f t="shared" si="85"/>
        <v>8</v>
      </c>
      <c r="AA245" s="148">
        <f t="shared" si="86"/>
        <v>9</v>
      </c>
      <c r="AB245" s="122">
        <f t="shared" si="87"/>
        <v>341.60551996573889</v>
      </c>
      <c r="AC245" s="30">
        <f t="shared" si="88"/>
        <v>636.89839249655142</v>
      </c>
      <c r="AD245" s="31">
        <f t="shared" si="89"/>
        <v>0.88888888888888884</v>
      </c>
      <c r="AE245" s="164">
        <f t="shared" si="90"/>
        <v>35.813999999999993</v>
      </c>
      <c r="AF245" s="165">
        <f t="shared" si="91"/>
        <v>20.079627241220635</v>
      </c>
      <c r="AH245" t="str">
        <f t="shared" si="92"/>
        <v>2019</v>
      </c>
    </row>
    <row r="246" spans="4:34" hidden="1" x14ac:dyDescent="0.25">
      <c r="D246" s="282" t="str">
        <f t="shared" si="77"/>
        <v>Q3 2019</v>
      </c>
      <c r="E246" s="114" t="s">
        <v>60</v>
      </c>
      <c r="F246" s="115" t="s">
        <v>85</v>
      </c>
      <c r="G246" s="157" t="s">
        <v>43</v>
      </c>
      <c r="H246" s="157" t="s">
        <v>197</v>
      </c>
      <c r="I246" s="116" t="s">
        <v>50</v>
      </c>
      <c r="J246" s="116" t="s">
        <v>45</v>
      </c>
      <c r="K246" s="116" t="s">
        <v>70</v>
      </c>
      <c r="L246" s="116" t="s">
        <v>70</v>
      </c>
      <c r="M246" s="116" t="s">
        <v>152</v>
      </c>
      <c r="N246" s="117">
        <v>1.4</v>
      </c>
      <c r="O246" s="146">
        <v>480</v>
      </c>
      <c r="P246" s="146">
        <v>480</v>
      </c>
      <c r="Q246" s="242">
        <v>0.5</v>
      </c>
      <c r="R246" s="118" t="str">
        <f t="shared" si="78"/>
        <v>400 - 499</v>
      </c>
      <c r="S246" s="118" t="str">
        <f t="shared" si="79"/>
        <v>1.4 - 1.59</v>
      </c>
      <c r="T246" s="119">
        <f t="shared" si="80"/>
        <v>0.7</v>
      </c>
      <c r="U246" s="120">
        <f t="shared" si="81"/>
        <v>0.31612839999999992</v>
      </c>
      <c r="V246" s="161">
        <f t="shared" si="82"/>
        <v>0.7</v>
      </c>
      <c r="W246" s="161">
        <f t="shared" si="83"/>
        <v>339.41125496954282</v>
      </c>
      <c r="X246" s="121">
        <f t="shared" si="84"/>
        <v>8.0835858459020269</v>
      </c>
      <c r="Y246" s="188">
        <v>16.167171691804054</v>
      </c>
      <c r="Z246" s="148">
        <f t="shared" si="85"/>
        <v>1</v>
      </c>
      <c r="AA246" s="148">
        <f t="shared" si="86"/>
        <v>1</v>
      </c>
      <c r="AB246" s="122">
        <f t="shared" si="87"/>
        <v>484.87322138506119</v>
      </c>
      <c r="AC246" s="30">
        <f t="shared" si="88"/>
        <v>632.25679999999988</v>
      </c>
      <c r="AD246" s="31">
        <f t="shared" si="89"/>
        <v>1</v>
      </c>
      <c r="AE246" s="164">
        <f t="shared" si="90"/>
        <v>35.559999999999995</v>
      </c>
      <c r="AF246" s="165">
        <f t="shared" si="91"/>
        <v>8.0835858459020269</v>
      </c>
      <c r="AH246" t="str">
        <f t="shared" si="92"/>
        <v>2019</v>
      </c>
    </row>
    <row r="247" spans="4:34" hidden="1" x14ac:dyDescent="0.25">
      <c r="D247" s="282" t="str">
        <f t="shared" si="77"/>
        <v>Q3 2019</v>
      </c>
      <c r="E247" s="114" t="s">
        <v>60</v>
      </c>
      <c r="F247" s="115" t="s">
        <v>85</v>
      </c>
      <c r="G247" s="157" t="s">
        <v>43</v>
      </c>
      <c r="H247" s="157" t="s">
        <v>197</v>
      </c>
      <c r="I247" s="116" t="s">
        <v>73</v>
      </c>
      <c r="J247" s="116" t="s">
        <v>45</v>
      </c>
      <c r="K247" s="116" t="s">
        <v>70</v>
      </c>
      <c r="L247" s="116" t="s">
        <v>70</v>
      </c>
      <c r="M247" s="116" t="s">
        <v>131</v>
      </c>
      <c r="N247" s="117">
        <v>1.45</v>
      </c>
      <c r="O247" s="146">
        <v>400</v>
      </c>
      <c r="P247" s="146">
        <v>400</v>
      </c>
      <c r="Q247" s="242">
        <v>0.1</v>
      </c>
      <c r="R247" s="118" t="str">
        <f t="shared" si="78"/>
        <v>300 - 399</v>
      </c>
      <c r="S247" s="118" t="str">
        <f t="shared" si="79"/>
        <v>1.4 - 1.59</v>
      </c>
      <c r="T247" s="119">
        <f t="shared" si="80"/>
        <v>0.14499999999999999</v>
      </c>
      <c r="U247" s="120">
        <f t="shared" si="81"/>
        <v>6.7822444999999995E-2</v>
      </c>
      <c r="V247" s="161">
        <f t="shared" si="82"/>
        <v>0.14499999999999999</v>
      </c>
      <c r="W247" s="161">
        <f t="shared" si="83"/>
        <v>56.568542494923804</v>
      </c>
      <c r="X247" s="121">
        <f t="shared" si="84"/>
        <v>1.6167171691804054</v>
      </c>
      <c r="Y247" s="188">
        <v>16.167171691804054</v>
      </c>
      <c r="Z247" s="148">
        <f t="shared" si="85"/>
        <v>1</v>
      </c>
      <c r="AA247" s="148">
        <f t="shared" si="86"/>
        <v>1</v>
      </c>
      <c r="AB247" s="122">
        <f t="shared" si="87"/>
        <v>390.12787927533657</v>
      </c>
      <c r="AC247" s="30">
        <f t="shared" si="88"/>
        <v>678.22444999999993</v>
      </c>
      <c r="AD247" s="31">
        <f t="shared" si="89"/>
        <v>1</v>
      </c>
      <c r="AE247" s="164">
        <f t="shared" si="90"/>
        <v>36.83</v>
      </c>
      <c r="AF247" s="165">
        <f t="shared" si="91"/>
        <v>1.6167171691804054</v>
      </c>
      <c r="AH247" t="str">
        <f t="shared" si="92"/>
        <v>2019</v>
      </c>
    </row>
    <row r="248" spans="4:34" hidden="1" x14ac:dyDescent="0.25">
      <c r="D248" s="282" t="str">
        <f t="shared" si="77"/>
        <v>Q3 2019</v>
      </c>
      <c r="E248" s="114" t="s">
        <v>60</v>
      </c>
      <c r="F248" s="115" t="s">
        <v>85</v>
      </c>
      <c r="G248" s="157" t="s">
        <v>43</v>
      </c>
      <c r="H248" s="157" t="s">
        <v>197</v>
      </c>
      <c r="I248" s="116" t="s">
        <v>73</v>
      </c>
      <c r="J248" s="116" t="s">
        <v>45</v>
      </c>
      <c r="K248" s="116" t="s">
        <v>70</v>
      </c>
      <c r="L248" s="116" t="s">
        <v>70</v>
      </c>
      <c r="M248" s="116" t="s">
        <v>131</v>
      </c>
      <c r="N248" s="117">
        <v>1.2</v>
      </c>
      <c r="O248" s="146">
        <v>390</v>
      </c>
      <c r="P248" s="146">
        <v>390</v>
      </c>
      <c r="Q248" s="242">
        <v>0.16</v>
      </c>
      <c r="R248" s="118" t="str">
        <f t="shared" si="78"/>
        <v>400 - 499</v>
      </c>
      <c r="S248" s="118" t="str">
        <f t="shared" si="79"/>
        <v>1.2 - 1.39</v>
      </c>
      <c r="T248" s="119">
        <f t="shared" si="80"/>
        <v>0.192</v>
      </c>
      <c r="U248" s="120">
        <f t="shared" si="81"/>
        <v>7.432243199999998E-2</v>
      </c>
      <c r="V248" s="161">
        <f t="shared" si="82"/>
        <v>0.19199999999999998</v>
      </c>
      <c r="W248" s="161">
        <f t="shared" si="83"/>
        <v>88.246926292081142</v>
      </c>
      <c r="X248" s="121">
        <f t="shared" si="84"/>
        <v>2.1987353500853515</v>
      </c>
      <c r="Y248" s="188">
        <v>13.742095938033446</v>
      </c>
      <c r="Z248" s="148">
        <f t="shared" si="85"/>
        <v>1</v>
      </c>
      <c r="AA248" s="148">
        <f t="shared" si="86"/>
        <v>1</v>
      </c>
      <c r="AB248" s="122">
        <f t="shared" si="87"/>
        <v>459.61940777125591</v>
      </c>
      <c r="AC248" s="30">
        <f t="shared" si="88"/>
        <v>464.51519999999988</v>
      </c>
      <c r="AD248" s="31">
        <f t="shared" si="89"/>
        <v>1</v>
      </c>
      <c r="AE248" s="164">
        <f t="shared" si="90"/>
        <v>30.479999999999997</v>
      </c>
      <c r="AF248" s="165">
        <f t="shared" si="91"/>
        <v>2.1987353500853515</v>
      </c>
      <c r="AH248" t="str">
        <f t="shared" si="92"/>
        <v>2019</v>
      </c>
    </row>
    <row r="249" spans="4:34" hidden="1" x14ac:dyDescent="0.25">
      <c r="D249" s="282" t="str">
        <f t="shared" si="77"/>
        <v>Q3 2019</v>
      </c>
      <c r="E249" s="114" t="s">
        <v>60</v>
      </c>
      <c r="F249" s="115" t="s">
        <v>85</v>
      </c>
      <c r="G249" s="157" t="s">
        <v>43</v>
      </c>
      <c r="H249" s="157" t="s">
        <v>197</v>
      </c>
      <c r="I249" s="116" t="s">
        <v>58</v>
      </c>
      <c r="J249" s="116" t="s">
        <v>45</v>
      </c>
      <c r="K249" s="116" t="s">
        <v>70</v>
      </c>
      <c r="L249" s="116" t="s">
        <v>70</v>
      </c>
      <c r="M249" s="116" t="s">
        <v>131</v>
      </c>
      <c r="N249" s="117">
        <v>1.4</v>
      </c>
      <c r="O249" s="146">
        <v>400</v>
      </c>
      <c r="P249" s="146">
        <v>400</v>
      </c>
      <c r="Q249" s="242">
        <v>0.28000000000000003</v>
      </c>
      <c r="R249" s="118" t="str">
        <f t="shared" si="78"/>
        <v>400 - 499</v>
      </c>
      <c r="S249" s="118" t="str">
        <f t="shared" si="79"/>
        <v>1.4 - 1.59</v>
      </c>
      <c r="T249" s="119">
        <f t="shared" si="80"/>
        <v>0.39200000000000002</v>
      </c>
      <c r="U249" s="120">
        <f t="shared" si="81"/>
        <v>0.17703190399999999</v>
      </c>
      <c r="V249" s="161">
        <f t="shared" si="82"/>
        <v>0.39200000000000002</v>
      </c>
      <c r="W249" s="161">
        <f t="shared" si="83"/>
        <v>158.39191898578667</v>
      </c>
      <c r="X249" s="121">
        <f t="shared" si="84"/>
        <v>4.3004676700198798</v>
      </c>
      <c r="Y249" s="188">
        <v>15.358813107213855</v>
      </c>
      <c r="Z249" s="148">
        <f t="shared" si="85"/>
        <v>1</v>
      </c>
      <c r="AA249" s="148">
        <f t="shared" si="86"/>
        <v>1</v>
      </c>
      <c r="AB249" s="122">
        <f t="shared" si="87"/>
        <v>404.06101782088433</v>
      </c>
      <c r="AC249" s="30">
        <f t="shared" si="88"/>
        <v>632.25679999999988</v>
      </c>
      <c r="AD249" s="31">
        <f t="shared" si="89"/>
        <v>1</v>
      </c>
      <c r="AE249" s="164">
        <f t="shared" si="90"/>
        <v>35.559999999999995</v>
      </c>
      <c r="AF249" s="165">
        <f t="shared" si="91"/>
        <v>4.3004676700198798</v>
      </c>
      <c r="AH249" t="str">
        <f t="shared" si="92"/>
        <v>2019</v>
      </c>
    </row>
    <row r="250" spans="4:34" hidden="1" x14ac:dyDescent="0.25">
      <c r="D250" s="282" t="str">
        <f t="shared" si="77"/>
        <v>Q3 2019</v>
      </c>
      <c r="E250" s="114" t="s">
        <v>60</v>
      </c>
      <c r="F250" s="115" t="s">
        <v>85</v>
      </c>
      <c r="G250" s="157" t="s">
        <v>43</v>
      </c>
      <c r="H250" s="157" t="s">
        <v>197</v>
      </c>
      <c r="I250" s="116" t="s">
        <v>58</v>
      </c>
      <c r="J250" s="116" t="s">
        <v>45</v>
      </c>
      <c r="K250" s="116" t="s">
        <v>70</v>
      </c>
      <c r="L250" s="116" t="s">
        <v>70</v>
      </c>
      <c r="M250" s="116" t="s">
        <v>131</v>
      </c>
      <c r="N250" s="117">
        <v>1.2</v>
      </c>
      <c r="O250" s="146">
        <v>390</v>
      </c>
      <c r="P250" s="146">
        <v>390</v>
      </c>
      <c r="Q250" s="242">
        <v>0.35</v>
      </c>
      <c r="R250" s="118" t="str">
        <f t="shared" si="78"/>
        <v>400 - 499</v>
      </c>
      <c r="S250" s="118" t="str">
        <f t="shared" si="79"/>
        <v>1.2 - 1.39</v>
      </c>
      <c r="T250" s="119">
        <f t="shared" si="80"/>
        <v>0.42</v>
      </c>
      <c r="U250" s="120">
        <f t="shared" si="81"/>
        <v>0.16258031999999994</v>
      </c>
      <c r="V250" s="161">
        <f t="shared" si="82"/>
        <v>0.41999999999999993</v>
      </c>
      <c r="W250" s="161">
        <f t="shared" si="83"/>
        <v>193.04015126392747</v>
      </c>
      <c r="X250" s="121">
        <f t="shared" si="84"/>
        <v>4.8097335783117057</v>
      </c>
      <c r="Y250" s="188">
        <v>13.742095938033446</v>
      </c>
      <c r="Z250" s="148">
        <f t="shared" si="85"/>
        <v>1</v>
      </c>
      <c r="AA250" s="148">
        <f t="shared" si="86"/>
        <v>1</v>
      </c>
      <c r="AB250" s="122">
        <f t="shared" si="87"/>
        <v>459.61940777125591</v>
      </c>
      <c r="AC250" s="30">
        <f t="shared" si="88"/>
        <v>464.51519999999988</v>
      </c>
      <c r="AD250" s="31">
        <f t="shared" si="89"/>
        <v>1</v>
      </c>
      <c r="AE250" s="164">
        <f t="shared" si="90"/>
        <v>30.479999999999997</v>
      </c>
      <c r="AF250" s="165">
        <f t="shared" si="91"/>
        <v>4.8097335783117057</v>
      </c>
      <c r="AH250" t="str">
        <f t="shared" si="92"/>
        <v>2019</v>
      </c>
    </row>
    <row r="251" spans="4:34" hidden="1" x14ac:dyDescent="0.25">
      <c r="D251" s="282" t="str">
        <f t="shared" si="77"/>
        <v>Q3 2019</v>
      </c>
      <c r="E251" s="114" t="s">
        <v>60</v>
      </c>
      <c r="F251" s="115" t="s">
        <v>85</v>
      </c>
      <c r="G251" s="157" t="s">
        <v>43</v>
      </c>
      <c r="H251" s="157" t="s">
        <v>197</v>
      </c>
      <c r="I251" s="116" t="s">
        <v>58</v>
      </c>
      <c r="J251" s="116" t="s">
        <v>45</v>
      </c>
      <c r="K251" s="116" t="s">
        <v>70</v>
      </c>
      <c r="L251" s="116" t="s">
        <v>70</v>
      </c>
      <c r="M251" s="116" t="s">
        <v>131</v>
      </c>
      <c r="N251" s="117">
        <v>0.95</v>
      </c>
      <c r="O251" s="146">
        <v>120</v>
      </c>
      <c r="P251" s="146">
        <v>180</v>
      </c>
      <c r="Q251" s="242">
        <v>0.5</v>
      </c>
      <c r="R251" s="118" t="str">
        <f t="shared" si="78"/>
        <v>200 - 299</v>
      </c>
      <c r="S251" s="118" t="str">
        <f t="shared" si="79"/>
        <v>0.8 - 0.99</v>
      </c>
      <c r="T251" s="119">
        <f t="shared" si="80"/>
        <v>0.47499999999999998</v>
      </c>
      <c r="U251" s="120">
        <f t="shared" si="81"/>
        <v>0.13436697692307692</v>
      </c>
      <c r="V251" s="161">
        <f t="shared" si="82"/>
        <v>0.47500000000000003</v>
      </c>
      <c r="W251" s="161">
        <f t="shared" si="83"/>
        <v>108.16653826391968</v>
      </c>
      <c r="X251" s="121">
        <f t="shared" si="84"/>
        <v>4.8501515075412156</v>
      </c>
      <c r="Y251" s="188">
        <v>9.7003030150824312</v>
      </c>
      <c r="Z251" s="148">
        <f t="shared" si="85"/>
        <v>2</v>
      </c>
      <c r="AA251" s="148">
        <f t="shared" si="86"/>
        <v>3</v>
      </c>
      <c r="AB251" s="122">
        <f t="shared" si="87"/>
        <v>227.71902792404143</v>
      </c>
      <c r="AC251" s="30">
        <f t="shared" si="88"/>
        <v>268.73395384615384</v>
      </c>
      <c r="AD251" s="31">
        <f t="shared" si="89"/>
        <v>0.66666666666666663</v>
      </c>
      <c r="AE251" s="164">
        <f t="shared" si="90"/>
        <v>24.13</v>
      </c>
      <c r="AF251" s="165">
        <f t="shared" si="91"/>
        <v>4.8501515075412156</v>
      </c>
      <c r="AH251" t="str">
        <f t="shared" si="92"/>
        <v>2019</v>
      </c>
    </row>
    <row r="252" spans="4:34" hidden="1" x14ac:dyDescent="0.25">
      <c r="D252" s="282" t="str">
        <f t="shared" si="77"/>
        <v>Q3 2019</v>
      </c>
      <c r="E252" s="114" t="s">
        <v>60</v>
      </c>
      <c r="F252" s="115" t="s">
        <v>85</v>
      </c>
      <c r="G252" s="157" t="s">
        <v>43</v>
      </c>
      <c r="H252" s="157" t="s">
        <v>197</v>
      </c>
      <c r="I252" s="116" t="s">
        <v>89</v>
      </c>
      <c r="J252" s="116" t="s">
        <v>45</v>
      </c>
      <c r="K252" s="116" t="s">
        <v>70</v>
      </c>
      <c r="L252" s="116" t="s">
        <v>70</v>
      </c>
      <c r="M252" s="116" t="s">
        <v>131</v>
      </c>
      <c r="N252" s="117">
        <v>0.95</v>
      </c>
      <c r="O252" s="146">
        <v>120</v>
      </c>
      <c r="P252" s="146">
        <v>240</v>
      </c>
      <c r="Q252" s="242">
        <v>2.1</v>
      </c>
      <c r="R252" s="118" t="str">
        <f t="shared" si="78"/>
        <v>200 - 299</v>
      </c>
      <c r="S252" s="118" t="str">
        <f t="shared" si="79"/>
        <v>0.8 - 0.99</v>
      </c>
      <c r="T252" s="119">
        <f t="shared" si="80"/>
        <v>1.9949999999999999</v>
      </c>
      <c r="U252" s="120">
        <f t="shared" si="81"/>
        <v>0.48909579600000003</v>
      </c>
      <c r="V252" s="161">
        <f t="shared" si="82"/>
        <v>1.9950000000000001</v>
      </c>
      <c r="W252" s="161">
        <f t="shared" si="83"/>
        <v>563.48913032994699</v>
      </c>
      <c r="X252" s="121">
        <f t="shared" si="84"/>
        <v>20.370636331673108</v>
      </c>
      <c r="Y252" s="188">
        <v>9.7003030150824312</v>
      </c>
      <c r="Z252" s="148">
        <f t="shared" si="85"/>
        <v>1</v>
      </c>
      <c r="AA252" s="148">
        <f t="shared" si="86"/>
        <v>2</v>
      </c>
      <c r="AB252" s="122">
        <f t="shared" si="87"/>
        <v>282.45069189471025</v>
      </c>
      <c r="AC252" s="30">
        <f t="shared" si="88"/>
        <v>232.90276</v>
      </c>
      <c r="AD252" s="31">
        <f t="shared" si="89"/>
        <v>0.5</v>
      </c>
      <c r="AE252" s="164">
        <f t="shared" si="90"/>
        <v>24.13</v>
      </c>
      <c r="AF252" s="165">
        <f t="shared" si="91"/>
        <v>20.370636331673108</v>
      </c>
      <c r="AH252" t="str">
        <f t="shared" si="92"/>
        <v>2019</v>
      </c>
    </row>
    <row r="253" spans="4:34" hidden="1" x14ac:dyDescent="0.25">
      <c r="D253" s="282" t="str">
        <f t="shared" si="77"/>
        <v>Q3 2019</v>
      </c>
      <c r="E253" s="114" t="s">
        <v>60</v>
      </c>
      <c r="F253" s="115" t="s">
        <v>85</v>
      </c>
      <c r="G253" s="157" t="s">
        <v>43</v>
      </c>
      <c r="H253" s="157" t="s">
        <v>197</v>
      </c>
      <c r="I253" s="116" t="s">
        <v>58</v>
      </c>
      <c r="J253" s="116" t="s">
        <v>45</v>
      </c>
      <c r="K253" s="116" t="s">
        <v>70</v>
      </c>
      <c r="L253" s="116" t="s">
        <v>149</v>
      </c>
      <c r="M253" s="116" t="s">
        <v>150</v>
      </c>
      <c r="N253" s="117">
        <v>1.41</v>
      </c>
      <c r="O253" s="146">
        <v>400</v>
      </c>
      <c r="P253" s="146">
        <v>400</v>
      </c>
      <c r="Q253" s="242">
        <v>0.155</v>
      </c>
      <c r="R253" s="118" t="str">
        <f t="shared" si="78"/>
        <v>400 - 499</v>
      </c>
      <c r="S253" s="118" t="str">
        <f t="shared" si="79"/>
        <v>1.4 - 1.59</v>
      </c>
      <c r="T253" s="119">
        <f t="shared" si="80"/>
        <v>0.21854999999999999</v>
      </c>
      <c r="U253" s="120">
        <f t="shared" si="81"/>
        <v>9.9404801189999961E-2</v>
      </c>
      <c r="V253" s="161">
        <f t="shared" si="82"/>
        <v>0.21854999999999997</v>
      </c>
      <c r="W253" s="161">
        <f t="shared" si="83"/>
        <v>87.681240867131891</v>
      </c>
      <c r="X253" s="121">
        <f t="shared" si="84"/>
        <v>2.3806160316181475</v>
      </c>
      <c r="Y253" s="188">
        <v>15.358813107213855</v>
      </c>
      <c r="Z253" s="148">
        <f t="shared" si="85"/>
        <v>1</v>
      </c>
      <c r="AA253" s="148">
        <f t="shared" si="86"/>
        <v>1</v>
      </c>
      <c r="AB253" s="122">
        <f t="shared" si="87"/>
        <v>401.19533684343128</v>
      </c>
      <c r="AC253" s="30">
        <f t="shared" si="88"/>
        <v>641.32129799999973</v>
      </c>
      <c r="AD253" s="31">
        <f t="shared" si="89"/>
        <v>1</v>
      </c>
      <c r="AE253" s="164">
        <f t="shared" si="90"/>
        <v>35.813999999999993</v>
      </c>
      <c r="AF253" s="165">
        <f t="shared" si="91"/>
        <v>2.3806160316181475</v>
      </c>
      <c r="AH253" t="str">
        <f t="shared" si="92"/>
        <v>2019</v>
      </c>
    </row>
    <row r="254" spans="4:34" hidden="1" x14ac:dyDescent="0.25">
      <c r="D254" s="282" t="str">
        <f t="shared" si="77"/>
        <v>Q3 2019</v>
      </c>
      <c r="E254" s="114" t="s">
        <v>60</v>
      </c>
      <c r="F254" s="115" t="s">
        <v>85</v>
      </c>
      <c r="G254" s="157" t="s">
        <v>43</v>
      </c>
      <c r="H254" s="157" t="s">
        <v>197</v>
      </c>
      <c r="I254" s="116" t="s">
        <v>72</v>
      </c>
      <c r="J254" s="116" t="s">
        <v>45</v>
      </c>
      <c r="K254" s="116" t="s">
        <v>70</v>
      </c>
      <c r="L254" s="116" t="s">
        <v>125</v>
      </c>
      <c r="M254" s="116" t="s">
        <v>126</v>
      </c>
      <c r="N254" s="117">
        <v>1.3</v>
      </c>
      <c r="O254" s="146">
        <v>360</v>
      </c>
      <c r="P254" s="146">
        <v>360</v>
      </c>
      <c r="Q254" s="242">
        <v>0.01</v>
      </c>
      <c r="R254" s="118" t="str">
        <f t="shared" si="78"/>
        <v>300 - 399</v>
      </c>
      <c r="S254" s="118" t="str">
        <f t="shared" si="79"/>
        <v>1.2 - 1.39</v>
      </c>
      <c r="T254" s="119">
        <f t="shared" si="80"/>
        <v>1.3000000000000001E-2</v>
      </c>
      <c r="U254" s="120">
        <f t="shared" si="81"/>
        <v>5.451601999999999E-3</v>
      </c>
      <c r="V254" s="161">
        <f t="shared" si="82"/>
        <v>1.3000000000000001E-2</v>
      </c>
      <c r="W254" s="161">
        <f t="shared" si="83"/>
        <v>5.0911688245431428</v>
      </c>
      <c r="X254" s="121">
        <f t="shared" si="84"/>
        <v>0.15358813107213856</v>
      </c>
      <c r="Y254" s="188">
        <v>15.358813107213855</v>
      </c>
      <c r="Z254" s="148">
        <f t="shared" si="85"/>
        <v>1</v>
      </c>
      <c r="AA254" s="148">
        <f t="shared" si="86"/>
        <v>1</v>
      </c>
      <c r="AB254" s="122">
        <f t="shared" si="87"/>
        <v>391.62837111870323</v>
      </c>
      <c r="AC254" s="30">
        <f t="shared" si="88"/>
        <v>545.16019999999992</v>
      </c>
      <c r="AD254" s="31">
        <f t="shared" si="89"/>
        <v>1</v>
      </c>
      <c r="AE254" s="164">
        <f t="shared" si="90"/>
        <v>33.019999999999996</v>
      </c>
      <c r="AF254" s="165">
        <f t="shared" si="91"/>
        <v>0.15358813107213856</v>
      </c>
      <c r="AH254" t="str">
        <f t="shared" si="92"/>
        <v>2019</v>
      </c>
    </row>
    <row r="255" spans="4:34" hidden="1" x14ac:dyDescent="0.25">
      <c r="D255" s="282" t="str">
        <f t="shared" si="77"/>
        <v>Q3 2019</v>
      </c>
      <c r="E255" s="114" t="s">
        <v>60</v>
      </c>
      <c r="F255" s="115" t="s">
        <v>85</v>
      </c>
      <c r="G255" s="157" t="s">
        <v>43</v>
      </c>
      <c r="H255" s="157" t="s">
        <v>197</v>
      </c>
      <c r="I255" s="116" t="s">
        <v>50</v>
      </c>
      <c r="J255" s="116" t="s">
        <v>45</v>
      </c>
      <c r="K255" s="116" t="s">
        <v>55</v>
      </c>
      <c r="L255" s="116" t="s">
        <v>55</v>
      </c>
      <c r="M255" s="116" t="s">
        <v>128</v>
      </c>
      <c r="N255" s="117">
        <v>1.1060000000000001</v>
      </c>
      <c r="O255" s="146">
        <v>360</v>
      </c>
      <c r="P255" s="146">
        <v>360</v>
      </c>
      <c r="Q255" s="242">
        <v>0.55000000000000004</v>
      </c>
      <c r="R255" s="118" t="str">
        <f t="shared" si="78"/>
        <v>400 - 499</v>
      </c>
      <c r="S255" s="118" t="str">
        <f t="shared" si="79"/>
        <v>1 - 1.19</v>
      </c>
      <c r="T255" s="119">
        <f t="shared" si="80"/>
        <v>0.60830000000000006</v>
      </c>
      <c r="U255" s="120">
        <f t="shared" si="81"/>
        <v>0.21702530788400004</v>
      </c>
      <c r="V255" s="161">
        <f t="shared" si="82"/>
        <v>0.60830000000000006</v>
      </c>
      <c r="W255" s="161">
        <f t="shared" si="83"/>
        <v>280.01428534987286</v>
      </c>
      <c r="X255" s="121">
        <f t="shared" si="84"/>
        <v>7.1135555443937841</v>
      </c>
      <c r="Y255" s="188">
        <v>12.933737353443243</v>
      </c>
      <c r="Z255" s="148">
        <f t="shared" si="85"/>
        <v>1</v>
      </c>
      <c r="AA255" s="148">
        <f t="shared" si="86"/>
        <v>1</v>
      </c>
      <c r="AB255" s="122">
        <f t="shared" si="87"/>
        <v>460.32267853012132</v>
      </c>
      <c r="AC255" s="30">
        <f t="shared" si="88"/>
        <v>394.59146888000004</v>
      </c>
      <c r="AD255" s="31">
        <f t="shared" si="89"/>
        <v>1</v>
      </c>
      <c r="AE255" s="164">
        <f t="shared" si="90"/>
        <v>28.092400000000001</v>
      </c>
      <c r="AF255" s="165">
        <f t="shared" si="91"/>
        <v>7.1135555443937841</v>
      </c>
      <c r="AH255" t="str">
        <f t="shared" si="92"/>
        <v>2019</v>
      </c>
    </row>
    <row r="256" spans="4:34" hidden="1" x14ac:dyDescent="0.25">
      <c r="D256" s="282" t="str">
        <f t="shared" si="77"/>
        <v>Q3 2019</v>
      </c>
      <c r="E256" s="114" t="s">
        <v>60</v>
      </c>
      <c r="F256" s="115" t="s">
        <v>85</v>
      </c>
      <c r="G256" s="157" t="s">
        <v>43</v>
      </c>
      <c r="H256" s="157" t="s">
        <v>197</v>
      </c>
      <c r="I256" s="116" t="s">
        <v>72</v>
      </c>
      <c r="J256" s="116" t="s">
        <v>45</v>
      </c>
      <c r="K256" s="116" t="s">
        <v>81</v>
      </c>
      <c r="L256" s="116" t="s">
        <v>81</v>
      </c>
      <c r="M256" s="116" t="s">
        <v>146</v>
      </c>
      <c r="N256" s="117">
        <v>0.95</v>
      </c>
      <c r="O256" s="146">
        <v>120</v>
      </c>
      <c r="P256" s="146">
        <v>240</v>
      </c>
      <c r="Q256" s="242">
        <v>2E-3</v>
      </c>
      <c r="R256" s="118" t="str">
        <f t="shared" si="78"/>
        <v>200 - 299</v>
      </c>
      <c r="S256" s="118" t="str">
        <f t="shared" si="79"/>
        <v>0.8 - 0.99</v>
      </c>
      <c r="T256" s="119">
        <f t="shared" si="80"/>
        <v>1.9E-3</v>
      </c>
      <c r="U256" s="120">
        <f t="shared" si="81"/>
        <v>4.6580552000000005E-4</v>
      </c>
      <c r="V256" s="161">
        <f t="shared" si="82"/>
        <v>1.9E-3</v>
      </c>
      <c r="W256" s="161">
        <f t="shared" si="83"/>
        <v>0.53665631459994956</v>
      </c>
      <c r="X256" s="121">
        <f t="shared" si="84"/>
        <v>1.9400606030164864E-2</v>
      </c>
      <c r="Y256" s="188">
        <v>9.7003030150824312</v>
      </c>
      <c r="Z256" s="148">
        <f t="shared" si="85"/>
        <v>1</v>
      </c>
      <c r="AA256" s="148">
        <f t="shared" si="86"/>
        <v>2</v>
      </c>
      <c r="AB256" s="122">
        <f t="shared" si="87"/>
        <v>282.45069189471025</v>
      </c>
      <c r="AC256" s="30">
        <f t="shared" si="88"/>
        <v>232.90276</v>
      </c>
      <c r="AD256" s="31">
        <f t="shared" si="89"/>
        <v>0.5</v>
      </c>
      <c r="AE256" s="164">
        <f t="shared" si="90"/>
        <v>24.13</v>
      </c>
      <c r="AF256" s="165">
        <f t="shared" si="91"/>
        <v>1.9400606030164864E-2</v>
      </c>
      <c r="AH256" t="str">
        <f t="shared" si="92"/>
        <v>2019</v>
      </c>
    </row>
    <row r="257" spans="4:34" hidden="1" x14ac:dyDescent="0.25">
      <c r="D257" s="282" t="str">
        <f t="shared" si="77"/>
        <v>Q3 2019</v>
      </c>
      <c r="E257" s="114" t="s">
        <v>60</v>
      </c>
      <c r="F257" s="115" t="s">
        <v>85</v>
      </c>
      <c r="G257" s="157" t="s">
        <v>43</v>
      </c>
      <c r="H257" s="157" t="s">
        <v>197</v>
      </c>
      <c r="I257" s="116" t="s">
        <v>50</v>
      </c>
      <c r="J257" s="116" t="s">
        <v>45</v>
      </c>
      <c r="K257" s="116" t="s">
        <v>81</v>
      </c>
      <c r="L257" s="116" t="s">
        <v>81</v>
      </c>
      <c r="M257" s="116" t="s">
        <v>146</v>
      </c>
      <c r="N257" s="117">
        <v>0.95</v>
      </c>
      <c r="O257" s="146">
        <v>120</v>
      </c>
      <c r="P257" s="146">
        <v>240</v>
      </c>
      <c r="Q257" s="242">
        <v>1.1200000000000001</v>
      </c>
      <c r="R257" s="118" t="str">
        <f t="shared" si="78"/>
        <v>200 - 299</v>
      </c>
      <c r="S257" s="118" t="str">
        <f t="shared" si="79"/>
        <v>0.8 - 0.99</v>
      </c>
      <c r="T257" s="119">
        <f t="shared" si="80"/>
        <v>1.0640000000000001</v>
      </c>
      <c r="U257" s="120">
        <f t="shared" si="81"/>
        <v>0.26085109120000005</v>
      </c>
      <c r="V257" s="161">
        <f t="shared" si="82"/>
        <v>1.0640000000000001</v>
      </c>
      <c r="W257" s="161">
        <f t="shared" si="83"/>
        <v>300.52753617597176</v>
      </c>
      <c r="X257" s="121">
        <f t="shared" si="84"/>
        <v>10.864339376892325</v>
      </c>
      <c r="Y257" s="188">
        <v>9.7003030150824312</v>
      </c>
      <c r="Z257" s="148">
        <f t="shared" si="85"/>
        <v>1</v>
      </c>
      <c r="AA257" s="148">
        <f t="shared" si="86"/>
        <v>2</v>
      </c>
      <c r="AB257" s="122">
        <f t="shared" si="87"/>
        <v>282.45069189471025</v>
      </c>
      <c r="AC257" s="30">
        <f t="shared" si="88"/>
        <v>232.90276</v>
      </c>
      <c r="AD257" s="31">
        <f t="shared" si="89"/>
        <v>0.5</v>
      </c>
      <c r="AE257" s="164">
        <f t="shared" si="90"/>
        <v>24.13</v>
      </c>
      <c r="AF257" s="165">
        <f t="shared" si="91"/>
        <v>10.864339376892325</v>
      </c>
      <c r="AH257" t="str">
        <f t="shared" si="92"/>
        <v>2019</v>
      </c>
    </row>
    <row r="258" spans="4:34" hidden="1" x14ac:dyDescent="0.25">
      <c r="D258" s="282" t="str">
        <f t="shared" si="77"/>
        <v>Q3 2019</v>
      </c>
      <c r="E258" s="114" t="s">
        <v>60</v>
      </c>
      <c r="F258" s="115" t="s">
        <v>85</v>
      </c>
      <c r="G258" s="157" t="s">
        <v>43</v>
      </c>
      <c r="H258" s="157" t="s">
        <v>197</v>
      </c>
      <c r="I258" s="116" t="s">
        <v>89</v>
      </c>
      <c r="J258" s="116" t="s">
        <v>45</v>
      </c>
      <c r="K258" s="116" t="s">
        <v>81</v>
      </c>
      <c r="L258" s="116" t="s">
        <v>81</v>
      </c>
      <c r="M258" s="116" t="s">
        <v>146</v>
      </c>
      <c r="N258" s="117">
        <v>0.95</v>
      </c>
      <c r="O258" s="146">
        <v>120</v>
      </c>
      <c r="P258" s="146">
        <v>240</v>
      </c>
      <c r="Q258" s="242">
        <v>2.5</v>
      </c>
      <c r="R258" s="118" t="str">
        <f t="shared" si="78"/>
        <v>200 - 299</v>
      </c>
      <c r="S258" s="118" t="str">
        <f t="shared" si="79"/>
        <v>0.8 - 0.99</v>
      </c>
      <c r="T258" s="119">
        <f t="shared" si="80"/>
        <v>2.375</v>
      </c>
      <c r="U258" s="120">
        <f t="shared" si="81"/>
        <v>0.58225689999999997</v>
      </c>
      <c r="V258" s="161">
        <f t="shared" si="82"/>
        <v>2.375</v>
      </c>
      <c r="W258" s="161">
        <f t="shared" si="83"/>
        <v>670.82039324993684</v>
      </c>
      <c r="X258" s="121">
        <f t="shared" si="84"/>
        <v>24.250757537706079</v>
      </c>
      <c r="Y258" s="188">
        <v>9.7003030150824312</v>
      </c>
      <c r="Z258" s="148">
        <f t="shared" si="85"/>
        <v>1</v>
      </c>
      <c r="AA258" s="148">
        <f t="shared" si="86"/>
        <v>2</v>
      </c>
      <c r="AB258" s="122">
        <f t="shared" si="87"/>
        <v>282.45069189471025</v>
      </c>
      <c r="AC258" s="30">
        <f t="shared" si="88"/>
        <v>232.90276</v>
      </c>
      <c r="AD258" s="31">
        <f t="shared" si="89"/>
        <v>0.5</v>
      </c>
      <c r="AE258" s="164">
        <f t="shared" si="90"/>
        <v>24.13</v>
      </c>
      <c r="AF258" s="165">
        <f t="shared" si="91"/>
        <v>24.250757537706079</v>
      </c>
      <c r="AH258" t="str">
        <f t="shared" si="92"/>
        <v>2019</v>
      </c>
    </row>
    <row r="259" spans="4:34" hidden="1" x14ac:dyDescent="0.25">
      <c r="D259" s="282" t="str">
        <f t="shared" si="77"/>
        <v>Q4 2019</v>
      </c>
      <c r="E259" s="114" t="s">
        <v>60</v>
      </c>
      <c r="F259" s="115" t="s">
        <v>86</v>
      </c>
      <c r="G259" s="157" t="s">
        <v>43</v>
      </c>
      <c r="H259" s="157" t="s">
        <v>197</v>
      </c>
      <c r="I259" s="116" t="s">
        <v>87</v>
      </c>
      <c r="J259" s="116" t="s">
        <v>51</v>
      </c>
      <c r="K259" s="116" t="s">
        <v>46</v>
      </c>
      <c r="L259" s="116" t="s">
        <v>46</v>
      </c>
      <c r="M259" s="116"/>
      <c r="N259" s="117">
        <v>1.78</v>
      </c>
      <c r="O259" s="146">
        <v>368</v>
      </c>
      <c r="P259" s="146">
        <v>448</v>
      </c>
      <c r="Q259" s="242">
        <v>0.03</v>
      </c>
      <c r="R259" s="118" t="str">
        <f t="shared" si="78"/>
        <v>300 - 399</v>
      </c>
      <c r="S259" s="118" t="str">
        <f t="shared" si="79"/>
        <v>1.6 - 1.79</v>
      </c>
      <c r="T259" s="119">
        <f t="shared" si="80"/>
        <v>5.3399999999999996E-2</v>
      </c>
      <c r="U259" s="120">
        <f t="shared" si="81"/>
        <v>3.0078060866778368E-2</v>
      </c>
      <c r="V259" s="161">
        <f t="shared" si="82"/>
        <v>5.3399999999999996E-2</v>
      </c>
      <c r="W259" s="161">
        <f t="shared" si="83"/>
        <v>17.392964094713701</v>
      </c>
      <c r="X259" s="121">
        <f t="shared" si="84"/>
        <v>1.2005323982376643</v>
      </c>
      <c r="Y259" s="188">
        <v>40.017746607922149</v>
      </c>
      <c r="Z259" s="148">
        <f t="shared" si="85"/>
        <v>23</v>
      </c>
      <c r="AA259" s="148">
        <f t="shared" si="86"/>
        <v>28</v>
      </c>
      <c r="AB259" s="122">
        <f t="shared" si="87"/>
        <v>325.71093810325283</v>
      </c>
      <c r="AC259" s="30">
        <f t="shared" si="88"/>
        <v>1002.6020288926123</v>
      </c>
      <c r="AD259" s="31">
        <f t="shared" si="89"/>
        <v>0.8214285714285714</v>
      </c>
      <c r="AE259" s="164">
        <f t="shared" si="90"/>
        <v>45.211999999999996</v>
      </c>
      <c r="AF259" s="165">
        <f t="shared" si="91"/>
        <v>1.2005323982376643</v>
      </c>
      <c r="AH259" t="str">
        <f t="shared" si="92"/>
        <v>2019</v>
      </c>
    </row>
    <row r="260" spans="4:34" hidden="1" x14ac:dyDescent="0.25">
      <c r="D260" s="282" t="str">
        <f t="shared" si="77"/>
        <v>Q4 2019</v>
      </c>
      <c r="E260" s="114" t="s">
        <v>60</v>
      </c>
      <c r="F260" s="115" t="s">
        <v>86</v>
      </c>
      <c r="G260" s="157" t="s">
        <v>43</v>
      </c>
      <c r="H260" s="157" t="s">
        <v>197</v>
      </c>
      <c r="I260" s="116" t="s">
        <v>64</v>
      </c>
      <c r="J260" s="116" t="s">
        <v>51</v>
      </c>
      <c r="K260" s="116" t="s">
        <v>46</v>
      </c>
      <c r="L260" s="116" t="s">
        <v>46</v>
      </c>
      <c r="M260" s="116"/>
      <c r="N260" s="117">
        <v>1.5</v>
      </c>
      <c r="O260" s="146">
        <v>312</v>
      </c>
      <c r="P260" s="146">
        <v>390</v>
      </c>
      <c r="Q260" s="242">
        <v>2</v>
      </c>
      <c r="R260" s="118" t="str">
        <f t="shared" si="78"/>
        <v>300 - 399</v>
      </c>
      <c r="S260" s="118" t="str">
        <f t="shared" si="79"/>
        <v>1.4 - 1.59</v>
      </c>
      <c r="T260" s="119">
        <f t="shared" si="80"/>
        <v>3</v>
      </c>
      <c r="U260" s="120">
        <f t="shared" si="81"/>
        <v>1.4162048780487801</v>
      </c>
      <c r="V260" s="161">
        <f t="shared" si="82"/>
        <v>2.9999999999999996</v>
      </c>
      <c r="W260" s="161">
        <f t="shared" si="83"/>
        <v>998.88738103952437</v>
      </c>
      <c r="X260" s="121">
        <f t="shared" si="84"/>
        <v>50.02218325990269</v>
      </c>
      <c r="Y260" s="188">
        <v>25.011091629951345</v>
      </c>
      <c r="Z260" s="148">
        <f t="shared" si="85"/>
        <v>4</v>
      </c>
      <c r="AA260" s="148">
        <f t="shared" si="86"/>
        <v>5</v>
      </c>
      <c r="AB260" s="122">
        <f t="shared" si="87"/>
        <v>332.96246034650812</v>
      </c>
      <c r="AC260" s="30">
        <f t="shared" si="88"/>
        <v>708.10243902439004</v>
      </c>
      <c r="AD260" s="31">
        <f t="shared" si="89"/>
        <v>0.8</v>
      </c>
      <c r="AE260" s="164">
        <f t="shared" si="90"/>
        <v>38.099999999999994</v>
      </c>
      <c r="AF260" s="165">
        <f t="shared" si="91"/>
        <v>50.02218325990269</v>
      </c>
      <c r="AH260" t="str">
        <f t="shared" si="92"/>
        <v>2019</v>
      </c>
    </row>
    <row r="261" spans="4:34" hidden="1" x14ac:dyDescent="0.25">
      <c r="D261" s="282" t="str">
        <f t="shared" si="77"/>
        <v>Q4 2019</v>
      </c>
      <c r="E261" s="114" t="s">
        <v>60</v>
      </c>
      <c r="F261" s="115" t="s">
        <v>86</v>
      </c>
      <c r="G261" s="157" t="s">
        <v>43</v>
      </c>
      <c r="H261" s="157" t="s">
        <v>197</v>
      </c>
      <c r="I261" s="116" t="s">
        <v>64</v>
      </c>
      <c r="J261" s="116" t="s">
        <v>51</v>
      </c>
      <c r="K261" s="116" t="s">
        <v>46</v>
      </c>
      <c r="L261" s="116" t="s">
        <v>46</v>
      </c>
      <c r="M261" s="116"/>
      <c r="N261" s="117">
        <v>1.57</v>
      </c>
      <c r="O261" s="146">
        <v>324</v>
      </c>
      <c r="P261" s="146">
        <v>394</v>
      </c>
      <c r="Q261" s="242">
        <v>3.1</v>
      </c>
      <c r="R261" s="118" t="str">
        <f t="shared" si="78"/>
        <v>300 - 399</v>
      </c>
      <c r="S261" s="118" t="str">
        <f t="shared" si="79"/>
        <v>1.4 - 1.59</v>
      </c>
      <c r="T261" s="119">
        <f t="shared" si="80"/>
        <v>4.867</v>
      </c>
      <c r="U261" s="120">
        <f t="shared" si="81"/>
        <v>2.4184791253397324</v>
      </c>
      <c r="V261" s="161">
        <f t="shared" si="82"/>
        <v>4.8670000000000009</v>
      </c>
      <c r="W261" s="161">
        <f t="shared" si="83"/>
        <v>1581.3403555212269</v>
      </c>
      <c r="X261" s="121">
        <f t="shared" si="84"/>
        <v>124.05501448455867</v>
      </c>
      <c r="Y261" s="188">
        <v>40.017746607922149</v>
      </c>
      <c r="Z261" s="148">
        <f t="shared" si="85"/>
        <v>162</v>
      </c>
      <c r="AA261" s="148">
        <f t="shared" si="86"/>
        <v>197</v>
      </c>
      <c r="AB261" s="122">
        <f t="shared" si="87"/>
        <v>324.91069560740226</v>
      </c>
      <c r="AC261" s="30">
        <f t="shared" si="88"/>
        <v>780.154556561204</v>
      </c>
      <c r="AD261" s="31">
        <f t="shared" si="89"/>
        <v>0.82233502538071068</v>
      </c>
      <c r="AE261" s="164">
        <f t="shared" si="90"/>
        <v>39.878</v>
      </c>
      <c r="AF261" s="165">
        <f t="shared" si="91"/>
        <v>124.05501448455867</v>
      </c>
      <c r="AH261" t="str">
        <f t="shared" si="92"/>
        <v>2019</v>
      </c>
    </row>
    <row r="262" spans="4:34" hidden="1" x14ac:dyDescent="0.25">
      <c r="D262" s="282" t="str">
        <f t="shared" si="77"/>
        <v>Q4 2019</v>
      </c>
      <c r="E262" s="114" t="s">
        <v>60</v>
      </c>
      <c r="F262" s="115" t="s">
        <v>86</v>
      </c>
      <c r="G262" s="157" t="s">
        <v>43</v>
      </c>
      <c r="H262" s="157" t="s">
        <v>197</v>
      </c>
      <c r="I262" s="116" t="s">
        <v>88</v>
      </c>
      <c r="J262" s="116" t="s">
        <v>51</v>
      </c>
      <c r="K262" s="116" t="s">
        <v>46</v>
      </c>
      <c r="L262" s="116" t="s">
        <v>46</v>
      </c>
      <c r="M262" s="116"/>
      <c r="N262" s="117">
        <v>1.5</v>
      </c>
      <c r="O262" s="146">
        <v>312</v>
      </c>
      <c r="P262" s="146">
        <v>390</v>
      </c>
      <c r="Q262" s="242">
        <v>3.1</v>
      </c>
      <c r="R262" s="118" t="str">
        <f t="shared" si="78"/>
        <v>300 - 399</v>
      </c>
      <c r="S262" s="118" t="str">
        <f t="shared" si="79"/>
        <v>1.4 - 1.59</v>
      </c>
      <c r="T262" s="119">
        <f t="shared" si="80"/>
        <v>4.6500000000000004</v>
      </c>
      <c r="U262" s="120">
        <f t="shared" si="81"/>
        <v>2.1951175609756093</v>
      </c>
      <c r="V262" s="161">
        <f t="shared" si="82"/>
        <v>4.6499999999999995</v>
      </c>
      <c r="W262" s="161">
        <f t="shared" si="83"/>
        <v>1548.2754406112629</v>
      </c>
      <c r="X262" s="121">
        <f t="shared" si="84"/>
        <v>77.534384052849177</v>
      </c>
      <c r="Y262" s="188">
        <v>25.011091629951345</v>
      </c>
      <c r="Z262" s="148">
        <f t="shared" si="85"/>
        <v>4</v>
      </c>
      <c r="AA262" s="148">
        <f t="shared" si="86"/>
        <v>5</v>
      </c>
      <c r="AB262" s="122">
        <f t="shared" si="87"/>
        <v>332.96246034650812</v>
      </c>
      <c r="AC262" s="30">
        <f t="shared" si="88"/>
        <v>708.10243902439004</v>
      </c>
      <c r="AD262" s="31">
        <f t="shared" si="89"/>
        <v>0.8</v>
      </c>
      <c r="AE262" s="164">
        <f t="shared" si="90"/>
        <v>38.099999999999994</v>
      </c>
      <c r="AF262" s="165">
        <f t="shared" si="91"/>
        <v>77.534384052849177</v>
      </c>
      <c r="AH262" t="str">
        <f t="shared" si="92"/>
        <v>2019</v>
      </c>
    </row>
    <row r="263" spans="4:34" hidden="1" x14ac:dyDescent="0.25">
      <c r="D263" s="282" t="str">
        <f t="shared" si="77"/>
        <v>Q4 2019</v>
      </c>
      <c r="E263" s="114" t="s">
        <v>60</v>
      </c>
      <c r="F263" s="115" t="s">
        <v>86</v>
      </c>
      <c r="G263" s="157" t="s">
        <v>43</v>
      </c>
      <c r="H263" s="157" t="s">
        <v>197</v>
      </c>
      <c r="I263" s="116" t="s">
        <v>88</v>
      </c>
      <c r="J263" s="116" t="s">
        <v>51</v>
      </c>
      <c r="K263" s="116" t="s">
        <v>55</v>
      </c>
      <c r="L263" s="116" t="s">
        <v>55</v>
      </c>
      <c r="M263" s="116"/>
      <c r="N263" s="117">
        <v>1.2</v>
      </c>
      <c r="O263" s="146">
        <v>360</v>
      </c>
      <c r="P263" s="146">
        <v>360</v>
      </c>
      <c r="Q263" s="242">
        <v>0.9</v>
      </c>
      <c r="R263" s="118" t="str">
        <f t="shared" si="78"/>
        <v>400 - 499</v>
      </c>
      <c r="S263" s="118" t="str">
        <f t="shared" si="79"/>
        <v>1.2 - 1.39</v>
      </c>
      <c r="T263" s="119">
        <f t="shared" si="80"/>
        <v>1.08</v>
      </c>
      <c r="U263" s="120">
        <f t="shared" si="81"/>
        <v>0.41806367999999994</v>
      </c>
      <c r="V263" s="161">
        <f t="shared" si="82"/>
        <v>1.08</v>
      </c>
      <c r="W263" s="161">
        <f t="shared" si="83"/>
        <v>458.2051942088828</v>
      </c>
      <c r="X263" s="121">
        <f t="shared" si="84"/>
        <v>18.75831872246351</v>
      </c>
      <c r="Y263" s="188">
        <v>20.842576358292789</v>
      </c>
      <c r="Z263" s="148">
        <f t="shared" si="85"/>
        <v>1</v>
      </c>
      <c r="AA263" s="148">
        <f t="shared" si="86"/>
        <v>1</v>
      </c>
      <c r="AB263" s="122">
        <f t="shared" si="87"/>
        <v>424.26406871192853</v>
      </c>
      <c r="AC263" s="30">
        <f t="shared" si="88"/>
        <v>464.51519999999988</v>
      </c>
      <c r="AD263" s="31">
        <f t="shared" si="89"/>
        <v>1</v>
      </c>
      <c r="AE263" s="164">
        <f t="shared" si="90"/>
        <v>30.479999999999997</v>
      </c>
      <c r="AF263" s="165">
        <f t="shared" si="91"/>
        <v>18.75831872246351</v>
      </c>
      <c r="AH263" t="str">
        <f t="shared" si="92"/>
        <v>2019</v>
      </c>
    </row>
    <row r="264" spans="4:34" hidden="1" x14ac:dyDescent="0.25">
      <c r="D264" s="282" t="str">
        <f t="shared" si="77"/>
        <v>Q4 2019</v>
      </c>
      <c r="E264" s="114" t="s">
        <v>60</v>
      </c>
      <c r="F264" s="115" t="s">
        <v>86</v>
      </c>
      <c r="G264" s="157" t="s">
        <v>43</v>
      </c>
      <c r="H264" s="157" t="s">
        <v>197</v>
      </c>
      <c r="I264" s="116" t="s">
        <v>88</v>
      </c>
      <c r="J264" s="116" t="s">
        <v>51</v>
      </c>
      <c r="K264" s="116" t="s">
        <v>55</v>
      </c>
      <c r="L264" s="116" t="s">
        <v>55</v>
      </c>
      <c r="M264" s="116"/>
      <c r="N264" s="117">
        <v>1.4</v>
      </c>
      <c r="O264" s="146">
        <v>360</v>
      </c>
      <c r="P264" s="146">
        <v>360</v>
      </c>
      <c r="Q264" s="242">
        <v>2.2989999999999999</v>
      </c>
      <c r="R264" s="118" t="str">
        <f t="shared" si="78"/>
        <v>300 - 399</v>
      </c>
      <c r="S264" s="118" t="str">
        <f t="shared" si="79"/>
        <v>1.4 - 1.59</v>
      </c>
      <c r="T264" s="119">
        <f t="shared" si="80"/>
        <v>3.2185999999999999</v>
      </c>
      <c r="U264" s="120">
        <f t="shared" si="81"/>
        <v>1.4535583831999999</v>
      </c>
      <c r="V264" s="161">
        <f t="shared" si="82"/>
        <v>3.2185999999999999</v>
      </c>
      <c r="W264" s="161">
        <f t="shared" si="83"/>
        <v>1170.4597127624684</v>
      </c>
      <c r="X264" s="121">
        <f t="shared" si="84"/>
        <v>57.500499657258139</v>
      </c>
      <c r="Y264" s="188">
        <v>25.011091629951345</v>
      </c>
      <c r="Z264" s="148">
        <f t="shared" si="85"/>
        <v>1</v>
      </c>
      <c r="AA264" s="148">
        <f t="shared" si="86"/>
        <v>1</v>
      </c>
      <c r="AB264" s="122">
        <f t="shared" si="87"/>
        <v>363.65491603879593</v>
      </c>
      <c r="AC264" s="30">
        <f t="shared" si="88"/>
        <v>632.25679999999988</v>
      </c>
      <c r="AD264" s="31">
        <f t="shared" si="89"/>
        <v>1</v>
      </c>
      <c r="AE264" s="164">
        <f t="shared" si="90"/>
        <v>35.559999999999995</v>
      </c>
      <c r="AF264" s="165">
        <f t="shared" si="91"/>
        <v>57.500499657258139</v>
      </c>
      <c r="AH264" t="str">
        <f t="shared" si="92"/>
        <v>2019</v>
      </c>
    </row>
    <row r="265" spans="4:34" hidden="1" x14ac:dyDescent="0.25">
      <c r="D265" s="282" t="str">
        <f t="shared" si="77"/>
        <v>Q4 2019</v>
      </c>
      <c r="E265" s="114" t="s">
        <v>60</v>
      </c>
      <c r="F265" s="115" t="s">
        <v>86</v>
      </c>
      <c r="G265" s="157" t="s">
        <v>43</v>
      </c>
      <c r="H265" s="157" t="s">
        <v>197</v>
      </c>
      <c r="I265" s="116" t="s">
        <v>58</v>
      </c>
      <c r="J265" s="116" t="s">
        <v>51</v>
      </c>
      <c r="K265" s="116" t="s">
        <v>81</v>
      </c>
      <c r="L265" s="116" t="s">
        <v>81</v>
      </c>
      <c r="M265" s="116" t="s">
        <v>161</v>
      </c>
      <c r="N265" s="117">
        <v>1.78</v>
      </c>
      <c r="O265" s="146">
        <v>368</v>
      </c>
      <c r="P265" s="146">
        <v>448</v>
      </c>
      <c r="Q265" s="242">
        <v>0.62</v>
      </c>
      <c r="R265" s="118" t="str">
        <f t="shared" si="78"/>
        <v>300 - 399</v>
      </c>
      <c r="S265" s="118" t="str">
        <f t="shared" si="79"/>
        <v>1.6 - 1.79</v>
      </c>
      <c r="T265" s="119">
        <f t="shared" si="80"/>
        <v>1.1035999999999999</v>
      </c>
      <c r="U265" s="120">
        <f t="shared" si="81"/>
        <v>0.62161325791341959</v>
      </c>
      <c r="V265" s="161">
        <f t="shared" si="82"/>
        <v>1.1035999999999999</v>
      </c>
      <c r="W265" s="161">
        <f t="shared" si="83"/>
        <v>359.45459129074982</v>
      </c>
      <c r="X265" s="121">
        <f t="shared" si="84"/>
        <v>12.922397342141529</v>
      </c>
      <c r="Y265" s="188">
        <v>20.842576358292789</v>
      </c>
      <c r="Z265" s="148">
        <f t="shared" si="85"/>
        <v>23</v>
      </c>
      <c r="AA265" s="148">
        <f t="shared" si="86"/>
        <v>28</v>
      </c>
      <c r="AB265" s="122">
        <f t="shared" si="87"/>
        <v>325.71093810325283</v>
      </c>
      <c r="AC265" s="30">
        <f t="shared" si="88"/>
        <v>1002.6020288926123</v>
      </c>
      <c r="AD265" s="31">
        <f t="shared" si="89"/>
        <v>0.8214285714285714</v>
      </c>
      <c r="AE265" s="164">
        <f t="shared" si="90"/>
        <v>45.211999999999996</v>
      </c>
      <c r="AF265" s="165">
        <f t="shared" si="91"/>
        <v>12.922397342141529</v>
      </c>
      <c r="AH265" t="str">
        <f t="shared" si="92"/>
        <v>2019</v>
      </c>
    </row>
    <row r="266" spans="4:34" hidden="1" x14ac:dyDescent="0.25">
      <c r="D266" s="282" t="str">
        <f t="shared" ref="D266:D329" si="93">F266&amp;" "&amp;E266</f>
        <v>Q4 2019</v>
      </c>
      <c r="E266" s="114" t="s">
        <v>60</v>
      </c>
      <c r="F266" s="115" t="s">
        <v>86</v>
      </c>
      <c r="G266" s="157" t="s">
        <v>43</v>
      </c>
      <c r="H266" s="157" t="s">
        <v>197</v>
      </c>
      <c r="I266" s="116" t="s">
        <v>58</v>
      </c>
      <c r="J266" s="116" t="s">
        <v>45</v>
      </c>
      <c r="K266" s="116" t="s">
        <v>75</v>
      </c>
      <c r="L266" s="116" t="s">
        <v>129</v>
      </c>
      <c r="M266" s="116" t="s">
        <v>133</v>
      </c>
      <c r="N266" s="117">
        <v>1.2</v>
      </c>
      <c r="O266" s="146">
        <v>390</v>
      </c>
      <c r="P266" s="146">
        <v>390</v>
      </c>
      <c r="Q266" s="242">
        <v>0.83</v>
      </c>
      <c r="R266" s="118" t="str">
        <f t="shared" si="78"/>
        <v>400 - 499</v>
      </c>
      <c r="S266" s="118" t="str">
        <f t="shared" si="79"/>
        <v>1.2 - 1.39</v>
      </c>
      <c r="T266" s="119">
        <f t="shared" si="80"/>
        <v>0.99599999999999989</v>
      </c>
      <c r="U266" s="120">
        <f t="shared" si="81"/>
        <v>0.38554761599999987</v>
      </c>
      <c r="V266" s="161">
        <f t="shared" si="82"/>
        <v>0.996</v>
      </c>
      <c r="W266" s="161">
        <f t="shared" si="83"/>
        <v>457.78093014017088</v>
      </c>
      <c r="X266" s="121">
        <f t="shared" si="84"/>
        <v>11.063761439710726</v>
      </c>
      <c r="Y266" s="188">
        <v>13.329833059892442</v>
      </c>
      <c r="Z266" s="148">
        <f t="shared" si="85"/>
        <v>1</v>
      </c>
      <c r="AA266" s="148">
        <f t="shared" si="86"/>
        <v>1</v>
      </c>
      <c r="AB266" s="122">
        <f t="shared" si="87"/>
        <v>459.61940777125591</v>
      </c>
      <c r="AC266" s="30">
        <f t="shared" si="88"/>
        <v>464.51519999999988</v>
      </c>
      <c r="AD266" s="31">
        <f t="shared" si="89"/>
        <v>1</v>
      </c>
      <c r="AE266" s="164">
        <f t="shared" si="90"/>
        <v>30.479999999999997</v>
      </c>
      <c r="AF266" s="165">
        <f t="shared" si="91"/>
        <v>11.063761439710726</v>
      </c>
      <c r="AH266" t="str">
        <f t="shared" si="92"/>
        <v>2019</v>
      </c>
    </row>
    <row r="267" spans="4:34" hidden="1" x14ac:dyDescent="0.25">
      <c r="D267" s="282" t="str">
        <f t="shared" si="93"/>
        <v>Q4 2019</v>
      </c>
      <c r="E267" s="114" t="s">
        <v>60</v>
      </c>
      <c r="F267" s="115" t="s">
        <v>86</v>
      </c>
      <c r="G267" s="157" t="s">
        <v>43</v>
      </c>
      <c r="H267" s="157" t="s">
        <v>197</v>
      </c>
      <c r="I267" s="116" t="s">
        <v>58</v>
      </c>
      <c r="J267" s="116" t="s">
        <v>45</v>
      </c>
      <c r="K267" s="116" t="s">
        <v>75</v>
      </c>
      <c r="L267" s="116" t="s">
        <v>129</v>
      </c>
      <c r="M267" s="116" t="s">
        <v>162</v>
      </c>
      <c r="N267" s="117">
        <v>1.39</v>
      </c>
      <c r="O267" s="146">
        <v>454</v>
      </c>
      <c r="P267" s="146">
        <v>454</v>
      </c>
      <c r="Q267" s="242">
        <v>0.75</v>
      </c>
      <c r="R267" s="118" t="str">
        <f t="shared" si="78"/>
        <v>400 - 499</v>
      </c>
      <c r="S267" s="118" t="str">
        <f t="shared" si="79"/>
        <v>1.2 - 1.39</v>
      </c>
      <c r="T267" s="119">
        <f t="shared" si="80"/>
        <v>1.0425</v>
      </c>
      <c r="U267" s="120">
        <f t="shared" si="81"/>
        <v>0.46744261349999999</v>
      </c>
      <c r="V267" s="161">
        <f t="shared" si="82"/>
        <v>1.0425</v>
      </c>
      <c r="W267" s="161">
        <f t="shared" si="83"/>
        <v>481.53971798803883</v>
      </c>
      <c r="X267" s="121">
        <f t="shared" si="84"/>
        <v>11.761617405787447</v>
      </c>
      <c r="Y267" s="188">
        <v>15.682156541049931</v>
      </c>
      <c r="Z267" s="148">
        <f t="shared" si="85"/>
        <v>1</v>
      </c>
      <c r="AA267" s="148">
        <f t="shared" si="86"/>
        <v>1</v>
      </c>
      <c r="AB267" s="122">
        <f t="shared" si="87"/>
        <v>461.90860238660804</v>
      </c>
      <c r="AC267" s="30">
        <f t="shared" si="88"/>
        <v>623.25681799999995</v>
      </c>
      <c r="AD267" s="31">
        <f t="shared" si="89"/>
        <v>1</v>
      </c>
      <c r="AE267" s="164">
        <f t="shared" si="90"/>
        <v>35.305999999999997</v>
      </c>
      <c r="AF267" s="165">
        <f t="shared" si="91"/>
        <v>11.761617405787447</v>
      </c>
      <c r="AH267" t="str">
        <f t="shared" si="92"/>
        <v>2019</v>
      </c>
    </row>
    <row r="268" spans="4:34" hidden="1" x14ac:dyDescent="0.25">
      <c r="D268" s="282" t="str">
        <f t="shared" si="93"/>
        <v>Q4 2019</v>
      </c>
      <c r="E268" s="114" t="s">
        <v>60</v>
      </c>
      <c r="F268" s="115" t="s">
        <v>86</v>
      </c>
      <c r="G268" s="157" t="s">
        <v>43</v>
      </c>
      <c r="H268" s="157" t="s">
        <v>197</v>
      </c>
      <c r="I268" s="116" t="s">
        <v>72</v>
      </c>
      <c r="J268" s="116" t="s">
        <v>45</v>
      </c>
      <c r="K268" s="116" t="s">
        <v>75</v>
      </c>
      <c r="L268" s="116" t="s">
        <v>129</v>
      </c>
      <c r="M268" s="116" t="s">
        <v>135</v>
      </c>
      <c r="N268" s="117">
        <v>1.3</v>
      </c>
      <c r="O268" s="146">
        <v>360</v>
      </c>
      <c r="P268" s="146">
        <v>360</v>
      </c>
      <c r="Q268" s="242">
        <v>2E-3</v>
      </c>
      <c r="R268" s="118" t="str">
        <f t="shared" si="78"/>
        <v>300 - 399</v>
      </c>
      <c r="S268" s="118" t="str">
        <f t="shared" si="79"/>
        <v>1.2 - 1.39</v>
      </c>
      <c r="T268" s="119">
        <f t="shared" si="80"/>
        <v>2.6000000000000003E-3</v>
      </c>
      <c r="U268" s="120">
        <f t="shared" si="81"/>
        <v>1.0903204E-3</v>
      </c>
      <c r="V268" s="161">
        <f t="shared" si="82"/>
        <v>2.5999999999999994E-3</v>
      </c>
      <c r="W268" s="161">
        <f t="shared" si="83"/>
        <v>1.0182337649086286</v>
      </c>
      <c r="X268" s="121">
        <f t="shared" si="84"/>
        <v>2.9796097427994876E-2</v>
      </c>
      <c r="Y268" s="188">
        <v>14.898048713997438</v>
      </c>
      <c r="Z268" s="148">
        <f t="shared" si="85"/>
        <v>1</v>
      </c>
      <c r="AA268" s="148">
        <f t="shared" si="86"/>
        <v>1</v>
      </c>
      <c r="AB268" s="122">
        <f t="shared" si="87"/>
        <v>391.62837111870323</v>
      </c>
      <c r="AC268" s="30">
        <f t="shared" si="88"/>
        <v>545.16019999999992</v>
      </c>
      <c r="AD268" s="31">
        <f t="shared" si="89"/>
        <v>1</v>
      </c>
      <c r="AE268" s="164">
        <f t="shared" si="90"/>
        <v>33.019999999999996</v>
      </c>
      <c r="AF268" s="165">
        <f t="shared" si="91"/>
        <v>2.9796097427994876E-2</v>
      </c>
      <c r="AH268" t="str">
        <f t="shared" si="92"/>
        <v>2019</v>
      </c>
    </row>
    <row r="269" spans="4:34" hidden="1" x14ac:dyDescent="0.25">
      <c r="D269" s="282" t="str">
        <f t="shared" si="93"/>
        <v>Q4 2019</v>
      </c>
      <c r="E269" s="114" t="s">
        <v>60</v>
      </c>
      <c r="F269" s="115" t="s">
        <v>86</v>
      </c>
      <c r="G269" s="157" t="s">
        <v>43</v>
      </c>
      <c r="H269" s="157" t="s">
        <v>197</v>
      </c>
      <c r="I269" s="116" t="s">
        <v>58</v>
      </c>
      <c r="J269" s="116" t="s">
        <v>45</v>
      </c>
      <c r="K269" s="116" t="s">
        <v>75</v>
      </c>
      <c r="L269" s="116" t="s">
        <v>129</v>
      </c>
      <c r="M269" s="116" t="s">
        <v>145</v>
      </c>
      <c r="N269" s="117">
        <v>1.3</v>
      </c>
      <c r="O269" s="146">
        <v>360</v>
      </c>
      <c r="P269" s="146">
        <v>360</v>
      </c>
      <c r="Q269" s="242">
        <v>0.48</v>
      </c>
      <c r="R269" s="118" t="str">
        <f t="shared" si="78"/>
        <v>300 - 399</v>
      </c>
      <c r="S269" s="118" t="str">
        <f t="shared" si="79"/>
        <v>1.2 - 1.39</v>
      </c>
      <c r="T269" s="119">
        <f t="shared" si="80"/>
        <v>0.624</v>
      </c>
      <c r="U269" s="120">
        <f t="shared" si="81"/>
        <v>0.26167689599999994</v>
      </c>
      <c r="V269" s="161">
        <f t="shared" si="82"/>
        <v>0.62399999999999989</v>
      </c>
      <c r="W269" s="161">
        <f t="shared" si="83"/>
        <v>244.37610357807083</v>
      </c>
      <c r="X269" s="121">
        <f t="shared" si="84"/>
        <v>7.1510633827187702</v>
      </c>
      <c r="Y269" s="188">
        <v>14.898048713997438</v>
      </c>
      <c r="Z269" s="148">
        <f t="shared" si="85"/>
        <v>1</v>
      </c>
      <c r="AA269" s="148">
        <f t="shared" si="86"/>
        <v>1</v>
      </c>
      <c r="AB269" s="122">
        <f t="shared" si="87"/>
        <v>391.62837111870323</v>
      </c>
      <c r="AC269" s="30">
        <f t="shared" si="88"/>
        <v>545.16019999999992</v>
      </c>
      <c r="AD269" s="31">
        <f t="shared" si="89"/>
        <v>1</v>
      </c>
      <c r="AE269" s="164">
        <f t="shared" si="90"/>
        <v>33.019999999999996</v>
      </c>
      <c r="AF269" s="165">
        <f t="shared" si="91"/>
        <v>7.1510633827187702</v>
      </c>
      <c r="AH269" t="str">
        <f t="shared" si="92"/>
        <v>2019</v>
      </c>
    </row>
    <row r="270" spans="4:34" hidden="1" x14ac:dyDescent="0.25">
      <c r="D270" s="282" t="str">
        <f t="shared" si="93"/>
        <v>Q4 2019</v>
      </c>
      <c r="E270" s="114" t="s">
        <v>60</v>
      </c>
      <c r="F270" s="115" t="s">
        <v>86</v>
      </c>
      <c r="G270" s="157" t="s">
        <v>43</v>
      </c>
      <c r="H270" s="157" t="s">
        <v>197</v>
      </c>
      <c r="I270" s="116" t="s">
        <v>50</v>
      </c>
      <c r="J270" s="116" t="s">
        <v>45</v>
      </c>
      <c r="K270" s="116" t="s">
        <v>75</v>
      </c>
      <c r="L270" s="116" t="s">
        <v>75</v>
      </c>
      <c r="M270" s="116" t="s">
        <v>160</v>
      </c>
      <c r="N270" s="117">
        <v>1.4</v>
      </c>
      <c r="O270" s="146">
        <v>320</v>
      </c>
      <c r="P270" s="146">
        <v>320</v>
      </c>
      <c r="Q270" s="242">
        <v>0.83</v>
      </c>
      <c r="R270" s="118" t="str">
        <f t="shared" ref="R270:R333" si="94">VLOOKUP(MATCH(AB270, PPIDefinition, 1), Index2PPICat, 2, FALSE)</f>
        <v>300 - 399</v>
      </c>
      <c r="S270" s="118" t="str">
        <f t="shared" ref="S270:S333" si="95">VLOOKUP(MATCH(N270, SizeDefinition, 1), Index2SizeCat, 2, FALSE)</f>
        <v>1.4 - 1.59</v>
      </c>
      <c r="T270" s="119">
        <f t="shared" ref="T270:T333" si="96">N270*Q270</f>
        <v>1.1619999999999999</v>
      </c>
      <c r="U270" s="120">
        <f t="shared" ref="U270:U333" si="97">Q270*AC270/1000</f>
        <v>0.52477314399999986</v>
      </c>
      <c r="V270" s="161">
        <f t="shared" ref="V270:V333" si="98">Q270*AE270/25.4</f>
        <v>1.1619999999999999</v>
      </c>
      <c r="W270" s="161">
        <f t="shared" ref="W270:W333" si="99">Q270*SQRT(O270^2+P270^2)</f>
        <v>375.61512216629404</v>
      </c>
      <c r="X270" s="121">
        <f t="shared" ref="X270:X333" si="100">IF(Q270=0, 0, Q270*Y270)</f>
        <v>11.7145709361643</v>
      </c>
      <c r="Y270" s="188">
        <v>14.11394088694494</v>
      </c>
      <c r="Z270" s="148">
        <f t="shared" ref="Z270:Z333" si="101">VLOOKUP(O270&amp;" x "&amp;P270, Reso2Code, 3, FALSE)</f>
        <v>1</v>
      </c>
      <c r="AA270" s="148">
        <f t="shared" ref="AA270:AA333" si="102">VLOOKUP(O270&amp;" x "&amp;P270, Reso2Code, 4, FALSE)</f>
        <v>1</v>
      </c>
      <c r="AB270" s="122">
        <f t="shared" ref="AB270:AB333" si="103">SQRT(O270^2+P270^2)/N270</f>
        <v>323.24881425670748</v>
      </c>
      <c r="AC270" s="30">
        <f t="shared" ref="AC270:AC333" si="104">AE270^2*AD270/(1+AD270^2)</f>
        <v>632.25679999999988</v>
      </c>
      <c r="AD270" s="31">
        <f t="shared" ref="AD270:AD333" si="105">IF(Z270=0, 0, Z270/AA270)</f>
        <v>1</v>
      </c>
      <c r="AE270" s="164">
        <f t="shared" ref="AE270:AE333" si="106">N270*25.4</f>
        <v>35.559999999999995</v>
      </c>
      <c r="AF270" s="165">
        <f t="shared" ref="AF270:AF333" si="107">Q270*Y270</f>
        <v>11.7145709361643</v>
      </c>
      <c r="AH270" t="str">
        <f t="shared" ref="AH270:AH333" si="108">TEXT(E270, "####")</f>
        <v>2019</v>
      </c>
    </row>
    <row r="271" spans="4:34" hidden="1" x14ac:dyDescent="0.25">
      <c r="D271" s="282" t="str">
        <f t="shared" si="93"/>
        <v>Q4 2019</v>
      </c>
      <c r="E271" s="114" t="s">
        <v>60</v>
      </c>
      <c r="F271" s="115" t="s">
        <v>86</v>
      </c>
      <c r="G271" s="157" t="s">
        <v>43</v>
      </c>
      <c r="H271" s="157" t="s">
        <v>197</v>
      </c>
      <c r="I271" s="116" t="s">
        <v>72</v>
      </c>
      <c r="J271" s="116" t="s">
        <v>45</v>
      </c>
      <c r="K271" s="116" t="s">
        <v>75</v>
      </c>
      <c r="L271" s="116" t="s">
        <v>75</v>
      </c>
      <c r="M271" s="116" t="s">
        <v>151</v>
      </c>
      <c r="N271" s="117">
        <v>1.19</v>
      </c>
      <c r="O271" s="146">
        <v>390</v>
      </c>
      <c r="P271" s="146">
        <v>390</v>
      </c>
      <c r="Q271" s="242">
        <v>1E-3</v>
      </c>
      <c r="R271" s="118" t="str">
        <f t="shared" si="94"/>
        <v>400 - 499</v>
      </c>
      <c r="S271" s="118" t="str">
        <f t="shared" si="95"/>
        <v>1 - 1.19</v>
      </c>
      <c r="T271" s="119">
        <f t="shared" si="96"/>
        <v>1.1899999999999999E-3</v>
      </c>
      <c r="U271" s="120">
        <f t="shared" si="97"/>
        <v>4.5680553799999987E-4</v>
      </c>
      <c r="V271" s="161">
        <f t="shared" si="98"/>
        <v>1.1899999999999999E-3</v>
      </c>
      <c r="W271" s="161">
        <f t="shared" si="99"/>
        <v>0.55154328932550711</v>
      </c>
      <c r="X271" s="121">
        <f t="shared" si="100"/>
        <v>1.1761617405787446E-2</v>
      </c>
      <c r="Y271" s="188">
        <v>11.761617405787446</v>
      </c>
      <c r="Z271" s="148">
        <f t="shared" si="101"/>
        <v>1</v>
      </c>
      <c r="AA271" s="148">
        <f t="shared" si="102"/>
        <v>1</v>
      </c>
      <c r="AB271" s="122">
        <f t="shared" si="103"/>
        <v>463.48175573572024</v>
      </c>
      <c r="AC271" s="30">
        <f t="shared" si="104"/>
        <v>456.80553799999984</v>
      </c>
      <c r="AD271" s="31">
        <f t="shared" si="105"/>
        <v>1</v>
      </c>
      <c r="AE271" s="164">
        <f t="shared" si="106"/>
        <v>30.225999999999996</v>
      </c>
      <c r="AF271" s="165">
        <f t="shared" si="107"/>
        <v>1.1761617405787446E-2</v>
      </c>
      <c r="AH271" t="str">
        <f t="shared" si="108"/>
        <v>2019</v>
      </c>
    </row>
    <row r="272" spans="4:34" hidden="1" x14ac:dyDescent="0.25">
      <c r="D272" s="282" t="str">
        <f t="shared" si="93"/>
        <v>Q4 2019</v>
      </c>
      <c r="E272" s="114" t="s">
        <v>60</v>
      </c>
      <c r="F272" s="115" t="s">
        <v>86</v>
      </c>
      <c r="G272" s="157" t="s">
        <v>43</v>
      </c>
      <c r="H272" s="157" t="s">
        <v>197</v>
      </c>
      <c r="I272" s="116" t="s">
        <v>58</v>
      </c>
      <c r="J272" s="116" t="s">
        <v>45</v>
      </c>
      <c r="K272" s="116" t="s">
        <v>75</v>
      </c>
      <c r="L272" s="116" t="s">
        <v>75</v>
      </c>
      <c r="M272" s="116" t="s">
        <v>151</v>
      </c>
      <c r="N272" s="117">
        <v>1.2</v>
      </c>
      <c r="O272" s="146">
        <v>390</v>
      </c>
      <c r="P272" s="146">
        <v>390</v>
      </c>
      <c r="Q272" s="242">
        <v>0.22</v>
      </c>
      <c r="R272" s="118" t="str">
        <f t="shared" si="94"/>
        <v>400 - 499</v>
      </c>
      <c r="S272" s="118" t="str">
        <f t="shared" si="95"/>
        <v>1.2 - 1.39</v>
      </c>
      <c r="T272" s="119">
        <f t="shared" si="96"/>
        <v>0.26400000000000001</v>
      </c>
      <c r="U272" s="120">
        <f t="shared" si="97"/>
        <v>0.10219334399999996</v>
      </c>
      <c r="V272" s="161">
        <f t="shared" si="98"/>
        <v>0.26400000000000001</v>
      </c>
      <c r="W272" s="161">
        <f t="shared" si="99"/>
        <v>121.33952365161156</v>
      </c>
      <c r="X272" s="121">
        <f t="shared" si="100"/>
        <v>2.9325632731763371</v>
      </c>
      <c r="Y272" s="188">
        <v>13.329833059892442</v>
      </c>
      <c r="Z272" s="148">
        <f t="shared" si="101"/>
        <v>1</v>
      </c>
      <c r="AA272" s="148">
        <f t="shared" si="102"/>
        <v>1</v>
      </c>
      <c r="AB272" s="122">
        <f t="shared" si="103"/>
        <v>459.61940777125591</v>
      </c>
      <c r="AC272" s="30">
        <f t="shared" si="104"/>
        <v>464.51519999999988</v>
      </c>
      <c r="AD272" s="31">
        <f t="shared" si="105"/>
        <v>1</v>
      </c>
      <c r="AE272" s="164">
        <f t="shared" si="106"/>
        <v>30.479999999999997</v>
      </c>
      <c r="AF272" s="165">
        <f t="shared" si="107"/>
        <v>2.9325632731763371</v>
      </c>
      <c r="AH272" t="str">
        <f t="shared" si="108"/>
        <v>2019</v>
      </c>
    </row>
    <row r="273" spans="4:34" hidden="1" x14ac:dyDescent="0.25">
      <c r="D273" s="282" t="str">
        <f t="shared" si="93"/>
        <v>Q4 2019</v>
      </c>
      <c r="E273" s="114" t="s">
        <v>60</v>
      </c>
      <c r="F273" s="115" t="s">
        <v>86</v>
      </c>
      <c r="G273" s="157" t="s">
        <v>43</v>
      </c>
      <c r="H273" s="157" t="s">
        <v>197</v>
      </c>
      <c r="I273" s="116" t="s">
        <v>58</v>
      </c>
      <c r="J273" s="116" t="s">
        <v>45</v>
      </c>
      <c r="K273" s="116" t="s">
        <v>75</v>
      </c>
      <c r="L273" s="116" t="s">
        <v>75</v>
      </c>
      <c r="M273" s="116" t="s">
        <v>157</v>
      </c>
      <c r="N273" s="117">
        <v>1.39</v>
      </c>
      <c r="O273" s="146">
        <v>454</v>
      </c>
      <c r="P273" s="146">
        <v>454</v>
      </c>
      <c r="Q273" s="242">
        <v>0.36</v>
      </c>
      <c r="R273" s="118" t="str">
        <f t="shared" si="94"/>
        <v>400 - 499</v>
      </c>
      <c r="S273" s="118" t="str">
        <f t="shared" si="95"/>
        <v>1.2 - 1.39</v>
      </c>
      <c r="T273" s="119">
        <f t="shared" si="96"/>
        <v>0.50039999999999996</v>
      </c>
      <c r="U273" s="120">
        <f t="shared" si="97"/>
        <v>0.22437245447999998</v>
      </c>
      <c r="V273" s="161">
        <f t="shared" si="98"/>
        <v>0.50039999999999996</v>
      </c>
      <c r="W273" s="161">
        <f t="shared" si="99"/>
        <v>231.13906463425863</v>
      </c>
      <c r="X273" s="121">
        <f t="shared" si="100"/>
        <v>5.6455763547779751</v>
      </c>
      <c r="Y273" s="188">
        <v>15.682156541049931</v>
      </c>
      <c r="Z273" s="148">
        <f t="shared" si="101"/>
        <v>1</v>
      </c>
      <c r="AA273" s="148">
        <f t="shared" si="102"/>
        <v>1</v>
      </c>
      <c r="AB273" s="122">
        <f t="shared" si="103"/>
        <v>461.90860238660804</v>
      </c>
      <c r="AC273" s="30">
        <f t="shared" si="104"/>
        <v>623.25681799999995</v>
      </c>
      <c r="AD273" s="31">
        <f t="shared" si="105"/>
        <v>1</v>
      </c>
      <c r="AE273" s="164">
        <f t="shared" si="106"/>
        <v>35.305999999999997</v>
      </c>
      <c r="AF273" s="165">
        <f t="shared" si="107"/>
        <v>5.6455763547779751</v>
      </c>
      <c r="AH273" t="str">
        <f t="shared" si="108"/>
        <v>2019</v>
      </c>
    </row>
    <row r="274" spans="4:34" hidden="1" x14ac:dyDescent="0.25">
      <c r="D274" s="282" t="str">
        <f t="shared" si="93"/>
        <v>Q4 2019</v>
      </c>
      <c r="E274" s="114" t="s">
        <v>60</v>
      </c>
      <c r="F274" s="115" t="s">
        <v>86</v>
      </c>
      <c r="G274" s="157" t="s">
        <v>43</v>
      </c>
      <c r="H274" s="157" t="s">
        <v>197</v>
      </c>
      <c r="I274" s="116" t="s">
        <v>58</v>
      </c>
      <c r="J274" s="116" t="s">
        <v>45</v>
      </c>
      <c r="K274" s="116" t="s">
        <v>130</v>
      </c>
      <c r="L274" s="116" t="s">
        <v>130</v>
      </c>
      <c r="M274" s="116" t="s">
        <v>156</v>
      </c>
      <c r="N274" s="117">
        <v>0.95</v>
      </c>
      <c r="O274" s="146">
        <v>120</v>
      </c>
      <c r="P274" s="146">
        <v>240</v>
      </c>
      <c r="Q274" s="242">
        <v>0.6</v>
      </c>
      <c r="R274" s="118" t="str">
        <f t="shared" si="94"/>
        <v>200 - 299</v>
      </c>
      <c r="S274" s="118" t="str">
        <f t="shared" si="95"/>
        <v>0.8 - 0.99</v>
      </c>
      <c r="T274" s="119">
        <f t="shared" si="96"/>
        <v>0.56999999999999995</v>
      </c>
      <c r="U274" s="120">
        <f t="shared" si="97"/>
        <v>0.13974165600000002</v>
      </c>
      <c r="V274" s="161">
        <f t="shared" si="98"/>
        <v>0.56999999999999995</v>
      </c>
      <c r="W274" s="161">
        <f t="shared" si="99"/>
        <v>160.99689437998484</v>
      </c>
      <c r="X274" s="121">
        <f t="shared" si="100"/>
        <v>5.6455763547779751</v>
      </c>
      <c r="Y274" s="188">
        <v>9.4092939246299583</v>
      </c>
      <c r="Z274" s="148">
        <f t="shared" si="101"/>
        <v>1</v>
      </c>
      <c r="AA274" s="148">
        <f t="shared" si="102"/>
        <v>2</v>
      </c>
      <c r="AB274" s="122">
        <f t="shared" si="103"/>
        <v>282.45069189471025</v>
      </c>
      <c r="AC274" s="30">
        <f t="shared" si="104"/>
        <v>232.90276</v>
      </c>
      <c r="AD274" s="31">
        <f t="shared" si="105"/>
        <v>0.5</v>
      </c>
      <c r="AE274" s="164">
        <f t="shared" si="106"/>
        <v>24.13</v>
      </c>
      <c r="AF274" s="165">
        <f t="shared" si="107"/>
        <v>5.6455763547779751</v>
      </c>
      <c r="AH274" t="str">
        <f t="shared" si="108"/>
        <v>2019</v>
      </c>
    </row>
    <row r="275" spans="4:34" hidden="1" x14ac:dyDescent="0.25">
      <c r="D275" s="282" t="str">
        <f t="shared" si="93"/>
        <v>Q4 2019</v>
      </c>
      <c r="E275" s="114" t="s">
        <v>60</v>
      </c>
      <c r="F275" s="115" t="s">
        <v>86</v>
      </c>
      <c r="G275" s="157" t="s">
        <v>43</v>
      </c>
      <c r="H275" s="157" t="s">
        <v>197</v>
      </c>
      <c r="I275" s="116" t="s">
        <v>73</v>
      </c>
      <c r="J275" s="116" t="s">
        <v>45</v>
      </c>
      <c r="K275" s="116" t="s">
        <v>130</v>
      </c>
      <c r="L275" s="116" t="s">
        <v>130</v>
      </c>
      <c r="M275" s="116" t="s">
        <v>156</v>
      </c>
      <c r="N275" s="117">
        <v>0.95</v>
      </c>
      <c r="O275" s="146">
        <v>120</v>
      </c>
      <c r="P275" s="146">
        <v>240</v>
      </c>
      <c r="Q275" s="242">
        <v>1.03</v>
      </c>
      <c r="R275" s="118" t="str">
        <f t="shared" si="94"/>
        <v>200 - 299</v>
      </c>
      <c r="S275" s="118" t="str">
        <f t="shared" si="95"/>
        <v>0.8 - 0.99</v>
      </c>
      <c r="T275" s="119">
        <f t="shared" si="96"/>
        <v>0.97849999999999993</v>
      </c>
      <c r="U275" s="120">
        <f t="shared" si="97"/>
        <v>0.2398898428</v>
      </c>
      <c r="V275" s="161">
        <f t="shared" si="98"/>
        <v>0.97850000000000004</v>
      </c>
      <c r="W275" s="161">
        <f t="shared" si="99"/>
        <v>276.37800201897397</v>
      </c>
      <c r="X275" s="121">
        <f t="shared" si="100"/>
        <v>9.6915727423688569</v>
      </c>
      <c r="Y275" s="188">
        <v>9.4092939246299583</v>
      </c>
      <c r="Z275" s="148">
        <f t="shared" si="101"/>
        <v>1</v>
      </c>
      <c r="AA275" s="148">
        <f t="shared" si="102"/>
        <v>2</v>
      </c>
      <c r="AB275" s="122">
        <f t="shared" si="103"/>
        <v>282.45069189471025</v>
      </c>
      <c r="AC275" s="30">
        <f t="shared" si="104"/>
        <v>232.90276</v>
      </c>
      <c r="AD275" s="31">
        <f t="shared" si="105"/>
        <v>0.5</v>
      </c>
      <c r="AE275" s="164">
        <f t="shared" si="106"/>
        <v>24.13</v>
      </c>
      <c r="AF275" s="165">
        <f t="shared" si="107"/>
        <v>9.6915727423688569</v>
      </c>
      <c r="AH275" t="str">
        <f t="shared" si="108"/>
        <v>2019</v>
      </c>
    </row>
    <row r="276" spans="4:34" hidden="1" x14ac:dyDescent="0.25">
      <c r="D276" s="282" t="str">
        <f t="shared" si="93"/>
        <v>Q4 2019</v>
      </c>
      <c r="E276" s="114" t="s">
        <v>60</v>
      </c>
      <c r="F276" s="115" t="s">
        <v>86</v>
      </c>
      <c r="G276" s="157" t="s">
        <v>43</v>
      </c>
      <c r="H276" s="157" t="s">
        <v>197</v>
      </c>
      <c r="I276" s="116" t="s">
        <v>50</v>
      </c>
      <c r="J276" s="116" t="s">
        <v>45</v>
      </c>
      <c r="K276" s="116" t="s">
        <v>130</v>
      </c>
      <c r="L276" s="116" t="s">
        <v>130</v>
      </c>
      <c r="M276" s="116" t="s">
        <v>156</v>
      </c>
      <c r="N276" s="117">
        <v>0.95</v>
      </c>
      <c r="O276" s="146">
        <v>120</v>
      </c>
      <c r="P276" s="146">
        <v>240</v>
      </c>
      <c r="Q276" s="242">
        <v>1.65</v>
      </c>
      <c r="R276" s="118" t="str">
        <f t="shared" si="94"/>
        <v>200 - 299</v>
      </c>
      <c r="S276" s="118" t="str">
        <f t="shared" si="95"/>
        <v>0.8 - 0.99</v>
      </c>
      <c r="T276" s="119">
        <f t="shared" si="96"/>
        <v>1.5674999999999999</v>
      </c>
      <c r="U276" s="120">
        <f t="shared" si="97"/>
        <v>0.38428955399999998</v>
      </c>
      <c r="V276" s="161">
        <f t="shared" si="98"/>
        <v>1.5674999999999999</v>
      </c>
      <c r="W276" s="161">
        <f t="shared" si="99"/>
        <v>442.74145954495833</v>
      </c>
      <c r="X276" s="121">
        <f t="shared" si="100"/>
        <v>15.52533497563943</v>
      </c>
      <c r="Y276" s="188">
        <v>9.4092939246299583</v>
      </c>
      <c r="Z276" s="148">
        <f t="shared" si="101"/>
        <v>1</v>
      </c>
      <c r="AA276" s="148">
        <f t="shared" si="102"/>
        <v>2</v>
      </c>
      <c r="AB276" s="122">
        <f t="shared" si="103"/>
        <v>282.45069189471025</v>
      </c>
      <c r="AC276" s="30">
        <f t="shared" si="104"/>
        <v>232.90276</v>
      </c>
      <c r="AD276" s="31">
        <f t="shared" si="105"/>
        <v>0.5</v>
      </c>
      <c r="AE276" s="164">
        <f t="shared" si="106"/>
        <v>24.13</v>
      </c>
      <c r="AF276" s="165">
        <f t="shared" si="107"/>
        <v>15.52533497563943</v>
      </c>
      <c r="AH276" t="str">
        <f t="shared" si="108"/>
        <v>2019</v>
      </c>
    </row>
    <row r="277" spans="4:34" hidden="1" x14ac:dyDescent="0.25">
      <c r="D277" s="282" t="str">
        <f t="shared" si="93"/>
        <v>Q4 2019</v>
      </c>
      <c r="E277" s="114" t="s">
        <v>60</v>
      </c>
      <c r="F277" s="115" t="s">
        <v>86</v>
      </c>
      <c r="G277" s="157" t="s">
        <v>43</v>
      </c>
      <c r="H277" s="157" t="s">
        <v>197</v>
      </c>
      <c r="I277" s="116" t="s">
        <v>50</v>
      </c>
      <c r="J277" s="116" t="s">
        <v>45</v>
      </c>
      <c r="K277" s="116" t="s">
        <v>130</v>
      </c>
      <c r="L277" s="116" t="s">
        <v>130</v>
      </c>
      <c r="M277" s="116" t="s">
        <v>132</v>
      </c>
      <c r="N277" s="117">
        <v>1.2</v>
      </c>
      <c r="O277" s="146">
        <v>390</v>
      </c>
      <c r="P277" s="146">
        <v>390</v>
      </c>
      <c r="Q277" s="242">
        <v>0.54500000000000004</v>
      </c>
      <c r="R277" s="118" t="str">
        <f t="shared" si="94"/>
        <v>400 - 499</v>
      </c>
      <c r="S277" s="118" t="str">
        <f t="shared" si="95"/>
        <v>1.2 - 1.39</v>
      </c>
      <c r="T277" s="119">
        <f t="shared" si="96"/>
        <v>0.65400000000000003</v>
      </c>
      <c r="U277" s="120">
        <f t="shared" si="97"/>
        <v>0.25316078399999997</v>
      </c>
      <c r="V277" s="161">
        <f t="shared" si="98"/>
        <v>0.65400000000000003</v>
      </c>
      <c r="W277" s="161">
        <f t="shared" si="99"/>
        <v>300.59109268240138</v>
      </c>
      <c r="X277" s="121">
        <f t="shared" si="100"/>
        <v>7.2647590176413814</v>
      </c>
      <c r="Y277" s="188">
        <v>13.329833059892442</v>
      </c>
      <c r="Z277" s="148">
        <f t="shared" si="101"/>
        <v>1</v>
      </c>
      <c r="AA277" s="148">
        <f t="shared" si="102"/>
        <v>1</v>
      </c>
      <c r="AB277" s="122">
        <f t="shared" si="103"/>
        <v>459.61940777125591</v>
      </c>
      <c r="AC277" s="30">
        <f t="shared" si="104"/>
        <v>464.51519999999988</v>
      </c>
      <c r="AD277" s="31">
        <f t="shared" si="105"/>
        <v>1</v>
      </c>
      <c r="AE277" s="164">
        <f t="shared" si="106"/>
        <v>30.479999999999997</v>
      </c>
      <c r="AF277" s="165">
        <f t="shared" si="107"/>
        <v>7.2647590176413814</v>
      </c>
      <c r="AH277" t="str">
        <f t="shared" si="108"/>
        <v>2019</v>
      </c>
    </row>
    <row r="278" spans="4:34" hidden="1" x14ac:dyDescent="0.25">
      <c r="D278" s="282" t="str">
        <f t="shared" si="93"/>
        <v>Q4 2019</v>
      </c>
      <c r="E278" s="114" t="s">
        <v>60</v>
      </c>
      <c r="F278" s="115" t="s">
        <v>86</v>
      </c>
      <c r="G278" s="157" t="s">
        <v>43</v>
      </c>
      <c r="H278" s="157" t="s">
        <v>197</v>
      </c>
      <c r="I278" s="116" t="s">
        <v>50</v>
      </c>
      <c r="J278" s="116" t="s">
        <v>45</v>
      </c>
      <c r="K278" s="116" t="s">
        <v>130</v>
      </c>
      <c r="L278" s="116" t="s">
        <v>144</v>
      </c>
      <c r="M278" s="116" t="s">
        <v>157</v>
      </c>
      <c r="N278" s="117">
        <v>1.39</v>
      </c>
      <c r="O278" s="146">
        <v>454</v>
      </c>
      <c r="P278" s="146">
        <v>454</v>
      </c>
      <c r="Q278" s="242">
        <v>0.72</v>
      </c>
      <c r="R278" s="118" t="str">
        <f t="shared" si="94"/>
        <v>400 - 499</v>
      </c>
      <c r="S278" s="118" t="str">
        <f t="shared" si="95"/>
        <v>1.2 - 1.39</v>
      </c>
      <c r="T278" s="119">
        <f t="shared" si="96"/>
        <v>1.0007999999999999</v>
      </c>
      <c r="U278" s="120">
        <f t="shared" si="97"/>
        <v>0.44874490895999997</v>
      </c>
      <c r="V278" s="161">
        <f t="shared" si="98"/>
        <v>1.0007999999999999</v>
      </c>
      <c r="W278" s="161">
        <f t="shared" si="99"/>
        <v>462.27812926851726</v>
      </c>
      <c r="X278" s="121">
        <f t="shared" si="100"/>
        <v>11.29115270955595</v>
      </c>
      <c r="Y278" s="188">
        <v>15.682156541049931</v>
      </c>
      <c r="Z278" s="148">
        <f t="shared" si="101"/>
        <v>1</v>
      </c>
      <c r="AA278" s="148">
        <f t="shared" si="102"/>
        <v>1</v>
      </c>
      <c r="AB278" s="122">
        <f t="shared" si="103"/>
        <v>461.90860238660804</v>
      </c>
      <c r="AC278" s="30">
        <f t="shared" si="104"/>
        <v>623.25681799999995</v>
      </c>
      <c r="AD278" s="31">
        <f t="shared" si="105"/>
        <v>1</v>
      </c>
      <c r="AE278" s="164">
        <f t="shared" si="106"/>
        <v>35.305999999999997</v>
      </c>
      <c r="AF278" s="165">
        <f t="shared" si="107"/>
        <v>11.29115270955595</v>
      </c>
      <c r="AH278" t="str">
        <f t="shared" si="108"/>
        <v>2019</v>
      </c>
    </row>
    <row r="279" spans="4:34" hidden="1" x14ac:dyDescent="0.25">
      <c r="D279" s="282" t="str">
        <f t="shared" si="93"/>
        <v>Q4 2019</v>
      </c>
      <c r="E279" s="114" t="s">
        <v>60</v>
      </c>
      <c r="F279" s="115" t="s">
        <v>86</v>
      </c>
      <c r="G279" s="157" t="s">
        <v>43</v>
      </c>
      <c r="H279" s="157" t="s">
        <v>197</v>
      </c>
      <c r="I279" s="116" t="s">
        <v>44</v>
      </c>
      <c r="J279" s="116" t="s">
        <v>45</v>
      </c>
      <c r="K279" s="116" t="s">
        <v>70</v>
      </c>
      <c r="L279" s="116" t="s">
        <v>120</v>
      </c>
      <c r="M279" s="116" t="s">
        <v>158</v>
      </c>
      <c r="N279" s="117">
        <v>1.4</v>
      </c>
      <c r="O279" s="146">
        <v>400</v>
      </c>
      <c r="P279" s="146">
        <v>400</v>
      </c>
      <c r="Q279" s="242">
        <v>0.4</v>
      </c>
      <c r="R279" s="118" t="str">
        <f t="shared" si="94"/>
        <v>400 - 499</v>
      </c>
      <c r="S279" s="118" t="str">
        <f t="shared" si="95"/>
        <v>1.4 - 1.59</v>
      </c>
      <c r="T279" s="119">
        <f t="shared" si="96"/>
        <v>0.55999999999999994</v>
      </c>
      <c r="U279" s="120">
        <f t="shared" si="97"/>
        <v>0.25290271999999997</v>
      </c>
      <c r="V279" s="161">
        <f t="shared" si="98"/>
        <v>0.55999999999999994</v>
      </c>
      <c r="W279" s="161">
        <f t="shared" si="99"/>
        <v>226.27416997969522</v>
      </c>
      <c r="X279" s="121">
        <f t="shared" si="100"/>
        <v>5.9592194855989753</v>
      </c>
      <c r="Y279" s="188">
        <v>14.898048713997438</v>
      </c>
      <c r="Z279" s="148">
        <f t="shared" si="101"/>
        <v>1</v>
      </c>
      <c r="AA279" s="148">
        <f t="shared" si="102"/>
        <v>1</v>
      </c>
      <c r="AB279" s="122">
        <f t="shared" si="103"/>
        <v>404.06101782088433</v>
      </c>
      <c r="AC279" s="30">
        <f t="shared" si="104"/>
        <v>632.25679999999988</v>
      </c>
      <c r="AD279" s="31">
        <f t="shared" si="105"/>
        <v>1</v>
      </c>
      <c r="AE279" s="164">
        <f t="shared" si="106"/>
        <v>35.559999999999995</v>
      </c>
      <c r="AF279" s="165">
        <f t="shared" si="107"/>
        <v>5.9592194855989753</v>
      </c>
      <c r="AH279" t="str">
        <f t="shared" si="108"/>
        <v>2019</v>
      </c>
    </row>
    <row r="280" spans="4:34" hidden="1" x14ac:dyDescent="0.25">
      <c r="D280" s="282" t="str">
        <f t="shared" si="93"/>
        <v>Q4 2019</v>
      </c>
      <c r="E280" s="114" t="s">
        <v>60</v>
      </c>
      <c r="F280" s="115" t="s">
        <v>86</v>
      </c>
      <c r="G280" s="157" t="s">
        <v>43</v>
      </c>
      <c r="H280" s="157" t="s">
        <v>197</v>
      </c>
      <c r="I280" s="116" t="s">
        <v>72</v>
      </c>
      <c r="J280" s="116" t="s">
        <v>45</v>
      </c>
      <c r="K280" s="116" t="s">
        <v>70</v>
      </c>
      <c r="L280" s="116" t="s">
        <v>121</v>
      </c>
      <c r="M280" s="116" t="s">
        <v>122</v>
      </c>
      <c r="N280" s="117">
        <v>1.3</v>
      </c>
      <c r="O280" s="146">
        <v>360</v>
      </c>
      <c r="P280" s="146">
        <v>360</v>
      </c>
      <c r="Q280" s="242">
        <v>3.0000000000000001E-3</v>
      </c>
      <c r="R280" s="118" t="str">
        <f t="shared" si="94"/>
        <v>300 - 399</v>
      </c>
      <c r="S280" s="118" t="str">
        <f t="shared" si="95"/>
        <v>1.2 - 1.39</v>
      </c>
      <c r="T280" s="119">
        <f t="shared" si="96"/>
        <v>3.9000000000000003E-3</v>
      </c>
      <c r="U280" s="120">
        <f t="shared" si="97"/>
        <v>1.6354805999999997E-3</v>
      </c>
      <c r="V280" s="161">
        <f t="shared" si="98"/>
        <v>3.8999999999999998E-3</v>
      </c>
      <c r="W280" s="161">
        <f t="shared" si="99"/>
        <v>1.5273506473629428</v>
      </c>
      <c r="X280" s="121">
        <f t="shared" si="100"/>
        <v>4.4694146141992318E-2</v>
      </c>
      <c r="Y280" s="188">
        <v>14.898048713997438</v>
      </c>
      <c r="Z280" s="148">
        <f t="shared" si="101"/>
        <v>1</v>
      </c>
      <c r="AA280" s="148">
        <f t="shared" si="102"/>
        <v>1</v>
      </c>
      <c r="AB280" s="122">
        <f t="shared" si="103"/>
        <v>391.62837111870323</v>
      </c>
      <c r="AC280" s="30">
        <f t="shared" si="104"/>
        <v>545.16019999999992</v>
      </c>
      <c r="AD280" s="31">
        <f t="shared" si="105"/>
        <v>1</v>
      </c>
      <c r="AE280" s="164">
        <f t="shared" si="106"/>
        <v>33.019999999999996</v>
      </c>
      <c r="AF280" s="165">
        <f t="shared" si="107"/>
        <v>4.4694146141992318E-2</v>
      </c>
      <c r="AH280" t="str">
        <f t="shared" si="108"/>
        <v>2019</v>
      </c>
    </row>
    <row r="281" spans="4:34" hidden="1" x14ac:dyDescent="0.25">
      <c r="D281" s="282" t="str">
        <f t="shared" si="93"/>
        <v>Q4 2019</v>
      </c>
      <c r="E281" s="114" t="s">
        <v>60</v>
      </c>
      <c r="F281" s="115" t="s">
        <v>86</v>
      </c>
      <c r="G281" s="157" t="s">
        <v>43</v>
      </c>
      <c r="H281" s="157" t="s">
        <v>197</v>
      </c>
      <c r="I281" s="116" t="s">
        <v>44</v>
      </c>
      <c r="J281" s="116" t="s">
        <v>45</v>
      </c>
      <c r="K281" s="116" t="s">
        <v>70</v>
      </c>
      <c r="L281" s="116" t="s">
        <v>119</v>
      </c>
      <c r="M281" s="116" t="s">
        <v>153</v>
      </c>
      <c r="N281" s="117">
        <v>1.4</v>
      </c>
      <c r="O281" s="146">
        <v>454</v>
      </c>
      <c r="P281" s="146">
        <v>454</v>
      </c>
      <c r="Q281" s="242">
        <v>0.28000000000000003</v>
      </c>
      <c r="R281" s="118" t="str">
        <f t="shared" si="94"/>
        <v>400 - 499</v>
      </c>
      <c r="S281" s="118" t="str">
        <f t="shared" si="95"/>
        <v>1.4 - 1.59</v>
      </c>
      <c r="T281" s="119">
        <f t="shared" si="96"/>
        <v>0.39200000000000002</v>
      </c>
      <c r="U281" s="120">
        <f t="shared" si="97"/>
        <v>0.17703190399999999</v>
      </c>
      <c r="V281" s="161">
        <f t="shared" si="98"/>
        <v>0.39200000000000002</v>
      </c>
      <c r="W281" s="161">
        <f t="shared" si="99"/>
        <v>179.77482804886785</v>
      </c>
      <c r="X281" s="121">
        <f t="shared" si="100"/>
        <v>4.3910038314939808</v>
      </c>
      <c r="Y281" s="188">
        <v>15.682156541049931</v>
      </c>
      <c r="Z281" s="148">
        <f t="shared" si="101"/>
        <v>1</v>
      </c>
      <c r="AA281" s="148">
        <f t="shared" si="102"/>
        <v>1</v>
      </c>
      <c r="AB281" s="122">
        <f t="shared" si="103"/>
        <v>458.60925522670368</v>
      </c>
      <c r="AC281" s="30">
        <f t="shared" si="104"/>
        <v>632.25679999999988</v>
      </c>
      <c r="AD281" s="31">
        <f t="shared" si="105"/>
        <v>1</v>
      </c>
      <c r="AE281" s="164">
        <f t="shared" si="106"/>
        <v>35.559999999999995</v>
      </c>
      <c r="AF281" s="165">
        <f t="shared" si="107"/>
        <v>4.3910038314939808</v>
      </c>
      <c r="AH281" t="str">
        <f t="shared" si="108"/>
        <v>2019</v>
      </c>
    </row>
    <row r="282" spans="4:34" hidden="1" x14ac:dyDescent="0.25">
      <c r="D282" s="282" t="str">
        <f t="shared" si="93"/>
        <v>Q4 2019</v>
      </c>
      <c r="E282" s="114" t="s">
        <v>60</v>
      </c>
      <c r="F282" s="115" t="s">
        <v>86</v>
      </c>
      <c r="G282" s="157" t="s">
        <v>43</v>
      </c>
      <c r="H282" s="157" t="s">
        <v>197</v>
      </c>
      <c r="I282" s="116" t="s">
        <v>44</v>
      </c>
      <c r="J282" s="116" t="s">
        <v>45</v>
      </c>
      <c r="K282" s="116" t="s">
        <v>70</v>
      </c>
      <c r="L282" s="116" t="s">
        <v>119</v>
      </c>
      <c r="M282" s="116" t="s">
        <v>159</v>
      </c>
      <c r="N282" s="117">
        <v>1.28</v>
      </c>
      <c r="O282" s="146">
        <v>390</v>
      </c>
      <c r="P282" s="146">
        <v>390</v>
      </c>
      <c r="Q282" s="242">
        <v>0.26</v>
      </c>
      <c r="R282" s="118" t="str">
        <f t="shared" si="94"/>
        <v>400 - 499</v>
      </c>
      <c r="S282" s="118" t="str">
        <f t="shared" si="95"/>
        <v>1.2 - 1.39</v>
      </c>
      <c r="T282" s="119">
        <f t="shared" si="96"/>
        <v>0.33280000000000004</v>
      </c>
      <c r="U282" s="120">
        <f t="shared" si="97"/>
        <v>0.13741391872000003</v>
      </c>
      <c r="V282" s="161">
        <f t="shared" si="98"/>
        <v>0.33280000000000004</v>
      </c>
      <c r="W282" s="161">
        <f t="shared" si="99"/>
        <v>143.40125522463185</v>
      </c>
      <c r="X282" s="121">
        <f t="shared" si="100"/>
        <v>3.6696246306056843</v>
      </c>
      <c r="Y282" s="188">
        <v>14.11394088694494</v>
      </c>
      <c r="Z282" s="148">
        <f t="shared" si="101"/>
        <v>1</v>
      </c>
      <c r="AA282" s="148">
        <f t="shared" si="102"/>
        <v>1</v>
      </c>
      <c r="AB282" s="122">
        <f t="shared" si="103"/>
        <v>430.8931947855524</v>
      </c>
      <c r="AC282" s="30">
        <f t="shared" si="104"/>
        <v>528.51507200000003</v>
      </c>
      <c r="AD282" s="31">
        <f t="shared" si="105"/>
        <v>1</v>
      </c>
      <c r="AE282" s="164">
        <f t="shared" si="106"/>
        <v>32.512</v>
      </c>
      <c r="AF282" s="165">
        <f t="shared" si="107"/>
        <v>3.6696246306056843</v>
      </c>
      <c r="AH282" t="str">
        <f t="shared" si="108"/>
        <v>2019</v>
      </c>
    </row>
    <row r="283" spans="4:34" hidden="1" x14ac:dyDescent="0.25">
      <c r="D283" s="282" t="str">
        <f t="shared" si="93"/>
        <v>Q4 2019</v>
      </c>
      <c r="E283" s="114" t="s">
        <v>60</v>
      </c>
      <c r="F283" s="115" t="s">
        <v>86</v>
      </c>
      <c r="G283" s="157" t="s">
        <v>43</v>
      </c>
      <c r="H283" s="157" t="s">
        <v>197</v>
      </c>
      <c r="I283" s="116" t="s">
        <v>44</v>
      </c>
      <c r="J283" s="116" t="s">
        <v>45</v>
      </c>
      <c r="K283" s="116" t="s">
        <v>70</v>
      </c>
      <c r="L283" s="116" t="s">
        <v>119</v>
      </c>
      <c r="M283" s="116" t="s">
        <v>155</v>
      </c>
      <c r="N283" s="117">
        <v>1.2</v>
      </c>
      <c r="O283" s="146">
        <v>390</v>
      </c>
      <c r="P283" s="146">
        <v>390</v>
      </c>
      <c r="Q283" s="242">
        <v>0.52</v>
      </c>
      <c r="R283" s="118" t="str">
        <f t="shared" si="94"/>
        <v>400 - 499</v>
      </c>
      <c r="S283" s="118" t="str">
        <f t="shared" si="95"/>
        <v>1.2 - 1.39</v>
      </c>
      <c r="T283" s="119">
        <f t="shared" si="96"/>
        <v>0.624</v>
      </c>
      <c r="U283" s="120">
        <f t="shared" si="97"/>
        <v>0.24154790399999992</v>
      </c>
      <c r="V283" s="161">
        <f t="shared" si="98"/>
        <v>0.624</v>
      </c>
      <c r="W283" s="161">
        <f t="shared" si="99"/>
        <v>286.80251044926371</v>
      </c>
      <c r="X283" s="121">
        <f t="shared" si="100"/>
        <v>6.9315131911440702</v>
      </c>
      <c r="Y283" s="188">
        <v>13.329833059892442</v>
      </c>
      <c r="Z283" s="148">
        <f t="shared" si="101"/>
        <v>1</v>
      </c>
      <c r="AA283" s="148">
        <f t="shared" si="102"/>
        <v>1</v>
      </c>
      <c r="AB283" s="122">
        <f t="shared" si="103"/>
        <v>459.61940777125591</v>
      </c>
      <c r="AC283" s="30">
        <f t="shared" si="104"/>
        <v>464.51519999999988</v>
      </c>
      <c r="AD283" s="31">
        <f t="shared" si="105"/>
        <v>1</v>
      </c>
      <c r="AE283" s="164">
        <f t="shared" si="106"/>
        <v>30.479999999999997</v>
      </c>
      <c r="AF283" s="165">
        <f t="shared" si="107"/>
        <v>6.9315131911440702</v>
      </c>
      <c r="AH283" t="str">
        <f t="shared" si="108"/>
        <v>2019</v>
      </c>
    </row>
    <row r="284" spans="4:34" hidden="1" x14ac:dyDescent="0.25">
      <c r="D284" s="282" t="str">
        <f t="shared" si="93"/>
        <v>Q4 2019</v>
      </c>
      <c r="E284" s="114" t="s">
        <v>60</v>
      </c>
      <c r="F284" s="115" t="s">
        <v>86</v>
      </c>
      <c r="G284" s="157" t="s">
        <v>43</v>
      </c>
      <c r="H284" s="157" t="s">
        <v>197</v>
      </c>
      <c r="I284" s="116" t="s">
        <v>44</v>
      </c>
      <c r="J284" s="116" t="s">
        <v>45</v>
      </c>
      <c r="K284" s="116" t="s">
        <v>70</v>
      </c>
      <c r="L284" s="116" t="s">
        <v>118</v>
      </c>
      <c r="M284" s="116" t="s">
        <v>154</v>
      </c>
      <c r="N284" s="117">
        <v>1.2</v>
      </c>
      <c r="O284" s="146">
        <v>390</v>
      </c>
      <c r="P284" s="146">
        <v>390</v>
      </c>
      <c r="Q284" s="242">
        <v>0.31</v>
      </c>
      <c r="R284" s="118" t="str">
        <f t="shared" si="94"/>
        <v>400 - 499</v>
      </c>
      <c r="S284" s="118" t="str">
        <f t="shared" si="95"/>
        <v>1.2 - 1.39</v>
      </c>
      <c r="T284" s="119">
        <f t="shared" si="96"/>
        <v>0.372</v>
      </c>
      <c r="U284" s="120">
        <f t="shared" si="97"/>
        <v>0.14399971199999995</v>
      </c>
      <c r="V284" s="161">
        <f t="shared" si="98"/>
        <v>0.37199999999999994</v>
      </c>
      <c r="W284" s="161">
        <f t="shared" si="99"/>
        <v>170.9784196909072</v>
      </c>
      <c r="X284" s="121">
        <f t="shared" si="100"/>
        <v>4.1322482485666567</v>
      </c>
      <c r="Y284" s="188">
        <v>13.329833059892442</v>
      </c>
      <c r="Z284" s="148">
        <f t="shared" si="101"/>
        <v>1</v>
      </c>
      <c r="AA284" s="148">
        <f t="shared" si="102"/>
        <v>1</v>
      </c>
      <c r="AB284" s="122">
        <f t="shared" si="103"/>
        <v>459.61940777125591</v>
      </c>
      <c r="AC284" s="30">
        <f t="shared" si="104"/>
        <v>464.51519999999988</v>
      </c>
      <c r="AD284" s="31">
        <f t="shared" si="105"/>
        <v>1</v>
      </c>
      <c r="AE284" s="164">
        <f t="shared" si="106"/>
        <v>30.479999999999997</v>
      </c>
      <c r="AF284" s="165">
        <f t="shared" si="107"/>
        <v>4.1322482485666567</v>
      </c>
      <c r="AH284" t="str">
        <f t="shared" si="108"/>
        <v>2019</v>
      </c>
    </row>
    <row r="285" spans="4:34" hidden="1" x14ac:dyDescent="0.25">
      <c r="D285" s="282" t="str">
        <f t="shared" si="93"/>
        <v>Q4 2019</v>
      </c>
      <c r="E285" s="114" t="s">
        <v>60</v>
      </c>
      <c r="F285" s="115" t="s">
        <v>86</v>
      </c>
      <c r="G285" s="157" t="s">
        <v>43</v>
      </c>
      <c r="H285" s="157" t="s">
        <v>197</v>
      </c>
      <c r="I285" s="116" t="s">
        <v>58</v>
      </c>
      <c r="J285" s="116" t="s">
        <v>45</v>
      </c>
      <c r="K285" s="116" t="s">
        <v>70</v>
      </c>
      <c r="L285" s="116" t="s">
        <v>77</v>
      </c>
      <c r="M285" s="116" t="s">
        <v>181</v>
      </c>
      <c r="N285" s="117">
        <v>1.41</v>
      </c>
      <c r="O285" s="146">
        <v>320</v>
      </c>
      <c r="P285" s="146">
        <v>360</v>
      </c>
      <c r="Q285" s="242">
        <v>1.61</v>
      </c>
      <c r="R285" s="118" t="str">
        <f t="shared" si="94"/>
        <v>300 - 399</v>
      </c>
      <c r="S285" s="118" t="str">
        <f t="shared" si="95"/>
        <v>1.4 - 1.59</v>
      </c>
      <c r="T285" s="119">
        <f t="shared" si="96"/>
        <v>2.2701000000000002</v>
      </c>
      <c r="U285" s="120">
        <f t="shared" si="97"/>
        <v>1.0254064119194479</v>
      </c>
      <c r="V285" s="161">
        <f t="shared" si="98"/>
        <v>2.2700999999999998</v>
      </c>
      <c r="W285" s="161">
        <f t="shared" si="99"/>
        <v>775.47869087422384</v>
      </c>
      <c r="X285" s="121">
        <f t="shared" si="100"/>
        <v>22.723444827981353</v>
      </c>
      <c r="Y285" s="188">
        <v>14.11394088694494</v>
      </c>
      <c r="Z285" s="148">
        <f t="shared" si="101"/>
        <v>8</v>
      </c>
      <c r="AA285" s="148">
        <f t="shared" si="102"/>
        <v>9</v>
      </c>
      <c r="AB285" s="122">
        <f t="shared" si="103"/>
        <v>341.60551996573889</v>
      </c>
      <c r="AC285" s="30">
        <f t="shared" si="104"/>
        <v>636.89839249655142</v>
      </c>
      <c r="AD285" s="31">
        <f t="shared" si="105"/>
        <v>0.88888888888888884</v>
      </c>
      <c r="AE285" s="164">
        <f t="shared" si="106"/>
        <v>35.813999999999993</v>
      </c>
      <c r="AF285" s="165">
        <f t="shared" si="107"/>
        <v>22.723444827981353</v>
      </c>
      <c r="AH285" t="str">
        <f t="shared" si="108"/>
        <v>2019</v>
      </c>
    </row>
    <row r="286" spans="4:34" hidden="1" x14ac:dyDescent="0.25">
      <c r="D286" s="282" t="str">
        <f t="shared" si="93"/>
        <v>Q4 2019</v>
      </c>
      <c r="E286" s="114" t="s">
        <v>60</v>
      </c>
      <c r="F286" s="115" t="s">
        <v>86</v>
      </c>
      <c r="G286" s="157" t="s">
        <v>43</v>
      </c>
      <c r="H286" s="157" t="s">
        <v>197</v>
      </c>
      <c r="I286" s="116" t="s">
        <v>50</v>
      </c>
      <c r="J286" s="116" t="s">
        <v>45</v>
      </c>
      <c r="K286" s="116" t="s">
        <v>70</v>
      </c>
      <c r="L286" s="116" t="s">
        <v>70</v>
      </c>
      <c r="M286" s="116" t="s">
        <v>152</v>
      </c>
      <c r="N286" s="117">
        <v>1.4</v>
      </c>
      <c r="O286" s="146">
        <v>480</v>
      </c>
      <c r="P286" s="146">
        <v>480</v>
      </c>
      <c r="Q286" s="242">
        <v>0.54</v>
      </c>
      <c r="R286" s="118" t="str">
        <f t="shared" si="94"/>
        <v>400 - 499</v>
      </c>
      <c r="S286" s="118" t="str">
        <f t="shared" si="95"/>
        <v>1.4 - 1.59</v>
      </c>
      <c r="T286" s="119">
        <f t="shared" si="96"/>
        <v>0.75600000000000001</v>
      </c>
      <c r="U286" s="120">
        <f t="shared" si="97"/>
        <v>0.34141867199999998</v>
      </c>
      <c r="V286" s="161">
        <f t="shared" si="98"/>
        <v>0.75599999999999989</v>
      </c>
      <c r="W286" s="161">
        <f t="shared" si="99"/>
        <v>366.56415536710625</v>
      </c>
      <c r="X286" s="121">
        <f t="shared" si="100"/>
        <v>8.4683645321669641</v>
      </c>
      <c r="Y286" s="188">
        <v>15.682156541049931</v>
      </c>
      <c r="Z286" s="148">
        <f t="shared" si="101"/>
        <v>1</v>
      </c>
      <c r="AA286" s="148">
        <f t="shared" si="102"/>
        <v>1</v>
      </c>
      <c r="AB286" s="122">
        <f t="shared" si="103"/>
        <v>484.87322138506119</v>
      </c>
      <c r="AC286" s="30">
        <f t="shared" si="104"/>
        <v>632.25679999999988</v>
      </c>
      <c r="AD286" s="31">
        <f t="shared" si="105"/>
        <v>1</v>
      </c>
      <c r="AE286" s="164">
        <f t="shared" si="106"/>
        <v>35.559999999999995</v>
      </c>
      <c r="AF286" s="165">
        <f t="shared" si="107"/>
        <v>8.4683645321669641</v>
      </c>
      <c r="AH286" t="str">
        <f t="shared" si="108"/>
        <v>2019</v>
      </c>
    </row>
    <row r="287" spans="4:34" hidden="1" x14ac:dyDescent="0.25">
      <c r="D287" s="282" t="str">
        <f t="shared" si="93"/>
        <v>Q4 2019</v>
      </c>
      <c r="E287" s="114" t="s">
        <v>60</v>
      </c>
      <c r="F287" s="115" t="s">
        <v>86</v>
      </c>
      <c r="G287" s="157" t="s">
        <v>43</v>
      </c>
      <c r="H287" s="157" t="s">
        <v>197</v>
      </c>
      <c r="I287" s="116" t="s">
        <v>44</v>
      </c>
      <c r="J287" s="116" t="s">
        <v>45</v>
      </c>
      <c r="K287" s="116" t="s">
        <v>70</v>
      </c>
      <c r="L287" s="116" t="s">
        <v>70</v>
      </c>
      <c r="M287" s="116" t="s">
        <v>142</v>
      </c>
      <c r="N287" s="117">
        <v>1.39</v>
      </c>
      <c r="O287" s="146">
        <v>400</v>
      </c>
      <c r="P287" s="146">
        <v>400</v>
      </c>
      <c r="Q287" s="242">
        <v>0.05</v>
      </c>
      <c r="R287" s="118" t="str">
        <f t="shared" si="94"/>
        <v>400 - 499</v>
      </c>
      <c r="S287" s="118" t="str">
        <f t="shared" si="95"/>
        <v>1.2 - 1.39</v>
      </c>
      <c r="T287" s="119">
        <f t="shared" si="96"/>
        <v>6.9499999999999992E-2</v>
      </c>
      <c r="U287" s="120">
        <f t="shared" si="97"/>
        <v>3.1162840899999999E-2</v>
      </c>
      <c r="V287" s="161">
        <f t="shared" si="98"/>
        <v>6.9499999999999992E-2</v>
      </c>
      <c r="W287" s="161">
        <f t="shared" si="99"/>
        <v>28.284271247461902</v>
      </c>
      <c r="X287" s="121">
        <f t="shared" si="100"/>
        <v>0.74490243569987191</v>
      </c>
      <c r="Y287" s="188">
        <v>14.898048713997438</v>
      </c>
      <c r="Z287" s="148">
        <f t="shared" si="101"/>
        <v>1</v>
      </c>
      <c r="AA287" s="148">
        <f t="shared" si="102"/>
        <v>1</v>
      </c>
      <c r="AB287" s="122">
        <f t="shared" si="103"/>
        <v>406.96793161815691</v>
      </c>
      <c r="AC287" s="30">
        <f t="shared" si="104"/>
        <v>623.25681799999995</v>
      </c>
      <c r="AD287" s="31">
        <f t="shared" si="105"/>
        <v>1</v>
      </c>
      <c r="AE287" s="164">
        <f t="shared" si="106"/>
        <v>35.305999999999997</v>
      </c>
      <c r="AF287" s="165">
        <f t="shared" si="107"/>
        <v>0.74490243569987191</v>
      </c>
      <c r="AH287" t="str">
        <f t="shared" si="108"/>
        <v>2019</v>
      </c>
    </row>
    <row r="288" spans="4:34" hidden="1" x14ac:dyDescent="0.25">
      <c r="D288" s="282" t="str">
        <f t="shared" si="93"/>
        <v>Q4 2019</v>
      </c>
      <c r="E288" s="114" t="s">
        <v>60</v>
      </c>
      <c r="F288" s="115" t="s">
        <v>86</v>
      </c>
      <c r="G288" s="157" t="s">
        <v>43</v>
      </c>
      <c r="H288" s="157" t="s">
        <v>197</v>
      </c>
      <c r="I288" s="116" t="s">
        <v>73</v>
      </c>
      <c r="J288" s="116" t="s">
        <v>45</v>
      </c>
      <c r="K288" s="116" t="s">
        <v>70</v>
      </c>
      <c r="L288" s="116" t="s">
        <v>70</v>
      </c>
      <c r="M288" s="116" t="s">
        <v>131</v>
      </c>
      <c r="N288" s="117">
        <v>1.45</v>
      </c>
      <c r="O288" s="146">
        <v>400</v>
      </c>
      <c r="P288" s="146">
        <v>400</v>
      </c>
      <c r="Q288" s="242">
        <v>0.08</v>
      </c>
      <c r="R288" s="118" t="str">
        <f t="shared" si="94"/>
        <v>300 - 399</v>
      </c>
      <c r="S288" s="118" t="str">
        <f t="shared" si="95"/>
        <v>1.4 - 1.59</v>
      </c>
      <c r="T288" s="119">
        <f t="shared" si="96"/>
        <v>0.11599999999999999</v>
      </c>
      <c r="U288" s="120">
        <f t="shared" si="97"/>
        <v>5.4257955999999996E-2</v>
      </c>
      <c r="V288" s="161">
        <f t="shared" si="98"/>
        <v>0.11600000000000001</v>
      </c>
      <c r="W288" s="161">
        <f t="shared" si="99"/>
        <v>45.254833995939045</v>
      </c>
      <c r="X288" s="121">
        <f t="shared" si="100"/>
        <v>1.2545725232839946</v>
      </c>
      <c r="Y288" s="188">
        <v>15.682156541049931</v>
      </c>
      <c r="Z288" s="148">
        <f t="shared" si="101"/>
        <v>1</v>
      </c>
      <c r="AA288" s="148">
        <f t="shared" si="102"/>
        <v>1</v>
      </c>
      <c r="AB288" s="122">
        <f t="shared" si="103"/>
        <v>390.12787927533657</v>
      </c>
      <c r="AC288" s="30">
        <f t="shared" si="104"/>
        <v>678.22444999999993</v>
      </c>
      <c r="AD288" s="31">
        <f t="shared" si="105"/>
        <v>1</v>
      </c>
      <c r="AE288" s="164">
        <f t="shared" si="106"/>
        <v>36.83</v>
      </c>
      <c r="AF288" s="165">
        <f t="shared" si="107"/>
        <v>1.2545725232839946</v>
      </c>
      <c r="AH288" t="str">
        <f t="shared" si="108"/>
        <v>2019</v>
      </c>
    </row>
    <row r="289" spans="4:34" hidden="1" x14ac:dyDescent="0.25">
      <c r="D289" s="282" t="str">
        <f t="shared" si="93"/>
        <v>Q4 2019</v>
      </c>
      <c r="E289" s="114" t="s">
        <v>60</v>
      </c>
      <c r="F289" s="115" t="s">
        <v>86</v>
      </c>
      <c r="G289" s="157" t="s">
        <v>43</v>
      </c>
      <c r="H289" s="157" t="s">
        <v>197</v>
      </c>
      <c r="I289" s="116" t="s">
        <v>73</v>
      </c>
      <c r="J289" s="116" t="s">
        <v>45</v>
      </c>
      <c r="K289" s="116" t="s">
        <v>70</v>
      </c>
      <c r="L289" s="116" t="s">
        <v>70</v>
      </c>
      <c r="M289" s="116" t="s">
        <v>131</v>
      </c>
      <c r="N289" s="117">
        <v>1.2</v>
      </c>
      <c r="O289" s="146">
        <v>390</v>
      </c>
      <c r="P289" s="146">
        <v>390</v>
      </c>
      <c r="Q289" s="242">
        <v>0.115</v>
      </c>
      <c r="R289" s="118" t="str">
        <f t="shared" si="94"/>
        <v>400 - 499</v>
      </c>
      <c r="S289" s="118" t="str">
        <f t="shared" si="95"/>
        <v>1.2 - 1.39</v>
      </c>
      <c r="T289" s="119">
        <f t="shared" si="96"/>
        <v>0.13800000000000001</v>
      </c>
      <c r="U289" s="120">
        <f t="shared" si="97"/>
        <v>5.3419247999999989E-2</v>
      </c>
      <c r="V289" s="161">
        <f t="shared" si="98"/>
        <v>0.13800000000000001</v>
      </c>
      <c r="W289" s="161">
        <f t="shared" si="99"/>
        <v>63.427478272433319</v>
      </c>
      <c r="X289" s="121">
        <f t="shared" si="100"/>
        <v>1.5329308018876309</v>
      </c>
      <c r="Y289" s="188">
        <v>13.329833059892442</v>
      </c>
      <c r="Z289" s="148">
        <f t="shared" si="101"/>
        <v>1</v>
      </c>
      <c r="AA289" s="148">
        <f t="shared" si="102"/>
        <v>1</v>
      </c>
      <c r="AB289" s="122">
        <f t="shared" si="103"/>
        <v>459.61940777125591</v>
      </c>
      <c r="AC289" s="30">
        <f t="shared" si="104"/>
        <v>464.51519999999988</v>
      </c>
      <c r="AD289" s="31">
        <f t="shared" si="105"/>
        <v>1</v>
      </c>
      <c r="AE289" s="164">
        <f t="shared" si="106"/>
        <v>30.479999999999997</v>
      </c>
      <c r="AF289" s="165">
        <f t="shared" si="107"/>
        <v>1.5329308018876309</v>
      </c>
      <c r="AH289" t="str">
        <f t="shared" si="108"/>
        <v>2019</v>
      </c>
    </row>
    <row r="290" spans="4:34" hidden="1" x14ac:dyDescent="0.25">
      <c r="D290" s="282" t="str">
        <f t="shared" si="93"/>
        <v>Q4 2019</v>
      </c>
      <c r="E290" s="114" t="s">
        <v>60</v>
      </c>
      <c r="F290" s="115" t="s">
        <v>86</v>
      </c>
      <c r="G290" s="157" t="s">
        <v>43</v>
      </c>
      <c r="H290" s="157" t="s">
        <v>197</v>
      </c>
      <c r="I290" s="116" t="s">
        <v>58</v>
      </c>
      <c r="J290" s="116" t="s">
        <v>45</v>
      </c>
      <c r="K290" s="116" t="s">
        <v>70</v>
      </c>
      <c r="L290" s="116" t="s">
        <v>70</v>
      </c>
      <c r="M290" s="116" t="s">
        <v>131</v>
      </c>
      <c r="N290" s="117">
        <v>1.4</v>
      </c>
      <c r="O290" s="146">
        <v>400</v>
      </c>
      <c r="P290" s="146">
        <v>400</v>
      </c>
      <c r="Q290" s="242">
        <v>0.22</v>
      </c>
      <c r="R290" s="118" t="str">
        <f t="shared" si="94"/>
        <v>400 - 499</v>
      </c>
      <c r="S290" s="118" t="str">
        <f t="shared" si="95"/>
        <v>1.4 - 1.59</v>
      </c>
      <c r="T290" s="119">
        <f t="shared" si="96"/>
        <v>0.308</v>
      </c>
      <c r="U290" s="120">
        <f t="shared" si="97"/>
        <v>0.13909649599999999</v>
      </c>
      <c r="V290" s="161">
        <f t="shared" si="98"/>
        <v>0.308</v>
      </c>
      <c r="W290" s="161">
        <f t="shared" si="99"/>
        <v>124.45079348883237</v>
      </c>
      <c r="X290" s="121">
        <f t="shared" si="100"/>
        <v>3.2775707170794366</v>
      </c>
      <c r="Y290" s="188">
        <v>14.898048713997438</v>
      </c>
      <c r="Z290" s="148">
        <f t="shared" si="101"/>
        <v>1</v>
      </c>
      <c r="AA290" s="148">
        <f t="shared" si="102"/>
        <v>1</v>
      </c>
      <c r="AB290" s="122">
        <f t="shared" si="103"/>
        <v>404.06101782088433</v>
      </c>
      <c r="AC290" s="30">
        <f t="shared" si="104"/>
        <v>632.25679999999988</v>
      </c>
      <c r="AD290" s="31">
        <f t="shared" si="105"/>
        <v>1</v>
      </c>
      <c r="AE290" s="164">
        <f t="shared" si="106"/>
        <v>35.559999999999995</v>
      </c>
      <c r="AF290" s="165">
        <f t="shared" si="107"/>
        <v>3.2775707170794366</v>
      </c>
      <c r="AH290" t="str">
        <f t="shared" si="108"/>
        <v>2019</v>
      </c>
    </row>
    <row r="291" spans="4:34" hidden="1" x14ac:dyDescent="0.25">
      <c r="D291" s="282" t="str">
        <f t="shared" si="93"/>
        <v>Q4 2019</v>
      </c>
      <c r="E291" s="114" t="s">
        <v>60</v>
      </c>
      <c r="F291" s="115" t="s">
        <v>86</v>
      </c>
      <c r="G291" s="157" t="s">
        <v>43</v>
      </c>
      <c r="H291" s="157" t="s">
        <v>197</v>
      </c>
      <c r="I291" s="116" t="s">
        <v>58</v>
      </c>
      <c r="J291" s="116" t="s">
        <v>45</v>
      </c>
      <c r="K291" s="116" t="s">
        <v>70</v>
      </c>
      <c r="L291" s="116" t="s">
        <v>70</v>
      </c>
      <c r="M291" s="116" t="s">
        <v>131</v>
      </c>
      <c r="N291" s="117">
        <v>1.2</v>
      </c>
      <c r="O291" s="146">
        <v>390</v>
      </c>
      <c r="P291" s="146">
        <v>390</v>
      </c>
      <c r="Q291" s="242">
        <v>0.26</v>
      </c>
      <c r="R291" s="118" t="str">
        <f t="shared" si="94"/>
        <v>400 - 499</v>
      </c>
      <c r="S291" s="118" t="str">
        <f t="shared" si="95"/>
        <v>1.2 - 1.39</v>
      </c>
      <c r="T291" s="119">
        <f t="shared" si="96"/>
        <v>0.312</v>
      </c>
      <c r="U291" s="120">
        <f t="shared" si="97"/>
        <v>0.12077395199999996</v>
      </c>
      <c r="V291" s="161">
        <f t="shared" si="98"/>
        <v>0.312</v>
      </c>
      <c r="W291" s="161">
        <f t="shared" si="99"/>
        <v>143.40125522463185</v>
      </c>
      <c r="X291" s="121">
        <f t="shared" si="100"/>
        <v>3.4657565955720351</v>
      </c>
      <c r="Y291" s="188">
        <v>13.329833059892442</v>
      </c>
      <c r="Z291" s="148">
        <f t="shared" si="101"/>
        <v>1</v>
      </c>
      <c r="AA291" s="148">
        <f t="shared" si="102"/>
        <v>1</v>
      </c>
      <c r="AB291" s="122">
        <f t="shared" si="103"/>
        <v>459.61940777125591</v>
      </c>
      <c r="AC291" s="30">
        <f t="shared" si="104"/>
        <v>464.51519999999988</v>
      </c>
      <c r="AD291" s="31">
        <f t="shared" si="105"/>
        <v>1</v>
      </c>
      <c r="AE291" s="164">
        <f t="shared" si="106"/>
        <v>30.479999999999997</v>
      </c>
      <c r="AF291" s="165">
        <f t="shared" si="107"/>
        <v>3.4657565955720351</v>
      </c>
      <c r="AH291" t="str">
        <f t="shared" si="108"/>
        <v>2019</v>
      </c>
    </row>
    <row r="292" spans="4:34" hidden="1" x14ac:dyDescent="0.25">
      <c r="D292" s="282" t="str">
        <f t="shared" si="93"/>
        <v>Q4 2019</v>
      </c>
      <c r="E292" s="114" t="s">
        <v>60</v>
      </c>
      <c r="F292" s="115" t="s">
        <v>86</v>
      </c>
      <c r="G292" s="157" t="s">
        <v>43</v>
      </c>
      <c r="H292" s="157" t="s">
        <v>197</v>
      </c>
      <c r="I292" s="116" t="s">
        <v>58</v>
      </c>
      <c r="J292" s="116" t="s">
        <v>45</v>
      </c>
      <c r="K292" s="116" t="s">
        <v>70</v>
      </c>
      <c r="L292" s="116" t="s">
        <v>70</v>
      </c>
      <c r="M292" s="116" t="s">
        <v>131</v>
      </c>
      <c r="N292" s="117">
        <v>0.95</v>
      </c>
      <c r="O292" s="146">
        <v>120</v>
      </c>
      <c r="P292" s="146">
        <v>180</v>
      </c>
      <c r="Q292" s="242">
        <v>0.55000000000000004</v>
      </c>
      <c r="R292" s="118" t="str">
        <f t="shared" si="94"/>
        <v>200 - 299</v>
      </c>
      <c r="S292" s="118" t="str">
        <f t="shared" si="95"/>
        <v>0.8 - 0.99</v>
      </c>
      <c r="T292" s="119">
        <f t="shared" si="96"/>
        <v>0.52249999999999996</v>
      </c>
      <c r="U292" s="120">
        <f t="shared" si="97"/>
        <v>0.14780367461538463</v>
      </c>
      <c r="V292" s="161">
        <f t="shared" si="98"/>
        <v>0.52250000000000008</v>
      </c>
      <c r="W292" s="161">
        <f t="shared" si="99"/>
        <v>118.98319209031165</v>
      </c>
      <c r="X292" s="121">
        <f t="shared" si="100"/>
        <v>5.1751116585464771</v>
      </c>
      <c r="Y292" s="188">
        <v>9.4092939246299583</v>
      </c>
      <c r="Z292" s="148">
        <f t="shared" si="101"/>
        <v>2</v>
      </c>
      <c r="AA292" s="148">
        <f t="shared" si="102"/>
        <v>3</v>
      </c>
      <c r="AB292" s="122">
        <f t="shared" si="103"/>
        <v>227.71902792404143</v>
      </c>
      <c r="AC292" s="30">
        <f t="shared" si="104"/>
        <v>268.73395384615384</v>
      </c>
      <c r="AD292" s="31">
        <f t="shared" si="105"/>
        <v>0.66666666666666663</v>
      </c>
      <c r="AE292" s="164">
        <f t="shared" si="106"/>
        <v>24.13</v>
      </c>
      <c r="AF292" s="165">
        <f t="shared" si="107"/>
        <v>5.1751116585464771</v>
      </c>
      <c r="AH292" t="str">
        <f t="shared" si="108"/>
        <v>2019</v>
      </c>
    </row>
    <row r="293" spans="4:34" hidden="1" x14ac:dyDescent="0.25">
      <c r="D293" s="282" t="str">
        <f t="shared" si="93"/>
        <v>Q4 2019</v>
      </c>
      <c r="E293" s="114" t="s">
        <v>60</v>
      </c>
      <c r="F293" s="115" t="s">
        <v>86</v>
      </c>
      <c r="G293" s="157" t="s">
        <v>43</v>
      </c>
      <c r="H293" s="157" t="s">
        <v>197</v>
      </c>
      <c r="I293" s="116" t="s">
        <v>89</v>
      </c>
      <c r="J293" s="116" t="s">
        <v>45</v>
      </c>
      <c r="K293" s="116" t="s">
        <v>70</v>
      </c>
      <c r="L293" s="116" t="s">
        <v>70</v>
      </c>
      <c r="M293" s="116" t="s">
        <v>131</v>
      </c>
      <c r="N293" s="117">
        <v>0.95</v>
      </c>
      <c r="O293" s="146">
        <v>120</v>
      </c>
      <c r="P293" s="146">
        <v>240</v>
      </c>
      <c r="Q293" s="242">
        <v>1.9</v>
      </c>
      <c r="R293" s="118" t="str">
        <f t="shared" si="94"/>
        <v>200 - 299</v>
      </c>
      <c r="S293" s="118" t="str">
        <f t="shared" si="95"/>
        <v>0.8 - 0.99</v>
      </c>
      <c r="T293" s="119">
        <f t="shared" si="96"/>
        <v>1.8049999999999999</v>
      </c>
      <c r="U293" s="120">
        <f t="shared" si="97"/>
        <v>0.44251524399999997</v>
      </c>
      <c r="V293" s="161">
        <f t="shared" si="98"/>
        <v>1.8049999999999999</v>
      </c>
      <c r="W293" s="161">
        <f t="shared" si="99"/>
        <v>509.823498869952</v>
      </c>
      <c r="X293" s="121">
        <f t="shared" si="100"/>
        <v>17.877658456796919</v>
      </c>
      <c r="Y293" s="188">
        <v>9.4092939246299583</v>
      </c>
      <c r="Z293" s="148">
        <f t="shared" si="101"/>
        <v>1</v>
      </c>
      <c r="AA293" s="148">
        <f t="shared" si="102"/>
        <v>2</v>
      </c>
      <c r="AB293" s="122">
        <f t="shared" si="103"/>
        <v>282.45069189471025</v>
      </c>
      <c r="AC293" s="30">
        <f t="shared" si="104"/>
        <v>232.90276</v>
      </c>
      <c r="AD293" s="31">
        <f t="shared" si="105"/>
        <v>0.5</v>
      </c>
      <c r="AE293" s="164">
        <f t="shared" si="106"/>
        <v>24.13</v>
      </c>
      <c r="AF293" s="165">
        <f t="shared" si="107"/>
        <v>17.877658456796919</v>
      </c>
      <c r="AH293" t="str">
        <f t="shared" si="108"/>
        <v>2019</v>
      </c>
    </row>
    <row r="294" spans="4:34" hidden="1" x14ac:dyDescent="0.25">
      <c r="D294" s="282" t="str">
        <f t="shared" si="93"/>
        <v>Q4 2019</v>
      </c>
      <c r="E294" s="114" t="s">
        <v>60</v>
      </c>
      <c r="F294" s="115" t="s">
        <v>86</v>
      </c>
      <c r="G294" s="157" t="s">
        <v>43</v>
      </c>
      <c r="H294" s="157" t="s">
        <v>197</v>
      </c>
      <c r="I294" s="116" t="s">
        <v>44</v>
      </c>
      <c r="J294" s="116" t="s">
        <v>45</v>
      </c>
      <c r="K294" s="116" t="s">
        <v>70</v>
      </c>
      <c r="L294" s="116" t="s">
        <v>70</v>
      </c>
      <c r="M294" s="116"/>
      <c r="N294" s="117">
        <v>1.39</v>
      </c>
      <c r="O294" s="146">
        <v>480</v>
      </c>
      <c r="P294" s="146">
        <v>236</v>
      </c>
      <c r="Q294" s="242">
        <v>0.06</v>
      </c>
      <c r="R294" s="118" t="str">
        <f t="shared" si="94"/>
        <v>300 - 399</v>
      </c>
      <c r="S294" s="118" t="str">
        <f t="shared" si="95"/>
        <v>1.2 - 1.39</v>
      </c>
      <c r="T294" s="119">
        <f t="shared" si="96"/>
        <v>8.3399999999999988E-2</v>
      </c>
      <c r="U294" s="120">
        <f t="shared" si="97"/>
        <v>2.9613499948146074E-2</v>
      </c>
      <c r="V294" s="161">
        <f t="shared" si="98"/>
        <v>8.3399999999999988E-2</v>
      </c>
      <c r="W294" s="161">
        <f t="shared" si="99"/>
        <v>32.092765539915689</v>
      </c>
      <c r="X294" s="121">
        <f t="shared" si="100"/>
        <v>0.89388292283984627</v>
      </c>
      <c r="Y294" s="188">
        <v>14.898048713997438</v>
      </c>
      <c r="Z294" s="148">
        <f t="shared" si="101"/>
        <v>120</v>
      </c>
      <c r="AA294" s="148">
        <f t="shared" si="102"/>
        <v>59</v>
      </c>
      <c r="AB294" s="122">
        <f t="shared" si="103"/>
        <v>384.80534220522412</v>
      </c>
      <c r="AC294" s="30">
        <f t="shared" si="104"/>
        <v>493.55833246910129</v>
      </c>
      <c r="AD294" s="31">
        <f t="shared" si="105"/>
        <v>2.0338983050847457</v>
      </c>
      <c r="AE294" s="164">
        <f t="shared" si="106"/>
        <v>35.305999999999997</v>
      </c>
      <c r="AF294" s="165">
        <f t="shared" si="107"/>
        <v>0.89388292283984627</v>
      </c>
      <c r="AH294" t="str">
        <f t="shared" si="108"/>
        <v>2019</v>
      </c>
    </row>
    <row r="295" spans="4:34" hidden="1" x14ac:dyDescent="0.25">
      <c r="D295" s="282" t="str">
        <f t="shared" si="93"/>
        <v>Q4 2019</v>
      </c>
      <c r="E295" s="114" t="s">
        <v>60</v>
      </c>
      <c r="F295" s="115" t="s">
        <v>86</v>
      </c>
      <c r="G295" s="157" t="s">
        <v>43</v>
      </c>
      <c r="H295" s="157" t="s">
        <v>197</v>
      </c>
      <c r="I295" s="116" t="s">
        <v>58</v>
      </c>
      <c r="J295" s="116" t="s">
        <v>45</v>
      </c>
      <c r="K295" s="116" t="s">
        <v>70</v>
      </c>
      <c r="L295" s="116" t="s">
        <v>149</v>
      </c>
      <c r="M295" s="116" t="s">
        <v>150</v>
      </c>
      <c r="N295" s="117">
        <v>1.41</v>
      </c>
      <c r="O295" s="146">
        <v>400</v>
      </c>
      <c r="P295" s="146">
        <v>400</v>
      </c>
      <c r="Q295" s="242">
        <v>0.05</v>
      </c>
      <c r="R295" s="118" t="str">
        <f t="shared" si="94"/>
        <v>400 - 499</v>
      </c>
      <c r="S295" s="118" t="str">
        <f t="shared" si="95"/>
        <v>1.4 - 1.59</v>
      </c>
      <c r="T295" s="119">
        <f t="shared" si="96"/>
        <v>7.0499999999999993E-2</v>
      </c>
      <c r="U295" s="120">
        <f t="shared" si="97"/>
        <v>3.2066064899999989E-2</v>
      </c>
      <c r="V295" s="161">
        <f t="shared" si="98"/>
        <v>7.0499999999999993E-2</v>
      </c>
      <c r="W295" s="161">
        <f t="shared" si="99"/>
        <v>28.284271247461902</v>
      </c>
      <c r="X295" s="121">
        <f t="shared" si="100"/>
        <v>0.74490243569987191</v>
      </c>
      <c r="Y295" s="188">
        <v>14.898048713997438</v>
      </c>
      <c r="Z295" s="148">
        <f t="shared" si="101"/>
        <v>1</v>
      </c>
      <c r="AA295" s="148">
        <f t="shared" si="102"/>
        <v>1</v>
      </c>
      <c r="AB295" s="122">
        <f t="shared" si="103"/>
        <v>401.19533684343128</v>
      </c>
      <c r="AC295" s="30">
        <f t="shared" si="104"/>
        <v>641.32129799999973</v>
      </c>
      <c r="AD295" s="31">
        <f t="shared" si="105"/>
        <v>1</v>
      </c>
      <c r="AE295" s="164">
        <f t="shared" si="106"/>
        <v>35.813999999999993</v>
      </c>
      <c r="AF295" s="165">
        <f t="shared" si="107"/>
        <v>0.74490243569987191</v>
      </c>
      <c r="AH295" t="str">
        <f t="shared" si="108"/>
        <v>2019</v>
      </c>
    </row>
    <row r="296" spans="4:34" hidden="1" x14ac:dyDescent="0.25">
      <c r="D296" s="282" t="str">
        <f t="shared" si="93"/>
        <v>Q4 2019</v>
      </c>
      <c r="E296" s="114" t="s">
        <v>60</v>
      </c>
      <c r="F296" s="115" t="s">
        <v>86</v>
      </c>
      <c r="G296" s="157" t="s">
        <v>43</v>
      </c>
      <c r="H296" s="157" t="s">
        <v>197</v>
      </c>
      <c r="I296" s="116" t="s">
        <v>50</v>
      </c>
      <c r="J296" s="116" t="s">
        <v>45</v>
      </c>
      <c r="K296" s="116" t="s">
        <v>55</v>
      </c>
      <c r="L296" s="116" t="s">
        <v>55</v>
      </c>
      <c r="M296" s="116" t="s">
        <v>128</v>
      </c>
      <c r="N296" s="117">
        <v>1.1060000000000001</v>
      </c>
      <c r="O296" s="146">
        <v>360</v>
      </c>
      <c r="P296" s="146">
        <v>360</v>
      </c>
      <c r="Q296" s="242">
        <v>0.5</v>
      </c>
      <c r="R296" s="118" t="str">
        <f t="shared" si="94"/>
        <v>400 - 499</v>
      </c>
      <c r="S296" s="118" t="str">
        <f t="shared" si="95"/>
        <v>1 - 1.19</v>
      </c>
      <c r="T296" s="119">
        <f t="shared" si="96"/>
        <v>0.55300000000000005</v>
      </c>
      <c r="U296" s="120">
        <f t="shared" si="97"/>
        <v>0.19729573444000001</v>
      </c>
      <c r="V296" s="161">
        <f t="shared" si="98"/>
        <v>0.55300000000000005</v>
      </c>
      <c r="W296" s="161">
        <f t="shared" si="99"/>
        <v>254.55844122715712</v>
      </c>
      <c r="X296" s="121">
        <f t="shared" si="100"/>
        <v>6.2728626164199728</v>
      </c>
      <c r="Y296" s="188">
        <v>12.545725232839946</v>
      </c>
      <c r="Z296" s="148">
        <f t="shared" si="101"/>
        <v>1</v>
      </c>
      <c r="AA296" s="148">
        <f t="shared" si="102"/>
        <v>1</v>
      </c>
      <c r="AB296" s="122">
        <f t="shared" si="103"/>
        <v>460.32267853012132</v>
      </c>
      <c r="AC296" s="30">
        <f t="shared" si="104"/>
        <v>394.59146888000004</v>
      </c>
      <c r="AD296" s="31">
        <f t="shared" si="105"/>
        <v>1</v>
      </c>
      <c r="AE296" s="164">
        <f t="shared" si="106"/>
        <v>28.092400000000001</v>
      </c>
      <c r="AF296" s="165">
        <f t="shared" si="107"/>
        <v>6.2728626164199728</v>
      </c>
      <c r="AH296" t="str">
        <f t="shared" si="108"/>
        <v>2019</v>
      </c>
    </row>
    <row r="297" spans="4:34" hidden="1" x14ac:dyDescent="0.25">
      <c r="D297" s="282" t="str">
        <f t="shared" si="93"/>
        <v>Q4 2019</v>
      </c>
      <c r="E297" s="114" t="s">
        <v>60</v>
      </c>
      <c r="F297" s="115" t="s">
        <v>86</v>
      </c>
      <c r="G297" s="157" t="s">
        <v>43</v>
      </c>
      <c r="H297" s="157" t="s">
        <v>197</v>
      </c>
      <c r="I297" s="116" t="s">
        <v>72</v>
      </c>
      <c r="J297" s="116" t="s">
        <v>45</v>
      </c>
      <c r="K297" s="116" t="s">
        <v>81</v>
      </c>
      <c r="L297" s="116" t="s">
        <v>81</v>
      </c>
      <c r="M297" s="116" t="s">
        <v>146</v>
      </c>
      <c r="N297" s="117">
        <v>0.95</v>
      </c>
      <c r="O297" s="146">
        <v>120</v>
      </c>
      <c r="P297" s="146">
        <v>240</v>
      </c>
      <c r="Q297" s="242">
        <v>0.125</v>
      </c>
      <c r="R297" s="118" t="str">
        <f t="shared" si="94"/>
        <v>200 - 299</v>
      </c>
      <c r="S297" s="118" t="str">
        <f t="shared" si="95"/>
        <v>0.8 - 0.99</v>
      </c>
      <c r="T297" s="119">
        <f t="shared" si="96"/>
        <v>0.11874999999999999</v>
      </c>
      <c r="U297" s="120">
        <f t="shared" si="97"/>
        <v>2.9112845000000002E-2</v>
      </c>
      <c r="V297" s="161">
        <f t="shared" si="98"/>
        <v>0.11875000000000001</v>
      </c>
      <c r="W297" s="161">
        <f t="shared" si="99"/>
        <v>33.541019662496844</v>
      </c>
      <c r="X297" s="121">
        <f t="shared" si="100"/>
        <v>1.1761617405787448</v>
      </c>
      <c r="Y297" s="188">
        <v>9.4092939246299583</v>
      </c>
      <c r="Z297" s="148">
        <f t="shared" si="101"/>
        <v>1</v>
      </c>
      <c r="AA297" s="148">
        <f t="shared" si="102"/>
        <v>2</v>
      </c>
      <c r="AB297" s="122">
        <f t="shared" si="103"/>
        <v>282.45069189471025</v>
      </c>
      <c r="AC297" s="30">
        <f t="shared" si="104"/>
        <v>232.90276</v>
      </c>
      <c r="AD297" s="31">
        <f t="shared" si="105"/>
        <v>0.5</v>
      </c>
      <c r="AE297" s="164">
        <f t="shared" si="106"/>
        <v>24.13</v>
      </c>
      <c r="AF297" s="165">
        <f t="shared" si="107"/>
        <v>1.1761617405787448</v>
      </c>
      <c r="AH297" t="str">
        <f t="shared" si="108"/>
        <v>2019</v>
      </c>
    </row>
    <row r="298" spans="4:34" hidden="1" x14ac:dyDescent="0.25">
      <c r="D298" s="282" t="str">
        <f t="shared" si="93"/>
        <v>Q4 2019</v>
      </c>
      <c r="E298" s="114" t="s">
        <v>60</v>
      </c>
      <c r="F298" s="115" t="s">
        <v>86</v>
      </c>
      <c r="G298" s="157" t="s">
        <v>43</v>
      </c>
      <c r="H298" s="157" t="s">
        <v>197</v>
      </c>
      <c r="I298" s="116" t="s">
        <v>50</v>
      </c>
      <c r="J298" s="116" t="s">
        <v>45</v>
      </c>
      <c r="K298" s="116" t="s">
        <v>81</v>
      </c>
      <c r="L298" s="116" t="s">
        <v>81</v>
      </c>
      <c r="M298" s="116" t="s">
        <v>146</v>
      </c>
      <c r="N298" s="117">
        <v>0.95</v>
      </c>
      <c r="O298" s="146">
        <v>120</v>
      </c>
      <c r="P298" s="146">
        <v>240</v>
      </c>
      <c r="Q298" s="242">
        <v>1.89</v>
      </c>
      <c r="R298" s="118" t="str">
        <f t="shared" si="94"/>
        <v>200 - 299</v>
      </c>
      <c r="S298" s="118" t="str">
        <f t="shared" si="95"/>
        <v>0.8 - 0.99</v>
      </c>
      <c r="T298" s="119">
        <f t="shared" si="96"/>
        <v>1.7954999999999999</v>
      </c>
      <c r="U298" s="120">
        <f t="shared" si="97"/>
        <v>0.4401862164</v>
      </c>
      <c r="V298" s="161">
        <f t="shared" si="98"/>
        <v>1.7955000000000001</v>
      </c>
      <c r="W298" s="161">
        <f t="shared" si="99"/>
        <v>507.14021729695224</v>
      </c>
      <c r="X298" s="121">
        <f t="shared" si="100"/>
        <v>17.78356551755062</v>
      </c>
      <c r="Y298" s="188">
        <v>9.4092939246299583</v>
      </c>
      <c r="Z298" s="148">
        <f t="shared" si="101"/>
        <v>1</v>
      </c>
      <c r="AA298" s="148">
        <f t="shared" si="102"/>
        <v>2</v>
      </c>
      <c r="AB298" s="122">
        <f t="shared" si="103"/>
        <v>282.45069189471025</v>
      </c>
      <c r="AC298" s="30">
        <f t="shared" si="104"/>
        <v>232.90276</v>
      </c>
      <c r="AD298" s="31">
        <f t="shared" si="105"/>
        <v>0.5</v>
      </c>
      <c r="AE298" s="164">
        <f t="shared" si="106"/>
        <v>24.13</v>
      </c>
      <c r="AF298" s="165">
        <f t="shared" si="107"/>
        <v>17.78356551755062</v>
      </c>
      <c r="AH298" t="str">
        <f t="shared" si="108"/>
        <v>2019</v>
      </c>
    </row>
    <row r="299" spans="4:34" hidden="1" x14ac:dyDescent="0.25">
      <c r="D299" s="282" t="str">
        <f t="shared" si="93"/>
        <v>Q4 2019</v>
      </c>
      <c r="E299" s="114" t="s">
        <v>60</v>
      </c>
      <c r="F299" s="115" t="s">
        <v>86</v>
      </c>
      <c r="G299" s="157" t="s">
        <v>43</v>
      </c>
      <c r="H299" s="157" t="s">
        <v>197</v>
      </c>
      <c r="I299" s="116" t="s">
        <v>89</v>
      </c>
      <c r="J299" s="116" t="s">
        <v>45</v>
      </c>
      <c r="K299" s="116" t="s">
        <v>81</v>
      </c>
      <c r="L299" s="116" t="s">
        <v>81</v>
      </c>
      <c r="M299" s="116" t="s">
        <v>146</v>
      </c>
      <c r="N299" s="117">
        <v>0.95</v>
      </c>
      <c r="O299" s="146">
        <v>120</v>
      </c>
      <c r="P299" s="146">
        <v>240</v>
      </c>
      <c r="Q299" s="242">
        <v>2.89</v>
      </c>
      <c r="R299" s="118" t="str">
        <f t="shared" si="94"/>
        <v>200 - 299</v>
      </c>
      <c r="S299" s="118" t="str">
        <f t="shared" si="95"/>
        <v>0.8 - 0.99</v>
      </c>
      <c r="T299" s="119">
        <f t="shared" si="96"/>
        <v>2.7454999999999998</v>
      </c>
      <c r="U299" s="120">
        <f t="shared" si="97"/>
        <v>0.67308897639999998</v>
      </c>
      <c r="V299" s="161">
        <f t="shared" si="98"/>
        <v>2.7454999999999998</v>
      </c>
      <c r="W299" s="161">
        <f t="shared" si="99"/>
        <v>775.46837459692711</v>
      </c>
      <c r="X299" s="121">
        <f t="shared" si="100"/>
        <v>27.19285944218058</v>
      </c>
      <c r="Y299" s="188">
        <v>9.4092939246299583</v>
      </c>
      <c r="Z299" s="148">
        <f t="shared" si="101"/>
        <v>1</v>
      </c>
      <c r="AA299" s="148">
        <f t="shared" si="102"/>
        <v>2</v>
      </c>
      <c r="AB299" s="122">
        <f t="shared" si="103"/>
        <v>282.45069189471025</v>
      </c>
      <c r="AC299" s="30">
        <f t="shared" si="104"/>
        <v>232.90276</v>
      </c>
      <c r="AD299" s="31">
        <f t="shared" si="105"/>
        <v>0.5</v>
      </c>
      <c r="AE299" s="164">
        <f t="shared" si="106"/>
        <v>24.13</v>
      </c>
      <c r="AF299" s="165">
        <f t="shared" si="107"/>
        <v>27.19285944218058</v>
      </c>
      <c r="AH299" t="str">
        <f t="shared" si="108"/>
        <v>2019</v>
      </c>
    </row>
    <row r="300" spans="4:34" hidden="1" x14ac:dyDescent="0.25">
      <c r="D300" s="282" t="str">
        <f t="shared" si="93"/>
        <v>Q4 2019</v>
      </c>
      <c r="E300" s="114" t="s">
        <v>60</v>
      </c>
      <c r="F300" s="115" t="s">
        <v>86</v>
      </c>
      <c r="G300" s="157" t="s">
        <v>43</v>
      </c>
      <c r="H300" s="157" t="s">
        <v>197</v>
      </c>
      <c r="I300" s="116" t="s">
        <v>89</v>
      </c>
      <c r="J300" s="116" t="s">
        <v>45</v>
      </c>
      <c r="K300" s="116" t="s">
        <v>81</v>
      </c>
      <c r="L300" s="116" t="s">
        <v>81</v>
      </c>
      <c r="M300" s="116" t="s">
        <v>136</v>
      </c>
      <c r="N300" s="117">
        <v>1.39</v>
      </c>
      <c r="O300" s="146">
        <v>454</v>
      </c>
      <c r="P300" s="146">
        <v>454</v>
      </c>
      <c r="Q300" s="242">
        <v>0.23</v>
      </c>
      <c r="R300" s="118" t="str">
        <f t="shared" si="94"/>
        <v>400 - 499</v>
      </c>
      <c r="S300" s="118" t="str">
        <f t="shared" si="95"/>
        <v>1.2 - 1.39</v>
      </c>
      <c r="T300" s="119">
        <f t="shared" si="96"/>
        <v>0.31969999999999998</v>
      </c>
      <c r="U300" s="120">
        <f t="shared" si="97"/>
        <v>0.14334906813999998</v>
      </c>
      <c r="V300" s="161">
        <f t="shared" si="98"/>
        <v>0.31969999999999998</v>
      </c>
      <c r="W300" s="161">
        <f t="shared" si="99"/>
        <v>147.67218018299857</v>
      </c>
      <c r="X300" s="121">
        <f t="shared" si="100"/>
        <v>3.6068960044414844</v>
      </c>
      <c r="Y300" s="188">
        <v>15.682156541049931</v>
      </c>
      <c r="Z300" s="148">
        <f t="shared" si="101"/>
        <v>1</v>
      </c>
      <c r="AA300" s="148">
        <f t="shared" si="102"/>
        <v>1</v>
      </c>
      <c r="AB300" s="122">
        <f t="shared" si="103"/>
        <v>461.90860238660804</v>
      </c>
      <c r="AC300" s="30">
        <f t="shared" si="104"/>
        <v>623.25681799999995</v>
      </c>
      <c r="AD300" s="31">
        <f t="shared" si="105"/>
        <v>1</v>
      </c>
      <c r="AE300" s="164">
        <f t="shared" si="106"/>
        <v>35.305999999999997</v>
      </c>
      <c r="AF300" s="165">
        <f t="shared" si="107"/>
        <v>3.6068960044414844</v>
      </c>
      <c r="AH300" t="str">
        <f t="shared" si="108"/>
        <v>2019</v>
      </c>
    </row>
    <row r="301" spans="4:34" hidden="1" x14ac:dyDescent="0.25">
      <c r="D301" s="282" t="str">
        <f t="shared" si="93"/>
        <v>Q4 2019</v>
      </c>
      <c r="E301" s="114" t="s">
        <v>60</v>
      </c>
      <c r="F301" s="115" t="s">
        <v>86</v>
      </c>
      <c r="G301" s="157" t="s">
        <v>43</v>
      </c>
      <c r="H301" s="157" t="s">
        <v>197</v>
      </c>
      <c r="I301" s="116" t="s">
        <v>50</v>
      </c>
      <c r="J301" s="116" t="s">
        <v>45</v>
      </c>
      <c r="K301" s="116" t="s">
        <v>81</v>
      </c>
      <c r="L301" s="116" t="s">
        <v>81</v>
      </c>
      <c r="M301" s="116" t="s">
        <v>136</v>
      </c>
      <c r="N301" s="117">
        <v>0.95</v>
      </c>
      <c r="O301" s="146">
        <v>454</v>
      </c>
      <c r="P301" s="146">
        <v>454</v>
      </c>
      <c r="Q301" s="242">
        <v>0.35</v>
      </c>
      <c r="R301" s="118" t="str">
        <f t="shared" si="94"/>
        <v>600 - 699</v>
      </c>
      <c r="S301" s="118" t="str">
        <f t="shared" si="95"/>
        <v>0.8 - 0.99</v>
      </c>
      <c r="T301" s="119">
        <f t="shared" si="96"/>
        <v>0.33249999999999996</v>
      </c>
      <c r="U301" s="120">
        <f t="shared" si="97"/>
        <v>0.10189495749999999</v>
      </c>
      <c r="V301" s="161">
        <f t="shared" si="98"/>
        <v>0.33249999999999996</v>
      </c>
      <c r="W301" s="161">
        <f t="shared" si="99"/>
        <v>224.71853506108476</v>
      </c>
      <c r="X301" s="121">
        <f t="shared" si="100"/>
        <v>5.4887547893674755</v>
      </c>
      <c r="Y301" s="188">
        <v>15.682156541049931</v>
      </c>
      <c r="Z301" s="148">
        <f t="shared" si="101"/>
        <v>1</v>
      </c>
      <c r="AA301" s="148">
        <f t="shared" si="102"/>
        <v>1</v>
      </c>
      <c r="AB301" s="122">
        <f t="shared" si="103"/>
        <v>675.84521822882641</v>
      </c>
      <c r="AC301" s="30">
        <f t="shared" si="104"/>
        <v>291.12844999999999</v>
      </c>
      <c r="AD301" s="31">
        <f t="shared" si="105"/>
        <v>1</v>
      </c>
      <c r="AE301" s="164">
        <f t="shared" si="106"/>
        <v>24.13</v>
      </c>
      <c r="AF301" s="165">
        <f t="shared" si="107"/>
        <v>5.4887547893674755</v>
      </c>
      <c r="AH301" t="str">
        <f t="shared" si="108"/>
        <v>2019</v>
      </c>
    </row>
    <row r="302" spans="4:34" hidden="1" x14ac:dyDescent="0.25">
      <c r="D302" s="282" t="str">
        <f t="shared" si="93"/>
        <v>Q4 2019</v>
      </c>
      <c r="E302" s="114" t="s">
        <v>60</v>
      </c>
      <c r="F302" s="115" t="s">
        <v>86</v>
      </c>
      <c r="G302" s="157" t="s">
        <v>43</v>
      </c>
      <c r="H302" s="157" t="s">
        <v>197</v>
      </c>
      <c r="I302" s="116" t="s">
        <v>58</v>
      </c>
      <c r="J302" s="116" t="s">
        <v>45</v>
      </c>
      <c r="K302" s="116" t="s">
        <v>81</v>
      </c>
      <c r="L302" s="116" t="s">
        <v>81</v>
      </c>
      <c r="M302" s="116" t="s">
        <v>187</v>
      </c>
      <c r="N302" s="117">
        <v>1.39</v>
      </c>
      <c r="O302" s="146">
        <v>454</v>
      </c>
      <c r="P302" s="146">
        <v>454</v>
      </c>
      <c r="Q302" s="242">
        <v>0.2</v>
      </c>
      <c r="R302" s="118" t="str">
        <f t="shared" si="94"/>
        <v>400 - 499</v>
      </c>
      <c r="S302" s="118" t="str">
        <f t="shared" si="95"/>
        <v>1.2 - 1.39</v>
      </c>
      <c r="T302" s="119">
        <f t="shared" si="96"/>
        <v>0.27799999999999997</v>
      </c>
      <c r="U302" s="120">
        <f t="shared" si="97"/>
        <v>0.1246513636</v>
      </c>
      <c r="V302" s="161">
        <f t="shared" si="98"/>
        <v>0.27799999999999997</v>
      </c>
      <c r="W302" s="161">
        <f t="shared" si="99"/>
        <v>128.41059146347703</v>
      </c>
      <c r="X302" s="121">
        <f t="shared" si="100"/>
        <v>3.1364313082099864</v>
      </c>
      <c r="Y302" s="188">
        <v>15.682156541049931</v>
      </c>
      <c r="Z302" s="148">
        <f t="shared" si="101"/>
        <v>1</v>
      </c>
      <c r="AA302" s="148">
        <f t="shared" si="102"/>
        <v>1</v>
      </c>
      <c r="AB302" s="122">
        <f t="shared" si="103"/>
        <v>461.90860238660804</v>
      </c>
      <c r="AC302" s="30">
        <f t="shared" si="104"/>
        <v>623.25681799999995</v>
      </c>
      <c r="AD302" s="31">
        <f t="shared" si="105"/>
        <v>1</v>
      </c>
      <c r="AE302" s="164">
        <f t="shared" si="106"/>
        <v>35.305999999999997</v>
      </c>
      <c r="AF302" s="165">
        <f t="shared" si="107"/>
        <v>3.1364313082099864</v>
      </c>
      <c r="AH302" t="str">
        <f t="shared" si="108"/>
        <v>2019</v>
      </c>
    </row>
    <row r="303" spans="4:34" hidden="1" x14ac:dyDescent="0.25">
      <c r="D303" s="282" t="str">
        <f t="shared" si="93"/>
        <v>Q1 2020</v>
      </c>
      <c r="E303" s="114" t="s">
        <v>62</v>
      </c>
      <c r="F303" s="115" t="s">
        <v>83</v>
      </c>
      <c r="G303" s="157" t="s">
        <v>43</v>
      </c>
      <c r="H303" s="157" t="s">
        <v>197</v>
      </c>
      <c r="I303" s="116" t="s">
        <v>87</v>
      </c>
      <c r="J303" s="116" t="s">
        <v>51</v>
      </c>
      <c r="K303" s="116" t="s">
        <v>46</v>
      </c>
      <c r="L303" s="116" t="s">
        <v>46</v>
      </c>
      <c r="M303" s="116"/>
      <c r="N303" s="117">
        <v>1.78</v>
      </c>
      <c r="O303" s="146">
        <v>368</v>
      </c>
      <c r="P303" s="146">
        <v>448</v>
      </c>
      <c r="Q303" s="242">
        <v>0.45</v>
      </c>
      <c r="R303" s="118" t="str">
        <f t="shared" si="94"/>
        <v>300 - 399</v>
      </c>
      <c r="S303" s="118" t="str">
        <f t="shared" si="95"/>
        <v>1.6 - 1.79</v>
      </c>
      <c r="T303" s="119">
        <f t="shared" si="96"/>
        <v>0.80100000000000005</v>
      </c>
      <c r="U303" s="120">
        <f t="shared" si="97"/>
        <v>0.45117091300167556</v>
      </c>
      <c r="V303" s="161">
        <f t="shared" si="98"/>
        <v>0.80099999999999993</v>
      </c>
      <c r="W303" s="161">
        <f t="shared" si="99"/>
        <v>260.89446142070551</v>
      </c>
      <c r="X303" s="121">
        <f t="shared" si="100"/>
        <v>17.647826254093669</v>
      </c>
      <c r="Y303" s="188">
        <v>39.217391675763707</v>
      </c>
      <c r="Z303" s="148">
        <f t="shared" si="101"/>
        <v>23</v>
      </c>
      <c r="AA303" s="148">
        <f t="shared" si="102"/>
        <v>28</v>
      </c>
      <c r="AB303" s="122">
        <f t="shared" si="103"/>
        <v>325.71093810325283</v>
      </c>
      <c r="AC303" s="30">
        <f t="shared" si="104"/>
        <v>1002.6020288926123</v>
      </c>
      <c r="AD303" s="31">
        <f t="shared" si="105"/>
        <v>0.8214285714285714</v>
      </c>
      <c r="AE303" s="164">
        <f t="shared" si="106"/>
        <v>45.211999999999996</v>
      </c>
      <c r="AF303" s="165">
        <f t="shared" si="107"/>
        <v>17.647826254093669</v>
      </c>
      <c r="AH303" t="str">
        <f t="shared" si="108"/>
        <v>2020</v>
      </c>
    </row>
    <row r="304" spans="4:34" hidden="1" x14ac:dyDescent="0.25">
      <c r="D304" s="282" t="str">
        <f t="shared" si="93"/>
        <v>Q1 2020</v>
      </c>
      <c r="E304" s="114" t="s">
        <v>62</v>
      </c>
      <c r="F304" s="115" t="s">
        <v>83</v>
      </c>
      <c r="G304" s="157" t="s">
        <v>43</v>
      </c>
      <c r="H304" s="157" t="s">
        <v>197</v>
      </c>
      <c r="I304" s="116" t="s">
        <v>64</v>
      </c>
      <c r="J304" s="116" t="s">
        <v>51</v>
      </c>
      <c r="K304" s="116" t="s">
        <v>46</v>
      </c>
      <c r="L304" s="116" t="s">
        <v>46</v>
      </c>
      <c r="M304" s="116"/>
      <c r="N304" s="117">
        <v>1.5</v>
      </c>
      <c r="O304" s="146">
        <v>312</v>
      </c>
      <c r="P304" s="146">
        <v>390</v>
      </c>
      <c r="Q304" s="242">
        <v>1.6</v>
      </c>
      <c r="R304" s="118" t="str">
        <f t="shared" si="94"/>
        <v>300 - 399</v>
      </c>
      <c r="S304" s="118" t="str">
        <f t="shared" si="95"/>
        <v>1.4 - 1.59</v>
      </c>
      <c r="T304" s="119">
        <f t="shared" si="96"/>
        <v>2.4000000000000004</v>
      </c>
      <c r="U304" s="120">
        <f t="shared" si="97"/>
        <v>1.1329639024390241</v>
      </c>
      <c r="V304" s="161">
        <f t="shared" si="98"/>
        <v>2.4</v>
      </c>
      <c r="W304" s="161">
        <f t="shared" si="99"/>
        <v>799.10990483161959</v>
      </c>
      <c r="X304" s="121">
        <f t="shared" si="100"/>
        <v>39.217391675763707</v>
      </c>
      <c r="Y304" s="188">
        <v>24.510869797352317</v>
      </c>
      <c r="Z304" s="148">
        <f t="shared" si="101"/>
        <v>4</v>
      </c>
      <c r="AA304" s="148">
        <f t="shared" si="102"/>
        <v>5</v>
      </c>
      <c r="AB304" s="122">
        <f t="shared" si="103"/>
        <v>332.96246034650812</v>
      </c>
      <c r="AC304" s="30">
        <f t="shared" si="104"/>
        <v>708.10243902439004</v>
      </c>
      <c r="AD304" s="31">
        <f t="shared" si="105"/>
        <v>0.8</v>
      </c>
      <c r="AE304" s="164">
        <f t="shared" si="106"/>
        <v>38.099999999999994</v>
      </c>
      <c r="AF304" s="165">
        <f t="shared" si="107"/>
        <v>39.217391675763707</v>
      </c>
      <c r="AH304" t="str">
        <f t="shared" si="108"/>
        <v>2020</v>
      </c>
    </row>
    <row r="305" spans="4:34" hidden="1" x14ac:dyDescent="0.25">
      <c r="D305" s="282" t="str">
        <f t="shared" si="93"/>
        <v>Q1 2020</v>
      </c>
      <c r="E305" s="114" t="s">
        <v>62</v>
      </c>
      <c r="F305" s="115" t="s">
        <v>83</v>
      </c>
      <c r="G305" s="157" t="s">
        <v>43</v>
      </c>
      <c r="H305" s="157" t="s">
        <v>197</v>
      </c>
      <c r="I305" s="116" t="s">
        <v>88</v>
      </c>
      <c r="J305" s="116" t="s">
        <v>51</v>
      </c>
      <c r="K305" s="116" t="s">
        <v>46</v>
      </c>
      <c r="L305" s="116" t="s">
        <v>46</v>
      </c>
      <c r="M305" s="116"/>
      <c r="N305" s="117">
        <v>1.5</v>
      </c>
      <c r="O305" s="146">
        <v>312</v>
      </c>
      <c r="P305" s="146">
        <v>390</v>
      </c>
      <c r="Q305" s="242">
        <v>2.1</v>
      </c>
      <c r="R305" s="118" t="str">
        <f t="shared" si="94"/>
        <v>300 - 399</v>
      </c>
      <c r="S305" s="118" t="str">
        <f t="shared" si="95"/>
        <v>1.4 - 1.59</v>
      </c>
      <c r="T305" s="119">
        <f t="shared" si="96"/>
        <v>3.1500000000000004</v>
      </c>
      <c r="U305" s="120">
        <f t="shared" si="97"/>
        <v>1.4870151219512191</v>
      </c>
      <c r="V305" s="161">
        <f t="shared" si="98"/>
        <v>3.15</v>
      </c>
      <c r="W305" s="161">
        <f t="shared" si="99"/>
        <v>1048.8317500915007</v>
      </c>
      <c r="X305" s="121">
        <f t="shared" si="100"/>
        <v>51.472826574439871</v>
      </c>
      <c r="Y305" s="188">
        <v>24.510869797352317</v>
      </c>
      <c r="Z305" s="148">
        <f t="shared" si="101"/>
        <v>4</v>
      </c>
      <c r="AA305" s="148">
        <f t="shared" si="102"/>
        <v>5</v>
      </c>
      <c r="AB305" s="122">
        <f t="shared" si="103"/>
        <v>332.96246034650812</v>
      </c>
      <c r="AC305" s="30">
        <f t="shared" si="104"/>
        <v>708.10243902439004</v>
      </c>
      <c r="AD305" s="31">
        <f t="shared" si="105"/>
        <v>0.8</v>
      </c>
      <c r="AE305" s="164">
        <f t="shared" si="106"/>
        <v>38.099999999999994</v>
      </c>
      <c r="AF305" s="165">
        <f t="shared" si="107"/>
        <v>51.472826574439871</v>
      </c>
      <c r="AH305" t="str">
        <f t="shared" si="108"/>
        <v>2020</v>
      </c>
    </row>
    <row r="306" spans="4:34" hidden="1" x14ac:dyDescent="0.25">
      <c r="D306" s="282" t="str">
        <f t="shared" si="93"/>
        <v>Q1 2020</v>
      </c>
      <c r="E306" s="114" t="s">
        <v>62</v>
      </c>
      <c r="F306" s="115" t="s">
        <v>83</v>
      </c>
      <c r="G306" s="157" t="s">
        <v>43</v>
      </c>
      <c r="H306" s="157" t="s">
        <v>197</v>
      </c>
      <c r="I306" s="116" t="s">
        <v>64</v>
      </c>
      <c r="J306" s="116" t="s">
        <v>51</v>
      </c>
      <c r="K306" s="116" t="s">
        <v>46</v>
      </c>
      <c r="L306" s="116" t="s">
        <v>46</v>
      </c>
      <c r="M306" s="116"/>
      <c r="N306" s="117">
        <v>1.57</v>
      </c>
      <c r="O306" s="146">
        <v>324</v>
      </c>
      <c r="P306" s="146">
        <v>394</v>
      </c>
      <c r="Q306" s="242">
        <v>2.2000000000000002</v>
      </c>
      <c r="R306" s="118" t="str">
        <f t="shared" si="94"/>
        <v>300 - 399</v>
      </c>
      <c r="S306" s="118" t="str">
        <f t="shared" si="95"/>
        <v>1.4 - 1.59</v>
      </c>
      <c r="T306" s="119">
        <f t="shared" si="96"/>
        <v>3.4540000000000006</v>
      </c>
      <c r="U306" s="120">
        <f t="shared" si="97"/>
        <v>1.7163400244346489</v>
      </c>
      <c r="V306" s="161">
        <f t="shared" si="98"/>
        <v>3.4540000000000002</v>
      </c>
      <c r="W306" s="161">
        <f t="shared" si="99"/>
        <v>1122.2415426279674</v>
      </c>
      <c r="X306" s="121">
        <f t="shared" si="100"/>
        <v>86.278261686680167</v>
      </c>
      <c r="Y306" s="188">
        <v>39.217391675763707</v>
      </c>
      <c r="Z306" s="148">
        <f t="shared" si="101"/>
        <v>162</v>
      </c>
      <c r="AA306" s="148">
        <f t="shared" si="102"/>
        <v>197</v>
      </c>
      <c r="AB306" s="122">
        <f t="shared" si="103"/>
        <v>324.91069560740226</v>
      </c>
      <c r="AC306" s="30">
        <f t="shared" si="104"/>
        <v>780.154556561204</v>
      </c>
      <c r="AD306" s="31">
        <f t="shared" si="105"/>
        <v>0.82233502538071068</v>
      </c>
      <c r="AE306" s="164">
        <f t="shared" si="106"/>
        <v>39.878</v>
      </c>
      <c r="AF306" s="165">
        <f t="shared" si="107"/>
        <v>86.278261686680167</v>
      </c>
      <c r="AH306" t="str">
        <f t="shared" si="108"/>
        <v>2020</v>
      </c>
    </row>
    <row r="307" spans="4:34" hidden="1" x14ac:dyDescent="0.25">
      <c r="D307" s="282" t="str">
        <f t="shared" si="93"/>
        <v>Q1 2020</v>
      </c>
      <c r="E307" s="114" t="s">
        <v>62</v>
      </c>
      <c r="F307" s="115" t="s">
        <v>83</v>
      </c>
      <c r="G307" s="157" t="s">
        <v>43</v>
      </c>
      <c r="H307" s="157" t="s">
        <v>197</v>
      </c>
      <c r="I307" s="116" t="s">
        <v>73</v>
      </c>
      <c r="J307" s="116" t="s">
        <v>51</v>
      </c>
      <c r="K307" s="116" t="s">
        <v>78</v>
      </c>
      <c r="L307" s="116" t="s">
        <v>78</v>
      </c>
      <c r="M307" s="116" t="s">
        <v>193</v>
      </c>
      <c r="N307" s="117">
        <v>1.91</v>
      </c>
      <c r="O307" s="146">
        <v>402</v>
      </c>
      <c r="P307" s="146">
        <v>476</v>
      </c>
      <c r="Q307" s="242">
        <v>2.5000000000000001E-2</v>
      </c>
      <c r="R307" s="118" t="str">
        <f t="shared" si="94"/>
        <v>300 - 399</v>
      </c>
      <c r="S307" s="118" t="str">
        <f t="shared" si="95"/>
        <v>1.8 - 1.99</v>
      </c>
      <c r="T307" s="119">
        <f t="shared" si="96"/>
        <v>4.7750000000000001E-2</v>
      </c>
      <c r="U307" s="120">
        <f t="shared" si="97"/>
        <v>2.9005077252884742E-2</v>
      </c>
      <c r="V307" s="161">
        <f t="shared" si="98"/>
        <v>4.7750000000000001E-2</v>
      </c>
      <c r="W307" s="161">
        <f t="shared" si="99"/>
        <v>15.576023240866073</v>
      </c>
      <c r="X307" s="121">
        <f t="shared" si="100"/>
        <v>0.51064312077817331</v>
      </c>
      <c r="Y307" s="188">
        <v>20.425724831126931</v>
      </c>
      <c r="Z307" s="148">
        <f t="shared" si="101"/>
        <v>201</v>
      </c>
      <c r="AA307" s="148">
        <f t="shared" si="102"/>
        <v>238</v>
      </c>
      <c r="AB307" s="122">
        <f t="shared" si="103"/>
        <v>326.19943959928952</v>
      </c>
      <c r="AC307" s="30">
        <f t="shared" si="104"/>
        <v>1160.2030901153896</v>
      </c>
      <c r="AD307" s="31">
        <f t="shared" si="105"/>
        <v>0.84453781512605042</v>
      </c>
      <c r="AE307" s="164">
        <f t="shared" si="106"/>
        <v>48.513999999999996</v>
      </c>
      <c r="AF307" s="165">
        <f t="shared" si="107"/>
        <v>0.51064312077817331</v>
      </c>
      <c r="AH307" t="str">
        <f t="shared" si="108"/>
        <v>2020</v>
      </c>
    </row>
    <row r="308" spans="4:34" hidden="1" x14ac:dyDescent="0.25">
      <c r="D308" s="282" t="str">
        <f t="shared" si="93"/>
        <v>Q1 2020</v>
      </c>
      <c r="E308" s="114" t="s">
        <v>62</v>
      </c>
      <c r="F308" s="115" t="s">
        <v>83</v>
      </c>
      <c r="G308" s="157" t="s">
        <v>43</v>
      </c>
      <c r="H308" s="157" t="s">
        <v>197</v>
      </c>
      <c r="I308" s="116" t="s">
        <v>88</v>
      </c>
      <c r="J308" s="116" t="s">
        <v>51</v>
      </c>
      <c r="K308" s="116" t="s">
        <v>55</v>
      </c>
      <c r="L308" s="116" t="s">
        <v>55</v>
      </c>
      <c r="M308" s="116"/>
      <c r="N308" s="117">
        <v>1.2</v>
      </c>
      <c r="O308" s="146">
        <v>360</v>
      </c>
      <c r="P308" s="146">
        <v>360</v>
      </c>
      <c r="Q308" s="242">
        <v>0.3</v>
      </c>
      <c r="R308" s="118" t="str">
        <f t="shared" si="94"/>
        <v>400 - 499</v>
      </c>
      <c r="S308" s="118" t="str">
        <f t="shared" si="95"/>
        <v>1.2 - 1.39</v>
      </c>
      <c r="T308" s="119">
        <f t="shared" si="96"/>
        <v>0.36</v>
      </c>
      <c r="U308" s="120">
        <f t="shared" si="97"/>
        <v>0.13935455999999996</v>
      </c>
      <c r="V308" s="161">
        <f t="shared" si="98"/>
        <v>0.35999999999999993</v>
      </c>
      <c r="W308" s="161">
        <f t="shared" si="99"/>
        <v>152.73506473629428</v>
      </c>
      <c r="X308" s="121">
        <f t="shared" si="100"/>
        <v>6.1277174493380793</v>
      </c>
      <c r="Y308" s="188">
        <v>20.425724831126931</v>
      </c>
      <c r="Z308" s="148">
        <f t="shared" si="101"/>
        <v>1</v>
      </c>
      <c r="AA308" s="148">
        <f t="shared" si="102"/>
        <v>1</v>
      </c>
      <c r="AB308" s="122">
        <f t="shared" si="103"/>
        <v>424.26406871192853</v>
      </c>
      <c r="AC308" s="30">
        <f t="shared" si="104"/>
        <v>464.51519999999988</v>
      </c>
      <c r="AD308" s="31">
        <f t="shared" si="105"/>
        <v>1</v>
      </c>
      <c r="AE308" s="164">
        <f t="shared" si="106"/>
        <v>30.479999999999997</v>
      </c>
      <c r="AF308" s="165">
        <f t="shared" si="107"/>
        <v>6.1277174493380793</v>
      </c>
      <c r="AH308" t="str">
        <f t="shared" si="108"/>
        <v>2020</v>
      </c>
    </row>
    <row r="309" spans="4:34" hidden="1" x14ac:dyDescent="0.25">
      <c r="D309" s="282" t="str">
        <f t="shared" si="93"/>
        <v>Q1 2020</v>
      </c>
      <c r="E309" s="114" t="s">
        <v>62</v>
      </c>
      <c r="F309" s="115" t="s">
        <v>83</v>
      </c>
      <c r="G309" s="157" t="s">
        <v>43</v>
      </c>
      <c r="H309" s="157" t="s">
        <v>197</v>
      </c>
      <c r="I309" s="116" t="s">
        <v>88</v>
      </c>
      <c r="J309" s="116" t="s">
        <v>51</v>
      </c>
      <c r="K309" s="116" t="s">
        <v>55</v>
      </c>
      <c r="L309" s="116" t="s">
        <v>55</v>
      </c>
      <c r="M309" s="116"/>
      <c r="N309" s="117">
        <v>1.4</v>
      </c>
      <c r="O309" s="146">
        <v>360</v>
      </c>
      <c r="P309" s="146">
        <v>360</v>
      </c>
      <c r="Q309" s="242">
        <v>0.92500000000000004</v>
      </c>
      <c r="R309" s="118" t="str">
        <f t="shared" si="94"/>
        <v>300 - 399</v>
      </c>
      <c r="S309" s="118" t="str">
        <f t="shared" si="95"/>
        <v>1.4 - 1.59</v>
      </c>
      <c r="T309" s="119">
        <f t="shared" si="96"/>
        <v>1.2949999999999999</v>
      </c>
      <c r="U309" s="120">
        <f t="shared" si="97"/>
        <v>0.58483753999999988</v>
      </c>
      <c r="V309" s="161">
        <f t="shared" si="98"/>
        <v>1.2949999999999999</v>
      </c>
      <c r="W309" s="161">
        <f t="shared" si="99"/>
        <v>470.9331162702407</v>
      </c>
      <c r="X309" s="121">
        <f t="shared" si="100"/>
        <v>22.672554562550893</v>
      </c>
      <c r="Y309" s="188">
        <v>24.510869797352317</v>
      </c>
      <c r="Z309" s="148">
        <f t="shared" si="101"/>
        <v>1</v>
      </c>
      <c r="AA309" s="148">
        <f t="shared" si="102"/>
        <v>1</v>
      </c>
      <c r="AB309" s="122">
        <f t="shared" si="103"/>
        <v>363.65491603879593</v>
      </c>
      <c r="AC309" s="30">
        <f t="shared" si="104"/>
        <v>632.25679999999988</v>
      </c>
      <c r="AD309" s="31">
        <f t="shared" si="105"/>
        <v>1</v>
      </c>
      <c r="AE309" s="164">
        <f t="shared" si="106"/>
        <v>35.559999999999995</v>
      </c>
      <c r="AF309" s="165">
        <f t="shared" si="107"/>
        <v>22.672554562550893</v>
      </c>
      <c r="AH309" t="str">
        <f t="shared" si="108"/>
        <v>2020</v>
      </c>
    </row>
    <row r="310" spans="4:34" hidden="1" x14ac:dyDescent="0.25">
      <c r="D310" s="282" t="str">
        <f t="shared" si="93"/>
        <v>Q1 2020</v>
      </c>
      <c r="E310" s="114" t="s">
        <v>62</v>
      </c>
      <c r="F310" s="115" t="s">
        <v>83</v>
      </c>
      <c r="G310" s="157" t="s">
        <v>43</v>
      </c>
      <c r="H310" s="157" t="s">
        <v>197</v>
      </c>
      <c r="I310" s="116" t="s">
        <v>73</v>
      </c>
      <c r="J310" s="116" t="s">
        <v>51</v>
      </c>
      <c r="K310" s="116" t="s">
        <v>81</v>
      </c>
      <c r="L310" s="116" t="s">
        <v>81</v>
      </c>
      <c r="M310" s="116" t="s">
        <v>134</v>
      </c>
      <c r="N310" s="117">
        <v>2.0699999999999998</v>
      </c>
      <c r="O310" s="146">
        <v>604</v>
      </c>
      <c r="P310" s="146">
        <v>302</v>
      </c>
      <c r="Q310" s="242">
        <v>6.0000000000000001E-3</v>
      </c>
      <c r="R310" s="118" t="str">
        <f t="shared" si="94"/>
        <v>300 - 399</v>
      </c>
      <c r="S310" s="118" t="str">
        <f t="shared" si="95"/>
        <v>2.00+</v>
      </c>
      <c r="T310" s="119">
        <f t="shared" si="96"/>
        <v>1.2419999999999999E-2</v>
      </c>
      <c r="U310" s="120">
        <f t="shared" si="97"/>
        <v>6.6346706015999995E-3</v>
      </c>
      <c r="V310" s="161">
        <f t="shared" si="98"/>
        <v>1.2419999999999999E-2</v>
      </c>
      <c r="W310" s="161">
        <f t="shared" si="99"/>
        <v>4.0517551752296193</v>
      </c>
      <c r="X310" s="121">
        <f t="shared" si="100"/>
        <v>0.23530435005458225</v>
      </c>
      <c r="Y310" s="188">
        <v>39.217391675763707</v>
      </c>
      <c r="Z310" s="148">
        <f t="shared" si="101"/>
        <v>2</v>
      </c>
      <c r="AA310" s="148">
        <f t="shared" si="102"/>
        <v>1</v>
      </c>
      <c r="AB310" s="122">
        <f t="shared" si="103"/>
        <v>326.22827497823022</v>
      </c>
      <c r="AC310" s="30">
        <f t="shared" si="104"/>
        <v>1105.7784336</v>
      </c>
      <c r="AD310" s="31">
        <f t="shared" si="105"/>
        <v>2</v>
      </c>
      <c r="AE310" s="164">
        <f t="shared" si="106"/>
        <v>52.577999999999996</v>
      </c>
      <c r="AF310" s="165">
        <f t="shared" si="107"/>
        <v>0.23530435005458225</v>
      </c>
      <c r="AH310" t="str">
        <f t="shared" si="108"/>
        <v>2020</v>
      </c>
    </row>
    <row r="311" spans="4:34" hidden="1" x14ac:dyDescent="0.25">
      <c r="D311" s="282" t="str">
        <f t="shared" si="93"/>
        <v>Q1 2020</v>
      </c>
      <c r="E311" s="114" t="s">
        <v>62</v>
      </c>
      <c r="F311" s="115" t="s">
        <v>83</v>
      </c>
      <c r="G311" s="157" t="s">
        <v>43</v>
      </c>
      <c r="H311" s="157" t="s">
        <v>197</v>
      </c>
      <c r="I311" s="116" t="s">
        <v>58</v>
      </c>
      <c r="J311" s="116" t="s">
        <v>45</v>
      </c>
      <c r="K311" s="116" t="s">
        <v>75</v>
      </c>
      <c r="L311" s="116" t="s">
        <v>129</v>
      </c>
      <c r="M311" s="116" t="s">
        <v>133</v>
      </c>
      <c r="N311" s="117">
        <v>1.2</v>
      </c>
      <c r="O311" s="146">
        <v>390</v>
      </c>
      <c r="P311" s="146">
        <v>390</v>
      </c>
      <c r="Q311" s="242">
        <v>0.35</v>
      </c>
      <c r="R311" s="118" t="str">
        <f t="shared" si="94"/>
        <v>400 - 499</v>
      </c>
      <c r="S311" s="118" t="str">
        <f t="shared" si="95"/>
        <v>1.2 - 1.39</v>
      </c>
      <c r="T311" s="119">
        <f t="shared" si="96"/>
        <v>0.42</v>
      </c>
      <c r="U311" s="120">
        <f t="shared" si="97"/>
        <v>0.16258031999999994</v>
      </c>
      <c r="V311" s="161">
        <f t="shared" si="98"/>
        <v>0.41999999999999993</v>
      </c>
      <c r="W311" s="161">
        <f t="shared" si="99"/>
        <v>193.04015126392747</v>
      </c>
      <c r="X311" s="121">
        <f t="shared" si="100"/>
        <v>4.5254783238334833</v>
      </c>
      <c r="Y311" s="188">
        <v>12.929938068095668</v>
      </c>
      <c r="Z311" s="148">
        <f t="shared" si="101"/>
        <v>1</v>
      </c>
      <c r="AA311" s="148">
        <f t="shared" si="102"/>
        <v>1</v>
      </c>
      <c r="AB311" s="122">
        <f t="shared" si="103"/>
        <v>459.61940777125591</v>
      </c>
      <c r="AC311" s="30">
        <f t="shared" si="104"/>
        <v>464.51519999999988</v>
      </c>
      <c r="AD311" s="31">
        <f t="shared" si="105"/>
        <v>1</v>
      </c>
      <c r="AE311" s="164">
        <f t="shared" si="106"/>
        <v>30.479999999999997</v>
      </c>
      <c r="AF311" s="165">
        <f t="shared" si="107"/>
        <v>4.5254783238334833</v>
      </c>
      <c r="AH311" t="str">
        <f t="shared" si="108"/>
        <v>2020</v>
      </c>
    </row>
    <row r="312" spans="4:34" hidden="1" x14ac:dyDescent="0.25">
      <c r="D312" s="282" t="str">
        <f t="shared" si="93"/>
        <v>Q1 2020</v>
      </c>
      <c r="E312" s="114" t="s">
        <v>62</v>
      </c>
      <c r="F312" s="115" t="s">
        <v>83</v>
      </c>
      <c r="G312" s="157" t="s">
        <v>43</v>
      </c>
      <c r="H312" s="157" t="s">
        <v>197</v>
      </c>
      <c r="I312" s="116" t="s">
        <v>58</v>
      </c>
      <c r="J312" s="116" t="s">
        <v>45</v>
      </c>
      <c r="K312" s="116" t="s">
        <v>75</v>
      </c>
      <c r="L312" s="116" t="s">
        <v>129</v>
      </c>
      <c r="M312" s="116" t="s">
        <v>162</v>
      </c>
      <c r="N312" s="117">
        <v>1.39</v>
      </c>
      <c r="O312" s="146">
        <v>454</v>
      </c>
      <c r="P312" s="146">
        <v>454</v>
      </c>
      <c r="Q312" s="242">
        <v>0.21</v>
      </c>
      <c r="R312" s="118" t="str">
        <f t="shared" si="94"/>
        <v>400 - 499</v>
      </c>
      <c r="S312" s="118" t="str">
        <f t="shared" si="95"/>
        <v>1.2 - 1.39</v>
      </c>
      <c r="T312" s="119">
        <f t="shared" si="96"/>
        <v>0.29189999999999999</v>
      </c>
      <c r="U312" s="120">
        <f t="shared" si="97"/>
        <v>0.13088393177999999</v>
      </c>
      <c r="V312" s="161">
        <f t="shared" si="98"/>
        <v>0.29189999999999999</v>
      </c>
      <c r="W312" s="161">
        <f t="shared" si="99"/>
        <v>134.83112103665087</v>
      </c>
      <c r="X312" s="121">
        <f t="shared" si="100"/>
        <v>3.1944552874118708</v>
      </c>
      <c r="Y312" s="188">
        <v>15.211691844818432</v>
      </c>
      <c r="Z312" s="148">
        <f t="shared" si="101"/>
        <v>1</v>
      </c>
      <c r="AA312" s="148">
        <f t="shared" si="102"/>
        <v>1</v>
      </c>
      <c r="AB312" s="122">
        <f t="shared" si="103"/>
        <v>461.90860238660804</v>
      </c>
      <c r="AC312" s="30">
        <f t="shared" si="104"/>
        <v>623.25681799999995</v>
      </c>
      <c r="AD312" s="31">
        <f t="shared" si="105"/>
        <v>1</v>
      </c>
      <c r="AE312" s="164">
        <f t="shared" si="106"/>
        <v>35.305999999999997</v>
      </c>
      <c r="AF312" s="165">
        <f t="shared" si="107"/>
        <v>3.1944552874118708</v>
      </c>
      <c r="AH312" t="str">
        <f t="shared" si="108"/>
        <v>2020</v>
      </c>
    </row>
    <row r="313" spans="4:34" hidden="1" x14ac:dyDescent="0.25">
      <c r="D313" s="282" t="str">
        <f t="shared" si="93"/>
        <v>Q1 2020</v>
      </c>
      <c r="E313" s="114" t="s">
        <v>62</v>
      </c>
      <c r="F313" s="115" t="s">
        <v>83</v>
      </c>
      <c r="G313" s="157" t="s">
        <v>43</v>
      </c>
      <c r="H313" s="157" t="s">
        <v>197</v>
      </c>
      <c r="I313" s="116" t="s">
        <v>72</v>
      </c>
      <c r="J313" s="116" t="s">
        <v>45</v>
      </c>
      <c r="K313" s="116" t="s">
        <v>75</v>
      </c>
      <c r="L313" s="116" t="s">
        <v>129</v>
      </c>
      <c r="M313" s="116" t="s">
        <v>135</v>
      </c>
      <c r="N313" s="117">
        <v>1.3</v>
      </c>
      <c r="O313" s="146">
        <v>360</v>
      </c>
      <c r="P313" s="146">
        <v>360</v>
      </c>
      <c r="Q313" s="242">
        <v>3.5999999999999997E-2</v>
      </c>
      <c r="R313" s="118" t="str">
        <f t="shared" si="94"/>
        <v>300 - 399</v>
      </c>
      <c r="S313" s="118" t="str">
        <f t="shared" si="95"/>
        <v>1.2 - 1.39</v>
      </c>
      <c r="T313" s="119">
        <f t="shared" si="96"/>
        <v>4.6800000000000001E-2</v>
      </c>
      <c r="U313" s="120">
        <f t="shared" si="97"/>
        <v>1.9625767199999995E-2</v>
      </c>
      <c r="V313" s="161">
        <f t="shared" si="98"/>
        <v>4.6799999999999994E-2</v>
      </c>
      <c r="W313" s="161">
        <f t="shared" si="99"/>
        <v>18.328207768355313</v>
      </c>
      <c r="X313" s="121">
        <f t="shared" si="100"/>
        <v>0.52023986109279052</v>
      </c>
      <c r="Y313" s="188">
        <v>14.451107252577515</v>
      </c>
      <c r="Z313" s="148">
        <f t="shared" si="101"/>
        <v>1</v>
      </c>
      <c r="AA313" s="148">
        <f t="shared" si="102"/>
        <v>1</v>
      </c>
      <c r="AB313" s="122">
        <f t="shared" si="103"/>
        <v>391.62837111870323</v>
      </c>
      <c r="AC313" s="30">
        <f t="shared" si="104"/>
        <v>545.16019999999992</v>
      </c>
      <c r="AD313" s="31">
        <f t="shared" si="105"/>
        <v>1</v>
      </c>
      <c r="AE313" s="164">
        <f t="shared" si="106"/>
        <v>33.019999999999996</v>
      </c>
      <c r="AF313" s="165">
        <f t="shared" si="107"/>
        <v>0.52023986109279052</v>
      </c>
      <c r="AH313" t="str">
        <f t="shared" si="108"/>
        <v>2020</v>
      </c>
    </row>
    <row r="314" spans="4:34" hidden="1" x14ac:dyDescent="0.25">
      <c r="D314" s="282" t="str">
        <f t="shared" si="93"/>
        <v>Q1 2020</v>
      </c>
      <c r="E314" s="114" t="s">
        <v>62</v>
      </c>
      <c r="F314" s="115" t="s">
        <v>83</v>
      </c>
      <c r="G314" s="157" t="s">
        <v>43</v>
      </c>
      <c r="H314" s="157" t="s">
        <v>197</v>
      </c>
      <c r="I314" s="116" t="s">
        <v>58</v>
      </c>
      <c r="J314" s="116" t="s">
        <v>45</v>
      </c>
      <c r="K314" s="116" t="s">
        <v>75</v>
      </c>
      <c r="L314" s="116" t="s">
        <v>129</v>
      </c>
      <c r="M314" s="116" t="s">
        <v>145</v>
      </c>
      <c r="N314" s="117">
        <v>1.3</v>
      </c>
      <c r="O314" s="146">
        <v>360</v>
      </c>
      <c r="P314" s="146">
        <v>360</v>
      </c>
      <c r="Q314" s="242">
        <v>0.28999999999999998</v>
      </c>
      <c r="R314" s="118" t="str">
        <f t="shared" si="94"/>
        <v>300 - 399</v>
      </c>
      <c r="S314" s="118" t="str">
        <f t="shared" si="95"/>
        <v>1.2 - 1.39</v>
      </c>
      <c r="T314" s="119">
        <f t="shared" si="96"/>
        <v>0.377</v>
      </c>
      <c r="U314" s="120">
        <f t="shared" si="97"/>
        <v>0.15809645799999997</v>
      </c>
      <c r="V314" s="161">
        <f t="shared" si="98"/>
        <v>0.37699999999999995</v>
      </c>
      <c r="W314" s="161">
        <f t="shared" si="99"/>
        <v>147.64389591175112</v>
      </c>
      <c r="X314" s="121">
        <f t="shared" si="100"/>
        <v>4.1908211032474787</v>
      </c>
      <c r="Y314" s="188">
        <v>14.451107252577515</v>
      </c>
      <c r="Z314" s="148">
        <f t="shared" si="101"/>
        <v>1</v>
      </c>
      <c r="AA314" s="148">
        <f t="shared" si="102"/>
        <v>1</v>
      </c>
      <c r="AB314" s="122">
        <f t="shared" si="103"/>
        <v>391.62837111870323</v>
      </c>
      <c r="AC314" s="30">
        <f t="shared" si="104"/>
        <v>545.16019999999992</v>
      </c>
      <c r="AD314" s="31">
        <f t="shared" si="105"/>
        <v>1</v>
      </c>
      <c r="AE314" s="164">
        <f t="shared" si="106"/>
        <v>33.019999999999996</v>
      </c>
      <c r="AF314" s="165">
        <f t="shared" si="107"/>
        <v>4.1908211032474787</v>
      </c>
      <c r="AH314" t="str">
        <f t="shared" si="108"/>
        <v>2020</v>
      </c>
    </row>
    <row r="315" spans="4:34" hidden="1" x14ac:dyDescent="0.25">
      <c r="D315" s="282" t="str">
        <f t="shared" si="93"/>
        <v>Q1 2020</v>
      </c>
      <c r="E315" s="114" t="s">
        <v>62</v>
      </c>
      <c r="F315" s="115" t="s">
        <v>83</v>
      </c>
      <c r="G315" s="157" t="s">
        <v>43</v>
      </c>
      <c r="H315" s="157" t="s">
        <v>197</v>
      </c>
      <c r="I315" s="116" t="s">
        <v>50</v>
      </c>
      <c r="J315" s="116" t="s">
        <v>45</v>
      </c>
      <c r="K315" s="116" t="s">
        <v>75</v>
      </c>
      <c r="L315" s="116" t="s">
        <v>75</v>
      </c>
      <c r="M315" s="116" t="s">
        <v>160</v>
      </c>
      <c r="N315" s="117">
        <v>1.4</v>
      </c>
      <c r="O315" s="146">
        <v>320</v>
      </c>
      <c r="P315" s="146">
        <v>320</v>
      </c>
      <c r="Q315" s="242">
        <v>0.125</v>
      </c>
      <c r="R315" s="118" t="str">
        <f t="shared" si="94"/>
        <v>300 - 399</v>
      </c>
      <c r="S315" s="118" t="str">
        <f t="shared" si="95"/>
        <v>1.4 - 1.59</v>
      </c>
      <c r="T315" s="119">
        <f t="shared" si="96"/>
        <v>0.17499999999999999</v>
      </c>
      <c r="U315" s="120">
        <f t="shared" si="97"/>
        <v>7.903209999999998E-2</v>
      </c>
      <c r="V315" s="161">
        <f t="shared" si="98"/>
        <v>0.17499999999999999</v>
      </c>
      <c r="W315" s="161">
        <f t="shared" si="99"/>
        <v>56.568542494923804</v>
      </c>
      <c r="X315" s="121">
        <f t="shared" si="100"/>
        <v>1.711315332542074</v>
      </c>
      <c r="Y315" s="188">
        <v>13.690522660336592</v>
      </c>
      <c r="Z315" s="148">
        <f t="shared" si="101"/>
        <v>1</v>
      </c>
      <c r="AA315" s="148">
        <f t="shared" si="102"/>
        <v>1</v>
      </c>
      <c r="AB315" s="122">
        <f t="shared" si="103"/>
        <v>323.24881425670748</v>
      </c>
      <c r="AC315" s="30">
        <f t="shared" si="104"/>
        <v>632.25679999999988</v>
      </c>
      <c r="AD315" s="31">
        <f t="shared" si="105"/>
        <v>1</v>
      </c>
      <c r="AE315" s="164">
        <f t="shared" si="106"/>
        <v>35.559999999999995</v>
      </c>
      <c r="AF315" s="165">
        <f t="shared" si="107"/>
        <v>1.711315332542074</v>
      </c>
      <c r="AH315" t="str">
        <f t="shared" si="108"/>
        <v>2020</v>
      </c>
    </row>
    <row r="316" spans="4:34" hidden="1" x14ac:dyDescent="0.25">
      <c r="D316" s="282" t="str">
        <f t="shared" si="93"/>
        <v>Q1 2020</v>
      </c>
      <c r="E316" s="114" t="s">
        <v>62</v>
      </c>
      <c r="F316" s="115" t="s">
        <v>83</v>
      </c>
      <c r="G316" s="157" t="s">
        <v>43</v>
      </c>
      <c r="H316" s="157" t="s">
        <v>197</v>
      </c>
      <c r="I316" s="116" t="s">
        <v>58</v>
      </c>
      <c r="J316" s="116" t="s">
        <v>45</v>
      </c>
      <c r="K316" s="116" t="s">
        <v>75</v>
      </c>
      <c r="L316" s="116" t="s">
        <v>75</v>
      </c>
      <c r="M316" s="116" t="s">
        <v>139</v>
      </c>
      <c r="N316" s="117">
        <v>1.4</v>
      </c>
      <c r="O316" s="146">
        <v>400</v>
      </c>
      <c r="P316" s="146">
        <v>400</v>
      </c>
      <c r="Q316" s="242">
        <v>0.13</v>
      </c>
      <c r="R316" s="118" t="str">
        <f t="shared" si="94"/>
        <v>400 - 499</v>
      </c>
      <c r="S316" s="118" t="str">
        <f t="shared" si="95"/>
        <v>1.4 - 1.59</v>
      </c>
      <c r="T316" s="119">
        <f t="shared" si="96"/>
        <v>0.182</v>
      </c>
      <c r="U316" s="120">
        <f t="shared" si="97"/>
        <v>8.2193383999999994E-2</v>
      </c>
      <c r="V316" s="161">
        <f t="shared" si="98"/>
        <v>0.182</v>
      </c>
      <c r="W316" s="161">
        <f t="shared" si="99"/>
        <v>73.539105243400954</v>
      </c>
      <c r="X316" s="121">
        <f t="shared" si="100"/>
        <v>1.878643942835077</v>
      </c>
      <c r="Y316" s="188">
        <v>14.451107252577515</v>
      </c>
      <c r="Z316" s="148">
        <f t="shared" si="101"/>
        <v>1</v>
      </c>
      <c r="AA316" s="148">
        <f t="shared" si="102"/>
        <v>1</v>
      </c>
      <c r="AB316" s="122">
        <f t="shared" si="103"/>
        <v>404.06101782088433</v>
      </c>
      <c r="AC316" s="30">
        <f t="shared" si="104"/>
        <v>632.25679999999988</v>
      </c>
      <c r="AD316" s="31">
        <f t="shared" si="105"/>
        <v>1</v>
      </c>
      <c r="AE316" s="164">
        <f t="shared" si="106"/>
        <v>35.559999999999995</v>
      </c>
      <c r="AF316" s="165">
        <f t="shared" si="107"/>
        <v>1.878643942835077</v>
      </c>
      <c r="AH316" t="str">
        <f t="shared" si="108"/>
        <v>2020</v>
      </c>
    </row>
    <row r="317" spans="4:34" hidden="1" x14ac:dyDescent="0.25">
      <c r="D317" s="282" t="str">
        <f t="shared" si="93"/>
        <v>Q1 2020</v>
      </c>
      <c r="E317" s="114" t="s">
        <v>62</v>
      </c>
      <c r="F317" s="115" t="s">
        <v>83</v>
      </c>
      <c r="G317" s="157" t="s">
        <v>43</v>
      </c>
      <c r="H317" s="157" t="s">
        <v>197</v>
      </c>
      <c r="I317" s="116" t="s">
        <v>72</v>
      </c>
      <c r="J317" s="116" t="s">
        <v>45</v>
      </c>
      <c r="K317" s="116" t="s">
        <v>75</v>
      </c>
      <c r="L317" s="116" t="s">
        <v>75</v>
      </c>
      <c r="M317" s="116" t="s">
        <v>151</v>
      </c>
      <c r="N317" s="117">
        <v>1.19</v>
      </c>
      <c r="O317" s="146">
        <v>390</v>
      </c>
      <c r="P317" s="146">
        <v>390</v>
      </c>
      <c r="Q317" s="242">
        <v>2.5999999999999999E-2</v>
      </c>
      <c r="R317" s="118" t="str">
        <f t="shared" si="94"/>
        <v>400 - 499</v>
      </c>
      <c r="S317" s="118" t="str">
        <f t="shared" si="95"/>
        <v>1 - 1.19</v>
      </c>
      <c r="T317" s="119">
        <f t="shared" si="96"/>
        <v>3.0939999999999999E-2</v>
      </c>
      <c r="U317" s="120">
        <f t="shared" si="97"/>
        <v>1.1876943987999995E-2</v>
      </c>
      <c r="V317" s="161">
        <f t="shared" si="98"/>
        <v>3.0939999999999995E-2</v>
      </c>
      <c r="W317" s="161">
        <f t="shared" si="99"/>
        <v>14.340125522463184</v>
      </c>
      <c r="X317" s="121">
        <f t="shared" si="100"/>
        <v>0.29662799097395937</v>
      </c>
      <c r="Y317" s="188">
        <v>11.408768883613822</v>
      </c>
      <c r="Z317" s="148">
        <f t="shared" si="101"/>
        <v>1</v>
      </c>
      <c r="AA317" s="148">
        <f t="shared" si="102"/>
        <v>1</v>
      </c>
      <c r="AB317" s="122">
        <f t="shared" si="103"/>
        <v>463.48175573572024</v>
      </c>
      <c r="AC317" s="30">
        <f t="shared" si="104"/>
        <v>456.80553799999984</v>
      </c>
      <c r="AD317" s="31">
        <f t="shared" si="105"/>
        <v>1</v>
      </c>
      <c r="AE317" s="164">
        <f t="shared" si="106"/>
        <v>30.225999999999996</v>
      </c>
      <c r="AF317" s="165">
        <f t="shared" si="107"/>
        <v>0.29662799097395937</v>
      </c>
      <c r="AH317" t="str">
        <f t="shared" si="108"/>
        <v>2020</v>
      </c>
    </row>
    <row r="318" spans="4:34" hidden="1" x14ac:dyDescent="0.25">
      <c r="D318" s="282" t="str">
        <f t="shared" si="93"/>
        <v>Q1 2020</v>
      </c>
      <c r="E318" s="114" t="s">
        <v>62</v>
      </c>
      <c r="F318" s="115" t="s">
        <v>83</v>
      </c>
      <c r="G318" s="157" t="s">
        <v>43</v>
      </c>
      <c r="H318" s="157" t="s">
        <v>197</v>
      </c>
      <c r="I318" s="116" t="s">
        <v>58</v>
      </c>
      <c r="J318" s="116" t="s">
        <v>45</v>
      </c>
      <c r="K318" s="116" t="s">
        <v>75</v>
      </c>
      <c r="L318" s="116" t="s">
        <v>75</v>
      </c>
      <c r="M318" s="116" t="s">
        <v>151</v>
      </c>
      <c r="N318" s="117">
        <v>1.2</v>
      </c>
      <c r="O318" s="146">
        <v>390</v>
      </c>
      <c r="P318" s="146">
        <v>390</v>
      </c>
      <c r="Q318" s="242">
        <v>0.09</v>
      </c>
      <c r="R318" s="118" t="str">
        <f t="shared" si="94"/>
        <v>400 - 499</v>
      </c>
      <c r="S318" s="118" t="str">
        <f t="shared" si="95"/>
        <v>1.2 - 1.39</v>
      </c>
      <c r="T318" s="119">
        <f t="shared" si="96"/>
        <v>0.108</v>
      </c>
      <c r="U318" s="120">
        <f t="shared" si="97"/>
        <v>4.1806367999999983E-2</v>
      </c>
      <c r="V318" s="161">
        <f t="shared" si="98"/>
        <v>0.10799999999999998</v>
      </c>
      <c r="W318" s="161">
        <f t="shared" si="99"/>
        <v>49.638896039295638</v>
      </c>
      <c r="X318" s="121">
        <f t="shared" si="100"/>
        <v>1.16369442612861</v>
      </c>
      <c r="Y318" s="188">
        <v>12.929938068095668</v>
      </c>
      <c r="Z318" s="148">
        <f t="shared" si="101"/>
        <v>1</v>
      </c>
      <c r="AA318" s="148">
        <f t="shared" si="102"/>
        <v>1</v>
      </c>
      <c r="AB318" s="122">
        <f t="shared" si="103"/>
        <v>459.61940777125591</v>
      </c>
      <c r="AC318" s="30">
        <f t="shared" si="104"/>
        <v>464.51519999999988</v>
      </c>
      <c r="AD318" s="31">
        <f t="shared" si="105"/>
        <v>1</v>
      </c>
      <c r="AE318" s="164">
        <f t="shared" si="106"/>
        <v>30.479999999999997</v>
      </c>
      <c r="AF318" s="165">
        <f t="shared" si="107"/>
        <v>1.16369442612861</v>
      </c>
      <c r="AH318" t="str">
        <f t="shared" si="108"/>
        <v>2020</v>
      </c>
    </row>
    <row r="319" spans="4:34" hidden="1" x14ac:dyDescent="0.25">
      <c r="D319" s="282" t="str">
        <f t="shared" si="93"/>
        <v>Q1 2020</v>
      </c>
      <c r="E319" s="114" t="s">
        <v>62</v>
      </c>
      <c r="F319" s="115" t="s">
        <v>83</v>
      </c>
      <c r="G319" s="157" t="s">
        <v>43</v>
      </c>
      <c r="H319" s="157" t="s">
        <v>197</v>
      </c>
      <c r="I319" s="116" t="s">
        <v>44</v>
      </c>
      <c r="J319" s="116" t="s">
        <v>45</v>
      </c>
      <c r="K319" s="116" t="s">
        <v>75</v>
      </c>
      <c r="L319" s="116" t="s">
        <v>75</v>
      </c>
      <c r="M319" s="116" t="s">
        <v>151</v>
      </c>
      <c r="N319" s="117">
        <v>1.2</v>
      </c>
      <c r="O319" s="146">
        <v>390</v>
      </c>
      <c r="P319" s="146">
        <v>390</v>
      </c>
      <c r="Q319" s="242">
        <v>0.28000000000000003</v>
      </c>
      <c r="R319" s="118" t="str">
        <f t="shared" si="94"/>
        <v>400 - 499</v>
      </c>
      <c r="S319" s="118" t="str">
        <f t="shared" si="95"/>
        <v>1.2 - 1.39</v>
      </c>
      <c r="T319" s="119">
        <f t="shared" si="96"/>
        <v>0.33600000000000002</v>
      </c>
      <c r="U319" s="120">
        <f t="shared" si="97"/>
        <v>0.13006425599999996</v>
      </c>
      <c r="V319" s="161">
        <f t="shared" si="98"/>
        <v>0.33600000000000002</v>
      </c>
      <c r="W319" s="161">
        <f t="shared" si="99"/>
        <v>154.43212101114199</v>
      </c>
      <c r="X319" s="121">
        <f t="shared" si="100"/>
        <v>3.6203826590667871</v>
      </c>
      <c r="Y319" s="188">
        <v>12.929938068095668</v>
      </c>
      <c r="Z319" s="148">
        <f t="shared" si="101"/>
        <v>1</v>
      </c>
      <c r="AA319" s="148">
        <f t="shared" si="102"/>
        <v>1</v>
      </c>
      <c r="AB319" s="122">
        <f t="shared" si="103"/>
        <v>459.61940777125591</v>
      </c>
      <c r="AC319" s="30">
        <f t="shared" si="104"/>
        <v>464.51519999999988</v>
      </c>
      <c r="AD319" s="31">
        <f t="shared" si="105"/>
        <v>1</v>
      </c>
      <c r="AE319" s="164">
        <f t="shared" si="106"/>
        <v>30.479999999999997</v>
      </c>
      <c r="AF319" s="165">
        <f t="shared" si="107"/>
        <v>3.6203826590667871</v>
      </c>
      <c r="AH319" t="str">
        <f t="shared" si="108"/>
        <v>2020</v>
      </c>
    </row>
    <row r="320" spans="4:34" hidden="1" x14ac:dyDescent="0.25">
      <c r="D320" s="282" t="str">
        <f t="shared" si="93"/>
        <v>Q1 2020</v>
      </c>
      <c r="E320" s="114" t="s">
        <v>62</v>
      </c>
      <c r="F320" s="115" t="s">
        <v>83</v>
      </c>
      <c r="G320" s="157" t="s">
        <v>43</v>
      </c>
      <c r="H320" s="157" t="s">
        <v>197</v>
      </c>
      <c r="I320" s="116" t="s">
        <v>58</v>
      </c>
      <c r="J320" s="116" t="s">
        <v>45</v>
      </c>
      <c r="K320" s="116" t="s">
        <v>130</v>
      </c>
      <c r="L320" s="116" t="s">
        <v>130</v>
      </c>
      <c r="M320" s="116" t="s">
        <v>156</v>
      </c>
      <c r="N320" s="117">
        <v>0.95</v>
      </c>
      <c r="O320" s="146">
        <v>120</v>
      </c>
      <c r="P320" s="146">
        <v>240</v>
      </c>
      <c r="Q320" s="242">
        <v>0.21</v>
      </c>
      <c r="R320" s="118" t="str">
        <f t="shared" si="94"/>
        <v>200 - 299</v>
      </c>
      <c r="S320" s="118" t="str">
        <f t="shared" si="95"/>
        <v>0.8 - 0.99</v>
      </c>
      <c r="T320" s="119">
        <f t="shared" si="96"/>
        <v>0.19949999999999998</v>
      </c>
      <c r="U320" s="120">
        <f t="shared" si="97"/>
        <v>4.8909579600000003E-2</v>
      </c>
      <c r="V320" s="161">
        <f t="shared" si="98"/>
        <v>0.19949999999999998</v>
      </c>
      <c r="W320" s="161">
        <f t="shared" si="99"/>
        <v>56.348913032994695</v>
      </c>
      <c r="X320" s="121">
        <f t="shared" si="100"/>
        <v>1.9166731724471224</v>
      </c>
      <c r="Y320" s="188">
        <v>9.1270151068910597</v>
      </c>
      <c r="Z320" s="148">
        <f t="shared" si="101"/>
        <v>1</v>
      </c>
      <c r="AA320" s="148">
        <f t="shared" si="102"/>
        <v>2</v>
      </c>
      <c r="AB320" s="122">
        <f t="shared" si="103"/>
        <v>282.45069189471025</v>
      </c>
      <c r="AC320" s="30">
        <f t="shared" si="104"/>
        <v>232.90276</v>
      </c>
      <c r="AD320" s="31">
        <f t="shared" si="105"/>
        <v>0.5</v>
      </c>
      <c r="AE320" s="164">
        <f t="shared" si="106"/>
        <v>24.13</v>
      </c>
      <c r="AF320" s="165">
        <f t="shared" si="107"/>
        <v>1.9166731724471224</v>
      </c>
      <c r="AH320" t="str">
        <f t="shared" si="108"/>
        <v>2020</v>
      </c>
    </row>
    <row r="321" spans="4:34" hidden="1" x14ac:dyDescent="0.25">
      <c r="D321" s="282" t="str">
        <f t="shared" si="93"/>
        <v>Q1 2020</v>
      </c>
      <c r="E321" s="114" t="s">
        <v>62</v>
      </c>
      <c r="F321" s="115" t="s">
        <v>83</v>
      </c>
      <c r="G321" s="157" t="s">
        <v>43</v>
      </c>
      <c r="H321" s="157" t="s">
        <v>197</v>
      </c>
      <c r="I321" s="116" t="s">
        <v>73</v>
      </c>
      <c r="J321" s="116" t="s">
        <v>45</v>
      </c>
      <c r="K321" s="116" t="s">
        <v>130</v>
      </c>
      <c r="L321" s="116" t="s">
        <v>130</v>
      </c>
      <c r="M321" s="116" t="s">
        <v>156</v>
      </c>
      <c r="N321" s="117">
        <v>0.95</v>
      </c>
      <c r="O321" s="146">
        <v>120</v>
      </c>
      <c r="P321" s="146">
        <v>240</v>
      </c>
      <c r="Q321" s="242">
        <v>0.57999999999999996</v>
      </c>
      <c r="R321" s="118" t="str">
        <f t="shared" si="94"/>
        <v>200 - 299</v>
      </c>
      <c r="S321" s="118" t="str">
        <f t="shared" si="95"/>
        <v>0.8 - 0.99</v>
      </c>
      <c r="T321" s="119">
        <f t="shared" si="96"/>
        <v>0.55099999999999993</v>
      </c>
      <c r="U321" s="120">
        <f t="shared" si="97"/>
        <v>0.13508360080000001</v>
      </c>
      <c r="V321" s="161">
        <f t="shared" si="98"/>
        <v>0.55099999999999993</v>
      </c>
      <c r="W321" s="161">
        <f t="shared" si="99"/>
        <v>155.63033123398534</v>
      </c>
      <c r="X321" s="121">
        <f t="shared" si="100"/>
        <v>4.7136687619968143</v>
      </c>
      <c r="Y321" s="188">
        <v>8.1270151068910597</v>
      </c>
      <c r="Z321" s="148">
        <f t="shared" si="101"/>
        <v>1</v>
      </c>
      <c r="AA321" s="148">
        <f t="shared" si="102"/>
        <v>2</v>
      </c>
      <c r="AB321" s="122">
        <f t="shared" si="103"/>
        <v>282.45069189471025</v>
      </c>
      <c r="AC321" s="30">
        <f t="shared" si="104"/>
        <v>232.90276</v>
      </c>
      <c r="AD321" s="31">
        <f t="shared" si="105"/>
        <v>0.5</v>
      </c>
      <c r="AE321" s="164">
        <f t="shared" si="106"/>
        <v>24.13</v>
      </c>
      <c r="AF321" s="165">
        <f t="shared" si="107"/>
        <v>4.7136687619968143</v>
      </c>
      <c r="AH321" t="str">
        <f t="shared" si="108"/>
        <v>2020</v>
      </c>
    </row>
    <row r="322" spans="4:34" hidden="1" x14ac:dyDescent="0.25">
      <c r="D322" s="282" t="str">
        <f t="shared" si="93"/>
        <v>Q1 2020</v>
      </c>
      <c r="E322" s="114" t="s">
        <v>62</v>
      </c>
      <c r="F322" s="115" t="s">
        <v>83</v>
      </c>
      <c r="G322" s="157" t="s">
        <v>43</v>
      </c>
      <c r="H322" s="157" t="s">
        <v>197</v>
      </c>
      <c r="I322" s="116" t="s">
        <v>50</v>
      </c>
      <c r="J322" s="116" t="s">
        <v>45</v>
      </c>
      <c r="K322" s="116" t="s">
        <v>130</v>
      </c>
      <c r="L322" s="116" t="s">
        <v>130</v>
      </c>
      <c r="M322" s="116" t="s">
        <v>156</v>
      </c>
      <c r="N322" s="117">
        <v>0.95</v>
      </c>
      <c r="O322" s="146">
        <v>120</v>
      </c>
      <c r="P322" s="146">
        <v>240</v>
      </c>
      <c r="Q322" s="242">
        <v>1.41</v>
      </c>
      <c r="R322" s="118" t="str">
        <f t="shared" si="94"/>
        <v>200 - 299</v>
      </c>
      <c r="S322" s="118" t="str">
        <f t="shared" si="95"/>
        <v>0.8 - 0.99</v>
      </c>
      <c r="T322" s="119">
        <f t="shared" si="96"/>
        <v>1.3394999999999999</v>
      </c>
      <c r="U322" s="120">
        <f t="shared" si="97"/>
        <v>0.32839289159999996</v>
      </c>
      <c r="V322" s="161">
        <f t="shared" si="98"/>
        <v>1.3395000000000001</v>
      </c>
      <c r="W322" s="161">
        <f t="shared" si="99"/>
        <v>378.34270179296436</v>
      </c>
      <c r="X322" s="121">
        <f t="shared" si="100"/>
        <v>12.869091300716393</v>
      </c>
      <c r="Y322" s="188">
        <v>9.1270151068910597</v>
      </c>
      <c r="Z322" s="148">
        <f t="shared" si="101"/>
        <v>1</v>
      </c>
      <c r="AA322" s="148">
        <f t="shared" si="102"/>
        <v>2</v>
      </c>
      <c r="AB322" s="122">
        <f t="shared" si="103"/>
        <v>282.45069189471025</v>
      </c>
      <c r="AC322" s="30">
        <f t="shared" si="104"/>
        <v>232.90276</v>
      </c>
      <c r="AD322" s="31">
        <f t="shared" si="105"/>
        <v>0.5</v>
      </c>
      <c r="AE322" s="164">
        <f t="shared" si="106"/>
        <v>24.13</v>
      </c>
      <c r="AF322" s="165">
        <f t="shared" si="107"/>
        <v>12.869091300716393</v>
      </c>
      <c r="AH322" t="str">
        <f t="shared" si="108"/>
        <v>2020</v>
      </c>
    </row>
    <row r="323" spans="4:34" hidden="1" x14ac:dyDescent="0.25">
      <c r="D323" s="282" t="str">
        <f t="shared" si="93"/>
        <v>Q1 2020</v>
      </c>
      <c r="E323" s="114" t="s">
        <v>62</v>
      </c>
      <c r="F323" s="115" t="s">
        <v>83</v>
      </c>
      <c r="G323" s="157" t="s">
        <v>43</v>
      </c>
      <c r="H323" s="157" t="s">
        <v>197</v>
      </c>
      <c r="I323" s="116" t="s">
        <v>50</v>
      </c>
      <c r="J323" s="116" t="s">
        <v>45</v>
      </c>
      <c r="K323" s="116" t="s">
        <v>130</v>
      </c>
      <c r="L323" s="116" t="s">
        <v>130</v>
      </c>
      <c r="M323" s="116" t="s">
        <v>139</v>
      </c>
      <c r="N323" s="117">
        <v>1.4</v>
      </c>
      <c r="O323" s="146">
        <v>400</v>
      </c>
      <c r="P323" s="146">
        <v>400</v>
      </c>
      <c r="Q323" s="242">
        <v>0.14000000000000001</v>
      </c>
      <c r="R323" s="118" t="str">
        <f t="shared" si="94"/>
        <v>400 - 499</v>
      </c>
      <c r="S323" s="118" t="str">
        <f t="shared" si="95"/>
        <v>1.4 - 1.59</v>
      </c>
      <c r="T323" s="119">
        <f t="shared" si="96"/>
        <v>0.19600000000000001</v>
      </c>
      <c r="U323" s="120">
        <f t="shared" si="97"/>
        <v>8.8515951999999995E-2</v>
      </c>
      <c r="V323" s="161">
        <f t="shared" si="98"/>
        <v>0.19600000000000001</v>
      </c>
      <c r="W323" s="161">
        <f t="shared" si="99"/>
        <v>79.195959492893337</v>
      </c>
      <c r="X323" s="121">
        <f t="shared" si="100"/>
        <v>2.0231550153608522</v>
      </c>
      <c r="Y323" s="188">
        <v>14.451107252577515</v>
      </c>
      <c r="Z323" s="148">
        <f t="shared" si="101"/>
        <v>1</v>
      </c>
      <c r="AA323" s="148">
        <f t="shared" si="102"/>
        <v>1</v>
      </c>
      <c r="AB323" s="122">
        <f t="shared" si="103"/>
        <v>404.06101782088433</v>
      </c>
      <c r="AC323" s="30">
        <f t="shared" si="104"/>
        <v>632.25679999999988</v>
      </c>
      <c r="AD323" s="31">
        <f t="shared" si="105"/>
        <v>1</v>
      </c>
      <c r="AE323" s="164">
        <f t="shared" si="106"/>
        <v>35.559999999999995</v>
      </c>
      <c r="AF323" s="165">
        <f t="shared" si="107"/>
        <v>2.0231550153608522</v>
      </c>
      <c r="AH323" t="str">
        <f t="shared" si="108"/>
        <v>2020</v>
      </c>
    </row>
    <row r="324" spans="4:34" hidden="1" x14ac:dyDescent="0.25">
      <c r="D324" s="282" t="str">
        <f t="shared" si="93"/>
        <v>Q1 2020</v>
      </c>
      <c r="E324" s="114" t="s">
        <v>62</v>
      </c>
      <c r="F324" s="115" t="s">
        <v>83</v>
      </c>
      <c r="G324" s="157" t="s">
        <v>43</v>
      </c>
      <c r="H324" s="157" t="s">
        <v>197</v>
      </c>
      <c r="I324" s="116" t="s">
        <v>50</v>
      </c>
      <c r="J324" s="116" t="s">
        <v>45</v>
      </c>
      <c r="K324" s="116" t="s">
        <v>130</v>
      </c>
      <c r="L324" s="116" t="s">
        <v>130</v>
      </c>
      <c r="M324" s="116" t="s">
        <v>132</v>
      </c>
      <c r="N324" s="117">
        <v>1.2</v>
      </c>
      <c r="O324" s="146">
        <v>390</v>
      </c>
      <c r="P324" s="146">
        <v>390</v>
      </c>
      <c r="Q324" s="242">
        <v>0.26</v>
      </c>
      <c r="R324" s="118" t="str">
        <f t="shared" si="94"/>
        <v>400 - 499</v>
      </c>
      <c r="S324" s="118" t="str">
        <f t="shared" si="95"/>
        <v>1.2 - 1.39</v>
      </c>
      <c r="T324" s="119">
        <f t="shared" si="96"/>
        <v>0.312</v>
      </c>
      <c r="U324" s="120">
        <f t="shared" si="97"/>
        <v>0.12077395199999996</v>
      </c>
      <c r="V324" s="161">
        <f t="shared" si="98"/>
        <v>0.312</v>
      </c>
      <c r="W324" s="161">
        <f t="shared" si="99"/>
        <v>143.40125522463185</v>
      </c>
      <c r="X324" s="121">
        <f t="shared" si="100"/>
        <v>3.3617838977048735</v>
      </c>
      <c r="Y324" s="188">
        <v>12.929938068095668</v>
      </c>
      <c r="Z324" s="148">
        <f t="shared" si="101"/>
        <v>1</v>
      </c>
      <c r="AA324" s="148">
        <f t="shared" si="102"/>
        <v>1</v>
      </c>
      <c r="AB324" s="122">
        <f t="shared" si="103"/>
        <v>459.61940777125591</v>
      </c>
      <c r="AC324" s="30">
        <f t="shared" si="104"/>
        <v>464.51519999999988</v>
      </c>
      <c r="AD324" s="31">
        <f t="shared" si="105"/>
        <v>1</v>
      </c>
      <c r="AE324" s="164">
        <f t="shared" si="106"/>
        <v>30.479999999999997</v>
      </c>
      <c r="AF324" s="165">
        <f t="shared" si="107"/>
        <v>3.3617838977048735</v>
      </c>
      <c r="AH324" t="str">
        <f t="shared" si="108"/>
        <v>2020</v>
      </c>
    </row>
    <row r="325" spans="4:34" hidden="1" x14ac:dyDescent="0.25">
      <c r="D325" s="282" t="str">
        <f t="shared" si="93"/>
        <v>Q1 2020</v>
      </c>
      <c r="E325" s="114" t="s">
        <v>62</v>
      </c>
      <c r="F325" s="115" t="s">
        <v>83</v>
      </c>
      <c r="G325" s="157" t="s">
        <v>43</v>
      </c>
      <c r="H325" s="157" t="s">
        <v>197</v>
      </c>
      <c r="I325" s="116" t="s">
        <v>50</v>
      </c>
      <c r="J325" s="116" t="s">
        <v>45</v>
      </c>
      <c r="K325" s="116" t="s">
        <v>130</v>
      </c>
      <c r="L325" s="116" t="s">
        <v>144</v>
      </c>
      <c r="M325" s="116" t="s">
        <v>157</v>
      </c>
      <c r="N325" s="117">
        <v>1.39</v>
      </c>
      <c r="O325" s="146">
        <v>454</v>
      </c>
      <c r="P325" s="146">
        <v>454</v>
      </c>
      <c r="Q325" s="242">
        <v>0.42499999999999999</v>
      </c>
      <c r="R325" s="118" t="str">
        <f t="shared" si="94"/>
        <v>400 - 499</v>
      </c>
      <c r="S325" s="118" t="str">
        <f t="shared" si="95"/>
        <v>1.2 - 1.39</v>
      </c>
      <c r="T325" s="119">
        <f t="shared" si="96"/>
        <v>0.59075</v>
      </c>
      <c r="U325" s="120">
        <f t="shared" si="97"/>
        <v>0.26488414765000001</v>
      </c>
      <c r="V325" s="161">
        <f t="shared" si="98"/>
        <v>0.59075</v>
      </c>
      <c r="W325" s="161">
        <f t="shared" si="99"/>
        <v>272.87250685988869</v>
      </c>
      <c r="X325" s="121">
        <f t="shared" si="100"/>
        <v>6.4649690340478339</v>
      </c>
      <c r="Y325" s="188">
        <v>15.211691844818432</v>
      </c>
      <c r="Z325" s="148">
        <f t="shared" si="101"/>
        <v>1</v>
      </c>
      <c r="AA325" s="148">
        <f t="shared" si="102"/>
        <v>1</v>
      </c>
      <c r="AB325" s="122">
        <f t="shared" si="103"/>
        <v>461.90860238660804</v>
      </c>
      <c r="AC325" s="30">
        <f t="shared" si="104"/>
        <v>623.25681799999995</v>
      </c>
      <c r="AD325" s="31">
        <f t="shared" si="105"/>
        <v>1</v>
      </c>
      <c r="AE325" s="164">
        <f t="shared" si="106"/>
        <v>35.305999999999997</v>
      </c>
      <c r="AF325" s="165">
        <f t="shared" si="107"/>
        <v>6.4649690340478339</v>
      </c>
      <c r="AH325" t="str">
        <f t="shared" si="108"/>
        <v>2020</v>
      </c>
    </row>
    <row r="326" spans="4:34" hidden="1" x14ac:dyDescent="0.25">
      <c r="D326" s="282" t="str">
        <f t="shared" si="93"/>
        <v>Q1 2020</v>
      </c>
      <c r="E326" s="114" t="s">
        <v>62</v>
      </c>
      <c r="F326" s="115" t="s">
        <v>83</v>
      </c>
      <c r="G326" s="157" t="s">
        <v>43</v>
      </c>
      <c r="H326" s="157" t="s">
        <v>197</v>
      </c>
      <c r="I326" s="116" t="s">
        <v>44</v>
      </c>
      <c r="J326" s="116" t="s">
        <v>45</v>
      </c>
      <c r="K326" s="116" t="s">
        <v>70</v>
      </c>
      <c r="L326" s="116" t="s">
        <v>119</v>
      </c>
      <c r="M326" s="116" t="s">
        <v>153</v>
      </c>
      <c r="N326" s="117">
        <v>1.4</v>
      </c>
      <c r="O326" s="146">
        <v>454</v>
      </c>
      <c r="P326" s="146">
        <v>454</v>
      </c>
      <c r="Q326" s="242">
        <v>0.22</v>
      </c>
      <c r="R326" s="118" t="str">
        <f t="shared" si="94"/>
        <v>400 - 499</v>
      </c>
      <c r="S326" s="118" t="str">
        <f t="shared" si="95"/>
        <v>1.4 - 1.59</v>
      </c>
      <c r="T326" s="119">
        <f t="shared" si="96"/>
        <v>0.308</v>
      </c>
      <c r="U326" s="120">
        <f t="shared" si="97"/>
        <v>0.13909649599999999</v>
      </c>
      <c r="V326" s="161">
        <f t="shared" si="98"/>
        <v>0.308</v>
      </c>
      <c r="W326" s="161">
        <f t="shared" si="99"/>
        <v>141.25165060982474</v>
      </c>
      <c r="X326" s="121">
        <f t="shared" si="100"/>
        <v>3.3465722058600549</v>
      </c>
      <c r="Y326" s="188">
        <v>15.211691844818432</v>
      </c>
      <c r="Z326" s="148">
        <f t="shared" si="101"/>
        <v>1</v>
      </c>
      <c r="AA326" s="148">
        <f t="shared" si="102"/>
        <v>1</v>
      </c>
      <c r="AB326" s="122">
        <f t="shared" si="103"/>
        <v>458.60925522670368</v>
      </c>
      <c r="AC326" s="30">
        <f t="shared" si="104"/>
        <v>632.25679999999988</v>
      </c>
      <c r="AD326" s="31">
        <f t="shared" si="105"/>
        <v>1</v>
      </c>
      <c r="AE326" s="164">
        <f t="shared" si="106"/>
        <v>35.559999999999995</v>
      </c>
      <c r="AF326" s="165">
        <f t="shared" si="107"/>
        <v>3.3465722058600549</v>
      </c>
      <c r="AH326" t="str">
        <f t="shared" si="108"/>
        <v>2020</v>
      </c>
    </row>
    <row r="327" spans="4:34" hidden="1" x14ac:dyDescent="0.25">
      <c r="D327" s="282" t="str">
        <f t="shared" si="93"/>
        <v>Q1 2020</v>
      </c>
      <c r="E327" s="114" t="s">
        <v>62</v>
      </c>
      <c r="F327" s="115" t="s">
        <v>83</v>
      </c>
      <c r="G327" s="157" t="s">
        <v>43</v>
      </c>
      <c r="H327" s="157" t="s">
        <v>197</v>
      </c>
      <c r="I327" s="116" t="s">
        <v>44</v>
      </c>
      <c r="J327" s="116" t="s">
        <v>45</v>
      </c>
      <c r="K327" s="116" t="s">
        <v>70</v>
      </c>
      <c r="L327" s="116" t="s">
        <v>119</v>
      </c>
      <c r="M327" s="116" t="s">
        <v>159</v>
      </c>
      <c r="N327" s="117">
        <v>1.28</v>
      </c>
      <c r="O327" s="146">
        <v>390</v>
      </c>
      <c r="P327" s="146">
        <v>390</v>
      </c>
      <c r="Q327" s="242">
        <v>0.2</v>
      </c>
      <c r="R327" s="118" t="str">
        <f t="shared" si="94"/>
        <v>400 - 499</v>
      </c>
      <c r="S327" s="118" t="str">
        <f t="shared" si="95"/>
        <v>1.2 - 1.39</v>
      </c>
      <c r="T327" s="119">
        <f t="shared" si="96"/>
        <v>0.25600000000000001</v>
      </c>
      <c r="U327" s="120">
        <f t="shared" si="97"/>
        <v>0.10570301440000002</v>
      </c>
      <c r="V327" s="161">
        <f t="shared" si="98"/>
        <v>0.25600000000000006</v>
      </c>
      <c r="W327" s="161">
        <f t="shared" si="99"/>
        <v>110.30865786510142</v>
      </c>
      <c r="X327" s="121">
        <f t="shared" si="100"/>
        <v>2.7381045320673185</v>
      </c>
      <c r="Y327" s="188">
        <v>13.690522660336592</v>
      </c>
      <c r="Z327" s="148">
        <f t="shared" si="101"/>
        <v>1</v>
      </c>
      <c r="AA327" s="148">
        <f t="shared" si="102"/>
        <v>1</v>
      </c>
      <c r="AB327" s="122">
        <f t="shared" si="103"/>
        <v>430.8931947855524</v>
      </c>
      <c r="AC327" s="30">
        <f t="shared" si="104"/>
        <v>528.51507200000003</v>
      </c>
      <c r="AD327" s="31">
        <f t="shared" si="105"/>
        <v>1</v>
      </c>
      <c r="AE327" s="164">
        <f t="shared" si="106"/>
        <v>32.512</v>
      </c>
      <c r="AF327" s="165">
        <f t="shared" si="107"/>
        <v>2.7381045320673185</v>
      </c>
      <c r="AH327" t="str">
        <f t="shared" si="108"/>
        <v>2020</v>
      </c>
    </row>
    <row r="328" spans="4:34" hidden="1" x14ac:dyDescent="0.25">
      <c r="D328" s="282" t="str">
        <f t="shared" si="93"/>
        <v>Q1 2020</v>
      </c>
      <c r="E328" s="114" t="s">
        <v>62</v>
      </c>
      <c r="F328" s="115" t="s">
        <v>83</v>
      </c>
      <c r="G328" s="157" t="s">
        <v>43</v>
      </c>
      <c r="H328" s="157" t="s">
        <v>197</v>
      </c>
      <c r="I328" s="116" t="s">
        <v>44</v>
      </c>
      <c r="J328" s="116" t="s">
        <v>45</v>
      </c>
      <c r="K328" s="116" t="s">
        <v>70</v>
      </c>
      <c r="L328" s="116" t="s">
        <v>119</v>
      </c>
      <c r="M328" s="116" t="s">
        <v>155</v>
      </c>
      <c r="N328" s="117">
        <v>1.2</v>
      </c>
      <c r="O328" s="146">
        <v>390</v>
      </c>
      <c r="P328" s="146">
        <v>390</v>
      </c>
      <c r="Q328" s="242">
        <v>0.11</v>
      </c>
      <c r="R328" s="118" t="str">
        <f t="shared" si="94"/>
        <v>400 - 499</v>
      </c>
      <c r="S328" s="118" t="str">
        <f t="shared" si="95"/>
        <v>1.2 - 1.39</v>
      </c>
      <c r="T328" s="119">
        <f t="shared" si="96"/>
        <v>0.13200000000000001</v>
      </c>
      <c r="U328" s="120">
        <f t="shared" si="97"/>
        <v>5.1096671999999982E-2</v>
      </c>
      <c r="V328" s="161">
        <f t="shared" si="98"/>
        <v>0.13200000000000001</v>
      </c>
      <c r="W328" s="161">
        <f t="shared" si="99"/>
        <v>60.669761825805779</v>
      </c>
      <c r="X328" s="121">
        <f t="shared" si="100"/>
        <v>1.4222931874905234</v>
      </c>
      <c r="Y328" s="188">
        <v>12.929938068095668</v>
      </c>
      <c r="Z328" s="148">
        <f t="shared" si="101"/>
        <v>1</v>
      </c>
      <c r="AA328" s="148">
        <f t="shared" si="102"/>
        <v>1</v>
      </c>
      <c r="AB328" s="122">
        <f t="shared" si="103"/>
        <v>459.61940777125591</v>
      </c>
      <c r="AC328" s="30">
        <f t="shared" si="104"/>
        <v>464.51519999999988</v>
      </c>
      <c r="AD328" s="31">
        <f t="shared" si="105"/>
        <v>1</v>
      </c>
      <c r="AE328" s="164">
        <f t="shared" si="106"/>
        <v>30.479999999999997</v>
      </c>
      <c r="AF328" s="165">
        <f t="shared" si="107"/>
        <v>1.4222931874905234</v>
      </c>
      <c r="AH328" t="str">
        <f t="shared" si="108"/>
        <v>2020</v>
      </c>
    </row>
    <row r="329" spans="4:34" hidden="1" x14ac:dyDescent="0.25">
      <c r="D329" s="282" t="str">
        <f t="shared" si="93"/>
        <v>Q1 2020</v>
      </c>
      <c r="E329" s="114" t="s">
        <v>62</v>
      </c>
      <c r="F329" s="115" t="s">
        <v>83</v>
      </c>
      <c r="G329" s="157" t="s">
        <v>43</v>
      </c>
      <c r="H329" s="157" t="s">
        <v>197</v>
      </c>
      <c r="I329" s="116" t="s">
        <v>44</v>
      </c>
      <c r="J329" s="116" t="s">
        <v>45</v>
      </c>
      <c r="K329" s="116" t="s">
        <v>70</v>
      </c>
      <c r="L329" s="116" t="s">
        <v>118</v>
      </c>
      <c r="M329" s="116" t="s">
        <v>154</v>
      </c>
      <c r="N329" s="117">
        <v>1.2</v>
      </c>
      <c r="O329" s="146">
        <v>390</v>
      </c>
      <c r="P329" s="146">
        <v>390</v>
      </c>
      <c r="Q329" s="242">
        <v>8.5000000000000006E-2</v>
      </c>
      <c r="R329" s="118" t="str">
        <f t="shared" si="94"/>
        <v>400 - 499</v>
      </c>
      <c r="S329" s="118" t="str">
        <f t="shared" si="95"/>
        <v>1.2 - 1.39</v>
      </c>
      <c r="T329" s="119">
        <f t="shared" si="96"/>
        <v>0.10200000000000001</v>
      </c>
      <c r="U329" s="120">
        <f t="shared" si="97"/>
        <v>3.9483791999999997E-2</v>
      </c>
      <c r="V329" s="161">
        <f t="shared" si="98"/>
        <v>0.10199999999999999</v>
      </c>
      <c r="W329" s="161">
        <f t="shared" si="99"/>
        <v>46.881179592668104</v>
      </c>
      <c r="X329" s="121">
        <f t="shared" si="100"/>
        <v>1.0990447357881319</v>
      </c>
      <c r="Y329" s="188">
        <v>12.929938068095668</v>
      </c>
      <c r="Z329" s="148">
        <f t="shared" si="101"/>
        <v>1</v>
      </c>
      <c r="AA329" s="148">
        <f t="shared" si="102"/>
        <v>1</v>
      </c>
      <c r="AB329" s="122">
        <f t="shared" si="103"/>
        <v>459.61940777125591</v>
      </c>
      <c r="AC329" s="30">
        <f t="shared" si="104"/>
        <v>464.51519999999988</v>
      </c>
      <c r="AD329" s="31">
        <f t="shared" si="105"/>
        <v>1</v>
      </c>
      <c r="AE329" s="164">
        <f t="shared" si="106"/>
        <v>30.479999999999997</v>
      </c>
      <c r="AF329" s="165">
        <f t="shared" si="107"/>
        <v>1.0990447357881319</v>
      </c>
      <c r="AH329" t="str">
        <f t="shared" si="108"/>
        <v>2020</v>
      </c>
    </row>
    <row r="330" spans="4:34" hidden="1" x14ac:dyDescent="0.25">
      <c r="D330" s="282" t="str">
        <f t="shared" ref="D330:D393" si="109">F330&amp;" "&amp;E330</f>
        <v>Q1 2020</v>
      </c>
      <c r="E330" s="114" t="s">
        <v>62</v>
      </c>
      <c r="F330" s="115" t="s">
        <v>83</v>
      </c>
      <c r="G330" s="157" t="s">
        <v>43</v>
      </c>
      <c r="H330" s="157" t="s">
        <v>197</v>
      </c>
      <c r="I330" s="116" t="s">
        <v>58</v>
      </c>
      <c r="J330" s="116" t="s">
        <v>45</v>
      </c>
      <c r="K330" s="116" t="s">
        <v>70</v>
      </c>
      <c r="L330" s="116" t="s">
        <v>77</v>
      </c>
      <c r="M330" s="116" t="s">
        <v>181</v>
      </c>
      <c r="N330" s="117">
        <v>1.41</v>
      </c>
      <c r="O330" s="146">
        <v>320</v>
      </c>
      <c r="P330" s="146">
        <v>360</v>
      </c>
      <c r="Q330" s="242">
        <v>0.89</v>
      </c>
      <c r="R330" s="118" t="str">
        <f t="shared" si="94"/>
        <v>300 - 399</v>
      </c>
      <c r="S330" s="118" t="str">
        <f t="shared" si="95"/>
        <v>1.4 - 1.59</v>
      </c>
      <c r="T330" s="119">
        <f t="shared" si="96"/>
        <v>1.2548999999999999</v>
      </c>
      <c r="U330" s="120">
        <f t="shared" si="97"/>
        <v>0.5668395693219308</v>
      </c>
      <c r="V330" s="161">
        <f t="shared" si="98"/>
        <v>1.2548999999999999</v>
      </c>
      <c r="W330" s="161">
        <f t="shared" si="99"/>
        <v>428.68076700500569</v>
      </c>
      <c r="X330" s="121">
        <f t="shared" si="100"/>
        <v>12.184565167699567</v>
      </c>
      <c r="Y330" s="188">
        <v>13.690522660336592</v>
      </c>
      <c r="Z330" s="148">
        <f t="shared" si="101"/>
        <v>8</v>
      </c>
      <c r="AA330" s="148">
        <f t="shared" si="102"/>
        <v>9</v>
      </c>
      <c r="AB330" s="122">
        <f t="shared" si="103"/>
        <v>341.60551996573889</v>
      </c>
      <c r="AC330" s="30">
        <f t="shared" si="104"/>
        <v>636.89839249655142</v>
      </c>
      <c r="AD330" s="31">
        <f t="shared" si="105"/>
        <v>0.88888888888888884</v>
      </c>
      <c r="AE330" s="164">
        <f t="shared" si="106"/>
        <v>35.813999999999993</v>
      </c>
      <c r="AF330" s="165">
        <f t="shared" si="107"/>
        <v>12.184565167699567</v>
      </c>
      <c r="AH330" t="str">
        <f t="shared" si="108"/>
        <v>2020</v>
      </c>
    </row>
    <row r="331" spans="4:34" hidden="1" x14ac:dyDescent="0.25">
      <c r="D331" s="282" t="str">
        <f t="shared" si="109"/>
        <v>Q1 2020</v>
      </c>
      <c r="E331" s="114" t="s">
        <v>62</v>
      </c>
      <c r="F331" s="115" t="s">
        <v>83</v>
      </c>
      <c r="G331" s="157" t="s">
        <v>43</v>
      </c>
      <c r="H331" s="157" t="s">
        <v>197</v>
      </c>
      <c r="I331" s="116" t="s">
        <v>50</v>
      </c>
      <c r="J331" s="116" t="s">
        <v>45</v>
      </c>
      <c r="K331" s="116" t="s">
        <v>70</v>
      </c>
      <c r="L331" s="116" t="s">
        <v>70</v>
      </c>
      <c r="M331" s="116" t="s">
        <v>152</v>
      </c>
      <c r="N331" s="117">
        <v>1.4</v>
      </c>
      <c r="O331" s="146">
        <v>480</v>
      </c>
      <c r="P331" s="146">
        <v>480</v>
      </c>
      <c r="Q331" s="242">
        <v>0.155</v>
      </c>
      <c r="R331" s="118" t="str">
        <f t="shared" si="94"/>
        <v>400 - 499</v>
      </c>
      <c r="S331" s="118" t="str">
        <f t="shared" si="95"/>
        <v>1.4 - 1.59</v>
      </c>
      <c r="T331" s="119">
        <f t="shared" si="96"/>
        <v>0.217</v>
      </c>
      <c r="U331" s="120">
        <f t="shared" si="97"/>
        <v>9.7999803999999982E-2</v>
      </c>
      <c r="V331" s="161">
        <f t="shared" si="98"/>
        <v>0.21699999999999997</v>
      </c>
      <c r="W331" s="161">
        <f t="shared" si="99"/>
        <v>105.21748904055828</v>
      </c>
      <c r="X331" s="121">
        <f t="shared" si="100"/>
        <v>2.3578122359468572</v>
      </c>
      <c r="Y331" s="188">
        <v>15.211691844818432</v>
      </c>
      <c r="Z331" s="148">
        <f t="shared" si="101"/>
        <v>1</v>
      </c>
      <c r="AA331" s="148">
        <f t="shared" si="102"/>
        <v>1</v>
      </c>
      <c r="AB331" s="122">
        <f t="shared" si="103"/>
        <v>484.87322138506119</v>
      </c>
      <c r="AC331" s="30">
        <f t="shared" si="104"/>
        <v>632.25679999999988</v>
      </c>
      <c r="AD331" s="31">
        <f t="shared" si="105"/>
        <v>1</v>
      </c>
      <c r="AE331" s="164">
        <f t="shared" si="106"/>
        <v>35.559999999999995</v>
      </c>
      <c r="AF331" s="165">
        <f t="shared" si="107"/>
        <v>2.3578122359468572</v>
      </c>
      <c r="AH331" t="str">
        <f t="shared" si="108"/>
        <v>2020</v>
      </c>
    </row>
    <row r="332" spans="4:34" hidden="1" x14ac:dyDescent="0.25">
      <c r="D332" s="282" t="str">
        <f t="shared" si="109"/>
        <v>Q1 2020</v>
      </c>
      <c r="E332" s="114" t="s">
        <v>62</v>
      </c>
      <c r="F332" s="115" t="s">
        <v>83</v>
      </c>
      <c r="G332" s="157" t="s">
        <v>43</v>
      </c>
      <c r="H332" s="157" t="s">
        <v>197</v>
      </c>
      <c r="I332" s="116" t="s">
        <v>44</v>
      </c>
      <c r="J332" s="116" t="s">
        <v>45</v>
      </c>
      <c r="K332" s="116" t="s">
        <v>70</v>
      </c>
      <c r="L332" s="116" t="s">
        <v>70</v>
      </c>
      <c r="M332" s="116" t="s">
        <v>142</v>
      </c>
      <c r="N332" s="117">
        <v>1.4</v>
      </c>
      <c r="O332" s="146">
        <v>400</v>
      </c>
      <c r="P332" s="146">
        <v>400</v>
      </c>
      <c r="Q332" s="242">
        <v>0.31</v>
      </c>
      <c r="R332" s="118" t="str">
        <f t="shared" si="94"/>
        <v>400 - 499</v>
      </c>
      <c r="S332" s="118" t="str">
        <f t="shared" si="95"/>
        <v>1.4 - 1.59</v>
      </c>
      <c r="T332" s="119">
        <f t="shared" si="96"/>
        <v>0.434</v>
      </c>
      <c r="U332" s="120">
        <f t="shared" si="97"/>
        <v>0.19599960799999996</v>
      </c>
      <c r="V332" s="161">
        <f t="shared" si="98"/>
        <v>0.43399999999999994</v>
      </c>
      <c r="W332" s="161">
        <f t="shared" si="99"/>
        <v>175.36248173426378</v>
      </c>
      <c r="X332" s="121">
        <f t="shared" si="100"/>
        <v>4.4798432482990291</v>
      </c>
      <c r="Y332" s="188">
        <v>14.451107252577515</v>
      </c>
      <c r="Z332" s="148">
        <f t="shared" si="101"/>
        <v>1</v>
      </c>
      <c r="AA332" s="148">
        <f t="shared" si="102"/>
        <v>1</v>
      </c>
      <c r="AB332" s="122">
        <f t="shared" si="103"/>
        <v>404.06101782088433</v>
      </c>
      <c r="AC332" s="30">
        <f t="shared" si="104"/>
        <v>632.25679999999988</v>
      </c>
      <c r="AD332" s="31">
        <f t="shared" si="105"/>
        <v>1</v>
      </c>
      <c r="AE332" s="164">
        <f t="shared" si="106"/>
        <v>35.559999999999995</v>
      </c>
      <c r="AF332" s="165">
        <f t="shared" si="107"/>
        <v>4.4798432482990291</v>
      </c>
      <c r="AH332" t="str">
        <f t="shared" si="108"/>
        <v>2020</v>
      </c>
    </row>
    <row r="333" spans="4:34" hidden="1" x14ac:dyDescent="0.25">
      <c r="D333" s="282" t="str">
        <f t="shared" si="109"/>
        <v>Q1 2020</v>
      </c>
      <c r="E333" s="114" t="s">
        <v>62</v>
      </c>
      <c r="F333" s="115" t="s">
        <v>83</v>
      </c>
      <c r="G333" s="157" t="s">
        <v>43</v>
      </c>
      <c r="H333" s="157" t="s">
        <v>197</v>
      </c>
      <c r="I333" s="116" t="s">
        <v>44</v>
      </c>
      <c r="J333" s="116" t="s">
        <v>45</v>
      </c>
      <c r="K333" s="116" t="s">
        <v>70</v>
      </c>
      <c r="L333" s="116" t="s">
        <v>70</v>
      </c>
      <c r="M333" s="116" t="s">
        <v>142</v>
      </c>
      <c r="N333" s="117">
        <v>1.2</v>
      </c>
      <c r="O333" s="146">
        <v>390</v>
      </c>
      <c r="P333" s="146">
        <v>390</v>
      </c>
      <c r="Q333" s="242">
        <v>0.45</v>
      </c>
      <c r="R333" s="118" t="str">
        <f t="shared" si="94"/>
        <v>400 - 499</v>
      </c>
      <c r="S333" s="118" t="str">
        <f t="shared" si="95"/>
        <v>1.2 - 1.39</v>
      </c>
      <c r="T333" s="119">
        <f t="shared" si="96"/>
        <v>0.54</v>
      </c>
      <c r="U333" s="120">
        <f t="shared" si="97"/>
        <v>0.20903183999999997</v>
      </c>
      <c r="V333" s="161">
        <f t="shared" si="98"/>
        <v>0.54</v>
      </c>
      <c r="W333" s="161">
        <f t="shared" si="99"/>
        <v>248.1944801964782</v>
      </c>
      <c r="X333" s="121">
        <f t="shared" si="100"/>
        <v>5.8184721306430509</v>
      </c>
      <c r="Y333" s="188">
        <v>12.929938068095668</v>
      </c>
      <c r="Z333" s="148">
        <f t="shared" si="101"/>
        <v>1</v>
      </c>
      <c r="AA333" s="148">
        <f t="shared" si="102"/>
        <v>1</v>
      </c>
      <c r="AB333" s="122">
        <f t="shared" si="103"/>
        <v>459.61940777125591</v>
      </c>
      <c r="AC333" s="30">
        <f t="shared" si="104"/>
        <v>464.51519999999988</v>
      </c>
      <c r="AD333" s="31">
        <f t="shared" si="105"/>
        <v>1</v>
      </c>
      <c r="AE333" s="164">
        <f t="shared" si="106"/>
        <v>30.479999999999997</v>
      </c>
      <c r="AF333" s="165">
        <f t="shared" si="107"/>
        <v>5.8184721306430509</v>
      </c>
      <c r="AH333" t="str">
        <f t="shared" si="108"/>
        <v>2020</v>
      </c>
    </row>
    <row r="334" spans="4:34" hidden="1" x14ac:dyDescent="0.25">
      <c r="D334" s="282" t="str">
        <f t="shared" si="109"/>
        <v>Q1 2020</v>
      </c>
      <c r="E334" s="114" t="s">
        <v>62</v>
      </c>
      <c r="F334" s="115" t="s">
        <v>83</v>
      </c>
      <c r="G334" s="157" t="s">
        <v>43</v>
      </c>
      <c r="H334" s="157" t="s">
        <v>197</v>
      </c>
      <c r="I334" s="116" t="s">
        <v>73</v>
      </c>
      <c r="J334" s="116" t="s">
        <v>45</v>
      </c>
      <c r="K334" s="116" t="s">
        <v>70</v>
      </c>
      <c r="L334" s="116" t="s">
        <v>70</v>
      </c>
      <c r="M334" s="116" t="s">
        <v>131</v>
      </c>
      <c r="N334" s="117">
        <v>1.45</v>
      </c>
      <c r="O334" s="146">
        <v>400</v>
      </c>
      <c r="P334" s="146">
        <v>400</v>
      </c>
      <c r="Q334" s="242">
        <v>2.1000000000000001E-2</v>
      </c>
      <c r="R334" s="118" t="str">
        <f t="shared" ref="R334:R397" si="110">VLOOKUP(MATCH(AB334, PPIDefinition, 1), Index2PPICat, 2, FALSE)</f>
        <v>300 - 399</v>
      </c>
      <c r="S334" s="118" t="str">
        <f t="shared" ref="S334:S397" si="111">VLOOKUP(MATCH(N334, SizeDefinition, 1), Index2SizeCat, 2, FALSE)</f>
        <v>1.4 - 1.59</v>
      </c>
      <c r="T334" s="119">
        <f t="shared" ref="T334:T397" si="112">N334*Q334</f>
        <v>3.0450000000000001E-2</v>
      </c>
      <c r="U334" s="120">
        <f t="shared" ref="U334:U397" si="113">Q334*AC334/1000</f>
        <v>1.424271345E-2</v>
      </c>
      <c r="V334" s="161">
        <f t="shared" ref="V334:V397" si="114">Q334*AE334/25.4</f>
        <v>3.0450000000000005E-2</v>
      </c>
      <c r="W334" s="161">
        <f t="shared" ref="W334:W397" si="115">Q334*SQRT(O334^2+P334^2)</f>
        <v>11.879393923934</v>
      </c>
      <c r="X334" s="121">
        <f t="shared" ref="X334:X397" si="116">IF(Q334=0, 0, Q334*Y334)</f>
        <v>0.31944552874118709</v>
      </c>
      <c r="Y334" s="188">
        <v>15.211691844818432</v>
      </c>
      <c r="Z334" s="148">
        <f t="shared" ref="Z334:Z397" si="117">VLOOKUP(O334&amp;" x "&amp;P334, Reso2Code, 3, FALSE)</f>
        <v>1</v>
      </c>
      <c r="AA334" s="148">
        <f t="shared" ref="AA334:AA397" si="118">VLOOKUP(O334&amp;" x "&amp;P334, Reso2Code, 4, FALSE)</f>
        <v>1</v>
      </c>
      <c r="AB334" s="122">
        <f t="shared" ref="AB334:AB397" si="119">SQRT(O334^2+P334^2)/N334</f>
        <v>390.12787927533657</v>
      </c>
      <c r="AC334" s="30">
        <f t="shared" ref="AC334:AC397" si="120">AE334^2*AD334/(1+AD334^2)</f>
        <v>678.22444999999993</v>
      </c>
      <c r="AD334" s="31">
        <f t="shared" ref="AD334:AD397" si="121">IF(Z334=0, 0, Z334/AA334)</f>
        <v>1</v>
      </c>
      <c r="AE334" s="164">
        <f t="shared" ref="AE334:AE397" si="122">N334*25.4</f>
        <v>36.83</v>
      </c>
      <c r="AF334" s="165">
        <f t="shared" ref="AF334:AF397" si="123">Q334*Y334</f>
        <v>0.31944552874118709</v>
      </c>
      <c r="AH334" t="str">
        <f t="shared" ref="AH334:AH397" si="124">TEXT(E334, "####")</f>
        <v>2020</v>
      </c>
    </row>
    <row r="335" spans="4:34" hidden="1" x14ac:dyDescent="0.25">
      <c r="D335" s="282" t="str">
        <f t="shared" si="109"/>
        <v>Q1 2020</v>
      </c>
      <c r="E335" s="114" t="s">
        <v>62</v>
      </c>
      <c r="F335" s="115" t="s">
        <v>83</v>
      </c>
      <c r="G335" s="157" t="s">
        <v>43</v>
      </c>
      <c r="H335" s="157" t="s">
        <v>197</v>
      </c>
      <c r="I335" s="116" t="s">
        <v>73</v>
      </c>
      <c r="J335" s="116" t="s">
        <v>45</v>
      </c>
      <c r="K335" s="116" t="s">
        <v>70</v>
      </c>
      <c r="L335" s="116" t="s">
        <v>70</v>
      </c>
      <c r="M335" s="116" t="s">
        <v>131</v>
      </c>
      <c r="N335" s="117">
        <v>1.2</v>
      </c>
      <c r="O335" s="146">
        <v>390</v>
      </c>
      <c r="P335" s="146">
        <v>390</v>
      </c>
      <c r="Q335" s="242">
        <v>0.05</v>
      </c>
      <c r="R335" s="118" t="str">
        <f t="shared" si="110"/>
        <v>400 - 499</v>
      </c>
      <c r="S335" s="118" t="str">
        <f t="shared" si="111"/>
        <v>1.2 - 1.39</v>
      </c>
      <c r="T335" s="119">
        <f t="shared" si="112"/>
        <v>0.06</v>
      </c>
      <c r="U335" s="120">
        <f t="shared" si="113"/>
        <v>2.3225759999999995E-2</v>
      </c>
      <c r="V335" s="161">
        <f t="shared" si="114"/>
        <v>6.0000000000000005E-2</v>
      </c>
      <c r="W335" s="161">
        <f t="shared" si="115"/>
        <v>27.577164466275356</v>
      </c>
      <c r="X335" s="121">
        <f t="shared" si="116"/>
        <v>0.64649690340478339</v>
      </c>
      <c r="Y335" s="188">
        <v>12.929938068095668</v>
      </c>
      <c r="Z335" s="148">
        <f t="shared" si="117"/>
        <v>1</v>
      </c>
      <c r="AA335" s="148">
        <f t="shared" si="118"/>
        <v>1</v>
      </c>
      <c r="AB335" s="122">
        <f t="shared" si="119"/>
        <v>459.61940777125591</v>
      </c>
      <c r="AC335" s="30">
        <f t="shared" si="120"/>
        <v>464.51519999999988</v>
      </c>
      <c r="AD335" s="31">
        <f t="shared" si="121"/>
        <v>1</v>
      </c>
      <c r="AE335" s="164">
        <f t="shared" si="122"/>
        <v>30.479999999999997</v>
      </c>
      <c r="AF335" s="165">
        <f t="shared" si="123"/>
        <v>0.64649690340478339</v>
      </c>
      <c r="AH335" t="str">
        <f t="shared" si="124"/>
        <v>2020</v>
      </c>
    </row>
    <row r="336" spans="4:34" hidden="1" x14ac:dyDescent="0.25">
      <c r="D336" s="282" t="str">
        <f t="shared" si="109"/>
        <v>Q1 2020</v>
      </c>
      <c r="E336" s="114" t="s">
        <v>62</v>
      </c>
      <c r="F336" s="115" t="s">
        <v>83</v>
      </c>
      <c r="G336" s="157" t="s">
        <v>43</v>
      </c>
      <c r="H336" s="157" t="s">
        <v>197</v>
      </c>
      <c r="I336" s="116" t="s">
        <v>58</v>
      </c>
      <c r="J336" s="116" t="s">
        <v>45</v>
      </c>
      <c r="K336" s="116" t="s">
        <v>70</v>
      </c>
      <c r="L336" s="116" t="s">
        <v>70</v>
      </c>
      <c r="M336" s="116" t="s">
        <v>131</v>
      </c>
      <c r="N336" s="117">
        <v>1.2</v>
      </c>
      <c r="O336" s="146">
        <v>390</v>
      </c>
      <c r="P336" s="146">
        <v>390</v>
      </c>
      <c r="Q336" s="242">
        <v>0.11</v>
      </c>
      <c r="R336" s="118" t="str">
        <f t="shared" si="110"/>
        <v>400 - 499</v>
      </c>
      <c r="S336" s="118" t="str">
        <f t="shared" si="111"/>
        <v>1.2 - 1.39</v>
      </c>
      <c r="T336" s="119">
        <f t="shared" si="112"/>
        <v>0.13200000000000001</v>
      </c>
      <c r="U336" s="120">
        <f t="shared" si="113"/>
        <v>5.1096671999999982E-2</v>
      </c>
      <c r="V336" s="161">
        <f t="shared" si="114"/>
        <v>0.13200000000000001</v>
      </c>
      <c r="W336" s="161">
        <f t="shared" si="115"/>
        <v>60.669761825805779</v>
      </c>
      <c r="X336" s="121">
        <f t="shared" si="116"/>
        <v>1.4222931874905234</v>
      </c>
      <c r="Y336" s="188">
        <v>12.929938068095668</v>
      </c>
      <c r="Z336" s="148">
        <f t="shared" si="117"/>
        <v>1</v>
      </c>
      <c r="AA336" s="148">
        <f t="shared" si="118"/>
        <v>1</v>
      </c>
      <c r="AB336" s="122">
        <f t="shared" si="119"/>
        <v>459.61940777125591</v>
      </c>
      <c r="AC336" s="30">
        <f t="shared" si="120"/>
        <v>464.51519999999988</v>
      </c>
      <c r="AD336" s="31">
        <f t="shared" si="121"/>
        <v>1</v>
      </c>
      <c r="AE336" s="164">
        <f t="shared" si="122"/>
        <v>30.479999999999997</v>
      </c>
      <c r="AF336" s="165">
        <f t="shared" si="123"/>
        <v>1.4222931874905234</v>
      </c>
      <c r="AH336" t="str">
        <f t="shared" si="124"/>
        <v>2020</v>
      </c>
    </row>
    <row r="337" spans="4:34" hidden="1" x14ac:dyDescent="0.25">
      <c r="D337" s="282" t="str">
        <f t="shared" si="109"/>
        <v>Q1 2020</v>
      </c>
      <c r="E337" s="114" t="s">
        <v>62</v>
      </c>
      <c r="F337" s="115" t="s">
        <v>83</v>
      </c>
      <c r="G337" s="157" t="s">
        <v>43</v>
      </c>
      <c r="H337" s="157" t="s">
        <v>197</v>
      </c>
      <c r="I337" s="116" t="s">
        <v>58</v>
      </c>
      <c r="J337" s="116" t="s">
        <v>45</v>
      </c>
      <c r="K337" s="116" t="s">
        <v>70</v>
      </c>
      <c r="L337" s="116" t="s">
        <v>70</v>
      </c>
      <c r="M337" s="116" t="s">
        <v>131</v>
      </c>
      <c r="N337" s="117">
        <v>1.4</v>
      </c>
      <c r="O337" s="146">
        <v>400</v>
      </c>
      <c r="P337" s="146">
        <v>400</v>
      </c>
      <c r="Q337" s="242">
        <v>0.13</v>
      </c>
      <c r="R337" s="118" t="str">
        <f t="shared" si="110"/>
        <v>400 - 499</v>
      </c>
      <c r="S337" s="118" t="str">
        <f t="shared" si="111"/>
        <v>1.4 - 1.59</v>
      </c>
      <c r="T337" s="119">
        <f t="shared" si="112"/>
        <v>0.182</v>
      </c>
      <c r="U337" s="120">
        <f t="shared" si="113"/>
        <v>8.2193383999999994E-2</v>
      </c>
      <c r="V337" s="161">
        <f t="shared" si="114"/>
        <v>0.182</v>
      </c>
      <c r="W337" s="161">
        <f t="shared" si="115"/>
        <v>73.539105243400954</v>
      </c>
      <c r="X337" s="121">
        <f t="shared" si="116"/>
        <v>1.878643942835077</v>
      </c>
      <c r="Y337" s="188">
        <v>14.451107252577515</v>
      </c>
      <c r="Z337" s="148">
        <f t="shared" si="117"/>
        <v>1</v>
      </c>
      <c r="AA337" s="148">
        <f t="shared" si="118"/>
        <v>1</v>
      </c>
      <c r="AB337" s="122">
        <f t="shared" si="119"/>
        <v>404.06101782088433</v>
      </c>
      <c r="AC337" s="30">
        <f t="shared" si="120"/>
        <v>632.25679999999988</v>
      </c>
      <c r="AD337" s="31">
        <f t="shared" si="121"/>
        <v>1</v>
      </c>
      <c r="AE337" s="164">
        <f t="shared" si="122"/>
        <v>35.559999999999995</v>
      </c>
      <c r="AF337" s="165">
        <f t="shared" si="123"/>
        <v>1.878643942835077</v>
      </c>
      <c r="AH337" t="str">
        <f t="shared" si="124"/>
        <v>2020</v>
      </c>
    </row>
    <row r="338" spans="4:34" hidden="1" x14ac:dyDescent="0.25">
      <c r="D338" s="282" t="str">
        <f t="shared" si="109"/>
        <v>Q1 2020</v>
      </c>
      <c r="E338" s="114" t="s">
        <v>62</v>
      </c>
      <c r="F338" s="115" t="s">
        <v>83</v>
      </c>
      <c r="G338" s="157" t="s">
        <v>43</v>
      </c>
      <c r="H338" s="157" t="s">
        <v>197</v>
      </c>
      <c r="I338" s="116" t="s">
        <v>58</v>
      </c>
      <c r="J338" s="116" t="s">
        <v>45</v>
      </c>
      <c r="K338" s="116" t="s">
        <v>70</v>
      </c>
      <c r="L338" s="116" t="s">
        <v>70</v>
      </c>
      <c r="M338" s="116" t="s">
        <v>131</v>
      </c>
      <c r="N338" s="117">
        <v>0.95</v>
      </c>
      <c r="O338" s="146">
        <v>120</v>
      </c>
      <c r="P338" s="146">
        <v>180</v>
      </c>
      <c r="Q338" s="242">
        <v>0.19</v>
      </c>
      <c r="R338" s="118" t="str">
        <f t="shared" si="110"/>
        <v>200 - 299</v>
      </c>
      <c r="S338" s="118" t="str">
        <f t="shared" si="111"/>
        <v>0.8 - 0.99</v>
      </c>
      <c r="T338" s="119">
        <f t="shared" si="112"/>
        <v>0.18049999999999999</v>
      </c>
      <c r="U338" s="120">
        <f t="shared" si="113"/>
        <v>5.1059451230769229E-2</v>
      </c>
      <c r="V338" s="161">
        <f t="shared" si="114"/>
        <v>0.18049999999999999</v>
      </c>
      <c r="W338" s="161">
        <f t="shared" si="115"/>
        <v>41.103284540289479</v>
      </c>
      <c r="X338" s="121">
        <f t="shared" si="116"/>
        <v>1.7341328703093013</v>
      </c>
      <c r="Y338" s="188">
        <v>9.1270151068910597</v>
      </c>
      <c r="Z338" s="148">
        <f t="shared" si="117"/>
        <v>2</v>
      </c>
      <c r="AA338" s="148">
        <f t="shared" si="118"/>
        <v>3</v>
      </c>
      <c r="AB338" s="122">
        <f t="shared" si="119"/>
        <v>227.71902792404143</v>
      </c>
      <c r="AC338" s="30">
        <f t="shared" si="120"/>
        <v>268.73395384615384</v>
      </c>
      <c r="AD338" s="31">
        <f t="shared" si="121"/>
        <v>0.66666666666666663</v>
      </c>
      <c r="AE338" s="164">
        <f t="shared" si="122"/>
        <v>24.13</v>
      </c>
      <c r="AF338" s="165">
        <f t="shared" si="123"/>
        <v>1.7341328703093013</v>
      </c>
      <c r="AH338" t="str">
        <f t="shared" si="124"/>
        <v>2020</v>
      </c>
    </row>
    <row r="339" spans="4:34" hidden="1" x14ac:dyDescent="0.25">
      <c r="D339" s="282" t="str">
        <f t="shared" si="109"/>
        <v>Q1 2020</v>
      </c>
      <c r="E339" s="114" t="s">
        <v>62</v>
      </c>
      <c r="F339" s="115" t="s">
        <v>83</v>
      </c>
      <c r="G339" s="157" t="s">
        <v>43</v>
      </c>
      <c r="H339" s="157" t="s">
        <v>197</v>
      </c>
      <c r="I339" s="116" t="s">
        <v>89</v>
      </c>
      <c r="J339" s="116" t="s">
        <v>45</v>
      </c>
      <c r="K339" s="116" t="s">
        <v>70</v>
      </c>
      <c r="L339" s="116" t="s">
        <v>70</v>
      </c>
      <c r="M339" s="116" t="s">
        <v>131</v>
      </c>
      <c r="N339" s="117">
        <v>0.95</v>
      </c>
      <c r="O339" s="146">
        <v>120</v>
      </c>
      <c r="P339" s="146">
        <v>240</v>
      </c>
      <c r="Q339" s="242">
        <v>1.76</v>
      </c>
      <c r="R339" s="118" t="str">
        <f t="shared" si="110"/>
        <v>200 - 299</v>
      </c>
      <c r="S339" s="118" t="str">
        <f t="shared" si="111"/>
        <v>0.8 - 0.99</v>
      </c>
      <c r="T339" s="119">
        <f t="shared" si="112"/>
        <v>1.6719999999999999</v>
      </c>
      <c r="U339" s="120">
        <f t="shared" si="113"/>
        <v>0.40990885759999995</v>
      </c>
      <c r="V339" s="161">
        <f t="shared" si="114"/>
        <v>1.6720000000000002</v>
      </c>
      <c r="W339" s="161">
        <f t="shared" si="115"/>
        <v>472.25755684795558</v>
      </c>
      <c r="X339" s="121">
        <f t="shared" si="116"/>
        <v>16.063546588128265</v>
      </c>
      <c r="Y339" s="188">
        <v>9.1270151068910597</v>
      </c>
      <c r="Z339" s="148">
        <f t="shared" si="117"/>
        <v>1</v>
      </c>
      <c r="AA339" s="148">
        <f t="shared" si="118"/>
        <v>2</v>
      </c>
      <c r="AB339" s="122">
        <f t="shared" si="119"/>
        <v>282.45069189471025</v>
      </c>
      <c r="AC339" s="30">
        <f t="shared" si="120"/>
        <v>232.90276</v>
      </c>
      <c r="AD339" s="31">
        <f t="shared" si="121"/>
        <v>0.5</v>
      </c>
      <c r="AE339" s="164">
        <f t="shared" si="122"/>
        <v>24.13</v>
      </c>
      <c r="AF339" s="165">
        <f t="shared" si="123"/>
        <v>16.063546588128265</v>
      </c>
      <c r="AH339" t="str">
        <f t="shared" si="124"/>
        <v>2020</v>
      </c>
    </row>
    <row r="340" spans="4:34" hidden="1" x14ac:dyDescent="0.25">
      <c r="D340" s="282" t="str">
        <f t="shared" si="109"/>
        <v>Q1 2020</v>
      </c>
      <c r="E340" s="114" t="s">
        <v>62</v>
      </c>
      <c r="F340" s="115" t="s">
        <v>83</v>
      </c>
      <c r="G340" s="157" t="s">
        <v>43</v>
      </c>
      <c r="H340" s="157" t="s">
        <v>197</v>
      </c>
      <c r="I340" s="116" t="s">
        <v>72</v>
      </c>
      <c r="J340" s="116" t="s">
        <v>45</v>
      </c>
      <c r="K340" s="116" t="s">
        <v>70</v>
      </c>
      <c r="L340" s="116" t="s">
        <v>82</v>
      </c>
      <c r="M340" s="116" t="s">
        <v>163</v>
      </c>
      <c r="N340" s="117">
        <v>1.4</v>
      </c>
      <c r="O340" s="146">
        <v>300</v>
      </c>
      <c r="P340" s="146">
        <v>300</v>
      </c>
      <c r="Q340" s="242">
        <v>0.04</v>
      </c>
      <c r="R340" s="118" t="str">
        <f t="shared" si="110"/>
        <v>300 - 399</v>
      </c>
      <c r="S340" s="118" t="str">
        <f t="shared" si="111"/>
        <v>1.4 - 1.59</v>
      </c>
      <c r="T340" s="119">
        <f t="shared" si="112"/>
        <v>5.5999999999999994E-2</v>
      </c>
      <c r="U340" s="120">
        <f t="shared" si="113"/>
        <v>2.5290271999999996E-2</v>
      </c>
      <c r="V340" s="161">
        <f t="shared" si="114"/>
        <v>5.6000000000000001E-2</v>
      </c>
      <c r="W340" s="161">
        <f t="shared" si="115"/>
        <v>16.970562748477143</v>
      </c>
      <c r="X340" s="121">
        <f t="shared" si="116"/>
        <v>0.54762090641346373</v>
      </c>
      <c r="Y340" s="188">
        <v>13.690522660336592</v>
      </c>
      <c r="Z340" s="148">
        <f t="shared" si="117"/>
        <v>1</v>
      </c>
      <c r="AA340" s="148">
        <f t="shared" si="118"/>
        <v>1</v>
      </c>
      <c r="AB340" s="122">
        <f t="shared" si="119"/>
        <v>303.04576336566328</v>
      </c>
      <c r="AC340" s="30">
        <f t="shared" si="120"/>
        <v>632.25679999999988</v>
      </c>
      <c r="AD340" s="31">
        <f t="shared" si="121"/>
        <v>1</v>
      </c>
      <c r="AE340" s="164">
        <f t="shared" si="122"/>
        <v>35.559999999999995</v>
      </c>
      <c r="AF340" s="165">
        <f t="shared" si="123"/>
        <v>0.54762090641346373</v>
      </c>
      <c r="AH340" t="str">
        <f t="shared" si="124"/>
        <v>2020</v>
      </c>
    </row>
    <row r="341" spans="4:34" hidden="1" x14ac:dyDescent="0.25">
      <c r="D341" s="282" t="str">
        <f t="shared" si="109"/>
        <v>Q1 2020</v>
      </c>
      <c r="E341" s="114" t="s">
        <v>62</v>
      </c>
      <c r="F341" s="115" t="s">
        <v>83</v>
      </c>
      <c r="G341" s="157" t="s">
        <v>43</v>
      </c>
      <c r="H341" s="157" t="s">
        <v>197</v>
      </c>
      <c r="I341" s="116" t="s">
        <v>72</v>
      </c>
      <c r="J341" s="116" t="s">
        <v>45</v>
      </c>
      <c r="K341" s="116" t="s">
        <v>81</v>
      </c>
      <c r="L341" s="116" t="s">
        <v>81</v>
      </c>
      <c r="M341" s="116" t="s">
        <v>146</v>
      </c>
      <c r="N341" s="117">
        <v>0.95</v>
      </c>
      <c r="O341" s="146">
        <v>120</v>
      </c>
      <c r="P341" s="146">
        <v>240</v>
      </c>
      <c r="Q341" s="242">
        <v>0.26</v>
      </c>
      <c r="R341" s="118" t="str">
        <f t="shared" si="110"/>
        <v>200 - 299</v>
      </c>
      <c r="S341" s="118" t="str">
        <f t="shared" si="111"/>
        <v>0.8 - 0.99</v>
      </c>
      <c r="T341" s="119">
        <f t="shared" si="112"/>
        <v>0.247</v>
      </c>
      <c r="U341" s="120">
        <f t="shared" si="113"/>
        <v>6.0554717600000002E-2</v>
      </c>
      <c r="V341" s="161">
        <f t="shared" si="114"/>
        <v>0.247</v>
      </c>
      <c r="W341" s="161">
        <f t="shared" si="115"/>
        <v>69.765320897993433</v>
      </c>
      <c r="X341" s="121">
        <f t="shared" si="116"/>
        <v>2.1130239277916756</v>
      </c>
      <c r="Y341" s="188">
        <v>8.1270151068910597</v>
      </c>
      <c r="Z341" s="148">
        <f t="shared" si="117"/>
        <v>1</v>
      </c>
      <c r="AA341" s="148">
        <f t="shared" si="118"/>
        <v>2</v>
      </c>
      <c r="AB341" s="122">
        <f t="shared" si="119"/>
        <v>282.45069189471025</v>
      </c>
      <c r="AC341" s="30">
        <f t="shared" si="120"/>
        <v>232.90276</v>
      </c>
      <c r="AD341" s="31">
        <f t="shared" si="121"/>
        <v>0.5</v>
      </c>
      <c r="AE341" s="164">
        <f t="shared" si="122"/>
        <v>24.13</v>
      </c>
      <c r="AF341" s="165">
        <f t="shared" si="123"/>
        <v>2.1130239277916756</v>
      </c>
      <c r="AH341" t="str">
        <f t="shared" si="124"/>
        <v>2020</v>
      </c>
    </row>
    <row r="342" spans="4:34" hidden="1" x14ac:dyDescent="0.25">
      <c r="D342" s="282" t="str">
        <f t="shared" si="109"/>
        <v>Q1 2020</v>
      </c>
      <c r="E342" s="114" t="s">
        <v>62</v>
      </c>
      <c r="F342" s="115" t="s">
        <v>83</v>
      </c>
      <c r="G342" s="157" t="s">
        <v>43</v>
      </c>
      <c r="H342" s="157" t="s">
        <v>197</v>
      </c>
      <c r="I342" s="116" t="s">
        <v>50</v>
      </c>
      <c r="J342" s="116" t="s">
        <v>45</v>
      </c>
      <c r="K342" s="116" t="s">
        <v>81</v>
      </c>
      <c r="L342" s="116" t="s">
        <v>81</v>
      </c>
      <c r="M342" s="116" t="s">
        <v>146</v>
      </c>
      <c r="N342" s="117">
        <v>0.95</v>
      </c>
      <c r="O342" s="146">
        <v>120</v>
      </c>
      <c r="P342" s="146">
        <v>240</v>
      </c>
      <c r="Q342" s="242">
        <v>1.49</v>
      </c>
      <c r="R342" s="118" t="str">
        <f t="shared" si="110"/>
        <v>200 - 299</v>
      </c>
      <c r="S342" s="118" t="str">
        <f t="shared" si="111"/>
        <v>0.8 - 0.99</v>
      </c>
      <c r="T342" s="119">
        <f t="shared" si="112"/>
        <v>1.4155</v>
      </c>
      <c r="U342" s="120">
        <f t="shared" si="113"/>
        <v>0.3470251124</v>
      </c>
      <c r="V342" s="161">
        <f t="shared" si="114"/>
        <v>1.4155</v>
      </c>
      <c r="W342" s="161">
        <f t="shared" si="115"/>
        <v>399.80895437696239</v>
      </c>
      <c r="X342" s="121">
        <f t="shared" si="116"/>
        <v>12.109252509267678</v>
      </c>
      <c r="Y342" s="188">
        <v>8.1270151068910597</v>
      </c>
      <c r="Z342" s="148">
        <f t="shared" si="117"/>
        <v>1</v>
      </c>
      <c r="AA342" s="148">
        <f t="shared" si="118"/>
        <v>2</v>
      </c>
      <c r="AB342" s="122">
        <f t="shared" si="119"/>
        <v>282.45069189471025</v>
      </c>
      <c r="AC342" s="30">
        <f t="shared" si="120"/>
        <v>232.90276</v>
      </c>
      <c r="AD342" s="31">
        <f t="shared" si="121"/>
        <v>0.5</v>
      </c>
      <c r="AE342" s="164">
        <f t="shared" si="122"/>
        <v>24.13</v>
      </c>
      <c r="AF342" s="165">
        <f t="shared" si="123"/>
        <v>12.109252509267678</v>
      </c>
      <c r="AH342" t="str">
        <f t="shared" si="124"/>
        <v>2020</v>
      </c>
    </row>
    <row r="343" spans="4:34" hidden="1" x14ac:dyDescent="0.25">
      <c r="D343" s="282" t="str">
        <f t="shared" si="109"/>
        <v>Q1 2020</v>
      </c>
      <c r="E343" s="114" t="s">
        <v>62</v>
      </c>
      <c r="F343" s="115" t="s">
        <v>83</v>
      </c>
      <c r="G343" s="157" t="s">
        <v>43</v>
      </c>
      <c r="H343" s="157" t="s">
        <v>197</v>
      </c>
      <c r="I343" s="116" t="s">
        <v>89</v>
      </c>
      <c r="J343" s="116" t="s">
        <v>45</v>
      </c>
      <c r="K343" s="116" t="s">
        <v>81</v>
      </c>
      <c r="L343" s="116" t="s">
        <v>81</v>
      </c>
      <c r="M343" s="116" t="s">
        <v>146</v>
      </c>
      <c r="N343" s="117">
        <v>0.95</v>
      </c>
      <c r="O343" s="146">
        <v>120</v>
      </c>
      <c r="P343" s="146">
        <v>240</v>
      </c>
      <c r="Q343" s="242">
        <v>2.25</v>
      </c>
      <c r="R343" s="118" t="str">
        <f t="shared" si="110"/>
        <v>200 - 299</v>
      </c>
      <c r="S343" s="118" t="str">
        <f t="shared" si="111"/>
        <v>0.8 - 0.99</v>
      </c>
      <c r="T343" s="119">
        <f t="shared" si="112"/>
        <v>2.1374999999999997</v>
      </c>
      <c r="U343" s="120">
        <f t="shared" si="113"/>
        <v>0.52403120999999997</v>
      </c>
      <c r="V343" s="161">
        <f t="shared" si="114"/>
        <v>2.1375000000000002</v>
      </c>
      <c r="W343" s="161">
        <f t="shared" si="115"/>
        <v>603.73835392494323</v>
      </c>
      <c r="X343" s="121">
        <f t="shared" si="116"/>
        <v>20.535783990504886</v>
      </c>
      <c r="Y343" s="188">
        <v>9.1270151068910597</v>
      </c>
      <c r="Z343" s="148">
        <f t="shared" si="117"/>
        <v>1</v>
      </c>
      <c r="AA343" s="148">
        <f t="shared" si="118"/>
        <v>2</v>
      </c>
      <c r="AB343" s="122">
        <f t="shared" si="119"/>
        <v>282.45069189471025</v>
      </c>
      <c r="AC343" s="30">
        <f t="shared" si="120"/>
        <v>232.90276</v>
      </c>
      <c r="AD343" s="31">
        <f t="shared" si="121"/>
        <v>0.5</v>
      </c>
      <c r="AE343" s="164">
        <f t="shared" si="122"/>
        <v>24.13</v>
      </c>
      <c r="AF343" s="165">
        <f t="shared" si="123"/>
        <v>20.535783990504886</v>
      </c>
      <c r="AH343" t="str">
        <f t="shared" si="124"/>
        <v>2020</v>
      </c>
    </row>
    <row r="344" spans="4:34" hidden="1" x14ac:dyDescent="0.25">
      <c r="D344" s="282" t="str">
        <f t="shared" si="109"/>
        <v>Q1 2020</v>
      </c>
      <c r="E344" s="114" t="s">
        <v>62</v>
      </c>
      <c r="F344" s="115" t="s">
        <v>83</v>
      </c>
      <c r="G344" s="157" t="s">
        <v>43</v>
      </c>
      <c r="H344" s="157" t="s">
        <v>197</v>
      </c>
      <c r="I344" s="116" t="s">
        <v>50</v>
      </c>
      <c r="J344" s="116" t="s">
        <v>45</v>
      </c>
      <c r="K344" s="116" t="s">
        <v>81</v>
      </c>
      <c r="L344" s="116" t="s">
        <v>81</v>
      </c>
      <c r="M344" s="116" t="s">
        <v>136</v>
      </c>
      <c r="N344" s="117">
        <v>0.95</v>
      </c>
      <c r="O344" s="146">
        <v>454</v>
      </c>
      <c r="P344" s="146">
        <v>454</v>
      </c>
      <c r="Q344" s="242">
        <v>0.53</v>
      </c>
      <c r="R344" s="118" t="str">
        <f t="shared" si="110"/>
        <v>600 - 699</v>
      </c>
      <c r="S344" s="118" t="str">
        <f t="shared" si="111"/>
        <v>0.8 - 0.99</v>
      </c>
      <c r="T344" s="119">
        <f t="shared" si="112"/>
        <v>0.50349999999999995</v>
      </c>
      <c r="U344" s="120">
        <f t="shared" si="113"/>
        <v>0.15429807849999999</v>
      </c>
      <c r="V344" s="161">
        <f t="shared" si="114"/>
        <v>0.50350000000000006</v>
      </c>
      <c r="W344" s="161">
        <f t="shared" si="115"/>
        <v>340.28806737821412</v>
      </c>
      <c r="X344" s="121">
        <f t="shared" si="116"/>
        <v>8.0621966777537697</v>
      </c>
      <c r="Y344" s="188">
        <v>15.211691844818432</v>
      </c>
      <c r="Z344" s="148">
        <f t="shared" si="117"/>
        <v>1</v>
      </c>
      <c r="AA344" s="148">
        <f t="shared" si="118"/>
        <v>1</v>
      </c>
      <c r="AB344" s="122">
        <f t="shared" si="119"/>
        <v>675.84521822882641</v>
      </c>
      <c r="AC344" s="30">
        <f t="shared" si="120"/>
        <v>291.12844999999999</v>
      </c>
      <c r="AD344" s="31">
        <f t="shared" si="121"/>
        <v>1</v>
      </c>
      <c r="AE344" s="164">
        <f t="shared" si="122"/>
        <v>24.13</v>
      </c>
      <c r="AF344" s="165">
        <f t="shared" si="123"/>
        <v>8.0621966777537697</v>
      </c>
      <c r="AH344" t="str">
        <f t="shared" si="124"/>
        <v>2020</v>
      </c>
    </row>
    <row r="345" spans="4:34" hidden="1" x14ac:dyDescent="0.25">
      <c r="D345" s="282" t="str">
        <f t="shared" si="109"/>
        <v>Q1 2020</v>
      </c>
      <c r="E345" s="114" t="s">
        <v>62</v>
      </c>
      <c r="F345" s="115" t="s">
        <v>83</v>
      </c>
      <c r="G345" s="157" t="s">
        <v>43</v>
      </c>
      <c r="H345" s="157" t="s">
        <v>197</v>
      </c>
      <c r="I345" s="116" t="s">
        <v>89</v>
      </c>
      <c r="J345" s="116" t="s">
        <v>45</v>
      </c>
      <c r="K345" s="116" t="s">
        <v>81</v>
      </c>
      <c r="L345" s="116" t="s">
        <v>81</v>
      </c>
      <c r="M345" s="116" t="s">
        <v>136</v>
      </c>
      <c r="N345" s="117">
        <v>1.39</v>
      </c>
      <c r="O345" s="146">
        <v>454</v>
      </c>
      <c r="P345" s="146">
        <v>454</v>
      </c>
      <c r="Q345" s="242">
        <v>0.71</v>
      </c>
      <c r="R345" s="118" t="str">
        <f t="shared" si="110"/>
        <v>400 - 499</v>
      </c>
      <c r="S345" s="118" t="str">
        <f t="shared" si="111"/>
        <v>1.2 - 1.39</v>
      </c>
      <c r="T345" s="119">
        <f t="shared" si="112"/>
        <v>0.98689999999999989</v>
      </c>
      <c r="U345" s="120">
        <f t="shared" si="113"/>
        <v>0.44251234077999996</v>
      </c>
      <c r="V345" s="161">
        <f t="shared" si="114"/>
        <v>0.9869</v>
      </c>
      <c r="W345" s="161">
        <f t="shared" si="115"/>
        <v>455.85759969534342</v>
      </c>
      <c r="X345" s="121">
        <f t="shared" si="116"/>
        <v>10.800301209821086</v>
      </c>
      <c r="Y345" s="188">
        <v>15.211691844818432</v>
      </c>
      <c r="Z345" s="148">
        <f t="shared" si="117"/>
        <v>1</v>
      </c>
      <c r="AA345" s="148">
        <f t="shared" si="118"/>
        <v>1</v>
      </c>
      <c r="AB345" s="122">
        <f t="shared" si="119"/>
        <v>461.90860238660804</v>
      </c>
      <c r="AC345" s="30">
        <f t="shared" si="120"/>
        <v>623.25681799999995</v>
      </c>
      <c r="AD345" s="31">
        <f t="shared" si="121"/>
        <v>1</v>
      </c>
      <c r="AE345" s="164">
        <f t="shared" si="122"/>
        <v>35.305999999999997</v>
      </c>
      <c r="AF345" s="165">
        <f t="shared" si="123"/>
        <v>10.800301209821086</v>
      </c>
      <c r="AH345" t="str">
        <f t="shared" si="124"/>
        <v>2020</v>
      </c>
    </row>
    <row r="346" spans="4:34" hidden="1" x14ac:dyDescent="0.25">
      <c r="D346" s="282" t="str">
        <f t="shared" si="109"/>
        <v>Q1 2020</v>
      </c>
      <c r="E346" s="114" t="s">
        <v>62</v>
      </c>
      <c r="F346" s="115" t="s">
        <v>83</v>
      </c>
      <c r="G346" s="157" t="s">
        <v>43</v>
      </c>
      <c r="H346" s="157" t="s">
        <v>197</v>
      </c>
      <c r="I346" s="116" t="s">
        <v>58</v>
      </c>
      <c r="J346" s="116" t="s">
        <v>45</v>
      </c>
      <c r="K346" s="116" t="s">
        <v>81</v>
      </c>
      <c r="L346" s="116" t="s">
        <v>81</v>
      </c>
      <c r="M346" s="116" t="s">
        <v>187</v>
      </c>
      <c r="N346" s="117">
        <v>1.39</v>
      </c>
      <c r="O346" s="146">
        <v>454</v>
      </c>
      <c r="P346" s="146">
        <v>454</v>
      </c>
      <c r="Q346" s="242">
        <v>0.68</v>
      </c>
      <c r="R346" s="118" t="str">
        <f t="shared" si="110"/>
        <v>400 - 499</v>
      </c>
      <c r="S346" s="118" t="str">
        <f t="shared" si="111"/>
        <v>1.2 - 1.39</v>
      </c>
      <c r="T346" s="119">
        <f t="shared" si="112"/>
        <v>0.94520000000000004</v>
      </c>
      <c r="U346" s="120">
        <f t="shared" si="113"/>
        <v>0.42381463623999999</v>
      </c>
      <c r="V346" s="161">
        <f t="shared" si="114"/>
        <v>0.94520000000000004</v>
      </c>
      <c r="W346" s="161">
        <f t="shared" si="115"/>
        <v>436.59601097582191</v>
      </c>
      <c r="X346" s="121">
        <f t="shared" si="116"/>
        <v>10.343950454476534</v>
      </c>
      <c r="Y346" s="188">
        <v>15.211691844818432</v>
      </c>
      <c r="Z346" s="148">
        <f t="shared" si="117"/>
        <v>1</v>
      </c>
      <c r="AA346" s="148">
        <f t="shared" si="118"/>
        <v>1</v>
      </c>
      <c r="AB346" s="122">
        <f t="shared" si="119"/>
        <v>461.90860238660804</v>
      </c>
      <c r="AC346" s="30">
        <f t="shared" si="120"/>
        <v>623.25681799999995</v>
      </c>
      <c r="AD346" s="31">
        <f t="shared" si="121"/>
        <v>1</v>
      </c>
      <c r="AE346" s="164">
        <f t="shared" si="122"/>
        <v>35.305999999999997</v>
      </c>
      <c r="AF346" s="165">
        <f t="shared" si="123"/>
        <v>10.343950454476534</v>
      </c>
      <c r="AH346" t="str">
        <f t="shared" si="124"/>
        <v>2020</v>
      </c>
    </row>
    <row r="347" spans="4:34" hidden="1" x14ac:dyDescent="0.25">
      <c r="D347" s="282" t="str">
        <f t="shared" si="109"/>
        <v>Q2 2020</v>
      </c>
      <c r="E347" s="114" t="s">
        <v>62</v>
      </c>
      <c r="F347" s="115" t="s">
        <v>84</v>
      </c>
      <c r="G347" s="157" t="s">
        <v>43</v>
      </c>
      <c r="H347" s="157" t="s">
        <v>197</v>
      </c>
      <c r="I347" s="116" t="s">
        <v>87</v>
      </c>
      <c r="J347" s="116" t="s">
        <v>51</v>
      </c>
      <c r="K347" s="116" t="s">
        <v>46</v>
      </c>
      <c r="L347" s="116" t="s">
        <v>46</v>
      </c>
      <c r="M347" s="116"/>
      <c r="N347" s="117">
        <v>1.78</v>
      </c>
      <c r="O347" s="146">
        <v>368</v>
      </c>
      <c r="P347" s="146">
        <v>448</v>
      </c>
      <c r="Q347" s="242">
        <v>0.75</v>
      </c>
      <c r="R347" s="118" t="str">
        <f t="shared" si="110"/>
        <v>300 - 399</v>
      </c>
      <c r="S347" s="118" t="str">
        <f t="shared" si="111"/>
        <v>1.6 - 1.79</v>
      </c>
      <c r="T347" s="119">
        <f t="shared" si="112"/>
        <v>1.335</v>
      </c>
      <c r="U347" s="120">
        <f t="shared" si="113"/>
        <v>0.75195152166945922</v>
      </c>
      <c r="V347" s="161">
        <f t="shared" si="114"/>
        <v>1.335</v>
      </c>
      <c r="W347" s="161">
        <f t="shared" si="115"/>
        <v>434.8241023678425</v>
      </c>
      <c r="X347" s="121">
        <f t="shared" si="116"/>
        <v>28.824782881686325</v>
      </c>
      <c r="Y347" s="188">
        <v>38.433043842248431</v>
      </c>
      <c r="Z347" s="148">
        <f t="shared" si="117"/>
        <v>23</v>
      </c>
      <c r="AA347" s="148">
        <f t="shared" si="118"/>
        <v>28</v>
      </c>
      <c r="AB347" s="122">
        <f t="shared" si="119"/>
        <v>325.71093810325283</v>
      </c>
      <c r="AC347" s="30">
        <f t="shared" si="120"/>
        <v>1002.6020288926123</v>
      </c>
      <c r="AD347" s="31">
        <f t="shared" si="121"/>
        <v>0.8214285714285714</v>
      </c>
      <c r="AE347" s="164">
        <f t="shared" si="122"/>
        <v>45.211999999999996</v>
      </c>
      <c r="AF347" s="165">
        <f t="shared" si="123"/>
        <v>28.824782881686325</v>
      </c>
      <c r="AH347" t="str">
        <f t="shared" si="124"/>
        <v>2020</v>
      </c>
    </row>
    <row r="348" spans="4:34" hidden="1" x14ac:dyDescent="0.25">
      <c r="D348" s="282" t="str">
        <f t="shared" si="109"/>
        <v>Q2 2020</v>
      </c>
      <c r="E348" s="114" t="s">
        <v>62</v>
      </c>
      <c r="F348" s="115" t="s">
        <v>84</v>
      </c>
      <c r="G348" s="157" t="s">
        <v>43</v>
      </c>
      <c r="H348" s="157" t="s">
        <v>197</v>
      </c>
      <c r="I348" s="116" t="s">
        <v>64</v>
      </c>
      <c r="J348" s="116" t="s">
        <v>51</v>
      </c>
      <c r="K348" s="116" t="s">
        <v>46</v>
      </c>
      <c r="L348" s="116" t="s">
        <v>46</v>
      </c>
      <c r="M348" s="116"/>
      <c r="N348" s="117">
        <v>1.57</v>
      </c>
      <c r="O348" s="146">
        <v>324</v>
      </c>
      <c r="P348" s="146">
        <v>394</v>
      </c>
      <c r="Q348" s="242">
        <v>1.3</v>
      </c>
      <c r="R348" s="118" t="str">
        <f t="shared" si="110"/>
        <v>300 - 399</v>
      </c>
      <c r="S348" s="118" t="str">
        <f t="shared" si="111"/>
        <v>1.4 - 1.59</v>
      </c>
      <c r="T348" s="119">
        <f t="shared" si="112"/>
        <v>2.0410000000000004</v>
      </c>
      <c r="U348" s="120">
        <f t="shared" si="113"/>
        <v>1.0142009235295653</v>
      </c>
      <c r="V348" s="161">
        <f t="shared" si="114"/>
        <v>2.0409999999999999</v>
      </c>
      <c r="W348" s="161">
        <f t="shared" si="115"/>
        <v>663.14272973470804</v>
      </c>
      <c r="X348" s="121">
        <f t="shared" si="116"/>
        <v>49.962956994922962</v>
      </c>
      <c r="Y348" s="188">
        <v>38.433043842248431</v>
      </c>
      <c r="Z348" s="148">
        <f t="shared" si="117"/>
        <v>162</v>
      </c>
      <c r="AA348" s="148">
        <f t="shared" si="118"/>
        <v>197</v>
      </c>
      <c r="AB348" s="122">
        <f t="shared" si="119"/>
        <v>324.91069560740226</v>
      </c>
      <c r="AC348" s="30">
        <f t="shared" si="120"/>
        <v>780.154556561204</v>
      </c>
      <c r="AD348" s="31">
        <f t="shared" si="121"/>
        <v>0.82233502538071068</v>
      </c>
      <c r="AE348" s="164">
        <f t="shared" si="122"/>
        <v>39.878</v>
      </c>
      <c r="AF348" s="165">
        <f t="shared" si="123"/>
        <v>49.962956994922962</v>
      </c>
      <c r="AH348" t="str">
        <f t="shared" si="124"/>
        <v>2020</v>
      </c>
    </row>
    <row r="349" spans="4:34" hidden="1" x14ac:dyDescent="0.25">
      <c r="D349" s="282" t="str">
        <f t="shared" si="109"/>
        <v>Q2 2020</v>
      </c>
      <c r="E349" s="114" t="s">
        <v>62</v>
      </c>
      <c r="F349" s="115" t="s">
        <v>84</v>
      </c>
      <c r="G349" s="157" t="s">
        <v>43</v>
      </c>
      <c r="H349" s="157" t="s">
        <v>197</v>
      </c>
      <c r="I349" s="116" t="s">
        <v>88</v>
      </c>
      <c r="J349" s="116" t="s">
        <v>51</v>
      </c>
      <c r="K349" s="116" t="s">
        <v>46</v>
      </c>
      <c r="L349" s="116" t="s">
        <v>46</v>
      </c>
      <c r="M349" s="116"/>
      <c r="N349" s="117">
        <v>1.5</v>
      </c>
      <c r="O349" s="146">
        <v>312</v>
      </c>
      <c r="P349" s="146">
        <v>390</v>
      </c>
      <c r="Q349" s="242">
        <v>2.6190000000000002</v>
      </c>
      <c r="R349" s="118" t="str">
        <f t="shared" si="110"/>
        <v>300 - 399</v>
      </c>
      <c r="S349" s="118" t="str">
        <f t="shared" si="111"/>
        <v>1.4 - 1.59</v>
      </c>
      <c r="T349" s="119">
        <f t="shared" si="112"/>
        <v>3.9285000000000005</v>
      </c>
      <c r="U349" s="120">
        <f t="shared" si="113"/>
        <v>1.8545202878048777</v>
      </c>
      <c r="V349" s="161">
        <f t="shared" si="114"/>
        <v>3.9284999999999997</v>
      </c>
      <c r="W349" s="161">
        <f t="shared" si="115"/>
        <v>1308.0430254712574</v>
      </c>
      <c r="X349" s="121">
        <f t="shared" si="116"/>
        <v>62.91008863928041</v>
      </c>
      <c r="Y349" s="188">
        <v>24.020652401405272</v>
      </c>
      <c r="Z349" s="148">
        <f t="shared" si="117"/>
        <v>4</v>
      </c>
      <c r="AA349" s="148">
        <f t="shared" si="118"/>
        <v>5</v>
      </c>
      <c r="AB349" s="122">
        <f t="shared" si="119"/>
        <v>332.96246034650812</v>
      </c>
      <c r="AC349" s="30">
        <f t="shared" si="120"/>
        <v>708.10243902439004</v>
      </c>
      <c r="AD349" s="31">
        <f t="shared" si="121"/>
        <v>0.8</v>
      </c>
      <c r="AE349" s="164">
        <f t="shared" si="122"/>
        <v>38.099999999999994</v>
      </c>
      <c r="AF349" s="165">
        <f t="shared" si="123"/>
        <v>62.91008863928041</v>
      </c>
      <c r="AH349" t="str">
        <f t="shared" si="124"/>
        <v>2020</v>
      </c>
    </row>
    <row r="350" spans="4:34" hidden="1" x14ac:dyDescent="0.25">
      <c r="D350" s="282" t="str">
        <f t="shared" si="109"/>
        <v>Q2 2020</v>
      </c>
      <c r="E350" s="114" t="s">
        <v>62</v>
      </c>
      <c r="F350" s="115" t="s">
        <v>84</v>
      </c>
      <c r="G350" s="157" t="s">
        <v>43</v>
      </c>
      <c r="H350" s="157" t="s">
        <v>197</v>
      </c>
      <c r="I350" s="116" t="s">
        <v>64</v>
      </c>
      <c r="J350" s="116" t="s">
        <v>51</v>
      </c>
      <c r="K350" s="116" t="s">
        <v>46</v>
      </c>
      <c r="L350" s="116" t="s">
        <v>46</v>
      </c>
      <c r="M350" s="116"/>
      <c r="N350" s="117">
        <v>1.5</v>
      </c>
      <c r="O350" s="146">
        <v>312</v>
      </c>
      <c r="P350" s="146">
        <v>390</v>
      </c>
      <c r="Q350" s="242">
        <v>2.8</v>
      </c>
      <c r="R350" s="118" t="str">
        <f t="shared" si="110"/>
        <v>300 - 399</v>
      </c>
      <c r="S350" s="118" t="str">
        <f t="shared" si="111"/>
        <v>1.4 - 1.59</v>
      </c>
      <c r="T350" s="119">
        <f t="shared" si="112"/>
        <v>4.1999999999999993</v>
      </c>
      <c r="U350" s="120">
        <f t="shared" si="113"/>
        <v>1.982686829268292</v>
      </c>
      <c r="V350" s="161">
        <f t="shared" si="114"/>
        <v>4.1999999999999993</v>
      </c>
      <c r="W350" s="161">
        <f t="shared" si="115"/>
        <v>1398.4423334553339</v>
      </c>
      <c r="X350" s="121">
        <f t="shared" si="116"/>
        <v>67.257826723934755</v>
      </c>
      <c r="Y350" s="188">
        <v>24.020652401405272</v>
      </c>
      <c r="Z350" s="148">
        <f t="shared" si="117"/>
        <v>4</v>
      </c>
      <c r="AA350" s="148">
        <f t="shared" si="118"/>
        <v>5</v>
      </c>
      <c r="AB350" s="122">
        <f t="shared" si="119"/>
        <v>332.96246034650812</v>
      </c>
      <c r="AC350" s="30">
        <f t="shared" si="120"/>
        <v>708.10243902439004</v>
      </c>
      <c r="AD350" s="31">
        <f t="shared" si="121"/>
        <v>0.8</v>
      </c>
      <c r="AE350" s="164">
        <f t="shared" si="122"/>
        <v>38.099999999999994</v>
      </c>
      <c r="AF350" s="165">
        <f t="shared" si="123"/>
        <v>67.257826723934755</v>
      </c>
      <c r="AH350" t="str">
        <f t="shared" si="124"/>
        <v>2020</v>
      </c>
    </row>
    <row r="351" spans="4:34" hidden="1" x14ac:dyDescent="0.25">
      <c r="D351" s="282" t="str">
        <f t="shared" si="109"/>
        <v>Q2 2020</v>
      </c>
      <c r="E351" s="114" t="s">
        <v>62</v>
      </c>
      <c r="F351" s="115" t="s">
        <v>84</v>
      </c>
      <c r="G351" s="157" t="s">
        <v>43</v>
      </c>
      <c r="H351" s="157" t="s">
        <v>197</v>
      </c>
      <c r="I351" s="116" t="s">
        <v>73</v>
      </c>
      <c r="J351" s="116" t="s">
        <v>51</v>
      </c>
      <c r="K351" s="116" t="s">
        <v>78</v>
      </c>
      <c r="L351" s="116" t="s">
        <v>78</v>
      </c>
      <c r="M351" s="116" t="s">
        <v>193</v>
      </c>
      <c r="N351" s="117">
        <v>1.91</v>
      </c>
      <c r="O351" s="146">
        <v>402</v>
      </c>
      <c r="P351" s="146">
        <v>476</v>
      </c>
      <c r="Q351" s="242">
        <v>0.1</v>
      </c>
      <c r="R351" s="118" t="str">
        <f t="shared" si="110"/>
        <v>300 - 399</v>
      </c>
      <c r="S351" s="118" t="str">
        <f t="shared" si="111"/>
        <v>1.8 - 1.99</v>
      </c>
      <c r="T351" s="119">
        <f t="shared" si="112"/>
        <v>0.191</v>
      </c>
      <c r="U351" s="120">
        <f t="shared" si="113"/>
        <v>0.11602030901153897</v>
      </c>
      <c r="V351" s="161">
        <f t="shared" si="114"/>
        <v>0.191</v>
      </c>
      <c r="W351" s="161">
        <f t="shared" si="115"/>
        <v>62.304092963464292</v>
      </c>
      <c r="X351" s="121">
        <f t="shared" si="116"/>
        <v>2.0017210334504392</v>
      </c>
      <c r="Y351" s="188">
        <v>20.017210334504391</v>
      </c>
      <c r="Z351" s="148">
        <f t="shared" si="117"/>
        <v>201</v>
      </c>
      <c r="AA351" s="148">
        <f t="shared" si="118"/>
        <v>238</v>
      </c>
      <c r="AB351" s="122">
        <f t="shared" si="119"/>
        <v>326.19943959928952</v>
      </c>
      <c r="AC351" s="30">
        <f t="shared" si="120"/>
        <v>1160.2030901153896</v>
      </c>
      <c r="AD351" s="31">
        <f t="shared" si="121"/>
        <v>0.84453781512605042</v>
      </c>
      <c r="AE351" s="164">
        <f t="shared" si="122"/>
        <v>48.513999999999996</v>
      </c>
      <c r="AF351" s="165">
        <f t="shared" si="123"/>
        <v>2.0017210334504392</v>
      </c>
      <c r="AH351" t="str">
        <f t="shared" si="124"/>
        <v>2020</v>
      </c>
    </row>
    <row r="352" spans="4:34" hidden="1" x14ac:dyDescent="0.25">
      <c r="D352" s="282" t="str">
        <f t="shared" si="109"/>
        <v>Q2 2020</v>
      </c>
      <c r="E352" s="114" t="s">
        <v>62</v>
      </c>
      <c r="F352" s="115" t="s">
        <v>84</v>
      </c>
      <c r="G352" s="157" t="s">
        <v>43</v>
      </c>
      <c r="H352" s="157" t="s">
        <v>197</v>
      </c>
      <c r="I352" s="116" t="s">
        <v>73</v>
      </c>
      <c r="J352" s="116" t="s">
        <v>51</v>
      </c>
      <c r="K352" s="116" t="s">
        <v>70</v>
      </c>
      <c r="L352" s="116" t="s">
        <v>123</v>
      </c>
      <c r="M352" s="116" t="s">
        <v>124</v>
      </c>
      <c r="N352" s="117">
        <v>4.01</v>
      </c>
      <c r="O352" s="146">
        <v>192</v>
      </c>
      <c r="P352" s="146">
        <v>960</v>
      </c>
      <c r="Q352" s="242">
        <v>1.4999999999999999E-2</v>
      </c>
      <c r="R352" s="118" t="str">
        <f t="shared" si="110"/>
        <v>200 - 299</v>
      </c>
      <c r="S352" s="118" t="str">
        <f t="shared" si="111"/>
        <v>2.00+</v>
      </c>
      <c r="T352" s="119">
        <f t="shared" si="112"/>
        <v>6.0149999999999995E-2</v>
      </c>
      <c r="U352" s="120">
        <f t="shared" si="113"/>
        <v>2.9925684565384601E-2</v>
      </c>
      <c r="V352" s="161">
        <f t="shared" si="114"/>
        <v>6.0149999999999988E-2</v>
      </c>
      <c r="W352" s="161">
        <f t="shared" si="115"/>
        <v>14.68517619914722</v>
      </c>
      <c r="X352" s="121">
        <f t="shared" si="116"/>
        <v>0.57649565763372645</v>
      </c>
      <c r="Y352" s="188">
        <v>38.433043842248431</v>
      </c>
      <c r="Z352" s="148">
        <f t="shared" si="117"/>
        <v>1</v>
      </c>
      <c r="AA352" s="148">
        <f t="shared" si="118"/>
        <v>5</v>
      </c>
      <c r="AB352" s="122">
        <f t="shared" si="119"/>
        <v>244.14258020194882</v>
      </c>
      <c r="AC352" s="30">
        <f t="shared" si="120"/>
        <v>1995.0456376923069</v>
      </c>
      <c r="AD352" s="31">
        <f t="shared" si="121"/>
        <v>0.2</v>
      </c>
      <c r="AE352" s="164">
        <f t="shared" si="122"/>
        <v>101.85399999999998</v>
      </c>
      <c r="AF352" s="165">
        <f t="shared" si="123"/>
        <v>0.57649565763372645</v>
      </c>
      <c r="AH352" t="str">
        <f t="shared" si="124"/>
        <v>2020</v>
      </c>
    </row>
    <row r="353" spans="4:34" hidden="1" x14ac:dyDescent="0.25">
      <c r="D353" s="282" t="str">
        <f t="shared" si="109"/>
        <v>Q2 2020</v>
      </c>
      <c r="E353" s="114" t="s">
        <v>62</v>
      </c>
      <c r="F353" s="115" t="s">
        <v>84</v>
      </c>
      <c r="G353" s="157" t="s">
        <v>43</v>
      </c>
      <c r="H353" s="157" t="s">
        <v>197</v>
      </c>
      <c r="I353" s="116" t="s">
        <v>88</v>
      </c>
      <c r="J353" s="116" t="s">
        <v>51</v>
      </c>
      <c r="K353" s="116" t="s">
        <v>55</v>
      </c>
      <c r="L353" s="116" t="s">
        <v>55</v>
      </c>
      <c r="M353" s="116"/>
      <c r="N353" s="117">
        <v>1.2</v>
      </c>
      <c r="O353" s="146">
        <v>360</v>
      </c>
      <c r="P353" s="146">
        <v>360</v>
      </c>
      <c r="Q353" s="242">
        <v>0.32500000000000001</v>
      </c>
      <c r="R353" s="118" t="str">
        <f t="shared" si="110"/>
        <v>400 - 499</v>
      </c>
      <c r="S353" s="118" t="str">
        <f t="shared" si="111"/>
        <v>1.2 - 1.39</v>
      </c>
      <c r="T353" s="119">
        <f t="shared" si="112"/>
        <v>0.39</v>
      </c>
      <c r="U353" s="120">
        <f t="shared" si="113"/>
        <v>0.15096743999999995</v>
      </c>
      <c r="V353" s="161">
        <f t="shared" si="114"/>
        <v>0.38999999999999996</v>
      </c>
      <c r="W353" s="161">
        <f t="shared" si="115"/>
        <v>165.46298679765212</v>
      </c>
      <c r="X353" s="121">
        <f t="shared" si="116"/>
        <v>6.5055933587139272</v>
      </c>
      <c r="Y353" s="188">
        <v>20.017210334504391</v>
      </c>
      <c r="Z353" s="148">
        <f t="shared" si="117"/>
        <v>1</v>
      </c>
      <c r="AA353" s="148">
        <f t="shared" si="118"/>
        <v>1</v>
      </c>
      <c r="AB353" s="122">
        <f t="shared" si="119"/>
        <v>424.26406871192853</v>
      </c>
      <c r="AC353" s="30">
        <f t="shared" si="120"/>
        <v>464.51519999999988</v>
      </c>
      <c r="AD353" s="31">
        <f t="shared" si="121"/>
        <v>1</v>
      </c>
      <c r="AE353" s="164">
        <f t="shared" si="122"/>
        <v>30.479999999999997</v>
      </c>
      <c r="AF353" s="165">
        <f t="shared" si="123"/>
        <v>6.5055933587139272</v>
      </c>
      <c r="AH353" t="str">
        <f t="shared" si="124"/>
        <v>2020</v>
      </c>
    </row>
    <row r="354" spans="4:34" hidden="1" x14ac:dyDescent="0.25">
      <c r="D354" s="282" t="str">
        <f t="shared" si="109"/>
        <v>Q2 2020</v>
      </c>
      <c r="E354" s="114" t="s">
        <v>62</v>
      </c>
      <c r="F354" s="115" t="s">
        <v>84</v>
      </c>
      <c r="G354" s="157" t="s">
        <v>43</v>
      </c>
      <c r="H354" s="157" t="s">
        <v>197</v>
      </c>
      <c r="I354" s="116" t="s">
        <v>88</v>
      </c>
      <c r="J354" s="116" t="s">
        <v>51</v>
      </c>
      <c r="K354" s="116" t="s">
        <v>55</v>
      </c>
      <c r="L354" s="116" t="s">
        <v>55</v>
      </c>
      <c r="M354" s="116"/>
      <c r="N354" s="117">
        <v>1.4</v>
      </c>
      <c r="O354" s="146">
        <v>360</v>
      </c>
      <c r="P354" s="146">
        <v>360</v>
      </c>
      <c r="Q354" s="242">
        <v>0.82</v>
      </c>
      <c r="R354" s="118" t="str">
        <f t="shared" si="110"/>
        <v>300 - 399</v>
      </c>
      <c r="S354" s="118" t="str">
        <f t="shared" si="111"/>
        <v>1.4 - 1.59</v>
      </c>
      <c r="T354" s="119">
        <f t="shared" si="112"/>
        <v>1.1479999999999999</v>
      </c>
      <c r="U354" s="120">
        <f t="shared" si="113"/>
        <v>0.51845057599999989</v>
      </c>
      <c r="V354" s="161">
        <f t="shared" si="114"/>
        <v>1.1479999999999999</v>
      </c>
      <c r="W354" s="161">
        <f t="shared" si="115"/>
        <v>417.47584361253763</v>
      </c>
      <c r="X354" s="121">
        <f t="shared" si="116"/>
        <v>19.696934969152323</v>
      </c>
      <c r="Y354" s="188">
        <v>24.020652401405272</v>
      </c>
      <c r="Z354" s="148">
        <f t="shared" si="117"/>
        <v>1</v>
      </c>
      <c r="AA354" s="148">
        <f t="shared" si="118"/>
        <v>1</v>
      </c>
      <c r="AB354" s="122">
        <f t="shared" si="119"/>
        <v>363.65491603879593</v>
      </c>
      <c r="AC354" s="30">
        <f t="shared" si="120"/>
        <v>632.25679999999988</v>
      </c>
      <c r="AD354" s="31">
        <f t="shared" si="121"/>
        <v>1</v>
      </c>
      <c r="AE354" s="164">
        <f t="shared" si="122"/>
        <v>35.559999999999995</v>
      </c>
      <c r="AF354" s="165">
        <f t="shared" si="123"/>
        <v>19.696934969152323</v>
      </c>
      <c r="AH354" t="str">
        <f t="shared" si="124"/>
        <v>2020</v>
      </c>
    </row>
    <row r="355" spans="4:34" hidden="1" x14ac:dyDescent="0.25">
      <c r="D355" s="282" t="str">
        <f t="shared" si="109"/>
        <v>Q2 2020</v>
      </c>
      <c r="E355" s="114" t="s">
        <v>62</v>
      </c>
      <c r="F355" s="115" t="s">
        <v>84</v>
      </c>
      <c r="G355" s="157" t="s">
        <v>43</v>
      </c>
      <c r="H355" s="157" t="s">
        <v>197</v>
      </c>
      <c r="I355" s="116" t="s">
        <v>58</v>
      </c>
      <c r="J355" s="116" t="s">
        <v>45</v>
      </c>
      <c r="K355" s="116" t="s">
        <v>75</v>
      </c>
      <c r="L355" s="116" t="s">
        <v>129</v>
      </c>
      <c r="M355" s="116" t="s">
        <v>133</v>
      </c>
      <c r="N355" s="117">
        <v>1.2</v>
      </c>
      <c r="O355" s="146">
        <v>390</v>
      </c>
      <c r="P355" s="146">
        <v>390</v>
      </c>
      <c r="Q355" s="242">
        <v>0.19</v>
      </c>
      <c r="R355" s="118" t="str">
        <f t="shared" si="110"/>
        <v>400 - 499</v>
      </c>
      <c r="S355" s="118" t="str">
        <f t="shared" si="111"/>
        <v>1.2 - 1.39</v>
      </c>
      <c r="T355" s="119">
        <f t="shared" si="112"/>
        <v>0.22799999999999998</v>
      </c>
      <c r="U355" s="120">
        <f t="shared" si="113"/>
        <v>8.8257887999999979E-2</v>
      </c>
      <c r="V355" s="161">
        <f t="shared" si="114"/>
        <v>0.22800000000000001</v>
      </c>
      <c r="W355" s="161">
        <f t="shared" si="115"/>
        <v>104.79322497184634</v>
      </c>
      <c r="X355" s="121">
        <f t="shared" si="116"/>
        <v>2.3829875859500316</v>
      </c>
      <c r="Y355" s="188">
        <v>12.542039926052798</v>
      </c>
      <c r="Z355" s="148">
        <f t="shared" si="117"/>
        <v>1</v>
      </c>
      <c r="AA355" s="148">
        <f t="shared" si="118"/>
        <v>1</v>
      </c>
      <c r="AB355" s="122">
        <f t="shared" si="119"/>
        <v>459.61940777125591</v>
      </c>
      <c r="AC355" s="30">
        <f t="shared" si="120"/>
        <v>464.51519999999988</v>
      </c>
      <c r="AD355" s="31">
        <f t="shared" si="121"/>
        <v>1</v>
      </c>
      <c r="AE355" s="164">
        <f t="shared" si="122"/>
        <v>30.479999999999997</v>
      </c>
      <c r="AF355" s="165">
        <f t="shared" si="123"/>
        <v>2.3829875859500316</v>
      </c>
      <c r="AH355" t="str">
        <f t="shared" si="124"/>
        <v>2020</v>
      </c>
    </row>
    <row r="356" spans="4:34" hidden="1" x14ac:dyDescent="0.25">
      <c r="D356" s="282" t="str">
        <f t="shared" si="109"/>
        <v>Q2 2020</v>
      </c>
      <c r="E356" s="114" t="s">
        <v>62</v>
      </c>
      <c r="F356" s="115" t="s">
        <v>84</v>
      </c>
      <c r="G356" s="157" t="s">
        <v>43</v>
      </c>
      <c r="H356" s="157" t="s">
        <v>197</v>
      </c>
      <c r="I356" s="116" t="s">
        <v>58</v>
      </c>
      <c r="J356" s="116" t="s">
        <v>45</v>
      </c>
      <c r="K356" s="116" t="s">
        <v>75</v>
      </c>
      <c r="L356" s="116" t="s">
        <v>129</v>
      </c>
      <c r="M356" s="116" t="s">
        <v>162</v>
      </c>
      <c r="N356" s="117">
        <v>1.39</v>
      </c>
      <c r="O356" s="146">
        <v>454</v>
      </c>
      <c r="P356" s="146">
        <v>454</v>
      </c>
      <c r="Q356" s="242">
        <v>0.17599999999999999</v>
      </c>
      <c r="R356" s="118" t="str">
        <f t="shared" si="110"/>
        <v>400 - 499</v>
      </c>
      <c r="S356" s="118" t="str">
        <f t="shared" si="111"/>
        <v>1.2 - 1.39</v>
      </c>
      <c r="T356" s="119">
        <f t="shared" si="112"/>
        <v>0.24463999999999997</v>
      </c>
      <c r="U356" s="120">
        <f t="shared" si="113"/>
        <v>0.10969319996799999</v>
      </c>
      <c r="V356" s="161">
        <f t="shared" si="114"/>
        <v>0.24463999999999997</v>
      </c>
      <c r="W356" s="161">
        <f t="shared" si="115"/>
        <v>113.00132048785977</v>
      </c>
      <c r="X356" s="121">
        <f t="shared" si="116"/>
        <v>2.5969400317474025</v>
      </c>
      <c r="Y356" s="188">
        <v>14.755341089473879</v>
      </c>
      <c r="Z356" s="148">
        <f t="shared" si="117"/>
        <v>1</v>
      </c>
      <c r="AA356" s="148">
        <f t="shared" si="118"/>
        <v>1</v>
      </c>
      <c r="AB356" s="122">
        <f t="shared" si="119"/>
        <v>461.90860238660804</v>
      </c>
      <c r="AC356" s="30">
        <f t="shared" si="120"/>
        <v>623.25681799999995</v>
      </c>
      <c r="AD356" s="31">
        <f t="shared" si="121"/>
        <v>1</v>
      </c>
      <c r="AE356" s="164">
        <f t="shared" si="122"/>
        <v>35.305999999999997</v>
      </c>
      <c r="AF356" s="165">
        <f t="shared" si="123"/>
        <v>2.5969400317474025</v>
      </c>
      <c r="AH356" t="str">
        <f t="shared" si="124"/>
        <v>2020</v>
      </c>
    </row>
    <row r="357" spans="4:34" hidden="1" x14ac:dyDescent="0.25">
      <c r="D357" s="282" t="str">
        <f t="shared" si="109"/>
        <v>Q2 2020</v>
      </c>
      <c r="E357" s="114" t="s">
        <v>62</v>
      </c>
      <c r="F357" s="115" t="s">
        <v>84</v>
      </c>
      <c r="G357" s="157" t="s">
        <v>43</v>
      </c>
      <c r="H357" s="157" t="s">
        <v>197</v>
      </c>
      <c r="I357" s="116" t="s">
        <v>72</v>
      </c>
      <c r="J357" s="116" t="s">
        <v>45</v>
      </c>
      <c r="K357" s="116" t="s">
        <v>75</v>
      </c>
      <c r="L357" s="116" t="s">
        <v>129</v>
      </c>
      <c r="M357" s="116" t="s">
        <v>135</v>
      </c>
      <c r="N357" s="117">
        <v>1.3</v>
      </c>
      <c r="O357" s="146">
        <v>360</v>
      </c>
      <c r="P357" s="146">
        <v>360</v>
      </c>
      <c r="Q357" s="242">
        <v>0.02</v>
      </c>
      <c r="R357" s="118" t="str">
        <f t="shared" si="110"/>
        <v>300 - 399</v>
      </c>
      <c r="S357" s="118" t="str">
        <f t="shared" si="111"/>
        <v>1.2 - 1.39</v>
      </c>
      <c r="T357" s="119">
        <f t="shared" si="112"/>
        <v>2.6000000000000002E-2</v>
      </c>
      <c r="U357" s="120">
        <f t="shared" si="113"/>
        <v>1.0903203999999998E-2</v>
      </c>
      <c r="V357" s="161">
        <f t="shared" si="114"/>
        <v>2.6000000000000002E-2</v>
      </c>
      <c r="W357" s="161">
        <f t="shared" si="115"/>
        <v>10.182337649086286</v>
      </c>
      <c r="X357" s="121">
        <f t="shared" si="116"/>
        <v>0.28035148070000376</v>
      </c>
      <c r="Y357" s="188">
        <v>14.017574035000189</v>
      </c>
      <c r="Z357" s="148">
        <f t="shared" si="117"/>
        <v>1</v>
      </c>
      <c r="AA357" s="148">
        <f t="shared" si="118"/>
        <v>1</v>
      </c>
      <c r="AB357" s="122">
        <f t="shared" si="119"/>
        <v>391.62837111870323</v>
      </c>
      <c r="AC357" s="30">
        <f t="shared" si="120"/>
        <v>545.16019999999992</v>
      </c>
      <c r="AD357" s="31">
        <f t="shared" si="121"/>
        <v>1</v>
      </c>
      <c r="AE357" s="164">
        <f t="shared" si="122"/>
        <v>33.019999999999996</v>
      </c>
      <c r="AF357" s="165">
        <f t="shared" si="123"/>
        <v>0.28035148070000376</v>
      </c>
      <c r="AH357" t="str">
        <f t="shared" si="124"/>
        <v>2020</v>
      </c>
    </row>
    <row r="358" spans="4:34" hidden="1" x14ac:dyDescent="0.25">
      <c r="D358" s="282" t="str">
        <f t="shared" si="109"/>
        <v>Q2 2020</v>
      </c>
      <c r="E358" s="114" t="s">
        <v>62</v>
      </c>
      <c r="F358" s="115" t="s">
        <v>84</v>
      </c>
      <c r="G358" s="157" t="s">
        <v>43</v>
      </c>
      <c r="H358" s="157" t="s">
        <v>197</v>
      </c>
      <c r="I358" s="116" t="s">
        <v>58</v>
      </c>
      <c r="J358" s="116" t="s">
        <v>45</v>
      </c>
      <c r="K358" s="116" t="s">
        <v>75</v>
      </c>
      <c r="L358" s="116" t="s">
        <v>129</v>
      </c>
      <c r="M358" s="116" t="s">
        <v>145</v>
      </c>
      <c r="N358" s="117">
        <v>1.3</v>
      </c>
      <c r="O358" s="146">
        <v>360</v>
      </c>
      <c r="P358" s="146">
        <v>360</v>
      </c>
      <c r="Q358" s="242">
        <v>0.11</v>
      </c>
      <c r="R358" s="118" t="str">
        <f t="shared" si="110"/>
        <v>300 - 399</v>
      </c>
      <c r="S358" s="118" t="str">
        <f t="shared" si="111"/>
        <v>1.2 - 1.39</v>
      </c>
      <c r="T358" s="119">
        <f t="shared" si="112"/>
        <v>0.14300000000000002</v>
      </c>
      <c r="U358" s="120">
        <f t="shared" si="113"/>
        <v>5.9967621999999991E-2</v>
      </c>
      <c r="V358" s="161">
        <f t="shared" si="114"/>
        <v>0.14299999999999999</v>
      </c>
      <c r="W358" s="161">
        <f t="shared" si="115"/>
        <v>56.002857069974567</v>
      </c>
      <c r="X358" s="121">
        <f t="shared" si="116"/>
        <v>1.5419331438500208</v>
      </c>
      <c r="Y358" s="188">
        <v>14.017574035000189</v>
      </c>
      <c r="Z358" s="148">
        <f t="shared" si="117"/>
        <v>1</v>
      </c>
      <c r="AA358" s="148">
        <f t="shared" si="118"/>
        <v>1</v>
      </c>
      <c r="AB358" s="122">
        <f t="shared" si="119"/>
        <v>391.62837111870323</v>
      </c>
      <c r="AC358" s="30">
        <f t="shared" si="120"/>
        <v>545.16019999999992</v>
      </c>
      <c r="AD358" s="31">
        <f t="shared" si="121"/>
        <v>1</v>
      </c>
      <c r="AE358" s="164">
        <f t="shared" si="122"/>
        <v>33.019999999999996</v>
      </c>
      <c r="AF358" s="165">
        <f t="shared" si="123"/>
        <v>1.5419331438500208</v>
      </c>
      <c r="AH358" t="str">
        <f t="shared" si="124"/>
        <v>2020</v>
      </c>
    </row>
    <row r="359" spans="4:34" hidden="1" x14ac:dyDescent="0.25">
      <c r="D359" s="282" t="str">
        <f t="shared" si="109"/>
        <v>Q2 2020</v>
      </c>
      <c r="E359" s="114" t="s">
        <v>62</v>
      </c>
      <c r="F359" s="115" t="s">
        <v>84</v>
      </c>
      <c r="G359" s="157" t="s">
        <v>43</v>
      </c>
      <c r="H359" s="157" t="s">
        <v>197</v>
      </c>
      <c r="I359" s="116" t="s">
        <v>58</v>
      </c>
      <c r="J359" s="116" t="s">
        <v>45</v>
      </c>
      <c r="K359" s="116" t="s">
        <v>75</v>
      </c>
      <c r="L359" s="116" t="s">
        <v>75</v>
      </c>
      <c r="M359" s="116" t="s">
        <v>109</v>
      </c>
      <c r="N359" s="117">
        <v>1.1299999999999999</v>
      </c>
      <c r="O359" s="146">
        <v>160</v>
      </c>
      <c r="P359" s="146">
        <v>300</v>
      </c>
      <c r="Q359" s="242">
        <v>3.3000000000000002E-2</v>
      </c>
      <c r="R359" s="118" t="str">
        <f t="shared" si="110"/>
        <v>300 - 399</v>
      </c>
      <c r="S359" s="118" t="str">
        <f t="shared" si="111"/>
        <v>1 - 1.19</v>
      </c>
      <c r="T359" s="119">
        <f t="shared" si="112"/>
        <v>3.7289999999999997E-2</v>
      </c>
      <c r="U359" s="120">
        <f t="shared" si="113"/>
        <v>1.1288121189757779E-2</v>
      </c>
      <c r="V359" s="161">
        <f t="shared" si="114"/>
        <v>3.7289999999999997E-2</v>
      </c>
      <c r="W359" s="161">
        <f t="shared" si="115"/>
        <v>11.22</v>
      </c>
      <c r="X359" s="121">
        <f t="shared" si="116"/>
        <v>0.31650206636921474</v>
      </c>
      <c r="Y359" s="188">
        <v>9.5909717081580226</v>
      </c>
      <c r="Z359" s="148">
        <f t="shared" si="117"/>
        <v>8</v>
      </c>
      <c r="AA359" s="148">
        <f t="shared" si="118"/>
        <v>15</v>
      </c>
      <c r="AB359" s="122">
        <f t="shared" si="119"/>
        <v>300.88495575221242</v>
      </c>
      <c r="AC359" s="30">
        <f t="shared" si="120"/>
        <v>342.06427847750848</v>
      </c>
      <c r="AD359" s="31">
        <f t="shared" si="121"/>
        <v>0.53333333333333333</v>
      </c>
      <c r="AE359" s="164">
        <f t="shared" si="122"/>
        <v>28.701999999999995</v>
      </c>
      <c r="AF359" s="165">
        <f t="shared" si="123"/>
        <v>0.31650206636921474</v>
      </c>
      <c r="AH359" t="str">
        <f t="shared" si="124"/>
        <v>2020</v>
      </c>
    </row>
    <row r="360" spans="4:34" hidden="1" x14ac:dyDescent="0.25">
      <c r="D360" s="282" t="str">
        <f t="shared" si="109"/>
        <v>Q2 2020</v>
      </c>
      <c r="E360" s="114" t="s">
        <v>62</v>
      </c>
      <c r="F360" s="115" t="s">
        <v>84</v>
      </c>
      <c r="G360" s="157" t="s">
        <v>43</v>
      </c>
      <c r="H360" s="157" t="s">
        <v>197</v>
      </c>
      <c r="I360" s="116" t="s">
        <v>50</v>
      </c>
      <c r="J360" s="116" t="s">
        <v>45</v>
      </c>
      <c r="K360" s="116" t="s">
        <v>75</v>
      </c>
      <c r="L360" s="116" t="s">
        <v>75</v>
      </c>
      <c r="M360" s="116" t="s">
        <v>109</v>
      </c>
      <c r="N360" s="117">
        <v>1.1299999999999999</v>
      </c>
      <c r="O360" s="146">
        <v>160</v>
      </c>
      <c r="P360" s="146">
        <v>300</v>
      </c>
      <c r="Q360" s="242">
        <v>0.22</v>
      </c>
      <c r="R360" s="118" t="str">
        <f t="shared" si="110"/>
        <v>300 - 399</v>
      </c>
      <c r="S360" s="118" t="str">
        <f t="shared" si="111"/>
        <v>1 - 1.19</v>
      </c>
      <c r="T360" s="119">
        <f t="shared" si="112"/>
        <v>0.24859999999999999</v>
      </c>
      <c r="U360" s="120">
        <f t="shared" si="113"/>
        <v>7.5254141265051866E-2</v>
      </c>
      <c r="V360" s="161">
        <f t="shared" si="114"/>
        <v>0.24859999999999996</v>
      </c>
      <c r="W360" s="161">
        <f t="shared" si="115"/>
        <v>74.8</v>
      </c>
      <c r="X360" s="121">
        <f t="shared" si="116"/>
        <v>2.1100137757947648</v>
      </c>
      <c r="Y360" s="188">
        <v>9.5909717081580226</v>
      </c>
      <c r="Z360" s="148">
        <f t="shared" si="117"/>
        <v>8</v>
      </c>
      <c r="AA360" s="148">
        <f t="shared" si="118"/>
        <v>15</v>
      </c>
      <c r="AB360" s="122">
        <f t="shared" si="119"/>
        <v>300.88495575221242</v>
      </c>
      <c r="AC360" s="30">
        <f t="shared" si="120"/>
        <v>342.06427847750848</v>
      </c>
      <c r="AD360" s="31">
        <f t="shared" si="121"/>
        <v>0.53333333333333333</v>
      </c>
      <c r="AE360" s="164">
        <f t="shared" si="122"/>
        <v>28.701999999999995</v>
      </c>
      <c r="AF360" s="165">
        <f t="shared" si="123"/>
        <v>2.1100137757947648</v>
      </c>
      <c r="AH360" t="str">
        <f t="shared" si="124"/>
        <v>2020</v>
      </c>
    </row>
    <row r="361" spans="4:34" hidden="1" x14ac:dyDescent="0.25">
      <c r="D361" s="282" t="str">
        <f t="shared" si="109"/>
        <v>Q2 2020</v>
      </c>
      <c r="E361" s="114" t="s">
        <v>62</v>
      </c>
      <c r="F361" s="115" t="s">
        <v>84</v>
      </c>
      <c r="G361" s="157" t="s">
        <v>43</v>
      </c>
      <c r="H361" s="157" t="s">
        <v>197</v>
      </c>
      <c r="I361" s="116" t="s">
        <v>50</v>
      </c>
      <c r="J361" s="116" t="s">
        <v>45</v>
      </c>
      <c r="K361" s="116" t="s">
        <v>75</v>
      </c>
      <c r="L361" s="116" t="s">
        <v>75</v>
      </c>
      <c r="M361" s="116" t="s">
        <v>160</v>
      </c>
      <c r="N361" s="117">
        <v>1.4</v>
      </c>
      <c r="O361" s="146">
        <v>320</v>
      </c>
      <c r="P361" s="146">
        <v>320</v>
      </c>
      <c r="Q361" s="242">
        <v>0.09</v>
      </c>
      <c r="R361" s="118" t="str">
        <f t="shared" si="110"/>
        <v>300 - 399</v>
      </c>
      <c r="S361" s="118" t="str">
        <f t="shared" si="111"/>
        <v>1.4 - 1.59</v>
      </c>
      <c r="T361" s="119">
        <f t="shared" si="112"/>
        <v>0.126</v>
      </c>
      <c r="U361" s="120">
        <f t="shared" si="113"/>
        <v>5.6903111999999985E-2</v>
      </c>
      <c r="V361" s="161">
        <f t="shared" si="114"/>
        <v>0.12599999999999997</v>
      </c>
      <c r="W361" s="161">
        <f t="shared" si="115"/>
        <v>40.729350596345135</v>
      </c>
      <c r="X361" s="121">
        <f t="shared" si="116"/>
        <v>1.1951826282473845</v>
      </c>
      <c r="Y361" s="188">
        <v>13.279806980526494</v>
      </c>
      <c r="Z361" s="148">
        <f t="shared" si="117"/>
        <v>1</v>
      </c>
      <c r="AA361" s="148">
        <f t="shared" si="118"/>
        <v>1</v>
      </c>
      <c r="AB361" s="122">
        <f t="shared" si="119"/>
        <v>323.24881425670748</v>
      </c>
      <c r="AC361" s="30">
        <f t="shared" si="120"/>
        <v>632.25679999999988</v>
      </c>
      <c r="AD361" s="31">
        <f t="shared" si="121"/>
        <v>1</v>
      </c>
      <c r="AE361" s="164">
        <f t="shared" si="122"/>
        <v>35.559999999999995</v>
      </c>
      <c r="AF361" s="165">
        <f t="shared" si="123"/>
        <v>1.1951826282473845</v>
      </c>
      <c r="AH361" t="str">
        <f t="shared" si="124"/>
        <v>2020</v>
      </c>
    </row>
    <row r="362" spans="4:34" hidden="1" x14ac:dyDescent="0.25">
      <c r="D362" s="282" t="str">
        <f t="shared" si="109"/>
        <v>Q2 2020</v>
      </c>
      <c r="E362" s="114" t="s">
        <v>62</v>
      </c>
      <c r="F362" s="115" t="s">
        <v>84</v>
      </c>
      <c r="G362" s="157" t="s">
        <v>43</v>
      </c>
      <c r="H362" s="157" t="s">
        <v>197</v>
      </c>
      <c r="I362" s="116" t="s">
        <v>50</v>
      </c>
      <c r="J362" s="116" t="s">
        <v>45</v>
      </c>
      <c r="K362" s="116" t="s">
        <v>75</v>
      </c>
      <c r="L362" s="116" t="s">
        <v>75</v>
      </c>
      <c r="M362" s="116" t="s">
        <v>164</v>
      </c>
      <c r="N362" s="117">
        <v>1.41</v>
      </c>
      <c r="O362" s="146">
        <v>320</v>
      </c>
      <c r="P362" s="146">
        <v>360</v>
      </c>
      <c r="Q362" s="242">
        <v>9.5000000000000001E-2</v>
      </c>
      <c r="R362" s="118" t="str">
        <f t="shared" si="110"/>
        <v>300 - 399</v>
      </c>
      <c r="S362" s="118" t="str">
        <f t="shared" si="111"/>
        <v>1.4 - 1.59</v>
      </c>
      <c r="T362" s="119">
        <f t="shared" si="112"/>
        <v>0.13394999999999999</v>
      </c>
      <c r="U362" s="120">
        <f t="shared" si="113"/>
        <v>6.0505347287172384E-2</v>
      </c>
      <c r="V362" s="161">
        <f t="shared" si="114"/>
        <v>0.13394999999999999</v>
      </c>
      <c r="W362" s="161">
        <f t="shared" si="115"/>
        <v>45.758059399410719</v>
      </c>
      <c r="X362" s="121">
        <f t="shared" si="116"/>
        <v>1.261581663150017</v>
      </c>
      <c r="Y362" s="188">
        <v>13.279806980526494</v>
      </c>
      <c r="Z362" s="148">
        <f t="shared" si="117"/>
        <v>8</v>
      </c>
      <c r="AA362" s="148">
        <f t="shared" si="118"/>
        <v>9</v>
      </c>
      <c r="AB362" s="122">
        <f t="shared" si="119"/>
        <v>341.60551996573889</v>
      </c>
      <c r="AC362" s="30">
        <f t="shared" si="120"/>
        <v>636.89839249655142</v>
      </c>
      <c r="AD362" s="31">
        <f t="shared" si="121"/>
        <v>0.88888888888888884</v>
      </c>
      <c r="AE362" s="164">
        <f t="shared" si="122"/>
        <v>35.813999999999993</v>
      </c>
      <c r="AF362" s="165">
        <f t="shared" si="123"/>
        <v>1.261581663150017</v>
      </c>
      <c r="AH362" t="str">
        <f t="shared" si="124"/>
        <v>2020</v>
      </c>
    </row>
    <row r="363" spans="4:34" hidden="1" x14ac:dyDescent="0.25">
      <c r="D363" s="282" t="str">
        <f t="shared" si="109"/>
        <v>Q2 2020</v>
      </c>
      <c r="E363" s="114" t="s">
        <v>62</v>
      </c>
      <c r="F363" s="115" t="s">
        <v>84</v>
      </c>
      <c r="G363" s="157" t="s">
        <v>43</v>
      </c>
      <c r="H363" s="157" t="s">
        <v>197</v>
      </c>
      <c r="I363" s="116" t="s">
        <v>58</v>
      </c>
      <c r="J363" s="116" t="s">
        <v>45</v>
      </c>
      <c r="K363" s="116" t="s">
        <v>75</v>
      </c>
      <c r="L363" s="116" t="s">
        <v>75</v>
      </c>
      <c r="M363" s="116" t="s">
        <v>139</v>
      </c>
      <c r="N363" s="117">
        <v>1.4</v>
      </c>
      <c r="O363" s="146">
        <v>400</v>
      </c>
      <c r="P363" s="146">
        <v>400</v>
      </c>
      <c r="Q363" s="242">
        <v>0.09</v>
      </c>
      <c r="R363" s="118" t="str">
        <f t="shared" si="110"/>
        <v>400 - 499</v>
      </c>
      <c r="S363" s="118" t="str">
        <f t="shared" si="111"/>
        <v>1.4 - 1.59</v>
      </c>
      <c r="T363" s="119">
        <f t="shared" si="112"/>
        <v>0.126</v>
      </c>
      <c r="U363" s="120">
        <f t="shared" si="113"/>
        <v>5.6903111999999985E-2</v>
      </c>
      <c r="V363" s="161">
        <f t="shared" si="114"/>
        <v>0.12599999999999997</v>
      </c>
      <c r="W363" s="161">
        <f t="shared" si="115"/>
        <v>50.911688245431421</v>
      </c>
      <c r="X363" s="121">
        <f t="shared" si="116"/>
        <v>1.261581663150017</v>
      </c>
      <c r="Y363" s="188">
        <v>14.017574035000189</v>
      </c>
      <c r="Z363" s="148">
        <f t="shared" si="117"/>
        <v>1</v>
      </c>
      <c r="AA363" s="148">
        <f t="shared" si="118"/>
        <v>1</v>
      </c>
      <c r="AB363" s="122">
        <f t="shared" si="119"/>
        <v>404.06101782088433</v>
      </c>
      <c r="AC363" s="30">
        <f t="shared" si="120"/>
        <v>632.25679999999988</v>
      </c>
      <c r="AD363" s="31">
        <f t="shared" si="121"/>
        <v>1</v>
      </c>
      <c r="AE363" s="164">
        <f t="shared" si="122"/>
        <v>35.559999999999995</v>
      </c>
      <c r="AF363" s="165">
        <f t="shared" si="123"/>
        <v>1.261581663150017</v>
      </c>
      <c r="AH363" t="str">
        <f t="shared" si="124"/>
        <v>2020</v>
      </c>
    </row>
    <row r="364" spans="4:34" hidden="1" x14ac:dyDescent="0.25">
      <c r="D364" s="282" t="str">
        <f t="shared" si="109"/>
        <v>Q2 2020</v>
      </c>
      <c r="E364" s="114" t="s">
        <v>62</v>
      </c>
      <c r="F364" s="115" t="s">
        <v>84</v>
      </c>
      <c r="G364" s="157" t="s">
        <v>43</v>
      </c>
      <c r="H364" s="157" t="s">
        <v>197</v>
      </c>
      <c r="I364" s="116" t="s">
        <v>72</v>
      </c>
      <c r="J364" s="116" t="s">
        <v>45</v>
      </c>
      <c r="K364" s="116" t="s">
        <v>75</v>
      </c>
      <c r="L364" s="116" t="s">
        <v>75</v>
      </c>
      <c r="M364" s="116" t="s">
        <v>151</v>
      </c>
      <c r="N364" s="117">
        <v>1.19</v>
      </c>
      <c r="O364" s="146">
        <v>390</v>
      </c>
      <c r="P364" s="146">
        <v>390</v>
      </c>
      <c r="Q364" s="242">
        <v>0.09</v>
      </c>
      <c r="R364" s="118" t="str">
        <f t="shared" si="110"/>
        <v>400 - 499</v>
      </c>
      <c r="S364" s="118" t="str">
        <f t="shared" si="111"/>
        <v>1 - 1.19</v>
      </c>
      <c r="T364" s="119">
        <f t="shared" si="112"/>
        <v>0.10709999999999999</v>
      </c>
      <c r="U364" s="120">
        <f t="shared" si="113"/>
        <v>4.111249841999999E-2</v>
      </c>
      <c r="V364" s="161">
        <f t="shared" si="114"/>
        <v>0.10709999999999997</v>
      </c>
      <c r="W364" s="161">
        <f t="shared" si="115"/>
        <v>49.638896039295638</v>
      </c>
      <c r="X364" s="121">
        <f t="shared" si="116"/>
        <v>0.99598552353948655</v>
      </c>
      <c r="Y364" s="188">
        <v>11.066505817105407</v>
      </c>
      <c r="Z364" s="148">
        <f t="shared" si="117"/>
        <v>1</v>
      </c>
      <c r="AA364" s="148">
        <f t="shared" si="118"/>
        <v>1</v>
      </c>
      <c r="AB364" s="122">
        <f t="shared" si="119"/>
        <v>463.48175573572024</v>
      </c>
      <c r="AC364" s="30">
        <f t="shared" si="120"/>
        <v>456.80553799999984</v>
      </c>
      <c r="AD364" s="31">
        <f t="shared" si="121"/>
        <v>1</v>
      </c>
      <c r="AE364" s="164">
        <f t="shared" si="122"/>
        <v>30.225999999999996</v>
      </c>
      <c r="AF364" s="165">
        <f t="shared" si="123"/>
        <v>0.99598552353948655</v>
      </c>
      <c r="AH364" t="str">
        <f t="shared" si="124"/>
        <v>2020</v>
      </c>
    </row>
    <row r="365" spans="4:34" hidden="1" x14ac:dyDescent="0.25">
      <c r="D365" s="282" t="str">
        <f t="shared" si="109"/>
        <v>Q2 2020</v>
      </c>
      <c r="E365" s="114" t="s">
        <v>62</v>
      </c>
      <c r="F365" s="115" t="s">
        <v>84</v>
      </c>
      <c r="G365" s="157" t="s">
        <v>43</v>
      </c>
      <c r="H365" s="157" t="s">
        <v>197</v>
      </c>
      <c r="I365" s="116" t="s">
        <v>58</v>
      </c>
      <c r="J365" s="116" t="s">
        <v>45</v>
      </c>
      <c r="K365" s="116" t="s">
        <v>75</v>
      </c>
      <c r="L365" s="116" t="s">
        <v>75</v>
      </c>
      <c r="M365" s="116" t="s">
        <v>151</v>
      </c>
      <c r="N365" s="117">
        <v>1.2</v>
      </c>
      <c r="O365" s="146">
        <v>390</v>
      </c>
      <c r="P365" s="146">
        <v>390</v>
      </c>
      <c r="Q365" s="242">
        <v>0.11</v>
      </c>
      <c r="R365" s="118" t="str">
        <f t="shared" si="110"/>
        <v>400 - 499</v>
      </c>
      <c r="S365" s="118" t="str">
        <f t="shared" si="111"/>
        <v>1.2 - 1.39</v>
      </c>
      <c r="T365" s="119">
        <f t="shared" si="112"/>
        <v>0.13200000000000001</v>
      </c>
      <c r="U365" s="120">
        <f t="shared" si="113"/>
        <v>5.1096671999999982E-2</v>
      </c>
      <c r="V365" s="161">
        <f t="shared" si="114"/>
        <v>0.13200000000000001</v>
      </c>
      <c r="W365" s="161">
        <f t="shared" si="115"/>
        <v>60.669761825805779</v>
      </c>
      <c r="X365" s="121">
        <f t="shared" si="116"/>
        <v>1.3796243918658078</v>
      </c>
      <c r="Y365" s="188">
        <v>12.542039926052798</v>
      </c>
      <c r="Z365" s="148">
        <f t="shared" si="117"/>
        <v>1</v>
      </c>
      <c r="AA365" s="148">
        <f t="shared" si="118"/>
        <v>1</v>
      </c>
      <c r="AB365" s="122">
        <f t="shared" si="119"/>
        <v>459.61940777125591</v>
      </c>
      <c r="AC365" s="30">
        <f t="shared" si="120"/>
        <v>464.51519999999988</v>
      </c>
      <c r="AD365" s="31">
        <f t="shared" si="121"/>
        <v>1</v>
      </c>
      <c r="AE365" s="164">
        <f t="shared" si="122"/>
        <v>30.479999999999997</v>
      </c>
      <c r="AF365" s="165">
        <f t="shared" si="123"/>
        <v>1.3796243918658078</v>
      </c>
      <c r="AH365" t="str">
        <f t="shared" si="124"/>
        <v>2020</v>
      </c>
    </row>
    <row r="366" spans="4:34" hidden="1" x14ac:dyDescent="0.25">
      <c r="D366" s="282" t="str">
        <f t="shared" si="109"/>
        <v>Q2 2020</v>
      </c>
      <c r="E366" s="114" t="s">
        <v>62</v>
      </c>
      <c r="F366" s="115" t="s">
        <v>84</v>
      </c>
      <c r="G366" s="157" t="s">
        <v>43</v>
      </c>
      <c r="H366" s="157" t="s">
        <v>197</v>
      </c>
      <c r="I366" s="116" t="s">
        <v>58</v>
      </c>
      <c r="J366" s="116" t="s">
        <v>45</v>
      </c>
      <c r="K366" s="116" t="s">
        <v>130</v>
      </c>
      <c r="L366" s="116" t="s">
        <v>130</v>
      </c>
      <c r="M366" s="116" t="s">
        <v>156</v>
      </c>
      <c r="N366" s="117">
        <v>0.95</v>
      </c>
      <c r="O366" s="146">
        <v>120</v>
      </c>
      <c r="P366" s="146">
        <v>240</v>
      </c>
      <c r="Q366" s="242">
        <v>0.77</v>
      </c>
      <c r="R366" s="118" t="str">
        <f t="shared" si="110"/>
        <v>200 - 299</v>
      </c>
      <c r="S366" s="118" t="str">
        <f t="shared" si="111"/>
        <v>0.8 - 0.99</v>
      </c>
      <c r="T366" s="119">
        <f t="shared" si="112"/>
        <v>0.73149999999999993</v>
      </c>
      <c r="U366" s="120">
        <f t="shared" si="113"/>
        <v>0.1793351252</v>
      </c>
      <c r="V366" s="161">
        <f t="shared" si="114"/>
        <v>0.73149999999999993</v>
      </c>
      <c r="W366" s="161">
        <f t="shared" si="115"/>
        <v>206.61268112098057</v>
      </c>
      <c r="X366" s="121">
        <f t="shared" si="116"/>
        <v>6.8169675833369325</v>
      </c>
      <c r="Y366" s="188">
        <v>8.8532046536843279</v>
      </c>
      <c r="Z366" s="148">
        <f t="shared" si="117"/>
        <v>1</v>
      </c>
      <c r="AA366" s="148">
        <f t="shared" si="118"/>
        <v>2</v>
      </c>
      <c r="AB366" s="122">
        <f t="shared" si="119"/>
        <v>282.45069189471025</v>
      </c>
      <c r="AC366" s="30">
        <f t="shared" si="120"/>
        <v>232.90276</v>
      </c>
      <c r="AD366" s="31">
        <f t="shared" si="121"/>
        <v>0.5</v>
      </c>
      <c r="AE366" s="164">
        <f t="shared" si="122"/>
        <v>24.13</v>
      </c>
      <c r="AF366" s="165">
        <f t="shared" si="123"/>
        <v>6.8169675833369325</v>
      </c>
      <c r="AH366" t="str">
        <f t="shared" si="124"/>
        <v>2020</v>
      </c>
    </row>
    <row r="367" spans="4:34" hidden="1" x14ac:dyDescent="0.25">
      <c r="D367" s="282" t="str">
        <f t="shared" si="109"/>
        <v>Q2 2020</v>
      </c>
      <c r="E367" s="114" t="s">
        <v>62</v>
      </c>
      <c r="F367" s="115" t="s">
        <v>84</v>
      </c>
      <c r="G367" s="157" t="s">
        <v>43</v>
      </c>
      <c r="H367" s="157" t="s">
        <v>197</v>
      </c>
      <c r="I367" s="116" t="s">
        <v>73</v>
      </c>
      <c r="J367" s="116" t="s">
        <v>45</v>
      </c>
      <c r="K367" s="116" t="s">
        <v>130</v>
      </c>
      <c r="L367" s="116" t="s">
        <v>130</v>
      </c>
      <c r="M367" s="116" t="s">
        <v>156</v>
      </c>
      <c r="N367" s="117">
        <v>0.95</v>
      </c>
      <c r="O367" s="146">
        <v>120</v>
      </c>
      <c r="P367" s="146">
        <v>240</v>
      </c>
      <c r="Q367" s="242">
        <v>0.93</v>
      </c>
      <c r="R367" s="118" t="str">
        <f t="shared" si="110"/>
        <v>200 - 299</v>
      </c>
      <c r="S367" s="118" t="str">
        <f t="shared" si="111"/>
        <v>0.8 - 0.99</v>
      </c>
      <c r="T367" s="119">
        <f t="shared" si="112"/>
        <v>0.88349999999999995</v>
      </c>
      <c r="U367" s="120">
        <f t="shared" si="113"/>
        <v>0.21659956680000003</v>
      </c>
      <c r="V367" s="161">
        <f t="shared" si="114"/>
        <v>0.88350000000000006</v>
      </c>
      <c r="W367" s="161">
        <f t="shared" si="115"/>
        <v>249.54518628897654</v>
      </c>
      <c r="X367" s="121">
        <f t="shared" si="116"/>
        <v>7.3313803279264249</v>
      </c>
      <c r="Y367" s="188">
        <v>7.8832046536843272</v>
      </c>
      <c r="Z367" s="148">
        <f t="shared" si="117"/>
        <v>1</v>
      </c>
      <c r="AA367" s="148">
        <f t="shared" si="118"/>
        <v>2</v>
      </c>
      <c r="AB367" s="122">
        <f t="shared" si="119"/>
        <v>282.45069189471025</v>
      </c>
      <c r="AC367" s="30">
        <f t="shared" si="120"/>
        <v>232.90276</v>
      </c>
      <c r="AD367" s="31">
        <f t="shared" si="121"/>
        <v>0.5</v>
      </c>
      <c r="AE367" s="164">
        <f t="shared" si="122"/>
        <v>24.13</v>
      </c>
      <c r="AF367" s="165">
        <f t="shared" si="123"/>
        <v>7.3313803279264249</v>
      </c>
      <c r="AH367" t="str">
        <f t="shared" si="124"/>
        <v>2020</v>
      </c>
    </row>
    <row r="368" spans="4:34" hidden="1" x14ac:dyDescent="0.25">
      <c r="D368" s="282" t="str">
        <f t="shared" si="109"/>
        <v>Q2 2020</v>
      </c>
      <c r="E368" s="114" t="s">
        <v>62</v>
      </c>
      <c r="F368" s="115" t="s">
        <v>84</v>
      </c>
      <c r="G368" s="157" t="s">
        <v>43</v>
      </c>
      <c r="H368" s="157" t="s">
        <v>197</v>
      </c>
      <c r="I368" s="116" t="s">
        <v>50</v>
      </c>
      <c r="J368" s="116" t="s">
        <v>45</v>
      </c>
      <c r="K368" s="116" t="s">
        <v>130</v>
      </c>
      <c r="L368" s="116" t="s">
        <v>130</v>
      </c>
      <c r="M368" s="116" t="s">
        <v>156</v>
      </c>
      <c r="N368" s="117">
        <v>0.95</v>
      </c>
      <c r="O368" s="146">
        <v>120</v>
      </c>
      <c r="P368" s="146">
        <v>240</v>
      </c>
      <c r="Q368" s="242">
        <v>1.45</v>
      </c>
      <c r="R368" s="118" t="str">
        <f t="shared" si="110"/>
        <v>200 - 299</v>
      </c>
      <c r="S368" s="118" t="str">
        <f t="shared" si="111"/>
        <v>0.8 - 0.99</v>
      </c>
      <c r="T368" s="119">
        <f t="shared" si="112"/>
        <v>1.3774999999999999</v>
      </c>
      <c r="U368" s="120">
        <f t="shared" si="113"/>
        <v>0.33770900199999998</v>
      </c>
      <c r="V368" s="161">
        <f t="shared" si="114"/>
        <v>1.3774999999999999</v>
      </c>
      <c r="W368" s="161">
        <f t="shared" si="115"/>
        <v>389.07582808496335</v>
      </c>
      <c r="X368" s="121">
        <f t="shared" si="116"/>
        <v>12.837146747842276</v>
      </c>
      <c r="Y368" s="188">
        <v>8.8532046536843279</v>
      </c>
      <c r="Z368" s="148">
        <f t="shared" si="117"/>
        <v>1</v>
      </c>
      <c r="AA368" s="148">
        <f t="shared" si="118"/>
        <v>2</v>
      </c>
      <c r="AB368" s="122">
        <f t="shared" si="119"/>
        <v>282.45069189471025</v>
      </c>
      <c r="AC368" s="30">
        <f t="shared" si="120"/>
        <v>232.90276</v>
      </c>
      <c r="AD368" s="31">
        <f t="shared" si="121"/>
        <v>0.5</v>
      </c>
      <c r="AE368" s="164">
        <f t="shared" si="122"/>
        <v>24.13</v>
      </c>
      <c r="AF368" s="165">
        <f t="shared" si="123"/>
        <v>12.837146747842276</v>
      </c>
      <c r="AH368" t="str">
        <f t="shared" si="124"/>
        <v>2020</v>
      </c>
    </row>
    <row r="369" spans="4:34" hidden="1" x14ac:dyDescent="0.25">
      <c r="D369" s="282" t="str">
        <f t="shared" si="109"/>
        <v>Q2 2020</v>
      </c>
      <c r="E369" s="114" t="s">
        <v>62</v>
      </c>
      <c r="F369" s="115" t="s">
        <v>84</v>
      </c>
      <c r="G369" s="157" t="s">
        <v>43</v>
      </c>
      <c r="H369" s="157" t="s">
        <v>197</v>
      </c>
      <c r="I369" s="116" t="s">
        <v>72</v>
      </c>
      <c r="J369" s="116" t="s">
        <v>45</v>
      </c>
      <c r="K369" s="116" t="s">
        <v>130</v>
      </c>
      <c r="L369" s="116" t="s">
        <v>130</v>
      </c>
      <c r="M369" s="116" t="s">
        <v>165</v>
      </c>
      <c r="N369" s="117">
        <v>1.64</v>
      </c>
      <c r="O369" s="146">
        <v>280</v>
      </c>
      <c r="P369" s="146">
        <v>456</v>
      </c>
      <c r="Q369" s="242">
        <v>5.0000000000000001E-3</v>
      </c>
      <c r="R369" s="118" t="str">
        <f t="shared" si="110"/>
        <v>300 - 399</v>
      </c>
      <c r="S369" s="118" t="str">
        <f t="shared" si="111"/>
        <v>1.6 - 1.79</v>
      </c>
      <c r="T369" s="119">
        <f t="shared" si="112"/>
        <v>8.199999999999999E-3</v>
      </c>
      <c r="U369" s="120">
        <f t="shared" si="113"/>
        <v>3.8687623606615991E-3</v>
      </c>
      <c r="V369" s="161">
        <f t="shared" si="114"/>
        <v>8.199999999999999E-3</v>
      </c>
      <c r="W369" s="161">
        <f t="shared" si="115"/>
        <v>2.6755186413105032</v>
      </c>
      <c r="X369" s="121">
        <f t="shared" si="116"/>
        <v>6.6399034902632478E-2</v>
      </c>
      <c r="Y369" s="188">
        <v>13.279806980526494</v>
      </c>
      <c r="Z369" s="148">
        <f t="shared" si="117"/>
        <v>35</v>
      </c>
      <c r="AA369" s="148">
        <f t="shared" si="118"/>
        <v>57</v>
      </c>
      <c r="AB369" s="122">
        <f t="shared" si="119"/>
        <v>326.28276113542722</v>
      </c>
      <c r="AC369" s="30">
        <f t="shared" si="120"/>
        <v>773.75247213231978</v>
      </c>
      <c r="AD369" s="31">
        <f t="shared" si="121"/>
        <v>0.61403508771929827</v>
      </c>
      <c r="AE369" s="164">
        <f t="shared" si="122"/>
        <v>41.655999999999992</v>
      </c>
      <c r="AF369" s="165">
        <f t="shared" si="123"/>
        <v>6.6399034902632478E-2</v>
      </c>
      <c r="AH369" t="str">
        <f t="shared" si="124"/>
        <v>2020</v>
      </c>
    </row>
    <row r="370" spans="4:34" hidden="1" x14ac:dyDescent="0.25">
      <c r="D370" s="282" t="str">
        <f t="shared" si="109"/>
        <v>Q2 2020</v>
      </c>
      <c r="E370" s="114" t="s">
        <v>62</v>
      </c>
      <c r="F370" s="115" t="s">
        <v>84</v>
      </c>
      <c r="G370" s="157" t="s">
        <v>43</v>
      </c>
      <c r="H370" s="157" t="s">
        <v>197</v>
      </c>
      <c r="I370" s="116" t="s">
        <v>50</v>
      </c>
      <c r="J370" s="116" t="s">
        <v>45</v>
      </c>
      <c r="K370" s="116" t="s">
        <v>130</v>
      </c>
      <c r="L370" s="116" t="s">
        <v>130</v>
      </c>
      <c r="M370" s="116" t="s">
        <v>132</v>
      </c>
      <c r="N370" s="117">
        <v>1.2</v>
      </c>
      <c r="O370" s="146">
        <v>390</v>
      </c>
      <c r="P370" s="146">
        <v>390</v>
      </c>
      <c r="Q370" s="242">
        <v>0.39500000000000002</v>
      </c>
      <c r="R370" s="118" t="str">
        <f t="shared" si="110"/>
        <v>400 - 499</v>
      </c>
      <c r="S370" s="118" t="str">
        <f t="shared" si="111"/>
        <v>1.2 - 1.39</v>
      </c>
      <c r="T370" s="119">
        <f t="shared" si="112"/>
        <v>0.47399999999999998</v>
      </c>
      <c r="U370" s="120">
        <f t="shared" si="113"/>
        <v>0.18348350399999996</v>
      </c>
      <c r="V370" s="161">
        <f t="shared" si="114"/>
        <v>0.47400000000000003</v>
      </c>
      <c r="W370" s="161">
        <f t="shared" si="115"/>
        <v>217.85959928357531</v>
      </c>
      <c r="X370" s="121">
        <f t="shared" si="116"/>
        <v>4.9541057707908553</v>
      </c>
      <c r="Y370" s="188">
        <v>12.542039926052798</v>
      </c>
      <c r="Z370" s="148">
        <f t="shared" si="117"/>
        <v>1</v>
      </c>
      <c r="AA370" s="148">
        <f t="shared" si="118"/>
        <v>1</v>
      </c>
      <c r="AB370" s="122">
        <f t="shared" si="119"/>
        <v>459.61940777125591</v>
      </c>
      <c r="AC370" s="30">
        <f t="shared" si="120"/>
        <v>464.51519999999988</v>
      </c>
      <c r="AD370" s="31">
        <f t="shared" si="121"/>
        <v>1</v>
      </c>
      <c r="AE370" s="164">
        <f t="shared" si="122"/>
        <v>30.479999999999997</v>
      </c>
      <c r="AF370" s="165">
        <f t="shared" si="123"/>
        <v>4.9541057707908553</v>
      </c>
      <c r="AH370" t="str">
        <f t="shared" si="124"/>
        <v>2020</v>
      </c>
    </row>
    <row r="371" spans="4:34" hidden="1" x14ac:dyDescent="0.25">
      <c r="D371" s="282" t="str">
        <f t="shared" si="109"/>
        <v>Q2 2020</v>
      </c>
      <c r="E371" s="114" t="s">
        <v>62</v>
      </c>
      <c r="F371" s="115" t="s">
        <v>84</v>
      </c>
      <c r="G371" s="157" t="s">
        <v>43</v>
      </c>
      <c r="H371" s="157" t="s">
        <v>197</v>
      </c>
      <c r="I371" s="116" t="s">
        <v>50</v>
      </c>
      <c r="J371" s="116" t="s">
        <v>45</v>
      </c>
      <c r="K371" s="116" t="s">
        <v>130</v>
      </c>
      <c r="L371" s="116" t="s">
        <v>144</v>
      </c>
      <c r="M371" s="116" t="s">
        <v>157</v>
      </c>
      <c r="N371" s="117">
        <v>1.39</v>
      </c>
      <c r="O371" s="146">
        <v>454</v>
      </c>
      <c r="P371" s="146">
        <v>454</v>
      </c>
      <c r="Q371" s="242">
        <v>0.39500000000000002</v>
      </c>
      <c r="R371" s="118" t="str">
        <f t="shared" si="110"/>
        <v>400 - 499</v>
      </c>
      <c r="S371" s="118" t="str">
        <f t="shared" si="111"/>
        <v>1.2 - 1.39</v>
      </c>
      <c r="T371" s="119">
        <f t="shared" si="112"/>
        <v>0.54905000000000004</v>
      </c>
      <c r="U371" s="120">
        <f t="shared" si="113"/>
        <v>0.24618644310999999</v>
      </c>
      <c r="V371" s="161">
        <f t="shared" si="114"/>
        <v>0.54905000000000004</v>
      </c>
      <c r="W371" s="161">
        <f t="shared" si="115"/>
        <v>253.61091814036712</v>
      </c>
      <c r="X371" s="121">
        <f t="shared" si="116"/>
        <v>5.8283597303421821</v>
      </c>
      <c r="Y371" s="188">
        <v>14.755341089473879</v>
      </c>
      <c r="Z371" s="148">
        <f t="shared" si="117"/>
        <v>1</v>
      </c>
      <c r="AA371" s="148">
        <f t="shared" si="118"/>
        <v>1</v>
      </c>
      <c r="AB371" s="122">
        <f t="shared" si="119"/>
        <v>461.90860238660804</v>
      </c>
      <c r="AC371" s="30">
        <f t="shared" si="120"/>
        <v>623.25681799999995</v>
      </c>
      <c r="AD371" s="31">
        <f t="shared" si="121"/>
        <v>1</v>
      </c>
      <c r="AE371" s="164">
        <f t="shared" si="122"/>
        <v>35.305999999999997</v>
      </c>
      <c r="AF371" s="165">
        <f t="shared" si="123"/>
        <v>5.8283597303421821</v>
      </c>
      <c r="AH371" t="str">
        <f t="shared" si="124"/>
        <v>2020</v>
      </c>
    </row>
    <row r="372" spans="4:34" hidden="1" x14ac:dyDescent="0.25">
      <c r="D372" s="282" t="str">
        <f t="shared" si="109"/>
        <v>Q2 2020</v>
      </c>
      <c r="E372" s="114" t="s">
        <v>62</v>
      </c>
      <c r="F372" s="115" t="s">
        <v>84</v>
      </c>
      <c r="G372" s="157" t="s">
        <v>43</v>
      </c>
      <c r="H372" s="157" t="s">
        <v>197</v>
      </c>
      <c r="I372" s="116" t="s">
        <v>58</v>
      </c>
      <c r="J372" s="116" t="s">
        <v>45</v>
      </c>
      <c r="K372" s="116" t="s">
        <v>78</v>
      </c>
      <c r="L372" s="116" t="s">
        <v>78</v>
      </c>
      <c r="M372" s="116" t="s">
        <v>172</v>
      </c>
      <c r="N372" s="117">
        <v>1.6</v>
      </c>
      <c r="O372" s="146">
        <v>320</v>
      </c>
      <c r="P372" s="146">
        <v>320</v>
      </c>
      <c r="Q372" s="242">
        <v>2.5000000000000001E-2</v>
      </c>
      <c r="R372" s="118" t="str">
        <f t="shared" si="110"/>
        <v>200 - 299</v>
      </c>
      <c r="S372" s="118" t="str">
        <f t="shared" si="111"/>
        <v>1.6 - 1.79</v>
      </c>
      <c r="T372" s="119">
        <f t="shared" si="112"/>
        <v>4.0000000000000008E-2</v>
      </c>
      <c r="U372" s="120">
        <f t="shared" si="113"/>
        <v>2.0645120000000003E-2</v>
      </c>
      <c r="V372" s="161">
        <f t="shared" si="114"/>
        <v>0.04</v>
      </c>
      <c r="W372" s="161">
        <f t="shared" si="115"/>
        <v>11.313708498984761</v>
      </c>
      <c r="X372" s="121">
        <f t="shared" si="116"/>
        <v>0.40577187996053177</v>
      </c>
      <c r="Y372" s="188">
        <v>16.23087519842127</v>
      </c>
      <c r="Z372" s="148">
        <f t="shared" si="117"/>
        <v>1</v>
      </c>
      <c r="AA372" s="148">
        <f t="shared" si="118"/>
        <v>1</v>
      </c>
      <c r="AB372" s="122">
        <f t="shared" si="119"/>
        <v>282.84271247461902</v>
      </c>
      <c r="AC372" s="30">
        <f t="shared" si="120"/>
        <v>825.8048</v>
      </c>
      <c r="AD372" s="31">
        <f t="shared" si="121"/>
        <v>1</v>
      </c>
      <c r="AE372" s="164">
        <f t="shared" si="122"/>
        <v>40.64</v>
      </c>
      <c r="AF372" s="165">
        <f t="shared" si="123"/>
        <v>0.40577187996053177</v>
      </c>
      <c r="AH372" t="str">
        <f t="shared" si="124"/>
        <v>2020</v>
      </c>
    </row>
    <row r="373" spans="4:34" hidden="1" x14ac:dyDescent="0.25">
      <c r="D373" s="282" t="str">
        <f t="shared" si="109"/>
        <v>Q2 2020</v>
      </c>
      <c r="E373" s="114" t="s">
        <v>62</v>
      </c>
      <c r="F373" s="115" t="s">
        <v>84</v>
      </c>
      <c r="G373" s="157" t="s">
        <v>43</v>
      </c>
      <c r="H373" s="157" t="s">
        <v>197</v>
      </c>
      <c r="I373" s="116" t="s">
        <v>44</v>
      </c>
      <c r="J373" s="116" t="s">
        <v>45</v>
      </c>
      <c r="K373" s="116" t="s">
        <v>70</v>
      </c>
      <c r="L373" s="116" t="s">
        <v>120</v>
      </c>
      <c r="M373" s="116" t="s">
        <v>158</v>
      </c>
      <c r="N373" s="117">
        <v>1.4</v>
      </c>
      <c r="O373" s="146">
        <v>400</v>
      </c>
      <c r="P373" s="146">
        <v>400</v>
      </c>
      <c r="Q373" s="242">
        <v>0.11899999999999999</v>
      </c>
      <c r="R373" s="118" t="str">
        <f t="shared" si="110"/>
        <v>400 - 499</v>
      </c>
      <c r="S373" s="118" t="str">
        <f t="shared" si="111"/>
        <v>1.4 - 1.59</v>
      </c>
      <c r="T373" s="119">
        <f t="shared" si="112"/>
        <v>0.16659999999999997</v>
      </c>
      <c r="U373" s="120">
        <f t="shared" si="113"/>
        <v>7.5238559199999985E-2</v>
      </c>
      <c r="V373" s="161">
        <f t="shared" si="114"/>
        <v>0.1666</v>
      </c>
      <c r="W373" s="161">
        <f t="shared" si="115"/>
        <v>67.316565568959319</v>
      </c>
      <c r="X373" s="121">
        <f t="shared" si="116"/>
        <v>1.6680913101650225</v>
      </c>
      <c r="Y373" s="188">
        <v>14.017574035000189</v>
      </c>
      <c r="Z373" s="148">
        <f t="shared" si="117"/>
        <v>1</v>
      </c>
      <c r="AA373" s="148">
        <f t="shared" si="118"/>
        <v>1</v>
      </c>
      <c r="AB373" s="122">
        <f t="shared" si="119"/>
        <v>404.06101782088433</v>
      </c>
      <c r="AC373" s="30">
        <f t="shared" si="120"/>
        <v>632.25679999999988</v>
      </c>
      <c r="AD373" s="31">
        <f t="shared" si="121"/>
        <v>1</v>
      </c>
      <c r="AE373" s="164">
        <f t="shared" si="122"/>
        <v>35.559999999999995</v>
      </c>
      <c r="AF373" s="165">
        <f t="shared" si="123"/>
        <v>1.6680913101650225</v>
      </c>
      <c r="AH373" t="str">
        <f t="shared" si="124"/>
        <v>2020</v>
      </c>
    </row>
    <row r="374" spans="4:34" hidden="1" x14ac:dyDescent="0.25">
      <c r="D374" s="282" t="str">
        <f t="shared" si="109"/>
        <v>Q2 2020</v>
      </c>
      <c r="E374" s="114" t="s">
        <v>62</v>
      </c>
      <c r="F374" s="115" t="s">
        <v>84</v>
      </c>
      <c r="G374" s="157" t="s">
        <v>43</v>
      </c>
      <c r="H374" s="157" t="s">
        <v>197</v>
      </c>
      <c r="I374" s="116" t="s">
        <v>44</v>
      </c>
      <c r="J374" s="116" t="s">
        <v>45</v>
      </c>
      <c r="K374" s="116" t="s">
        <v>70</v>
      </c>
      <c r="L374" s="116" t="s">
        <v>119</v>
      </c>
      <c r="M374" s="116" t="s">
        <v>153</v>
      </c>
      <c r="N374" s="117">
        <v>1.4</v>
      </c>
      <c r="O374" s="146">
        <v>454</v>
      </c>
      <c r="P374" s="146">
        <v>454</v>
      </c>
      <c r="Q374" s="242">
        <v>0.12</v>
      </c>
      <c r="R374" s="118" t="str">
        <f t="shared" si="110"/>
        <v>400 - 499</v>
      </c>
      <c r="S374" s="118" t="str">
        <f t="shared" si="111"/>
        <v>1.4 - 1.59</v>
      </c>
      <c r="T374" s="119">
        <f t="shared" si="112"/>
        <v>0.16799999999999998</v>
      </c>
      <c r="U374" s="120">
        <f t="shared" si="113"/>
        <v>7.587081599999998E-2</v>
      </c>
      <c r="V374" s="161">
        <f t="shared" si="114"/>
        <v>0.16799999999999998</v>
      </c>
      <c r="W374" s="161">
        <f t="shared" si="115"/>
        <v>77.046354878086206</v>
      </c>
      <c r="X374" s="121">
        <f t="shared" si="116"/>
        <v>1.7706409307368653</v>
      </c>
      <c r="Y374" s="188">
        <v>14.755341089473879</v>
      </c>
      <c r="Z374" s="148">
        <f t="shared" si="117"/>
        <v>1</v>
      </c>
      <c r="AA374" s="148">
        <f t="shared" si="118"/>
        <v>1</v>
      </c>
      <c r="AB374" s="122">
        <f t="shared" si="119"/>
        <v>458.60925522670368</v>
      </c>
      <c r="AC374" s="30">
        <f t="shared" si="120"/>
        <v>632.25679999999988</v>
      </c>
      <c r="AD374" s="31">
        <f t="shared" si="121"/>
        <v>1</v>
      </c>
      <c r="AE374" s="164">
        <f t="shared" si="122"/>
        <v>35.559999999999995</v>
      </c>
      <c r="AF374" s="165">
        <f t="shared" si="123"/>
        <v>1.7706409307368653</v>
      </c>
      <c r="AH374" t="str">
        <f t="shared" si="124"/>
        <v>2020</v>
      </c>
    </row>
    <row r="375" spans="4:34" hidden="1" x14ac:dyDescent="0.25">
      <c r="D375" s="282" t="str">
        <f t="shared" si="109"/>
        <v>Q2 2020</v>
      </c>
      <c r="E375" s="114" t="s">
        <v>62</v>
      </c>
      <c r="F375" s="115" t="s">
        <v>84</v>
      </c>
      <c r="G375" s="157" t="s">
        <v>43</v>
      </c>
      <c r="H375" s="157" t="s">
        <v>197</v>
      </c>
      <c r="I375" s="116" t="s">
        <v>44</v>
      </c>
      <c r="J375" s="116" t="s">
        <v>45</v>
      </c>
      <c r="K375" s="116" t="s">
        <v>70</v>
      </c>
      <c r="L375" s="116" t="s">
        <v>119</v>
      </c>
      <c r="M375" s="116" t="s">
        <v>159</v>
      </c>
      <c r="N375" s="117">
        <v>1.28</v>
      </c>
      <c r="O375" s="146">
        <v>390</v>
      </c>
      <c r="P375" s="146">
        <v>390</v>
      </c>
      <c r="Q375" s="242">
        <v>0.153</v>
      </c>
      <c r="R375" s="118" t="str">
        <f t="shared" si="110"/>
        <v>400 - 499</v>
      </c>
      <c r="S375" s="118" t="str">
        <f t="shared" si="111"/>
        <v>1.2 - 1.39</v>
      </c>
      <c r="T375" s="119">
        <f t="shared" si="112"/>
        <v>0.19584000000000001</v>
      </c>
      <c r="U375" s="120">
        <f t="shared" si="113"/>
        <v>8.0862806016000002E-2</v>
      </c>
      <c r="V375" s="161">
        <f t="shared" si="114"/>
        <v>0.19584000000000001</v>
      </c>
      <c r="W375" s="161">
        <f t="shared" si="115"/>
        <v>84.386123266802585</v>
      </c>
      <c r="X375" s="121">
        <f t="shared" si="116"/>
        <v>2.0318104680205535</v>
      </c>
      <c r="Y375" s="188">
        <v>13.279806980526494</v>
      </c>
      <c r="Z375" s="148">
        <f t="shared" si="117"/>
        <v>1</v>
      </c>
      <c r="AA375" s="148">
        <f t="shared" si="118"/>
        <v>1</v>
      </c>
      <c r="AB375" s="122">
        <f t="shared" si="119"/>
        <v>430.8931947855524</v>
      </c>
      <c r="AC375" s="30">
        <f t="shared" si="120"/>
        <v>528.51507200000003</v>
      </c>
      <c r="AD375" s="31">
        <f t="shared" si="121"/>
        <v>1</v>
      </c>
      <c r="AE375" s="164">
        <f t="shared" si="122"/>
        <v>32.512</v>
      </c>
      <c r="AF375" s="165">
        <f t="shared" si="123"/>
        <v>2.0318104680205535</v>
      </c>
      <c r="AH375" t="str">
        <f t="shared" si="124"/>
        <v>2020</v>
      </c>
    </row>
    <row r="376" spans="4:34" hidden="1" x14ac:dyDescent="0.25">
      <c r="D376" s="282" t="str">
        <f t="shared" si="109"/>
        <v>Q2 2020</v>
      </c>
      <c r="E376" s="114" t="s">
        <v>62</v>
      </c>
      <c r="F376" s="115" t="s">
        <v>84</v>
      </c>
      <c r="G376" s="157" t="s">
        <v>43</v>
      </c>
      <c r="H376" s="157" t="s">
        <v>197</v>
      </c>
      <c r="I376" s="116" t="s">
        <v>44</v>
      </c>
      <c r="J376" s="116" t="s">
        <v>45</v>
      </c>
      <c r="K376" s="116" t="s">
        <v>70</v>
      </c>
      <c r="L376" s="116" t="s">
        <v>119</v>
      </c>
      <c r="M376" s="116" t="s">
        <v>155</v>
      </c>
      <c r="N376" s="117">
        <v>1.2</v>
      </c>
      <c r="O376" s="146">
        <v>390</v>
      </c>
      <c r="P376" s="146">
        <v>390</v>
      </c>
      <c r="Q376" s="242">
        <v>0.105</v>
      </c>
      <c r="R376" s="118" t="str">
        <f t="shared" si="110"/>
        <v>400 - 499</v>
      </c>
      <c r="S376" s="118" t="str">
        <f t="shared" si="111"/>
        <v>1.2 - 1.39</v>
      </c>
      <c r="T376" s="119">
        <f t="shared" si="112"/>
        <v>0.126</v>
      </c>
      <c r="U376" s="120">
        <f t="shared" si="113"/>
        <v>4.8774095999999989E-2</v>
      </c>
      <c r="V376" s="161">
        <f t="shared" si="114"/>
        <v>0.126</v>
      </c>
      <c r="W376" s="161">
        <f t="shared" si="115"/>
        <v>57.912045379178245</v>
      </c>
      <c r="X376" s="121">
        <f t="shared" si="116"/>
        <v>1.3169141922355438</v>
      </c>
      <c r="Y376" s="188">
        <v>12.542039926052798</v>
      </c>
      <c r="Z376" s="148">
        <f t="shared" si="117"/>
        <v>1</v>
      </c>
      <c r="AA376" s="148">
        <f t="shared" si="118"/>
        <v>1</v>
      </c>
      <c r="AB376" s="122">
        <f t="shared" si="119"/>
        <v>459.61940777125591</v>
      </c>
      <c r="AC376" s="30">
        <f t="shared" si="120"/>
        <v>464.51519999999988</v>
      </c>
      <c r="AD376" s="31">
        <f t="shared" si="121"/>
        <v>1</v>
      </c>
      <c r="AE376" s="164">
        <f t="shared" si="122"/>
        <v>30.479999999999997</v>
      </c>
      <c r="AF376" s="165">
        <f t="shared" si="123"/>
        <v>1.3169141922355438</v>
      </c>
      <c r="AH376" t="str">
        <f t="shared" si="124"/>
        <v>2020</v>
      </c>
    </row>
    <row r="377" spans="4:34" hidden="1" x14ac:dyDescent="0.25">
      <c r="D377" s="282" t="str">
        <f t="shared" si="109"/>
        <v>Q2 2020</v>
      </c>
      <c r="E377" s="114" t="s">
        <v>62</v>
      </c>
      <c r="F377" s="115" t="s">
        <v>84</v>
      </c>
      <c r="G377" s="157" t="s">
        <v>43</v>
      </c>
      <c r="H377" s="157" t="s">
        <v>197</v>
      </c>
      <c r="I377" s="116" t="s">
        <v>44</v>
      </c>
      <c r="J377" s="116" t="s">
        <v>45</v>
      </c>
      <c r="K377" s="116" t="s">
        <v>70</v>
      </c>
      <c r="L377" s="116" t="s">
        <v>118</v>
      </c>
      <c r="M377" s="116" t="s">
        <v>154</v>
      </c>
      <c r="N377" s="117">
        <v>1.2</v>
      </c>
      <c r="O377" s="146">
        <v>390</v>
      </c>
      <c r="P377" s="146">
        <v>390</v>
      </c>
      <c r="Q377" s="242">
        <v>9.0999999999999998E-2</v>
      </c>
      <c r="R377" s="118" t="str">
        <f t="shared" si="110"/>
        <v>400 - 499</v>
      </c>
      <c r="S377" s="118" t="str">
        <f t="shared" si="111"/>
        <v>1.2 - 1.39</v>
      </c>
      <c r="T377" s="119">
        <f t="shared" si="112"/>
        <v>0.10919999999999999</v>
      </c>
      <c r="U377" s="120">
        <f t="shared" si="113"/>
        <v>4.2270883199999984E-2</v>
      </c>
      <c r="V377" s="161">
        <f t="shared" si="114"/>
        <v>0.10919999999999999</v>
      </c>
      <c r="W377" s="161">
        <f t="shared" si="115"/>
        <v>50.190439328621146</v>
      </c>
      <c r="X377" s="121">
        <f t="shared" si="116"/>
        <v>1.1413256332708046</v>
      </c>
      <c r="Y377" s="188">
        <v>12.542039926052798</v>
      </c>
      <c r="Z377" s="148">
        <f t="shared" si="117"/>
        <v>1</v>
      </c>
      <c r="AA377" s="148">
        <f t="shared" si="118"/>
        <v>1</v>
      </c>
      <c r="AB377" s="122">
        <f t="shared" si="119"/>
        <v>459.61940777125591</v>
      </c>
      <c r="AC377" s="30">
        <f t="shared" si="120"/>
        <v>464.51519999999988</v>
      </c>
      <c r="AD377" s="31">
        <f t="shared" si="121"/>
        <v>1</v>
      </c>
      <c r="AE377" s="164">
        <f t="shared" si="122"/>
        <v>30.479999999999997</v>
      </c>
      <c r="AF377" s="165">
        <f t="shared" si="123"/>
        <v>1.1413256332708046</v>
      </c>
      <c r="AH377" t="str">
        <f t="shared" si="124"/>
        <v>2020</v>
      </c>
    </row>
    <row r="378" spans="4:34" hidden="1" x14ac:dyDescent="0.25">
      <c r="D378" s="282" t="str">
        <f t="shared" si="109"/>
        <v>Q2 2020</v>
      </c>
      <c r="E378" s="114" t="s">
        <v>62</v>
      </c>
      <c r="F378" s="115" t="s">
        <v>84</v>
      </c>
      <c r="G378" s="157" t="s">
        <v>43</v>
      </c>
      <c r="H378" s="157" t="s">
        <v>197</v>
      </c>
      <c r="I378" s="116" t="s">
        <v>58</v>
      </c>
      <c r="J378" s="116" t="s">
        <v>45</v>
      </c>
      <c r="K378" s="116" t="s">
        <v>70</v>
      </c>
      <c r="L378" s="116" t="s">
        <v>77</v>
      </c>
      <c r="M378" s="116" t="s">
        <v>181</v>
      </c>
      <c r="N378" s="117">
        <v>1.41</v>
      </c>
      <c r="O378" s="146">
        <v>320</v>
      </c>
      <c r="P378" s="146">
        <v>360</v>
      </c>
      <c r="Q378" s="242">
        <v>1.0900000000000001</v>
      </c>
      <c r="R378" s="118" t="str">
        <f t="shared" si="110"/>
        <v>300 - 399</v>
      </c>
      <c r="S378" s="118" t="str">
        <f t="shared" si="111"/>
        <v>1.4 - 1.59</v>
      </c>
      <c r="T378" s="119">
        <f t="shared" si="112"/>
        <v>1.5368999999999999</v>
      </c>
      <c r="U378" s="120">
        <f t="shared" si="113"/>
        <v>0.69421924782124111</v>
      </c>
      <c r="V378" s="161">
        <f t="shared" si="114"/>
        <v>1.5368999999999999</v>
      </c>
      <c r="W378" s="161">
        <f t="shared" si="115"/>
        <v>525.01352363534409</v>
      </c>
      <c r="X378" s="121">
        <f t="shared" si="116"/>
        <v>14.47498960877388</v>
      </c>
      <c r="Y378" s="188">
        <v>13.279806980526494</v>
      </c>
      <c r="Z378" s="148">
        <f t="shared" si="117"/>
        <v>8</v>
      </c>
      <c r="AA378" s="148">
        <f t="shared" si="118"/>
        <v>9</v>
      </c>
      <c r="AB378" s="122">
        <f t="shared" si="119"/>
        <v>341.60551996573889</v>
      </c>
      <c r="AC378" s="30">
        <f t="shared" si="120"/>
        <v>636.89839249655142</v>
      </c>
      <c r="AD378" s="31">
        <f t="shared" si="121"/>
        <v>0.88888888888888884</v>
      </c>
      <c r="AE378" s="164">
        <f t="shared" si="122"/>
        <v>35.813999999999993</v>
      </c>
      <c r="AF378" s="165">
        <f t="shared" si="123"/>
        <v>14.47498960877388</v>
      </c>
      <c r="AH378" t="str">
        <f t="shared" si="124"/>
        <v>2020</v>
      </c>
    </row>
    <row r="379" spans="4:34" hidden="1" x14ac:dyDescent="0.25">
      <c r="D379" s="282" t="str">
        <f t="shared" si="109"/>
        <v>Q2 2020</v>
      </c>
      <c r="E379" s="114" t="s">
        <v>62</v>
      </c>
      <c r="F379" s="115" t="s">
        <v>84</v>
      </c>
      <c r="G379" s="157" t="s">
        <v>43</v>
      </c>
      <c r="H379" s="157" t="s">
        <v>197</v>
      </c>
      <c r="I379" s="116" t="s">
        <v>58</v>
      </c>
      <c r="J379" s="116" t="s">
        <v>45</v>
      </c>
      <c r="K379" s="116" t="s">
        <v>70</v>
      </c>
      <c r="L379" s="116" t="s">
        <v>148</v>
      </c>
      <c r="M379" s="116" t="s">
        <v>180</v>
      </c>
      <c r="N379" s="117">
        <v>1.6</v>
      </c>
      <c r="O379" s="146">
        <v>320</v>
      </c>
      <c r="P379" s="146">
        <v>360</v>
      </c>
      <c r="Q379" s="242">
        <v>7.0000000000000007E-2</v>
      </c>
      <c r="R379" s="118" t="str">
        <f t="shared" si="110"/>
        <v>300 - 399</v>
      </c>
      <c r="S379" s="118" t="str">
        <f t="shared" si="111"/>
        <v>1.6 - 1.79</v>
      </c>
      <c r="T379" s="119">
        <f t="shared" si="112"/>
        <v>0.11200000000000002</v>
      </c>
      <c r="U379" s="120">
        <f t="shared" si="113"/>
        <v>5.7407671613793107E-2</v>
      </c>
      <c r="V379" s="161">
        <f t="shared" si="114"/>
        <v>0.11200000000000002</v>
      </c>
      <c r="W379" s="161">
        <f t="shared" si="115"/>
        <v>33.716464820618427</v>
      </c>
      <c r="X379" s="121">
        <f t="shared" si="116"/>
        <v>1.1361612638894889</v>
      </c>
      <c r="Y379" s="188">
        <v>16.23087519842127</v>
      </c>
      <c r="Z379" s="148">
        <f t="shared" si="117"/>
        <v>8</v>
      </c>
      <c r="AA379" s="148">
        <f t="shared" si="118"/>
        <v>9</v>
      </c>
      <c r="AB379" s="122">
        <f t="shared" si="119"/>
        <v>301.03986446980736</v>
      </c>
      <c r="AC379" s="30">
        <f t="shared" si="120"/>
        <v>820.10959448275855</v>
      </c>
      <c r="AD379" s="31">
        <f t="shared" si="121"/>
        <v>0.88888888888888884</v>
      </c>
      <c r="AE379" s="164">
        <f t="shared" si="122"/>
        <v>40.64</v>
      </c>
      <c r="AF379" s="165">
        <f t="shared" si="123"/>
        <v>1.1361612638894889</v>
      </c>
      <c r="AH379" t="str">
        <f t="shared" si="124"/>
        <v>2020</v>
      </c>
    </row>
    <row r="380" spans="4:34" hidden="1" x14ac:dyDescent="0.25">
      <c r="D380" s="282" t="str">
        <f t="shared" si="109"/>
        <v>Q2 2020</v>
      </c>
      <c r="E380" s="114" t="s">
        <v>62</v>
      </c>
      <c r="F380" s="115" t="s">
        <v>84</v>
      </c>
      <c r="G380" s="157" t="s">
        <v>43</v>
      </c>
      <c r="H380" s="157" t="s">
        <v>197</v>
      </c>
      <c r="I380" s="116" t="s">
        <v>50</v>
      </c>
      <c r="J380" s="116" t="s">
        <v>45</v>
      </c>
      <c r="K380" s="116" t="s">
        <v>70</v>
      </c>
      <c r="L380" s="116" t="s">
        <v>70</v>
      </c>
      <c r="M380" s="116" t="s">
        <v>152</v>
      </c>
      <c r="N380" s="117">
        <v>1.4</v>
      </c>
      <c r="O380" s="146">
        <v>480</v>
      </c>
      <c r="P380" s="146">
        <v>480</v>
      </c>
      <c r="Q380" s="242">
        <v>0.35</v>
      </c>
      <c r="R380" s="118" t="str">
        <f t="shared" si="110"/>
        <v>400 - 499</v>
      </c>
      <c r="S380" s="118" t="str">
        <f t="shared" si="111"/>
        <v>1.4 - 1.59</v>
      </c>
      <c r="T380" s="119">
        <f t="shared" si="112"/>
        <v>0.48999999999999994</v>
      </c>
      <c r="U380" s="120">
        <f t="shared" si="113"/>
        <v>0.22128987999999997</v>
      </c>
      <c r="V380" s="161">
        <f t="shared" si="114"/>
        <v>0.48999999999999994</v>
      </c>
      <c r="W380" s="161">
        <f t="shared" si="115"/>
        <v>237.58787847867995</v>
      </c>
      <c r="X380" s="121">
        <f t="shared" si="116"/>
        <v>5.1643693813158569</v>
      </c>
      <c r="Y380" s="188">
        <v>14.755341089473879</v>
      </c>
      <c r="Z380" s="148">
        <f t="shared" si="117"/>
        <v>1</v>
      </c>
      <c r="AA380" s="148">
        <f t="shared" si="118"/>
        <v>1</v>
      </c>
      <c r="AB380" s="122">
        <f t="shared" si="119"/>
        <v>484.87322138506119</v>
      </c>
      <c r="AC380" s="30">
        <f t="shared" si="120"/>
        <v>632.25679999999988</v>
      </c>
      <c r="AD380" s="31">
        <f t="shared" si="121"/>
        <v>1</v>
      </c>
      <c r="AE380" s="164">
        <f t="shared" si="122"/>
        <v>35.559999999999995</v>
      </c>
      <c r="AF380" s="165">
        <f t="shared" si="123"/>
        <v>5.1643693813158569</v>
      </c>
      <c r="AH380" t="str">
        <f t="shared" si="124"/>
        <v>2020</v>
      </c>
    </row>
    <row r="381" spans="4:34" hidden="1" x14ac:dyDescent="0.25">
      <c r="D381" s="282" t="str">
        <f t="shared" si="109"/>
        <v>Q2 2020</v>
      </c>
      <c r="E381" s="114" t="s">
        <v>62</v>
      </c>
      <c r="F381" s="115" t="s">
        <v>84</v>
      </c>
      <c r="G381" s="157" t="s">
        <v>43</v>
      </c>
      <c r="H381" s="157" t="s">
        <v>197</v>
      </c>
      <c r="I381" s="116" t="s">
        <v>44</v>
      </c>
      <c r="J381" s="116" t="s">
        <v>45</v>
      </c>
      <c r="K381" s="116" t="s">
        <v>70</v>
      </c>
      <c r="L381" s="116" t="s">
        <v>70</v>
      </c>
      <c r="M381" s="116" t="s">
        <v>142</v>
      </c>
      <c r="N381" s="117">
        <v>1.4</v>
      </c>
      <c r="O381" s="146">
        <v>400</v>
      </c>
      <c r="P381" s="146">
        <v>400</v>
      </c>
      <c r="Q381" s="242">
        <v>0.13900000000000001</v>
      </c>
      <c r="R381" s="118" t="str">
        <f t="shared" si="110"/>
        <v>400 - 499</v>
      </c>
      <c r="S381" s="118" t="str">
        <f t="shared" si="111"/>
        <v>1.4 - 1.59</v>
      </c>
      <c r="T381" s="119">
        <f t="shared" si="112"/>
        <v>0.1946</v>
      </c>
      <c r="U381" s="120">
        <f t="shared" si="113"/>
        <v>8.7883695199999987E-2</v>
      </c>
      <c r="V381" s="161">
        <f t="shared" si="114"/>
        <v>0.1946</v>
      </c>
      <c r="W381" s="161">
        <f t="shared" si="115"/>
        <v>78.6302740679441</v>
      </c>
      <c r="X381" s="121">
        <f t="shared" si="116"/>
        <v>1.9484427908650264</v>
      </c>
      <c r="Y381" s="188">
        <v>14.017574035000189</v>
      </c>
      <c r="Z381" s="148">
        <f t="shared" si="117"/>
        <v>1</v>
      </c>
      <c r="AA381" s="148">
        <f t="shared" si="118"/>
        <v>1</v>
      </c>
      <c r="AB381" s="122">
        <f t="shared" si="119"/>
        <v>404.06101782088433</v>
      </c>
      <c r="AC381" s="30">
        <f t="shared" si="120"/>
        <v>632.25679999999988</v>
      </c>
      <c r="AD381" s="31">
        <f t="shared" si="121"/>
        <v>1</v>
      </c>
      <c r="AE381" s="164">
        <f t="shared" si="122"/>
        <v>35.559999999999995</v>
      </c>
      <c r="AF381" s="165">
        <f t="shared" si="123"/>
        <v>1.9484427908650264</v>
      </c>
      <c r="AH381" t="str">
        <f t="shared" si="124"/>
        <v>2020</v>
      </c>
    </row>
    <row r="382" spans="4:34" hidden="1" x14ac:dyDescent="0.25">
      <c r="D382" s="282" t="str">
        <f t="shared" si="109"/>
        <v>Q2 2020</v>
      </c>
      <c r="E382" s="114" t="s">
        <v>62</v>
      </c>
      <c r="F382" s="115" t="s">
        <v>84</v>
      </c>
      <c r="G382" s="157" t="s">
        <v>43</v>
      </c>
      <c r="H382" s="157" t="s">
        <v>197</v>
      </c>
      <c r="I382" s="116" t="s">
        <v>44</v>
      </c>
      <c r="J382" s="116" t="s">
        <v>45</v>
      </c>
      <c r="K382" s="116" t="s">
        <v>70</v>
      </c>
      <c r="L382" s="116" t="s">
        <v>70</v>
      </c>
      <c r="M382" s="116" t="s">
        <v>142</v>
      </c>
      <c r="N382" s="117">
        <v>1.2</v>
      </c>
      <c r="O382" s="146">
        <v>390</v>
      </c>
      <c r="P382" s="146">
        <v>390</v>
      </c>
      <c r="Q382" s="242">
        <v>0.26300000000000001</v>
      </c>
      <c r="R382" s="118" t="str">
        <f t="shared" si="110"/>
        <v>400 - 499</v>
      </c>
      <c r="S382" s="118" t="str">
        <f t="shared" si="111"/>
        <v>1.2 - 1.39</v>
      </c>
      <c r="T382" s="119">
        <f t="shared" si="112"/>
        <v>0.31559999999999999</v>
      </c>
      <c r="U382" s="120">
        <f t="shared" si="113"/>
        <v>0.12216749759999998</v>
      </c>
      <c r="V382" s="161">
        <f t="shared" si="114"/>
        <v>0.31559999999999999</v>
      </c>
      <c r="W382" s="161">
        <f t="shared" si="115"/>
        <v>145.05588509260838</v>
      </c>
      <c r="X382" s="121">
        <f t="shared" si="116"/>
        <v>3.2985565005518862</v>
      </c>
      <c r="Y382" s="188">
        <v>12.542039926052798</v>
      </c>
      <c r="Z382" s="148">
        <f t="shared" si="117"/>
        <v>1</v>
      </c>
      <c r="AA382" s="148">
        <f t="shared" si="118"/>
        <v>1</v>
      </c>
      <c r="AB382" s="122">
        <f t="shared" si="119"/>
        <v>459.61940777125591</v>
      </c>
      <c r="AC382" s="30">
        <f t="shared" si="120"/>
        <v>464.51519999999988</v>
      </c>
      <c r="AD382" s="31">
        <f t="shared" si="121"/>
        <v>1</v>
      </c>
      <c r="AE382" s="164">
        <f t="shared" si="122"/>
        <v>30.479999999999997</v>
      </c>
      <c r="AF382" s="165">
        <f t="shared" si="123"/>
        <v>3.2985565005518862</v>
      </c>
      <c r="AH382" t="str">
        <f t="shared" si="124"/>
        <v>2020</v>
      </c>
    </row>
    <row r="383" spans="4:34" hidden="1" x14ac:dyDescent="0.25">
      <c r="D383" s="282" t="str">
        <f t="shared" si="109"/>
        <v>Q2 2020</v>
      </c>
      <c r="E383" s="114" t="s">
        <v>62</v>
      </c>
      <c r="F383" s="115" t="s">
        <v>84</v>
      </c>
      <c r="G383" s="157" t="s">
        <v>43</v>
      </c>
      <c r="H383" s="157" t="s">
        <v>197</v>
      </c>
      <c r="I383" s="116" t="s">
        <v>73</v>
      </c>
      <c r="J383" s="116" t="s">
        <v>45</v>
      </c>
      <c r="K383" s="116" t="s">
        <v>70</v>
      </c>
      <c r="L383" s="116" t="s">
        <v>70</v>
      </c>
      <c r="M383" s="116" t="s">
        <v>131</v>
      </c>
      <c r="N383" s="117">
        <v>1.45</v>
      </c>
      <c r="O383" s="146">
        <v>400</v>
      </c>
      <c r="P383" s="146">
        <v>400</v>
      </c>
      <c r="Q383" s="242">
        <v>2.5000000000000001E-2</v>
      </c>
      <c r="R383" s="118" t="str">
        <f t="shared" si="110"/>
        <v>300 - 399</v>
      </c>
      <c r="S383" s="118" t="str">
        <f t="shared" si="111"/>
        <v>1.4 - 1.59</v>
      </c>
      <c r="T383" s="119">
        <f t="shared" si="112"/>
        <v>3.6249999999999998E-2</v>
      </c>
      <c r="U383" s="120">
        <f t="shared" si="113"/>
        <v>1.6955611249999999E-2</v>
      </c>
      <c r="V383" s="161">
        <f t="shared" si="114"/>
        <v>3.6249999999999998E-2</v>
      </c>
      <c r="W383" s="161">
        <f t="shared" si="115"/>
        <v>14.142135623730951</v>
      </c>
      <c r="X383" s="121">
        <f t="shared" si="116"/>
        <v>0.36888352723684698</v>
      </c>
      <c r="Y383" s="188">
        <v>14.755341089473879</v>
      </c>
      <c r="Z383" s="148">
        <f t="shared" si="117"/>
        <v>1</v>
      </c>
      <c r="AA383" s="148">
        <f t="shared" si="118"/>
        <v>1</v>
      </c>
      <c r="AB383" s="122">
        <f t="shared" si="119"/>
        <v>390.12787927533657</v>
      </c>
      <c r="AC383" s="30">
        <f t="shared" si="120"/>
        <v>678.22444999999993</v>
      </c>
      <c r="AD383" s="31">
        <f t="shared" si="121"/>
        <v>1</v>
      </c>
      <c r="AE383" s="164">
        <f t="shared" si="122"/>
        <v>36.83</v>
      </c>
      <c r="AF383" s="165">
        <f t="shared" si="123"/>
        <v>0.36888352723684698</v>
      </c>
      <c r="AH383" t="str">
        <f t="shared" si="124"/>
        <v>2020</v>
      </c>
    </row>
    <row r="384" spans="4:34" hidden="1" x14ac:dyDescent="0.25">
      <c r="D384" s="282" t="str">
        <f t="shared" si="109"/>
        <v>Q2 2020</v>
      </c>
      <c r="E384" s="114" t="s">
        <v>62</v>
      </c>
      <c r="F384" s="115" t="s">
        <v>84</v>
      </c>
      <c r="G384" s="157" t="s">
        <v>43</v>
      </c>
      <c r="H384" s="157" t="s">
        <v>197</v>
      </c>
      <c r="I384" s="116" t="s">
        <v>58</v>
      </c>
      <c r="J384" s="116" t="s">
        <v>45</v>
      </c>
      <c r="K384" s="116" t="s">
        <v>70</v>
      </c>
      <c r="L384" s="116" t="s">
        <v>70</v>
      </c>
      <c r="M384" s="116" t="s">
        <v>131</v>
      </c>
      <c r="N384" s="117">
        <v>0.95</v>
      </c>
      <c r="O384" s="146">
        <v>120</v>
      </c>
      <c r="P384" s="146">
        <v>180</v>
      </c>
      <c r="Q384" s="242">
        <v>5.5E-2</v>
      </c>
      <c r="R384" s="118" t="str">
        <f t="shared" si="110"/>
        <v>200 - 299</v>
      </c>
      <c r="S384" s="118" t="str">
        <f t="shared" si="111"/>
        <v>0.8 - 0.99</v>
      </c>
      <c r="T384" s="119">
        <f t="shared" si="112"/>
        <v>5.2249999999999998E-2</v>
      </c>
      <c r="U384" s="120">
        <f t="shared" si="113"/>
        <v>1.4780367461538461E-2</v>
      </c>
      <c r="V384" s="161">
        <f t="shared" si="114"/>
        <v>5.2250000000000005E-2</v>
      </c>
      <c r="W384" s="161">
        <f t="shared" si="115"/>
        <v>11.898319209031165</v>
      </c>
      <c r="X384" s="121">
        <f t="shared" si="116"/>
        <v>0.48692625595263805</v>
      </c>
      <c r="Y384" s="188">
        <v>8.8532046536843279</v>
      </c>
      <c r="Z384" s="148">
        <f t="shared" si="117"/>
        <v>2</v>
      </c>
      <c r="AA384" s="148">
        <f t="shared" si="118"/>
        <v>3</v>
      </c>
      <c r="AB384" s="122">
        <f t="shared" si="119"/>
        <v>227.71902792404143</v>
      </c>
      <c r="AC384" s="30">
        <f t="shared" si="120"/>
        <v>268.73395384615384</v>
      </c>
      <c r="AD384" s="31">
        <f t="shared" si="121"/>
        <v>0.66666666666666663</v>
      </c>
      <c r="AE384" s="164">
        <f t="shared" si="122"/>
        <v>24.13</v>
      </c>
      <c r="AF384" s="165">
        <f t="shared" si="123"/>
        <v>0.48692625595263805</v>
      </c>
      <c r="AH384" t="str">
        <f t="shared" si="124"/>
        <v>2020</v>
      </c>
    </row>
    <row r="385" spans="4:34" hidden="1" x14ac:dyDescent="0.25">
      <c r="D385" s="282" t="str">
        <f t="shared" si="109"/>
        <v>Q2 2020</v>
      </c>
      <c r="E385" s="114" t="s">
        <v>62</v>
      </c>
      <c r="F385" s="115" t="s">
        <v>84</v>
      </c>
      <c r="G385" s="157" t="s">
        <v>43</v>
      </c>
      <c r="H385" s="157" t="s">
        <v>197</v>
      </c>
      <c r="I385" s="116" t="s">
        <v>73</v>
      </c>
      <c r="J385" s="116" t="s">
        <v>45</v>
      </c>
      <c r="K385" s="116" t="s">
        <v>70</v>
      </c>
      <c r="L385" s="116" t="s">
        <v>70</v>
      </c>
      <c r="M385" s="116" t="s">
        <v>131</v>
      </c>
      <c r="N385" s="117">
        <v>1.2</v>
      </c>
      <c r="O385" s="146">
        <v>390</v>
      </c>
      <c r="P385" s="146">
        <v>390</v>
      </c>
      <c r="Q385" s="242">
        <v>6.5000000000000002E-2</v>
      </c>
      <c r="R385" s="118" t="str">
        <f t="shared" si="110"/>
        <v>400 - 499</v>
      </c>
      <c r="S385" s="118" t="str">
        <f t="shared" si="111"/>
        <v>1.2 - 1.39</v>
      </c>
      <c r="T385" s="119">
        <f t="shared" si="112"/>
        <v>7.8E-2</v>
      </c>
      <c r="U385" s="120">
        <f t="shared" si="113"/>
        <v>3.0193487999999991E-2</v>
      </c>
      <c r="V385" s="161">
        <f t="shared" si="114"/>
        <v>7.8E-2</v>
      </c>
      <c r="W385" s="161">
        <f t="shared" si="115"/>
        <v>35.850313806157963</v>
      </c>
      <c r="X385" s="121">
        <f t="shared" si="116"/>
        <v>0.81523259519343194</v>
      </c>
      <c r="Y385" s="188">
        <v>12.542039926052798</v>
      </c>
      <c r="Z385" s="148">
        <f t="shared" si="117"/>
        <v>1</v>
      </c>
      <c r="AA385" s="148">
        <f t="shared" si="118"/>
        <v>1</v>
      </c>
      <c r="AB385" s="122">
        <f t="shared" si="119"/>
        <v>459.61940777125591</v>
      </c>
      <c r="AC385" s="30">
        <f t="shared" si="120"/>
        <v>464.51519999999988</v>
      </c>
      <c r="AD385" s="31">
        <f t="shared" si="121"/>
        <v>1</v>
      </c>
      <c r="AE385" s="164">
        <f t="shared" si="122"/>
        <v>30.479999999999997</v>
      </c>
      <c r="AF385" s="165">
        <f t="shared" si="123"/>
        <v>0.81523259519343194</v>
      </c>
      <c r="AH385" t="str">
        <f t="shared" si="124"/>
        <v>2020</v>
      </c>
    </row>
    <row r="386" spans="4:34" hidden="1" x14ac:dyDescent="0.25">
      <c r="D386" s="282" t="str">
        <f t="shared" si="109"/>
        <v>Q2 2020</v>
      </c>
      <c r="E386" s="114" t="s">
        <v>62</v>
      </c>
      <c r="F386" s="115" t="s">
        <v>84</v>
      </c>
      <c r="G386" s="157" t="s">
        <v>43</v>
      </c>
      <c r="H386" s="157" t="s">
        <v>197</v>
      </c>
      <c r="I386" s="116" t="s">
        <v>58</v>
      </c>
      <c r="J386" s="116" t="s">
        <v>45</v>
      </c>
      <c r="K386" s="116" t="s">
        <v>70</v>
      </c>
      <c r="L386" s="116" t="s">
        <v>70</v>
      </c>
      <c r="M386" s="116" t="s">
        <v>131</v>
      </c>
      <c r="N386" s="117">
        <v>1.2</v>
      </c>
      <c r="O386" s="146">
        <v>390</v>
      </c>
      <c r="P386" s="146">
        <v>390</v>
      </c>
      <c r="Q386" s="242">
        <v>7.0000000000000007E-2</v>
      </c>
      <c r="R386" s="118" t="str">
        <f t="shared" si="110"/>
        <v>400 - 499</v>
      </c>
      <c r="S386" s="118" t="str">
        <f t="shared" si="111"/>
        <v>1.2 - 1.39</v>
      </c>
      <c r="T386" s="119">
        <f t="shared" si="112"/>
        <v>8.4000000000000005E-2</v>
      </c>
      <c r="U386" s="120">
        <f t="shared" si="113"/>
        <v>3.251606399999999E-2</v>
      </c>
      <c r="V386" s="161">
        <f t="shared" si="114"/>
        <v>8.4000000000000005E-2</v>
      </c>
      <c r="W386" s="161">
        <f t="shared" si="115"/>
        <v>38.608030252785497</v>
      </c>
      <c r="X386" s="121">
        <f t="shared" si="116"/>
        <v>0.87794279482369597</v>
      </c>
      <c r="Y386" s="188">
        <v>12.542039926052798</v>
      </c>
      <c r="Z386" s="148">
        <f t="shared" si="117"/>
        <v>1</v>
      </c>
      <c r="AA386" s="148">
        <f t="shared" si="118"/>
        <v>1</v>
      </c>
      <c r="AB386" s="122">
        <f t="shared" si="119"/>
        <v>459.61940777125591</v>
      </c>
      <c r="AC386" s="30">
        <f t="shared" si="120"/>
        <v>464.51519999999988</v>
      </c>
      <c r="AD386" s="31">
        <f t="shared" si="121"/>
        <v>1</v>
      </c>
      <c r="AE386" s="164">
        <f t="shared" si="122"/>
        <v>30.479999999999997</v>
      </c>
      <c r="AF386" s="165">
        <f t="shared" si="123"/>
        <v>0.87794279482369597</v>
      </c>
      <c r="AH386" t="str">
        <f t="shared" si="124"/>
        <v>2020</v>
      </c>
    </row>
    <row r="387" spans="4:34" hidden="1" x14ac:dyDescent="0.25">
      <c r="D387" s="282" t="str">
        <f t="shared" si="109"/>
        <v>Q2 2020</v>
      </c>
      <c r="E387" s="114" t="s">
        <v>62</v>
      </c>
      <c r="F387" s="115" t="s">
        <v>84</v>
      </c>
      <c r="G387" s="157" t="s">
        <v>43</v>
      </c>
      <c r="H387" s="157" t="s">
        <v>197</v>
      </c>
      <c r="I387" s="116" t="s">
        <v>58</v>
      </c>
      <c r="J387" s="116" t="s">
        <v>45</v>
      </c>
      <c r="K387" s="116" t="s">
        <v>70</v>
      </c>
      <c r="L387" s="116" t="s">
        <v>70</v>
      </c>
      <c r="M387" s="116" t="s">
        <v>131</v>
      </c>
      <c r="N387" s="117">
        <v>1.4</v>
      </c>
      <c r="O387" s="146">
        <v>400</v>
      </c>
      <c r="P387" s="146">
        <v>400</v>
      </c>
      <c r="Q387" s="242">
        <v>7.3999999999999996E-2</v>
      </c>
      <c r="R387" s="118" t="str">
        <f t="shared" si="110"/>
        <v>400 - 499</v>
      </c>
      <c r="S387" s="118" t="str">
        <f t="shared" si="111"/>
        <v>1.4 - 1.59</v>
      </c>
      <c r="T387" s="119">
        <f t="shared" si="112"/>
        <v>0.10359999999999998</v>
      </c>
      <c r="U387" s="120">
        <f t="shared" si="113"/>
        <v>4.6787003199999989E-2</v>
      </c>
      <c r="V387" s="161">
        <f t="shared" si="114"/>
        <v>0.10359999999999998</v>
      </c>
      <c r="W387" s="161">
        <f t="shared" si="115"/>
        <v>41.860721446243616</v>
      </c>
      <c r="X387" s="121">
        <f t="shared" si="116"/>
        <v>1.037300478590014</v>
      </c>
      <c r="Y387" s="188">
        <v>14.017574035000189</v>
      </c>
      <c r="Z387" s="148">
        <f t="shared" si="117"/>
        <v>1</v>
      </c>
      <c r="AA387" s="148">
        <f t="shared" si="118"/>
        <v>1</v>
      </c>
      <c r="AB387" s="122">
        <f t="shared" si="119"/>
        <v>404.06101782088433</v>
      </c>
      <c r="AC387" s="30">
        <f t="shared" si="120"/>
        <v>632.25679999999988</v>
      </c>
      <c r="AD387" s="31">
        <f t="shared" si="121"/>
        <v>1</v>
      </c>
      <c r="AE387" s="164">
        <f t="shared" si="122"/>
        <v>35.559999999999995</v>
      </c>
      <c r="AF387" s="165">
        <f t="shared" si="123"/>
        <v>1.037300478590014</v>
      </c>
      <c r="AH387" t="str">
        <f t="shared" si="124"/>
        <v>2020</v>
      </c>
    </row>
    <row r="388" spans="4:34" hidden="1" x14ac:dyDescent="0.25">
      <c r="D388" s="282" t="str">
        <f t="shared" si="109"/>
        <v>Q2 2020</v>
      </c>
      <c r="E388" s="114" t="s">
        <v>62</v>
      </c>
      <c r="F388" s="115" t="s">
        <v>84</v>
      </c>
      <c r="G388" s="157" t="s">
        <v>43</v>
      </c>
      <c r="H388" s="157" t="s">
        <v>197</v>
      </c>
      <c r="I388" s="116" t="s">
        <v>89</v>
      </c>
      <c r="J388" s="116" t="s">
        <v>45</v>
      </c>
      <c r="K388" s="116" t="s">
        <v>70</v>
      </c>
      <c r="L388" s="116" t="s">
        <v>70</v>
      </c>
      <c r="M388" s="116" t="s">
        <v>131</v>
      </c>
      <c r="N388" s="117">
        <v>0.95</v>
      </c>
      <c r="O388" s="146">
        <v>120</v>
      </c>
      <c r="P388" s="146">
        <v>240</v>
      </c>
      <c r="Q388" s="242">
        <v>1.31</v>
      </c>
      <c r="R388" s="118" t="str">
        <f t="shared" si="110"/>
        <v>200 - 299</v>
      </c>
      <c r="S388" s="118" t="str">
        <f t="shared" si="111"/>
        <v>0.8 - 0.99</v>
      </c>
      <c r="T388" s="119">
        <f t="shared" si="112"/>
        <v>1.2444999999999999</v>
      </c>
      <c r="U388" s="120">
        <f t="shared" si="113"/>
        <v>0.30510261560000002</v>
      </c>
      <c r="V388" s="161">
        <f t="shared" si="114"/>
        <v>1.2444999999999999</v>
      </c>
      <c r="W388" s="161">
        <f t="shared" si="115"/>
        <v>351.50988606296693</v>
      </c>
      <c r="X388" s="121">
        <f t="shared" si="116"/>
        <v>11.59769809632647</v>
      </c>
      <c r="Y388" s="188">
        <v>8.8532046536843279</v>
      </c>
      <c r="Z388" s="148">
        <f t="shared" si="117"/>
        <v>1</v>
      </c>
      <c r="AA388" s="148">
        <f t="shared" si="118"/>
        <v>2</v>
      </c>
      <c r="AB388" s="122">
        <f t="shared" si="119"/>
        <v>282.45069189471025</v>
      </c>
      <c r="AC388" s="30">
        <f t="shared" si="120"/>
        <v>232.90276</v>
      </c>
      <c r="AD388" s="31">
        <f t="shared" si="121"/>
        <v>0.5</v>
      </c>
      <c r="AE388" s="164">
        <f t="shared" si="122"/>
        <v>24.13</v>
      </c>
      <c r="AF388" s="165">
        <f t="shared" si="123"/>
        <v>11.59769809632647</v>
      </c>
      <c r="AH388" t="str">
        <f t="shared" si="124"/>
        <v>2020</v>
      </c>
    </row>
    <row r="389" spans="4:34" hidden="1" x14ac:dyDescent="0.25">
      <c r="D389" s="282" t="str">
        <f t="shared" si="109"/>
        <v>Q2 2020</v>
      </c>
      <c r="E389" s="114" t="s">
        <v>62</v>
      </c>
      <c r="F389" s="115" t="s">
        <v>84</v>
      </c>
      <c r="G389" s="157" t="s">
        <v>43</v>
      </c>
      <c r="H389" s="157" t="s">
        <v>197</v>
      </c>
      <c r="I389" s="116" t="s">
        <v>72</v>
      </c>
      <c r="J389" s="116" t="s">
        <v>45</v>
      </c>
      <c r="K389" s="116" t="s">
        <v>70</v>
      </c>
      <c r="L389" s="116" t="s">
        <v>125</v>
      </c>
      <c r="M389" s="116" t="s">
        <v>126</v>
      </c>
      <c r="N389" s="117">
        <v>1.3</v>
      </c>
      <c r="O389" s="146">
        <v>360</v>
      </c>
      <c r="P389" s="146">
        <v>360</v>
      </c>
      <c r="Q389" s="242">
        <v>0.01</v>
      </c>
      <c r="R389" s="118" t="str">
        <f t="shared" si="110"/>
        <v>300 - 399</v>
      </c>
      <c r="S389" s="118" t="str">
        <f t="shared" si="111"/>
        <v>1.2 - 1.39</v>
      </c>
      <c r="T389" s="119">
        <f t="shared" si="112"/>
        <v>1.3000000000000001E-2</v>
      </c>
      <c r="U389" s="120">
        <f t="shared" si="113"/>
        <v>5.451601999999999E-3</v>
      </c>
      <c r="V389" s="161">
        <f t="shared" si="114"/>
        <v>1.3000000000000001E-2</v>
      </c>
      <c r="W389" s="161">
        <f t="shared" si="115"/>
        <v>5.0911688245431428</v>
      </c>
      <c r="X389" s="121">
        <f t="shared" si="116"/>
        <v>0.14017574035000188</v>
      </c>
      <c r="Y389" s="188">
        <v>14.017574035000189</v>
      </c>
      <c r="Z389" s="148">
        <f t="shared" si="117"/>
        <v>1</v>
      </c>
      <c r="AA389" s="148">
        <f t="shared" si="118"/>
        <v>1</v>
      </c>
      <c r="AB389" s="122">
        <f t="shared" si="119"/>
        <v>391.62837111870323</v>
      </c>
      <c r="AC389" s="30">
        <f t="shared" si="120"/>
        <v>545.16019999999992</v>
      </c>
      <c r="AD389" s="31">
        <f t="shared" si="121"/>
        <v>1</v>
      </c>
      <c r="AE389" s="164">
        <f t="shared" si="122"/>
        <v>33.019999999999996</v>
      </c>
      <c r="AF389" s="165">
        <f t="shared" si="123"/>
        <v>0.14017574035000188</v>
      </c>
      <c r="AH389" t="str">
        <f t="shared" si="124"/>
        <v>2020</v>
      </c>
    </row>
    <row r="390" spans="4:34" hidden="1" x14ac:dyDescent="0.25">
      <c r="D390" s="282" t="str">
        <f t="shared" si="109"/>
        <v>Q2 2020</v>
      </c>
      <c r="E390" s="114" t="s">
        <v>62</v>
      </c>
      <c r="F390" s="115" t="s">
        <v>84</v>
      </c>
      <c r="G390" s="157" t="s">
        <v>43</v>
      </c>
      <c r="H390" s="157" t="s">
        <v>197</v>
      </c>
      <c r="I390" s="116" t="s">
        <v>72</v>
      </c>
      <c r="J390" s="116" t="s">
        <v>45</v>
      </c>
      <c r="K390" s="116" t="s">
        <v>70</v>
      </c>
      <c r="L390" s="116" t="s">
        <v>82</v>
      </c>
      <c r="M390" s="116" t="s">
        <v>163</v>
      </c>
      <c r="N390" s="117">
        <v>1.4</v>
      </c>
      <c r="O390" s="146">
        <v>300</v>
      </c>
      <c r="P390" s="146">
        <v>300</v>
      </c>
      <c r="Q390" s="242">
        <v>8.5000000000000006E-2</v>
      </c>
      <c r="R390" s="118" t="str">
        <f t="shared" si="110"/>
        <v>300 - 399</v>
      </c>
      <c r="S390" s="118" t="str">
        <f t="shared" si="111"/>
        <v>1.4 - 1.59</v>
      </c>
      <c r="T390" s="119">
        <f t="shared" si="112"/>
        <v>0.11899999999999999</v>
      </c>
      <c r="U390" s="120">
        <f t="shared" si="113"/>
        <v>5.3741827999999991E-2</v>
      </c>
      <c r="V390" s="161">
        <f t="shared" si="114"/>
        <v>0.11899999999999999</v>
      </c>
      <c r="W390" s="161">
        <f t="shared" si="115"/>
        <v>36.062445840513931</v>
      </c>
      <c r="X390" s="121">
        <f t="shared" si="116"/>
        <v>1.1287835933447521</v>
      </c>
      <c r="Y390" s="188">
        <v>13.279806980526494</v>
      </c>
      <c r="Z390" s="148">
        <f t="shared" si="117"/>
        <v>1</v>
      </c>
      <c r="AA390" s="148">
        <f t="shared" si="118"/>
        <v>1</v>
      </c>
      <c r="AB390" s="122">
        <f t="shared" si="119"/>
        <v>303.04576336566328</v>
      </c>
      <c r="AC390" s="30">
        <f t="shared" si="120"/>
        <v>632.25679999999988</v>
      </c>
      <c r="AD390" s="31">
        <f t="shared" si="121"/>
        <v>1</v>
      </c>
      <c r="AE390" s="164">
        <f t="shared" si="122"/>
        <v>35.559999999999995</v>
      </c>
      <c r="AF390" s="165">
        <f t="shared" si="123"/>
        <v>1.1287835933447521</v>
      </c>
      <c r="AH390" t="str">
        <f t="shared" si="124"/>
        <v>2020</v>
      </c>
    </row>
    <row r="391" spans="4:34" hidden="1" x14ac:dyDescent="0.25">
      <c r="D391" s="282" t="str">
        <f t="shared" si="109"/>
        <v>Q2 2020</v>
      </c>
      <c r="E391" s="114" t="s">
        <v>62</v>
      </c>
      <c r="F391" s="115" t="s">
        <v>84</v>
      </c>
      <c r="G391" s="157" t="s">
        <v>43</v>
      </c>
      <c r="H391" s="157" t="s">
        <v>197</v>
      </c>
      <c r="I391" s="116" t="s">
        <v>50</v>
      </c>
      <c r="J391" s="116" t="s">
        <v>45</v>
      </c>
      <c r="K391" s="116" t="s">
        <v>55</v>
      </c>
      <c r="L391" s="116" t="s">
        <v>55</v>
      </c>
      <c r="M391" s="116" t="s">
        <v>128</v>
      </c>
      <c r="N391" s="117">
        <v>1.1060000000000001</v>
      </c>
      <c r="O391" s="146">
        <v>360</v>
      </c>
      <c r="P391" s="146">
        <v>360</v>
      </c>
      <c r="Q391" s="242">
        <v>0.215</v>
      </c>
      <c r="R391" s="118" t="str">
        <f t="shared" si="110"/>
        <v>400 - 499</v>
      </c>
      <c r="S391" s="118" t="str">
        <f t="shared" si="111"/>
        <v>1 - 1.19</v>
      </c>
      <c r="T391" s="119">
        <f t="shared" si="112"/>
        <v>0.23779000000000003</v>
      </c>
      <c r="U391" s="120">
        <f t="shared" si="113"/>
        <v>8.4837165809200005E-2</v>
      </c>
      <c r="V391" s="161">
        <f t="shared" si="114"/>
        <v>0.23779</v>
      </c>
      <c r="W391" s="161">
        <f t="shared" si="115"/>
        <v>109.46012972767755</v>
      </c>
      <c r="X391" s="121">
        <f t="shared" si="116"/>
        <v>2.5379186673895071</v>
      </c>
      <c r="Y391" s="188">
        <v>11.804272871579103</v>
      </c>
      <c r="Z391" s="148">
        <f t="shared" si="117"/>
        <v>1</v>
      </c>
      <c r="AA391" s="148">
        <f t="shared" si="118"/>
        <v>1</v>
      </c>
      <c r="AB391" s="122">
        <f t="shared" si="119"/>
        <v>460.32267853012132</v>
      </c>
      <c r="AC391" s="30">
        <f t="shared" si="120"/>
        <v>394.59146888000004</v>
      </c>
      <c r="AD391" s="31">
        <f t="shared" si="121"/>
        <v>1</v>
      </c>
      <c r="AE391" s="164">
        <f t="shared" si="122"/>
        <v>28.092400000000001</v>
      </c>
      <c r="AF391" s="165">
        <f t="shared" si="123"/>
        <v>2.5379186673895071</v>
      </c>
      <c r="AH391" t="str">
        <f t="shared" si="124"/>
        <v>2020</v>
      </c>
    </row>
    <row r="392" spans="4:34" hidden="1" x14ac:dyDescent="0.25">
      <c r="D392" s="282" t="str">
        <f t="shared" si="109"/>
        <v>Q2 2020</v>
      </c>
      <c r="E392" s="114" t="s">
        <v>62</v>
      </c>
      <c r="F392" s="115" t="s">
        <v>84</v>
      </c>
      <c r="G392" s="157" t="s">
        <v>43</v>
      </c>
      <c r="H392" s="157" t="s">
        <v>197</v>
      </c>
      <c r="I392" s="116" t="s">
        <v>72</v>
      </c>
      <c r="J392" s="116" t="s">
        <v>45</v>
      </c>
      <c r="K392" s="116" t="s">
        <v>81</v>
      </c>
      <c r="L392" s="116" t="s">
        <v>81</v>
      </c>
      <c r="M392" s="116" t="s">
        <v>146</v>
      </c>
      <c r="N392" s="117">
        <v>0.95</v>
      </c>
      <c r="O392" s="146">
        <v>120</v>
      </c>
      <c r="P392" s="146">
        <v>240</v>
      </c>
      <c r="Q392" s="242">
        <v>0.78</v>
      </c>
      <c r="R392" s="118" t="str">
        <f t="shared" si="110"/>
        <v>200 - 299</v>
      </c>
      <c r="S392" s="118" t="str">
        <f t="shared" si="111"/>
        <v>0.8 - 0.99</v>
      </c>
      <c r="T392" s="119">
        <f t="shared" si="112"/>
        <v>0.74099999999999999</v>
      </c>
      <c r="U392" s="120">
        <f t="shared" si="113"/>
        <v>0.18166415280000001</v>
      </c>
      <c r="V392" s="161">
        <f t="shared" si="114"/>
        <v>0.7410000000000001</v>
      </c>
      <c r="W392" s="161">
        <f t="shared" si="115"/>
        <v>209.2959626939803</v>
      </c>
      <c r="X392" s="121">
        <f t="shared" si="116"/>
        <v>6.1488996298737755</v>
      </c>
      <c r="Y392" s="188">
        <v>7.8832046536843272</v>
      </c>
      <c r="Z392" s="148">
        <f t="shared" si="117"/>
        <v>1</v>
      </c>
      <c r="AA392" s="148">
        <f t="shared" si="118"/>
        <v>2</v>
      </c>
      <c r="AB392" s="122">
        <f t="shared" si="119"/>
        <v>282.45069189471025</v>
      </c>
      <c r="AC392" s="30">
        <f t="shared" si="120"/>
        <v>232.90276</v>
      </c>
      <c r="AD392" s="31">
        <f t="shared" si="121"/>
        <v>0.5</v>
      </c>
      <c r="AE392" s="164">
        <f t="shared" si="122"/>
        <v>24.13</v>
      </c>
      <c r="AF392" s="165">
        <f t="shared" si="123"/>
        <v>6.1488996298737755</v>
      </c>
      <c r="AH392" t="str">
        <f t="shared" si="124"/>
        <v>2020</v>
      </c>
    </row>
    <row r="393" spans="4:34" hidden="1" x14ac:dyDescent="0.25">
      <c r="D393" s="282" t="str">
        <f t="shared" si="109"/>
        <v>Q2 2020</v>
      </c>
      <c r="E393" s="114" t="s">
        <v>62</v>
      </c>
      <c r="F393" s="115" t="s">
        <v>84</v>
      </c>
      <c r="G393" s="157" t="s">
        <v>43</v>
      </c>
      <c r="H393" s="157" t="s">
        <v>197</v>
      </c>
      <c r="I393" s="116" t="s">
        <v>50</v>
      </c>
      <c r="J393" s="116" t="s">
        <v>45</v>
      </c>
      <c r="K393" s="116" t="s">
        <v>81</v>
      </c>
      <c r="L393" s="116" t="s">
        <v>81</v>
      </c>
      <c r="M393" s="116" t="s">
        <v>146</v>
      </c>
      <c r="N393" s="117">
        <v>0.95</v>
      </c>
      <c r="O393" s="146">
        <v>120</v>
      </c>
      <c r="P393" s="146">
        <v>240</v>
      </c>
      <c r="Q393" s="242">
        <v>1.395</v>
      </c>
      <c r="R393" s="118" t="str">
        <f t="shared" si="110"/>
        <v>200 - 299</v>
      </c>
      <c r="S393" s="118" t="str">
        <f t="shared" si="111"/>
        <v>0.8 - 0.99</v>
      </c>
      <c r="T393" s="119">
        <f t="shared" si="112"/>
        <v>1.32525</v>
      </c>
      <c r="U393" s="120">
        <f t="shared" si="113"/>
        <v>0.32489935019999999</v>
      </c>
      <c r="V393" s="161">
        <f t="shared" si="114"/>
        <v>1.32525</v>
      </c>
      <c r="W393" s="161">
        <f t="shared" si="115"/>
        <v>374.31777943346475</v>
      </c>
      <c r="X393" s="121">
        <f t="shared" si="116"/>
        <v>10.997070491889637</v>
      </c>
      <c r="Y393" s="188">
        <v>7.8832046536843272</v>
      </c>
      <c r="Z393" s="148">
        <f t="shared" si="117"/>
        <v>1</v>
      </c>
      <c r="AA393" s="148">
        <f t="shared" si="118"/>
        <v>2</v>
      </c>
      <c r="AB393" s="122">
        <f t="shared" si="119"/>
        <v>282.45069189471025</v>
      </c>
      <c r="AC393" s="30">
        <f t="shared" si="120"/>
        <v>232.90276</v>
      </c>
      <c r="AD393" s="31">
        <f t="shared" si="121"/>
        <v>0.5</v>
      </c>
      <c r="AE393" s="164">
        <f t="shared" si="122"/>
        <v>24.13</v>
      </c>
      <c r="AF393" s="165">
        <f t="shared" si="123"/>
        <v>10.997070491889637</v>
      </c>
      <c r="AH393" t="str">
        <f t="shared" si="124"/>
        <v>2020</v>
      </c>
    </row>
    <row r="394" spans="4:34" hidden="1" x14ac:dyDescent="0.25">
      <c r="D394" s="282" t="str">
        <f t="shared" ref="D394:D457" si="125">F394&amp;" "&amp;E394</f>
        <v>Q2 2020</v>
      </c>
      <c r="E394" s="114" t="s">
        <v>62</v>
      </c>
      <c r="F394" s="115" t="s">
        <v>84</v>
      </c>
      <c r="G394" s="157" t="s">
        <v>43</v>
      </c>
      <c r="H394" s="157" t="s">
        <v>197</v>
      </c>
      <c r="I394" s="116" t="s">
        <v>89</v>
      </c>
      <c r="J394" s="116" t="s">
        <v>45</v>
      </c>
      <c r="K394" s="116" t="s">
        <v>81</v>
      </c>
      <c r="L394" s="116" t="s">
        <v>81</v>
      </c>
      <c r="M394" s="116" t="s">
        <v>146</v>
      </c>
      <c r="N394" s="117">
        <v>0.95</v>
      </c>
      <c r="O394" s="146">
        <v>120</v>
      </c>
      <c r="P394" s="146">
        <v>240</v>
      </c>
      <c r="Q394" s="242">
        <v>1.675</v>
      </c>
      <c r="R394" s="118" t="str">
        <f t="shared" si="110"/>
        <v>200 - 299</v>
      </c>
      <c r="S394" s="118" t="str">
        <f t="shared" si="111"/>
        <v>0.8 - 0.99</v>
      </c>
      <c r="T394" s="119">
        <f t="shared" si="112"/>
        <v>1.5912500000000001</v>
      </c>
      <c r="U394" s="120">
        <f t="shared" si="113"/>
        <v>0.39011212299999998</v>
      </c>
      <c r="V394" s="161">
        <f t="shared" si="114"/>
        <v>1.5912500000000001</v>
      </c>
      <c r="W394" s="161">
        <f t="shared" si="115"/>
        <v>449.4496634774577</v>
      </c>
      <c r="X394" s="121">
        <f t="shared" si="116"/>
        <v>14.829117794921249</v>
      </c>
      <c r="Y394" s="188">
        <v>8.8532046536843279</v>
      </c>
      <c r="Z394" s="148">
        <f t="shared" si="117"/>
        <v>1</v>
      </c>
      <c r="AA394" s="148">
        <f t="shared" si="118"/>
        <v>2</v>
      </c>
      <c r="AB394" s="122">
        <f t="shared" si="119"/>
        <v>282.45069189471025</v>
      </c>
      <c r="AC394" s="30">
        <f t="shared" si="120"/>
        <v>232.90276</v>
      </c>
      <c r="AD394" s="31">
        <f t="shared" si="121"/>
        <v>0.5</v>
      </c>
      <c r="AE394" s="164">
        <f t="shared" si="122"/>
        <v>24.13</v>
      </c>
      <c r="AF394" s="165">
        <f t="shared" si="123"/>
        <v>14.829117794921249</v>
      </c>
      <c r="AH394" t="str">
        <f t="shared" si="124"/>
        <v>2020</v>
      </c>
    </row>
    <row r="395" spans="4:34" hidden="1" x14ac:dyDescent="0.25">
      <c r="D395" s="282" t="str">
        <f t="shared" si="125"/>
        <v>Q2 2020</v>
      </c>
      <c r="E395" s="114" t="s">
        <v>62</v>
      </c>
      <c r="F395" s="115" t="s">
        <v>84</v>
      </c>
      <c r="G395" s="157" t="s">
        <v>43</v>
      </c>
      <c r="H395" s="157" t="s">
        <v>197</v>
      </c>
      <c r="I395" s="116" t="s">
        <v>72</v>
      </c>
      <c r="J395" s="116" t="s">
        <v>45</v>
      </c>
      <c r="K395" s="116" t="s">
        <v>81</v>
      </c>
      <c r="L395" s="116" t="s">
        <v>81</v>
      </c>
      <c r="M395" s="116" t="s">
        <v>147</v>
      </c>
      <c r="N395" s="117">
        <v>1.1000000000000001</v>
      </c>
      <c r="O395" s="146">
        <v>126</v>
      </c>
      <c r="P395" s="146">
        <v>294</v>
      </c>
      <c r="Q395" s="242">
        <v>0.04</v>
      </c>
      <c r="R395" s="118" t="str">
        <f t="shared" si="110"/>
        <v>200 - 299</v>
      </c>
      <c r="S395" s="118" t="str">
        <f t="shared" si="111"/>
        <v>1 - 1.19</v>
      </c>
      <c r="T395" s="119">
        <f t="shared" si="112"/>
        <v>4.4000000000000004E-2</v>
      </c>
      <c r="U395" s="120">
        <f t="shared" si="113"/>
        <v>1.1305872827586208E-2</v>
      </c>
      <c r="V395" s="161">
        <f t="shared" si="114"/>
        <v>4.4000000000000011E-2</v>
      </c>
      <c r="W395" s="161">
        <f t="shared" si="115"/>
        <v>12.794498817851366</v>
      </c>
      <c r="X395" s="121">
        <f t="shared" si="116"/>
        <v>0.22465199999999999</v>
      </c>
      <c r="Y395" s="188">
        <v>5.6162999999999998</v>
      </c>
      <c r="Z395" s="148">
        <f t="shared" si="117"/>
        <v>3</v>
      </c>
      <c r="AA395" s="148">
        <f t="shared" si="118"/>
        <v>7</v>
      </c>
      <c r="AB395" s="122">
        <f t="shared" si="119"/>
        <v>290.78406404207647</v>
      </c>
      <c r="AC395" s="30">
        <f t="shared" si="120"/>
        <v>282.64682068965521</v>
      </c>
      <c r="AD395" s="31">
        <f t="shared" si="121"/>
        <v>0.42857142857142855</v>
      </c>
      <c r="AE395" s="164">
        <f t="shared" si="122"/>
        <v>27.94</v>
      </c>
      <c r="AF395" s="165">
        <f t="shared" si="123"/>
        <v>0.22465199999999999</v>
      </c>
      <c r="AH395" t="str">
        <f t="shared" si="124"/>
        <v>2020</v>
      </c>
    </row>
    <row r="396" spans="4:34" hidden="1" x14ac:dyDescent="0.25">
      <c r="D396" s="282" t="str">
        <f t="shared" si="125"/>
        <v>Q2 2020</v>
      </c>
      <c r="E396" s="114" t="s">
        <v>62</v>
      </c>
      <c r="F396" s="115" t="s">
        <v>84</v>
      </c>
      <c r="G396" s="157" t="s">
        <v>43</v>
      </c>
      <c r="H396" s="157" t="s">
        <v>197</v>
      </c>
      <c r="I396" s="116" t="s">
        <v>50</v>
      </c>
      <c r="J396" s="116" t="s">
        <v>45</v>
      </c>
      <c r="K396" s="116" t="s">
        <v>81</v>
      </c>
      <c r="L396" s="116" t="s">
        <v>81</v>
      </c>
      <c r="M396" s="116" t="s">
        <v>147</v>
      </c>
      <c r="N396" s="117">
        <v>1.1000000000000001</v>
      </c>
      <c r="O396" s="146">
        <v>126</v>
      </c>
      <c r="P396" s="146">
        <v>294</v>
      </c>
      <c r="Q396" s="242">
        <v>0.41499999999999998</v>
      </c>
      <c r="R396" s="118" t="str">
        <f t="shared" si="110"/>
        <v>200 - 299</v>
      </c>
      <c r="S396" s="118" t="str">
        <f t="shared" si="111"/>
        <v>1 - 1.19</v>
      </c>
      <c r="T396" s="119">
        <f t="shared" si="112"/>
        <v>0.45650000000000002</v>
      </c>
      <c r="U396" s="120">
        <f t="shared" si="113"/>
        <v>0.11729843058620691</v>
      </c>
      <c r="V396" s="161">
        <f t="shared" si="114"/>
        <v>0.45650000000000002</v>
      </c>
      <c r="W396" s="161">
        <f t="shared" si="115"/>
        <v>132.74292523520791</v>
      </c>
      <c r="X396" s="121">
        <f t="shared" si="116"/>
        <v>2.7333144999999996</v>
      </c>
      <c r="Y396" s="188">
        <v>6.5862999999999996</v>
      </c>
      <c r="Z396" s="148">
        <f t="shared" si="117"/>
        <v>3</v>
      </c>
      <c r="AA396" s="148">
        <f t="shared" si="118"/>
        <v>7</v>
      </c>
      <c r="AB396" s="122">
        <f t="shared" si="119"/>
        <v>290.78406404207647</v>
      </c>
      <c r="AC396" s="30">
        <f t="shared" si="120"/>
        <v>282.64682068965521</v>
      </c>
      <c r="AD396" s="31">
        <f t="shared" si="121"/>
        <v>0.42857142857142855</v>
      </c>
      <c r="AE396" s="164">
        <f t="shared" si="122"/>
        <v>27.94</v>
      </c>
      <c r="AF396" s="165">
        <f t="shared" si="123"/>
        <v>2.7333144999999996</v>
      </c>
      <c r="AH396" t="str">
        <f t="shared" si="124"/>
        <v>2020</v>
      </c>
    </row>
    <row r="397" spans="4:34" hidden="1" x14ac:dyDescent="0.25">
      <c r="D397" s="282" t="str">
        <f t="shared" si="125"/>
        <v>Q2 2020</v>
      </c>
      <c r="E397" s="114" t="s">
        <v>62</v>
      </c>
      <c r="F397" s="115" t="s">
        <v>84</v>
      </c>
      <c r="G397" s="157" t="s">
        <v>43</v>
      </c>
      <c r="H397" s="157" t="s">
        <v>197</v>
      </c>
      <c r="I397" s="116" t="s">
        <v>89</v>
      </c>
      <c r="J397" s="116" t="s">
        <v>45</v>
      </c>
      <c r="K397" s="116" t="s">
        <v>81</v>
      </c>
      <c r="L397" s="116" t="s">
        <v>81</v>
      </c>
      <c r="M397" s="116" t="s">
        <v>147</v>
      </c>
      <c r="N397" s="117">
        <v>1.1000000000000001</v>
      </c>
      <c r="O397" s="146">
        <v>126</v>
      </c>
      <c r="P397" s="146">
        <v>294</v>
      </c>
      <c r="Q397" s="242">
        <v>1.79</v>
      </c>
      <c r="R397" s="118" t="str">
        <f t="shared" si="110"/>
        <v>200 - 299</v>
      </c>
      <c r="S397" s="118" t="str">
        <f t="shared" si="111"/>
        <v>1 - 1.19</v>
      </c>
      <c r="T397" s="119">
        <f t="shared" si="112"/>
        <v>1.9690000000000003</v>
      </c>
      <c r="U397" s="120">
        <f t="shared" si="113"/>
        <v>0.50593780903448282</v>
      </c>
      <c r="V397" s="161">
        <f t="shared" si="114"/>
        <v>1.9690000000000003</v>
      </c>
      <c r="W397" s="161">
        <f t="shared" si="115"/>
        <v>572.55382209884863</v>
      </c>
      <c r="X397" s="121">
        <f t="shared" si="116"/>
        <v>17.167839357602862</v>
      </c>
      <c r="Y397" s="188">
        <v>9.5909717081580226</v>
      </c>
      <c r="Z397" s="148">
        <f t="shared" si="117"/>
        <v>3</v>
      </c>
      <c r="AA397" s="148">
        <f t="shared" si="118"/>
        <v>7</v>
      </c>
      <c r="AB397" s="122">
        <f t="shared" si="119"/>
        <v>290.78406404207647</v>
      </c>
      <c r="AC397" s="30">
        <f t="shared" si="120"/>
        <v>282.64682068965521</v>
      </c>
      <c r="AD397" s="31">
        <f t="shared" si="121"/>
        <v>0.42857142857142855</v>
      </c>
      <c r="AE397" s="164">
        <f t="shared" si="122"/>
        <v>27.94</v>
      </c>
      <c r="AF397" s="165">
        <f t="shared" si="123"/>
        <v>17.167839357602862</v>
      </c>
      <c r="AH397" t="str">
        <f t="shared" si="124"/>
        <v>2020</v>
      </c>
    </row>
    <row r="398" spans="4:34" hidden="1" x14ac:dyDescent="0.25">
      <c r="D398" s="282" t="str">
        <f t="shared" si="125"/>
        <v>Q2 2020</v>
      </c>
      <c r="E398" s="114" t="s">
        <v>62</v>
      </c>
      <c r="F398" s="115" t="s">
        <v>84</v>
      </c>
      <c r="G398" s="157" t="s">
        <v>43</v>
      </c>
      <c r="H398" s="157" t="s">
        <v>197</v>
      </c>
      <c r="I398" s="116" t="s">
        <v>89</v>
      </c>
      <c r="J398" s="116" t="s">
        <v>45</v>
      </c>
      <c r="K398" s="116" t="s">
        <v>81</v>
      </c>
      <c r="L398" s="116" t="s">
        <v>81</v>
      </c>
      <c r="M398" s="116" t="s">
        <v>136</v>
      </c>
      <c r="N398" s="117">
        <v>1.39</v>
      </c>
      <c r="O398" s="146">
        <v>454</v>
      </c>
      <c r="P398" s="146">
        <v>454</v>
      </c>
      <c r="Q398" s="242">
        <v>7.4999999999999997E-2</v>
      </c>
      <c r="R398" s="118" t="str">
        <f t="shared" ref="R398:R461" si="126">VLOOKUP(MATCH(AB398, PPIDefinition, 1), Index2PPICat, 2, FALSE)</f>
        <v>400 - 499</v>
      </c>
      <c r="S398" s="118" t="str">
        <f t="shared" ref="S398:S461" si="127">VLOOKUP(MATCH(N398, SizeDefinition, 1), Index2SizeCat, 2, FALSE)</f>
        <v>1.2 - 1.39</v>
      </c>
      <c r="T398" s="119">
        <f t="shared" ref="T398:T461" si="128">N398*Q398</f>
        <v>0.10425</v>
      </c>
      <c r="U398" s="120">
        <f t="shared" ref="U398:U461" si="129">Q398*AC398/1000</f>
        <v>4.6744261349999996E-2</v>
      </c>
      <c r="V398" s="161">
        <f t="shared" ref="V398:V461" si="130">Q398*AE398/25.4</f>
        <v>0.10425</v>
      </c>
      <c r="W398" s="161">
        <f t="shared" ref="W398:W461" si="131">Q398*SQRT(O398^2+P398^2)</f>
        <v>48.15397179880388</v>
      </c>
      <c r="X398" s="121">
        <f t="shared" ref="X398:X461" si="132">IF(Q398=0, 0, Q398*Y398)</f>
        <v>1.1066505817105408</v>
      </c>
      <c r="Y398" s="188">
        <v>14.755341089473879</v>
      </c>
      <c r="Z398" s="148">
        <f t="shared" ref="Z398:Z461" si="133">VLOOKUP(O398&amp;" x "&amp;P398, Reso2Code, 3, FALSE)</f>
        <v>1</v>
      </c>
      <c r="AA398" s="148">
        <f t="shared" ref="AA398:AA461" si="134">VLOOKUP(O398&amp;" x "&amp;P398, Reso2Code, 4, FALSE)</f>
        <v>1</v>
      </c>
      <c r="AB398" s="122">
        <f t="shared" ref="AB398:AB461" si="135">SQRT(O398^2+P398^2)/N398</f>
        <v>461.90860238660804</v>
      </c>
      <c r="AC398" s="30">
        <f t="shared" ref="AC398:AC461" si="136">AE398^2*AD398/(1+AD398^2)</f>
        <v>623.25681799999995</v>
      </c>
      <c r="AD398" s="31">
        <f t="shared" ref="AD398:AD461" si="137">IF(Z398=0, 0, Z398/AA398)</f>
        <v>1</v>
      </c>
      <c r="AE398" s="164">
        <f t="shared" ref="AE398:AE461" si="138">N398*25.4</f>
        <v>35.305999999999997</v>
      </c>
      <c r="AF398" s="165">
        <f t="shared" ref="AF398:AF461" si="139">Q398*Y398</f>
        <v>1.1066505817105408</v>
      </c>
      <c r="AH398" t="str">
        <f t="shared" ref="AH398:AH461" si="140">TEXT(E398, "####")</f>
        <v>2020</v>
      </c>
    </row>
    <row r="399" spans="4:34" hidden="1" x14ac:dyDescent="0.25">
      <c r="D399" s="282" t="str">
        <f t="shared" si="125"/>
        <v>Q2 2020</v>
      </c>
      <c r="E399" s="114" t="s">
        <v>62</v>
      </c>
      <c r="F399" s="115" t="s">
        <v>84</v>
      </c>
      <c r="G399" s="157" t="s">
        <v>43</v>
      </c>
      <c r="H399" s="157" t="s">
        <v>197</v>
      </c>
      <c r="I399" s="116" t="s">
        <v>50</v>
      </c>
      <c r="J399" s="116" t="s">
        <v>45</v>
      </c>
      <c r="K399" s="116" t="s">
        <v>81</v>
      </c>
      <c r="L399" s="116" t="s">
        <v>81</v>
      </c>
      <c r="M399" s="116" t="s">
        <v>136</v>
      </c>
      <c r="N399" s="117">
        <v>0.95</v>
      </c>
      <c r="O399" s="146">
        <v>454</v>
      </c>
      <c r="P399" s="146">
        <v>454</v>
      </c>
      <c r="Q399" s="242">
        <v>0.85</v>
      </c>
      <c r="R399" s="118" t="str">
        <f t="shared" si="126"/>
        <v>600 - 699</v>
      </c>
      <c r="S399" s="118" t="str">
        <f t="shared" si="127"/>
        <v>0.8 - 0.99</v>
      </c>
      <c r="T399" s="119">
        <f t="shared" si="128"/>
        <v>0.8075</v>
      </c>
      <c r="U399" s="120">
        <f t="shared" si="129"/>
        <v>0.24745918249999996</v>
      </c>
      <c r="V399" s="161">
        <f t="shared" si="130"/>
        <v>0.80749999999999988</v>
      </c>
      <c r="W399" s="161">
        <f t="shared" si="131"/>
        <v>545.74501371977738</v>
      </c>
      <c r="X399" s="121">
        <f t="shared" si="132"/>
        <v>12.542039926052796</v>
      </c>
      <c r="Y399" s="188">
        <v>14.755341089473879</v>
      </c>
      <c r="Z399" s="148">
        <f t="shared" si="133"/>
        <v>1</v>
      </c>
      <c r="AA399" s="148">
        <f t="shared" si="134"/>
        <v>1</v>
      </c>
      <c r="AB399" s="122">
        <f t="shared" si="135"/>
        <v>675.84521822882641</v>
      </c>
      <c r="AC399" s="30">
        <f t="shared" si="136"/>
        <v>291.12844999999999</v>
      </c>
      <c r="AD399" s="31">
        <f t="shared" si="137"/>
        <v>1</v>
      </c>
      <c r="AE399" s="164">
        <f t="shared" si="138"/>
        <v>24.13</v>
      </c>
      <c r="AF399" s="165">
        <f t="shared" si="139"/>
        <v>12.542039926052796</v>
      </c>
      <c r="AH399" t="str">
        <f t="shared" si="140"/>
        <v>2020</v>
      </c>
    </row>
    <row r="400" spans="4:34" hidden="1" x14ac:dyDescent="0.25">
      <c r="D400" s="282" t="str">
        <f t="shared" si="125"/>
        <v>Q2 2020</v>
      </c>
      <c r="E400" s="114" t="s">
        <v>62</v>
      </c>
      <c r="F400" s="115" t="s">
        <v>84</v>
      </c>
      <c r="G400" s="157" t="s">
        <v>43</v>
      </c>
      <c r="H400" s="157" t="s">
        <v>197</v>
      </c>
      <c r="I400" s="116" t="s">
        <v>58</v>
      </c>
      <c r="J400" s="116" t="s">
        <v>45</v>
      </c>
      <c r="K400" s="116" t="s">
        <v>81</v>
      </c>
      <c r="L400" s="116" t="s">
        <v>81</v>
      </c>
      <c r="M400" s="116" t="s">
        <v>187</v>
      </c>
      <c r="N400" s="117">
        <v>1.39</v>
      </c>
      <c r="O400" s="146">
        <v>454</v>
      </c>
      <c r="P400" s="146">
        <v>454</v>
      </c>
      <c r="Q400" s="242">
        <v>0.7</v>
      </c>
      <c r="R400" s="118" t="str">
        <f t="shared" si="126"/>
        <v>400 - 499</v>
      </c>
      <c r="S400" s="118" t="str">
        <f t="shared" si="127"/>
        <v>1.2 - 1.39</v>
      </c>
      <c r="T400" s="119">
        <f t="shared" si="128"/>
        <v>0.97299999999999986</v>
      </c>
      <c r="U400" s="120">
        <f t="shared" si="129"/>
        <v>0.43627977259999995</v>
      </c>
      <c r="V400" s="161">
        <f t="shared" si="130"/>
        <v>0.97299999999999998</v>
      </c>
      <c r="W400" s="161">
        <f t="shared" si="131"/>
        <v>449.43707012216953</v>
      </c>
      <c r="X400" s="121">
        <f t="shared" si="132"/>
        <v>10.328738762631714</v>
      </c>
      <c r="Y400" s="188">
        <v>14.755341089473879</v>
      </c>
      <c r="Z400" s="148">
        <f t="shared" si="133"/>
        <v>1</v>
      </c>
      <c r="AA400" s="148">
        <f t="shared" si="134"/>
        <v>1</v>
      </c>
      <c r="AB400" s="122">
        <f t="shared" si="135"/>
        <v>461.90860238660804</v>
      </c>
      <c r="AC400" s="30">
        <f t="shared" si="136"/>
        <v>623.25681799999995</v>
      </c>
      <c r="AD400" s="31">
        <f t="shared" si="137"/>
        <v>1</v>
      </c>
      <c r="AE400" s="164">
        <f t="shared" si="138"/>
        <v>35.305999999999997</v>
      </c>
      <c r="AF400" s="165">
        <f t="shared" si="139"/>
        <v>10.328738762631714</v>
      </c>
      <c r="AH400" t="str">
        <f t="shared" si="140"/>
        <v>2020</v>
      </c>
    </row>
    <row r="401" spans="4:34" hidden="1" x14ac:dyDescent="0.25">
      <c r="D401" s="282" t="str">
        <f t="shared" si="125"/>
        <v>Q3 2020</v>
      </c>
      <c r="E401" s="114" t="s">
        <v>62</v>
      </c>
      <c r="F401" s="115" t="s">
        <v>85</v>
      </c>
      <c r="G401" s="157" t="s">
        <v>43</v>
      </c>
      <c r="H401" s="157" t="s">
        <v>197</v>
      </c>
      <c r="I401" s="116" t="s">
        <v>87</v>
      </c>
      <c r="J401" s="116" t="s">
        <v>51</v>
      </c>
      <c r="K401" s="116" t="s">
        <v>46</v>
      </c>
      <c r="L401" s="116" t="s">
        <v>46</v>
      </c>
      <c r="M401" s="116"/>
      <c r="N401" s="117">
        <v>1.78</v>
      </c>
      <c r="O401" s="146">
        <v>368</v>
      </c>
      <c r="P401" s="146">
        <v>448</v>
      </c>
      <c r="Q401" s="242">
        <v>1.2</v>
      </c>
      <c r="R401" s="118" t="str">
        <f t="shared" si="126"/>
        <v>300 - 399</v>
      </c>
      <c r="S401" s="118" t="str">
        <f t="shared" si="127"/>
        <v>1.6 - 1.79</v>
      </c>
      <c r="T401" s="119">
        <f t="shared" si="128"/>
        <v>2.1360000000000001</v>
      </c>
      <c r="U401" s="120">
        <f t="shared" si="129"/>
        <v>1.2031224346711347</v>
      </c>
      <c r="V401" s="161">
        <f t="shared" si="130"/>
        <v>2.1360000000000001</v>
      </c>
      <c r="W401" s="161">
        <f t="shared" si="131"/>
        <v>695.71856378854795</v>
      </c>
      <c r="X401" s="121">
        <f t="shared" si="132"/>
        <v>45.197259558484156</v>
      </c>
      <c r="Y401" s="188">
        <v>37.664382965403462</v>
      </c>
      <c r="Z401" s="148">
        <f t="shared" si="133"/>
        <v>23</v>
      </c>
      <c r="AA401" s="148">
        <f t="shared" si="134"/>
        <v>28</v>
      </c>
      <c r="AB401" s="122">
        <f t="shared" si="135"/>
        <v>325.71093810325283</v>
      </c>
      <c r="AC401" s="30">
        <f t="shared" si="136"/>
        <v>1002.6020288926123</v>
      </c>
      <c r="AD401" s="31">
        <f t="shared" si="137"/>
        <v>0.8214285714285714</v>
      </c>
      <c r="AE401" s="164">
        <f t="shared" si="138"/>
        <v>45.211999999999996</v>
      </c>
      <c r="AF401" s="165">
        <f t="shared" si="139"/>
        <v>45.197259558484156</v>
      </c>
      <c r="AH401" t="str">
        <f t="shared" si="140"/>
        <v>2020</v>
      </c>
    </row>
    <row r="402" spans="4:34" hidden="1" x14ac:dyDescent="0.25">
      <c r="D402" s="282" t="str">
        <f t="shared" si="125"/>
        <v>Q3 2020</v>
      </c>
      <c r="E402" s="114" t="s">
        <v>62</v>
      </c>
      <c r="F402" s="115" t="s">
        <v>85</v>
      </c>
      <c r="G402" s="157" t="s">
        <v>43</v>
      </c>
      <c r="H402" s="157" t="s">
        <v>197</v>
      </c>
      <c r="I402" s="116" t="s">
        <v>88</v>
      </c>
      <c r="J402" s="116" t="s">
        <v>51</v>
      </c>
      <c r="K402" s="116" t="s">
        <v>46</v>
      </c>
      <c r="L402" s="116" t="s">
        <v>46</v>
      </c>
      <c r="M402" s="116"/>
      <c r="N402" s="117">
        <v>1.5</v>
      </c>
      <c r="O402" s="146">
        <v>312</v>
      </c>
      <c r="P402" s="146">
        <v>390</v>
      </c>
      <c r="Q402" s="242">
        <v>2.448</v>
      </c>
      <c r="R402" s="118" t="str">
        <f t="shared" si="126"/>
        <v>300 - 399</v>
      </c>
      <c r="S402" s="118" t="str">
        <f t="shared" si="127"/>
        <v>1.4 - 1.59</v>
      </c>
      <c r="T402" s="119">
        <f t="shared" si="128"/>
        <v>3.6719999999999997</v>
      </c>
      <c r="U402" s="120">
        <f t="shared" si="129"/>
        <v>1.7334347707317068</v>
      </c>
      <c r="V402" s="161">
        <f t="shared" si="130"/>
        <v>3.6719999999999997</v>
      </c>
      <c r="W402" s="161">
        <f t="shared" si="131"/>
        <v>1222.6381543923778</v>
      </c>
      <c r="X402" s="121">
        <f t="shared" si="132"/>
        <v>57.626505937067307</v>
      </c>
      <c r="Y402" s="188">
        <v>23.540239353377167</v>
      </c>
      <c r="Z402" s="148">
        <f t="shared" si="133"/>
        <v>4</v>
      </c>
      <c r="AA402" s="148">
        <f t="shared" si="134"/>
        <v>5</v>
      </c>
      <c r="AB402" s="122">
        <f t="shared" si="135"/>
        <v>332.96246034650812</v>
      </c>
      <c r="AC402" s="30">
        <f t="shared" si="136"/>
        <v>708.10243902439004</v>
      </c>
      <c r="AD402" s="31">
        <f t="shared" si="137"/>
        <v>0.8</v>
      </c>
      <c r="AE402" s="164">
        <f t="shared" si="138"/>
        <v>38.099999999999994</v>
      </c>
      <c r="AF402" s="165">
        <f t="shared" si="139"/>
        <v>57.626505937067307</v>
      </c>
      <c r="AH402" t="str">
        <f t="shared" si="140"/>
        <v>2020</v>
      </c>
    </row>
    <row r="403" spans="4:34" hidden="1" x14ac:dyDescent="0.25">
      <c r="D403" s="282" t="str">
        <f t="shared" si="125"/>
        <v>Q3 2020</v>
      </c>
      <c r="E403" s="114" t="s">
        <v>62</v>
      </c>
      <c r="F403" s="115" t="s">
        <v>85</v>
      </c>
      <c r="G403" s="157" t="s">
        <v>43</v>
      </c>
      <c r="H403" s="157" t="s">
        <v>197</v>
      </c>
      <c r="I403" s="116" t="s">
        <v>64</v>
      </c>
      <c r="J403" s="116" t="s">
        <v>51</v>
      </c>
      <c r="K403" s="116" t="s">
        <v>46</v>
      </c>
      <c r="L403" s="116" t="s">
        <v>46</v>
      </c>
      <c r="M403" s="116"/>
      <c r="N403" s="117">
        <v>1.57</v>
      </c>
      <c r="O403" s="146">
        <v>324</v>
      </c>
      <c r="P403" s="146">
        <v>394</v>
      </c>
      <c r="Q403" s="242">
        <v>4.24</v>
      </c>
      <c r="R403" s="118" t="str">
        <f t="shared" si="126"/>
        <v>300 - 399</v>
      </c>
      <c r="S403" s="118" t="str">
        <f t="shared" si="127"/>
        <v>1.4 - 1.59</v>
      </c>
      <c r="T403" s="119">
        <f t="shared" si="128"/>
        <v>6.6568000000000005</v>
      </c>
      <c r="U403" s="120">
        <f t="shared" si="129"/>
        <v>3.3078553198195051</v>
      </c>
      <c r="V403" s="161">
        <f t="shared" si="130"/>
        <v>6.6568000000000005</v>
      </c>
      <c r="W403" s="161">
        <f t="shared" si="131"/>
        <v>2162.8655185193556</v>
      </c>
      <c r="X403" s="121">
        <f t="shared" si="132"/>
        <v>159.69698377331068</v>
      </c>
      <c r="Y403" s="188">
        <v>37.664382965403462</v>
      </c>
      <c r="Z403" s="148">
        <f t="shared" si="133"/>
        <v>162</v>
      </c>
      <c r="AA403" s="148">
        <f t="shared" si="134"/>
        <v>197</v>
      </c>
      <c r="AB403" s="122">
        <f t="shared" si="135"/>
        <v>324.91069560740226</v>
      </c>
      <c r="AC403" s="30">
        <f t="shared" si="136"/>
        <v>780.154556561204</v>
      </c>
      <c r="AD403" s="31">
        <f t="shared" si="137"/>
        <v>0.82233502538071068</v>
      </c>
      <c r="AE403" s="164">
        <f t="shared" si="138"/>
        <v>39.878</v>
      </c>
      <c r="AF403" s="165">
        <f t="shared" si="139"/>
        <v>159.69698377331068</v>
      </c>
      <c r="AH403" t="str">
        <f t="shared" si="140"/>
        <v>2020</v>
      </c>
    </row>
    <row r="404" spans="4:34" hidden="1" x14ac:dyDescent="0.25">
      <c r="D404" s="282" t="str">
        <f t="shared" si="125"/>
        <v>Q3 2020</v>
      </c>
      <c r="E404" s="114" t="s">
        <v>62</v>
      </c>
      <c r="F404" s="115" t="s">
        <v>85</v>
      </c>
      <c r="G404" s="157" t="s">
        <v>43</v>
      </c>
      <c r="H404" s="157" t="s">
        <v>197</v>
      </c>
      <c r="I404" s="116" t="s">
        <v>64</v>
      </c>
      <c r="J404" s="116" t="s">
        <v>51</v>
      </c>
      <c r="K404" s="116" t="s">
        <v>46</v>
      </c>
      <c r="L404" s="116" t="s">
        <v>46</v>
      </c>
      <c r="M404" s="116"/>
      <c r="N404" s="117">
        <v>1.78</v>
      </c>
      <c r="O404" s="146">
        <v>368</v>
      </c>
      <c r="P404" s="146">
        <v>448</v>
      </c>
      <c r="Q404" s="242">
        <v>5.15</v>
      </c>
      <c r="R404" s="118" t="str">
        <f t="shared" si="126"/>
        <v>300 - 399</v>
      </c>
      <c r="S404" s="118" t="str">
        <f t="shared" si="127"/>
        <v>1.6 - 1.79</v>
      </c>
      <c r="T404" s="119">
        <f t="shared" si="128"/>
        <v>9.1670000000000016</v>
      </c>
      <c r="U404" s="120">
        <f t="shared" si="129"/>
        <v>5.1634004487969545</v>
      </c>
      <c r="V404" s="161">
        <f t="shared" si="130"/>
        <v>9.1670000000000016</v>
      </c>
      <c r="W404" s="161">
        <f t="shared" si="131"/>
        <v>2985.7921695925188</v>
      </c>
      <c r="X404" s="121">
        <f t="shared" si="132"/>
        <v>193.97157227182785</v>
      </c>
      <c r="Y404" s="188">
        <v>37.664382965403462</v>
      </c>
      <c r="Z404" s="148">
        <f t="shared" si="133"/>
        <v>23</v>
      </c>
      <c r="AA404" s="148">
        <f t="shared" si="134"/>
        <v>28</v>
      </c>
      <c r="AB404" s="122">
        <f t="shared" si="135"/>
        <v>325.71093810325283</v>
      </c>
      <c r="AC404" s="30">
        <f t="shared" si="136"/>
        <v>1002.6020288926123</v>
      </c>
      <c r="AD404" s="31">
        <f t="shared" si="137"/>
        <v>0.8214285714285714</v>
      </c>
      <c r="AE404" s="164">
        <f t="shared" si="138"/>
        <v>45.211999999999996</v>
      </c>
      <c r="AF404" s="165">
        <f t="shared" si="139"/>
        <v>193.97157227182785</v>
      </c>
      <c r="AH404" t="str">
        <f t="shared" si="140"/>
        <v>2020</v>
      </c>
    </row>
    <row r="405" spans="4:34" hidden="1" x14ac:dyDescent="0.25">
      <c r="D405" s="282" t="str">
        <f t="shared" si="125"/>
        <v>Q3 2020</v>
      </c>
      <c r="E405" s="114" t="s">
        <v>62</v>
      </c>
      <c r="F405" s="115" t="s">
        <v>85</v>
      </c>
      <c r="G405" s="157" t="s">
        <v>43</v>
      </c>
      <c r="H405" s="157" t="s">
        <v>197</v>
      </c>
      <c r="I405" s="116" t="s">
        <v>50</v>
      </c>
      <c r="J405" s="116" t="s">
        <v>51</v>
      </c>
      <c r="K405" s="116" t="s">
        <v>75</v>
      </c>
      <c r="L405" s="116" t="s">
        <v>75</v>
      </c>
      <c r="M405" s="116" t="s">
        <v>167</v>
      </c>
      <c r="N405" s="117">
        <v>1.53</v>
      </c>
      <c r="O405" s="146">
        <v>188</v>
      </c>
      <c r="P405" s="146">
        <v>460</v>
      </c>
      <c r="Q405" s="242">
        <v>0.01</v>
      </c>
      <c r="R405" s="118" t="str">
        <f t="shared" si="126"/>
        <v>300 - 399</v>
      </c>
      <c r="S405" s="118" t="str">
        <f t="shared" si="127"/>
        <v>1.4 - 1.59</v>
      </c>
      <c r="T405" s="119">
        <f t="shared" si="128"/>
        <v>1.5300000000000001E-2</v>
      </c>
      <c r="U405" s="120">
        <f t="shared" si="129"/>
        <v>5.2889260806142299E-3</v>
      </c>
      <c r="V405" s="161">
        <f t="shared" si="130"/>
        <v>1.5300000000000001E-2</v>
      </c>
      <c r="W405" s="161">
        <f t="shared" si="131"/>
        <v>4.9693460334333732</v>
      </c>
      <c r="X405" s="121">
        <f t="shared" si="132"/>
        <v>0.19616866127814303</v>
      </c>
      <c r="Y405" s="188">
        <v>19.616866127814301</v>
      </c>
      <c r="Z405" s="148">
        <f t="shared" si="133"/>
        <v>47</v>
      </c>
      <c r="AA405" s="148">
        <f t="shared" si="134"/>
        <v>115</v>
      </c>
      <c r="AB405" s="122">
        <f t="shared" si="135"/>
        <v>324.79385839433809</v>
      </c>
      <c r="AC405" s="30">
        <f t="shared" si="136"/>
        <v>528.89260806142295</v>
      </c>
      <c r="AD405" s="31">
        <f t="shared" si="137"/>
        <v>0.40869565217391307</v>
      </c>
      <c r="AE405" s="164">
        <f t="shared" si="138"/>
        <v>38.862000000000002</v>
      </c>
      <c r="AF405" s="165">
        <f t="shared" si="139"/>
        <v>0.19616866127814303</v>
      </c>
      <c r="AH405" t="str">
        <f t="shared" si="140"/>
        <v>2020</v>
      </c>
    </row>
    <row r="406" spans="4:34" hidden="1" x14ac:dyDescent="0.25">
      <c r="D406" s="282" t="str">
        <f t="shared" si="125"/>
        <v>Q3 2020</v>
      </c>
      <c r="E406" s="114" t="s">
        <v>62</v>
      </c>
      <c r="F406" s="115" t="s">
        <v>85</v>
      </c>
      <c r="G406" s="157" t="s">
        <v>43</v>
      </c>
      <c r="H406" s="157" t="s">
        <v>197</v>
      </c>
      <c r="I406" s="116" t="s">
        <v>73</v>
      </c>
      <c r="J406" s="116" t="s">
        <v>51</v>
      </c>
      <c r="K406" s="116" t="s">
        <v>78</v>
      </c>
      <c r="L406" s="116" t="s">
        <v>78</v>
      </c>
      <c r="M406" s="116" t="s">
        <v>193</v>
      </c>
      <c r="N406" s="117">
        <v>1.91</v>
      </c>
      <c r="O406" s="146">
        <v>402</v>
      </c>
      <c r="P406" s="146">
        <v>476</v>
      </c>
      <c r="Q406" s="242">
        <v>0.02</v>
      </c>
      <c r="R406" s="118" t="str">
        <f t="shared" si="126"/>
        <v>300 - 399</v>
      </c>
      <c r="S406" s="118" t="str">
        <f t="shared" si="127"/>
        <v>1.8 - 1.99</v>
      </c>
      <c r="T406" s="119">
        <f t="shared" si="128"/>
        <v>3.8199999999999998E-2</v>
      </c>
      <c r="U406" s="120">
        <f t="shared" si="129"/>
        <v>2.3204061802307791E-2</v>
      </c>
      <c r="V406" s="161">
        <f t="shared" si="130"/>
        <v>3.8199999999999998E-2</v>
      </c>
      <c r="W406" s="161">
        <f t="shared" si="131"/>
        <v>12.460818592692858</v>
      </c>
      <c r="X406" s="121">
        <f t="shared" si="132"/>
        <v>0.39233732255628606</v>
      </c>
      <c r="Y406" s="188">
        <v>19.616866127814301</v>
      </c>
      <c r="Z406" s="148">
        <f t="shared" si="133"/>
        <v>201</v>
      </c>
      <c r="AA406" s="148">
        <f t="shared" si="134"/>
        <v>238</v>
      </c>
      <c r="AB406" s="122">
        <f t="shared" si="135"/>
        <v>326.19943959928952</v>
      </c>
      <c r="AC406" s="30">
        <f t="shared" si="136"/>
        <v>1160.2030901153896</v>
      </c>
      <c r="AD406" s="31">
        <f t="shared" si="137"/>
        <v>0.84453781512605042</v>
      </c>
      <c r="AE406" s="164">
        <f t="shared" si="138"/>
        <v>48.513999999999996</v>
      </c>
      <c r="AF406" s="165">
        <f t="shared" si="139"/>
        <v>0.39233732255628606</v>
      </c>
      <c r="AH406" t="str">
        <f t="shared" si="140"/>
        <v>2020</v>
      </c>
    </row>
    <row r="407" spans="4:34" hidden="1" x14ac:dyDescent="0.25">
      <c r="D407" s="282" t="str">
        <f t="shared" si="125"/>
        <v>Q3 2020</v>
      </c>
      <c r="E407" s="114" t="s">
        <v>62</v>
      </c>
      <c r="F407" s="115" t="s">
        <v>85</v>
      </c>
      <c r="G407" s="157" t="s">
        <v>43</v>
      </c>
      <c r="H407" s="157" t="s">
        <v>197</v>
      </c>
      <c r="I407" s="116" t="s">
        <v>88</v>
      </c>
      <c r="J407" s="116" t="s">
        <v>51</v>
      </c>
      <c r="K407" s="116" t="s">
        <v>55</v>
      </c>
      <c r="L407" s="116" t="s">
        <v>55</v>
      </c>
      <c r="M407" s="116"/>
      <c r="N407" s="117">
        <v>1.4</v>
      </c>
      <c r="O407" s="146">
        <v>360</v>
      </c>
      <c r="P407" s="146">
        <v>360</v>
      </c>
      <c r="Q407" s="242">
        <v>2.65</v>
      </c>
      <c r="R407" s="118" t="str">
        <f t="shared" si="126"/>
        <v>300 - 399</v>
      </c>
      <c r="S407" s="118" t="str">
        <f t="shared" si="127"/>
        <v>1.4 - 1.59</v>
      </c>
      <c r="T407" s="119">
        <f t="shared" si="128"/>
        <v>3.7099999999999995</v>
      </c>
      <c r="U407" s="120">
        <f t="shared" si="129"/>
        <v>1.6754805199999996</v>
      </c>
      <c r="V407" s="161">
        <f t="shared" si="130"/>
        <v>3.7099999999999995</v>
      </c>
      <c r="W407" s="161">
        <f t="shared" si="131"/>
        <v>1349.1597385039327</v>
      </c>
      <c r="X407" s="121">
        <f t="shared" si="132"/>
        <v>62.38163428644949</v>
      </c>
      <c r="Y407" s="188">
        <v>23.540239353377167</v>
      </c>
      <c r="Z407" s="148">
        <f t="shared" si="133"/>
        <v>1</v>
      </c>
      <c r="AA407" s="148">
        <f t="shared" si="134"/>
        <v>1</v>
      </c>
      <c r="AB407" s="122">
        <f t="shared" si="135"/>
        <v>363.65491603879593</v>
      </c>
      <c r="AC407" s="30">
        <f t="shared" si="136"/>
        <v>632.25679999999988</v>
      </c>
      <c r="AD407" s="31">
        <f t="shared" si="137"/>
        <v>1</v>
      </c>
      <c r="AE407" s="164">
        <f t="shared" si="138"/>
        <v>35.559999999999995</v>
      </c>
      <c r="AF407" s="165">
        <f t="shared" si="139"/>
        <v>62.38163428644949</v>
      </c>
      <c r="AH407" t="str">
        <f t="shared" si="140"/>
        <v>2020</v>
      </c>
    </row>
    <row r="408" spans="4:34" hidden="1" x14ac:dyDescent="0.25">
      <c r="D408" s="282" t="str">
        <f t="shared" si="125"/>
        <v>Q3 2020</v>
      </c>
      <c r="E408" s="114" t="s">
        <v>62</v>
      </c>
      <c r="F408" s="115" t="s">
        <v>85</v>
      </c>
      <c r="G408" s="157" t="s">
        <v>43</v>
      </c>
      <c r="H408" s="157" t="s">
        <v>197</v>
      </c>
      <c r="I408" s="116" t="s">
        <v>58</v>
      </c>
      <c r="J408" s="116" t="s">
        <v>51</v>
      </c>
      <c r="K408" s="116" t="s">
        <v>81</v>
      </c>
      <c r="L408" s="116" t="s">
        <v>81</v>
      </c>
      <c r="M408" s="116" t="s">
        <v>161</v>
      </c>
      <c r="N408" s="117">
        <v>1.78</v>
      </c>
      <c r="O408" s="146">
        <v>368</v>
      </c>
      <c r="P408" s="146">
        <v>448</v>
      </c>
      <c r="Q408" s="242">
        <v>0.11</v>
      </c>
      <c r="R408" s="118" t="str">
        <f t="shared" si="126"/>
        <v>300 - 399</v>
      </c>
      <c r="S408" s="118" t="str">
        <f t="shared" si="127"/>
        <v>1.6 - 1.79</v>
      </c>
      <c r="T408" s="119">
        <f t="shared" si="128"/>
        <v>0.1958</v>
      </c>
      <c r="U408" s="120">
        <f t="shared" si="129"/>
        <v>0.11028622317818736</v>
      </c>
      <c r="V408" s="161">
        <f t="shared" si="130"/>
        <v>0.19579999999999997</v>
      </c>
      <c r="W408" s="161">
        <f t="shared" si="131"/>
        <v>63.774201680616898</v>
      </c>
      <c r="X408" s="121">
        <f t="shared" si="132"/>
        <v>2.1578552740595733</v>
      </c>
      <c r="Y408" s="188">
        <v>19.616866127814301</v>
      </c>
      <c r="Z408" s="148">
        <f t="shared" si="133"/>
        <v>23</v>
      </c>
      <c r="AA408" s="148">
        <f t="shared" si="134"/>
        <v>28</v>
      </c>
      <c r="AB408" s="122">
        <f t="shared" si="135"/>
        <v>325.71093810325283</v>
      </c>
      <c r="AC408" s="30">
        <f t="shared" si="136"/>
        <v>1002.6020288926123</v>
      </c>
      <c r="AD408" s="31">
        <f t="shared" si="137"/>
        <v>0.8214285714285714</v>
      </c>
      <c r="AE408" s="164">
        <f t="shared" si="138"/>
        <v>45.211999999999996</v>
      </c>
      <c r="AF408" s="165">
        <f t="shared" si="139"/>
        <v>2.1578552740595733</v>
      </c>
      <c r="AH408" t="str">
        <f t="shared" si="140"/>
        <v>2020</v>
      </c>
    </row>
    <row r="409" spans="4:34" hidden="1" x14ac:dyDescent="0.25">
      <c r="D409" s="282" t="str">
        <f t="shared" si="125"/>
        <v>Q3 2020</v>
      </c>
      <c r="E409" s="114" t="s">
        <v>62</v>
      </c>
      <c r="F409" s="115" t="s">
        <v>85</v>
      </c>
      <c r="G409" s="157" t="s">
        <v>43</v>
      </c>
      <c r="H409" s="157" t="s">
        <v>197</v>
      </c>
      <c r="I409" s="116" t="s">
        <v>58</v>
      </c>
      <c r="J409" s="116" t="s">
        <v>45</v>
      </c>
      <c r="K409" s="116" t="s">
        <v>168</v>
      </c>
      <c r="L409" s="116" t="s">
        <v>168</v>
      </c>
      <c r="M409" s="116">
        <v>6</v>
      </c>
      <c r="N409" s="117">
        <v>1.474</v>
      </c>
      <c r="O409" s="146">
        <v>194</v>
      </c>
      <c r="P409" s="146">
        <v>368</v>
      </c>
      <c r="Q409" s="242">
        <v>0.1</v>
      </c>
      <c r="R409" s="118" t="str">
        <f t="shared" si="126"/>
        <v>200 - 299</v>
      </c>
      <c r="S409" s="118" t="str">
        <f t="shared" si="127"/>
        <v>1.4 - 1.59</v>
      </c>
      <c r="T409" s="119">
        <f t="shared" si="128"/>
        <v>0.1474</v>
      </c>
      <c r="U409" s="120">
        <f t="shared" si="129"/>
        <v>5.7824947815462102E-2</v>
      </c>
      <c r="V409" s="161">
        <f t="shared" si="130"/>
        <v>0.1474</v>
      </c>
      <c r="W409" s="161">
        <f t="shared" si="131"/>
        <v>41.600480766452691</v>
      </c>
      <c r="X409" s="121">
        <f t="shared" si="132"/>
        <v>1.1807961706851475</v>
      </c>
      <c r="Y409" s="188">
        <v>11.807961706851474</v>
      </c>
      <c r="Z409" s="148">
        <f t="shared" si="133"/>
        <v>97</v>
      </c>
      <c r="AA409" s="148">
        <f t="shared" si="134"/>
        <v>184</v>
      </c>
      <c r="AB409" s="122">
        <f t="shared" si="135"/>
        <v>282.22849909398025</v>
      </c>
      <c r="AC409" s="30">
        <f t="shared" si="136"/>
        <v>578.24947815462099</v>
      </c>
      <c r="AD409" s="31">
        <f t="shared" si="137"/>
        <v>0.52717391304347827</v>
      </c>
      <c r="AE409" s="164">
        <f t="shared" si="138"/>
        <v>37.439599999999999</v>
      </c>
      <c r="AF409" s="165">
        <f t="shared" si="139"/>
        <v>1.1807961706851475</v>
      </c>
      <c r="AH409" t="str">
        <f t="shared" si="140"/>
        <v>2020</v>
      </c>
    </row>
    <row r="410" spans="4:34" hidden="1" x14ac:dyDescent="0.25">
      <c r="D410" s="282" t="str">
        <f t="shared" si="125"/>
        <v>Q3 2020</v>
      </c>
      <c r="E410" s="114" t="s">
        <v>62</v>
      </c>
      <c r="F410" s="115" t="s">
        <v>85</v>
      </c>
      <c r="G410" s="157" t="s">
        <v>43</v>
      </c>
      <c r="H410" s="157" t="s">
        <v>197</v>
      </c>
      <c r="I410" s="116" t="s">
        <v>72</v>
      </c>
      <c r="J410" s="116" t="s">
        <v>45</v>
      </c>
      <c r="K410" s="116" t="s">
        <v>168</v>
      </c>
      <c r="L410" s="116" t="s">
        <v>168</v>
      </c>
      <c r="M410" s="116">
        <v>6</v>
      </c>
      <c r="N410" s="117">
        <v>1.474</v>
      </c>
      <c r="O410" s="146">
        <v>194</v>
      </c>
      <c r="P410" s="146">
        <v>368</v>
      </c>
      <c r="Q410" s="242">
        <v>0.16</v>
      </c>
      <c r="R410" s="118" t="str">
        <f t="shared" si="126"/>
        <v>200 - 299</v>
      </c>
      <c r="S410" s="118" t="str">
        <f t="shared" si="127"/>
        <v>1.4 - 1.59</v>
      </c>
      <c r="T410" s="119">
        <f t="shared" si="128"/>
        <v>0.23583999999999999</v>
      </c>
      <c r="U410" s="120">
        <f t="shared" si="129"/>
        <v>9.2519916504739355E-2</v>
      </c>
      <c r="V410" s="161">
        <f t="shared" si="130"/>
        <v>0.23584000000000002</v>
      </c>
      <c r="W410" s="161">
        <f t="shared" si="131"/>
        <v>66.560769226324297</v>
      </c>
      <c r="X410" s="121">
        <f t="shared" si="132"/>
        <v>1.889273873096236</v>
      </c>
      <c r="Y410" s="188">
        <v>11.807961706851474</v>
      </c>
      <c r="Z410" s="148">
        <f t="shared" si="133"/>
        <v>97</v>
      </c>
      <c r="AA410" s="148">
        <f t="shared" si="134"/>
        <v>184</v>
      </c>
      <c r="AB410" s="122">
        <f t="shared" si="135"/>
        <v>282.22849909398025</v>
      </c>
      <c r="AC410" s="30">
        <f t="shared" si="136"/>
        <v>578.24947815462099</v>
      </c>
      <c r="AD410" s="31">
        <f t="shared" si="137"/>
        <v>0.52717391304347827</v>
      </c>
      <c r="AE410" s="164">
        <f t="shared" si="138"/>
        <v>37.439599999999999</v>
      </c>
      <c r="AF410" s="165">
        <f t="shared" si="139"/>
        <v>1.889273873096236</v>
      </c>
      <c r="AH410" t="str">
        <f t="shared" si="140"/>
        <v>2020</v>
      </c>
    </row>
    <row r="411" spans="4:34" hidden="1" x14ac:dyDescent="0.25">
      <c r="D411" s="282" t="str">
        <f t="shared" si="125"/>
        <v>Q3 2020</v>
      </c>
      <c r="E411" s="114" t="s">
        <v>62</v>
      </c>
      <c r="F411" s="115" t="s">
        <v>85</v>
      </c>
      <c r="G411" s="157" t="s">
        <v>43</v>
      </c>
      <c r="H411" s="157" t="s">
        <v>197</v>
      </c>
      <c r="I411" s="116" t="s">
        <v>50</v>
      </c>
      <c r="J411" s="116" t="s">
        <v>45</v>
      </c>
      <c r="K411" s="116" t="s">
        <v>168</v>
      </c>
      <c r="L411" s="116" t="s">
        <v>168</v>
      </c>
      <c r="M411" s="116">
        <v>6</v>
      </c>
      <c r="N411" s="117">
        <v>1.474</v>
      </c>
      <c r="O411" s="146">
        <v>194</v>
      </c>
      <c r="P411" s="146">
        <v>368</v>
      </c>
      <c r="Q411" s="242">
        <v>0.31</v>
      </c>
      <c r="R411" s="118" t="str">
        <f t="shared" si="126"/>
        <v>200 - 299</v>
      </c>
      <c r="S411" s="118" t="str">
        <f t="shared" si="127"/>
        <v>1.4 - 1.59</v>
      </c>
      <c r="T411" s="119">
        <f t="shared" si="128"/>
        <v>0.45694000000000001</v>
      </c>
      <c r="U411" s="120">
        <f t="shared" si="129"/>
        <v>0.17925733822793249</v>
      </c>
      <c r="V411" s="161">
        <f t="shared" si="130"/>
        <v>0.45694000000000001</v>
      </c>
      <c r="W411" s="161">
        <f t="shared" si="131"/>
        <v>128.96149037600333</v>
      </c>
      <c r="X411" s="121">
        <f t="shared" si="132"/>
        <v>3.9172309057640762</v>
      </c>
      <c r="Y411" s="188">
        <v>12.636228728271213</v>
      </c>
      <c r="Z411" s="148">
        <f t="shared" si="133"/>
        <v>97</v>
      </c>
      <c r="AA411" s="148">
        <f t="shared" si="134"/>
        <v>184</v>
      </c>
      <c r="AB411" s="122">
        <f t="shared" si="135"/>
        <v>282.22849909398025</v>
      </c>
      <c r="AC411" s="30">
        <f t="shared" si="136"/>
        <v>578.24947815462099</v>
      </c>
      <c r="AD411" s="31">
        <f t="shared" si="137"/>
        <v>0.52717391304347827</v>
      </c>
      <c r="AE411" s="164">
        <f t="shared" si="138"/>
        <v>37.439599999999999</v>
      </c>
      <c r="AF411" s="165">
        <f t="shared" si="139"/>
        <v>3.9172309057640762</v>
      </c>
      <c r="AH411" t="str">
        <f t="shared" si="140"/>
        <v>2020</v>
      </c>
    </row>
    <row r="412" spans="4:34" hidden="1" x14ac:dyDescent="0.25">
      <c r="D412" s="282" t="str">
        <f t="shared" si="125"/>
        <v>Q3 2020</v>
      </c>
      <c r="E412" s="114" t="s">
        <v>62</v>
      </c>
      <c r="F412" s="115" t="s">
        <v>85</v>
      </c>
      <c r="G412" s="157" t="s">
        <v>43</v>
      </c>
      <c r="H412" s="157" t="s">
        <v>197</v>
      </c>
      <c r="I412" s="116" t="s">
        <v>58</v>
      </c>
      <c r="J412" s="116" t="s">
        <v>45</v>
      </c>
      <c r="K412" s="116" t="s">
        <v>75</v>
      </c>
      <c r="L412" s="116" t="s">
        <v>129</v>
      </c>
      <c r="M412" s="116" t="s">
        <v>133</v>
      </c>
      <c r="N412" s="117">
        <v>1.2</v>
      </c>
      <c r="O412" s="146">
        <v>390</v>
      </c>
      <c r="P412" s="146">
        <v>390</v>
      </c>
      <c r="Q412" s="242">
        <v>0.11</v>
      </c>
      <c r="R412" s="118" t="str">
        <f t="shared" si="126"/>
        <v>400 - 499</v>
      </c>
      <c r="S412" s="118" t="str">
        <f t="shared" si="127"/>
        <v>1.2 - 1.39</v>
      </c>
      <c r="T412" s="119">
        <f t="shared" si="128"/>
        <v>0.13200000000000001</v>
      </c>
      <c r="U412" s="120">
        <f t="shared" si="129"/>
        <v>5.1096671999999982E-2</v>
      </c>
      <c r="V412" s="161">
        <f t="shared" si="130"/>
        <v>0.13200000000000001</v>
      </c>
      <c r="W412" s="161">
        <f t="shared" si="131"/>
        <v>60.669761825805779</v>
      </c>
      <c r="X412" s="121">
        <f t="shared" si="132"/>
        <v>1.3382356601098335</v>
      </c>
      <c r="Y412" s="188">
        <v>12.165778728271214</v>
      </c>
      <c r="Z412" s="148">
        <f t="shared" si="133"/>
        <v>1</v>
      </c>
      <c r="AA412" s="148">
        <f t="shared" si="134"/>
        <v>1</v>
      </c>
      <c r="AB412" s="122">
        <f t="shared" si="135"/>
        <v>459.61940777125591</v>
      </c>
      <c r="AC412" s="30">
        <f t="shared" si="136"/>
        <v>464.51519999999988</v>
      </c>
      <c r="AD412" s="31">
        <f t="shared" si="137"/>
        <v>1</v>
      </c>
      <c r="AE412" s="164">
        <f t="shared" si="138"/>
        <v>30.479999999999997</v>
      </c>
      <c r="AF412" s="165">
        <f t="shared" si="139"/>
        <v>1.3382356601098335</v>
      </c>
      <c r="AH412" t="str">
        <f t="shared" si="140"/>
        <v>2020</v>
      </c>
    </row>
    <row r="413" spans="4:34" hidden="1" x14ac:dyDescent="0.25">
      <c r="D413" s="282" t="str">
        <f t="shared" si="125"/>
        <v>Q3 2020</v>
      </c>
      <c r="E413" s="114" t="s">
        <v>62</v>
      </c>
      <c r="F413" s="115" t="s">
        <v>85</v>
      </c>
      <c r="G413" s="157" t="s">
        <v>43</v>
      </c>
      <c r="H413" s="157" t="s">
        <v>197</v>
      </c>
      <c r="I413" s="116" t="s">
        <v>58</v>
      </c>
      <c r="J413" s="116" t="s">
        <v>45</v>
      </c>
      <c r="K413" s="116" t="s">
        <v>75</v>
      </c>
      <c r="L413" s="116" t="s">
        <v>129</v>
      </c>
      <c r="M413" s="116" t="s">
        <v>162</v>
      </c>
      <c r="N413" s="117">
        <v>1.39</v>
      </c>
      <c r="O413" s="146">
        <v>454</v>
      </c>
      <c r="P413" s="146">
        <v>454</v>
      </c>
      <c r="Q413" s="242">
        <v>0.13500000000000001</v>
      </c>
      <c r="R413" s="118" t="str">
        <f t="shared" si="126"/>
        <v>400 - 499</v>
      </c>
      <c r="S413" s="118" t="str">
        <f t="shared" si="127"/>
        <v>1.2 - 1.39</v>
      </c>
      <c r="T413" s="119">
        <f t="shared" si="128"/>
        <v>0.18765000000000001</v>
      </c>
      <c r="U413" s="120">
        <f t="shared" si="129"/>
        <v>8.4139670429999994E-2</v>
      </c>
      <c r="V413" s="161">
        <f t="shared" si="130"/>
        <v>0.18765000000000001</v>
      </c>
      <c r="W413" s="161">
        <f t="shared" si="131"/>
        <v>86.67714923784699</v>
      </c>
      <c r="X413" s="121">
        <f t="shared" si="132"/>
        <v>1.9322119156666044</v>
      </c>
      <c r="Y413" s="188">
        <v>14.312680856789662</v>
      </c>
      <c r="Z413" s="148">
        <f t="shared" si="133"/>
        <v>1</v>
      </c>
      <c r="AA413" s="148">
        <f t="shared" si="134"/>
        <v>1</v>
      </c>
      <c r="AB413" s="122">
        <f t="shared" si="135"/>
        <v>461.90860238660804</v>
      </c>
      <c r="AC413" s="30">
        <f t="shared" si="136"/>
        <v>623.25681799999995</v>
      </c>
      <c r="AD413" s="31">
        <f t="shared" si="137"/>
        <v>1</v>
      </c>
      <c r="AE413" s="164">
        <f t="shared" si="138"/>
        <v>35.305999999999997</v>
      </c>
      <c r="AF413" s="165">
        <f t="shared" si="139"/>
        <v>1.9322119156666044</v>
      </c>
      <c r="AH413" t="str">
        <f t="shared" si="140"/>
        <v>2020</v>
      </c>
    </row>
    <row r="414" spans="4:34" hidden="1" x14ac:dyDescent="0.25">
      <c r="D414" s="282" t="str">
        <f t="shared" si="125"/>
        <v>Q3 2020</v>
      </c>
      <c r="E414" s="114" t="s">
        <v>62</v>
      </c>
      <c r="F414" s="115" t="s">
        <v>85</v>
      </c>
      <c r="G414" s="157" t="s">
        <v>43</v>
      </c>
      <c r="H414" s="157" t="s">
        <v>197</v>
      </c>
      <c r="I414" s="116" t="s">
        <v>58</v>
      </c>
      <c r="J414" s="116" t="s">
        <v>45</v>
      </c>
      <c r="K414" s="116" t="s">
        <v>75</v>
      </c>
      <c r="L414" s="116" t="s">
        <v>129</v>
      </c>
      <c r="M414" s="116" t="s">
        <v>183</v>
      </c>
      <c r="N414" s="117">
        <v>1.65</v>
      </c>
      <c r="O414" s="146">
        <v>348</v>
      </c>
      <c r="P414" s="146">
        <v>442</v>
      </c>
      <c r="Q414" s="242">
        <v>7.4999999999999997E-2</v>
      </c>
      <c r="R414" s="118" t="str">
        <f t="shared" si="126"/>
        <v>300 - 399</v>
      </c>
      <c r="S414" s="118" t="str">
        <f t="shared" si="127"/>
        <v>1.6 - 1.79</v>
      </c>
      <c r="T414" s="119">
        <f t="shared" si="128"/>
        <v>0.12374999999999999</v>
      </c>
      <c r="U414" s="120">
        <f t="shared" si="129"/>
        <v>6.4027758165817683E-2</v>
      </c>
      <c r="V414" s="161">
        <f t="shared" si="130"/>
        <v>0.12375</v>
      </c>
      <c r="W414" s="161">
        <f t="shared" si="131"/>
        <v>42.19161646583359</v>
      </c>
      <c r="X414" s="121">
        <f t="shared" si="132"/>
        <v>0.96610595783330244</v>
      </c>
      <c r="Y414" s="188">
        <v>12.8814127711107</v>
      </c>
      <c r="Z414" s="148">
        <f t="shared" si="133"/>
        <v>174</v>
      </c>
      <c r="AA414" s="148">
        <f t="shared" si="134"/>
        <v>221</v>
      </c>
      <c r="AB414" s="122">
        <f t="shared" si="135"/>
        <v>340.94235527946336</v>
      </c>
      <c r="AC414" s="30">
        <f t="shared" si="136"/>
        <v>853.70344221090261</v>
      </c>
      <c r="AD414" s="31">
        <f t="shared" si="137"/>
        <v>0.78733031674208143</v>
      </c>
      <c r="AE414" s="164">
        <f t="shared" si="138"/>
        <v>41.91</v>
      </c>
      <c r="AF414" s="165">
        <f t="shared" si="139"/>
        <v>0.96610595783330244</v>
      </c>
      <c r="AH414" t="str">
        <f t="shared" si="140"/>
        <v>2020</v>
      </c>
    </row>
    <row r="415" spans="4:34" hidden="1" x14ac:dyDescent="0.25">
      <c r="D415" s="282" t="str">
        <f t="shared" si="125"/>
        <v>Q3 2020</v>
      </c>
      <c r="E415" s="114" t="s">
        <v>62</v>
      </c>
      <c r="F415" s="115" t="s">
        <v>85</v>
      </c>
      <c r="G415" s="157" t="s">
        <v>43</v>
      </c>
      <c r="H415" s="157" t="s">
        <v>197</v>
      </c>
      <c r="I415" s="116" t="s">
        <v>58</v>
      </c>
      <c r="J415" s="116" t="s">
        <v>45</v>
      </c>
      <c r="K415" s="116" t="s">
        <v>75</v>
      </c>
      <c r="L415" s="116" t="s">
        <v>129</v>
      </c>
      <c r="M415" s="116" t="s">
        <v>145</v>
      </c>
      <c r="N415" s="117">
        <v>1.3</v>
      </c>
      <c r="O415" s="146">
        <v>360</v>
      </c>
      <c r="P415" s="146">
        <v>360</v>
      </c>
      <c r="Q415" s="242">
        <v>0.17</v>
      </c>
      <c r="R415" s="118" t="str">
        <f t="shared" si="126"/>
        <v>300 - 399</v>
      </c>
      <c r="S415" s="118" t="str">
        <f t="shared" si="127"/>
        <v>1.2 - 1.39</v>
      </c>
      <c r="T415" s="119">
        <f t="shared" si="128"/>
        <v>0.22100000000000003</v>
      </c>
      <c r="U415" s="120">
        <f t="shared" si="129"/>
        <v>9.2677233999999997E-2</v>
      </c>
      <c r="V415" s="161">
        <f t="shared" si="130"/>
        <v>0.221</v>
      </c>
      <c r="W415" s="161">
        <f t="shared" si="131"/>
        <v>86.549870017233431</v>
      </c>
      <c r="X415" s="121">
        <f t="shared" si="132"/>
        <v>2.3114979583715312</v>
      </c>
      <c r="Y415" s="188">
        <v>13.597046813950183</v>
      </c>
      <c r="Z415" s="148">
        <f t="shared" si="133"/>
        <v>1</v>
      </c>
      <c r="AA415" s="148">
        <f t="shared" si="134"/>
        <v>1</v>
      </c>
      <c r="AB415" s="122">
        <f t="shared" si="135"/>
        <v>391.62837111870323</v>
      </c>
      <c r="AC415" s="30">
        <f t="shared" si="136"/>
        <v>545.16019999999992</v>
      </c>
      <c r="AD415" s="31">
        <f t="shared" si="137"/>
        <v>1</v>
      </c>
      <c r="AE415" s="164">
        <f t="shared" si="138"/>
        <v>33.019999999999996</v>
      </c>
      <c r="AF415" s="165">
        <f t="shared" si="139"/>
        <v>2.3114979583715312</v>
      </c>
      <c r="AH415" t="str">
        <f t="shared" si="140"/>
        <v>2020</v>
      </c>
    </row>
    <row r="416" spans="4:34" hidden="1" x14ac:dyDescent="0.25">
      <c r="D416" s="282" t="str">
        <f t="shared" si="125"/>
        <v>Q3 2020</v>
      </c>
      <c r="E416" s="114" t="s">
        <v>62</v>
      </c>
      <c r="F416" s="115" t="s">
        <v>85</v>
      </c>
      <c r="G416" s="157" t="s">
        <v>43</v>
      </c>
      <c r="H416" s="157" t="s">
        <v>197</v>
      </c>
      <c r="I416" s="116" t="s">
        <v>44</v>
      </c>
      <c r="J416" s="116" t="s">
        <v>45</v>
      </c>
      <c r="K416" s="116" t="s">
        <v>75</v>
      </c>
      <c r="L416" s="116" t="s">
        <v>75</v>
      </c>
      <c r="M416" s="116" t="s">
        <v>109</v>
      </c>
      <c r="N416" s="117">
        <v>1.1299999999999999</v>
      </c>
      <c r="O416" s="146">
        <v>160</v>
      </c>
      <c r="P416" s="146">
        <v>300</v>
      </c>
      <c r="Q416" s="242">
        <v>0.12</v>
      </c>
      <c r="R416" s="118" t="str">
        <f t="shared" si="126"/>
        <v>300 - 399</v>
      </c>
      <c r="S416" s="118" t="str">
        <f t="shared" si="127"/>
        <v>1 - 1.19</v>
      </c>
      <c r="T416" s="119">
        <f t="shared" si="128"/>
        <v>0.13559999999999997</v>
      </c>
      <c r="U416" s="120">
        <f t="shared" si="129"/>
        <v>4.104771341730102E-2</v>
      </c>
      <c r="V416" s="161">
        <f t="shared" si="130"/>
        <v>0.13559999999999997</v>
      </c>
      <c r="W416" s="161">
        <f t="shared" si="131"/>
        <v>40.799999999999997</v>
      </c>
      <c r="X416" s="121">
        <f t="shared" si="132"/>
        <v>1.1163891068295937</v>
      </c>
      <c r="Y416" s="188">
        <v>9.3032425569132808</v>
      </c>
      <c r="Z416" s="148">
        <f t="shared" si="133"/>
        <v>8</v>
      </c>
      <c r="AA416" s="148">
        <f t="shared" si="134"/>
        <v>15</v>
      </c>
      <c r="AB416" s="122">
        <f t="shared" si="135"/>
        <v>300.88495575221242</v>
      </c>
      <c r="AC416" s="30">
        <f t="shared" si="136"/>
        <v>342.06427847750848</v>
      </c>
      <c r="AD416" s="31">
        <f t="shared" si="137"/>
        <v>0.53333333333333333</v>
      </c>
      <c r="AE416" s="164">
        <f t="shared" si="138"/>
        <v>28.701999999999995</v>
      </c>
      <c r="AF416" s="165">
        <f t="shared" si="139"/>
        <v>1.1163891068295937</v>
      </c>
      <c r="AH416" t="str">
        <f t="shared" si="140"/>
        <v>2020</v>
      </c>
    </row>
    <row r="417" spans="4:34" hidden="1" x14ac:dyDescent="0.25">
      <c r="D417" s="282" t="str">
        <f t="shared" si="125"/>
        <v>Q3 2020</v>
      </c>
      <c r="E417" s="114" t="s">
        <v>62</v>
      </c>
      <c r="F417" s="115" t="s">
        <v>85</v>
      </c>
      <c r="G417" s="157" t="s">
        <v>43</v>
      </c>
      <c r="H417" s="157" t="s">
        <v>197</v>
      </c>
      <c r="I417" s="116" t="s">
        <v>58</v>
      </c>
      <c r="J417" s="116" t="s">
        <v>45</v>
      </c>
      <c r="K417" s="116" t="s">
        <v>75</v>
      </c>
      <c r="L417" s="116" t="s">
        <v>75</v>
      </c>
      <c r="M417" s="116" t="s">
        <v>109</v>
      </c>
      <c r="N417" s="117">
        <v>1.1299999999999999</v>
      </c>
      <c r="O417" s="146">
        <v>160</v>
      </c>
      <c r="P417" s="146">
        <v>300</v>
      </c>
      <c r="Q417" s="242">
        <v>0.67</v>
      </c>
      <c r="R417" s="118" t="str">
        <f t="shared" si="126"/>
        <v>300 - 399</v>
      </c>
      <c r="S417" s="118" t="str">
        <f t="shared" si="127"/>
        <v>1 - 1.19</v>
      </c>
      <c r="T417" s="119">
        <f t="shared" si="128"/>
        <v>0.7571</v>
      </c>
      <c r="U417" s="120">
        <f t="shared" si="129"/>
        <v>0.22918306657993071</v>
      </c>
      <c r="V417" s="161">
        <f t="shared" si="130"/>
        <v>0.7571</v>
      </c>
      <c r="W417" s="161">
        <f t="shared" si="131"/>
        <v>227.8</v>
      </c>
      <c r="X417" s="121">
        <f t="shared" si="132"/>
        <v>6.2331725131318985</v>
      </c>
      <c r="Y417" s="188">
        <v>9.3032425569132808</v>
      </c>
      <c r="Z417" s="148">
        <f t="shared" si="133"/>
        <v>8</v>
      </c>
      <c r="AA417" s="148">
        <f t="shared" si="134"/>
        <v>15</v>
      </c>
      <c r="AB417" s="122">
        <f t="shared" si="135"/>
        <v>300.88495575221242</v>
      </c>
      <c r="AC417" s="30">
        <f t="shared" si="136"/>
        <v>342.06427847750848</v>
      </c>
      <c r="AD417" s="31">
        <f t="shared" si="137"/>
        <v>0.53333333333333333</v>
      </c>
      <c r="AE417" s="164">
        <f t="shared" si="138"/>
        <v>28.701999999999995</v>
      </c>
      <c r="AF417" s="165">
        <f t="shared" si="139"/>
        <v>6.2331725131318985</v>
      </c>
      <c r="AH417" t="str">
        <f t="shared" si="140"/>
        <v>2020</v>
      </c>
    </row>
    <row r="418" spans="4:34" hidden="1" x14ac:dyDescent="0.25">
      <c r="D418" s="282" t="str">
        <f t="shared" si="125"/>
        <v>Q3 2020</v>
      </c>
      <c r="E418" s="114" t="s">
        <v>62</v>
      </c>
      <c r="F418" s="115" t="s">
        <v>85</v>
      </c>
      <c r="G418" s="157" t="s">
        <v>43</v>
      </c>
      <c r="H418" s="157" t="s">
        <v>197</v>
      </c>
      <c r="I418" s="116" t="s">
        <v>50</v>
      </c>
      <c r="J418" s="116" t="s">
        <v>45</v>
      </c>
      <c r="K418" s="116" t="s">
        <v>75</v>
      </c>
      <c r="L418" s="116" t="s">
        <v>75</v>
      </c>
      <c r="M418" s="116" t="s">
        <v>109</v>
      </c>
      <c r="N418" s="117">
        <v>1.1299999999999999</v>
      </c>
      <c r="O418" s="146">
        <v>160</v>
      </c>
      <c r="P418" s="146">
        <v>300</v>
      </c>
      <c r="Q418" s="242">
        <v>1.17</v>
      </c>
      <c r="R418" s="118" t="str">
        <f t="shared" si="126"/>
        <v>300 - 399</v>
      </c>
      <c r="S418" s="118" t="str">
        <f t="shared" si="127"/>
        <v>1 - 1.19</v>
      </c>
      <c r="T418" s="119">
        <f t="shared" si="128"/>
        <v>1.3220999999999998</v>
      </c>
      <c r="U418" s="120">
        <f t="shared" si="129"/>
        <v>0.40021520581868492</v>
      </c>
      <c r="V418" s="161">
        <f t="shared" si="130"/>
        <v>1.3220999999999996</v>
      </c>
      <c r="W418" s="161">
        <f t="shared" si="131"/>
        <v>397.79999999999995</v>
      </c>
      <c r="X418" s="121">
        <f t="shared" si="132"/>
        <v>10.884793791588537</v>
      </c>
      <c r="Y418" s="188">
        <v>9.3032425569132808</v>
      </c>
      <c r="Z418" s="148">
        <f t="shared" si="133"/>
        <v>8</v>
      </c>
      <c r="AA418" s="148">
        <f t="shared" si="134"/>
        <v>15</v>
      </c>
      <c r="AB418" s="122">
        <f t="shared" si="135"/>
        <v>300.88495575221242</v>
      </c>
      <c r="AC418" s="30">
        <f t="shared" si="136"/>
        <v>342.06427847750848</v>
      </c>
      <c r="AD418" s="31">
        <f t="shared" si="137"/>
        <v>0.53333333333333333</v>
      </c>
      <c r="AE418" s="164">
        <f t="shared" si="138"/>
        <v>28.701999999999995</v>
      </c>
      <c r="AF418" s="165">
        <f t="shared" si="139"/>
        <v>10.884793791588537</v>
      </c>
      <c r="AH418" t="str">
        <f t="shared" si="140"/>
        <v>2020</v>
      </c>
    </row>
    <row r="419" spans="4:34" hidden="1" x14ac:dyDescent="0.25">
      <c r="D419" s="282" t="str">
        <f t="shared" si="125"/>
        <v>Q3 2020</v>
      </c>
      <c r="E419" s="114" t="s">
        <v>62</v>
      </c>
      <c r="F419" s="115" t="s">
        <v>85</v>
      </c>
      <c r="G419" s="157" t="s">
        <v>43</v>
      </c>
      <c r="H419" s="157" t="s">
        <v>197</v>
      </c>
      <c r="I419" s="116" t="s">
        <v>50</v>
      </c>
      <c r="J419" s="116" t="s">
        <v>45</v>
      </c>
      <c r="K419" s="116" t="s">
        <v>75</v>
      </c>
      <c r="L419" s="116" t="s">
        <v>75</v>
      </c>
      <c r="M419" s="116" t="s">
        <v>160</v>
      </c>
      <c r="N419" s="117">
        <v>1.4</v>
      </c>
      <c r="O419" s="146">
        <v>320</v>
      </c>
      <c r="P419" s="146">
        <v>320</v>
      </c>
      <c r="Q419" s="242">
        <v>0.08</v>
      </c>
      <c r="R419" s="118" t="str">
        <f t="shared" si="126"/>
        <v>300 - 399</v>
      </c>
      <c r="S419" s="118" t="str">
        <f t="shared" si="127"/>
        <v>1.4 - 1.59</v>
      </c>
      <c r="T419" s="119">
        <f t="shared" si="128"/>
        <v>0.11199999999999999</v>
      </c>
      <c r="U419" s="120">
        <f t="shared" si="129"/>
        <v>5.0580543999999991E-2</v>
      </c>
      <c r="V419" s="161">
        <f t="shared" si="130"/>
        <v>0.112</v>
      </c>
      <c r="W419" s="161">
        <f t="shared" si="131"/>
        <v>36.203867196751233</v>
      </c>
      <c r="X419" s="121">
        <f t="shared" si="132"/>
        <v>1.0305130216888561</v>
      </c>
      <c r="Y419" s="188">
        <v>12.8814127711107</v>
      </c>
      <c r="Z419" s="148">
        <f t="shared" si="133"/>
        <v>1</v>
      </c>
      <c r="AA419" s="148">
        <f t="shared" si="134"/>
        <v>1</v>
      </c>
      <c r="AB419" s="122">
        <f t="shared" si="135"/>
        <v>323.24881425670748</v>
      </c>
      <c r="AC419" s="30">
        <f t="shared" si="136"/>
        <v>632.25679999999988</v>
      </c>
      <c r="AD419" s="31">
        <f t="shared" si="137"/>
        <v>1</v>
      </c>
      <c r="AE419" s="164">
        <f t="shared" si="138"/>
        <v>35.559999999999995</v>
      </c>
      <c r="AF419" s="165">
        <f t="shared" si="139"/>
        <v>1.0305130216888561</v>
      </c>
      <c r="AH419" t="str">
        <f t="shared" si="140"/>
        <v>2020</v>
      </c>
    </row>
    <row r="420" spans="4:34" hidden="1" x14ac:dyDescent="0.25">
      <c r="D420" s="282" t="str">
        <f t="shared" si="125"/>
        <v>Q3 2020</v>
      </c>
      <c r="E420" s="114" t="s">
        <v>62</v>
      </c>
      <c r="F420" s="115" t="s">
        <v>85</v>
      </c>
      <c r="G420" s="157" t="s">
        <v>43</v>
      </c>
      <c r="H420" s="157" t="s">
        <v>197</v>
      </c>
      <c r="I420" s="116" t="s">
        <v>44</v>
      </c>
      <c r="J420" s="116" t="s">
        <v>45</v>
      </c>
      <c r="K420" s="116" t="s">
        <v>75</v>
      </c>
      <c r="L420" s="116" t="s">
        <v>75</v>
      </c>
      <c r="M420" s="116" t="s">
        <v>173</v>
      </c>
      <c r="N420" s="117">
        <v>1.41</v>
      </c>
      <c r="O420" s="146">
        <v>320</v>
      </c>
      <c r="P420" s="146">
        <v>360</v>
      </c>
      <c r="Q420" s="242">
        <v>0.1</v>
      </c>
      <c r="R420" s="118" t="str">
        <f t="shared" si="126"/>
        <v>300 - 399</v>
      </c>
      <c r="S420" s="118" t="str">
        <f t="shared" si="127"/>
        <v>1.4 - 1.59</v>
      </c>
      <c r="T420" s="119">
        <f t="shared" si="128"/>
        <v>0.14099999999999999</v>
      </c>
      <c r="U420" s="120">
        <f t="shared" si="129"/>
        <v>6.3689839249655142E-2</v>
      </c>
      <c r="V420" s="161">
        <f t="shared" si="130"/>
        <v>0.14099999999999999</v>
      </c>
      <c r="W420" s="161">
        <f t="shared" si="131"/>
        <v>48.166378315169183</v>
      </c>
      <c r="X420" s="121">
        <f t="shared" si="132"/>
        <v>1.2881412771110701</v>
      </c>
      <c r="Y420" s="188">
        <v>12.8814127711107</v>
      </c>
      <c r="Z420" s="148">
        <f t="shared" si="133"/>
        <v>8</v>
      </c>
      <c r="AA420" s="148">
        <f t="shared" si="134"/>
        <v>9</v>
      </c>
      <c r="AB420" s="122">
        <f t="shared" si="135"/>
        <v>341.60551996573889</v>
      </c>
      <c r="AC420" s="30">
        <f t="shared" si="136"/>
        <v>636.89839249655142</v>
      </c>
      <c r="AD420" s="31">
        <f t="shared" si="137"/>
        <v>0.88888888888888884</v>
      </c>
      <c r="AE420" s="164">
        <f t="shared" si="138"/>
        <v>35.813999999999993</v>
      </c>
      <c r="AF420" s="165">
        <f t="shared" si="139"/>
        <v>1.2881412771110701</v>
      </c>
      <c r="AH420" t="str">
        <f t="shared" si="140"/>
        <v>2020</v>
      </c>
    </row>
    <row r="421" spans="4:34" hidden="1" x14ac:dyDescent="0.25">
      <c r="D421" s="282" t="str">
        <f t="shared" si="125"/>
        <v>Q3 2020</v>
      </c>
      <c r="E421" s="114" t="s">
        <v>62</v>
      </c>
      <c r="F421" s="115" t="s">
        <v>85</v>
      </c>
      <c r="G421" s="157" t="s">
        <v>43</v>
      </c>
      <c r="H421" s="157" t="s">
        <v>197</v>
      </c>
      <c r="I421" s="116" t="s">
        <v>50</v>
      </c>
      <c r="J421" s="116" t="s">
        <v>45</v>
      </c>
      <c r="K421" s="116" t="s">
        <v>75</v>
      </c>
      <c r="L421" s="116" t="s">
        <v>75</v>
      </c>
      <c r="M421" s="116" t="s">
        <v>164</v>
      </c>
      <c r="N421" s="117">
        <v>1.41</v>
      </c>
      <c r="O421" s="146">
        <v>320</v>
      </c>
      <c r="P421" s="146">
        <v>360</v>
      </c>
      <c r="Q421" s="242">
        <v>0.39</v>
      </c>
      <c r="R421" s="118" t="str">
        <f t="shared" si="126"/>
        <v>300 - 399</v>
      </c>
      <c r="S421" s="118" t="str">
        <f t="shared" si="127"/>
        <v>1.4 - 1.59</v>
      </c>
      <c r="T421" s="119">
        <f t="shared" si="128"/>
        <v>0.54989999999999994</v>
      </c>
      <c r="U421" s="120">
        <f t="shared" si="129"/>
        <v>0.24839037307365508</v>
      </c>
      <c r="V421" s="161">
        <f t="shared" si="130"/>
        <v>0.54989999999999994</v>
      </c>
      <c r="W421" s="161">
        <f t="shared" si="131"/>
        <v>187.84887542915982</v>
      </c>
      <c r="X421" s="121">
        <f t="shared" si="132"/>
        <v>5.0237509807331735</v>
      </c>
      <c r="Y421" s="188">
        <v>12.8814127711107</v>
      </c>
      <c r="Z421" s="148">
        <f t="shared" si="133"/>
        <v>8</v>
      </c>
      <c r="AA421" s="148">
        <f t="shared" si="134"/>
        <v>9</v>
      </c>
      <c r="AB421" s="122">
        <f t="shared" si="135"/>
        <v>341.60551996573889</v>
      </c>
      <c r="AC421" s="30">
        <f t="shared" si="136"/>
        <v>636.89839249655142</v>
      </c>
      <c r="AD421" s="31">
        <f t="shared" si="137"/>
        <v>0.88888888888888884</v>
      </c>
      <c r="AE421" s="164">
        <f t="shared" si="138"/>
        <v>35.813999999999993</v>
      </c>
      <c r="AF421" s="165">
        <f t="shared" si="139"/>
        <v>5.0237509807331735</v>
      </c>
      <c r="AH421" t="str">
        <f t="shared" si="140"/>
        <v>2020</v>
      </c>
    </row>
    <row r="422" spans="4:34" hidden="1" x14ac:dyDescent="0.25">
      <c r="D422" s="282" t="str">
        <f t="shared" si="125"/>
        <v>Q3 2020</v>
      </c>
      <c r="E422" s="114" t="s">
        <v>62</v>
      </c>
      <c r="F422" s="115" t="s">
        <v>85</v>
      </c>
      <c r="G422" s="157" t="s">
        <v>43</v>
      </c>
      <c r="H422" s="157" t="s">
        <v>197</v>
      </c>
      <c r="I422" s="116" t="s">
        <v>58</v>
      </c>
      <c r="J422" s="116" t="s">
        <v>45</v>
      </c>
      <c r="K422" s="116" t="s">
        <v>75</v>
      </c>
      <c r="L422" s="116" t="s">
        <v>75</v>
      </c>
      <c r="M422" s="116" t="s">
        <v>151</v>
      </c>
      <c r="N422" s="117">
        <v>1.2</v>
      </c>
      <c r="O422" s="146">
        <v>390</v>
      </c>
      <c r="P422" s="146">
        <v>390</v>
      </c>
      <c r="Q422" s="242">
        <v>0.15</v>
      </c>
      <c r="R422" s="118" t="str">
        <f t="shared" si="126"/>
        <v>400 - 499</v>
      </c>
      <c r="S422" s="118" t="str">
        <f t="shared" si="127"/>
        <v>1.2 - 1.39</v>
      </c>
      <c r="T422" s="119">
        <f t="shared" si="128"/>
        <v>0.18</v>
      </c>
      <c r="U422" s="120">
        <f t="shared" si="129"/>
        <v>6.967727999999998E-2</v>
      </c>
      <c r="V422" s="161">
        <f t="shared" si="130"/>
        <v>0.17999999999999997</v>
      </c>
      <c r="W422" s="161">
        <f t="shared" si="131"/>
        <v>82.731493398826061</v>
      </c>
      <c r="X422" s="121">
        <f t="shared" si="132"/>
        <v>1.8248668092406819</v>
      </c>
      <c r="Y422" s="188">
        <v>12.165778728271214</v>
      </c>
      <c r="Z422" s="148">
        <f t="shared" si="133"/>
        <v>1</v>
      </c>
      <c r="AA422" s="148">
        <f t="shared" si="134"/>
        <v>1</v>
      </c>
      <c r="AB422" s="122">
        <f t="shared" si="135"/>
        <v>459.61940777125591</v>
      </c>
      <c r="AC422" s="30">
        <f t="shared" si="136"/>
        <v>464.51519999999988</v>
      </c>
      <c r="AD422" s="31">
        <f t="shared" si="137"/>
        <v>1</v>
      </c>
      <c r="AE422" s="164">
        <f t="shared" si="138"/>
        <v>30.479999999999997</v>
      </c>
      <c r="AF422" s="165">
        <f t="shared" si="139"/>
        <v>1.8248668092406819</v>
      </c>
      <c r="AH422" t="str">
        <f t="shared" si="140"/>
        <v>2020</v>
      </c>
    </row>
    <row r="423" spans="4:34" hidden="1" x14ac:dyDescent="0.25">
      <c r="D423" s="282" t="str">
        <f t="shared" si="125"/>
        <v>Q3 2020</v>
      </c>
      <c r="E423" s="114" t="s">
        <v>62</v>
      </c>
      <c r="F423" s="115" t="s">
        <v>85</v>
      </c>
      <c r="G423" s="157" t="s">
        <v>43</v>
      </c>
      <c r="H423" s="157" t="s">
        <v>197</v>
      </c>
      <c r="I423" s="116" t="s">
        <v>72</v>
      </c>
      <c r="J423" s="116" t="s">
        <v>45</v>
      </c>
      <c r="K423" s="116" t="s">
        <v>75</v>
      </c>
      <c r="L423" s="116" t="s">
        <v>75</v>
      </c>
      <c r="M423" s="116" t="s">
        <v>188</v>
      </c>
      <c r="N423" s="117">
        <v>1.43</v>
      </c>
      <c r="O423" s="146">
        <v>466</v>
      </c>
      <c r="P423" s="146">
        <v>466</v>
      </c>
      <c r="Q423" s="242">
        <v>3.0000000000000001E-3</v>
      </c>
      <c r="R423" s="118" t="str">
        <f t="shared" si="126"/>
        <v>400 - 499</v>
      </c>
      <c r="S423" s="118" t="str">
        <f t="shared" si="127"/>
        <v>1.4 - 1.59</v>
      </c>
      <c r="T423" s="119">
        <f t="shared" si="128"/>
        <v>4.2899999999999995E-3</v>
      </c>
      <c r="U423" s="120">
        <f t="shared" si="129"/>
        <v>1.9789315259999994E-3</v>
      </c>
      <c r="V423" s="161">
        <f t="shared" si="130"/>
        <v>4.2900000000000004E-3</v>
      </c>
      <c r="W423" s="161">
        <f t="shared" si="131"/>
        <v>1.9770705601975869</v>
      </c>
      <c r="X423" s="121">
        <f t="shared" si="132"/>
        <v>5.4790498475866541E-2</v>
      </c>
      <c r="Y423" s="188">
        <v>18.263499491955514</v>
      </c>
      <c r="Z423" s="148">
        <f t="shared" si="133"/>
        <v>1</v>
      </c>
      <c r="AA423" s="148">
        <f t="shared" si="134"/>
        <v>1</v>
      </c>
      <c r="AB423" s="122">
        <f t="shared" si="135"/>
        <v>460.85560843766592</v>
      </c>
      <c r="AC423" s="30">
        <f t="shared" si="136"/>
        <v>659.64384199999984</v>
      </c>
      <c r="AD423" s="31">
        <f t="shared" si="137"/>
        <v>1</v>
      </c>
      <c r="AE423" s="164">
        <f t="shared" si="138"/>
        <v>36.321999999999996</v>
      </c>
      <c r="AF423" s="165">
        <f t="shared" si="139"/>
        <v>5.4790498475866541E-2</v>
      </c>
      <c r="AH423" t="str">
        <f t="shared" si="140"/>
        <v>2020</v>
      </c>
    </row>
    <row r="424" spans="4:34" hidden="1" x14ac:dyDescent="0.25">
      <c r="D424" s="282" t="str">
        <f t="shared" si="125"/>
        <v>Q3 2020</v>
      </c>
      <c r="E424" s="114" t="s">
        <v>62</v>
      </c>
      <c r="F424" s="115" t="s">
        <v>85</v>
      </c>
      <c r="G424" s="157" t="s">
        <v>43</v>
      </c>
      <c r="H424" s="157" t="s">
        <v>197</v>
      </c>
      <c r="I424" s="116" t="s">
        <v>44</v>
      </c>
      <c r="J424" s="116" t="s">
        <v>45</v>
      </c>
      <c r="K424" s="116" t="s">
        <v>75</v>
      </c>
      <c r="L424" s="116" t="s">
        <v>75</v>
      </c>
      <c r="M424" s="116" t="s">
        <v>165</v>
      </c>
      <c r="N424" s="117">
        <v>1.64</v>
      </c>
      <c r="O424" s="146">
        <v>280</v>
      </c>
      <c r="P424" s="146">
        <v>456</v>
      </c>
      <c r="Q424" s="242">
        <v>0.5</v>
      </c>
      <c r="R424" s="118" t="str">
        <f t="shared" si="126"/>
        <v>300 - 399</v>
      </c>
      <c r="S424" s="118" t="str">
        <f t="shared" si="127"/>
        <v>1.6 - 1.79</v>
      </c>
      <c r="T424" s="119">
        <f t="shared" si="128"/>
        <v>0.82</v>
      </c>
      <c r="U424" s="120">
        <f t="shared" si="129"/>
        <v>0.3868762360661599</v>
      </c>
      <c r="V424" s="161">
        <f t="shared" si="130"/>
        <v>0.81999999999999984</v>
      </c>
      <c r="W424" s="161">
        <f t="shared" si="131"/>
        <v>267.55186413105031</v>
      </c>
      <c r="X424" s="121">
        <f t="shared" si="132"/>
        <v>9.131749745977757</v>
      </c>
      <c r="Y424" s="188">
        <v>18.263499491955514</v>
      </c>
      <c r="Z424" s="148">
        <f t="shared" si="133"/>
        <v>35</v>
      </c>
      <c r="AA424" s="148">
        <f t="shared" si="134"/>
        <v>57</v>
      </c>
      <c r="AB424" s="122">
        <f t="shared" si="135"/>
        <v>326.28276113542722</v>
      </c>
      <c r="AC424" s="30">
        <f t="shared" si="136"/>
        <v>773.75247213231978</v>
      </c>
      <c r="AD424" s="31">
        <f t="shared" si="137"/>
        <v>0.61403508771929827</v>
      </c>
      <c r="AE424" s="164">
        <f t="shared" si="138"/>
        <v>41.655999999999992</v>
      </c>
      <c r="AF424" s="165">
        <f t="shared" si="139"/>
        <v>9.131749745977757</v>
      </c>
      <c r="AH424" t="str">
        <f t="shared" si="140"/>
        <v>2020</v>
      </c>
    </row>
    <row r="425" spans="4:34" hidden="1" x14ac:dyDescent="0.25">
      <c r="D425" s="282" t="str">
        <f t="shared" si="125"/>
        <v>Q3 2020</v>
      </c>
      <c r="E425" s="114" t="s">
        <v>62</v>
      </c>
      <c r="F425" s="115" t="s">
        <v>85</v>
      </c>
      <c r="G425" s="157" t="s">
        <v>43</v>
      </c>
      <c r="H425" s="157" t="s">
        <v>197</v>
      </c>
      <c r="I425" s="116" t="s">
        <v>58</v>
      </c>
      <c r="J425" s="116" t="s">
        <v>45</v>
      </c>
      <c r="K425" s="116" t="s">
        <v>75</v>
      </c>
      <c r="L425" s="116" t="s">
        <v>75</v>
      </c>
      <c r="M425" s="116" t="s">
        <v>157</v>
      </c>
      <c r="N425" s="117">
        <v>1.39</v>
      </c>
      <c r="O425" s="146">
        <v>454</v>
      </c>
      <c r="P425" s="146">
        <v>454</v>
      </c>
      <c r="Q425" s="242">
        <v>5.5E-2</v>
      </c>
      <c r="R425" s="118" t="str">
        <f t="shared" si="126"/>
        <v>400 - 499</v>
      </c>
      <c r="S425" s="118" t="str">
        <f t="shared" si="127"/>
        <v>1.2 - 1.39</v>
      </c>
      <c r="T425" s="119">
        <f t="shared" si="128"/>
        <v>7.644999999999999E-2</v>
      </c>
      <c r="U425" s="120">
        <f t="shared" si="129"/>
        <v>3.427912499E-2</v>
      </c>
      <c r="V425" s="161">
        <f t="shared" si="130"/>
        <v>7.6450000000000004E-2</v>
      </c>
      <c r="W425" s="161">
        <f t="shared" si="131"/>
        <v>35.312912652456184</v>
      </c>
      <c r="X425" s="121">
        <f t="shared" si="132"/>
        <v>0.78719744712343143</v>
      </c>
      <c r="Y425" s="188">
        <v>14.312680856789662</v>
      </c>
      <c r="Z425" s="148">
        <f t="shared" si="133"/>
        <v>1</v>
      </c>
      <c r="AA425" s="148">
        <f t="shared" si="134"/>
        <v>1</v>
      </c>
      <c r="AB425" s="122">
        <f t="shared" si="135"/>
        <v>461.90860238660804</v>
      </c>
      <c r="AC425" s="30">
        <f t="shared" si="136"/>
        <v>623.25681799999995</v>
      </c>
      <c r="AD425" s="31">
        <f t="shared" si="137"/>
        <v>1</v>
      </c>
      <c r="AE425" s="164">
        <f t="shared" si="138"/>
        <v>35.305999999999997</v>
      </c>
      <c r="AF425" s="165">
        <f t="shared" si="139"/>
        <v>0.78719744712343143</v>
      </c>
      <c r="AH425" t="str">
        <f t="shared" si="140"/>
        <v>2020</v>
      </c>
    </row>
    <row r="426" spans="4:34" hidden="1" x14ac:dyDescent="0.25">
      <c r="D426" s="282" t="str">
        <f t="shared" si="125"/>
        <v>Q3 2020</v>
      </c>
      <c r="E426" s="114" t="s">
        <v>62</v>
      </c>
      <c r="F426" s="115" t="s">
        <v>85</v>
      </c>
      <c r="G426" s="157" t="s">
        <v>43</v>
      </c>
      <c r="H426" s="157" t="s">
        <v>197</v>
      </c>
      <c r="I426" s="116" t="s">
        <v>44</v>
      </c>
      <c r="J426" s="116" t="s">
        <v>45</v>
      </c>
      <c r="K426" s="116" t="s">
        <v>75</v>
      </c>
      <c r="L426" s="116" t="s">
        <v>75</v>
      </c>
      <c r="M426" s="116"/>
      <c r="N426" s="117">
        <v>1.43</v>
      </c>
      <c r="O426" s="146">
        <v>466</v>
      </c>
      <c r="P426" s="146">
        <v>466</v>
      </c>
      <c r="Q426" s="242">
        <v>5.0000000000000001E-3</v>
      </c>
      <c r="R426" s="118" t="str">
        <f t="shared" si="126"/>
        <v>400 - 499</v>
      </c>
      <c r="S426" s="118" t="str">
        <f t="shared" si="127"/>
        <v>1.4 - 1.59</v>
      </c>
      <c r="T426" s="119">
        <f t="shared" si="128"/>
        <v>7.1500000000000001E-3</v>
      </c>
      <c r="U426" s="120">
        <f t="shared" si="129"/>
        <v>3.298219209999999E-3</v>
      </c>
      <c r="V426" s="161">
        <f t="shared" si="130"/>
        <v>7.1500000000000001E-3</v>
      </c>
      <c r="W426" s="161">
        <f t="shared" si="131"/>
        <v>3.2951176003293114</v>
      </c>
      <c r="X426" s="121">
        <f t="shared" si="132"/>
        <v>9.1317497459777575E-2</v>
      </c>
      <c r="Y426" s="188">
        <v>18.263499491955514</v>
      </c>
      <c r="Z426" s="148">
        <f t="shared" si="133"/>
        <v>1</v>
      </c>
      <c r="AA426" s="148">
        <f t="shared" si="134"/>
        <v>1</v>
      </c>
      <c r="AB426" s="122">
        <f t="shared" si="135"/>
        <v>460.85560843766592</v>
      </c>
      <c r="AC426" s="30">
        <f t="shared" si="136"/>
        <v>659.64384199999984</v>
      </c>
      <c r="AD426" s="31">
        <f t="shared" si="137"/>
        <v>1</v>
      </c>
      <c r="AE426" s="164">
        <f t="shared" si="138"/>
        <v>36.321999999999996</v>
      </c>
      <c r="AF426" s="165">
        <f t="shared" si="139"/>
        <v>9.1317497459777575E-2</v>
      </c>
      <c r="AH426" t="str">
        <f t="shared" si="140"/>
        <v>2020</v>
      </c>
    </row>
    <row r="427" spans="4:34" hidden="1" x14ac:dyDescent="0.25">
      <c r="D427" s="282" t="str">
        <f t="shared" si="125"/>
        <v>Q3 2020</v>
      </c>
      <c r="E427" s="114" t="s">
        <v>62</v>
      </c>
      <c r="F427" s="115" t="s">
        <v>85</v>
      </c>
      <c r="G427" s="157" t="s">
        <v>43</v>
      </c>
      <c r="H427" s="157" t="s">
        <v>197</v>
      </c>
      <c r="I427" s="116" t="s">
        <v>73</v>
      </c>
      <c r="J427" s="116" t="s">
        <v>45</v>
      </c>
      <c r="K427" s="116" t="s">
        <v>130</v>
      </c>
      <c r="L427" s="116" t="s">
        <v>130</v>
      </c>
      <c r="M427" s="116" t="s">
        <v>156</v>
      </c>
      <c r="N427" s="117">
        <v>0.95</v>
      </c>
      <c r="O427" s="146">
        <v>120</v>
      </c>
      <c r="P427" s="146">
        <v>240</v>
      </c>
      <c r="Q427" s="242">
        <v>0.36</v>
      </c>
      <c r="R427" s="118" t="str">
        <f t="shared" si="126"/>
        <v>200 - 299</v>
      </c>
      <c r="S427" s="118" t="str">
        <f t="shared" si="127"/>
        <v>0.8 - 0.99</v>
      </c>
      <c r="T427" s="119">
        <f t="shared" si="128"/>
        <v>0.34199999999999997</v>
      </c>
      <c r="U427" s="120">
        <f t="shared" si="129"/>
        <v>8.3844993600000001E-2</v>
      </c>
      <c r="V427" s="161">
        <f t="shared" si="130"/>
        <v>0.34200000000000003</v>
      </c>
      <c r="W427" s="161">
        <f t="shared" si="131"/>
        <v>96.598136627990911</v>
      </c>
      <c r="X427" s="121">
        <f t="shared" si="132"/>
        <v>2.7528150650665668</v>
      </c>
      <c r="Y427" s="188">
        <v>7.6467085140737971</v>
      </c>
      <c r="Z427" s="148">
        <f t="shared" si="133"/>
        <v>1</v>
      </c>
      <c r="AA427" s="148">
        <f t="shared" si="134"/>
        <v>2</v>
      </c>
      <c r="AB427" s="122">
        <f t="shared" si="135"/>
        <v>282.45069189471025</v>
      </c>
      <c r="AC427" s="30">
        <f t="shared" si="136"/>
        <v>232.90276</v>
      </c>
      <c r="AD427" s="31">
        <f t="shared" si="137"/>
        <v>0.5</v>
      </c>
      <c r="AE427" s="164">
        <f t="shared" si="138"/>
        <v>24.13</v>
      </c>
      <c r="AF427" s="165">
        <f t="shared" si="139"/>
        <v>2.7528150650665668</v>
      </c>
      <c r="AH427" t="str">
        <f t="shared" si="140"/>
        <v>2020</v>
      </c>
    </row>
    <row r="428" spans="4:34" hidden="1" x14ac:dyDescent="0.25">
      <c r="D428" s="282" t="str">
        <f t="shared" si="125"/>
        <v>Q3 2020</v>
      </c>
      <c r="E428" s="114" t="s">
        <v>62</v>
      </c>
      <c r="F428" s="115" t="s">
        <v>85</v>
      </c>
      <c r="G428" s="157" t="s">
        <v>43</v>
      </c>
      <c r="H428" s="157" t="s">
        <v>197</v>
      </c>
      <c r="I428" s="116" t="s">
        <v>58</v>
      </c>
      <c r="J428" s="116" t="s">
        <v>45</v>
      </c>
      <c r="K428" s="116" t="s">
        <v>130</v>
      </c>
      <c r="L428" s="116" t="s">
        <v>130</v>
      </c>
      <c r="M428" s="116" t="s">
        <v>156</v>
      </c>
      <c r="N428" s="117">
        <v>0.95</v>
      </c>
      <c r="O428" s="146">
        <v>120</v>
      </c>
      <c r="P428" s="146">
        <v>240</v>
      </c>
      <c r="Q428" s="242">
        <v>0.9</v>
      </c>
      <c r="R428" s="118" t="str">
        <f t="shared" si="126"/>
        <v>200 - 299</v>
      </c>
      <c r="S428" s="118" t="str">
        <f t="shared" si="127"/>
        <v>0.8 - 0.99</v>
      </c>
      <c r="T428" s="119">
        <f t="shared" si="128"/>
        <v>0.85499999999999998</v>
      </c>
      <c r="U428" s="120">
        <f t="shared" si="129"/>
        <v>0.20961248399999999</v>
      </c>
      <c r="V428" s="161">
        <f t="shared" si="130"/>
        <v>0.85499999999999998</v>
      </c>
      <c r="W428" s="161">
        <f t="shared" si="131"/>
        <v>241.49534156997728</v>
      </c>
      <c r="X428" s="121">
        <f t="shared" si="132"/>
        <v>7.7288476626664186</v>
      </c>
      <c r="Y428" s="188">
        <v>8.5876085140737981</v>
      </c>
      <c r="Z428" s="148">
        <f t="shared" si="133"/>
        <v>1</v>
      </c>
      <c r="AA428" s="148">
        <f t="shared" si="134"/>
        <v>2</v>
      </c>
      <c r="AB428" s="122">
        <f t="shared" si="135"/>
        <v>282.45069189471025</v>
      </c>
      <c r="AC428" s="30">
        <f t="shared" si="136"/>
        <v>232.90276</v>
      </c>
      <c r="AD428" s="31">
        <f t="shared" si="137"/>
        <v>0.5</v>
      </c>
      <c r="AE428" s="164">
        <f t="shared" si="138"/>
        <v>24.13</v>
      </c>
      <c r="AF428" s="165">
        <f t="shared" si="139"/>
        <v>7.7288476626664186</v>
      </c>
      <c r="AH428" t="str">
        <f t="shared" si="140"/>
        <v>2020</v>
      </c>
    </row>
    <row r="429" spans="4:34" hidden="1" x14ac:dyDescent="0.25">
      <c r="D429" s="282" t="str">
        <f t="shared" si="125"/>
        <v>Q3 2020</v>
      </c>
      <c r="E429" s="114" t="s">
        <v>62</v>
      </c>
      <c r="F429" s="115" t="s">
        <v>85</v>
      </c>
      <c r="G429" s="157" t="s">
        <v>43</v>
      </c>
      <c r="H429" s="157" t="s">
        <v>197</v>
      </c>
      <c r="I429" s="116" t="s">
        <v>50</v>
      </c>
      <c r="J429" s="116" t="s">
        <v>45</v>
      </c>
      <c r="K429" s="116" t="s">
        <v>130</v>
      </c>
      <c r="L429" s="116" t="s">
        <v>130</v>
      </c>
      <c r="M429" s="116" t="s">
        <v>156</v>
      </c>
      <c r="N429" s="117">
        <v>0.95</v>
      </c>
      <c r="O429" s="146">
        <v>120</v>
      </c>
      <c r="P429" s="146">
        <v>240</v>
      </c>
      <c r="Q429" s="242">
        <v>1.63</v>
      </c>
      <c r="R429" s="118" t="str">
        <f t="shared" si="126"/>
        <v>200 - 299</v>
      </c>
      <c r="S429" s="118" t="str">
        <f t="shared" si="127"/>
        <v>0.8 - 0.99</v>
      </c>
      <c r="T429" s="119">
        <f t="shared" si="128"/>
        <v>1.5484999999999998</v>
      </c>
      <c r="U429" s="120">
        <f t="shared" si="129"/>
        <v>0.37963149879999997</v>
      </c>
      <c r="V429" s="161">
        <f t="shared" si="130"/>
        <v>1.5485</v>
      </c>
      <c r="W429" s="161">
        <f t="shared" si="131"/>
        <v>437.37489639895881</v>
      </c>
      <c r="X429" s="121">
        <f t="shared" si="132"/>
        <v>13.99780187794029</v>
      </c>
      <c r="Y429" s="188">
        <v>8.5876085140737981</v>
      </c>
      <c r="Z429" s="148">
        <f t="shared" si="133"/>
        <v>1</v>
      </c>
      <c r="AA429" s="148">
        <f t="shared" si="134"/>
        <v>2</v>
      </c>
      <c r="AB429" s="122">
        <f t="shared" si="135"/>
        <v>282.45069189471025</v>
      </c>
      <c r="AC429" s="30">
        <f t="shared" si="136"/>
        <v>232.90276</v>
      </c>
      <c r="AD429" s="31">
        <f t="shared" si="137"/>
        <v>0.5</v>
      </c>
      <c r="AE429" s="164">
        <f t="shared" si="138"/>
        <v>24.13</v>
      </c>
      <c r="AF429" s="165">
        <f t="shared" si="139"/>
        <v>13.99780187794029</v>
      </c>
      <c r="AH429" t="str">
        <f t="shared" si="140"/>
        <v>2020</v>
      </c>
    </row>
    <row r="430" spans="4:34" hidden="1" x14ac:dyDescent="0.25">
      <c r="D430" s="282" t="str">
        <f t="shared" si="125"/>
        <v>Q3 2020</v>
      </c>
      <c r="E430" s="114" t="s">
        <v>62</v>
      </c>
      <c r="F430" s="115" t="s">
        <v>85</v>
      </c>
      <c r="G430" s="157" t="s">
        <v>43</v>
      </c>
      <c r="H430" s="157" t="s">
        <v>197</v>
      </c>
      <c r="I430" s="116" t="s">
        <v>58</v>
      </c>
      <c r="J430" s="116" t="s">
        <v>45</v>
      </c>
      <c r="K430" s="116" t="s">
        <v>130</v>
      </c>
      <c r="L430" s="116" t="s">
        <v>130</v>
      </c>
      <c r="M430" s="116" t="s">
        <v>165</v>
      </c>
      <c r="N430" s="117">
        <v>1.64</v>
      </c>
      <c r="O430" s="146">
        <v>280</v>
      </c>
      <c r="P430" s="146">
        <v>456</v>
      </c>
      <c r="Q430" s="242">
        <v>0.15</v>
      </c>
      <c r="R430" s="118" t="str">
        <f t="shared" si="126"/>
        <v>300 - 399</v>
      </c>
      <c r="S430" s="118" t="str">
        <f t="shared" si="127"/>
        <v>1.6 - 1.79</v>
      </c>
      <c r="T430" s="119">
        <f t="shared" si="128"/>
        <v>0.24599999999999997</v>
      </c>
      <c r="U430" s="120">
        <f t="shared" si="129"/>
        <v>0.11606287081984795</v>
      </c>
      <c r="V430" s="161">
        <f t="shared" si="130"/>
        <v>0.24599999999999994</v>
      </c>
      <c r="W430" s="161">
        <f t="shared" si="131"/>
        <v>80.265559239315095</v>
      </c>
      <c r="X430" s="121">
        <f t="shared" si="132"/>
        <v>1.9322119156666049</v>
      </c>
      <c r="Y430" s="188">
        <v>12.8814127711107</v>
      </c>
      <c r="Z430" s="148">
        <f t="shared" si="133"/>
        <v>35</v>
      </c>
      <c r="AA430" s="148">
        <f t="shared" si="134"/>
        <v>57</v>
      </c>
      <c r="AB430" s="122">
        <f t="shared" si="135"/>
        <v>326.28276113542722</v>
      </c>
      <c r="AC430" s="30">
        <f t="shared" si="136"/>
        <v>773.75247213231978</v>
      </c>
      <c r="AD430" s="31">
        <f t="shared" si="137"/>
        <v>0.61403508771929827</v>
      </c>
      <c r="AE430" s="164">
        <f t="shared" si="138"/>
        <v>41.655999999999992</v>
      </c>
      <c r="AF430" s="165">
        <f t="shared" si="139"/>
        <v>1.9322119156666049</v>
      </c>
      <c r="AH430" t="str">
        <f t="shared" si="140"/>
        <v>2020</v>
      </c>
    </row>
    <row r="431" spans="4:34" hidden="1" x14ac:dyDescent="0.25">
      <c r="D431" s="282" t="str">
        <f t="shared" si="125"/>
        <v>Q3 2020</v>
      </c>
      <c r="E431" s="114" t="s">
        <v>62</v>
      </c>
      <c r="F431" s="115" t="s">
        <v>85</v>
      </c>
      <c r="G431" s="157" t="s">
        <v>43</v>
      </c>
      <c r="H431" s="157" t="s">
        <v>197</v>
      </c>
      <c r="I431" s="116" t="s">
        <v>72</v>
      </c>
      <c r="J431" s="116" t="s">
        <v>45</v>
      </c>
      <c r="K431" s="116" t="s">
        <v>130</v>
      </c>
      <c r="L431" s="116" t="s">
        <v>130</v>
      </c>
      <c r="M431" s="116" t="s">
        <v>165</v>
      </c>
      <c r="N431" s="117">
        <v>1.64</v>
      </c>
      <c r="O431" s="146">
        <v>280</v>
      </c>
      <c r="P431" s="146">
        <v>456</v>
      </c>
      <c r="Q431" s="242">
        <v>0.51200000000000001</v>
      </c>
      <c r="R431" s="118" t="str">
        <f t="shared" si="126"/>
        <v>300 - 399</v>
      </c>
      <c r="S431" s="118" t="str">
        <f t="shared" si="127"/>
        <v>1.6 - 1.79</v>
      </c>
      <c r="T431" s="119">
        <f t="shared" si="128"/>
        <v>0.83967999999999998</v>
      </c>
      <c r="U431" s="120">
        <f t="shared" si="129"/>
        <v>0.39616126573174776</v>
      </c>
      <c r="V431" s="161">
        <f t="shared" si="130"/>
        <v>0.83967999999999987</v>
      </c>
      <c r="W431" s="161">
        <f t="shared" si="131"/>
        <v>273.97310887019552</v>
      </c>
      <c r="X431" s="121">
        <f t="shared" si="132"/>
        <v>6.5952833388086782</v>
      </c>
      <c r="Y431" s="188">
        <v>12.8814127711107</v>
      </c>
      <c r="Z431" s="148">
        <f t="shared" si="133"/>
        <v>35</v>
      </c>
      <c r="AA431" s="148">
        <f t="shared" si="134"/>
        <v>57</v>
      </c>
      <c r="AB431" s="122">
        <f t="shared" si="135"/>
        <v>326.28276113542722</v>
      </c>
      <c r="AC431" s="30">
        <f t="shared" si="136"/>
        <v>773.75247213231978</v>
      </c>
      <c r="AD431" s="31">
        <f t="shared" si="137"/>
        <v>0.61403508771929827</v>
      </c>
      <c r="AE431" s="164">
        <f t="shared" si="138"/>
        <v>41.655999999999992</v>
      </c>
      <c r="AF431" s="165">
        <f t="shared" si="139"/>
        <v>6.5952833388086782</v>
      </c>
      <c r="AH431" t="str">
        <f t="shared" si="140"/>
        <v>2020</v>
      </c>
    </row>
    <row r="432" spans="4:34" hidden="1" x14ac:dyDescent="0.25">
      <c r="D432" s="282" t="str">
        <f t="shared" si="125"/>
        <v>Q3 2020</v>
      </c>
      <c r="E432" s="114" t="s">
        <v>62</v>
      </c>
      <c r="F432" s="115" t="s">
        <v>85</v>
      </c>
      <c r="G432" s="157" t="s">
        <v>43</v>
      </c>
      <c r="H432" s="157" t="s">
        <v>197</v>
      </c>
      <c r="I432" s="116" t="s">
        <v>50</v>
      </c>
      <c r="J432" s="116" t="s">
        <v>45</v>
      </c>
      <c r="K432" s="116" t="s">
        <v>130</v>
      </c>
      <c r="L432" s="116" t="s">
        <v>130</v>
      </c>
      <c r="M432" s="116" t="s">
        <v>132</v>
      </c>
      <c r="N432" s="117">
        <v>1.2</v>
      </c>
      <c r="O432" s="146">
        <v>390</v>
      </c>
      <c r="P432" s="146">
        <v>390</v>
      </c>
      <c r="Q432" s="242">
        <v>0.215</v>
      </c>
      <c r="R432" s="118" t="str">
        <f t="shared" si="126"/>
        <v>400 - 499</v>
      </c>
      <c r="S432" s="118" t="str">
        <f t="shared" si="127"/>
        <v>1.2 - 1.39</v>
      </c>
      <c r="T432" s="119">
        <f t="shared" si="128"/>
        <v>0.25800000000000001</v>
      </c>
      <c r="U432" s="120">
        <f t="shared" si="129"/>
        <v>9.9870767999999971E-2</v>
      </c>
      <c r="V432" s="161">
        <f t="shared" si="130"/>
        <v>0.25800000000000001</v>
      </c>
      <c r="W432" s="161">
        <f t="shared" si="131"/>
        <v>118.58180720498402</v>
      </c>
      <c r="X432" s="121">
        <f t="shared" si="132"/>
        <v>2.6156424265783107</v>
      </c>
      <c r="Y432" s="188">
        <v>12.165778728271214</v>
      </c>
      <c r="Z432" s="148">
        <f t="shared" si="133"/>
        <v>1</v>
      </c>
      <c r="AA432" s="148">
        <f t="shared" si="134"/>
        <v>1</v>
      </c>
      <c r="AB432" s="122">
        <f t="shared" si="135"/>
        <v>459.61940777125591</v>
      </c>
      <c r="AC432" s="30">
        <f t="shared" si="136"/>
        <v>464.51519999999988</v>
      </c>
      <c r="AD432" s="31">
        <f t="shared" si="137"/>
        <v>1</v>
      </c>
      <c r="AE432" s="164">
        <f t="shared" si="138"/>
        <v>30.479999999999997</v>
      </c>
      <c r="AF432" s="165">
        <f t="shared" si="139"/>
        <v>2.6156424265783107</v>
      </c>
      <c r="AH432" t="str">
        <f t="shared" si="140"/>
        <v>2020</v>
      </c>
    </row>
    <row r="433" spans="4:34" hidden="1" x14ac:dyDescent="0.25">
      <c r="D433" s="282" t="str">
        <f t="shared" si="125"/>
        <v>Q3 2020</v>
      </c>
      <c r="E433" s="114" t="s">
        <v>62</v>
      </c>
      <c r="F433" s="115" t="s">
        <v>85</v>
      </c>
      <c r="G433" s="157" t="s">
        <v>43</v>
      </c>
      <c r="H433" s="157" t="s">
        <v>197</v>
      </c>
      <c r="I433" s="116" t="s">
        <v>50</v>
      </c>
      <c r="J433" s="116" t="s">
        <v>45</v>
      </c>
      <c r="K433" s="116" t="s">
        <v>130</v>
      </c>
      <c r="L433" s="116" t="s">
        <v>144</v>
      </c>
      <c r="M433" s="116" t="s">
        <v>157</v>
      </c>
      <c r="N433" s="117">
        <v>1.39</v>
      </c>
      <c r="O433" s="146">
        <v>454</v>
      </c>
      <c r="P433" s="146">
        <v>454</v>
      </c>
      <c r="Q433" s="242">
        <v>0.45</v>
      </c>
      <c r="R433" s="118" t="str">
        <f t="shared" si="126"/>
        <v>400 - 499</v>
      </c>
      <c r="S433" s="118" t="str">
        <f t="shared" si="127"/>
        <v>1.2 - 1.39</v>
      </c>
      <c r="T433" s="119">
        <f t="shared" si="128"/>
        <v>0.62549999999999994</v>
      </c>
      <c r="U433" s="120">
        <f t="shared" si="129"/>
        <v>0.28046556810000001</v>
      </c>
      <c r="V433" s="161">
        <f t="shared" si="130"/>
        <v>0.62549999999999994</v>
      </c>
      <c r="W433" s="161">
        <f t="shared" si="131"/>
        <v>288.92383079282331</v>
      </c>
      <c r="X433" s="121">
        <f t="shared" si="132"/>
        <v>6.4407063855553481</v>
      </c>
      <c r="Y433" s="188">
        <v>14.312680856789662</v>
      </c>
      <c r="Z433" s="148">
        <f t="shared" si="133"/>
        <v>1</v>
      </c>
      <c r="AA433" s="148">
        <f t="shared" si="134"/>
        <v>1</v>
      </c>
      <c r="AB433" s="122">
        <f t="shared" si="135"/>
        <v>461.90860238660804</v>
      </c>
      <c r="AC433" s="30">
        <f t="shared" si="136"/>
        <v>623.25681799999995</v>
      </c>
      <c r="AD433" s="31">
        <f t="shared" si="137"/>
        <v>1</v>
      </c>
      <c r="AE433" s="164">
        <f t="shared" si="138"/>
        <v>35.305999999999997</v>
      </c>
      <c r="AF433" s="165">
        <f t="shared" si="139"/>
        <v>6.4407063855553481</v>
      </c>
      <c r="AH433" t="str">
        <f t="shared" si="140"/>
        <v>2020</v>
      </c>
    </row>
    <row r="434" spans="4:34" hidden="1" x14ac:dyDescent="0.25">
      <c r="D434" s="282" t="str">
        <f t="shared" si="125"/>
        <v>Q3 2020</v>
      </c>
      <c r="E434" s="114" t="s">
        <v>62</v>
      </c>
      <c r="F434" s="115" t="s">
        <v>85</v>
      </c>
      <c r="G434" s="157" t="s">
        <v>43</v>
      </c>
      <c r="H434" s="157" t="s">
        <v>197</v>
      </c>
      <c r="I434" s="116" t="s">
        <v>58</v>
      </c>
      <c r="J434" s="116" t="s">
        <v>45</v>
      </c>
      <c r="K434" s="116" t="s">
        <v>78</v>
      </c>
      <c r="L434" s="116" t="s">
        <v>78</v>
      </c>
      <c r="M434" s="116" t="s">
        <v>172</v>
      </c>
      <c r="N434" s="117">
        <v>1.6</v>
      </c>
      <c r="O434" s="146">
        <v>320</v>
      </c>
      <c r="P434" s="146">
        <v>320</v>
      </c>
      <c r="Q434" s="242">
        <v>0.04</v>
      </c>
      <c r="R434" s="118" t="str">
        <f t="shared" si="126"/>
        <v>200 - 299</v>
      </c>
      <c r="S434" s="118" t="str">
        <f t="shared" si="127"/>
        <v>1.6 - 1.79</v>
      </c>
      <c r="T434" s="119">
        <f t="shared" si="128"/>
        <v>6.4000000000000001E-2</v>
      </c>
      <c r="U434" s="120">
        <f t="shared" si="129"/>
        <v>3.3032192000000002E-2</v>
      </c>
      <c r="V434" s="161">
        <f t="shared" si="130"/>
        <v>6.4000000000000015E-2</v>
      </c>
      <c r="W434" s="161">
        <f t="shared" si="131"/>
        <v>18.101933598375616</v>
      </c>
      <c r="X434" s="121">
        <f t="shared" si="132"/>
        <v>0.62975795769874521</v>
      </c>
      <c r="Y434" s="188">
        <v>15.743948942468631</v>
      </c>
      <c r="Z434" s="148">
        <f t="shared" si="133"/>
        <v>1</v>
      </c>
      <c r="AA434" s="148">
        <f t="shared" si="134"/>
        <v>1</v>
      </c>
      <c r="AB434" s="122">
        <f t="shared" si="135"/>
        <v>282.84271247461902</v>
      </c>
      <c r="AC434" s="30">
        <f t="shared" si="136"/>
        <v>825.8048</v>
      </c>
      <c r="AD434" s="31">
        <f t="shared" si="137"/>
        <v>1</v>
      </c>
      <c r="AE434" s="164">
        <f t="shared" si="138"/>
        <v>40.64</v>
      </c>
      <c r="AF434" s="165">
        <f t="shared" si="139"/>
        <v>0.62975795769874521</v>
      </c>
      <c r="AH434" t="str">
        <f t="shared" si="140"/>
        <v>2020</v>
      </c>
    </row>
    <row r="435" spans="4:34" hidden="1" x14ac:dyDescent="0.25">
      <c r="D435" s="282" t="str">
        <f t="shared" si="125"/>
        <v>Q3 2020</v>
      </c>
      <c r="E435" s="114" t="s">
        <v>62</v>
      </c>
      <c r="F435" s="115" t="s">
        <v>85</v>
      </c>
      <c r="G435" s="157" t="s">
        <v>43</v>
      </c>
      <c r="H435" s="157" t="s">
        <v>197</v>
      </c>
      <c r="I435" s="116" t="s">
        <v>44</v>
      </c>
      <c r="J435" s="116" t="s">
        <v>45</v>
      </c>
      <c r="K435" s="116" t="s">
        <v>70</v>
      </c>
      <c r="L435" s="116" t="s">
        <v>120</v>
      </c>
      <c r="M435" s="116" t="s">
        <v>158</v>
      </c>
      <c r="N435" s="117">
        <v>1.4</v>
      </c>
      <c r="O435" s="146">
        <v>400</v>
      </c>
      <c r="P435" s="146">
        <v>400</v>
      </c>
      <c r="Q435" s="242">
        <v>0.15</v>
      </c>
      <c r="R435" s="118" t="str">
        <f t="shared" si="126"/>
        <v>400 - 499</v>
      </c>
      <c r="S435" s="118" t="str">
        <f t="shared" si="127"/>
        <v>1.4 - 1.59</v>
      </c>
      <c r="T435" s="119">
        <f t="shared" si="128"/>
        <v>0.21</v>
      </c>
      <c r="U435" s="120">
        <f t="shared" si="129"/>
        <v>9.4838519999999968E-2</v>
      </c>
      <c r="V435" s="161">
        <f t="shared" si="130"/>
        <v>0.20999999999999996</v>
      </c>
      <c r="W435" s="161">
        <f t="shared" si="131"/>
        <v>84.852813742385706</v>
      </c>
      <c r="X435" s="121">
        <f t="shared" si="132"/>
        <v>2.0395570220925272</v>
      </c>
      <c r="Y435" s="188">
        <v>13.597046813950183</v>
      </c>
      <c r="Z435" s="148">
        <f t="shared" si="133"/>
        <v>1</v>
      </c>
      <c r="AA435" s="148">
        <f t="shared" si="134"/>
        <v>1</v>
      </c>
      <c r="AB435" s="122">
        <f t="shared" si="135"/>
        <v>404.06101782088433</v>
      </c>
      <c r="AC435" s="30">
        <f t="shared" si="136"/>
        <v>632.25679999999988</v>
      </c>
      <c r="AD435" s="31">
        <f t="shared" si="137"/>
        <v>1</v>
      </c>
      <c r="AE435" s="164">
        <f t="shared" si="138"/>
        <v>35.559999999999995</v>
      </c>
      <c r="AF435" s="165">
        <f t="shared" si="139"/>
        <v>2.0395570220925272</v>
      </c>
      <c r="AH435" t="str">
        <f t="shared" si="140"/>
        <v>2020</v>
      </c>
    </row>
    <row r="436" spans="4:34" hidden="1" x14ac:dyDescent="0.25">
      <c r="D436" s="282" t="str">
        <f t="shared" si="125"/>
        <v>Q3 2020</v>
      </c>
      <c r="E436" s="114" t="s">
        <v>62</v>
      </c>
      <c r="F436" s="115" t="s">
        <v>85</v>
      </c>
      <c r="G436" s="157" t="s">
        <v>43</v>
      </c>
      <c r="H436" s="157" t="s">
        <v>197</v>
      </c>
      <c r="I436" s="116" t="s">
        <v>44</v>
      </c>
      <c r="J436" s="116" t="s">
        <v>45</v>
      </c>
      <c r="K436" s="116" t="s">
        <v>70</v>
      </c>
      <c r="L436" s="116" t="s">
        <v>120</v>
      </c>
      <c r="M436" s="116" t="s">
        <v>166</v>
      </c>
      <c r="N436" s="117">
        <v>1.58</v>
      </c>
      <c r="O436" s="146">
        <v>400</v>
      </c>
      <c r="P436" s="146">
        <v>400</v>
      </c>
      <c r="Q436" s="242">
        <v>0.18</v>
      </c>
      <c r="R436" s="118" t="str">
        <f t="shared" si="126"/>
        <v>300 - 399</v>
      </c>
      <c r="S436" s="118" t="str">
        <f t="shared" si="127"/>
        <v>1.4 - 1.59</v>
      </c>
      <c r="T436" s="119">
        <f t="shared" si="128"/>
        <v>0.28439999999999999</v>
      </c>
      <c r="U436" s="120">
        <f t="shared" si="129"/>
        <v>0.14495196815999997</v>
      </c>
      <c r="V436" s="161">
        <f t="shared" si="130"/>
        <v>0.28439999999999999</v>
      </c>
      <c r="W436" s="161">
        <f t="shared" si="131"/>
        <v>101.82337649086284</v>
      </c>
      <c r="X436" s="121">
        <f t="shared" si="132"/>
        <v>3.5743152275634369</v>
      </c>
      <c r="Y436" s="188">
        <v>19.857306819796872</v>
      </c>
      <c r="Z436" s="148">
        <f t="shared" si="133"/>
        <v>1</v>
      </c>
      <c r="AA436" s="148">
        <f t="shared" si="134"/>
        <v>1</v>
      </c>
      <c r="AB436" s="122">
        <f t="shared" si="135"/>
        <v>358.02874996787216</v>
      </c>
      <c r="AC436" s="30">
        <f t="shared" si="136"/>
        <v>805.28871199999992</v>
      </c>
      <c r="AD436" s="31">
        <f t="shared" si="137"/>
        <v>1</v>
      </c>
      <c r="AE436" s="164">
        <f t="shared" si="138"/>
        <v>40.131999999999998</v>
      </c>
      <c r="AF436" s="165">
        <f t="shared" si="139"/>
        <v>3.5743152275634369</v>
      </c>
      <c r="AH436" t="str">
        <f t="shared" si="140"/>
        <v>2020</v>
      </c>
    </row>
    <row r="437" spans="4:34" hidden="1" x14ac:dyDescent="0.25">
      <c r="D437" s="282" t="str">
        <f t="shared" si="125"/>
        <v>Q3 2020</v>
      </c>
      <c r="E437" s="114" t="s">
        <v>62</v>
      </c>
      <c r="F437" s="115" t="s">
        <v>85</v>
      </c>
      <c r="G437" s="157" t="s">
        <v>43</v>
      </c>
      <c r="H437" s="157" t="s">
        <v>197</v>
      </c>
      <c r="I437" s="116" t="s">
        <v>44</v>
      </c>
      <c r="J437" s="116" t="s">
        <v>45</v>
      </c>
      <c r="K437" s="116" t="s">
        <v>70</v>
      </c>
      <c r="L437" s="116" t="s">
        <v>119</v>
      </c>
      <c r="M437" s="116" t="s">
        <v>159</v>
      </c>
      <c r="N437" s="117">
        <v>1.28</v>
      </c>
      <c r="O437" s="146">
        <v>390</v>
      </c>
      <c r="P437" s="146">
        <v>390</v>
      </c>
      <c r="Q437" s="242">
        <v>0.18</v>
      </c>
      <c r="R437" s="118" t="str">
        <f t="shared" si="126"/>
        <v>400 - 499</v>
      </c>
      <c r="S437" s="118" t="str">
        <f t="shared" si="127"/>
        <v>1.2 - 1.39</v>
      </c>
      <c r="T437" s="119">
        <f t="shared" si="128"/>
        <v>0.23039999999999999</v>
      </c>
      <c r="U437" s="120">
        <f t="shared" si="129"/>
        <v>9.5132712960000004E-2</v>
      </c>
      <c r="V437" s="161">
        <f t="shared" si="130"/>
        <v>0.23039999999999999</v>
      </c>
      <c r="W437" s="161">
        <f t="shared" si="131"/>
        <v>99.277792078591276</v>
      </c>
      <c r="X437" s="121">
        <f t="shared" si="132"/>
        <v>2.3186542987999257</v>
      </c>
      <c r="Y437" s="188">
        <v>12.8814127711107</v>
      </c>
      <c r="Z437" s="148">
        <f t="shared" si="133"/>
        <v>1</v>
      </c>
      <c r="AA437" s="148">
        <f t="shared" si="134"/>
        <v>1</v>
      </c>
      <c r="AB437" s="122">
        <f t="shared" si="135"/>
        <v>430.8931947855524</v>
      </c>
      <c r="AC437" s="30">
        <f t="shared" si="136"/>
        <v>528.51507200000003</v>
      </c>
      <c r="AD437" s="31">
        <f t="shared" si="137"/>
        <v>1</v>
      </c>
      <c r="AE437" s="164">
        <f t="shared" si="138"/>
        <v>32.512</v>
      </c>
      <c r="AF437" s="165">
        <f t="shared" si="139"/>
        <v>2.3186542987999257</v>
      </c>
      <c r="AH437" t="str">
        <f t="shared" si="140"/>
        <v>2020</v>
      </c>
    </row>
    <row r="438" spans="4:34" hidden="1" x14ac:dyDescent="0.25">
      <c r="D438" s="282" t="str">
        <f t="shared" si="125"/>
        <v>Q3 2020</v>
      </c>
      <c r="E438" s="114" t="s">
        <v>62</v>
      </c>
      <c r="F438" s="115" t="s">
        <v>85</v>
      </c>
      <c r="G438" s="157" t="s">
        <v>43</v>
      </c>
      <c r="H438" s="157" t="s">
        <v>197</v>
      </c>
      <c r="I438" s="116" t="s">
        <v>44</v>
      </c>
      <c r="J438" s="116" t="s">
        <v>45</v>
      </c>
      <c r="K438" s="116" t="s">
        <v>70</v>
      </c>
      <c r="L438" s="116" t="s">
        <v>119</v>
      </c>
      <c r="M438" s="116" t="s">
        <v>155</v>
      </c>
      <c r="N438" s="117">
        <v>1.2</v>
      </c>
      <c r="O438" s="146">
        <v>390</v>
      </c>
      <c r="P438" s="146">
        <v>390</v>
      </c>
      <c r="Q438" s="242">
        <v>0.15</v>
      </c>
      <c r="R438" s="118" t="str">
        <f t="shared" si="126"/>
        <v>400 - 499</v>
      </c>
      <c r="S438" s="118" t="str">
        <f t="shared" si="127"/>
        <v>1.2 - 1.39</v>
      </c>
      <c r="T438" s="119">
        <f t="shared" si="128"/>
        <v>0.18</v>
      </c>
      <c r="U438" s="120">
        <f t="shared" si="129"/>
        <v>6.967727999999998E-2</v>
      </c>
      <c r="V438" s="161">
        <f t="shared" si="130"/>
        <v>0.17999999999999997</v>
      </c>
      <c r="W438" s="161">
        <f t="shared" si="131"/>
        <v>82.731493398826061</v>
      </c>
      <c r="X438" s="121">
        <f t="shared" si="132"/>
        <v>1.8248668092406819</v>
      </c>
      <c r="Y438" s="188">
        <v>12.165778728271214</v>
      </c>
      <c r="Z438" s="148">
        <f t="shared" si="133"/>
        <v>1</v>
      </c>
      <c r="AA438" s="148">
        <f t="shared" si="134"/>
        <v>1</v>
      </c>
      <c r="AB438" s="122">
        <f t="shared" si="135"/>
        <v>459.61940777125591</v>
      </c>
      <c r="AC438" s="30">
        <f t="shared" si="136"/>
        <v>464.51519999999988</v>
      </c>
      <c r="AD438" s="31">
        <f t="shared" si="137"/>
        <v>1</v>
      </c>
      <c r="AE438" s="164">
        <f t="shared" si="138"/>
        <v>30.479999999999997</v>
      </c>
      <c r="AF438" s="165">
        <f t="shared" si="139"/>
        <v>1.8248668092406819</v>
      </c>
      <c r="AH438" t="str">
        <f t="shared" si="140"/>
        <v>2020</v>
      </c>
    </row>
    <row r="439" spans="4:34" hidden="1" x14ac:dyDescent="0.25">
      <c r="D439" s="282" t="str">
        <f t="shared" si="125"/>
        <v>Q3 2020</v>
      </c>
      <c r="E439" s="114" t="s">
        <v>62</v>
      </c>
      <c r="F439" s="115" t="s">
        <v>85</v>
      </c>
      <c r="G439" s="157" t="s">
        <v>43</v>
      </c>
      <c r="H439" s="157" t="s">
        <v>197</v>
      </c>
      <c r="I439" s="116" t="s">
        <v>44</v>
      </c>
      <c r="J439" s="116" t="s">
        <v>45</v>
      </c>
      <c r="K439" s="116" t="s">
        <v>70</v>
      </c>
      <c r="L439" s="116" t="s">
        <v>118</v>
      </c>
      <c r="M439" s="116" t="s">
        <v>154</v>
      </c>
      <c r="N439" s="117">
        <v>1.2</v>
      </c>
      <c r="O439" s="146">
        <v>390</v>
      </c>
      <c r="P439" s="146">
        <v>390</v>
      </c>
      <c r="Q439" s="242">
        <v>0.05</v>
      </c>
      <c r="R439" s="118" t="str">
        <f t="shared" si="126"/>
        <v>400 - 499</v>
      </c>
      <c r="S439" s="118" t="str">
        <f t="shared" si="127"/>
        <v>1.2 - 1.39</v>
      </c>
      <c r="T439" s="119">
        <f t="shared" si="128"/>
        <v>0.06</v>
      </c>
      <c r="U439" s="120">
        <f t="shared" si="129"/>
        <v>2.3225759999999995E-2</v>
      </c>
      <c r="V439" s="161">
        <f t="shared" si="130"/>
        <v>6.0000000000000005E-2</v>
      </c>
      <c r="W439" s="161">
        <f t="shared" si="131"/>
        <v>27.577164466275356</v>
      </c>
      <c r="X439" s="121">
        <f t="shared" si="132"/>
        <v>0.60828893641356074</v>
      </c>
      <c r="Y439" s="188">
        <v>12.165778728271214</v>
      </c>
      <c r="Z439" s="148">
        <f t="shared" si="133"/>
        <v>1</v>
      </c>
      <c r="AA439" s="148">
        <f t="shared" si="134"/>
        <v>1</v>
      </c>
      <c r="AB439" s="122">
        <f t="shared" si="135"/>
        <v>459.61940777125591</v>
      </c>
      <c r="AC439" s="30">
        <f t="shared" si="136"/>
        <v>464.51519999999988</v>
      </c>
      <c r="AD439" s="31">
        <f t="shared" si="137"/>
        <v>1</v>
      </c>
      <c r="AE439" s="164">
        <f t="shared" si="138"/>
        <v>30.479999999999997</v>
      </c>
      <c r="AF439" s="165">
        <f t="shared" si="139"/>
        <v>0.60828893641356074</v>
      </c>
      <c r="AH439" t="str">
        <f t="shared" si="140"/>
        <v>2020</v>
      </c>
    </row>
    <row r="440" spans="4:34" hidden="1" x14ac:dyDescent="0.25">
      <c r="D440" s="282" t="str">
        <f t="shared" si="125"/>
        <v>Q3 2020</v>
      </c>
      <c r="E440" s="114" t="s">
        <v>62</v>
      </c>
      <c r="F440" s="115" t="s">
        <v>85</v>
      </c>
      <c r="G440" s="157" t="s">
        <v>43</v>
      </c>
      <c r="H440" s="157" t="s">
        <v>197</v>
      </c>
      <c r="I440" s="116" t="s">
        <v>58</v>
      </c>
      <c r="J440" s="116" t="s">
        <v>45</v>
      </c>
      <c r="K440" s="116" t="s">
        <v>70</v>
      </c>
      <c r="L440" s="116" t="s">
        <v>77</v>
      </c>
      <c r="M440" s="116" t="s">
        <v>181</v>
      </c>
      <c r="N440" s="117">
        <v>1.41</v>
      </c>
      <c r="O440" s="146">
        <v>320</v>
      </c>
      <c r="P440" s="146">
        <v>360</v>
      </c>
      <c r="Q440" s="242">
        <v>1.35</v>
      </c>
      <c r="R440" s="118" t="str">
        <f t="shared" si="126"/>
        <v>300 - 399</v>
      </c>
      <c r="S440" s="118" t="str">
        <f t="shared" si="127"/>
        <v>1.4 - 1.59</v>
      </c>
      <c r="T440" s="119">
        <f t="shared" si="128"/>
        <v>1.9035</v>
      </c>
      <c r="U440" s="120">
        <f t="shared" si="129"/>
        <v>0.85981282987034446</v>
      </c>
      <c r="V440" s="161">
        <f t="shared" si="130"/>
        <v>1.9034999999999997</v>
      </c>
      <c r="W440" s="161">
        <f t="shared" si="131"/>
        <v>650.24610725478396</v>
      </c>
      <c r="X440" s="121">
        <f t="shared" si="132"/>
        <v>17.389907240999445</v>
      </c>
      <c r="Y440" s="188">
        <v>12.8814127711107</v>
      </c>
      <c r="Z440" s="148">
        <f t="shared" si="133"/>
        <v>8</v>
      </c>
      <c r="AA440" s="148">
        <f t="shared" si="134"/>
        <v>9</v>
      </c>
      <c r="AB440" s="122">
        <f t="shared" si="135"/>
        <v>341.60551996573889</v>
      </c>
      <c r="AC440" s="30">
        <f t="shared" si="136"/>
        <v>636.89839249655142</v>
      </c>
      <c r="AD440" s="31">
        <f t="shared" si="137"/>
        <v>0.88888888888888884</v>
      </c>
      <c r="AE440" s="164">
        <f t="shared" si="138"/>
        <v>35.813999999999993</v>
      </c>
      <c r="AF440" s="165">
        <f t="shared" si="139"/>
        <v>17.389907240999445</v>
      </c>
      <c r="AH440" t="str">
        <f t="shared" si="140"/>
        <v>2020</v>
      </c>
    </row>
    <row r="441" spans="4:34" hidden="1" x14ac:dyDescent="0.25">
      <c r="D441" s="282" t="str">
        <f t="shared" si="125"/>
        <v>Q3 2020</v>
      </c>
      <c r="E441" s="114" t="s">
        <v>62</v>
      </c>
      <c r="F441" s="115" t="s">
        <v>85</v>
      </c>
      <c r="G441" s="157" t="s">
        <v>43</v>
      </c>
      <c r="H441" s="157" t="s">
        <v>197</v>
      </c>
      <c r="I441" s="116" t="s">
        <v>58</v>
      </c>
      <c r="J441" s="116" t="s">
        <v>45</v>
      </c>
      <c r="K441" s="116" t="s">
        <v>70</v>
      </c>
      <c r="L441" s="116" t="s">
        <v>148</v>
      </c>
      <c r="M441" s="116" t="s">
        <v>180</v>
      </c>
      <c r="N441" s="117">
        <v>1.6</v>
      </c>
      <c r="O441" s="146">
        <v>320</v>
      </c>
      <c r="P441" s="146">
        <v>360</v>
      </c>
      <c r="Q441" s="242">
        <v>7.0000000000000007E-2</v>
      </c>
      <c r="R441" s="118" t="str">
        <f t="shared" si="126"/>
        <v>300 - 399</v>
      </c>
      <c r="S441" s="118" t="str">
        <f t="shared" si="127"/>
        <v>1.6 - 1.79</v>
      </c>
      <c r="T441" s="119">
        <f t="shared" si="128"/>
        <v>0.11200000000000002</v>
      </c>
      <c r="U441" s="120">
        <f t="shared" si="129"/>
        <v>5.7407671613793107E-2</v>
      </c>
      <c r="V441" s="161">
        <f t="shared" si="130"/>
        <v>0.11200000000000002</v>
      </c>
      <c r="W441" s="161">
        <f t="shared" si="131"/>
        <v>33.716464820618427</v>
      </c>
      <c r="X441" s="121">
        <f t="shared" si="132"/>
        <v>1.1020764259728042</v>
      </c>
      <c r="Y441" s="188">
        <v>15.743948942468631</v>
      </c>
      <c r="Z441" s="148">
        <f t="shared" si="133"/>
        <v>8</v>
      </c>
      <c r="AA441" s="148">
        <f t="shared" si="134"/>
        <v>9</v>
      </c>
      <c r="AB441" s="122">
        <f t="shared" si="135"/>
        <v>301.03986446980736</v>
      </c>
      <c r="AC441" s="30">
        <f t="shared" si="136"/>
        <v>820.10959448275855</v>
      </c>
      <c r="AD441" s="31">
        <f t="shared" si="137"/>
        <v>0.88888888888888884</v>
      </c>
      <c r="AE441" s="164">
        <f t="shared" si="138"/>
        <v>40.64</v>
      </c>
      <c r="AF441" s="165">
        <f t="shared" si="139"/>
        <v>1.1020764259728042</v>
      </c>
      <c r="AH441" t="str">
        <f t="shared" si="140"/>
        <v>2020</v>
      </c>
    </row>
    <row r="442" spans="4:34" hidden="1" x14ac:dyDescent="0.25">
      <c r="D442" s="282" t="str">
        <f t="shared" si="125"/>
        <v>Q3 2020</v>
      </c>
      <c r="E442" s="114" t="s">
        <v>62</v>
      </c>
      <c r="F442" s="115" t="s">
        <v>85</v>
      </c>
      <c r="G442" s="157" t="s">
        <v>43</v>
      </c>
      <c r="H442" s="157" t="s">
        <v>197</v>
      </c>
      <c r="I442" s="116" t="s">
        <v>50</v>
      </c>
      <c r="J442" s="116" t="s">
        <v>45</v>
      </c>
      <c r="K442" s="116" t="s">
        <v>70</v>
      </c>
      <c r="L442" s="116" t="s">
        <v>70</v>
      </c>
      <c r="M442" s="116" t="s">
        <v>152</v>
      </c>
      <c r="N442" s="117">
        <v>1.4</v>
      </c>
      <c r="O442" s="146">
        <v>480</v>
      </c>
      <c r="P442" s="146">
        <v>480</v>
      </c>
      <c r="Q442" s="242">
        <v>0.37</v>
      </c>
      <c r="R442" s="118" t="str">
        <f t="shared" si="126"/>
        <v>400 - 499</v>
      </c>
      <c r="S442" s="118" t="str">
        <f t="shared" si="127"/>
        <v>1.4 - 1.59</v>
      </c>
      <c r="T442" s="119">
        <f t="shared" si="128"/>
        <v>0.51800000000000002</v>
      </c>
      <c r="U442" s="120">
        <f t="shared" si="129"/>
        <v>0.23393501599999997</v>
      </c>
      <c r="V442" s="161">
        <f t="shared" si="130"/>
        <v>0.5179999999999999</v>
      </c>
      <c r="W442" s="161">
        <f t="shared" si="131"/>
        <v>251.1643286774617</v>
      </c>
      <c r="X442" s="121">
        <f t="shared" si="132"/>
        <v>5.2956919170121743</v>
      </c>
      <c r="Y442" s="188">
        <v>14.312680856789662</v>
      </c>
      <c r="Z442" s="148">
        <f t="shared" si="133"/>
        <v>1</v>
      </c>
      <c r="AA442" s="148">
        <f t="shared" si="134"/>
        <v>1</v>
      </c>
      <c r="AB442" s="122">
        <f t="shared" si="135"/>
        <v>484.87322138506119</v>
      </c>
      <c r="AC442" s="30">
        <f t="shared" si="136"/>
        <v>632.25679999999988</v>
      </c>
      <c r="AD442" s="31">
        <f t="shared" si="137"/>
        <v>1</v>
      </c>
      <c r="AE442" s="164">
        <f t="shared" si="138"/>
        <v>35.559999999999995</v>
      </c>
      <c r="AF442" s="165">
        <f t="shared" si="139"/>
        <v>5.2956919170121743</v>
      </c>
      <c r="AH442" t="str">
        <f t="shared" si="140"/>
        <v>2020</v>
      </c>
    </row>
    <row r="443" spans="4:34" hidden="1" x14ac:dyDescent="0.25">
      <c r="D443" s="282" t="str">
        <f t="shared" si="125"/>
        <v>Q3 2020</v>
      </c>
      <c r="E443" s="114" t="s">
        <v>62</v>
      </c>
      <c r="F443" s="115" t="s">
        <v>85</v>
      </c>
      <c r="G443" s="157" t="s">
        <v>43</v>
      </c>
      <c r="H443" s="157" t="s">
        <v>197</v>
      </c>
      <c r="I443" s="116" t="s">
        <v>44</v>
      </c>
      <c r="J443" s="116" t="s">
        <v>45</v>
      </c>
      <c r="K443" s="116" t="s">
        <v>70</v>
      </c>
      <c r="L443" s="116" t="s">
        <v>70</v>
      </c>
      <c r="M443" s="116" t="s">
        <v>142</v>
      </c>
      <c r="N443" s="117">
        <v>1.2</v>
      </c>
      <c r="O443" s="146">
        <v>390</v>
      </c>
      <c r="P443" s="146">
        <v>390</v>
      </c>
      <c r="Q443" s="242">
        <v>0.41</v>
      </c>
      <c r="R443" s="118" t="str">
        <f t="shared" si="126"/>
        <v>400 - 499</v>
      </c>
      <c r="S443" s="118" t="str">
        <f t="shared" si="127"/>
        <v>1.2 - 1.39</v>
      </c>
      <c r="T443" s="119">
        <f t="shared" si="128"/>
        <v>0.49199999999999994</v>
      </c>
      <c r="U443" s="120">
        <f t="shared" si="129"/>
        <v>0.19045123199999994</v>
      </c>
      <c r="V443" s="161">
        <f t="shared" si="130"/>
        <v>0.49199999999999999</v>
      </c>
      <c r="W443" s="161">
        <f t="shared" si="131"/>
        <v>226.1327486234579</v>
      </c>
      <c r="X443" s="121">
        <f t="shared" si="132"/>
        <v>4.9879692785911969</v>
      </c>
      <c r="Y443" s="188">
        <v>12.165778728271214</v>
      </c>
      <c r="Z443" s="148">
        <f t="shared" si="133"/>
        <v>1</v>
      </c>
      <c r="AA443" s="148">
        <f t="shared" si="134"/>
        <v>1</v>
      </c>
      <c r="AB443" s="122">
        <f t="shared" si="135"/>
        <v>459.61940777125591</v>
      </c>
      <c r="AC443" s="30">
        <f t="shared" si="136"/>
        <v>464.51519999999988</v>
      </c>
      <c r="AD443" s="31">
        <f t="shared" si="137"/>
        <v>1</v>
      </c>
      <c r="AE443" s="164">
        <f t="shared" si="138"/>
        <v>30.479999999999997</v>
      </c>
      <c r="AF443" s="165">
        <f t="shared" si="139"/>
        <v>4.9879692785911969</v>
      </c>
      <c r="AH443" t="str">
        <f t="shared" si="140"/>
        <v>2020</v>
      </c>
    </row>
    <row r="444" spans="4:34" hidden="1" x14ac:dyDescent="0.25">
      <c r="D444" s="282" t="str">
        <f t="shared" si="125"/>
        <v>Q3 2020</v>
      </c>
      <c r="E444" s="114" t="s">
        <v>62</v>
      </c>
      <c r="F444" s="115" t="s">
        <v>85</v>
      </c>
      <c r="G444" s="157" t="s">
        <v>43</v>
      </c>
      <c r="H444" s="157" t="s">
        <v>197</v>
      </c>
      <c r="I444" s="116" t="s">
        <v>73</v>
      </c>
      <c r="J444" s="116" t="s">
        <v>45</v>
      </c>
      <c r="K444" s="116" t="s">
        <v>70</v>
      </c>
      <c r="L444" s="116" t="s">
        <v>70</v>
      </c>
      <c r="M444" s="116" t="s">
        <v>131</v>
      </c>
      <c r="N444" s="117">
        <v>1.45</v>
      </c>
      <c r="O444" s="146">
        <v>400</v>
      </c>
      <c r="P444" s="146">
        <v>400</v>
      </c>
      <c r="Q444" s="242">
        <v>0.02</v>
      </c>
      <c r="R444" s="118" t="str">
        <f t="shared" si="126"/>
        <v>300 - 399</v>
      </c>
      <c r="S444" s="118" t="str">
        <f t="shared" si="127"/>
        <v>1.4 - 1.59</v>
      </c>
      <c r="T444" s="119">
        <f t="shared" si="128"/>
        <v>2.8999999999999998E-2</v>
      </c>
      <c r="U444" s="120">
        <f t="shared" si="129"/>
        <v>1.3564488999999999E-2</v>
      </c>
      <c r="V444" s="161">
        <f t="shared" si="130"/>
        <v>2.9000000000000001E-2</v>
      </c>
      <c r="W444" s="161">
        <f t="shared" si="131"/>
        <v>11.313708498984761</v>
      </c>
      <c r="X444" s="121">
        <f t="shared" si="132"/>
        <v>0.28625361713579323</v>
      </c>
      <c r="Y444" s="188">
        <v>14.312680856789662</v>
      </c>
      <c r="Z444" s="148">
        <f t="shared" si="133"/>
        <v>1</v>
      </c>
      <c r="AA444" s="148">
        <f t="shared" si="134"/>
        <v>1</v>
      </c>
      <c r="AB444" s="122">
        <f t="shared" si="135"/>
        <v>390.12787927533657</v>
      </c>
      <c r="AC444" s="30">
        <f t="shared" si="136"/>
        <v>678.22444999999993</v>
      </c>
      <c r="AD444" s="31">
        <f t="shared" si="137"/>
        <v>1</v>
      </c>
      <c r="AE444" s="164">
        <f t="shared" si="138"/>
        <v>36.83</v>
      </c>
      <c r="AF444" s="165">
        <f t="shared" si="139"/>
        <v>0.28625361713579323</v>
      </c>
      <c r="AH444" t="str">
        <f t="shared" si="140"/>
        <v>2020</v>
      </c>
    </row>
    <row r="445" spans="4:34" hidden="1" x14ac:dyDescent="0.25">
      <c r="D445" s="282" t="str">
        <f t="shared" si="125"/>
        <v>Q3 2020</v>
      </c>
      <c r="E445" s="114" t="s">
        <v>62</v>
      </c>
      <c r="F445" s="115" t="s">
        <v>85</v>
      </c>
      <c r="G445" s="157" t="s">
        <v>43</v>
      </c>
      <c r="H445" s="157" t="s">
        <v>197</v>
      </c>
      <c r="I445" s="116" t="s">
        <v>89</v>
      </c>
      <c r="J445" s="116" t="s">
        <v>45</v>
      </c>
      <c r="K445" s="116" t="s">
        <v>70</v>
      </c>
      <c r="L445" s="116" t="s">
        <v>70</v>
      </c>
      <c r="M445" s="116" t="s">
        <v>131</v>
      </c>
      <c r="N445" s="117">
        <v>1.39</v>
      </c>
      <c r="O445" s="146">
        <v>454</v>
      </c>
      <c r="P445" s="146">
        <v>454</v>
      </c>
      <c r="Q445" s="242">
        <v>0.05</v>
      </c>
      <c r="R445" s="118" t="str">
        <f t="shared" si="126"/>
        <v>400 - 499</v>
      </c>
      <c r="S445" s="118" t="str">
        <f t="shared" si="127"/>
        <v>1.2 - 1.39</v>
      </c>
      <c r="T445" s="119">
        <f t="shared" si="128"/>
        <v>6.9499999999999992E-2</v>
      </c>
      <c r="U445" s="120">
        <f t="shared" si="129"/>
        <v>3.1162840899999999E-2</v>
      </c>
      <c r="V445" s="161">
        <f t="shared" si="130"/>
        <v>6.9499999999999992E-2</v>
      </c>
      <c r="W445" s="161">
        <f t="shared" si="131"/>
        <v>32.102647865869258</v>
      </c>
      <c r="X445" s="121">
        <f t="shared" si="132"/>
        <v>0.71563404283948318</v>
      </c>
      <c r="Y445" s="188">
        <v>14.312680856789662</v>
      </c>
      <c r="Z445" s="148">
        <f t="shared" si="133"/>
        <v>1</v>
      </c>
      <c r="AA445" s="148">
        <f t="shared" si="134"/>
        <v>1</v>
      </c>
      <c r="AB445" s="122">
        <f t="shared" si="135"/>
        <v>461.90860238660804</v>
      </c>
      <c r="AC445" s="30">
        <f t="shared" si="136"/>
        <v>623.25681799999995</v>
      </c>
      <c r="AD445" s="31">
        <f t="shared" si="137"/>
        <v>1</v>
      </c>
      <c r="AE445" s="164">
        <f t="shared" si="138"/>
        <v>35.305999999999997</v>
      </c>
      <c r="AF445" s="165">
        <f t="shared" si="139"/>
        <v>0.71563404283948318</v>
      </c>
      <c r="AH445" t="str">
        <f t="shared" si="140"/>
        <v>2020</v>
      </c>
    </row>
    <row r="446" spans="4:34" hidden="1" x14ac:dyDescent="0.25">
      <c r="D446" s="282" t="str">
        <f t="shared" si="125"/>
        <v>Q3 2020</v>
      </c>
      <c r="E446" s="114" t="s">
        <v>62</v>
      </c>
      <c r="F446" s="115" t="s">
        <v>85</v>
      </c>
      <c r="G446" s="157" t="s">
        <v>43</v>
      </c>
      <c r="H446" s="157" t="s">
        <v>197</v>
      </c>
      <c r="I446" s="116" t="s">
        <v>73</v>
      </c>
      <c r="J446" s="116" t="s">
        <v>45</v>
      </c>
      <c r="K446" s="116" t="s">
        <v>70</v>
      </c>
      <c r="L446" s="116" t="s">
        <v>70</v>
      </c>
      <c r="M446" s="116" t="s">
        <v>131</v>
      </c>
      <c r="N446" s="117">
        <v>1.2</v>
      </c>
      <c r="O446" s="146">
        <v>390</v>
      </c>
      <c r="P446" s="146">
        <v>390</v>
      </c>
      <c r="Q446" s="242">
        <v>7.9000000000000001E-2</v>
      </c>
      <c r="R446" s="118" t="str">
        <f t="shared" si="126"/>
        <v>400 - 499</v>
      </c>
      <c r="S446" s="118" t="str">
        <f t="shared" si="127"/>
        <v>1.2 - 1.39</v>
      </c>
      <c r="T446" s="119">
        <f t="shared" si="128"/>
        <v>9.4799999999999995E-2</v>
      </c>
      <c r="U446" s="120">
        <f t="shared" si="129"/>
        <v>3.6696700799999989E-2</v>
      </c>
      <c r="V446" s="161">
        <f t="shared" si="130"/>
        <v>9.4799999999999995E-2</v>
      </c>
      <c r="W446" s="161">
        <f t="shared" si="131"/>
        <v>43.571919856715063</v>
      </c>
      <c r="X446" s="121">
        <f t="shared" si="132"/>
        <v>0.9610965195334259</v>
      </c>
      <c r="Y446" s="188">
        <v>12.165778728271214</v>
      </c>
      <c r="Z446" s="148">
        <f t="shared" si="133"/>
        <v>1</v>
      </c>
      <c r="AA446" s="148">
        <f t="shared" si="134"/>
        <v>1</v>
      </c>
      <c r="AB446" s="122">
        <f t="shared" si="135"/>
        <v>459.61940777125591</v>
      </c>
      <c r="AC446" s="30">
        <f t="shared" si="136"/>
        <v>464.51519999999988</v>
      </c>
      <c r="AD446" s="31">
        <f t="shared" si="137"/>
        <v>1</v>
      </c>
      <c r="AE446" s="164">
        <f t="shared" si="138"/>
        <v>30.479999999999997</v>
      </c>
      <c r="AF446" s="165">
        <f t="shared" si="139"/>
        <v>0.9610965195334259</v>
      </c>
      <c r="AH446" t="str">
        <f t="shared" si="140"/>
        <v>2020</v>
      </c>
    </row>
    <row r="447" spans="4:34" hidden="1" x14ac:dyDescent="0.25">
      <c r="D447" s="282" t="str">
        <f t="shared" si="125"/>
        <v>Q3 2020</v>
      </c>
      <c r="E447" s="114" t="s">
        <v>62</v>
      </c>
      <c r="F447" s="115" t="s">
        <v>85</v>
      </c>
      <c r="G447" s="157" t="s">
        <v>43</v>
      </c>
      <c r="H447" s="157" t="s">
        <v>197</v>
      </c>
      <c r="I447" s="116" t="s">
        <v>58</v>
      </c>
      <c r="J447" s="116" t="s">
        <v>45</v>
      </c>
      <c r="K447" s="116" t="s">
        <v>70</v>
      </c>
      <c r="L447" s="116" t="s">
        <v>70</v>
      </c>
      <c r="M447" s="116" t="s">
        <v>131</v>
      </c>
      <c r="N447" s="117">
        <v>1.4</v>
      </c>
      <c r="O447" s="146">
        <v>400</v>
      </c>
      <c r="P447" s="146">
        <v>400</v>
      </c>
      <c r="Q447" s="242">
        <v>0.11</v>
      </c>
      <c r="R447" s="118" t="str">
        <f t="shared" si="126"/>
        <v>400 - 499</v>
      </c>
      <c r="S447" s="118" t="str">
        <f t="shared" si="127"/>
        <v>1.4 - 1.59</v>
      </c>
      <c r="T447" s="119">
        <f t="shared" si="128"/>
        <v>0.154</v>
      </c>
      <c r="U447" s="120">
        <f t="shared" si="129"/>
        <v>6.9548247999999993E-2</v>
      </c>
      <c r="V447" s="161">
        <f t="shared" si="130"/>
        <v>0.154</v>
      </c>
      <c r="W447" s="161">
        <f t="shared" si="131"/>
        <v>62.225396744416187</v>
      </c>
      <c r="X447" s="121">
        <f t="shared" si="132"/>
        <v>1.4956751495345202</v>
      </c>
      <c r="Y447" s="188">
        <v>13.597046813950183</v>
      </c>
      <c r="Z447" s="148">
        <f t="shared" si="133"/>
        <v>1</v>
      </c>
      <c r="AA447" s="148">
        <f t="shared" si="134"/>
        <v>1</v>
      </c>
      <c r="AB447" s="122">
        <f t="shared" si="135"/>
        <v>404.06101782088433</v>
      </c>
      <c r="AC447" s="30">
        <f t="shared" si="136"/>
        <v>632.25679999999988</v>
      </c>
      <c r="AD447" s="31">
        <f t="shared" si="137"/>
        <v>1</v>
      </c>
      <c r="AE447" s="164">
        <f t="shared" si="138"/>
        <v>35.559999999999995</v>
      </c>
      <c r="AF447" s="165">
        <f t="shared" si="139"/>
        <v>1.4956751495345202</v>
      </c>
      <c r="AH447" t="str">
        <f t="shared" si="140"/>
        <v>2020</v>
      </c>
    </row>
    <row r="448" spans="4:34" hidden="1" x14ac:dyDescent="0.25">
      <c r="D448" s="282" t="str">
        <f t="shared" si="125"/>
        <v>Q3 2020</v>
      </c>
      <c r="E448" s="114" t="s">
        <v>62</v>
      </c>
      <c r="F448" s="115" t="s">
        <v>85</v>
      </c>
      <c r="G448" s="157" t="s">
        <v>43</v>
      </c>
      <c r="H448" s="157" t="s">
        <v>197</v>
      </c>
      <c r="I448" s="116" t="s">
        <v>58</v>
      </c>
      <c r="J448" s="116" t="s">
        <v>45</v>
      </c>
      <c r="K448" s="116" t="s">
        <v>70</v>
      </c>
      <c r="L448" s="116" t="s">
        <v>70</v>
      </c>
      <c r="M448" s="116" t="s">
        <v>131</v>
      </c>
      <c r="N448" s="117">
        <v>1.2</v>
      </c>
      <c r="O448" s="146">
        <v>390</v>
      </c>
      <c r="P448" s="146">
        <v>390</v>
      </c>
      <c r="Q448" s="242">
        <v>0.15</v>
      </c>
      <c r="R448" s="118" t="str">
        <f t="shared" si="126"/>
        <v>400 - 499</v>
      </c>
      <c r="S448" s="118" t="str">
        <f t="shared" si="127"/>
        <v>1.2 - 1.39</v>
      </c>
      <c r="T448" s="119">
        <f t="shared" si="128"/>
        <v>0.18</v>
      </c>
      <c r="U448" s="120">
        <f t="shared" si="129"/>
        <v>6.967727999999998E-2</v>
      </c>
      <c r="V448" s="161">
        <f t="shared" si="130"/>
        <v>0.17999999999999997</v>
      </c>
      <c r="W448" s="161">
        <f t="shared" si="131"/>
        <v>82.731493398826061</v>
      </c>
      <c r="X448" s="121">
        <f t="shared" si="132"/>
        <v>1.8248668092406819</v>
      </c>
      <c r="Y448" s="188">
        <v>12.165778728271214</v>
      </c>
      <c r="Z448" s="148">
        <f t="shared" si="133"/>
        <v>1</v>
      </c>
      <c r="AA448" s="148">
        <f t="shared" si="134"/>
        <v>1</v>
      </c>
      <c r="AB448" s="122">
        <f t="shared" si="135"/>
        <v>459.61940777125591</v>
      </c>
      <c r="AC448" s="30">
        <f t="shared" si="136"/>
        <v>464.51519999999988</v>
      </c>
      <c r="AD448" s="31">
        <f t="shared" si="137"/>
        <v>1</v>
      </c>
      <c r="AE448" s="164">
        <f t="shared" si="138"/>
        <v>30.479999999999997</v>
      </c>
      <c r="AF448" s="165">
        <f t="shared" si="139"/>
        <v>1.8248668092406819</v>
      </c>
      <c r="AH448" t="str">
        <f t="shared" si="140"/>
        <v>2020</v>
      </c>
    </row>
    <row r="449" spans="4:34" hidden="1" x14ac:dyDescent="0.25">
      <c r="D449" s="282" t="str">
        <f t="shared" si="125"/>
        <v>Q3 2020</v>
      </c>
      <c r="E449" s="114" t="s">
        <v>62</v>
      </c>
      <c r="F449" s="115" t="s">
        <v>85</v>
      </c>
      <c r="G449" s="157" t="s">
        <v>43</v>
      </c>
      <c r="H449" s="157" t="s">
        <v>197</v>
      </c>
      <c r="I449" s="116" t="s">
        <v>58</v>
      </c>
      <c r="J449" s="116" t="s">
        <v>45</v>
      </c>
      <c r="K449" s="116" t="s">
        <v>70</v>
      </c>
      <c r="L449" s="116" t="s">
        <v>70</v>
      </c>
      <c r="M449" s="116" t="s">
        <v>131</v>
      </c>
      <c r="N449" s="117">
        <v>0.95</v>
      </c>
      <c r="O449" s="146">
        <v>120</v>
      </c>
      <c r="P449" s="146">
        <v>180</v>
      </c>
      <c r="Q449" s="242">
        <v>0.2</v>
      </c>
      <c r="R449" s="118" t="str">
        <f t="shared" si="126"/>
        <v>200 - 299</v>
      </c>
      <c r="S449" s="118" t="str">
        <f t="shared" si="127"/>
        <v>0.8 - 0.99</v>
      </c>
      <c r="T449" s="119">
        <f t="shared" si="128"/>
        <v>0.19</v>
      </c>
      <c r="U449" s="120">
        <f t="shared" si="129"/>
        <v>5.3746790769230772E-2</v>
      </c>
      <c r="V449" s="161">
        <f t="shared" si="130"/>
        <v>0.19000000000000003</v>
      </c>
      <c r="W449" s="161">
        <f t="shared" si="131"/>
        <v>43.266615305567875</v>
      </c>
      <c r="X449" s="121">
        <f t="shared" si="132"/>
        <v>1.7175217028147598</v>
      </c>
      <c r="Y449" s="188">
        <v>8.5876085140737981</v>
      </c>
      <c r="Z449" s="148">
        <f t="shared" si="133"/>
        <v>2</v>
      </c>
      <c r="AA449" s="148">
        <f t="shared" si="134"/>
        <v>3</v>
      </c>
      <c r="AB449" s="122">
        <f t="shared" si="135"/>
        <v>227.71902792404143</v>
      </c>
      <c r="AC449" s="30">
        <f t="shared" si="136"/>
        <v>268.73395384615384</v>
      </c>
      <c r="AD449" s="31">
        <f t="shared" si="137"/>
        <v>0.66666666666666663</v>
      </c>
      <c r="AE449" s="164">
        <f t="shared" si="138"/>
        <v>24.13</v>
      </c>
      <c r="AF449" s="165">
        <f t="shared" si="139"/>
        <v>1.7175217028147598</v>
      </c>
      <c r="AH449" t="str">
        <f t="shared" si="140"/>
        <v>2020</v>
      </c>
    </row>
    <row r="450" spans="4:34" hidden="1" x14ac:dyDescent="0.25">
      <c r="D450" s="282" t="str">
        <f t="shared" si="125"/>
        <v>Q3 2020</v>
      </c>
      <c r="E450" s="114" t="s">
        <v>62</v>
      </c>
      <c r="F450" s="115" t="s">
        <v>85</v>
      </c>
      <c r="G450" s="157" t="s">
        <v>43</v>
      </c>
      <c r="H450" s="157" t="s">
        <v>197</v>
      </c>
      <c r="I450" s="116" t="s">
        <v>89</v>
      </c>
      <c r="J450" s="116" t="s">
        <v>45</v>
      </c>
      <c r="K450" s="116" t="s">
        <v>70</v>
      </c>
      <c r="L450" s="116" t="s">
        <v>70</v>
      </c>
      <c r="M450" s="116" t="s">
        <v>131</v>
      </c>
      <c r="N450" s="117">
        <v>0.95</v>
      </c>
      <c r="O450" s="146">
        <v>120</v>
      </c>
      <c r="P450" s="146">
        <v>240</v>
      </c>
      <c r="Q450" s="242">
        <v>1.5</v>
      </c>
      <c r="R450" s="118" t="str">
        <f t="shared" si="126"/>
        <v>200 - 299</v>
      </c>
      <c r="S450" s="118" t="str">
        <f t="shared" si="127"/>
        <v>0.8 - 0.99</v>
      </c>
      <c r="T450" s="119">
        <f t="shared" si="128"/>
        <v>1.4249999999999998</v>
      </c>
      <c r="U450" s="120">
        <f t="shared" si="129"/>
        <v>0.34935414000000004</v>
      </c>
      <c r="V450" s="161">
        <f t="shared" si="130"/>
        <v>1.425</v>
      </c>
      <c r="W450" s="161">
        <f t="shared" si="131"/>
        <v>402.49223594996215</v>
      </c>
      <c r="X450" s="121">
        <f t="shared" si="132"/>
        <v>12.881412771110696</v>
      </c>
      <c r="Y450" s="188">
        <v>8.5876085140737981</v>
      </c>
      <c r="Z450" s="148">
        <f t="shared" si="133"/>
        <v>1</v>
      </c>
      <c r="AA450" s="148">
        <f t="shared" si="134"/>
        <v>2</v>
      </c>
      <c r="AB450" s="122">
        <f t="shared" si="135"/>
        <v>282.45069189471025</v>
      </c>
      <c r="AC450" s="30">
        <f t="shared" si="136"/>
        <v>232.90276</v>
      </c>
      <c r="AD450" s="31">
        <f t="shared" si="137"/>
        <v>0.5</v>
      </c>
      <c r="AE450" s="164">
        <f t="shared" si="138"/>
        <v>24.13</v>
      </c>
      <c r="AF450" s="165">
        <f t="shared" si="139"/>
        <v>12.881412771110696</v>
      </c>
      <c r="AH450" t="str">
        <f t="shared" si="140"/>
        <v>2020</v>
      </c>
    </row>
    <row r="451" spans="4:34" hidden="1" x14ac:dyDescent="0.25">
      <c r="D451" s="282" t="str">
        <f t="shared" si="125"/>
        <v>Q3 2020</v>
      </c>
      <c r="E451" s="114" t="s">
        <v>62</v>
      </c>
      <c r="F451" s="115" t="s">
        <v>85</v>
      </c>
      <c r="G451" s="157" t="s">
        <v>43</v>
      </c>
      <c r="H451" s="157" t="s">
        <v>197</v>
      </c>
      <c r="I451" s="116" t="s">
        <v>58</v>
      </c>
      <c r="J451" s="116" t="s">
        <v>45</v>
      </c>
      <c r="K451" s="116" t="s">
        <v>70</v>
      </c>
      <c r="L451" s="116" t="s">
        <v>149</v>
      </c>
      <c r="M451" s="116" t="s">
        <v>174</v>
      </c>
      <c r="N451" s="117">
        <v>1.39</v>
      </c>
      <c r="O451" s="146">
        <v>454</v>
      </c>
      <c r="P451" s="146">
        <v>454</v>
      </c>
      <c r="Q451" s="242">
        <v>7.4999999999999997E-2</v>
      </c>
      <c r="R451" s="118" t="str">
        <f t="shared" si="126"/>
        <v>400 - 499</v>
      </c>
      <c r="S451" s="118" t="str">
        <f t="shared" si="127"/>
        <v>1.2 - 1.39</v>
      </c>
      <c r="T451" s="119">
        <f t="shared" si="128"/>
        <v>0.10425</v>
      </c>
      <c r="U451" s="120">
        <f t="shared" si="129"/>
        <v>4.6744261349999996E-2</v>
      </c>
      <c r="V451" s="161">
        <f t="shared" si="130"/>
        <v>0.10425</v>
      </c>
      <c r="W451" s="161">
        <f t="shared" si="131"/>
        <v>48.15397179880388</v>
      </c>
      <c r="X451" s="121">
        <f t="shared" si="132"/>
        <v>1.0734510642592245</v>
      </c>
      <c r="Y451" s="188">
        <v>14.312680856789662</v>
      </c>
      <c r="Z451" s="148">
        <f t="shared" si="133"/>
        <v>1</v>
      </c>
      <c r="AA451" s="148">
        <f t="shared" si="134"/>
        <v>1</v>
      </c>
      <c r="AB451" s="122">
        <f t="shared" si="135"/>
        <v>461.90860238660804</v>
      </c>
      <c r="AC451" s="30">
        <f t="shared" si="136"/>
        <v>623.25681799999995</v>
      </c>
      <c r="AD451" s="31">
        <f t="shared" si="137"/>
        <v>1</v>
      </c>
      <c r="AE451" s="164">
        <f t="shared" si="138"/>
        <v>35.305999999999997</v>
      </c>
      <c r="AF451" s="165">
        <f t="shared" si="139"/>
        <v>1.0734510642592245</v>
      </c>
      <c r="AH451" t="str">
        <f t="shared" si="140"/>
        <v>2020</v>
      </c>
    </row>
    <row r="452" spans="4:34" hidden="1" x14ac:dyDescent="0.25">
      <c r="D452" s="282" t="str">
        <f t="shared" si="125"/>
        <v>Q3 2020</v>
      </c>
      <c r="E452" s="114" t="s">
        <v>62</v>
      </c>
      <c r="F452" s="115" t="s">
        <v>85</v>
      </c>
      <c r="G452" s="157" t="s">
        <v>43</v>
      </c>
      <c r="H452" s="157" t="s">
        <v>197</v>
      </c>
      <c r="I452" s="116" t="s">
        <v>72</v>
      </c>
      <c r="J452" s="116" t="s">
        <v>45</v>
      </c>
      <c r="K452" s="116" t="s">
        <v>70</v>
      </c>
      <c r="L452" s="116" t="s">
        <v>82</v>
      </c>
      <c r="M452" s="116" t="s">
        <v>163</v>
      </c>
      <c r="N452" s="117">
        <v>1.4</v>
      </c>
      <c r="O452" s="146">
        <v>300</v>
      </c>
      <c r="P452" s="146">
        <v>300</v>
      </c>
      <c r="Q452" s="242">
        <v>0.128</v>
      </c>
      <c r="R452" s="118" t="str">
        <f t="shared" si="126"/>
        <v>300 - 399</v>
      </c>
      <c r="S452" s="118" t="str">
        <f t="shared" si="127"/>
        <v>1.4 - 1.59</v>
      </c>
      <c r="T452" s="119">
        <f t="shared" si="128"/>
        <v>0.1792</v>
      </c>
      <c r="U452" s="120">
        <f t="shared" si="129"/>
        <v>8.0928870399999991E-2</v>
      </c>
      <c r="V452" s="161">
        <f t="shared" si="130"/>
        <v>0.17919999999999997</v>
      </c>
      <c r="W452" s="161">
        <f t="shared" si="131"/>
        <v>54.305800795126856</v>
      </c>
      <c r="X452" s="121">
        <f t="shared" si="132"/>
        <v>1.6488208347021696</v>
      </c>
      <c r="Y452" s="188">
        <v>12.8814127711107</v>
      </c>
      <c r="Z452" s="148">
        <f t="shared" si="133"/>
        <v>1</v>
      </c>
      <c r="AA452" s="148">
        <f t="shared" si="134"/>
        <v>1</v>
      </c>
      <c r="AB452" s="122">
        <f t="shared" si="135"/>
        <v>303.04576336566328</v>
      </c>
      <c r="AC452" s="30">
        <f t="shared" si="136"/>
        <v>632.25679999999988</v>
      </c>
      <c r="AD452" s="31">
        <f t="shared" si="137"/>
        <v>1</v>
      </c>
      <c r="AE452" s="164">
        <f t="shared" si="138"/>
        <v>35.559999999999995</v>
      </c>
      <c r="AF452" s="165">
        <f t="shared" si="139"/>
        <v>1.6488208347021696</v>
      </c>
      <c r="AH452" t="str">
        <f t="shared" si="140"/>
        <v>2020</v>
      </c>
    </row>
    <row r="453" spans="4:34" hidden="1" x14ac:dyDescent="0.25">
      <c r="D453" s="282" t="str">
        <f t="shared" si="125"/>
        <v>Q3 2020</v>
      </c>
      <c r="E453" s="114" t="s">
        <v>62</v>
      </c>
      <c r="F453" s="115" t="s">
        <v>85</v>
      </c>
      <c r="G453" s="157" t="s">
        <v>43</v>
      </c>
      <c r="H453" s="157" t="s">
        <v>197</v>
      </c>
      <c r="I453" s="116" t="s">
        <v>50</v>
      </c>
      <c r="J453" s="116" t="s">
        <v>45</v>
      </c>
      <c r="K453" s="116" t="s">
        <v>81</v>
      </c>
      <c r="L453" s="116" t="s">
        <v>81</v>
      </c>
      <c r="M453" s="116" t="s">
        <v>146</v>
      </c>
      <c r="N453" s="117">
        <v>0.95</v>
      </c>
      <c r="O453" s="146">
        <v>120</v>
      </c>
      <c r="P453" s="146">
        <v>240</v>
      </c>
      <c r="Q453" s="242">
        <v>0.76</v>
      </c>
      <c r="R453" s="118" t="str">
        <f t="shared" si="126"/>
        <v>200 - 299</v>
      </c>
      <c r="S453" s="118" t="str">
        <f t="shared" si="127"/>
        <v>0.8 - 0.99</v>
      </c>
      <c r="T453" s="119">
        <f t="shared" si="128"/>
        <v>0.72199999999999998</v>
      </c>
      <c r="U453" s="120">
        <f t="shared" si="129"/>
        <v>0.1770060976</v>
      </c>
      <c r="V453" s="161">
        <f t="shared" si="130"/>
        <v>0.72199999999999998</v>
      </c>
      <c r="W453" s="161">
        <f t="shared" si="131"/>
        <v>203.92939954798081</v>
      </c>
      <c r="X453" s="121">
        <f t="shared" si="132"/>
        <v>5.8114984706960859</v>
      </c>
      <c r="Y453" s="188">
        <v>7.6467085140737971</v>
      </c>
      <c r="Z453" s="148">
        <f t="shared" si="133"/>
        <v>1</v>
      </c>
      <c r="AA453" s="148">
        <f t="shared" si="134"/>
        <v>2</v>
      </c>
      <c r="AB453" s="122">
        <f t="shared" si="135"/>
        <v>282.45069189471025</v>
      </c>
      <c r="AC453" s="30">
        <f t="shared" si="136"/>
        <v>232.90276</v>
      </c>
      <c r="AD453" s="31">
        <f t="shared" si="137"/>
        <v>0.5</v>
      </c>
      <c r="AE453" s="164">
        <f t="shared" si="138"/>
        <v>24.13</v>
      </c>
      <c r="AF453" s="165">
        <f t="shared" si="139"/>
        <v>5.8114984706960859</v>
      </c>
      <c r="AH453" t="str">
        <f t="shared" si="140"/>
        <v>2020</v>
      </c>
    </row>
    <row r="454" spans="4:34" hidden="1" x14ac:dyDescent="0.25">
      <c r="D454" s="282" t="str">
        <f t="shared" si="125"/>
        <v>Q3 2020</v>
      </c>
      <c r="E454" s="114" t="s">
        <v>62</v>
      </c>
      <c r="F454" s="115" t="s">
        <v>85</v>
      </c>
      <c r="G454" s="157" t="s">
        <v>43</v>
      </c>
      <c r="H454" s="157" t="s">
        <v>197</v>
      </c>
      <c r="I454" s="116" t="s">
        <v>89</v>
      </c>
      <c r="J454" s="116" t="s">
        <v>45</v>
      </c>
      <c r="K454" s="116" t="s">
        <v>81</v>
      </c>
      <c r="L454" s="116" t="s">
        <v>81</v>
      </c>
      <c r="M454" s="116" t="s">
        <v>146</v>
      </c>
      <c r="N454" s="117">
        <v>0.95</v>
      </c>
      <c r="O454" s="146">
        <v>120</v>
      </c>
      <c r="P454" s="146">
        <v>240</v>
      </c>
      <c r="Q454" s="242">
        <v>1.1000000000000001</v>
      </c>
      <c r="R454" s="118" t="str">
        <f t="shared" si="126"/>
        <v>200 - 299</v>
      </c>
      <c r="S454" s="118" t="str">
        <f t="shared" si="127"/>
        <v>0.8 - 0.99</v>
      </c>
      <c r="T454" s="119">
        <f t="shared" si="128"/>
        <v>1.0449999999999999</v>
      </c>
      <c r="U454" s="120">
        <f t="shared" si="129"/>
        <v>0.25619303599999999</v>
      </c>
      <c r="V454" s="161">
        <f t="shared" si="130"/>
        <v>1.0450000000000002</v>
      </c>
      <c r="W454" s="161">
        <f t="shared" si="131"/>
        <v>295.16097302997224</v>
      </c>
      <c r="X454" s="121">
        <f t="shared" si="132"/>
        <v>9.4463693654811784</v>
      </c>
      <c r="Y454" s="188">
        <v>8.5876085140737981</v>
      </c>
      <c r="Z454" s="148">
        <f t="shared" si="133"/>
        <v>1</v>
      </c>
      <c r="AA454" s="148">
        <f t="shared" si="134"/>
        <v>2</v>
      </c>
      <c r="AB454" s="122">
        <f t="shared" si="135"/>
        <v>282.45069189471025</v>
      </c>
      <c r="AC454" s="30">
        <f t="shared" si="136"/>
        <v>232.90276</v>
      </c>
      <c r="AD454" s="31">
        <f t="shared" si="137"/>
        <v>0.5</v>
      </c>
      <c r="AE454" s="164">
        <f t="shared" si="138"/>
        <v>24.13</v>
      </c>
      <c r="AF454" s="165">
        <f t="shared" si="139"/>
        <v>9.4463693654811784</v>
      </c>
      <c r="AH454" t="str">
        <f t="shared" si="140"/>
        <v>2020</v>
      </c>
    </row>
    <row r="455" spans="4:34" hidden="1" x14ac:dyDescent="0.25">
      <c r="D455" s="282" t="str">
        <f t="shared" si="125"/>
        <v>Q3 2020</v>
      </c>
      <c r="E455" s="114" t="s">
        <v>62</v>
      </c>
      <c r="F455" s="115" t="s">
        <v>85</v>
      </c>
      <c r="G455" s="157" t="s">
        <v>43</v>
      </c>
      <c r="H455" s="157" t="s">
        <v>197</v>
      </c>
      <c r="I455" s="116" t="s">
        <v>72</v>
      </c>
      <c r="J455" s="116" t="s">
        <v>45</v>
      </c>
      <c r="K455" s="116" t="s">
        <v>81</v>
      </c>
      <c r="L455" s="116" t="s">
        <v>81</v>
      </c>
      <c r="M455" s="116" t="s">
        <v>146</v>
      </c>
      <c r="N455" s="117">
        <v>0.95</v>
      </c>
      <c r="O455" s="146">
        <v>120</v>
      </c>
      <c r="P455" s="146">
        <v>240</v>
      </c>
      <c r="Q455" s="242">
        <v>2.7250000000000001</v>
      </c>
      <c r="R455" s="118" t="str">
        <f t="shared" si="126"/>
        <v>200 - 299</v>
      </c>
      <c r="S455" s="118" t="str">
        <f t="shared" si="127"/>
        <v>0.8 - 0.99</v>
      </c>
      <c r="T455" s="119">
        <f t="shared" si="128"/>
        <v>2.5887500000000001</v>
      </c>
      <c r="U455" s="120">
        <f t="shared" si="129"/>
        <v>0.63466002100000007</v>
      </c>
      <c r="V455" s="161">
        <f t="shared" si="130"/>
        <v>2.5887500000000001</v>
      </c>
      <c r="W455" s="161">
        <f t="shared" si="131"/>
        <v>731.1942286424312</v>
      </c>
      <c r="X455" s="121">
        <f t="shared" si="132"/>
        <v>20.8372807008511</v>
      </c>
      <c r="Y455" s="188">
        <v>7.6467085140737971</v>
      </c>
      <c r="Z455" s="148">
        <f t="shared" si="133"/>
        <v>1</v>
      </c>
      <c r="AA455" s="148">
        <f t="shared" si="134"/>
        <v>2</v>
      </c>
      <c r="AB455" s="122">
        <f t="shared" si="135"/>
        <v>282.45069189471025</v>
      </c>
      <c r="AC455" s="30">
        <f t="shared" si="136"/>
        <v>232.90276</v>
      </c>
      <c r="AD455" s="31">
        <f t="shared" si="137"/>
        <v>0.5</v>
      </c>
      <c r="AE455" s="164">
        <f t="shared" si="138"/>
        <v>24.13</v>
      </c>
      <c r="AF455" s="165">
        <f t="shared" si="139"/>
        <v>20.8372807008511</v>
      </c>
      <c r="AH455" t="str">
        <f t="shared" si="140"/>
        <v>2020</v>
      </c>
    </row>
    <row r="456" spans="4:34" hidden="1" x14ac:dyDescent="0.25">
      <c r="D456" s="282" t="str">
        <f t="shared" si="125"/>
        <v>Q3 2020</v>
      </c>
      <c r="E456" s="114" t="s">
        <v>62</v>
      </c>
      <c r="F456" s="115" t="s">
        <v>85</v>
      </c>
      <c r="G456" s="157" t="s">
        <v>43</v>
      </c>
      <c r="H456" s="157" t="s">
        <v>197</v>
      </c>
      <c r="I456" s="116" t="s">
        <v>72</v>
      </c>
      <c r="J456" s="116" t="s">
        <v>45</v>
      </c>
      <c r="K456" s="116" t="s">
        <v>81</v>
      </c>
      <c r="L456" s="116" t="s">
        <v>81</v>
      </c>
      <c r="M456" s="116" t="s">
        <v>147</v>
      </c>
      <c r="N456" s="117">
        <v>1.1000000000000001</v>
      </c>
      <c r="O456" s="146">
        <v>126</v>
      </c>
      <c r="P456" s="146">
        <v>294</v>
      </c>
      <c r="Q456" s="242">
        <v>1.2350000000000001</v>
      </c>
      <c r="R456" s="118" t="str">
        <f t="shared" si="126"/>
        <v>200 - 299</v>
      </c>
      <c r="S456" s="118" t="str">
        <f t="shared" si="127"/>
        <v>1 - 1.19</v>
      </c>
      <c r="T456" s="119">
        <f t="shared" si="128"/>
        <v>1.3585000000000003</v>
      </c>
      <c r="U456" s="120">
        <f t="shared" si="129"/>
        <v>0.34906882355172419</v>
      </c>
      <c r="V456" s="161">
        <f t="shared" si="130"/>
        <v>1.3585000000000003</v>
      </c>
      <c r="W456" s="161">
        <f t="shared" si="131"/>
        <v>395.03015100116096</v>
      </c>
      <c r="X456" s="121">
        <f t="shared" si="132"/>
        <v>6.7280465850000004</v>
      </c>
      <c r="Y456" s="188">
        <v>5.4478109999999997</v>
      </c>
      <c r="Z456" s="148">
        <f t="shared" si="133"/>
        <v>3</v>
      </c>
      <c r="AA456" s="148">
        <f t="shared" si="134"/>
        <v>7</v>
      </c>
      <c r="AB456" s="122">
        <f t="shared" si="135"/>
        <v>290.78406404207647</v>
      </c>
      <c r="AC456" s="30">
        <f t="shared" si="136"/>
        <v>282.64682068965521</v>
      </c>
      <c r="AD456" s="31">
        <f t="shared" si="137"/>
        <v>0.42857142857142855</v>
      </c>
      <c r="AE456" s="164">
        <f t="shared" si="138"/>
        <v>27.94</v>
      </c>
      <c r="AF456" s="165">
        <f t="shared" si="139"/>
        <v>6.7280465850000004</v>
      </c>
      <c r="AH456" t="str">
        <f t="shared" si="140"/>
        <v>2020</v>
      </c>
    </row>
    <row r="457" spans="4:34" hidden="1" x14ac:dyDescent="0.25">
      <c r="D457" s="282" t="str">
        <f t="shared" si="125"/>
        <v>Q3 2020</v>
      </c>
      <c r="E457" s="114" t="s">
        <v>62</v>
      </c>
      <c r="F457" s="115" t="s">
        <v>85</v>
      </c>
      <c r="G457" s="157" t="s">
        <v>43</v>
      </c>
      <c r="H457" s="157" t="s">
        <v>197</v>
      </c>
      <c r="I457" s="116" t="s">
        <v>50</v>
      </c>
      <c r="J457" s="116" t="s">
        <v>45</v>
      </c>
      <c r="K457" s="116" t="s">
        <v>81</v>
      </c>
      <c r="L457" s="116" t="s">
        <v>81</v>
      </c>
      <c r="M457" s="116" t="s">
        <v>147</v>
      </c>
      <c r="N457" s="117">
        <v>1.1000000000000001</v>
      </c>
      <c r="O457" s="146">
        <v>126</v>
      </c>
      <c r="P457" s="146">
        <v>294</v>
      </c>
      <c r="Q457" s="242">
        <v>2.12</v>
      </c>
      <c r="R457" s="118" t="str">
        <f t="shared" si="126"/>
        <v>200 - 299</v>
      </c>
      <c r="S457" s="118" t="str">
        <f t="shared" si="127"/>
        <v>1 - 1.19</v>
      </c>
      <c r="T457" s="119">
        <f t="shared" si="128"/>
        <v>2.3320000000000003</v>
      </c>
      <c r="U457" s="120">
        <f t="shared" si="129"/>
        <v>0.59921125986206913</v>
      </c>
      <c r="V457" s="161">
        <f t="shared" si="130"/>
        <v>2.3320000000000003</v>
      </c>
      <c r="W457" s="161">
        <f t="shared" si="131"/>
        <v>678.1084373461224</v>
      </c>
      <c r="X457" s="121">
        <f t="shared" si="132"/>
        <v>13.54406732</v>
      </c>
      <c r="Y457" s="188">
        <v>6.3887109999999998</v>
      </c>
      <c r="Z457" s="148">
        <f t="shared" si="133"/>
        <v>3</v>
      </c>
      <c r="AA457" s="148">
        <f t="shared" si="134"/>
        <v>7</v>
      </c>
      <c r="AB457" s="122">
        <f t="shared" si="135"/>
        <v>290.78406404207647</v>
      </c>
      <c r="AC457" s="30">
        <f t="shared" si="136"/>
        <v>282.64682068965521</v>
      </c>
      <c r="AD457" s="31">
        <f t="shared" si="137"/>
        <v>0.42857142857142855</v>
      </c>
      <c r="AE457" s="164">
        <f t="shared" si="138"/>
        <v>27.94</v>
      </c>
      <c r="AF457" s="165">
        <f t="shared" si="139"/>
        <v>13.54406732</v>
      </c>
      <c r="AH457" t="str">
        <f t="shared" si="140"/>
        <v>2020</v>
      </c>
    </row>
    <row r="458" spans="4:34" hidden="1" x14ac:dyDescent="0.25">
      <c r="D458" s="282" t="str">
        <f t="shared" ref="D458:D521" si="141">F458&amp;" "&amp;E458</f>
        <v>Q3 2020</v>
      </c>
      <c r="E458" s="114" t="s">
        <v>62</v>
      </c>
      <c r="F458" s="115" t="s">
        <v>85</v>
      </c>
      <c r="G458" s="157" t="s">
        <v>43</v>
      </c>
      <c r="H458" s="157" t="s">
        <v>197</v>
      </c>
      <c r="I458" s="116" t="s">
        <v>89</v>
      </c>
      <c r="J458" s="116" t="s">
        <v>45</v>
      </c>
      <c r="K458" s="116" t="s">
        <v>81</v>
      </c>
      <c r="L458" s="116" t="s">
        <v>81</v>
      </c>
      <c r="M458" s="116" t="s">
        <v>147</v>
      </c>
      <c r="N458" s="117">
        <v>1.1000000000000001</v>
      </c>
      <c r="O458" s="146">
        <v>126</v>
      </c>
      <c r="P458" s="146">
        <v>294</v>
      </c>
      <c r="Q458" s="242">
        <v>2.2000000000000002</v>
      </c>
      <c r="R458" s="118" t="str">
        <f t="shared" si="126"/>
        <v>200 - 299</v>
      </c>
      <c r="S458" s="118" t="str">
        <f t="shared" si="127"/>
        <v>1 - 1.19</v>
      </c>
      <c r="T458" s="119">
        <f t="shared" si="128"/>
        <v>2.4200000000000004</v>
      </c>
      <c r="U458" s="120">
        <f t="shared" si="129"/>
        <v>0.62182300551724157</v>
      </c>
      <c r="V458" s="161">
        <f t="shared" si="130"/>
        <v>2.4200000000000004</v>
      </c>
      <c r="W458" s="161">
        <f t="shared" si="131"/>
        <v>703.69743498182515</v>
      </c>
      <c r="X458" s="121">
        <f t="shared" si="132"/>
        <v>20.467133625209218</v>
      </c>
      <c r="Y458" s="188">
        <v>9.3032425569132808</v>
      </c>
      <c r="Z458" s="148">
        <f t="shared" si="133"/>
        <v>3</v>
      </c>
      <c r="AA458" s="148">
        <f t="shared" si="134"/>
        <v>7</v>
      </c>
      <c r="AB458" s="122">
        <f t="shared" si="135"/>
        <v>290.78406404207647</v>
      </c>
      <c r="AC458" s="30">
        <f t="shared" si="136"/>
        <v>282.64682068965521</v>
      </c>
      <c r="AD458" s="31">
        <f t="shared" si="137"/>
        <v>0.42857142857142855</v>
      </c>
      <c r="AE458" s="164">
        <f t="shared" si="138"/>
        <v>27.94</v>
      </c>
      <c r="AF458" s="165">
        <f t="shared" si="139"/>
        <v>20.467133625209218</v>
      </c>
      <c r="AH458" t="str">
        <f t="shared" si="140"/>
        <v>2020</v>
      </c>
    </row>
    <row r="459" spans="4:34" hidden="1" x14ac:dyDescent="0.25">
      <c r="D459" s="282" t="str">
        <f t="shared" si="141"/>
        <v>Q3 2020</v>
      </c>
      <c r="E459" s="114" t="s">
        <v>62</v>
      </c>
      <c r="F459" s="115" t="s">
        <v>85</v>
      </c>
      <c r="G459" s="157" t="s">
        <v>43</v>
      </c>
      <c r="H459" s="157" t="s">
        <v>197</v>
      </c>
      <c r="I459" s="116" t="s">
        <v>50</v>
      </c>
      <c r="J459" s="116" t="s">
        <v>45</v>
      </c>
      <c r="K459" s="116" t="s">
        <v>81</v>
      </c>
      <c r="L459" s="116" t="s">
        <v>81</v>
      </c>
      <c r="M459" s="116" t="s">
        <v>136</v>
      </c>
      <c r="N459" s="117">
        <v>0.95</v>
      </c>
      <c r="O459" s="146">
        <v>454</v>
      </c>
      <c r="P459" s="146">
        <v>454</v>
      </c>
      <c r="Q459" s="242">
        <v>0.36499999999999999</v>
      </c>
      <c r="R459" s="118" t="str">
        <f t="shared" si="126"/>
        <v>600 - 699</v>
      </c>
      <c r="S459" s="118" t="str">
        <f t="shared" si="127"/>
        <v>0.8 - 0.99</v>
      </c>
      <c r="T459" s="119">
        <f t="shared" si="128"/>
        <v>0.34675</v>
      </c>
      <c r="U459" s="120">
        <f t="shared" si="129"/>
        <v>0.10626188424999999</v>
      </c>
      <c r="V459" s="161">
        <f t="shared" si="130"/>
        <v>0.34675</v>
      </c>
      <c r="W459" s="161">
        <f t="shared" si="131"/>
        <v>234.34932942084555</v>
      </c>
      <c r="X459" s="121">
        <f t="shared" si="132"/>
        <v>5.2241285127282264</v>
      </c>
      <c r="Y459" s="188">
        <v>14.312680856789662</v>
      </c>
      <c r="Z459" s="148">
        <f t="shared" si="133"/>
        <v>1</v>
      </c>
      <c r="AA459" s="148">
        <f t="shared" si="134"/>
        <v>1</v>
      </c>
      <c r="AB459" s="122">
        <f t="shared" si="135"/>
        <v>675.84521822882641</v>
      </c>
      <c r="AC459" s="30">
        <f t="shared" si="136"/>
        <v>291.12844999999999</v>
      </c>
      <c r="AD459" s="31">
        <f t="shared" si="137"/>
        <v>1</v>
      </c>
      <c r="AE459" s="164">
        <f t="shared" si="138"/>
        <v>24.13</v>
      </c>
      <c r="AF459" s="165">
        <f t="shared" si="139"/>
        <v>5.2241285127282264</v>
      </c>
      <c r="AH459" t="str">
        <f t="shared" si="140"/>
        <v>2020</v>
      </c>
    </row>
    <row r="460" spans="4:34" hidden="1" x14ac:dyDescent="0.25">
      <c r="D460" s="282" t="str">
        <f t="shared" si="141"/>
        <v>Q3 2020</v>
      </c>
      <c r="E460" s="114" t="s">
        <v>62</v>
      </c>
      <c r="F460" s="115" t="s">
        <v>85</v>
      </c>
      <c r="G460" s="157" t="s">
        <v>43</v>
      </c>
      <c r="H460" s="157" t="s">
        <v>197</v>
      </c>
      <c r="I460" s="116" t="s">
        <v>58</v>
      </c>
      <c r="J460" s="116" t="s">
        <v>45</v>
      </c>
      <c r="K460" s="116" t="s">
        <v>81</v>
      </c>
      <c r="L460" s="116" t="s">
        <v>81</v>
      </c>
      <c r="M460" s="116" t="s">
        <v>187</v>
      </c>
      <c r="N460" s="117">
        <v>1.39</v>
      </c>
      <c r="O460" s="146">
        <v>454</v>
      </c>
      <c r="P460" s="146">
        <v>454</v>
      </c>
      <c r="Q460" s="242">
        <v>0.9</v>
      </c>
      <c r="R460" s="118" t="str">
        <f t="shared" si="126"/>
        <v>400 - 499</v>
      </c>
      <c r="S460" s="118" t="str">
        <f t="shared" si="127"/>
        <v>1.2 - 1.39</v>
      </c>
      <c r="T460" s="119">
        <f t="shared" si="128"/>
        <v>1.2509999999999999</v>
      </c>
      <c r="U460" s="120">
        <f t="shared" si="129"/>
        <v>0.56093113620000001</v>
      </c>
      <c r="V460" s="161">
        <f t="shared" si="130"/>
        <v>1.2509999999999999</v>
      </c>
      <c r="W460" s="161">
        <f t="shared" si="131"/>
        <v>577.84766158564662</v>
      </c>
      <c r="X460" s="121">
        <f t="shared" si="132"/>
        <v>12.881412771110696</v>
      </c>
      <c r="Y460" s="188">
        <v>14.312680856789662</v>
      </c>
      <c r="Z460" s="148">
        <f t="shared" si="133"/>
        <v>1</v>
      </c>
      <c r="AA460" s="148">
        <f t="shared" si="134"/>
        <v>1</v>
      </c>
      <c r="AB460" s="122">
        <f t="shared" si="135"/>
        <v>461.90860238660804</v>
      </c>
      <c r="AC460" s="30">
        <f t="shared" si="136"/>
        <v>623.25681799999995</v>
      </c>
      <c r="AD460" s="31">
        <f t="shared" si="137"/>
        <v>1</v>
      </c>
      <c r="AE460" s="164">
        <f t="shared" si="138"/>
        <v>35.305999999999997</v>
      </c>
      <c r="AF460" s="165">
        <f t="shared" si="139"/>
        <v>12.881412771110696</v>
      </c>
      <c r="AH460" t="str">
        <f t="shared" si="140"/>
        <v>2020</v>
      </c>
    </row>
    <row r="461" spans="4:34" hidden="1" x14ac:dyDescent="0.25">
      <c r="D461" s="282" t="str">
        <f t="shared" si="141"/>
        <v>Q4 2020</v>
      </c>
      <c r="E461" s="114" t="s">
        <v>62</v>
      </c>
      <c r="F461" s="115" t="s">
        <v>86</v>
      </c>
      <c r="G461" s="157" t="s">
        <v>43</v>
      </c>
      <c r="H461" s="157" t="s">
        <v>197</v>
      </c>
      <c r="I461" s="116" t="s">
        <v>87</v>
      </c>
      <c r="J461" s="116" t="s">
        <v>51</v>
      </c>
      <c r="K461" s="116" t="s">
        <v>46</v>
      </c>
      <c r="L461" s="116" t="s">
        <v>46</v>
      </c>
      <c r="M461" s="116"/>
      <c r="N461" s="117">
        <v>1.78</v>
      </c>
      <c r="O461" s="146">
        <v>368</v>
      </c>
      <c r="P461" s="146">
        <v>448</v>
      </c>
      <c r="Q461" s="242">
        <v>1.35</v>
      </c>
      <c r="R461" s="118" t="str">
        <f t="shared" si="126"/>
        <v>300 - 399</v>
      </c>
      <c r="S461" s="118" t="str">
        <f t="shared" si="127"/>
        <v>1.6 - 1.79</v>
      </c>
      <c r="T461" s="119">
        <f t="shared" si="128"/>
        <v>2.403</v>
      </c>
      <c r="U461" s="120">
        <f t="shared" si="129"/>
        <v>1.3535127390050268</v>
      </c>
      <c r="V461" s="161">
        <f t="shared" si="130"/>
        <v>2.403</v>
      </c>
      <c r="W461" s="161">
        <f t="shared" si="131"/>
        <v>782.68338426211653</v>
      </c>
      <c r="X461" s="121">
        <f t="shared" si="132"/>
        <v>49.829978663228779</v>
      </c>
      <c r="Y461" s="188">
        <v>36.91109530609539</v>
      </c>
      <c r="Z461" s="148">
        <f t="shared" si="133"/>
        <v>23</v>
      </c>
      <c r="AA461" s="148">
        <f t="shared" si="134"/>
        <v>28</v>
      </c>
      <c r="AB461" s="122">
        <f t="shared" si="135"/>
        <v>325.71093810325283</v>
      </c>
      <c r="AC461" s="30">
        <f t="shared" si="136"/>
        <v>1002.6020288926123</v>
      </c>
      <c r="AD461" s="31">
        <f t="shared" si="137"/>
        <v>0.8214285714285714</v>
      </c>
      <c r="AE461" s="164">
        <f t="shared" si="138"/>
        <v>45.211999999999996</v>
      </c>
      <c r="AF461" s="165">
        <f t="shared" si="139"/>
        <v>49.829978663228779</v>
      </c>
      <c r="AH461" t="str">
        <f t="shared" si="140"/>
        <v>2020</v>
      </c>
    </row>
    <row r="462" spans="4:34" hidden="1" x14ac:dyDescent="0.25">
      <c r="D462" s="282" t="str">
        <f t="shared" si="141"/>
        <v>Q4 2020</v>
      </c>
      <c r="E462" s="114" t="s">
        <v>62</v>
      </c>
      <c r="F462" s="115" t="s">
        <v>86</v>
      </c>
      <c r="G462" s="157" t="s">
        <v>43</v>
      </c>
      <c r="H462" s="157" t="s">
        <v>197</v>
      </c>
      <c r="I462" s="116" t="s">
        <v>88</v>
      </c>
      <c r="J462" s="116" t="s">
        <v>51</v>
      </c>
      <c r="K462" s="116" t="s">
        <v>46</v>
      </c>
      <c r="L462" s="116" t="s">
        <v>46</v>
      </c>
      <c r="M462" s="116"/>
      <c r="N462" s="117">
        <v>1.5</v>
      </c>
      <c r="O462" s="146">
        <v>312</v>
      </c>
      <c r="P462" s="146">
        <v>390</v>
      </c>
      <c r="Q462" s="242">
        <v>2.9</v>
      </c>
      <c r="R462" s="118" t="str">
        <f t="shared" ref="R462:R525" si="142">VLOOKUP(MATCH(AB462, PPIDefinition, 1), Index2PPICat, 2, FALSE)</f>
        <v>300 - 399</v>
      </c>
      <c r="S462" s="118" t="str">
        <f t="shared" ref="S462:S525" si="143">VLOOKUP(MATCH(N462, SizeDefinition, 1), Index2SizeCat, 2, FALSE)</f>
        <v>1.4 - 1.59</v>
      </c>
      <c r="T462" s="119">
        <f t="shared" ref="T462:T525" si="144">N462*Q462</f>
        <v>4.3499999999999996</v>
      </c>
      <c r="U462" s="120">
        <f t="shared" ref="U462:U525" si="145">Q462*AC462/1000</f>
        <v>2.0534970731707314</v>
      </c>
      <c r="V462" s="161">
        <f t="shared" ref="V462:V525" si="146">Q462*AE462/25.4</f>
        <v>4.3499999999999996</v>
      </c>
      <c r="W462" s="161">
        <f t="shared" ref="W462:W525" si="147">Q462*SQRT(O462^2+P462^2)</f>
        <v>1448.3867025073102</v>
      </c>
      <c r="X462" s="121">
        <f t="shared" ref="X462:X525" si="148">IF(Q462=0, 0, Q462*Y462)</f>
        <v>66.901360242297912</v>
      </c>
      <c r="Y462" s="188">
        <v>23.069434566309624</v>
      </c>
      <c r="Z462" s="148">
        <f t="shared" ref="Z462:Z525" si="149">VLOOKUP(O462&amp;" x "&amp;P462, Reso2Code, 3, FALSE)</f>
        <v>4</v>
      </c>
      <c r="AA462" s="148">
        <f t="shared" ref="AA462:AA525" si="150">VLOOKUP(O462&amp;" x "&amp;P462, Reso2Code, 4, FALSE)</f>
        <v>5</v>
      </c>
      <c r="AB462" s="122">
        <f t="shared" ref="AB462:AB525" si="151">SQRT(O462^2+P462^2)/N462</f>
        <v>332.96246034650812</v>
      </c>
      <c r="AC462" s="30">
        <f t="shared" ref="AC462:AC525" si="152">AE462^2*AD462/(1+AD462^2)</f>
        <v>708.10243902439004</v>
      </c>
      <c r="AD462" s="31">
        <f t="shared" ref="AD462:AD525" si="153">IF(Z462=0, 0, Z462/AA462)</f>
        <v>0.8</v>
      </c>
      <c r="AE462" s="164">
        <f t="shared" ref="AE462:AE525" si="154">N462*25.4</f>
        <v>38.099999999999994</v>
      </c>
      <c r="AF462" s="165">
        <f t="shared" ref="AF462:AF525" si="155">Q462*Y462</f>
        <v>66.901360242297912</v>
      </c>
      <c r="AH462" t="str">
        <f t="shared" ref="AH462:AH525" si="156">TEXT(E462, "####")</f>
        <v>2020</v>
      </c>
    </row>
    <row r="463" spans="4:34" hidden="1" x14ac:dyDescent="0.25">
      <c r="D463" s="282" t="str">
        <f t="shared" si="141"/>
        <v>Q4 2020</v>
      </c>
      <c r="E463" s="114" t="s">
        <v>62</v>
      </c>
      <c r="F463" s="115" t="s">
        <v>86</v>
      </c>
      <c r="G463" s="157" t="s">
        <v>43</v>
      </c>
      <c r="H463" s="157" t="s">
        <v>197</v>
      </c>
      <c r="I463" s="116" t="s">
        <v>64</v>
      </c>
      <c r="J463" s="116" t="s">
        <v>51</v>
      </c>
      <c r="K463" s="116" t="s">
        <v>46</v>
      </c>
      <c r="L463" s="116" t="s">
        <v>46</v>
      </c>
      <c r="M463" s="116"/>
      <c r="N463" s="117">
        <v>1.78</v>
      </c>
      <c r="O463" s="146">
        <v>368</v>
      </c>
      <c r="P463" s="146">
        <v>448</v>
      </c>
      <c r="Q463" s="242">
        <v>4.7</v>
      </c>
      <c r="R463" s="118" t="str">
        <f t="shared" si="142"/>
        <v>300 - 399</v>
      </c>
      <c r="S463" s="118" t="str">
        <f t="shared" si="143"/>
        <v>1.6 - 1.79</v>
      </c>
      <c r="T463" s="119">
        <f t="shared" si="144"/>
        <v>8.3659999999999997</v>
      </c>
      <c r="U463" s="120">
        <f t="shared" si="145"/>
        <v>4.7122295357952781</v>
      </c>
      <c r="V463" s="161">
        <f t="shared" si="146"/>
        <v>8.3659999999999997</v>
      </c>
      <c r="W463" s="161">
        <f t="shared" si="147"/>
        <v>2724.8977081718131</v>
      </c>
      <c r="X463" s="121">
        <f t="shared" si="148"/>
        <v>173.48214793864835</v>
      </c>
      <c r="Y463" s="188">
        <v>36.91109530609539</v>
      </c>
      <c r="Z463" s="148">
        <f t="shared" si="149"/>
        <v>23</v>
      </c>
      <c r="AA463" s="148">
        <f t="shared" si="150"/>
        <v>28</v>
      </c>
      <c r="AB463" s="122">
        <f t="shared" si="151"/>
        <v>325.71093810325283</v>
      </c>
      <c r="AC463" s="30">
        <f t="shared" si="152"/>
        <v>1002.6020288926123</v>
      </c>
      <c r="AD463" s="31">
        <f t="shared" si="153"/>
        <v>0.8214285714285714</v>
      </c>
      <c r="AE463" s="164">
        <f t="shared" si="154"/>
        <v>45.211999999999996</v>
      </c>
      <c r="AF463" s="165">
        <f t="shared" si="155"/>
        <v>173.48214793864835</v>
      </c>
      <c r="AH463" t="str">
        <f t="shared" si="156"/>
        <v>2020</v>
      </c>
    </row>
    <row r="464" spans="4:34" hidden="1" x14ac:dyDescent="0.25">
      <c r="D464" s="282" t="str">
        <f t="shared" si="141"/>
        <v>Q4 2020</v>
      </c>
      <c r="E464" s="114" t="s">
        <v>62</v>
      </c>
      <c r="F464" s="115" t="s">
        <v>86</v>
      </c>
      <c r="G464" s="157" t="s">
        <v>43</v>
      </c>
      <c r="H464" s="157" t="s">
        <v>197</v>
      </c>
      <c r="I464" s="116" t="s">
        <v>64</v>
      </c>
      <c r="J464" s="116" t="s">
        <v>51</v>
      </c>
      <c r="K464" s="116" t="s">
        <v>46</v>
      </c>
      <c r="L464" s="116" t="s">
        <v>46</v>
      </c>
      <c r="M464" s="116"/>
      <c r="N464" s="117">
        <v>1.57</v>
      </c>
      <c r="O464" s="146">
        <v>324</v>
      </c>
      <c r="P464" s="146">
        <v>394</v>
      </c>
      <c r="Q464" s="242">
        <v>5.6</v>
      </c>
      <c r="R464" s="118" t="str">
        <f t="shared" si="142"/>
        <v>300 - 399</v>
      </c>
      <c r="S464" s="118" t="str">
        <f t="shared" si="143"/>
        <v>1.4 - 1.59</v>
      </c>
      <c r="T464" s="119">
        <f t="shared" si="144"/>
        <v>8.7919999999999998</v>
      </c>
      <c r="U464" s="120">
        <f t="shared" si="145"/>
        <v>4.3688655167427424</v>
      </c>
      <c r="V464" s="161">
        <f t="shared" si="146"/>
        <v>8.7919999999999998</v>
      </c>
      <c r="W464" s="161">
        <f t="shared" si="147"/>
        <v>2856.6148357802804</v>
      </c>
      <c r="X464" s="121">
        <f t="shared" si="148"/>
        <v>206.70213371413416</v>
      </c>
      <c r="Y464" s="188">
        <v>36.91109530609539</v>
      </c>
      <c r="Z464" s="148">
        <f t="shared" si="149"/>
        <v>162</v>
      </c>
      <c r="AA464" s="148">
        <f t="shared" si="150"/>
        <v>197</v>
      </c>
      <c r="AB464" s="122">
        <f t="shared" si="151"/>
        <v>324.91069560740226</v>
      </c>
      <c r="AC464" s="30">
        <f t="shared" si="152"/>
        <v>780.154556561204</v>
      </c>
      <c r="AD464" s="31">
        <f t="shared" si="153"/>
        <v>0.82233502538071068</v>
      </c>
      <c r="AE464" s="164">
        <f t="shared" si="154"/>
        <v>39.878</v>
      </c>
      <c r="AF464" s="165">
        <f t="shared" si="155"/>
        <v>206.70213371413416</v>
      </c>
      <c r="AH464" t="str">
        <f t="shared" si="156"/>
        <v>2020</v>
      </c>
    </row>
    <row r="465" spans="4:34" hidden="1" x14ac:dyDescent="0.25">
      <c r="D465" s="282" t="str">
        <f t="shared" si="141"/>
        <v>Q4 2020</v>
      </c>
      <c r="E465" s="114" t="s">
        <v>62</v>
      </c>
      <c r="F465" s="115" t="s">
        <v>86</v>
      </c>
      <c r="G465" s="157" t="s">
        <v>43</v>
      </c>
      <c r="H465" s="157" t="s">
        <v>197</v>
      </c>
      <c r="I465" s="116" t="s">
        <v>50</v>
      </c>
      <c r="J465" s="116" t="s">
        <v>51</v>
      </c>
      <c r="K465" s="116" t="s">
        <v>75</v>
      </c>
      <c r="L465" s="116" t="s">
        <v>75</v>
      </c>
      <c r="M465" s="116" t="s">
        <v>167</v>
      </c>
      <c r="N465" s="117">
        <v>1.53</v>
      </c>
      <c r="O465" s="146">
        <v>188</v>
      </c>
      <c r="P465" s="146">
        <v>460</v>
      </c>
      <c r="Q465" s="242">
        <v>0.9</v>
      </c>
      <c r="R465" s="118" t="str">
        <f t="shared" si="142"/>
        <v>300 - 399</v>
      </c>
      <c r="S465" s="118" t="str">
        <f t="shared" si="143"/>
        <v>1.4 - 1.59</v>
      </c>
      <c r="T465" s="119">
        <f t="shared" si="144"/>
        <v>1.377</v>
      </c>
      <c r="U465" s="120">
        <f t="shared" si="145"/>
        <v>0.47600334725528071</v>
      </c>
      <c r="V465" s="161">
        <f t="shared" si="146"/>
        <v>1.377</v>
      </c>
      <c r="W465" s="161">
        <f t="shared" si="147"/>
        <v>447.24114300900357</v>
      </c>
      <c r="X465" s="121">
        <f t="shared" si="148"/>
        <v>17.302075924732215</v>
      </c>
      <c r="Y465" s="188">
        <v>19.224528805258014</v>
      </c>
      <c r="Z465" s="148">
        <f t="shared" si="149"/>
        <v>47</v>
      </c>
      <c r="AA465" s="148">
        <f t="shared" si="150"/>
        <v>115</v>
      </c>
      <c r="AB465" s="122">
        <f t="shared" si="151"/>
        <v>324.79385839433809</v>
      </c>
      <c r="AC465" s="30">
        <f t="shared" si="152"/>
        <v>528.89260806142295</v>
      </c>
      <c r="AD465" s="31">
        <f t="shared" si="153"/>
        <v>0.40869565217391307</v>
      </c>
      <c r="AE465" s="164">
        <f t="shared" si="154"/>
        <v>38.862000000000002</v>
      </c>
      <c r="AF465" s="165">
        <f t="shared" si="155"/>
        <v>17.302075924732215</v>
      </c>
      <c r="AH465" t="str">
        <f t="shared" si="156"/>
        <v>2020</v>
      </c>
    </row>
    <row r="466" spans="4:34" hidden="1" x14ac:dyDescent="0.25">
      <c r="D466" s="282" t="str">
        <f t="shared" si="141"/>
        <v>Q4 2020</v>
      </c>
      <c r="E466" s="114" t="s">
        <v>62</v>
      </c>
      <c r="F466" s="115" t="s">
        <v>86</v>
      </c>
      <c r="G466" s="157" t="s">
        <v>43</v>
      </c>
      <c r="H466" s="157" t="s">
        <v>197</v>
      </c>
      <c r="I466" s="116" t="s">
        <v>73</v>
      </c>
      <c r="J466" s="116" t="s">
        <v>51</v>
      </c>
      <c r="K466" s="116" t="s">
        <v>78</v>
      </c>
      <c r="L466" s="116" t="s">
        <v>78</v>
      </c>
      <c r="M466" s="116" t="s">
        <v>193</v>
      </c>
      <c r="N466" s="117">
        <v>1.91</v>
      </c>
      <c r="O466" s="146">
        <v>402</v>
      </c>
      <c r="P466" s="146">
        <v>476</v>
      </c>
      <c r="Q466" s="242">
        <v>1.4999999999999999E-2</v>
      </c>
      <c r="R466" s="118" t="str">
        <f t="shared" si="142"/>
        <v>300 - 399</v>
      </c>
      <c r="S466" s="118" t="str">
        <f t="shared" si="143"/>
        <v>1.8 - 1.99</v>
      </c>
      <c r="T466" s="119">
        <f t="shared" si="144"/>
        <v>2.8649999999999998E-2</v>
      </c>
      <c r="U466" s="120">
        <f t="shared" si="145"/>
        <v>1.7403046351730844E-2</v>
      </c>
      <c r="V466" s="161">
        <f t="shared" si="146"/>
        <v>2.8649999999999995E-2</v>
      </c>
      <c r="W466" s="161">
        <f t="shared" si="147"/>
        <v>9.3456139445196431</v>
      </c>
      <c r="X466" s="121">
        <f t="shared" si="148"/>
        <v>0.28836793207887018</v>
      </c>
      <c r="Y466" s="188">
        <v>19.224528805258014</v>
      </c>
      <c r="Z466" s="148">
        <f t="shared" si="149"/>
        <v>201</v>
      </c>
      <c r="AA466" s="148">
        <f t="shared" si="150"/>
        <v>238</v>
      </c>
      <c r="AB466" s="122">
        <f t="shared" si="151"/>
        <v>326.19943959928952</v>
      </c>
      <c r="AC466" s="30">
        <f t="shared" si="152"/>
        <v>1160.2030901153896</v>
      </c>
      <c r="AD466" s="31">
        <f t="shared" si="153"/>
        <v>0.84453781512605042</v>
      </c>
      <c r="AE466" s="164">
        <f t="shared" si="154"/>
        <v>48.513999999999996</v>
      </c>
      <c r="AF466" s="165">
        <f t="shared" si="155"/>
        <v>0.28836793207887018</v>
      </c>
      <c r="AH466" t="str">
        <f t="shared" si="156"/>
        <v>2020</v>
      </c>
    </row>
    <row r="467" spans="4:34" hidden="1" x14ac:dyDescent="0.25">
      <c r="D467" s="282" t="str">
        <f t="shared" si="141"/>
        <v>Q4 2020</v>
      </c>
      <c r="E467" s="114" t="s">
        <v>62</v>
      </c>
      <c r="F467" s="115" t="s">
        <v>86</v>
      </c>
      <c r="G467" s="157" t="s">
        <v>43</v>
      </c>
      <c r="H467" s="157" t="s">
        <v>197</v>
      </c>
      <c r="I467" s="116" t="s">
        <v>88</v>
      </c>
      <c r="J467" s="116" t="s">
        <v>51</v>
      </c>
      <c r="K467" s="116" t="s">
        <v>55</v>
      </c>
      <c r="L467" s="116" t="s">
        <v>55</v>
      </c>
      <c r="M467" s="116"/>
      <c r="N467" s="117">
        <v>1.4</v>
      </c>
      <c r="O467" s="146">
        <v>360</v>
      </c>
      <c r="P467" s="146">
        <v>360</v>
      </c>
      <c r="Q467" s="242">
        <v>2.7</v>
      </c>
      <c r="R467" s="118" t="str">
        <f t="shared" si="142"/>
        <v>300 - 399</v>
      </c>
      <c r="S467" s="118" t="str">
        <f t="shared" si="143"/>
        <v>1.4 - 1.59</v>
      </c>
      <c r="T467" s="119">
        <f t="shared" si="144"/>
        <v>3.78</v>
      </c>
      <c r="U467" s="120">
        <f t="shared" si="145"/>
        <v>1.7070933599999998</v>
      </c>
      <c r="V467" s="161">
        <f t="shared" si="146"/>
        <v>3.78</v>
      </c>
      <c r="W467" s="161">
        <f t="shared" si="147"/>
        <v>1374.6155826266486</v>
      </c>
      <c r="X467" s="121">
        <f t="shared" si="148"/>
        <v>62.28747332903599</v>
      </c>
      <c r="Y467" s="188">
        <v>23.069434566309624</v>
      </c>
      <c r="Z467" s="148">
        <f t="shared" si="149"/>
        <v>1</v>
      </c>
      <c r="AA467" s="148">
        <f t="shared" si="150"/>
        <v>1</v>
      </c>
      <c r="AB467" s="122">
        <f t="shared" si="151"/>
        <v>363.65491603879593</v>
      </c>
      <c r="AC467" s="30">
        <f t="shared" si="152"/>
        <v>632.25679999999988</v>
      </c>
      <c r="AD467" s="31">
        <f t="shared" si="153"/>
        <v>1</v>
      </c>
      <c r="AE467" s="164">
        <f t="shared" si="154"/>
        <v>35.559999999999995</v>
      </c>
      <c r="AF467" s="165">
        <f t="shared" si="155"/>
        <v>62.28747332903599</v>
      </c>
      <c r="AH467" t="str">
        <f t="shared" si="156"/>
        <v>2020</v>
      </c>
    </row>
    <row r="468" spans="4:34" hidden="1" x14ac:dyDescent="0.25">
      <c r="D468" s="282" t="str">
        <f t="shared" si="141"/>
        <v>Q4 2020</v>
      </c>
      <c r="E468" s="114" t="s">
        <v>62</v>
      </c>
      <c r="F468" s="115" t="s">
        <v>86</v>
      </c>
      <c r="G468" s="157" t="s">
        <v>43</v>
      </c>
      <c r="H468" s="157" t="s">
        <v>197</v>
      </c>
      <c r="I468" s="116" t="s">
        <v>58</v>
      </c>
      <c r="J468" s="116" t="s">
        <v>45</v>
      </c>
      <c r="K468" s="116" t="s">
        <v>168</v>
      </c>
      <c r="L468" s="116" t="s">
        <v>168</v>
      </c>
      <c r="M468" s="116">
        <v>6</v>
      </c>
      <c r="N468" s="117">
        <v>1.474</v>
      </c>
      <c r="O468" s="146">
        <v>194</v>
      </c>
      <c r="P468" s="146">
        <v>368</v>
      </c>
      <c r="Q468" s="242">
        <v>0.67</v>
      </c>
      <c r="R468" s="118" t="str">
        <f t="shared" si="142"/>
        <v>200 - 299</v>
      </c>
      <c r="S468" s="118" t="str">
        <f t="shared" si="143"/>
        <v>1.4 - 1.59</v>
      </c>
      <c r="T468" s="119">
        <f t="shared" si="144"/>
        <v>0.98758000000000001</v>
      </c>
      <c r="U468" s="120">
        <f t="shared" si="145"/>
        <v>0.3874271503635961</v>
      </c>
      <c r="V468" s="161">
        <f t="shared" si="146"/>
        <v>0.98758000000000001</v>
      </c>
      <c r="W468" s="161">
        <f t="shared" si="147"/>
        <v>278.72322113523302</v>
      </c>
      <c r="X468" s="121">
        <f t="shared" si="148"/>
        <v>7.6739943132827735</v>
      </c>
      <c r="Y468" s="188">
        <v>11.45372285564593</v>
      </c>
      <c r="Z468" s="148">
        <f t="shared" si="149"/>
        <v>97</v>
      </c>
      <c r="AA468" s="148">
        <f t="shared" si="150"/>
        <v>184</v>
      </c>
      <c r="AB468" s="122">
        <f t="shared" si="151"/>
        <v>282.22849909398025</v>
      </c>
      <c r="AC468" s="30">
        <f t="shared" si="152"/>
        <v>578.24947815462099</v>
      </c>
      <c r="AD468" s="31">
        <f t="shared" si="153"/>
        <v>0.52717391304347827</v>
      </c>
      <c r="AE468" s="164">
        <f t="shared" si="154"/>
        <v>37.439599999999999</v>
      </c>
      <c r="AF468" s="165">
        <f t="shared" si="155"/>
        <v>7.6739943132827735</v>
      </c>
      <c r="AH468" t="str">
        <f t="shared" si="156"/>
        <v>2020</v>
      </c>
    </row>
    <row r="469" spans="4:34" hidden="1" x14ac:dyDescent="0.25">
      <c r="D469" s="282" t="str">
        <f t="shared" si="141"/>
        <v>Q4 2020</v>
      </c>
      <c r="E469" s="114" t="s">
        <v>62</v>
      </c>
      <c r="F469" s="115" t="s">
        <v>86</v>
      </c>
      <c r="G469" s="157" t="s">
        <v>43</v>
      </c>
      <c r="H469" s="157" t="s">
        <v>197</v>
      </c>
      <c r="I469" s="116" t="s">
        <v>72</v>
      </c>
      <c r="J469" s="116" t="s">
        <v>45</v>
      </c>
      <c r="K469" s="116" t="s">
        <v>168</v>
      </c>
      <c r="L469" s="116" t="s">
        <v>168</v>
      </c>
      <c r="M469" s="116">
        <v>6</v>
      </c>
      <c r="N469" s="117">
        <v>1.474</v>
      </c>
      <c r="O469" s="146">
        <v>194</v>
      </c>
      <c r="P469" s="146">
        <v>368</v>
      </c>
      <c r="Q469" s="242">
        <v>0.68</v>
      </c>
      <c r="R469" s="118" t="str">
        <f t="shared" si="142"/>
        <v>200 - 299</v>
      </c>
      <c r="S469" s="118" t="str">
        <f t="shared" si="143"/>
        <v>1.4 - 1.59</v>
      </c>
      <c r="T469" s="119">
        <f t="shared" si="144"/>
        <v>1.0023200000000001</v>
      </c>
      <c r="U469" s="120">
        <f t="shared" si="145"/>
        <v>0.39320964514514228</v>
      </c>
      <c r="V469" s="161">
        <f t="shared" si="146"/>
        <v>1.0023200000000001</v>
      </c>
      <c r="W469" s="161">
        <f t="shared" si="147"/>
        <v>282.88326921187831</v>
      </c>
      <c r="X469" s="121">
        <f t="shared" si="148"/>
        <v>7.7885315418392329</v>
      </c>
      <c r="Y469" s="188">
        <v>11.45372285564593</v>
      </c>
      <c r="Z469" s="148">
        <f t="shared" si="149"/>
        <v>97</v>
      </c>
      <c r="AA469" s="148">
        <f t="shared" si="150"/>
        <v>184</v>
      </c>
      <c r="AB469" s="122">
        <f t="shared" si="151"/>
        <v>282.22849909398025</v>
      </c>
      <c r="AC469" s="30">
        <f t="shared" si="152"/>
        <v>578.24947815462099</v>
      </c>
      <c r="AD469" s="31">
        <f t="shared" si="153"/>
        <v>0.52717391304347827</v>
      </c>
      <c r="AE469" s="164">
        <f t="shared" si="154"/>
        <v>37.439599999999999</v>
      </c>
      <c r="AF469" s="165">
        <f t="shared" si="155"/>
        <v>7.7885315418392329</v>
      </c>
      <c r="AH469" t="str">
        <f t="shared" si="156"/>
        <v>2020</v>
      </c>
    </row>
    <row r="470" spans="4:34" hidden="1" x14ac:dyDescent="0.25">
      <c r="D470" s="282" t="str">
        <f t="shared" si="141"/>
        <v>Q4 2020</v>
      </c>
      <c r="E470" s="114" t="s">
        <v>62</v>
      </c>
      <c r="F470" s="115" t="s">
        <v>86</v>
      </c>
      <c r="G470" s="157" t="s">
        <v>43</v>
      </c>
      <c r="H470" s="157" t="s">
        <v>197</v>
      </c>
      <c r="I470" s="116" t="s">
        <v>50</v>
      </c>
      <c r="J470" s="116" t="s">
        <v>45</v>
      </c>
      <c r="K470" s="116" t="s">
        <v>168</v>
      </c>
      <c r="L470" s="116" t="s">
        <v>168</v>
      </c>
      <c r="M470" s="116">
        <v>6</v>
      </c>
      <c r="N470" s="117">
        <v>1.474</v>
      </c>
      <c r="O470" s="146">
        <v>194</v>
      </c>
      <c r="P470" s="146">
        <v>368</v>
      </c>
      <c r="Q470" s="242">
        <v>1.35</v>
      </c>
      <c r="R470" s="118" t="str">
        <f t="shared" si="142"/>
        <v>200 - 299</v>
      </c>
      <c r="S470" s="118" t="str">
        <f t="shared" si="143"/>
        <v>1.4 - 1.59</v>
      </c>
      <c r="T470" s="119">
        <f t="shared" si="144"/>
        <v>1.9899</v>
      </c>
      <c r="U470" s="120">
        <f t="shared" si="145"/>
        <v>0.78063679550873832</v>
      </c>
      <c r="V470" s="161">
        <f t="shared" si="146"/>
        <v>1.9899000000000002</v>
      </c>
      <c r="W470" s="161">
        <f t="shared" si="147"/>
        <v>561.60649034711128</v>
      </c>
      <c r="X470" s="121">
        <f t="shared" si="148"/>
        <v>16.547141519671154</v>
      </c>
      <c r="Y470" s="188">
        <v>12.257141866423076</v>
      </c>
      <c r="Z470" s="148">
        <f t="shared" si="149"/>
        <v>97</v>
      </c>
      <c r="AA470" s="148">
        <f t="shared" si="150"/>
        <v>184</v>
      </c>
      <c r="AB470" s="122">
        <f t="shared" si="151"/>
        <v>282.22849909398025</v>
      </c>
      <c r="AC470" s="30">
        <f t="shared" si="152"/>
        <v>578.24947815462099</v>
      </c>
      <c r="AD470" s="31">
        <f t="shared" si="153"/>
        <v>0.52717391304347827</v>
      </c>
      <c r="AE470" s="164">
        <f t="shared" si="154"/>
        <v>37.439599999999999</v>
      </c>
      <c r="AF470" s="165">
        <f t="shared" si="155"/>
        <v>16.547141519671154</v>
      </c>
      <c r="AH470" t="str">
        <f t="shared" si="156"/>
        <v>2020</v>
      </c>
    </row>
    <row r="471" spans="4:34" hidden="1" x14ac:dyDescent="0.25">
      <c r="D471" s="282" t="str">
        <f t="shared" si="141"/>
        <v>Q4 2020</v>
      </c>
      <c r="E471" s="114" t="s">
        <v>62</v>
      </c>
      <c r="F471" s="115" t="s">
        <v>86</v>
      </c>
      <c r="G471" s="157" t="s">
        <v>43</v>
      </c>
      <c r="H471" s="157" t="s">
        <v>197</v>
      </c>
      <c r="I471" s="116" t="s">
        <v>58</v>
      </c>
      <c r="J471" s="116" t="s">
        <v>45</v>
      </c>
      <c r="K471" s="116" t="s">
        <v>75</v>
      </c>
      <c r="L471" s="116" t="s">
        <v>129</v>
      </c>
      <c r="M471" s="116" t="s">
        <v>133</v>
      </c>
      <c r="N471" s="117">
        <v>1.2</v>
      </c>
      <c r="O471" s="146">
        <v>390</v>
      </c>
      <c r="P471" s="146">
        <v>390</v>
      </c>
      <c r="Q471" s="242">
        <v>7.0000000000000007E-2</v>
      </c>
      <c r="R471" s="118" t="str">
        <f t="shared" si="142"/>
        <v>400 - 499</v>
      </c>
      <c r="S471" s="118" t="str">
        <f t="shared" si="143"/>
        <v>1.2 - 1.39</v>
      </c>
      <c r="T471" s="119">
        <f t="shared" si="144"/>
        <v>8.4000000000000005E-2</v>
      </c>
      <c r="U471" s="120">
        <f t="shared" si="145"/>
        <v>3.251606399999999E-2</v>
      </c>
      <c r="V471" s="161">
        <f t="shared" si="146"/>
        <v>8.4000000000000005E-2</v>
      </c>
      <c r="W471" s="161">
        <f t="shared" si="147"/>
        <v>38.608030252785497</v>
      </c>
      <c r="X471" s="121">
        <f t="shared" si="148"/>
        <v>0.82605637564961554</v>
      </c>
      <c r="Y471" s="188">
        <v>11.800805366423077</v>
      </c>
      <c r="Z471" s="148">
        <f t="shared" si="149"/>
        <v>1</v>
      </c>
      <c r="AA471" s="148">
        <f t="shared" si="150"/>
        <v>1</v>
      </c>
      <c r="AB471" s="122">
        <f t="shared" si="151"/>
        <v>459.61940777125591</v>
      </c>
      <c r="AC471" s="30">
        <f t="shared" si="152"/>
        <v>464.51519999999988</v>
      </c>
      <c r="AD471" s="31">
        <f t="shared" si="153"/>
        <v>1</v>
      </c>
      <c r="AE471" s="164">
        <f t="shared" si="154"/>
        <v>30.479999999999997</v>
      </c>
      <c r="AF471" s="165">
        <f t="shared" si="155"/>
        <v>0.82605637564961554</v>
      </c>
      <c r="AH471" t="str">
        <f t="shared" si="156"/>
        <v>2020</v>
      </c>
    </row>
    <row r="472" spans="4:34" hidden="1" x14ac:dyDescent="0.25">
      <c r="D472" s="282" t="str">
        <f t="shared" si="141"/>
        <v>Q4 2020</v>
      </c>
      <c r="E472" s="114" t="s">
        <v>62</v>
      </c>
      <c r="F472" s="115" t="s">
        <v>86</v>
      </c>
      <c r="G472" s="157" t="s">
        <v>43</v>
      </c>
      <c r="H472" s="157" t="s">
        <v>197</v>
      </c>
      <c r="I472" s="116" t="s">
        <v>58</v>
      </c>
      <c r="J472" s="116" t="s">
        <v>45</v>
      </c>
      <c r="K472" s="116" t="s">
        <v>75</v>
      </c>
      <c r="L472" s="116" t="s">
        <v>129</v>
      </c>
      <c r="M472" s="116" t="s">
        <v>162</v>
      </c>
      <c r="N472" s="117">
        <v>1.39</v>
      </c>
      <c r="O472" s="146">
        <v>454</v>
      </c>
      <c r="P472" s="146">
        <v>454</v>
      </c>
      <c r="Q472" s="242">
        <v>0.09</v>
      </c>
      <c r="R472" s="118" t="str">
        <f t="shared" si="142"/>
        <v>400 - 499</v>
      </c>
      <c r="S472" s="118" t="str">
        <f t="shared" si="143"/>
        <v>1.2 - 1.39</v>
      </c>
      <c r="T472" s="119">
        <f t="shared" si="144"/>
        <v>0.12509999999999999</v>
      </c>
      <c r="U472" s="120">
        <f t="shared" si="145"/>
        <v>5.6093113619999996E-2</v>
      </c>
      <c r="V472" s="161">
        <f t="shared" si="146"/>
        <v>0.12509999999999999</v>
      </c>
      <c r="W472" s="161">
        <f t="shared" si="147"/>
        <v>57.784766158564658</v>
      </c>
      <c r="X472" s="121">
        <f t="shared" si="148"/>
        <v>1.2494970387977373</v>
      </c>
      <c r="Y472" s="188">
        <v>13.883300431085971</v>
      </c>
      <c r="Z472" s="148">
        <f t="shared" si="149"/>
        <v>1</v>
      </c>
      <c r="AA472" s="148">
        <f t="shared" si="150"/>
        <v>1</v>
      </c>
      <c r="AB472" s="122">
        <f t="shared" si="151"/>
        <v>461.90860238660804</v>
      </c>
      <c r="AC472" s="30">
        <f t="shared" si="152"/>
        <v>623.25681799999995</v>
      </c>
      <c r="AD472" s="31">
        <f t="shared" si="153"/>
        <v>1</v>
      </c>
      <c r="AE472" s="164">
        <f t="shared" si="154"/>
        <v>35.305999999999997</v>
      </c>
      <c r="AF472" s="165">
        <f t="shared" si="155"/>
        <v>1.2494970387977373</v>
      </c>
      <c r="AH472" t="str">
        <f t="shared" si="156"/>
        <v>2020</v>
      </c>
    </row>
    <row r="473" spans="4:34" hidden="1" x14ac:dyDescent="0.25">
      <c r="D473" s="282" t="str">
        <f t="shared" si="141"/>
        <v>Q4 2020</v>
      </c>
      <c r="E473" s="114" t="s">
        <v>62</v>
      </c>
      <c r="F473" s="115" t="s">
        <v>86</v>
      </c>
      <c r="G473" s="157" t="s">
        <v>43</v>
      </c>
      <c r="H473" s="157" t="s">
        <v>197</v>
      </c>
      <c r="I473" s="116" t="s">
        <v>58</v>
      </c>
      <c r="J473" s="116" t="s">
        <v>45</v>
      </c>
      <c r="K473" s="116" t="s">
        <v>75</v>
      </c>
      <c r="L473" s="116" t="s">
        <v>129</v>
      </c>
      <c r="M473" s="116" t="s">
        <v>183</v>
      </c>
      <c r="N473" s="117">
        <v>1.65</v>
      </c>
      <c r="O473" s="146">
        <v>348</v>
      </c>
      <c r="P473" s="146">
        <v>442</v>
      </c>
      <c r="Q473" s="242">
        <v>0.105</v>
      </c>
      <c r="R473" s="118" t="str">
        <f t="shared" si="142"/>
        <v>300 - 399</v>
      </c>
      <c r="S473" s="118" t="str">
        <f t="shared" si="143"/>
        <v>1.6 - 1.79</v>
      </c>
      <c r="T473" s="119">
        <f t="shared" si="144"/>
        <v>0.17324999999999999</v>
      </c>
      <c r="U473" s="120">
        <f t="shared" si="145"/>
        <v>8.9638861432144765E-2</v>
      </c>
      <c r="V473" s="161">
        <f t="shared" si="146"/>
        <v>0.17324999999999996</v>
      </c>
      <c r="W473" s="161">
        <f t="shared" si="147"/>
        <v>59.068263052167026</v>
      </c>
      <c r="X473" s="121">
        <f t="shared" si="148"/>
        <v>1.3119718907376248</v>
      </c>
      <c r="Y473" s="188">
        <v>12.494970387977379</v>
      </c>
      <c r="Z473" s="148">
        <f t="shared" si="149"/>
        <v>174</v>
      </c>
      <c r="AA473" s="148">
        <f t="shared" si="150"/>
        <v>221</v>
      </c>
      <c r="AB473" s="122">
        <f t="shared" si="151"/>
        <v>340.94235527946336</v>
      </c>
      <c r="AC473" s="30">
        <f t="shared" si="152"/>
        <v>853.70344221090261</v>
      </c>
      <c r="AD473" s="31">
        <f t="shared" si="153"/>
        <v>0.78733031674208143</v>
      </c>
      <c r="AE473" s="164">
        <f t="shared" si="154"/>
        <v>41.91</v>
      </c>
      <c r="AF473" s="165">
        <f t="shared" si="155"/>
        <v>1.3119718907376248</v>
      </c>
      <c r="AH473" t="str">
        <f t="shared" si="156"/>
        <v>2020</v>
      </c>
    </row>
    <row r="474" spans="4:34" hidden="1" x14ac:dyDescent="0.25">
      <c r="D474" s="282" t="str">
        <f t="shared" si="141"/>
        <v>Q4 2020</v>
      </c>
      <c r="E474" s="114" t="s">
        <v>62</v>
      </c>
      <c r="F474" s="115" t="s">
        <v>86</v>
      </c>
      <c r="G474" s="157" t="s">
        <v>43</v>
      </c>
      <c r="H474" s="157" t="s">
        <v>197</v>
      </c>
      <c r="I474" s="116" t="s">
        <v>58</v>
      </c>
      <c r="J474" s="116" t="s">
        <v>45</v>
      </c>
      <c r="K474" s="116" t="s">
        <v>75</v>
      </c>
      <c r="L474" s="116" t="s">
        <v>129</v>
      </c>
      <c r="M474" s="116" t="s">
        <v>145</v>
      </c>
      <c r="N474" s="117">
        <v>1.3</v>
      </c>
      <c r="O474" s="146">
        <v>360</v>
      </c>
      <c r="P474" s="146">
        <v>360</v>
      </c>
      <c r="Q474" s="242">
        <v>0.09</v>
      </c>
      <c r="R474" s="118" t="str">
        <f t="shared" si="142"/>
        <v>300 - 399</v>
      </c>
      <c r="S474" s="118" t="str">
        <f t="shared" si="143"/>
        <v>1.2 - 1.39</v>
      </c>
      <c r="T474" s="119">
        <f t="shared" si="144"/>
        <v>0.11699999999999999</v>
      </c>
      <c r="U474" s="120">
        <f t="shared" si="145"/>
        <v>4.9064417999999992E-2</v>
      </c>
      <c r="V474" s="161">
        <f t="shared" si="146"/>
        <v>0.11699999999999999</v>
      </c>
      <c r="W474" s="161">
        <f t="shared" si="147"/>
        <v>45.820519420888282</v>
      </c>
      <c r="X474" s="121">
        <f t="shared" si="148"/>
        <v>1.1870221868578508</v>
      </c>
      <c r="Y474" s="188">
        <v>13.189135409531676</v>
      </c>
      <c r="Z474" s="148">
        <f t="shared" si="149"/>
        <v>1</v>
      </c>
      <c r="AA474" s="148">
        <f t="shared" si="150"/>
        <v>1</v>
      </c>
      <c r="AB474" s="122">
        <f t="shared" si="151"/>
        <v>391.62837111870323</v>
      </c>
      <c r="AC474" s="30">
        <f t="shared" si="152"/>
        <v>545.16019999999992</v>
      </c>
      <c r="AD474" s="31">
        <f t="shared" si="153"/>
        <v>1</v>
      </c>
      <c r="AE474" s="164">
        <f t="shared" si="154"/>
        <v>33.019999999999996</v>
      </c>
      <c r="AF474" s="165">
        <f t="shared" si="155"/>
        <v>1.1870221868578508</v>
      </c>
      <c r="AH474" t="str">
        <f t="shared" si="156"/>
        <v>2020</v>
      </c>
    </row>
    <row r="475" spans="4:34" hidden="1" x14ac:dyDescent="0.25">
      <c r="D475" s="282" t="str">
        <f t="shared" si="141"/>
        <v>Q4 2020</v>
      </c>
      <c r="E475" s="114" t="s">
        <v>62</v>
      </c>
      <c r="F475" s="115" t="s">
        <v>86</v>
      </c>
      <c r="G475" s="157" t="s">
        <v>43</v>
      </c>
      <c r="H475" s="157" t="s">
        <v>197</v>
      </c>
      <c r="I475" s="116" t="s">
        <v>72</v>
      </c>
      <c r="J475" s="116" t="s">
        <v>45</v>
      </c>
      <c r="K475" s="116" t="s">
        <v>75</v>
      </c>
      <c r="L475" s="116" t="s">
        <v>75</v>
      </c>
      <c r="M475" s="116">
        <v>6</v>
      </c>
      <c r="N475" s="117">
        <v>1.474</v>
      </c>
      <c r="O475" s="146">
        <v>194</v>
      </c>
      <c r="P475" s="146">
        <v>368</v>
      </c>
      <c r="Q475" s="242">
        <v>5.0000000000000001E-3</v>
      </c>
      <c r="R475" s="118" t="str">
        <f t="shared" si="142"/>
        <v>200 - 299</v>
      </c>
      <c r="S475" s="118" t="str">
        <f t="shared" si="143"/>
        <v>1.4 - 1.59</v>
      </c>
      <c r="T475" s="119">
        <f t="shared" si="144"/>
        <v>7.3699999999999998E-3</v>
      </c>
      <c r="U475" s="120">
        <f t="shared" si="145"/>
        <v>2.8912473907731048E-3</v>
      </c>
      <c r="V475" s="161">
        <f t="shared" si="146"/>
        <v>7.3700000000000007E-3</v>
      </c>
      <c r="W475" s="161">
        <f t="shared" si="147"/>
        <v>2.0800240383226343</v>
      </c>
      <c r="X475" s="121">
        <f t="shared" si="148"/>
        <v>5.726861427822965E-2</v>
      </c>
      <c r="Y475" s="188">
        <v>11.45372285564593</v>
      </c>
      <c r="Z475" s="148">
        <f t="shared" si="149"/>
        <v>97</v>
      </c>
      <c r="AA475" s="148">
        <f t="shared" si="150"/>
        <v>184</v>
      </c>
      <c r="AB475" s="122">
        <f t="shared" si="151"/>
        <v>282.22849909398025</v>
      </c>
      <c r="AC475" s="30">
        <f t="shared" si="152"/>
        <v>578.24947815462099</v>
      </c>
      <c r="AD475" s="31">
        <f t="shared" si="153"/>
        <v>0.52717391304347827</v>
      </c>
      <c r="AE475" s="164">
        <f t="shared" si="154"/>
        <v>37.439599999999999</v>
      </c>
      <c r="AF475" s="165">
        <f t="shared" si="155"/>
        <v>5.726861427822965E-2</v>
      </c>
      <c r="AH475" t="str">
        <f t="shared" si="156"/>
        <v>2020</v>
      </c>
    </row>
    <row r="476" spans="4:34" hidden="1" x14ac:dyDescent="0.25">
      <c r="D476" s="282" t="str">
        <f t="shared" si="141"/>
        <v>Q4 2020</v>
      </c>
      <c r="E476" s="114" t="s">
        <v>62</v>
      </c>
      <c r="F476" s="115" t="s">
        <v>86</v>
      </c>
      <c r="G476" s="157" t="s">
        <v>43</v>
      </c>
      <c r="H476" s="157" t="s">
        <v>197</v>
      </c>
      <c r="I476" s="116" t="s">
        <v>58</v>
      </c>
      <c r="J476" s="116" t="s">
        <v>45</v>
      </c>
      <c r="K476" s="116" t="s">
        <v>75</v>
      </c>
      <c r="L476" s="116" t="s">
        <v>75</v>
      </c>
      <c r="M476" s="116" t="s">
        <v>109</v>
      </c>
      <c r="N476" s="117">
        <v>1.1299999999999999</v>
      </c>
      <c r="O476" s="146">
        <v>160</v>
      </c>
      <c r="P476" s="146">
        <v>300</v>
      </c>
      <c r="Q476" s="242">
        <v>0.09</v>
      </c>
      <c r="R476" s="118" t="str">
        <f t="shared" si="142"/>
        <v>300 - 399</v>
      </c>
      <c r="S476" s="118" t="str">
        <f t="shared" si="143"/>
        <v>1 - 1.19</v>
      </c>
      <c r="T476" s="119">
        <f t="shared" si="144"/>
        <v>0.10169999999999998</v>
      </c>
      <c r="U476" s="120">
        <f t="shared" si="145"/>
        <v>3.0785785062975763E-2</v>
      </c>
      <c r="V476" s="161">
        <f t="shared" si="146"/>
        <v>0.10169999999999998</v>
      </c>
      <c r="W476" s="161">
        <f t="shared" si="147"/>
        <v>30.599999999999998</v>
      </c>
      <c r="X476" s="121">
        <f t="shared" si="148"/>
        <v>0.81217307521852933</v>
      </c>
      <c r="Y476" s="188">
        <v>9.0241452802058824</v>
      </c>
      <c r="Z476" s="148">
        <f t="shared" si="149"/>
        <v>8</v>
      </c>
      <c r="AA476" s="148">
        <f t="shared" si="150"/>
        <v>15</v>
      </c>
      <c r="AB476" s="122">
        <f t="shared" si="151"/>
        <v>300.88495575221242</v>
      </c>
      <c r="AC476" s="30">
        <f t="shared" si="152"/>
        <v>342.06427847750848</v>
      </c>
      <c r="AD476" s="31">
        <f t="shared" si="153"/>
        <v>0.53333333333333333</v>
      </c>
      <c r="AE476" s="164">
        <f t="shared" si="154"/>
        <v>28.701999999999995</v>
      </c>
      <c r="AF476" s="165">
        <f t="shared" si="155"/>
        <v>0.81217307521852933</v>
      </c>
      <c r="AH476" t="str">
        <f t="shared" si="156"/>
        <v>2020</v>
      </c>
    </row>
    <row r="477" spans="4:34" hidden="1" x14ac:dyDescent="0.25">
      <c r="D477" s="282" t="str">
        <f t="shared" si="141"/>
        <v>Q4 2020</v>
      </c>
      <c r="E477" s="114" t="s">
        <v>62</v>
      </c>
      <c r="F477" s="115" t="s">
        <v>86</v>
      </c>
      <c r="G477" s="157" t="s">
        <v>43</v>
      </c>
      <c r="H477" s="157" t="s">
        <v>197</v>
      </c>
      <c r="I477" s="116" t="s">
        <v>50</v>
      </c>
      <c r="J477" s="116" t="s">
        <v>45</v>
      </c>
      <c r="K477" s="116" t="s">
        <v>75</v>
      </c>
      <c r="L477" s="116" t="s">
        <v>75</v>
      </c>
      <c r="M477" s="116" t="s">
        <v>109</v>
      </c>
      <c r="N477" s="117">
        <v>1.1299999999999999</v>
      </c>
      <c r="O477" s="146">
        <v>160</v>
      </c>
      <c r="P477" s="146">
        <v>300</v>
      </c>
      <c r="Q477" s="242">
        <v>0.11</v>
      </c>
      <c r="R477" s="118" t="str">
        <f t="shared" si="142"/>
        <v>300 - 399</v>
      </c>
      <c r="S477" s="118" t="str">
        <f t="shared" si="143"/>
        <v>1 - 1.19</v>
      </c>
      <c r="T477" s="119">
        <f t="shared" si="144"/>
        <v>0.12429999999999999</v>
      </c>
      <c r="U477" s="120">
        <f t="shared" si="145"/>
        <v>3.7627070632525933E-2</v>
      </c>
      <c r="V477" s="161">
        <f t="shared" si="146"/>
        <v>0.12429999999999998</v>
      </c>
      <c r="W477" s="161">
        <f t="shared" si="147"/>
        <v>37.4</v>
      </c>
      <c r="X477" s="121">
        <f t="shared" si="148"/>
        <v>0.99265598082264705</v>
      </c>
      <c r="Y477" s="188">
        <v>9.0241452802058824</v>
      </c>
      <c r="Z477" s="148">
        <f t="shared" si="149"/>
        <v>8</v>
      </c>
      <c r="AA477" s="148">
        <f t="shared" si="150"/>
        <v>15</v>
      </c>
      <c r="AB477" s="122">
        <f t="shared" si="151"/>
        <v>300.88495575221242</v>
      </c>
      <c r="AC477" s="30">
        <f t="shared" si="152"/>
        <v>342.06427847750848</v>
      </c>
      <c r="AD477" s="31">
        <f t="shared" si="153"/>
        <v>0.53333333333333333</v>
      </c>
      <c r="AE477" s="164">
        <f t="shared" si="154"/>
        <v>28.701999999999995</v>
      </c>
      <c r="AF477" s="165">
        <f t="shared" si="155"/>
        <v>0.99265598082264705</v>
      </c>
      <c r="AH477" t="str">
        <f t="shared" si="156"/>
        <v>2020</v>
      </c>
    </row>
    <row r="478" spans="4:34" hidden="1" x14ac:dyDescent="0.25">
      <c r="D478" s="282" t="str">
        <f t="shared" si="141"/>
        <v>Q4 2020</v>
      </c>
      <c r="E478" s="114" t="s">
        <v>62</v>
      </c>
      <c r="F478" s="115" t="s">
        <v>86</v>
      </c>
      <c r="G478" s="157" t="s">
        <v>43</v>
      </c>
      <c r="H478" s="157" t="s">
        <v>197</v>
      </c>
      <c r="I478" s="116" t="s">
        <v>50</v>
      </c>
      <c r="J478" s="116" t="s">
        <v>45</v>
      </c>
      <c r="K478" s="116" t="s">
        <v>75</v>
      </c>
      <c r="L478" s="116" t="s">
        <v>75</v>
      </c>
      <c r="M478" s="116" t="s">
        <v>160</v>
      </c>
      <c r="N478" s="117">
        <v>1.4</v>
      </c>
      <c r="O478" s="146">
        <v>320</v>
      </c>
      <c r="P478" s="146">
        <v>320</v>
      </c>
      <c r="Q478" s="242">
        <v>7.0000000000000007E-2</v>
      </c>
      <c r="R478" s="118" t="str">
        <f t="shared" si="142"/>
        <v>300 - 399</v>
      </c>
      <c r="S478" s="118" t="str">
        <f t="shared" si="143"/>
        <v>1.4 - 1.59</v>
      </c>
      <c r="T478" s="119">
        <f t="shared" si="144"/>
        <v>9.8000000000000004E-2</v>
      </c>
      <c r="U478" s="120">
        <f t="shared" si="145"/>
        <v>4.4257975999999997E-2</v>
      </c>
      <c r="V478" s="161">
        <f t="shared" si="146"/>
        <v>9.8000000000000004E-2</v>
      </c>
      <c r="W478" s="161">
        <f t="shared" si="147"/>
        <v>31.678383797157334</v>
      </c>
      <c r="X478" s="121">
        <f t="shared" si="148"/>
        <v>0.87464792715841655</v>
      </c>
      <c r="Y478" s="188">
        <v>12.494970387977379</v>
      </c>
      <c r="Z478" s="148">
        <f t="shared" si="149"/>
        <v>1</v>
      </c>
      <c r="AA478" s="148">
        <f t="shared" si="150"/>
        <v>1</v>
      </c>
      <c r="AB478" s="122">
        <f t="shared" si="151"/>
        <v>323.24881425670748</v>
      </c>
      <c r="AC478" s="30">
        <f t="shared" si="152"/>
        <v>632.25679999999988</v>
      </c>
      <c r="AD478" s="31">
        <f t="shared" si="153"/>
        <v>1</v>
      </c>
      <c r="AE478" s="164">
        <f t="shared" si="154"/>
        <v>35.559999999999995</v>
      </c>
      <c r="AF478" s="165">
        <f t="shared" si="155"/>
        <v>0.87464792715841655</v>
      </c>
      <c r="AH478" t="str">
        <f t="shared" si="156"/>
        <v>2020</v>
      </c>
    </row>
    <row r="479" spans="4:34" hidden="1" x14ac:dyDescent="0.25">
      <c r="D479" s="282" t="str">
        <f t="shared" si="141"/>
        <v>Q4 2020</v>
      </c>
      <c r="E479" s="114" t="s">
        <v>62</v>
      </c>
      <c r="F479" s="115" t="s">
        <v>86</v>
      </c>
      <c r="G479" s="157" t="s">
        <v>43</v>
      </c>
      <c r="H479" s="157" t="s">
        <v>197</v>
      </c>
      <c r="I479" s="116" t="s">
        <v>50</v>
      </c>
      <c r="J479" s="116" t="s">
        <v>45</v>
      </c>
      <c r="K479" s="116" t="s">
        <v>75</v>
      </c>
      <c r="L479" s="116" t="s">
        <v>75</v>
      </c>
      <c r="M479" s="116" t="s">
        <v>164</v>
      </c>
      <c r="N479" s="117">
        <v>1.41</v>
      </c>
      <c r="O479" s="146">
        <v>320</v>
      </c>
      <c r="P479" s="146">
        <v>360</v>
      </c>
      <c r="Q479" s="242">
        <v>0.36</v>
      </c>
      <c r="R479" s="118" t="str">
        <f t="shared" si="142"/>
        <v>300 - 399</v>
      </c>
      <c r="S479" s="118" t="str">
        <f t="shared" si="143"/>
        <v>1.4 - 1.59</v>
      </c>
      <c r="T479" s="119">
        <f t="shared" si="144"/>
        <v>0.50759999999999994</v>
      </c>
      <c r="U479" s="120">
        <f t="shared" si="145"/>
        <v>0.22928342129875851</v>
      </c>
      <c r="V479" s="161">
        <f t="shared" si="146"/>
        <v>0.50759999999999994</v>
      </c>
      <c r="W479" s="161">
        <f t="shared" si="147"/>
        <v>173.39896193460905</v>
      </c>
      <c r="X479" s="121">
        <f t="shared" si="148"/>
        <v>4.498189339671856</v>
      </c>
      <c r="Y479" s="188">
        <v>12.494970387977379</v>
      </c>
      <c r="Z479" s="148">
        <f t="shared" si="149"/>
        <v>8</v>
      </c>
      <c r="AA479" s="148">
        <f t="shared" si="150"/>
        <v>9</v>
      </c>
      <c r="AB479" s="122">
        <f t="shared" si="151"/>
        <v>341.60551996573889</v>
      </c>
      <c r="AC479" s="30">
        <f t="shared" si="152"/>
        <v>636.89839249655142</v>
      </c>
      <c r="AD479" s="31">
        <f t="shared" si="153"/>
        <v>0.88888888888888884</v>
      </c>
      <c r="AE479" s="164">
        <f t="shared" si="154"/>
        <v>35.813999999999993</v>
      </c>
      <c r="AF479" s="165">
        <f t="shared" si="155"/>
        <v>4.498189339671856</v>
      </c>
      <c r="AH479" t="str">
        <f t="shared" si="156"/>
        <v>2020</v>
      </c>
    </row>
    <row r="480" spans="4:34" hidden="1" x14ac:dyDescent="0.25">
      <c r="D480" s="282" t="str">
        <f t="shared" si="141"/>
        <v>Q4 2020</v>
      </c>
      <c r="E480" s="114" t="s">
        <v>62</v>
      </c>
      <c r="F480" s="115" t="s">
        <v>86</v>
      </c>
      <c r="G480" s="157" t="s">
        <v>43</v>
      </c>
      <c r="H480" s="157" t="s">
        <v>197</v>
      </c>
      <c r="I480" s="116" t="s">
        <v>72</v>
      </c>
      <c r="J480" s="116" t="s">
        <v>45</v>
      </c>
      <c r="K480" s="116" t="s">
        <v>75</v>
      </c>
      <c r="L480" s="116" t="s">
        <v>75</v>
      </c>
      <c r="M480" s="116" t="s">
        <v>151</v>
      </c>
      <c r="N480" s="117">
        <v>1.19</v>
      </c>
      <c r="O480" s="146">
        <v>390</v>
      </c>
      <c r="P480" s="146">
        <v>390</v>
      </c>
      <c r="Q480" s="242">
        <v>3.5000000000000003E-2</v>
      </c>
      <c r="R480" s="118" t="str">
        <f t="shared" si="142"/>
        <v>400 - 499</v>
      </c>
      <c r="S480" s="118" t="str">
        <f t="shared" si="143"/>
        <v>1 - 1.19</v>
      </c>
      <c r="T480" s="119">
        <f t="shared" si="144"/>
        <v>4.165E-2</v>
      </c>
      <c r="U480" s="120">
        <f t="shared" si="145"/>
        <v>1.5988193829999997E-2</v>
      </c>
      <c r="V480" s="161">
        <f t="shared" si="146"/>
        <v>4.165E-2</v>
      </c>
      <c r="W480" s="161">
        <f t="shared" si="147"/>
        <v>19.304015126392748</v>
      </c>
      <c r="X480" s="121">
        <f t="shared" si="148"/>
        <v>0.3644366363160067</v>
      </c>
      <c r="Y480" s="188">
        <v>10.412475323314476</v>
      </c>
      <c r="Z480" s="148">
        <f t="shared" si="149"/>
        <v>1</v>
      </c>
      <c r="AA480" s="148">
        <f t="shared" si="150"/>
        <v>1</v>
      </c>
      <c r="AB480" s="122">
        <f t="shared" si="151"/>
        <v>463.48175573572024</v>
      </c>
      <c r="AC480" s="30">
        <f t="shared" si="152"/>
        <v>456.80553799999984</v>
      </c>
      <c r="AD480" s="31">
        <f t="shared" si="153"/>
        <v>1</v>
      </c>
      <c r="AE480" s="164">
        <f t="shared" si="154"/>
        <v>30.225999999999996</v>
      </c>
      <c r="AF480" s="165">
        <f t="shared" si="155"/>
        <v>0.3644366363160067</v>
      </c>
      <c r="AH480" t="str">
        <f t="shared" si="156"/>
        <v>2020</v>
      </c>
    </row>
    <row r="481" spans="4:34" hidden="1" x14ac:dyDescent="0.25">
      <c r="D481" s="282" t="str">
        <f t="shared" si="141"/>
        <v>Q4 2020</v>
      </c>
      <c r="E481" s="114" t="s">
        <v>62</v>
      </c>
      <c r="F481" s="115" t="s">
        <v>86</v>
      </c>
      <c r="G481" s="157" t="s">
        <v>43</v>
      </c>
      <c r="H481" s="157" t="s">
        <v>197</v>
      </c>
      <c r="I481" s="116" t="s">
        <v>58</v>
      </c>
      <c r="J481" s="116" t="s">
        <v>45</v>
      </c>
      <c r="K481" s="116" t="s">
        <v>75</v>
      </c>
      <c r="L481" s="116" t="s">
        <v>75</v>
      </c>
      <c r="M481" s="116" t="s">
        <v>151</v>
      </c>
      <c r="N481" s="117">
        <v>1.2</v>
      </c>
      <c r="O481" s="146">
        <v>390</v>
      </c>
      <c r="P481" s="146">
        <v>390</v>
      </c>
      <c r="Q481" s="242">
        <v>0.11</v>
      </c>
      <c r="R481" s="118" t="str">
        <f t="shared" si="142"/>
        <v>400 - 499</v>
      </c>
      <c r="S481" s="118" t="str">
        <f t="shared" si="143"/>
        <v>1.2 - 1.39</v>
      </c>
      <c r="T481" s="119">
        <f t="shared" si="144"/>
        <v>0.13200000000000001</v>
      </c>
      <c r="U481" s="120">
        <f t="shared" si="145"/>
        <v>5.1096671999999982E-2</v>
      </c>
      <c r="V481" s="161">
        <f t="shared" si="146"/>
        <v>0.13200000000000001</v>
      </c>
      <c r="W481" s="161">
        <f t="shared" si="147"/>
        <v>60.669761825805779</v>
      </c>
      <c r="X481" s="121">
        <f t="shared" si="148"/>
        <v>1.2980885903065384</v>
      </c>
      <c r="Y481" s="188">
        <v>11.800805366423077</v>
      </c>
      <c r="Z481" s="148">
        <f t="shared" si="149"/>
        <v>1</v>
      </c>
      <c r="AA481" s="148">
        <f t="shared" si="150"/>
        <v>1</v>
      </c>
      <c r="AB481" s="122">
        <f t="shared" si="151"/>
        <v>459.61940777125591</v>
      </c>
      <c r="AC481" s="30">
        <f t="shared" si="152"/>
        <v>464.51519999999988</v>
      </c>
      <c r="AD481" s="31">
        <f t="shared" si="153"/>
        <v>1</v>
      </c>
      <c r="AE481" s="164">
        <f t="shared" si="154"/>
        <v>30.479999999999997</v>
      </c>
      <c r="AF481" s="165">
        <f t="shared" si="155"/>
        <v>1.2980885903065384</v>
      </c>
      <c r="AH481" t="str">
        <f t="shared" si="156"/>
        <v>2020</v>
      </c>
    </row>
    <row r="482" spans="4:34" hidden="1" x14ac:dyDescent="0.25">
      <c r="D482" s="282" t="str">
        <f t="shared" si="141"/>
        <v>Q4 2020</v>
      </c>
      <c r="E482" s="114" t="s">
        <v>62</v>
      </c>
      <c r="F482" s="115" t="s">
        <v>86</v>
      </c>
      <c r="G482" s="157" t="s">
        <v>43</v>
      </c>
      <c r="H482" s="157" t="s">
        <v>197</v>
      </c>
      <c r="I482" s="116" t="s">
        <v>72</v>
      </c>
      <c r="J482" s="116" t="s">
        <v>45</v>
      </c>
      <c r="K482" s="116" t="s">
        <v>75</v>
      </c>
      <c r="L482" s="116" t="s">
        <v>75</v>
      </c>
      <c r="M482" s="116" t="s">
        <v>188</v>
      </c>
      <c r="N482" s="117">
        <v>1.43</v>
      </c>
      <c r="O482" s="146">
        <v>466</v>
      </c>
      <c r="P482" s="146">
        <v>466</v>
      </c>
      <c r="Q482" s="242">
        <v>5.0000000000000001E-3</v>
      </c>
      <c r="R482" s="118" t="str">
        <f t="shared" si="142"/>
        <v>400 - 499</v>
      </c>
      <c r="S482" s="118" t="str">
        <f t="shared" si="143"/>
        <v>1.4 - 1.59</v>
      </c>
      <c r="T482" s="119">
        <f t="shared" si="144"/>
        <v>7.1500000000000001E-3</v>
      </c>
      <c r="U482" s="120">
        <f t="shared" si="145"/>
        <v>3.298219209999999E-3</v>
      </c>
      <c r="V482" s="161">
        <f t="shared" si="146"/>
        <v>7.1500000000000001E-3</v>
      </c>
      <c r="W482" s="161">
        <f t="shared" si="147"/>
        <v>3.2951176003293114</v>
      </c>
      <c r="X482" s="121">
        <f t="shared" si="148"/>
        <v>8.8577972535984234E-2</v>
      </c>
      <c r="Y482" s="188">
        <v>17.715594507196847</v>
      </c>
      <c r="Z482" s="148">
        <f t="shared" si="149"/>
        <v>1</v>
      </c>
      <c r="AA482" s="148">
        <f t="shared" si="150"/>
        <v>1</v>
      </c>
      <c r="AB482" s="122">
        <f t="shared" si="151"/>
        <v>460.85560843766592</v>
      </c>
      <c r="AC482" s="30">
        <f t="shared" si="152"/>
        <v>659.64384199999984</v>
      </c>
      <c r="AD482" s="31">
        <f t="shared" si="153"/>
        <v>1</v>
      </c>
      <c r="AE482" s="164">
        <f t="shared" si="154"/>
        <v>36.321999999999996</v>
      </c>
      <c r="AF482" s="165">
        <f t="shared" si="155"/>
        <v>8.8577972535984234E-2</v>
      </c>
      <c r="AH482" t="str">
        <f t="shared" si="156"/>
        <v>2020</v>
      </c>
    </row>
    <row r="483" spans="4:34" hidden="1" x14ac:dyDescent="0.25">
      <c r="D483" s="282" t="str">
        <f t="shared" si="141"/>
        <v>Q4 2020</v>
      </c>
      <c r="E483" s="114" t="s">
        <v>62</v>
      </c>
      <c r="F483" s="115" t="s">
        <v>86</v>
      </c>
      <c r="G483" s="157" t="s">
        <v>43</v>
      </c>
      <c r="H483" s="157" t="s">
        <v>197</v>
      </c>
      <c r="I483" s="116" t="s">
        <v>44</v>
      </c>
      <c r="J483" s="116" t="s">
        <v>45</v>
      </c>
      <c r="K483" s="116" t="s">
        <v>75</v>
      </c>
      <c r="L483" s="116" t="s">
        <v>75</v>
      </c>
      <c r="M483" s="116" t="s">
        <v>165</v>
      </c>
      <c r="N483" s="117">
        <v>1.64</v>
      </c>
      <c r="O483" s="146">
        <v>280</v>
      </c>
      <c r="P483" s="146">
        <v>456</v>
      </c>
      <c r="Q483" s="242">
        <v>0.8</v>
      </c>
      <c r="R483" s="118" t="str">
        <f t="shared" si="142"/>
        <v>300 - 399</v>
      </c>
      <c r="S483" s="118" t="str">
        <f t="shared" si="143"/>
        <v>1.6 - 1.79</v>
      </c>
      <c r="T483" s="119">
        <f t="shared" si="144"/>
        <v>1.3120000000000001</v>
      </c>
      <c r="U483" s="120">
        <f t="shared" si="145"/>
        <v>0.61900197770585585</v>
      </c>
      <c r="V483" s="161">
        <f t="shared" si="146"/>
        <v>1.3119999999999998</v>
      </c>
      <c r="W483" s="161">
        <f t="shared" si="147"/>
        <v>428.08298260968053</v>
      </c>
      <c r="X483" s="121">
        <f t="shared" si="148"/>
        <v>14.172475605757478</v>
      </c>
      <c r="Y483" s="188">
        <v>17.715594507196847</v>
      </c>
      <c r="Z483" s="148">
        <f t="shared" si="149"/>
        <v>35</v>
      </c>
      <c r="AA483" s="148">
        <f t="shared" si="150"/>
        <v>57</v>
      </c>
      <c r="AB483" s="122">
        <f t="shared" si="151"/>
        <v>326.28276113542722</v>
      </c>
      <c r="AC483" s="30">
        <f t="shared" si="152"/>
        <v>773.75247213231978</v>
      </c>
      <c r="AD483" s="31">
        <f t="shared" si="153"/>
        <v>0.61403508771929827</v>
      </c>
      <c r="AE483" s="164">
        <f t="shared" si="154"/>
        <v>41.655999999999992</v>
      </c>
      <c r="AF483" s="165">
        <f t="shared" si="155"/>
        <v>14.172475605757478</v>
      </c>
      <c r="AH483" t="str">
        <f t="shared" si="156"/>
        <v>2020</v>
      </c>
    </row>
    <row r="484" spans="4:34" hidden="1" x14ac:dyDescent="0.25">
      <c r="D484" s="282" t="str">
        <f t="shared" si="141"/>
        <v>Q4 2020</v>
      </c>
      <c r="E484" s="114" t="s">
        <v>62</v>
      </c>
      <c r="F484" s="115" t="s">
        <v>86</v>
      </c>
      <c r="G484" s="157" t="s">
        <v>43</v>
      </c>
      <c r="H484" s="157" t="s">
        <v>197</v>
      </c>
      <c r="I484" s="116" t="s">
        <v>44</v>
      </c>
      <c r="J484" s="116" t="s">
        <v>45</v>
      </c>
      <c r="K484" s="116" t="s">
        <v>75</v>
      </c>
      <c r="L484" s="116" t="s">
        <v>75</v>
      </c>
      <c r="M484" s="116" t="s">
        <v>182</v>
      </c>
      <c r="N484" s="117">
        <v>1.39</v>
      </c>
      <c r="O484" s="146">
        <v>454</v>
      </c>
      <c r="P484" s="146">
        <v>454</v>
      </c>
      <c r="Q484" s="242">
        <v>0.06</v>
      </c>
      <c r="R484" s="118" t="str">
        <f t="shared" si="142"/>
        <v>400 - 499</v>
      </c>
      <c r="S484" s="118" t="str">
        <f t="shared" si="143"/>
        <v>1.2 - 1.39</v>
      </c>
      <c r="T484" s="119">
        <f t="shared" si="144"/>
        <v>8.3399999999999988E-2</v>
      </c>
      <c r="U484" s="120">
        <f t="shared" si="145"/>
        <v>3.739540907999999E-2</v>
      </c>
      <c r="V484" s="161">
        <f t="shared" si="146"/>
        <v>8.3399999999999988E-2</v>
      </c>
      <c r="W484" s="161">
        <f t="shared" si="147"/>
        <v>38.523177439043103</v>
      </c>
      <c r="X484" s="121">
        <f t="shared" si="148"/>
        <v>0.83299802586515825</v>
      </c>
      <c r="Y484" s="188">
        <v>13.883300431085971</v>
      </c>
      <c r="Z484" s="148">
        <f t="shared" si="149"/>
        <v>1</v>
      </c>
      <c r="AA484" s="148">
        <f t="shared" si="150"/>
        <v>1</v>
      </c>
      <c r="AB484" s="122">
        <f t="shared" si="151"/>
        <v>461.90860238660804</v>
      </c>
      <c r="AC484" s="30">
        <f t="shared" si="152"/>
        <v>623.25681799999995</v>
      </c>
      <c r="AD484" s="31">
        <f t="shared" si="153"/>
        <v>1</v>
      </c>
      <c r="AE484" s="164">
        <f t="shared" si="154"/>
        <v>35.305999999999997</v>
      </c>
      <c r="AF484" s="165">
        <f t="shared" si="155"/>
        <v>0.83299802586515825</v>
      </c>
      <c r="AH484" t="str">
        <f t="shared" si="156"/>
        <v>2020</v>
      </c>
    </row>
    <row r="485" spans="4:34" hidden="1" x14ac:dyDescent="0.25">
      <c r="D485" s="282" t="str">
        <f t="shared" si="141"/>
        <v>Q4 2020</v>
      </c>
      <c r="E485" s="114" t="s">
        <v>62</v>
      </c>
      <c r="F485" s="115" t="s">
        <v>86</v>
      </c>
      <c r="G485" s="157" t="s">
        <v>43</v>
      </c>
      <c r="H485" s="157" t="s">
        <v>197</v>
      </c>
      <c r="I485" s="116" t="s">
        <v>44</v>
      </c>
      <c r="J485" s="116" t="s">
        <v>45</v>
      </c>
      <c r="K485" s="116" t="s">
        <v>75</v>
      </c>
      <c r="L485" s="116" t="s">
        <v>75</v>
      </c>
      <c r="M485" s="116"/>
      <c r="N485" s="117">
        <v>1.43</v>
      </c>
      <c r="O485" s="146">
        <v>466</v>
      </c>
      <c r="P485" s="146">
        <v>466</v>
      </c>
      <c r="Q485" s="242">
        <v>0.01</v>
      </c>
      <c r="R485" s="118" t="str">
        <f t="shared" si="142"/>
        <v>400 - 499</v>
      </c>
      <c r="S485" s="118" t="str">
        <f t="shared" si="143"/>
        <v>1.4 - 1.59</v>
      </c>
      <c r="T485" s="119">
        <f t="shared" si="144"/>
        <v>1.43E-2</v>
      </c>
      <c r="U485" s="120">
        <f t="shared" si="145"/>
        <v>6.5964384199999979E-3</v>
      </c>
      <c r="V485" s="161">
        <f t="shared" si="146"/>
        <v>1.43E-2</v>
      </c>
      <c r="W485" s="161">
        <f t="shared" si="147"/>
        <v>6.5902352006586229</v>
      </c>
      <c r="X485" s="121">
        <f t="shared" si="148"/>
        <v>0.17715594507196847</v>
      </c>
      <c r="Y485" s="188">
        <v>17.715594507196847</v>
      </c>
      <c r="Z485" s="148">
        <f t="shared" si="149"/>
        <v>1</v>
      </c>
      <c r="AA485" s="148">
        <f t="shared" si="150"/>
        <v>1</v>
      </c>
      <c r="AB485" s="122">
        <f t="shared" si="151"/>
        <v>460.85560843766592</v>
      </c>
      <c r="AC485" s="30">
        <f t="shared" si="152"/>
        <v>659.64384199999984</v>
      </c>
      <c r="AD485" s="31">
        <f t="shared" si="153"/>
        <v>1</v>
      </c>
      <c r="AE485" s="164">
        <f t="shared" si="154"/>
        <v>36.321999999999996</v>
      </c>
      <c r="AF485" s="165">
        <f t="shared" si="155"/>
        <v>0.17715594507196847</v>
      </c>
      <c r="AH485" t="str">
        <f t="shared" si="156"/>
        <v>2020</v>
      </c>
    </row>
    <row r="486" spans="4:34" hidden="1" x14ac:dyDescent="0.25">
      <c r="D486" s="282" t="str">
        <f t="shared" si="141"/>
        <v>Q4 2020</v>
      </c>
      <c r="E486" s="114" t="s">
        <v>62</v>
      </c>
      <c r="F486" s="115" t="s">
        <v>86</v>
      </c>
      <c r="G486" s="157" t="s">
        <v>43</v>
      </c>
      <c r="H486" s="157" t="s">
        <v>197</v>
      </c>
      <c r="I486" s="116" t="s">
        <v>58</v>
      </c>
      <c r="J486" s="116" t="s">
        <v>45</v>
      </c>
      <c r="K486" s="116" t="s">
        <v>130</v>
      </c>
      <c r="L486" s="116" t="s">
        <v>130</v>
      </c>
      <c r="M486" s="116" t="s">
        <v>156</v>
      </c>
      <c r="N486" s="117">
        <v>0.95</v>
      </c>
      <c r="O486" s="146">
        <v>120</v>
      </c>
      <c r="P486" s="146">
        <v>240</v>
      </c>
      <c r="Q486" s="242">
        <v>0.8</v>
      </c>
      <c r="R486" s="118" t="str">
        <f t="shared" si="142"/>
        <v>200 - 299</v>
      </c>
      <c r="S486" s="118" t="str">
        <f t="shared" si="143"/>
        <v>0.8 - 0.99</v>
      </c>
      <c r="T486" s="119">
        <f t="shared" si="144"/>
        <v>0.76</v>
      </c>
      <c r="U486" s="120">
        <f t="shared" si="145"/>
        <v>0.18632220800000002</v>
      </c>
      <c r="V486" s="161">
        <f t="shared" si="146"/>
        <v>0.76000000000000012</v>
      </c>
      <c r="W486" s="161">
        <f t="shared" si="147"/>
        <v>214.66252583997982</v>
      </c>
      <c r="X486" s="121">
        <f t="shared" si="148"/>
        <v>6.6639842069212678</v>
      </c>
      <c r="Y486" s="188">
        <v>8.3299802586515845</v>
      </c>
      <c r="Z486" s="148">
        <f t="shared" si="149"/>
        <v>1</v>
      </c>
      <c r="AA486" s="148">
        <f t="shared" si="150"/>
        <v>2</v>
      </c>
      <c r="AB486" s="122">
        <f t="shared" si="151"/>
        <v>282.45069189471025</v>
      </c>
      <c r="AC486" s="30">
        <f t="shared" si="152"/>
        <v>232.90276</v>
      </c>
      <c r="AD486" s="31">
        <f t="shared" si="153"/>
        <v>0.5</v>
      </c>
      <c r="AE486" s="164">
        <f t="shared" si="154"/>
        <v>24.13</v>
      </c>
      <c r="AF486" s="165">
        <f t="shared" si="155"/>
        <v>6.6639842069212678</v>
      </c>
      <c r="AH486" t="str">
        <f t="shared" si="156"/>
        <v>2020</v>
      </c>
    </row>
    <row r="487" spans="4:34" hidden="1" x14ac:dyDescent="0.25">
      <c r="D487" s="282" t="str">
        <f t="shared" si="141"/>
        <v>Q4 2020</v>
      </c>
      <c r="E487" s="114" t="s">
        <v>62</v>
      </c>
      <c r="F487" s="115" t="s">
        <v>86</v>
      </c>
      <c r="G487" s="157" t="s">
        <v>43</v>
      </c>
      <c r="H487" s="157" t="s">
        <v>197</v>
      </c>
      <c r="I487" s="116" t="s">
        <v>50</v>
      </c>
      <c r="J487" s="116" t="s">
        <v>45</v>
      </c>
      <c r="K487" s="116" t="s">
        <v>130</v>
      </c>
      <c r="L487" s="116" t="s">
        <v>130</v>
      </c>
      <c r="M487" s="116" t="s">
        <v>156</v>
      </c>
      <c r="N487" s="117">
        <v>0.95</v>
      </c>
      <c r="O487" s="146">
        <v>120</v>
      </c>
      <c r="P487" s="146">
        <v>240</v>
      </c>
      <c r="Q487" s="242">
        <v>1.25</v>
      </c>
      <c r="R487" s="118" t="str">
        <f t="shared" si="142"/>
        <v>200 - 299</v>
      </c>
      <c r="S487" s="118" t="str">
        <f t="shared" si="143"/>
        <v>0.8 - 0.99</v>
      </c>
      <c r="T487" s="119">
        <f t="shared" si="144"/>
        <v>1.1875</v>
      </c>
      <c r="U487" s="120">
        <f t="shared" si="145"/>
        <v>0.29112844999999998</v>
      </c>
      <c r="V487" s="161">
        <f t="shared" si="146"/>
        <v>1.1875</v>
      </c>
      <c r="W487" s="161">
        <f t="shared" si="147"/>
        <v>335.41019662496842</v>
      </c>
      <c r="X487" s="121">
        <f t="shared" si="148"/>
        <v>10.412475323314482</v>
      </c>
      <c r="Y487" s="188">
        <v>8.3299802586515845</v>
      </c>
      <c r="Z487" s="148">
        <f t="shared" si="149"/>
        <v>1</v>
      </c>
      <c r="AA487" s="148">
        <f t="shared" si="150"/>
        <v>2</v>
      </c>
      <c r="AB487" s="122">
        <f t="shared" si="151"/>
        <v>282.45069189471025</v>
      </c>
      <c r="AC487" s="30">
        <f t="shared" si="152"/>
        <v>232.90276</v>
      </c>
      <c r="AD487" s="31">
        <f t="shared" si="153"/>
        <v>0.5</v>
      </c>
      <c r="AE487" s="164">
        <f t="shared" si="154"/>
        <v>24.13</v>
      </c>
      <c r="AF487" s="165">
        <f t="shared" si="155"/>
        <v>10.412475323314482</v>
      </c>
      <c r="AH487" t="str">
        <f t="shared" si="156"/>
        <v>2020</v>
      </c>
    </row>
    <row r="488" spans="4:34" hidden="1" x14ac:dyDescent="0.25">
      <c r="D488" s="282" t="str">
        <f t="shared" si="141"/>
        <v>Q4 2020</v>
      </c>
      <c r="E488" s="114" t="s">
        <v>62</v>
      </c>
      <c r="F488" s="115" t="s">
        <v>86</v>
      </c>
      <c r="G488" s="157" t="s">
        <v>43</v>
      </c>
      <c r="H488" s="157" t="s">
        <v>197</v>
      </c>
      <c r="I488" s="116" t="s">
        <v>73</v>
      </c>
      <c r="J488" s="116" t="s">
        <v>45</v>
      </c>
      <c r="K488" s="116" t="s">
        <v>130</v>
      </c>
      <c r="L488" s="116" t="s">
        <v>130</v>
      </c>
      <c r="M488" s="116" t="s">
        <v>156</v>
      </c>
      <c r="N488" s="117">
        <v>0.95</v>
      </c>
      <c r="O488" s="146">
        <v>120</v>
      </c>
      <c r="P488" s="146">
        <v>240</v>
      </c>
      <c r="Q488" s="242">
        <v>1.55</v>
      </c>
      <c r="R488" s="118" t="str">
        <f t="shared" si="142"/>
        <v>200 - 299</v>
      </c>
      <c r="S488" s="118" t="str">
        <f t="shared" si="143"/>
        <v>0.8 - 0.99</v>
      </c>
      <c r="T488" s="119">
        <f t="shared" si="144"/>
        <v>1.4724999999999999</v>
      </c>
      <c r="U488" s="120">
        <f t="shared" si="145"/>
        <v>0.36099927799999998</v>
      </c>
      <c r="V488" s="161">
        <f t="shared" si="146"/>
        <v>1.4724999999999999</v>
      </c>
      <c r="W488" s="161">
        <f t="shared" si="147"/>
        <v>415.9086438149609</v>
      </c>
      <c r="X488" s="121">
        <f t="shared" si="148"/>
        <v>11.496826250909955</v>
      </c>
      <c r="Y488" s="188">
        <v>7.4173072586515829</v>
      </c>
      <c r="Z488" s="148">
        <f t="shared" si="149"/>
        <v>1</v>
      </c>
      <c r="AA488" s="148">
        <f t="shared" si="150"/>
        <v>2</v>
      </c>
      <c r="AB488" s="122">
        <f t="shared" si="151"/>
        <v>282.45069189471025</v>
      </c>
      <c r="AC488" s="30">
        <f t="shared" si="152"/>
        <v>232.90276</v>
      </c>
      <c r="AD488" s="31">
        <f t="shared" si="153"/>
        <v>0.5</v>
      </c>
      <c r="AE488" s="164">
        <f t="shared" si="154"/>
        <v>24.13</v>
      </c>
      <c r="AF488" s="165">
        <f t="shared" si="155"/>
        <v>11.496826250909955</v>
      </c>
      <c r="AH488" t="str">
        <f t="shared" si="156"/>
        <v>2020</v>
      </c>
    </row>
    <row r="489" spans="4:34" hidden="1" x14ac:dyDescent="0.25">
      <c r="D489" s="282" t="str">
        <f t="shared" si="141"/>
        <v>Q4 2020</v>
      </c>
      <c r="E489" s="114" t="s">
        <v>62</v>
      </c>
      <c r="F489" s="115" t="s">
        <v>86</v>
      </c>
      <c r="G489" s="157" t="s">
        <v>43</v>
      </c>
      <c r="H489" s="157" t="s">
        <v>197</v>
      </c>
      <c r="I489" s="116" t="s">
        <v>72</v>
      </c>
      <c r="J489" s="116" t="s">
        <v>45</v>
      </c>
      <c r="K489" s="116" t="s">
        <v>130</v>
      </c>
      <c r="L489" s="116" t="s">
        <v>130</v>
      </c>
      <c r="M489" s="116" t="s">
        <v>165</v>
      </c>
      <c r="N489" s="117">
        <v>1.64</v>
      </c>
      <c r="O489" s="146">
        <v>280</v>
      </c>
      <c r="P489" s="146">
        <v>456</v>
      </c>
      <c r="Q489" s="242">
        <v>0.08</v>
      </c>
      <c r="R489" s="118" t="str">
        <f t="shared" si="142"/>
        <v>300 - 399</v>
      </c>
      <c r="S489" s="118" t="str">
        <f t="shared" si="143"/>
        <v>1.6 - 1.79</v>
      </c>
      <c r="T489" s="119">
        <f t="shared" si="144"/>
        <v>0.13119999999999998</v>
      </c>
      <c r="U489" s="120">
        <f t="shared" si="145"/>
        <v>6.1900197770585585E-2</v>
      </c>
      <c r="V489" s="161">
        <f t="shared" si="146"/>
        <v>0.13119999999999998</v>
      </c>
      <c r="W489" s="161">
        <f t="shared" si="147"/>
        <v>42.808298260968051</v>
      </c>
      <c r="X489" s="121">
        <f t="shared" si="148"/>
        <v>0.99959763103819033</v>
      </c>
      <c r="Y489" s="188">
        <v>12.494970387977379</v>
      </c>
      <c r="Z489" s="148">
        <f t="shared" si="149"/>
        <v>35</v>
      </c>
      <c r="AA489" s="148">
        <f t="shared" si="150"/>
        <v>57</v>
      </c>
      <c r="AB489" s="122">
        <f t="shared" si="151"/>
        <v>326.28276113542722</v>
      </c>
      <c r="AC489" s="30">
        <f t="shared" si="152"/>
        <v>773.75247213231978</v>
      </c>
      <c r="AD489" s="31">
        <f t="shared" si="153"/>
        <v>0.61403508771929827</v>
      </c>
      <c r="AE489" s="164">
        <f t="shared" si="154"/>
        <v>41.655999999999992</v>
      </c>
      <c r="AF489" s="165">
        <f t="shared" si="155"/>
        <v>0.99959763103819033</v>
      </c>
      <c r="AH489" t="str">
        <f t="shared" si="156"/>
        <v>2020</v>
      </c>
    </row>
    <row r="490" spans="4:34" hidden="1" x14ac:dyDescent="0.25">
      <c r="D490" s="282" t="str">
        <f t="shared" si="141"/>
        <v>Q4 2020</v>
      </c>
      <c r="E490" s="114" t="s">
        <v>62</v>
      </c>
      <c r="F490" s="115" t="s">
        <v>86</v>
      </c>
      <c r="G490" s="157" t="s">
        <v>43</v>
      </c>
      <c r="H490" s="157" t="s">
        <v>197</v>
      </c>
      <c r="I490" s="116" t="s">
        <v>58</v>
      </c>
      <c r="J490" s="116" t="s">
        <v>45</v>
      </c>
      <c r="K490" s="116" t="s">
        <v>130</v>
      </c>
      <c r="L490" s="116" t="s">
        <v>130</v>
      </c>
      <c r="M490" s="116" t="s">
        <v>165</v>
      </c>
      <c r="N490" s="117">
        <v>1.64</v>
      </c>
      <c r="O490" s="146">
        <v>280</v>
      </c>
      <c r="P490" s="146">
        <v>456</v>
      </c>
      <c r="Q490" s="242">
        <v>0.65</v>
      </c>
      <c r="R490" s="118" t="str">
        <f t="shared" si="142"/>
        <v>300 - 399</v>
      </c>
      <c r="S490" s="118" t="str">
        <f t="shared" si="143"/>
        <v>1.6 - 1.79</v>
      </c>
      <c r="T490" s="119">
        <f t="shared" si="144"/>
        <v>1.0660000000000001</v>
      </c>
      <c r="U490" s="120">
        <f t="shared" si="145"/>
        <v>0.50293910688600785</v>
      </c>
      <c r="V490" s="161">
        <f t="shared" si="146"/>
        <v>1.0659999999999998</v>
      </c>
      <c r="W490" s="161">
        <f t="shared" si="147"/>
        <v>347.81742337036542</v>
      </c>
      <c r="X490" s="121">
        <f t="shared" si="148"/>
        <v>8.1217307521852966</v>
      </c>
      <c r="Y490" s="188">
        <v>12.494970387977379</v>
      </c>
      <c r="Z490" s="148">
        <f t="shared" si="149"/>
        <v>35</v>
      </c>
      <c r="AA490" s="148">
        <f t="shared" si="150"/>
        <v>57</v>
      </c>
      <c r="AB490" s="122">
        <f t="shared" si="151"/>
        <v>326.28276113542722</v>
      </c>
      <c r="AC490" s="30">
        <f t="shared" si="152"/>
        <v>773.75247213231978</v>
      </c>
      <c r="AD490" s="31">
        <f t="shared" si="153"/>
        <v>0.61403508771929827</v>
      </c>
      <c r="AE490" s="164">
        <f t="shared" si="154"/>
        <v>41.655999999999992</v>
      </c>
      <c r="AF490" s="165">
        <f t="shared" si="155"/>
        <v>8.1217307521852966</v>
      </c>
      <c r="AH490" t="str">
        <f t="shared" si="156"/>
        <v>2020</v>
      </c>
    </row>
    <row r="491" spans="4:34" hidden="1" x14ac:dyDescent="0.25">
      <c r="D491" s="282" t="str">
        <f t="shared" si="141"/>
        <v>Q4 2020</v>
      </c>
      <c r="E491" s="114" t="s">
        <v>62</v>
      </c>
      <c r="F491" s="115" t="s">
        <v>86</v>
      </c>
      <c r="G491" s="157" t="s">
        <v>43</v>
      </c>
      <c r="H491" s="157" t="s">
        <v>197</v>
      </c>
      <c r="I491" s="116" t="s">
        <v>50</v>
      </c>
      <c r="J491" s="116" t="s">
        <v>45</v>
      </c>
      <c r="K491" s="116" t="s">
        <v>130</v>
      </c>
      <c r="L491" s="116" t="s">
        <v>130</v>
      </c>
      <c r="M491" s="116" t="s">
        <v>132</v>
      </c>
      <c r="N491" s="117">
        <v>1.2</v>
      </c>
      <c r="O491" s="146">
        <v>390</v>
      </c>
      <c r="P491" s="146">
        <v>390</v>
      </c>
      <c r="Q491" s="242">
        <v>0.16500000000000001</v>
      </c>
      <c r="R491" s="118" t="str">
        <f t="shared" si="142"/>
        <v>400 - 499</v>
      </c>
      <c r="S491" s="118" t="str">
        <f t="shared" si="143"/>
        <v>1.2 - 1.39</v>
      </c>
      <c r="T491" s="119">
        <f t="shared" si="144"/>
        <v>0.19800000000000001</v>
      </c>
      <c r="U491" s="120">
        <f t="shared" si="145"/>
        <v>7.6645007999999987E-2</v>
      </c>
      <c r="V491" s="161">
        <f t="shared" si="146"/>
        <v>0.19799999999999998</v>
      </c>
      <c r="W491" s="161">
        <f t="shared" si="147"/>
        <v>91.004642738708668</v>
      </c>
      <c r="X491" s="121">
        <f t="shared" si="148"/>
        <v>1.9471328854598078</v>
      </c>
      <c r="Y491" s="188">
        <v>11.800805366423077</v>
      </c>
      <c r="Z491" s="148">
        <f t="shared" si="149"/>
        <v>1</v>
      </c>
      <c r="AA491" s="148">
        <f t="shared" si="150"/>
        <v>1</v>
      </c>
      <c r="AB491" s="122">
        <f t="shared" si="151"/>
        <v>459.61940777125591</v>
      </c>
      <c r="AC491" s="30">
        <f t="shared" si="152"/>
        <v>464.51519999999988</v>
      </c>
      <c r="AD491" s="31">
        <f t="shared" si="153"/>
        <v>1</v>
      </c>
      <c r="AE491" s="164">
        <f t="shared" si="154"/>
        <v>30.479999999999997</v>
      </c>
      <c r="AF491" s="165">
        <f t="shared" si="155"/>
        <v>1.9471328854598078</v>
      </c>
      <c r="AH491" t="str">
        <f t="shared" si="156"/>
        <v>2020</v>
      </c>
    </row>
    <row r="492" spans="4:34" hidden="1" x14ac:dyDescent="0.25">
      <c r="D492" s="282" t="str">
        <f t="shared" si="141"/>
        <v>Q4 2020</v>
      </c>
      <c r="E492" s="114" t="s">
        <v>62</v>
      </c>
      <c r="F492" s="115" t="s">
        <v>86</v>
      </c>
      <c r="G492" s="157" t="s">
        <v>43</v>
      </c>
      <c r="H492" s="157" t="s">
        <v>197</v>
      </c>
      <c r="I492" s="116" t="s">
        <v>50</v>
      </c>
      <c r="J492" s="116" t="s">
        <v>45</v>
      </c>
      <c r="K492" s="116" t="s">
        <v>130</v>
      </c>
      <c r="L492" s="116" t="s">
        <v>144</v>
      </c>
      <c r="M492" s="116" t="s">
        <v>157</v>
      </c>
      <c r="N492" s="117">
        <v>1.39</v>
      </c>
      <c r="O492" s="146">
        <v>454</v>
      </c>
      <c r="P492" s="146">
        <v>454</v>
      </c>
      <c r="Q492" s="242">
        <v>0.25</v>
      </c>
      <c r="R492" s="118" t="str">
        <f t="shared" si="142"/>
        <v>400 - 499</v>
      </c>
      <c r="S492" s="118" t="str">
        <f t="shared" si="143"/>
        <v>1.2 - 1.39</v>
      </c>
      <c r="T492" s="119">
        <f t="shared" si="144"/>
        <v>0.34749999999999998</v>
      </c>
      <c r="U492" s="120">
        <f t="shared" si="145"/>
        <v>0.1558142045</v>
      </c>
      <c r="V492" s="161">
        <f t="shared" si="146"/>
        <v>0.34749999999999998</v>
      </c>
      <c r="W492" s="161">
        <f t="shared" si="147"/>
        <v>160.51323932934628</v>
      </c>
      <c r="X492" s="121">
        <f t="shared" si="148"/>
        <v>3.4708251077714927</v>
      </c>
      <c r="Y492" s="188">
        <v>13.883300431085971</v>
      </c>
      <c r="Z492" s="148">
        <f t="shared" si="149"/>
        <v>1</v>
      </c>
      <c r="AA492" s="148">
        <f t="shared" si="150"/>
        <v>1</v>
      </c>
      <c r="AB492" s="122">
        <f t="shared" si="151"/>
        <v>461.90860238660804</v>
      </c>
      <c r="AC492" s="30">
        <f t="shared" si="152"/>
        <v>623.25681799999995</v>
      </c>
      <c r="AD492" s="31">
        <f t="shared" si="153"/>
        <v>1</v>
      </c>
      <c r="AE492" s="164">
        <f t="shared" si="154"/>
        <v>35.305999999999997</v>
      </c>
      <c r="AF492" s="165">
        <f t="shared" si="155"/>
        <v>3.4708251077714927</v>
      </c>
      <c r="AH492" t="str">
        <f t="shared" si="156"/>
        <v>2020</v>
      </c>
    </row>
    <row r="493" spans="4:34" hidden="1" x14ac:dyDescent="0.25">
      <c r="D493" s="282" t="str">
        <f t="shared" si="141"/>
        <v>Q4 2020</v>
      </c>
      <c r="E493" s="114" t="s">
        <v>62</v>
      </c>
      <c r="F493" s="115" t="s">
        <v>86</v>
      </c>
      <c r="G493" s="157" t="s">
        <v>43</v>
      </c>
      <c r="H493" s="157" t="s">
        <v>197</v>
      </c>
      <c r="I493" s="116" t="s">
        <v>58</v>
      </c>
      <c r="J493" s="116" t="s">
        <v>45</v>
      </c>
      <c r="K493" s="116" t="s">
        <v>78</v>
      </c>
      <c r="L493" s="116" t="s">
        <v>78</v>
      </c>
      <c r="M493" s="116" t="s">
        <v>172</v>
      </c>
      <c r="N493" s="117">
        <v>1.6</v>
      </c>
      <c r="O493" s="146">
        <v>320</v>
      </c>
      <c r="P493" s="146">
        <v>320</v>
      </c>
      <c r="Q493" s="242">
        <v>0.06</v>
      </c>
      <c r="R493" s="118" t="str">
        <f t="shared" si="142"/>
        <v>200 - 299</v>
      </c>
      <c r="S493" s="118" t="str">
        <f t="shared" si="143"/>
        <v>1.6 - 1.79</v>
      </c>
      <c r="T493" s="119">
        <f t="shared" si="144"/>
        <v>9.6000000000000002E-2</v>
      </c>
      <c r="U493" s="120">
        <f t="shared" si="145"/>
        <v>4.9548288000000003E-2</v>
      </c>
      <c r="V493" s="161">
        <f t="shared" si="146"/>
        <v>9.6000000000000016E-2</v>
      </c>
      <c r="W493" s="161">
        <f t="shared" si="147"/>
        <v>27.152900397563425</v>
      </c>
      <c r="X493" s="121">
        <f t="shared" si="148"/>
        <v>0.91629782845167429</v>
      </c>
      <c r="Y493" s="188">
        <v>15.271630474194572</v>
      </c>
      <c r="Z493" s="148">
        <f t="shared" si="149"/>
        <v>1</v>
      </c>
      <c r="AA493" s="148">
        <f t="shared" si="150"/>
        <v>1</v>
      </c>
      <c r="AB493" s="122">
        <f t="shared" si="151"/>
        <v>282.84271247461902</v>
      </c>
      <c r="AC493" s="30">
        <f t="shared" si="152"/>
        <v>825.8048</v>
      </c>
      <c r="AD493" s="31">
        <f t="shared" si="153"/>
        <v>1</v>
      </c>
      <c r="AE493" s="164">
        <f t="shared" si="154"/>
        <v>40.64</v>
      </c>
      <c r="AF493" s="165">
        <f t="shared" si="155"/>
        <v>0.91629782845167429</v>
      </c>
      <c r="AH493" t="str">
        <f t="shared" si="156"/>
        <v>2020</v>
      </c>
    </row>
    <row r="494" spans="4:34" hidden="1" x14ac:dyDescent="0.25">
      <c r="D494" s="282" t="str">
        <f t="shared" si="141"/>
        <v>Q4 2020</v>
      </c>
      <c r="E494" s="114" t="s">
        <v>62</v>
      </c>
      <c r="F494" s="115" t="s">
        <v>86</v>
      </c>
      <c r="G494" s="157" t="s">
        <v>43</v>
      </c>
      <c r="H494" s="157" t="s">
        <v>197</v>
      </c>
      <c r="I494" s="116" t="s">
        <v>44</v>
      </c>
      <c r="J494" s="116" t="s">
        <v>45</v>
      </c>
      <c r="K494" s="116" t="s">
        <v>70</v>
      </c>
      <c r="L494" s="116" t="s">
        <v>120</v>
      </c>
      <c r="M494" s="116" t="s">
        <v>158</v>
      </c>
      <c r="N494" s="117">
        <v>1.4</v>
      </c>
      <c r="O494" s="146">
        <v>400</v>
      </c>
      <c r="P494" s="146">
        <v>400</v>
      </c>
      <c r="Q494" s="242">
        <v>0.09</v>
      </c>
      <c r="R494" s="118" t="str">
        <f t="shared" si="142"/>
        <v>400 - 499</v>
      </c>
      <c r="S494" s="118" t="str">
        <f t="shared" si="143"/>
        <v>1.4 - 1.59</v>
      </c>
      <c r="T494" s="119">
        <f t="shared" si="144"/>
        <v>0.126</v>
      </c>
      <c r="U494" s="120">
        <f t="shared" si="145"/>
        <v>5.6903111999999985E-2</v>
      </c>
      <c r="V494" s="161">
        <f t="shared" si="146"/>
        <v>0.12599999999999997</v>
      </c>
      <c r="W494" s="161">
        <f t="shared" si="147"/>
        <v>50.911688245431421</v>
      </c>
      <c r="X494" s="121">
        <f t="shared" si="148"/>
        <v>1.1870221868578508</v>
      </c>
      <c r="Y494" s="188">
        <v>13.189135409531676</v>
      </c>
      <c r="Z494" s="148">
        <f t="shared" si="149"/>
        <v>1</v>
      </c>
      <c r="AA494" s="148">
        <f t="shared" si="150"/>
        <v>1</v>
      </c>
      <c r="AB494" s="122">
        <f t="shared" si="151"/>
        <v>404.06101782088433</v>
      </c>
      <c r="AC494" s="30">
        <f t="shared" si="152"/>
        <v>632.25679999999988</v>
      </c>
      <c r="AD494" s="31">
        <f t="shared" si="153"/>
        <v>1</v>
      </c>
      <c r="AE494" s="164">
        <f t="shared" si="154"/>
        <v>35.559999999999995</v>
      </c>
      <c r="AF494" s="165">
        <f t="shared" si="155"/>
        <v>1.1870221868578508</v>
      </c>
      <c r="AH494" t="str">
        <f t="shared" si="156"/>
        <v>2020</v>
      </c>
    </row>
    <row r="495" spans="4:34" hidden="1" x14ac:dyDescent="0.25">
      <c r="D495" s="282" t="str">
        <f t="shared" si="141"/>
        <v>Q4 2020</v>
      </c>
      <c r="E495" s="114" t="s">
        <v>62</v>
      </c>
      <c r="F495" s="115" t="s">
        <v>86</v>
      </c>
      <c r="G495" s="157" t="s">
        <v>43</v>
      </c>
      <c r="H495" s="157" t="s">
        <v>197</v>
      </c>
      <c r="I495" s="116" t="s">
        <v>44</v>
      </c>
      <c r="J495" s="116" t="s">
        <v>45</v>
      </c>
      <c r="K495" s="116" t="s">
        <v>70</v>
      </c>
      <c r="L495" s="116" t="s">
        <v>120</v>
      </c>
      <c r="M495" s="116" t="s">
        <v>166</v>
      </c>
      <c r="N495" s="117">
        <v>1.58</v>
      </c>
      <c r="O495" s="146">
        <v>400</v>
      </c>
      <c r="P495" s="146">
        <v>400</v>
      </c>
      <c r="Q495" s="242">
        <v>0.6</v>
      </c>
      <c r="R495" s="118" t="str">
        <f t="shared" si="142"/>
        <v>300 - 399</v>
      </c>
      <c r="S495" s="118" t="str">
        <f t="shared" si="143"/>
        <v>1.4 - 1.59</v>
      </c>
      <c r="T495" s="119">
        <f t="shared" si="144"/>
        <v>0.94799999999999995</v>
      </c>
      <c r="U495" s="120">
        <f t="shared" si="145"/>
        <v>0.48317322719999994</v>
      </c>
      <c r="V495" s="161">
        <f t="shared" si="146"/>
        <v>0.94799999999999995</v>
      </c>
      <c r="W495" s="161">
        <f t="shared" si="147"/>
        <v>339.41125496954282</v>
      </c>
      <c r="X495" s="121">
        <f t="shared" si="148"/>
        <v>11.616524489581169</v>
      </c>
      <c r="Y495" s="188">
        <v>19.360874149301949</v>
      </c>
      <c r="Z495" s="148">
        <f t="shared" si="149"/>
        <v>1</v>
      </c>
      <c r="AA495" s="148">
        <f t="shared" si="150"/>
        <v>1</v>
      </c>
      <c r="AB495" s="122">
        <f t="shared" si="151"/>
        <v>358.02874996787216</v>
      </c>
      <c r="AC495" s="30">
        <f t="shared" si="152"/>
        <v>805.28871199999992</v>
      </c>
      <c r="AD495" s="31">
        <f t="shared" si="153"/>
        <v>1</v>
      </c>
      <c r="AE495" s="164">
        <f t="shared" si="154"/>
        <v>40.131999999999998</v>
      </c>
      <c r="AF495" s="165">
        <f t="shared" si="155"/>
        <v>11.616524489581169</v>
      </c>
      <c r="AH495" t="str">
        <f t="shared" si="156"/>
        <v>2020</v>
      </c>
    </row>
    <row r="496" spans="4:34" hidden="1" x14ac:dyDescent="0.25">
      <c r="D496" s="282" t="str">
        <f t="shared" si="141"/>
        <v>Q4 2020</v>
      </c>
      <c r="E496" s="114" t="s">
        <v>62</v>
      </c>
      <c r="F496" s="115" t="s">
        <v>86</v>
      </c>
      <c r="G496" s="157" t="s">
        <v>43</v>
      </c>
      <c r="H496" s="157" t="s">
        <v>197</v>
      </c>
      <c r="I496" s="116" t="s">
        <v>44</v>
      </c>
      <c r="J496" s="116" t="s">
        <v>45</v>
      </c>
      <c r="K496" s="116" t="s">
        <v>70</v>
      </c>
      <c r="L496" s="116" t="s">
        <v>119</v>
      </c>
      <c r="M496" s="116" t="s">
        <v>159</v>
      </c>
      <c r="N496" s="117">
        <v>1.28</v>
      </c>
      <c r="O496" s="146">
        <v>390</v>
      </c>
      <c r="P496" s="146">
        <v>390</v>
      </c>
      <c r="Q496" s="242">
        <v>0.18</v>
      </c>
      <c r="R496" s="118" t="str">
        <f t="shared" si="142"/>
        <v>400 - 499</v>
      </c>
      <c r="S496" s="118" t="str">
        <f t="shared" si="143"/>
        <v>1.2 - 1.39</v>
      </c>
      <c r="T496" s="119">
        <f t="shared" si="144"/>
        <v>0.23039999999999999</v>
      </c>
      <c r="U496" s="120">
        <f t="shared" si="145"/>
        <v>9.5132712960000004E-2</v>
      </c>
      <c r="V496" s="161">
        <f t="shared" si="146"/>
        <v>0.23039999999999999</v>
      </c>
      <c r="W496" s="161">
        <f t="shared" si="147"/>
        <v>99.277792078591276</v>
      </c>
      <c r="X496" s="121">
        <f t="shared" si="148"/>
        <v>2.249094669835928</v>
      </c>
      <c r="Y496" s="188">
        <v>12.494970387977379</v>
      </c>
      <c r="Z496" s="148">
        <f t="shared" si="149"/>
        <v>1</v>
      </c>
      <c r="AA496" s="148">
        <f t="shared" si="150"/>
        <v>1</v>
      </c>
      <c r="AB496" s="122">
        <f t="shared" si="151"/>
        <v>430.8931947855524</v>
      </c>
      <c r="AC496" s="30">
        <f t="shared" si="152"/>
        <v>528.51507200000003</v>
      </c>
      <c r="AD496" s="31">
        <f t="shared" si="153"/>
        <v>1</v>
      </c>
      <c r="AE496" s="164">
        <f t="shared" si="154"/>
        <v>32.512</v>
      </c>
      <c r="AF496" s="165">
        <f t="shared" si="155"/>
        <v>2.249094669835928</v>
      </c>
      <c r="AH496" t="str">
        <f t="shared" si="156"/>
        <v>2020</v>
      </c>
    </row>
    <row r="497" spans="4:34" hidden="1" x14ac:dyDescent="0.25">
      <c r="D497" s="282" t="str">
        <f t="shared" si="141"/>
        <v>Q4 2020</v>
      </c>
      <c r="E497" s="114" t="s">
        <v>62</v>
      </c>
      <c r="F497" s="115" t="s">
        <v>86</v>
      </c>
      <c r="G497" s="157" t="s">
        <v>43</v>
      </c>
      <c r="H497" s="157" t="s">
        <v>197</v>
      </c>
      <c r="I497" s="116" t="s">
        <v>44</v>
      </c>
      <c r="J497" s="116" t="s">
        <v>45</v>
      </c>
      <c r="K497" s="116" t="s">
        <v>70</v>
      </c>
      <c r="L497" s="116" t="s">
        <v>119</v>
      </c>
      <c r="M497" s="116" t="s">
        <v>155</v>
      </c>
      <c r="N497" s="117">
        <v>1.2</v>
      </c>
      <c r="O497" s="146">
        <v>390</v>
      </c>
      <c r="P497" s="146">
        <v>390</v>
      </c>
      <c r="Q497" s="242">
        <v>0.13</v>
      </c>
      <c r="R497" s="118" t="str">
        <f t="shared" si="142"/>
        <v>400 - 499</v>
      </c>
      <c r="S497" s="118" t="str">
        <f t="shared" si="143"/>
        <v>1.2 - 1.39</v>
      </c>
      <c r="T497" s="119">
        <f t="shared" si="144"/>
        <v>0.156</v>
      </c>
      <c r="U497" s="120">
        <f t="shared" si="145"/>
        <v>6.0386975999999981E-2</v>
      </c>
      <c r="V497" s="161">
        <f t="shared" si="146"/>
        <v>0.156</v>
      </c>
      <c r="W497" s="161">
        <f t="shared" si="147"/>
        <v>71.700627612315927</v>
      </c>
      <c r="X497" s="121">
        <f t="shared" si="148"/>
        <v>1.5341046976350001</v>
      </c>
      <c r="Y497" s="188">
        <v>11.800805366423077</v>
      </c>
      <c r="Z497" s="148">
        <f t="shared" si="149"/>
        <v>1</v>
      </c>
      <c r="AA497" s="148">
        <f t="shared" si="150"/>
        <v>1</v>
      </c>
      <c r="AB497" s="122">
        <f t="shared" si="151"/>
        <v>459.61940777125591</v>
      </c>
      <c r="AC497" s="30">
        <f t="shared" si="152"/>
        <v>464.51519999999988</v>
      </c>
      <c r="AD497" s="31">
        <f t="shared" si="153"/>
        <v>1</v>
      </c>
      <c r="AE497" s="164">
        <f t="shared" si="154"/>
        <v>30.479999999999997</v>
      </c>
      <c r="AF497" s="165">
        <f t="shared" si="155"/>
        <v>1.5341046976350001</v>
      </c>
      <c r="AH497" t="str">
        <f t="shared" si="156"/>
        <v>2020</v>
      </c>
    </row>
    <row r="498" spans="4:34" hidden="1" x14ac:dyDescent="0.25">
      <c r="D498" s="282" t="str">
        <f t="shared" si="141"/>
        <v>Q4 2020</v>
      </c>
      <c r="E498" s="114" t="s">
        <v>62</v>
      </c>
      <c r="F498" s="115" t="s">
        <v>86</v>
      </c>
      <c r="G498" s="157" t="s">
        <v>43</v>
      </c>
      <c r="H498" s="157" t="s">
        <v>197</v>
      </c>
      <c r="I498" s="116" t="s">
        <v>58</v>
      </c>
      <c r="J498" s="116" t="s">
        <v>45</v>
      </c>
      <c r="K498" s="116" t="s">
        <v>70</v>
      </c>
      <c r="L498" s="116" t="s">
        <v>77</v>
      </c>
      <c r="M498" s="116" t="s">
        <v>181</v>
      </c>
      <c r="N498" s="117">
        <v>1.41</v>
      </c>
      <c r="O498" s="146">
        <v>320</v>
      </c>
      <c r="P498" s="146">
        <v>360</v>
      </c>
      <c r="Q498" s="242">
        <v>0.5</v>
      </c>
      <c r="R498" s="118" t="str">
        <f t="shared" si="142"/>
        <v>300 - 399</v>
      </c>
      <c r="S498" s="118" t="str">
        <f t="shared" si="143"/>
        <v>1.4 - 1.59</v>
      </c>
      <c r="T498" s="119">
        <f t="shared" si="144"/>
        <v>0.70499999999999996</v>
      </c>
      <c r="U498" s="120">
        <f t="shared" si="145"/>
        <v>0.31844919624827572</v>
      </c>
      <c r="V498" s="161">
        <f t="shared" si="146"/>
        <v>0.70499999999999985</v>
      </c>
      <c r="W498" s="161">
        <f t="shared" si="147"/>
        <v>240.8318915758459</v>
      </c>
      <c r="X498" s="121">
        <f t="shared" si="148"/>
        <v>6.2474851939886893</v>
      </c>
      <c r="Y498" s="188">
        <v>12.494970387977379</v>
      </c>
      <c r="Z498" s="148">
        <f t="shared" si="149"/>
        <v>8</v>
      </c>
      <c r="AA498" s="148">
        <f t="shared" si="150"/>
        <v>9</v>
      </c>
      <c r="AB498" s="122">
        <f t="shared" si="151"/>
        <v>341.60551996573889</v>
      </c>
      <c r="AC498" s="30">
        <f t="shared" si="152"/>
        <v>636.89839249655142</v>
      </c>
      <c r="AD498" s="31">
        <f t="shared" si="153"/>
        <v>0.88888888888888884</v>
      </c>
      <c r="AE498" s="164">
        <f t="shared" si="154"/>
        <v>35.813999999999993</v>
      </c>
      <c r="AF498" s="165">
        <f t="shared" si="155"/>
        <v>6.2474851939886893</v>
      </c>
      <c r="AH498" t="str">
        <f t="shared" si="156"/>
        <v>2020</v>
      </c>
    </row>
    <row r="499" spans="4:34" hidden="1" x14ac:dyDescent="0.25">
      <c r="D499" s="282" t="str">
        <f t="shared" si="141"/>
        <v>Q4 2020</v>
      </c>
      <c r="E499" s="114" t="s">
        <v>62</v>
      </c>
      <c r="F499" s="115" t="s">
        <v>86</v>
      </c>
      <c r="G499" s="157" t="s">
        <v>43</v>
      </c>
      <c r="H499" s="157" t="s">
        <v>197</v>
      </c>
      <c r="I499" s="116" t="s">
        <v>58</v>
      </c>
      <c r="J499" s="116" t="s">
        <v>45</v>
      </c>
      <c r="K499" s="116" t="s">
        <v>70</v>
      </c>
      <c r="L499" s="116" t="s">
        <v>148</v>
      </c>
      <c r="M499" s="116" t="s">
        <v>180</v>
      </c>
      <c r="N499" s="117">
        <v>1.6</v>
      </c>
      <c r="O499" s="146">
        <v>320</v>
      </c>
      <c r="P499" s="146">
        <v>360</v>
      </c>
      <c r="Q499" s="242">
        <v>9.5000000000000001E-2</v>
      </c>
      <c r="R499" s="118" t="str">
        <f t="shared" si="142"/>
        <v>300 - 399</v>
      </c>
      <c r="S499" s="118" t="str">
        <f t="shared" si="143"/>
        <v>1.6 - 1.79</v>
      </c>
      <c r="T499" s="119">
        <f t="shared" si="144"/>
        <v>0.15200000000000002</v>
      </c>
      <c r="U499" s="120">
        <f t="shared" si="145"/>
        <v>7.7910411475862057E-2</v>
      </c>
      <c r="V499" s="161">
        <f t="shared" si="146"/>
        <v>0.15200000000000002</v>
      </c>
      <c r="W499" s="161">
        <f t="shared" si="147"/>
        <v>45.758059399410719</v>
      </c>
      <c r="X499" s="121">
        <f t="shared" si="148"/>
        <v>1.4508048950484844</v>
      </c>
      <c r="Y499" s="188">
        <v>15.271630474194572</v>
      </c>
      <c r="Z499" s="148">
        <f t="shared" si="149"/>
        <v>8</v>
      </c>
      <c r="AA499" s="148">
        <f t="shared" si="150"/>
        <v>9</v>
      </c>
      <c r="AB499" s="122">
        <f t="shared" si="151"/>
        <v>301.03986446980736</v>
      </c>
      <c r="AC499" s="30">
        <f t="shared" si="152"/>
        <v>820.10959448275855</v>
      </c>
      <c r="AD499" s="31">
        <f t="shared" si="153"/>
        <v>0.88888888888888884</v>
      </c>
      <c r="AE499" s="164">
        <f t="shared" si="154"/>
        <v>40.64</v>
      </c>
      <c r="AF499" s="165">
        <f t="shared" si="155"/>
        <v>1.4508048950484844</v>
      </c>
      <c r="AH499" t="str">
        <f t="shared" si="156"/>
        <v>2020</v>
      </c>
    </row>
    <row r="500" spans="4:34" hidden="1" x14ac:dyDescent="0.25">
      <c r="D500" s="282" t="str">
        <f t="shared" si="141"/>
        <v>Q4 2020</v>
      </c>
      <c r="E500" s="114" t="s">
        <v>62</v>
      </c>
      <c r="F500" s="115" t="s">
        <v>86</v>
      </c>
      <c r="G500" s="157" t="s">
        <v>43</v>
      </c>
      <c r="H500" s="157" t="s">
        <v>197</v>
      </c>
      <c r="I500" s="116" t="s">
        <v>50</v>
      </c>
      <c r="J500" s="116" t="s">
        <v>45</v>
      </c>
      <c r="K500" s="116" t="s">
        <v>70</v>
      </c>
      <c r="L500" s="116" t="s">
        <v>70</v>
      </c>
      <c r="M500" s="116" t="s">
        <v>152</v>
      </c>
      <c r="N500" s="117">
        <v>1.4</v>
      </c>
      <c r="O500" s="146">
        <v>480</v>
      </c>
      <c r="P500" s="146">
        <v>480</v>
      </c>
      <c r="Q500" s="242">
        <v>0.32</v>
      </c>
      <c r="R500" s="118" t="str">
        <f t="shared" si="142"/>
        <v>400 - 499</v>
      </c>
      <c r="S500" s="118" t="str">
        <f t="shared" si="143"/>
        <v>1.4 - 1.59</v>
      </c>
      <c r="T500" s="119">
        <f t="shared" si="144"/>
        <v>0.44799999999999995</v>
      </c>
      <c r="U500" s="120">
        <f t="shared" si="145"/>
        <v>0.20232217599999996</v>
      </c>
      <c r="V500" s="161">
        <f t="shared" si="146"/>
        <v>0.44800000000000001</v>
      </c>
      <c r="W500" s="161">
        <f t="shared" si="147"/>
        <v>217.22320318050743</v>
      </c>
      <c r="X500" s="121">
        <f t="shared" si="148"/>
        <v>4.4426561379475107</v>
      </c>
      <c r="Y500" s="188">
        <v>13.883300431085971</v>
      </c>
      <c r="Z500" s="148">
        <f t="shared" si="149"/>
        <v>1</v>
      </c>
      <c r="AA500" s="148">
        <f t="shared" si="150"/>
        <v>1</v>
      </c>
      <c r="AB500" s="122">
        <f t="shared" si="151"/>
        <v>484.87322138506119</v>
      </c>
      <c r="AC500" s="30">
        <f t="shared" si="152"/>
        <v>632.25679999999988</v>
      </c>
      <c r="AD500" s="31">
        <f t="shared" si="153"/>
        <v>1</v>
      </c>
      <c r="AE500" s="164">
        <f t="shared" si="154"/>
        <v>35.559999999999995</v>
      </c>
      <c r="AF500" s="165">
        <f t="shared" si="155"/>
        <v>4.4426561379475107</v>
      </c>
      <c r="AH500" t="str">
        <f t="shared" si="156"/>
        <v>2020</v>
      </c>
    </row>
    <row r="501" spans="4:34" hidden="1" x14ac:dyDescent="0.25">
      <c r="D501" s="282" t="str">
        <f t="shared" si="141"/>
        <v>Q4 2020</v>
      </c>
      <c r="E501" s="114" t="s">
        <v>62</v>
      </c>
      <c r="F501" s="115" t="s">
        <v>86</v>
      </c>
      <c r="G501" s="157" t="s">
        <v>43</v>
      </c>
      <c r="H501" s="157" t="s">
        <v>197</v>
      </c>
      <c r="I501" s="116" t="s">
        <v>44</v>
      </c>
      <c r="J501" s="116" t="s">
        <v>45</v>
      </c>
      <c r="K501" s="116" t="s">
        <v>70</v>
      </c>
      <c r="L501" s="116" t="s">
        <v>70</v>
      </c>
      <c r="M501" s="116" t="s">
        <v>142</v>
      </c>
      <c r="N501" s="117">
        <v>1.39</v>
      </c>
      <c r="O501" s="146">
        <v>400</v>
      </c>
      <c r="P501" s="146">
        <v>400</v>
      </c>
      <c r="Q501" s="242">
        <v>0.05</v>
      </c>
      <c r="R501" s="118" t="str">
        <f t="shared" si="142"/>
        <v>400 - 499</v>
      </c>
      <c r="S501" s="118" t="str">
        <f t="shared" si="143"/>
        <v>1.2 - 1.39</v>
      </c>
      <c r="T501" s="119">
        <f t="shared" si="144"/>
        <v>6.9499999999999992E-2</v>
      </c>
      <c r="U501" s="120">
        <f t="shared" si="145"/>
        <v>3.1162840899999999E-2</v>
      </c>
      <c r="V501" s="161">
        <f t="shared" si="146"/>
        <v>6.9499999999999992E-2</v>
      </c>
      <c r="W501" s="161">
        <f t="shared" si="147"/>
        <v>28.284271247461902</v>
      </c>
      <c r="X501" s="121">
        <f t="shared" si="148"/>
        <v>0.65945677047658391</v>
      </c>
      <c r="Y501" s="188">
        <v>13.189135409531676</v>
      </c>
      <c r="Z501" s="148">
        <f t="shared" si="149"/>
        <v>1</v>
      </c>
      <c r="AA501" s="148">
        <f t="shared" si="150"/>
        <v>1</v>
      </c>
      <c r="AB501" s="122">
        <f t="shared" si="151"/>
        <v>406.96793161815691</v>
      </c>
      <c r="AC501" s="30">
        <f t="shared" si="152"/>
        <v>623.25681799999995</v>
      </c>
      <c r="AD501" s="31">
        <f t="shared" si="153"/>
        <v>1</v>
      </c>
      <c r="AE501" s="164">
        <f t="shared" si="154"/>
        <v>35.305999999999997</v>
      </c>
      <c r="AF501" s="165">
        <f t="shared" si="155"/>
        <v>0.65945677047658391</v>
      </c>
      <c r="AH501" t="str">
        <f t="shared" si="156"/>
        <v>2020</v>
      </c>
    </row>
    <row r="502" spans="4:34" hidden="1" x14ac:dyDescent="0.25">
      <c r="D502" s="282" t="str">
        <f t="shared" si="141"/>
        <v>Q4 2020</v>
      </c>
      <c r="E502" s="114" t="s">
        <v>62</v>
      </c>
      <c r="F502" s="115" t="s">
        <v>86</v>
      </c>
      <c r="G502" s="157" t="s">
        <v>43</v>
      </c>
      <c r="H502" s="157" t="s">
        <v>197</v>
      </c>
      <c r="I502" s="116" t="s">
        <v>44</v>
      </c>
      <c r="J502" s="116" t="s">
        <v>45</v>
      </c>
      <c r="K502" s="116" t="s">
        <v>70</v>
      </c>
      <c r="L502" s="116" t="s">
        <v>70</v>
      </c>
      <c r="M502" s="116" t="s">
        <v>142</v>
      </c>
      <c r="N502" s="117">
        <v>1.2</v>
      </c>
      <c r="O502" s="146">
        <v>390</v>
      </c>
      <c r="P502" s="146">
        <v>390</v>
      </c>
      <c r="Q502" s="242">
        <v>0.3</v>
      </c>
      <c r="R502" s="118" t="str">
        <f t="shared" si="142"/>
        <v>400 - 499</v>
      </c>
      <c r="S502" s="118" t="str">
        <f t="shared" si="143"/>
        <v>1.2 - 1.39</v>
      </c>
      <c r="T502" s="119">
        <f t="shared" si="144"/>
        <v>0.36</v>
      </c>
      <c r="U502" s="120">
        <f t="shared" si="145"/>
        <v>0.13935455999999996</v>
      </c>
      <c r="V502" s="161">
        <f t="shared" si="146"/>
        <v>0.35999999999999993</v>
      </c>
      <c r="W502" s="161">
        <f t="shared" si="147"/>
        <v>165.46298679765212</v>
      </c>
      <c r="X502" s="121">
        <f t="shared" si="148"/>
        <v>3.5402416099269232</v>
      </c>
      <c r="Y502" s="188">
        <v>11.800805366423077</v>
      </c>
      <c r="Z502" s="148">
        <f t="shared" si="149"/>
        <v>1</v>
      </c>
      <c r="AA502" s="148">
        <f t="shared" si="150"/>
        <v>1</v>
      </c>
      <c r="AB502" s="122">
        <f t="shared" si="151"/>
        <v>459.61940777125591</v>
      </c>
      <c r="AC502" s="30">
        <f t="shared" si="152"/>
        <v>464.51519999999988</v>
      </c>
      <c r="AD502" s="31">
        <f t="shared" si="153"/>
        <v>1</v>
      </c>
      <c r="AE502" s="164">
        <f t="shared" si="154"/>
        <v>30.479999999999997</v>
      </c>
      <c r="AF502" s="165">
        <f t="shared" si="155"/>
        <v>3.5402416099269232</v>
      </c>
      <c r="AH502" t="str">
        <f t="shared" si="156"/>
        <v>2020</v>
      </c>
    </row>
    <row r="503" spans="4:34" hidden="1" x14ac:dyDescent="0.25">
      <c r="D503" s="282" t="str">
        <f t="shared" si="141"/>
        <v>Q4 2020</v>
      </c>
      <c r="E503" s="114" t="s">
        <v>62</v>
      </c>
      <c r="F503" s="115" t="s">
        <v>86</v>
      </c>
      <c r="G503" s="157" t="s">
        <v>43</v>
      </c>
      <c r="H503" s="157" t="s">
        <v>197</v>
      </c>
      <c r="I503" s="116" t="s">
        <v>73</v>
      </c>
      <c r="J503" s="116" t="s">
        <v>45</v>
      </c>
      <c r="K503" s="116" t="s">
        <v>70</v>
      </c>
      <c r="L503" s="116" t="s">
        <v>70</v>
      </c>
      <c r="M503" s="116" t="s">
        <v>131</v>
      </c>
      <c r="N503" s="117">
        <v>1.45</v>
      </c>
      <c r="O503" s="146">
        <v>400</v>
      </c>
      <c r="P503" s="146">
        <v>400</v>
      </c>
      <c r="Q503" s="242">
        <v>0.03</v>
      </c>
      <c r="R503" s="118" t="str">
        <f t="shared" si="142"/>
        <v>300 - 399</v>
      </c>
      <c r="S503" s="118" t="str">
        <f t="shared" si="143"/>
        <v>1.4 - 1.59</v>
      </c>
      <c r="T503" s="119">
        <f t="shared" si="144"/>
        <v>4.3499999999999997E-2</v>
      </c>
      <c r="U503" s="120">
        <f t="shared" si="145"/>
        <v>2.0346733499999995E-2</v>
      </c>
      <c r="V503" s="161">
        <f t="shared" si="146"/>
        <v>4.3500000000000004E-2</v>
      </c>
      <c r="W503" s="161">
        <f t="shared" si="147"/>
        <v>16.970562748477139</v>
      </c>
      <c r="X503" s="121">
        <f t="shared" si="148"/>
        <v>0.41649901293257913</v>
      </c>
      <c r="Y503" s="188">
        <v>13.883300431085971</v>
      </c>
      <c r="Z503" s="148">
        <f t="shared" si="149"/>
        <v>1</v>
      </c>
      <c r="AA503" s="148">
        <f t="shared" si="150"/>
        <v>1</v>
      </c>
      <c r="AB503" s="122">
        <f t="shared" si="151"/>
        <v>390.12787927533657</v>
      </c>
      <c r="AC503" s="30">
        <f t="shared" si="152"/>
        <v>678.22444999999993</v>
      </c>
      <c r="AD503" s="31">
        <f t="shared" si="153"/>
        <v>1</v>
      </c>
      <c r="AE503" s="164">
        <f t="shared" si="154"/>
        <v>36.83</v>
      </c>
      <c r="AF503" s="165">
        <f t="shared" si="155"/>
        <v>0.41649901293257913</v>
      </c>
      <c r="AH503" t="str">
        <f t="shared" si="156"/>
        <v>2020</v>
      </c>
    </row>
    <row r="504" spans="4:34" hidden="1" x14ac:dyDescent="0.25">
      <c r="D504" s="282" t="str">
        <f t="shared" si="141"/>
        <v>Q4 2020</v>
      </c>
      <c r="E504" s="114" t="s">
        <v>62</v>
      </c>
      <c r="F504" s="115" t="s">
        <v>86</v>
      </c>
      <c r="G504" s="157" t="s">
        <v>43</v>
      </c>
      <c r="H504" s="157" t="s">
        <v>197</v>
      </c>
      <c r="I504" s="116" t="s">
        <v>89</v>
      </c>
      <c r="J504" s="116" t="s">
        <v>45</v>
      </c>
      <c r="K504" s="116" t="s">
        <v>70</v>
      </c>
      <c r="L504" s="116" t="s">
        <v>70</v>
      </c>
      <c r="M504" s="116" t="s">
        <v>131</v>
      </c>
      <c r="N504" s="117">
        <v>1.39</v>
      </c>
      <c r="O504" s="146">
        <v>454</v>
      </c>
      <c r="P504" s="146">
        <v>454</v>
      </c>
      <c r="Q504" s="242">
        <v>7.0000000000000007E-2</v>
      </c>
      <c r="R504" s="118" t="str">
        <f t="shared" si="142"/>
        <v>400 - 499</v>
      </c>
      <c r="S504" s="118" t="str">
        <f t="shared" si="143"/>
        <v>1.2 - 1.39</v>
      </c>
      <c r="T504" s="119">
        <f t="shared" si="144"/>
        <v>9.7299999999999998E-2</v>
      </c>
      <c r="U504" s="120">
        <f t="shared" si="145"/>
        <v>4.3627977259999999E-2</v>
      </c>
      <c r="V504" s="161">
        <f t="shared" si="146"/>
        <v>9.7300000000000011E-2</v>
      </c>
      <c r="W504" s="161">
        <f t="shared" si="147"/>
        <v>44.943707012216962</v>
      </c>
      <c r="X504" s="121">
        <f t="shared" si="148"/>
        <v>0.97183103017601802</v>
      </c>
      <c r="Y504" s="188">
        <v>13.883300431085971</v>
      </c>
      <c r="Z504" s="148">
        <f t="shared" si="149"/>
        <v>1</v>
      </c>
      <c r="AA504" s="148">
        <f t="shared" si="150"/>
        <v>1</v>
      </c>
      <c r="AB504" s="122">
        <f t="shared" si="151"/>
        <v>461.90860238660804</v>
      </c>
      <c r="AC504" s="30">
        <f t="shared" si="152"/>
        <v>623.25681799999995</v>
      </c>
      <c r="AD504" s="31">
        <f t="shared" si="153"/>
        <v>1</v>
      </c>
      <c r="AE504" s="164">
        <f t="shared" si="154"/>
        <v>35.305999999999997</v>
      </c>
      <c r="AF504" s="165">
        <f t="shared" si="155"/>
        <v>0.97183103017601802</v>
      </c>
      <c r="AH504" t="str">
        <f t="shared" si="156"/>
        <v>2020</v>
      </c>
    </row>
    <row r="505" spans="4:34" hidden="1" x14ac:dyDescent="0.25">
      <c r="D505" s="282" t="str">
        <f t="shared" si="141"/>
        <v>Q4 2020</v>
      </c>
      <c r="E505" s="114" t="s">
        <v>62</v>
      </c>
      <c r="F505" s="115" t="s">
        <v>86</v>
      </c>
      <c r="G505" s="157" t="s">
        <v>43</v>
      </c>
      <c r="H505" s="157" t="s">
        <v>197</v>
      </c>
      <c r="I505" s="116" t="s">
        <v>58</v>
      </c>
      <c r="J505" s="116" t="s">
        <v>45</v>
      </c>
      <c r="K505" s="116" t="s">
        <v>70</v>
      </c>
      <c r="L505" s="116" t="s">
        <v>70</v>
      </c>
      <c r="M505" s="116" t="s">
        <v>131</v>
      </c>
      <c r="N505" s="117">
        <v>0.95</v>
      </c>
      <c r="O505" s="146">
        <v>120</v>
      </c>
      <c r="P505" s="146">
        <v>180</v>
      </c>
      <c r="Q505" s="242">
        <v>0.09</v>
      </c>
      <c r="R505" s="118" t="str">
        <f t="shared" si="142"/>
        <v>200 - 299</v>
      </c>
      <c r="S505" s="118" t="str">
        <f t="shared" si="143"/>
        <v>0.8 - 0.99</v>
      </c>
      <c r="T505" s="119">
        <f t="shared" si="144"/>
        <v>8.5499999999999993E-2</v>
      </c>
      <c r="U505" s="120">
        <f t="shared" si="145"/>
        <v>2.4186055846153846E-2</v>
      </c>
      <c r="V505" s="161">
        <f t="shared" si="146"/>
        <v>8.5500000000000007E-2</v>
      </c>
      <c r="W505" s="161">
        <f t="shared" si="147"/>
        <v>19.469976887505542</v>
      </c>
      <c r="X505" s="121">
        <f t="shared" si="148"/>
        <v>0.74969822327864255</v>
      </c>
      <c r="Y505" s="188">
        <v>8.3299802586515845</v>
      </c>
      <c r="Z505" s="148">
        <f t="shared" si="149"/>
        <v>2</v>
      </c>
      <c r="AA505" s="148">
        <f t="shared" si="150"/>
        <v>3</v>
      </c>
      <c r="AB505" s="122">
        <f t="shared" si="151"/>
        <v>227.71902792404143</v>
      </c>
      <c r="AC505" s="30">
        <f t="shared" si="152"/>
        <v>268.73395384615384</v>
      </c>
      <c r="AD505" s="31">
        <f t="shared" si="153"/>
        <v>0.66666666666666663</v>
      </c>
      <c r="AE505" s="164">
        <f t="shared" si="154"/>
        <v>24.13</v>
      </c>
      <c r="AF505" s="165">
        <f t="shared" si="155"/>
        <v>0.74969822327864255</v>
      </c>
      <c r="AH505" t="str">
        <f t="shared" si="156"/>
        <v>2020</v>
      </c>
    </row>
    <row r="506" spans="4:34" hidden="1" x14ac:dyDescent="0.25">
      <c r="D506" s="282" t="str">
        <f t="shared" si="141"/>
        <v>Q4 2020</v>
      </c>
      <c r="E506" s="114" t="s">
        <v>62</v>
      </c>
      <c r="F506" s="115" t="s">
        <v>86</v>
      </c>
      <c r="G506" s="157" t="s">
        <v>43</v>
      </c>
      <c r="H506" s="157" t="s">
        <v>197</v>
      </c>
      <c r="I506" s="116" t="s">
        <v>58</v>
      </c>
      <c r="J506" s="116" t="s">
        <v>45</v>
      </c>
      <c r="K506" s="116" t="s">
        <v>70</v>
      </c>
      <c r="L506" s="116" t="s">
        <v>70</v>
      </c>
      <c r="M506" s="116" t="s">
        <v>131</v>
      </c>
      <c r="N506" s="117">
        <v>1.4</v>
      </c>
      <c r="O506" s="146">
        <v>400</v>
      </c>
      <c r="P506" s="146">
        <v>400</v>
      </c>
      <c r="Q506" s="242">
        <v>0.09</v>
      </c>
      <c r="R506" s="118" t="str">
        <f t="shared" si="142"/>
        <v>400 - 499</v>
      </c>
      <c r="S506" s="118" t="str">
        <f t="shared" si="143"/>
        <v>1.4 - 1.59</v>
      </c>
      <c r="T506" s="119">
        <f t="shared" si="144"/>
        <v>0.126</v>
      </c>
      <c r="U506" s="120">
        <f t="shared" si="145"/>
        <v>5.6903111999999985E-2</v>
      </c>
      <c r="V506" s="161">
        <f t="shared" si="146"/>
        <v>0.12599999999999997</v>
      </c>
      <c r="W506" s="161">
        <f t="shared" si="147"/>
        <v>50.911688245431421</v>
      </c>
      <c r="X506" s="121">
        <f t="shared" si="148"/>
        <v>1.1870221868578508</v>
      </c>
      <c r="Y506" s="188">
        <v>13.189135409531676</v>
      </c>
      <c r="Z506" s="148">
        <f t="shared" si="149"/>
        <v>1</v>
      </c>
      <c r="AA506" s="148">
        <f t="shared" si="150"/>
        <v>1</v>
      </c>
      <c r="AB506" s="122">
        <f t="shared" si="151"/>
        <v>404.06101782088433</v>
      </c>
      <c r="AC506" s="30">
        <f t="shared" si="152"/>
        <v>632.25679999999988</v>
      </c>
      <c r="AD506" s="31">
        <f t="shared" si="153"/>
        <v>1</v>
      </c>
      <c r="AE506" s="164">
        <f t="shared" si="154"/>
        <v>35.559999999999995</v>
      </c>
      <c r="AF506" s="165">
        <f t="shared" si="155"/>
        <v>1.1870221868578508</v>
      </c>
      <c r="AH506" t="str">
        <f t="shared" si="156"/>
        <v>2020</v>
      </c>
    </row>
    <row r="507" spans="4:34" hidden="1" x14ac:dyDescent="0.25">
      <c r="D507" s="282" t="str">
        <f t="shared" si="141"/>
        <v>Q4 2020</v>
      </c>
      <c r="E507" s="114" t="s">
        <v>62</v>
      </c>
      <c r="F507" s="115" t="s">
        <v>86</v>
      </c>
      <c r="G507" s="157" t="s">
        <v>43</v>
      </c>
      <c r="H507" s="157" t="s">
        <v>197</v>
      </c>
      <c r="I507" s="116" t="s">
        <v>58</v>
      </c>
      <c r="J507" s="116" t="s">
        <v>45</v>
      </c>
      <c r="K507" s="116" t="s">
        <v>70</v>
      </c>
      <c r="L507" s="116" t="s">
        <v>70</v>
      </c>
      <c r="M507" s="116" t="s">
        <v>131</v>
      </c>
      <c r="N507" s="117">
        <v>1.2</v>
      </c>
      <c r="O507" s="146">
        <v>390</v>
      </c>
      <c r="P507" s="146">
        <v>390</v>
      </c>
      <c r="Q507" s="242">
        <v>0.09</v>
      </c>
      <c r="R507" s="118" t="str">
        <f t="shared" si="142"/>
        <v>400 - 499</v>
      </c>
      <c r="S507" s="118" t="str">
        <f t="shared" si="143"/>
        <v>1.2 - 1.39</v>
      </c>
      <c r="T507" s="119">
        <f t="shared" si="144"/>
        <v>0.108</v>
      </c>
      <c r="U507" s="120">
        <f t="shared" si="145"/>
        <v>4.1806367999999983E-2</v>
      </c>
      <c r="V507" s="161">
        <f t="shared" si="146"/>
        <v>0.10799999999999998</v>
      </c>
      <c r="W507" s="161">
        <f t="shared" si="147"/>
        <v>49.638896039295638</v>
      </c>
      <c r="X507" s="121">
        <f t="shared" si="148"/>
        <v>1.062072482978077</v>
      </c>
      <c r="Y507" s="188">
        <v>11.800805366423077</v>
      </c>
      <c r="Z507" s="148">
        <f t="shared" si="149"/>
        <v>1</v>
      </c>
      <c r="AA507" s="148">
        <f t="shared" si="150"/>
        <v>1</v>
      </c>
      <c r="AB507" s="122">
        <f t="shared" si="151"/>
        <v>459.61940777125591</v>
      </c>
      <c r="AC507" s="30">
        <f t="shared" si="152"/>
        <v>464.51519999999988</v>
      </c>
      <c r="AD507" s="31">
        <f t="shared" si="153"/>
        <v>1</v>
      </c>
      <c r="AE507" s="164">
        <f t="shared" si="154"/>
        <v>30.479999999999997</v>
      </c>
      <c r="AF507" s="165">
        <f t="shared" si="155"/>
        <v>1.062072482978077</v>
      </c>
      <c r="AH507" t="str">
        <f t="shared" si="156"/>
        <v>2020</v>
      </c>
    </row>
    <row r="508" spans="4:34" hidden="1" x14ac:dyDescent="0.25">
      <c r="D508" s="282" t="str">
        <f t="shared" si="141"/>
        <v>Q4 2020</v>
      </c>
      <c r="E508" s="114" t="s">
        <v>62</v>
      </c>
      <c r="F508" s="115" t="s">
        <v>86</v>
      </c>
      <c r="G508" s="157" t="s">
        <v>43</v>
      </c>
      <c r="H508" s="157" t="s">
        <v>197</v>
      </c>
      <c r="I508" s="116" t="s">
        <v>73</v>
      </c>
      <c r="J508" s="116" t="s">
        <v>45</v>
      </c>
      <c r="K508" s="116" t="s">
        <v>70</v>
      </c>
      <c r="L508" s="116" t="s">
        <v>70</v>
      </c>
      <c r="M508" s="116" t="s">
        <v>131</v>
      </c>
      <c r="N508" s="117">
        <v>1.2</v>
      </c>
      <c r="O508" s="146">
        <v>390</v>
      </c>
      <c r="P508" s="146">
        <v>390</v>
      </c>
      <c r="Q508" s="242">
        <v>0.13</v>
      </c>
      <c r="R508" s="118" t="str">
        <f t="shared" si="142"/>
        <v>400 - 499</v>
      </c>
      <c r="S508" s="118" t="str">
        <f t="shared" si="143"/>
        <v>1.2 - 1.39</v>
      </c>
      <c r="T508" s="119">
        <f t="shared" si="144"/>
        <v>0.156</v>
      </c>
      <c r="U508" s="120">
        <f t="shared" si="145"/>
        <v>6.0386975999999981E-2</v>
      </c>
      <c r="V508" s="161">
        <f t="shared" si="146"/>
        <v>0.156</v>
      </c>
      <c r="W508" s="161">
        <f t="shared" si="147"/>
        <v>71.700627612315927</v>
      </c>
      <c r="X508" s="121">
        <f t="shared" si="148"/>
        <v>1.5341046976350001</v>
      </c>
      <c r="Y508" s="188">
        <v>11.800805366423077</v>
      </c>
      <c r="Z508" s="148">
        <f t="shared" si="149"/>
        <v>1</v>
      </c>
      <c r="AA508" s="148">
        <f t="shared" si="150"/>
        <v>1</v>
      </c>
      <c r="AB508" s="122">
        <f t="shared" si="151"/>
        <v>459.61940777125591</v>
      </c>
      <c r="AC508" s="30">
        <f t="shared" si="152"/>
        <v>464.51519999999988</v>
      </c>
      <c r="AD508" s="31">
        <f t="shared" si="153"/>
        <v>1</v>
      </c>
      <c r="AE508" s="164">
        <f t="shared" si="154"/>
        <v>30.479999999999997</v>
      </c>
      <c r="AF508" s="165">
        <f t="shared" si="155"/>
        <v>1.5341046976350001</v>
      </c>
      <c r="AH508" t="str">
        <f t="shared" si="156"/>
        <v>2020</v>
      </c>
    </row>
    <row r="509" spans="4:34" hidden="1" x14ac:dyDescent="0.25">
      <c r="D509" s="282" t="str">
        <f t="shared" si="141"/>
        <v>Q4 2020</v>
      </c>
      <c r="E509" s="114" t="s">
        <v>62</v>
      </c>
      <c r="F509" s="115" t="s">
        <v>86</v>
      </c>
      <c r="G509" s="157" t="s">
        <v>43</v>
      </c>
      <c r="H509" s="157" t="s">
        <v>197</v>
      </c>
      <c r="I509" s="116" t="s">
        <v>89</v>
      </c>
      <c r="J509" s="116" t="s">
        <v>45</v>
      </c>
      <c r="K509" s="116" t="s">
        <v>70</v>
      </c>
      <c r="L509" s="116" t="s">
        <v>70</v>
      </c>
      <c r="M509" s="116" t="s">
        <v>131</v>
      </c>
      <c r="N509" s="117">
        <v>0.95</v>
      </c>
      <c r="O509" s="146">
        <v>120</v>
      </c>
      <c r="P509" s="146">
        <v>240</v>
      </c>
      <c r="Q509" s="242">
        <v>1.1000000000000001</v>
      </c>
      <c r="R509" s="118" t="str">
        <f t="shared" si="142"/>
        <v>200 - 299</v>
      </c>
      <c r="S509" s="118" t="str">
        <f t="shared" si="143"/>
        <v>0.8 - 0.99</v>
      </c>
      <c r="T509" s="119">
        <f t="shared" si="144"/>
        <v>1.0449999999999999</v>
      </c>
      <c r="U509" s="120">
        <f t="shared" si="145"/>
        <v>0.25619303599999999</v>
      </c>
      <c r="V509" s="161">
        <f t="shared" si="146"/>
        <v>1.0450000000000002</v>
      </c>
      <c r="W509" s="161">
        <f t="shared" si="147"/>
        <v>295.16097302997224</v>
      </c>
      <c r="X509" s="121">
        <f t="shared" si="148"/>
        <v>9.1629782845167433</v>
      </c>
      <c r="Y509" s="188">
        <v>8.3299802586515845</v>
      </c>
      <c r="Z509" s="148">
        <f t="shared" si="149"/>
        <v>1</v>
      </c>
      <c r="AA509" s="148">
        <f t="shared" si="150"/>
        <v>2</v>
      </c>
      <c r="AB509" s="122">
        <f t="shared" si="151"/>
        <v>282.45069189471025</v>
      </c>
      <c r="AC509" s="30">
        <f t="shared" si="152"/>
        <v>232.90276</v>
      </c>
      <c r="AD509" s="31">
        <f t="shared" si="153"/>
        <v>0.5</v>
      </c>
      <c r="AE509" s="164">
        <f t="shared" si="154"/>
        <v>24.13</v>
      </c>
      <c r="AF509" s="165">
        <f t="shared" si="155"/>
        <v>9.1629782845167433</v>
      </c>
      <c r="AH509" t="str">
        <f t="shared" si="156"/>
        <v>2020</v>
      </c>
    </row>
    <row r="510" spans="4:34" hidden="1" x14ac:dyDescent="0.25">
      <c r="D510" s="282" t="str">
        <f t="shared" si="141"/>
        <v>Q4 2020</v>
      </c>
      <c r="E510" s="114" t="s">
        <v>62</v>
      </c>
      <c r="F510" s="115" t="s">
        <v>86</v>
      </c>
      <c r="G510" s="157" t="s">
        <v>43</v>
      </c>
      <c r="H510" s="157" t="s">
        <v>197</v>
      </c>
      <c r="I510" s="116" t="s">
        <v>89</v>
      </c>
      <c r="J510" s="116" t="s">
        <v>45</v>
      </c>
      <c r="K510" s="116" t="s">
        <v>70</v>
      </c>
      <c r="L510" s="116" t="s">
        <v>70</v>
      </c>
      <c r="M510" s="116" t="s">
        <v>185</v>
      </c>
      <c r="N510" s="117">
        <v>1.1000000000000001</v>
      </c>
      <c r="O510" s="146">
        <v>126</v>
      </c>
      <c r="P510" s="146">
        <v>294</v>
      </c>
      <c r="Q510" s="242">
        <v>1.5</v>
      </c>
      <c r="R510" s="118" t="str">
        <f t="shared" si="142"/>
        <v>200 - 299</v>
      </c>
      <c r="S510" s="118" t="str">
        <f t="shared" si="143"/>
        <v>1 - 1.19</v>
      </c>
      <c r="T510" s="119">
        <f t="shared" si="144"/>
        <v>1.6500000000000001</v>
      </c>
      <c r="U510" s="120">
        <f t="shared" si="145"/>
        <v>0.42397023103448284</v>
      </c>
      <c r="V510" s="161">
        <f t="shared" si="146"/>
        <v>1.6500000000000001</v>
      </c>
      <c r="W510" s="161">
        <f t="shared" si="147"/>
        <v>479.79370566942623</v>
      </c>
      <c r="X510" s="121">
        <f t="shared" si="148"/>
        <v>9.2955745049999994</v>
      </c>
      <c r="Y510" s="188">
        <v>6.1970496699999993</v>
      </c>
      <c r="Z510" s="148">
        <f t="shared" si="149"/>
        <v>3</v>
      </c>
      <c r="AA510" s="148">
        <f t="shared" si="150"/>
        <v>7</v>
      </c>
      <c r="AB510" s="122">
        <f t="shared" si="151"/>
        <v>290.78406404207647</v>
      </c>
      <c r="AC510" s="30">
        <f t="shared" si="152"/>
        <v>282.64682068965521</v>
      </c>
      <c r="AD510" s="31">
        <f t="shared" si="153"/>
        <v>0.42857142857142855</v>
      </c>
      <c r="AE510" s="164">
        <f t="shared" si="154"/>
        <v>27.94</v>
      </c>
      <c r="AF510" s="165">
        <f t="shared" si="155"/>
        <v>9.2955745049999994</v>
      </c>
      <c r="AH510" t="str">
        <f t="shared" si="156"/>
        <v>2020</v>
      </c>
    </row>
    <row r="511" spans="4:34" hidden="1" x14ac:dyDescent="0.25">
      <c r="D511" s="282" t="str">
        <f t="shared" si="141"/>
        <v>Q4 2020</v>
      </c>
      <c r="E511" s="114" t="s">
        <v>62</v>
      </c>
      <c r="F511" s="115" t="s">
        <v>86</v>
      </c>
      <c r="G511" s="157" t="s">
        <v>43</v>
      </c>
      <c r="H511" s="157" t="s">
        <v>197</v>
      </c>
      <c r="I511" s="116" t="s">
        <v>58</v>
      </c>
      <c r="J511" s="116" t="s">
        <v>45</v>
      </c>
      <c r="K511" s="116" t="s">
        <v>70</v>
      </c>
      <c r="L511" s="116" t="s">
        <v>149</v>
      </c>
      <c r="M511" s="116" t="s">
        <v>174</v>
      </c>
      <c r="N511" s="117">
        <v>1.39</v>
      </c>
      <c r="O511" s="146">
        <v>454</v>
      </c>
      <c r="P511" s="146">
        <v>454</v>
      </c>
      <c r="Q511" s="242">
        <v>0.05</v>
      </c>
      <c r="R511" s="118" t="str">
        <f t="shared" si="142"/>
        <v>400 - 499</v>
      </c>
      <c r="S511" s="118" t="str">
        <f t="shared" si="143"/>
        <v>1.2 - 1.39</v>
      </c>
      <c r="T511" s="119">
        <f t="shared" si="144"/>
        <v>6.9499999999999992E-2</v>
      </c>
      <c r="U511" s="120">
        <f t="shared" si="145"/>
        <v>3.1162840899999999E-2</v>
      </c>
      <c r="V511" s="161">
        <f t="shared" si="146"/>
        <v>6.9499999999999992E-2</v>
      </c>
      <c r="W511" s="161">
        <f t="shared" si="147"/>
        <v>32.102647865869258</v>
      </c>
      <c r="X511" s="121">
        <f t="shared" si="148"/>
        <v>0.6941650215542986</v>
      </c>
      <c r="Y511" s="188">
        <v>13.883300431085971</v>
      </c>
      <c r="Z511" s="148">
        <f t="shared" si="149"/>
        <v>1</v>
      </c>
      <c r="AA511" s="148">
        <f t="shared" si="150"/>
        <v>1</v>
      </c>
      <c r="AB511" s="122">
        <f t="shared" si="151"/>
        <v>461.90860238660804</v>
      </c>
      <c r="AC511" s="30">
        <f t="shared" si="152"/>
        <v>623.25681799999995</v>
      </c>
      <c r="AD511" s="31">
        <f t="shared" si="153"/>
        <v>1</v>
      </c>
      <c r="AE511" s="164">
        <f t="shared" si="154"/>
        <v>35.305999999999997</v>
      </c>
      <c r="AF511" s="165">
        <f t="shared" si="155"/>
        <v>0.6941650215542986</v>
      </c>
      <c r="AH511" t="str">
        <f t="shared" si="156"/>
        <v>2020</v>
      </c>
    </row>
    <row r="512" spans="4:34" hidden="1" x14ac:dyDescent="0.25">
      <c r="D512" s="282" t="str">
        <f t="shared" si="141"/>
        <v>Q4 2020</v>
      </c>
      <c r="E512" s="114" t="s">
        <v>62</v>
      </c>
      <c r="F512" s="115" t="s">
        <v>86</v>
      </c>
      <c r="G512" s="157" t="s">
        <v>43</v>
      </c>
      <c r="H512" s="157" t="s">
        <v>197</v>
      </c>
      <c r="I512" s="116" t="s">
        <v>72</v>
      </c>
      <c r="J512" s="116" t="s">
        <v>45</v>
      </c>
      <c r="K512" s="116" t="s">
        <v>70</v>
      </c>
      <c r="L512" s="116" t="s">
        <v>82</v>
      </c>
      <c r="M512" s="116" t="s">
        <v>163</v>
      </c>
      <c r="N512" s="117">
        <v>1.4</v>
      </c>
      <c r="O512" s="146">
        <v>300</v>
      </c>
      <c r="P512" s="146">
        <v>300</v>
      </c>
      <c r="Q512" s="242">
        <v>0.105</v>
      </c>
      <c r="R512" s="118" t="str">
        <f t="shared" si="142"/>
        <v>300 - 399</v>
      </c>
      <c r="S512" s="118" t="str">
        <f t="shared" si="143"/>
        <v>1.4 - 1.59</v>
      </c>
      <c r="T512" s="119">
        <f t="shared" si="144"/>
        <v>0.14699999999999999</v>
      </c>
      <c r="U512" s="120">
        <f t="shared" si="145"/>
        <v>6.6386963999999993E-2</v>
      </c>
      <c r="V512" s="161">
        <f t="shared" si="146"/>
        <v>0.14699999999999999</v>
      </c>
      <c r="W512" s="161">
        <f t="shared" si="147"/>
        <v>44.547727214752491</v>
      </c>
      <c r="X512" s="121">
        <f t="shared" si="148"/>
        <v>1.3119718907376248</v>
      </c>
      <c r="Y512" s="188">
        <v>12.494970387977379</v>
      </c>
      <c r="Z512" s="148">
        <f t="shared" si="149"/>
        <v>1</v>
      </c>
      <c r="AA512" s="148">
        <f t="shared" si="150"/>
        <v>1</v>
      </c>
      <c r="AB512" s="122">
        <f t="shared" si="151"/>
        <v>303.04576336566328</v>
      </c>
      <c r="AC512" s="30">
        <f t="shared" si="152"/>
        <v>632.25679999999988</v>
      </c>
      <c r="AD512" s="31">
        <f t="shared" si="153"/>
        <v>1</v>
      </c>
      <c r="AE512" s="164">
        <f t="shared" si="154"/>
        <v>35.559999999999995</v>
      </c>
      <c r="AF512" s="165">
        <f t="shared" si="155"/>
        <v>1.3119718907376248</v>
      </c>
      <c r="AH512" t="str">
        <f t="shared" si="156"/>
        <v>2020</v>
      </c>
    </row>
    <row r="513" spans="4:34" hidden="1" x14ac:dyDescent="0.25">
      <c r="D513" s="282" t="str">
        <f t="shared" si="141"/>
        <v>Q4 2020</v>
      </c>
      <c r="E513" s="114" t="s">
        <v>62</v>
      </c>
      <c r="F513" s="115" t="s">
        <v>86</v>
      </c>
      <c r="G513" s="157" t="s">
        <v>43</v>
      </c>
      <c r="H513" s="157" t="s">
        <v>197</v>
      </c>
      <c r="I513" s="116" t="s">
        <v>89</v>
      </c>
      <c r="J513" s="116" t="s">
        <v>45</v>
      </c>
      <c r="K513" s="116" t="s">
        <v>55</v>
      </c>
      <c r="L513" s="116" t="s">
        <v>55</v>
      </c>
      <c r="M513" s="116" t="s">
        <v>184</v>
      </c>
      <c r="N513" s="117">
        <v>1.1000000000000001</v>
      </c>
      <c r="O513" s="146">
        <v>126</v>
      </c>
      <c r="P513" s="146">
        <v>294</v>
      </c>
      <c r="Q513" s="242">
        <v>0.11</v>
      </c>
      <c r="R513" s="118" t="str">
        <f t="shared" si="142"/>
        <v>200 - 299</v>
      </c>
      <c r="S513" s="118" t="str">
        <f t="shared" si="143"/>
        <v>1 - 1.19</v>
      </c>
      <c r="T513" s="119">
        <f t="shared" si="144"/>
        <v>0.12100000000000001</v>
      </c>
      <c r="U513" s="120">
        <f t="shared" si="145"/>
        <v>3.1091150275862074E-2</v>
      </c>
      <c r="V513" s="161">
        <f t="shared" si="146"/>
        <v>0.12100000000000002</v>
      </c>
      <c r="W513" s="161">
        <f t="shared" si="147"/>
        <v>35.184871749091258</v>
      </c>
      <c r="X513" s="121">
        <f t="shared" si="148"/>
        <v>0.68167546369999987</v>
      </c>
      <c r="Y513" s="188">
        <v>6.1970496699999993</v>
      </c>
      <c r="Z513" s="148">
        <f t="shared" si="149"/>
        <v>3</v>
      </c>
      <c r="AA513" s="148">
        <f t="shared" si="150"/>
        <v>7</v>
      </c>
      <c r="AB513" s="122">
        <f t="shared" si="151"/>
        <v>290.78406404207647</v>
      </c>
      <c r="AC513" s="30">
        <f t="shared" si="152"/>
        <v>282.64682068965521</v>
      </c>
      <c r="AD513" s="31">
        <f t="shared" si="153"/>
        <v>0.42857142857142855</v>
      </c>
      <c r="AE513" s="164">
        <f t="shared" si="154"/>
        <v>27.94</v>
      </c>
      <c r="AF513" s="165">
        <f t="shared" si="155"/>
        <v>0.68167546369999987</v>
      </c>
      <c r="AH513" t="str">
        <f t="shared" si="156"/>
        <v>2020</v>
      </c>
    </row>
    <row r="514" spans="4:34" hidden="1" x14ac:dyDescent="0.25">
      <c r="D514" s="282" t="str">
        <f t="shared" si="141"/>
        <v>Q4 2020</v>
      </c>
      <c r="E514" s="114" t="s">
        <v>62</v>
      </c>
      <c r="F514" s="115" t="s">
        <v>86</v>
      </c>
      <c r="G514" s="157" t="s">
        <v>43</v>
      </c>
      <c r="H514" s="157" t="s">
        <v>197</v>
      </c>
      <c r="I514" s="116" t="s">
        <v>50</v>
      </c>
      <c r="J514" s="116" t="s">
        <v>45</v>
      </c>
      <c r="K514" s="116" t="s">
        <v>81</v>
      </c>
      <c r="L514" s="116" t="s">
        <v>81</v>
      </c>
      <c r="M514" s="116" t="s">
        <v>146</v>
      </c>
      <c r="N514" s="117">
        <v>0.95</v>
      </c>
      <c r="O514" s="146">
        <v>120</v>
      </c>
      <c r="P514" s="146">
        <v>240</v>
      </c>
      <c r="Q514" s="242">
        <v>0.1</v>
      </c>
      <c r="R514" s="118" t="str">
        <f t="shared" si="142"/>
        <v>200 - 299</v>
      </c>
      <c r="S514" s="118" t="str">
        <f t="shared" si="143"/>
        <v>0.8 - 0.99</v>
      </c>
      <c r="T514" s="119">
        <f t="shared" si="144"/>
        <v>9.5000000000000001E-2</v>
      </c>
      <c r="U514" s="120">
        <f t="shared" si="145"/>
        <v>2.3290276000000002E-2</v>
      </c>
      <c r="V514" s="161">
        <f t="shared" si="146"/>
        <v>9.5000000000000015E-2</v>
      </c>
      <c r="W514" s="161">
        <f t="shared" si="147"/>
        <v>26.832815729997478</v>
      </c>
      <c r="X514" s="121">
        <f t="shared" si="148"/>
        <v>0.74173072586515831</v>
      </c>
      <c r="Y514" s="188">
        <v>7.4173072586515829</v>
      </c>
      <c r="Z514" s="148">
        <f t="shared" si="149"/>
        <v>1</v>
      </c>
      <c r="AA514" s="148">
        <f t="shared" si="150"/>
        <v>2</v>
      </c>
      <c r="AB514" s="122">
        <f t="shared" si="151"/>
        <v>282.45069189471025</v>
      </c>
      <c r="AC514" s="30">
        <f t="shared" si="152"/>
        <v>232.90276</v>
      </c>
      <c r="AD514" s="31">
        <f t="shared" si="153"/>
        <v>0.5</v>
      </c>
      <c r="AE514" s="164">
        <f t="shared" si="154"/>
        <v>24.13</v>
      </c>
      <c r="AF514" s="165">
        <f t="shared" si="155"/>
        <v>0.74173072586515831</v>
      </c>
      <c r="AH514" t="str">
        <f t="shared" si="156"/>
        <v>2020</v>
      </c>
    </row>
    <row r="515" spans="4:34" hidden="1" x14ac:dyDescent="0.25">
      <c r="D515" s="282" t="str">
        <f t="shared" si="141"/>
        <v>Q4 2020</v>
      </c>
      <c r="E515" s="114" t="s">
        <v>62</v>
      </c>
      <c r="F515" s="115" t="s">
        <v>86</v>
      </c>
      <c r="G515" s="157" t="s">
        <v>43</v>
      </c>
      <c r="H515" s="157" t="s">
        <v>197</v>
      </c>
      <c r="I515" s="116" t="s">
        <v>89</v>
      </c>
      <c r="J515" s="116" t="s">
        <v>45</v>
      </c>
      <c r="K515" s="116" t="s">
        <v>81</v>
      </c>
      <c r="L515" s="116" t="s">
        <v>81</v>
      </c>
      <c r="M515" s="116" t="s">
        <v>146</v>
      </c>
      <c r="N515" s="117">
        <v>0.95</v>
      </c>
      <c r="O515" s="146">
        <v>120</v>
      </c>
      <c r="P515" s="146">
        <v>240</v>
      </c>
      <c r="Q515" s="242">
        <v>0.7</v>
      </c>
      <c r="R515" s="118" t="str">
        <f t="shared" si="142"/>
        <v>200 - 299</v>
      </c>
      <c r="S515" s="118" t="str">
        <f t="shared" si="143"/>
        <v>0.8 - 0.99</v>
      </c>
      <c r="T515" s="119">
        <f t="shared" si="144"/>
        <v>0.66499999999999992</v>
      </c>
      <c r="U515" s="120">
        <f t="shared" si="145"/>
        <v>0.16303193199999999</v>
      </c>
      <c r="V515" s="161">
        <f t="shared" si="146"/>
        <v>0.66499999999999992</v>
      </c>
      <c r="W515" s="161">
        <f t="shared" si="147"/>
        <v>187.8297101099823</v>
      </c>
      <c r="X515" s="121">
        <f t="shared" si="148"/>
        <v>5.830986181056109</v>
      </c>
      <c r="Y515" s="188">
        <v>8.3299802586515845</v>
      </c>
      <c r="Z515" s="148">
        <f t="shared" si="149"/>
        <v>1</v>
      </c>
      <c r="AA515" s="148">
        <f t="shared" si="150"/>
        <v>2</v>
      </c>
      <c r="AB515" s="122">
        <f t="shared" si="151"/>
        <v>282.45069189471025</v>
      </c>
      <c r="AC515" s="30">
        <f t="shared" si="152"/>
        <v>232.90276</v>
      </c>
      <c r="AD515" s="31">
        <f t="shared" si="153"/>
        <v>0.5</v>
      </c>
      <c r="AE515" s="164">
        <f t="shared" si="154"/>
        <v>24.13</v>
      </c>
      <c r="AF515" s="165">
        <f t="shared" si="155"/>
        <v>5.830986181056109</v>
      </c>
      <c r="AH515" t="str">
        <f t="shared" si="156"/>
        <v>2020</v>
      </c>
    </row>
    <row r="516" spans="4:34" hidden="1" x14ac:dyDescent="0.25">
      <c r="D516" s="282" t="str">
        <f t="shared" si="141"/>
        <v>Q4 2020</v>
      </c>
      <c r="E516" s="114" t="s">
        <v>62</v>
      </c>
      <c r="F516" s="115" t="s">
        <v>86</v>
      </c>
      <c r="G516" s="157" t="s">
        <v>43</v>
      </c>
      <c r="H516" s="157" t="s">
        <v>197</v>
      </c>
      <c r="I516" s="116" t="s">
        <v>72</v>
      </c>
      <c r="J516" s="116" t="s">
        <v>45</v>
      </c>
      <c r="K516" s="116" t="s">
        <v>81</v>
      </c>
      <c r="L516" s="116" t="s">
        <v>81</v>
      </c>
      <c r="M516" s="116" t="s">
        <v>146</v>
      </c>
      <c r="N516" s="117">
        <v>0.95</v>
      </c>
      <c r="O516" s="146">
        <v>120</v>
      </c>
      <c r="P516" s="146">
        <v>240</v>
      </c>
      <c r="Q516" s="242">
        <v>1.6</v>
      </c>
      <c r="R516" s="118" t="str">
        <f t="shared" si="142"/>
        <v>200 - 299</v>
      </c>
      <c r="S516" s="118" t="str">
        <f t="shared" si="143"/>
        <v>0.8 - 0.99</v>
      </c>
      <c r="T516" s="119">
        <f t="shared" si="144"/>
        <v>1.52</v>
      </c>
      <c r="U516" s="120">
        <f t="shared" si="145"/>
        <v>0.37264441600000003</v>
      </c>
      <c r="V516" s="161">
        <f t="shared" si="146"/>
        <v>1.5200000000000002</v>
      </c>
      <c r="W516" s="161">
        <f t="shared" si="147"/>
        <v>429.32505167995964</v>
      </c>
      <c r="X516" s="121">
        <f t="shared" si="148"/>
        <v>11.867691613842533</v>
      </c>
      <c r="Y516" s="188">
        <v>7.4173072586515829</v>
      </c>
      <c r="Z516" s="148">
        <f t="shared" si="149"/>
        <v>1</v>
      </c>
      <c r="AA516" s="148">
        <f t="shared" si="150"/>
        <v>2</v>
      </c>
      <c r="AB516" s="122">
        <f t="shared" si="151"/>
        <v>282.45069189471025</v>
      </c>
      <c r="AC516" s="30">
        <f t="shared" si="152"/>
        <v>232.90276</v>
      </c>
      <c r="AD516" s="31">
        <f t="shared" si="153"/>
        <v>0.5</v>
      </c>
      <c r="AE516" s="164">
        <f t="shared" si="154"/>
        <v>24.13</v>
      </c>
      <c r="AF516" s="165">
        <f t="shared" si="155"/>
        <v>11.867691613842533</v>
      </c>
      <c r="AH516" t="str">
        <f t="shared" si="156"/>
        <v>2020</v>
      </c>
    </row>
    <row r="517" spans="4:34" hidden="1" x14ac:dyDescent="0.25">
      <c r="D517" s="282" t="str">
        <f t="shared" si="141"/>
        <v>Q4 2020</v>
      </c>
      <c r="E517" s="114" t="s">
        <v>62</v>
      </c>
      <c r="F517" s="115" t="s">
        <v>86</v>
      </c>
      <c r="G517" s="157" t="s">
        <v>43</v>
      </c>
      <c r="H517" s="157" t="s">
        <v>197</v>
      </c>
      <c r="I517" s="116" t="s">
        <v>72</v>
      </c>
      <c r="J517" s="116" t="s">
        <v>45</v>
      </c>
      <c r="K517" s="116" t="s">
        <v>81</v>
      </c>
      <c r="L517" s="116" t="s">
        <v>81</v>
      </c>
      <c r="M517" s="116" t="s">
        <v>147</v>
      </c>
      <c r="N517" s="117">
        <v>1.1000000000000001</v>
      </c>
      <c r="O517" s="146">
        <v>126</v>
      </c>
      <c r="P517" s="146">
        <v>294</v>
      </c>
      <c r="Q517" s="242">
        <v>0.315</v>
      </c>
      <c r="R517" s="118" t="str">
        <f t="shared" si="142"/>
        <v>200 - 299</v>
      </c>
      <c r="S517" s="118" t="str">
        <f t="shared" si="143"/>
        <v>1 - 1.19</v>
      </c>
      <c r="T517" s="119">
        <f t="shared" si="144"/>
        <v>0.34650000000000003</v>
      </c>
      <c r="U517" s="120">
        <f t="shared" si="145"/>
        <v>8.9033748517241398E-2</v>
      </c>
      <c r="V517" s="161">
        <f t="shared" si="146"/>
        <v>0.34650000000000003</v>
      </c>
      <c r="W517" s="161">
        <f t="shared" si="147"/>
        <v>100.75667819057951</v>
      </c>
      <c r="X517" s="121">
        <f t="shared" si="148"/>
        <v>1.6645786510499998</v>
      </c>
      <c r="Y517" s="188">
        <v>5.2843766699999994</v>
      </c>
      <c r="Z517" s="148">
        <f t="shared" si="149"/>
        <v>3</v>
      </c>
      <c r="AA517" s="148">
        <f t="shared" si="150"/>
        <v>7</v>
      </c>
      <c r="AB517" s="122">
        <f t="shared" si="151"/>
        <v>290.78406404207647</v>
      </c>
      <c r="AC517" s="30">
        <f t="shared" si="152"/>
        <v>282.64682068965521</v>
      </c>
      <c r="AD517" s="31">
        <f t="shared" si="153"/>
        <v>0.42857142857142855</v>
      </c>
      <c r="AE517" s="164">
        <f t="shared" si="154"/>
        <v>27.94</v>
      </c>
      <c r="AF517" s="165">
        <f t="shared" si="155"/>
        <v>1.6645786510499998</v>
      </c>
      <c r="AH517" t="str">
        <f t="shared" si="156"/>
        <v>2020</v>
      </c>
    </row>
    <row r="518" spans="4:34" hidden="1" x14ac:dyDescent="0.25">
      <c r="D518" s="282" t="str">
        <f t="shared" si="141"/>
        <v>Q4 2020</v>
      </c>
      <c r="E518" s="114" t="s">
        <v>62</v>
      </c>
      <c r="F518" s="115" t="s">
        <v>86</v>
      </c>
      <c r="G518" s="157" t="s">
        <v>43</v>
      </c>
      <c r="H518" s="157" t="s">
        <v>197</v>
      </c>
      <c r="I518" s="116" t="s">
        <v>89</v>
      </c>
      <c r="J518" s="116" t="s">
        <v>45</v>
      </c>
      <c r="K518" s="116" t="s">
        <v>81</v>
      </c>
      <c r="L518" s="116" t="s">
        <v>81</v>
      </c>
      <c r="M518" s="116" t="s">
        <v>147</v>
      </c>
      <c r="N518" s="117">
        <v>1.1000000000000001</v>
      </c>
      <c r="O518" s="146">
        <v>126</v>
      </c>
      <c r="P518" s="146">
        <v>294</v>
      </c>
      <c r="Q518" s="242">
        <v>1.29</v>
      </c>
      <c r="R518" s="118" t="str">
        <f t="shared" si="142"/>
        <v>200 - 299</v>
      </c>
      <c r="S518" s="118" t="str">
        <f t="shared" si="143"/>
        <v>1 - 1.19</v>
      </c>
      <c r="T518" s="119">
        <f t="shared" si="144"/>
        <v>1.4190000000000003</v>
      </c>
      <c r="U518" s="120">
        <f t="shared" si="145"/>
        <v>0.36461439868965523</v>
      </c>
      <c r="V518" s="161">
        <f t="shared" si="146"/>
        <v>1.419</v>
      </c>
      <c r="W518" s="161">
        <f t="shared" si="147"/>
        <v>412.62258687570653</v>
      </c>
      <c r="X518" s="121">
        <f t="shared" si="148"/>
        <v>11.641147411465589</v>
      </c>
      <c r="Y518" s="188">
        <v>9.0241452802058824</v>
      </c>
      <c r="Z518" s="148">
        <f t="shared" si="149"/>
        <v>3</v>
      </c>
      <c r="AA518" s="148">
        <f t="shared" si="150"/>
        <v>7</v>
      </c>
      <c r="AB518" s="122">
        <f t="shared" si="151"/>
        <v>290.78406404207647</v>
      </c>
      <c r="AC518" s="30">
        <f t="shared" si="152"/>
        <v>282.64682068965521</v>
      </c>
      <c r="AD518" s="31">
        <f t="shared" si="153"/>
        <v>0.42857142857142855</v>
      </c>
      <c r="AE518" s="164">
        <f t="shared" si="154"/>
        <v>27.94</v>
      </c>
      <c r="AF518" s="165">
        <f t="shared" si="155"/>
        <v>11.641147411465589</v>
      </c>
      <c r="AH518" t="str">
        <f t="shared" si="156"/>
        <v>2020</v>
      </c>
    </row>
    <row r="519" spans="4:34" hidden="1" x14ac:dyDescent="0.25">
      <c r="D519" s="282" t="str">
        <f t="shared" si="141"/>
        <v>Q4 2020</v>
      </c>
      <c r="E519" s="114" t="s">
        <v>62</v>
      </c>
      <c r="F519" s="115" t="s">
        <v>86</v>
      </c>
      <c r="G519" s="157" t="s">
        <v>43</v>
      </c>
      <c r="H519" s="157" t="s">
        <v>197</v>
      </c>
      <c r="I519" s="116" t="s">
        <v>50</v>
      </c>
      <c r="J519" s="116" t="s">
        <v>45</v>
      </c>
      <c r="K519" s="116" t="s">
        <v>81</v>
      </c>
      <c r="L519" s="116" t="s">
        <v>81</v>
      </c>
      <c r="M519" s="116" t="s">
        <v>147</v>
      </c>
      <c r="N519" s="117">
        <v>1.1000000000000001</v>
      </c>
      <c r="O519" s="146">
        <v>126</v>
      </c>
      <c r="P519" s="146">
        <v>294</v>
      </c>
      <c r="Q519" s="242">
        <v>2.2999999999999998</v>
      </c>
      <c r="R519" s="118" t="str">
        <f t="shared" si="142"/>
        <v>200 - 299</v>
      </c>
      <c r="S519" s="118" t="str">
        <f t="shared" si="143"/>
        <v>1 - 1.19</v>
      </c>
      <c r="T519" s="119">
        <f t="shared" si="144"/>
        <v>2.5299999999999998</v>
      </c>
      <c r="U519" s="120">
        <f t="shared" si="145"/>
        <v>0.65008768758620694</v>
      </c>
      <c r="V519" s="161">
        <f t="shared" si="146"/>
        <v>2.5300000000000002</v>
      </c>
      <c r="W519" s="161">
        <f t="shared" si="147"/>
        <v>735.68368202645343</v>
      </c>
      <c r="X519" s="121">
        <f t="shared" si="148"/>
        <v>14.253214240999997</v>
      </c>
      <c r="Y519" s="188">
        <v>6.1970496699999993</v>
      </c>
      <c r="Z519" s="148">
        <f t="shared" si="149"/>
        <v>3</v>
      </c>
      <c r="AA519" s="148">
        <f t="shared" si="150"/>
        <v>7</v>
      </c>
      <c r="AB519" s="122">
        <f t="shared" si="151"/>
        <v>290.78406404207647</v>
      </c>
      <c r="AC519" s="30">
        <f t="shared" si="152"/>
        <v>282.64682068965521</v>
      </c>
      <c r="AD519" s="31">
        <f t="shared" si="153"/>
        <v>0.42857142857142855</v>
      </c>
      <c r="AE519" s="164">
        <f t="shared" si="154"/>
        <v>27.94</v>
      </c>
      <c r="AF519" s="165">
        <f t="shared" si="155"/>
        <v>14.253214240999997</v>
      </c>
      <c r="AH519" t="str">
        <f t="shared" si="156"/>
        <v>2020</v>
      </c>
    </row>
    <row r="520" spans="4:34" hidden="1" x14ac:dyDescent="0.25">
      <c r="D520" s="282" t="str">
        <f t="shared" si="141"/>
        <v>Q4 2020</v>
      </c>
      <c r="E520" s="114" t="s">
        <v>62</v>
      </c>
      <c r="F520" s="115" t="s">
        <v>86</v>
      </c>
      <c r="G520" s="157" t="s">
        <v>43</v>
      </c>
      <c r="H520" s="157" t="s">
        <v>197</v>
      </c>
      <c r="I520" s="116" t="s">
        <v>72</v>
      </c>
      <c r="J520" s="116" t="s">
        <v>45</v>
      </c>
      <c r="K520" s="116" t="s">
        <v>81</v>
      </c>
      <c r="L520" s="116" t="s">
        <v>81</v>
      </c>
      <c r="M520" s="116" t="s">
        <v>175</v>
      </c>
      <c r="N520" s="117">
        <v>1.5640000000000001</v>
      </c>
      <c r="O520" s="146">
        <v>194</v>
      </c>
      <c r="P520" s="146">
        <v>368</v>
      </c>
      <c r="Q520" s="242">
        <v>2E-3</v>
      </c>
      <c r="R520" s="118" t="str">
        <f t="shared" si="142"/>
        <v>200 - 299</v>
      </c>
      <c r="S520" s="118" t="str">
        <f t="shared" si="143"/>
        <v>1.4 - 1.59</v>
      </c>
      <c r="T520" s="119">
        <f t="shared" si="144"/>
        <v>3.1280000000000001E-3</v>
      </c>
      <c r="U520" s="120">
        <f t="shared" si="145"/>
        <v>1.3020383485766915E-3</v>
      </c>
      <c r="V520" s="161">
        <f t="shared" si="146"/>
        <v>3.1280000000000001E-3</v>
      </c>
      <c r="W520" s="161">
        <f t="shared" si="147"/>
        <v>0.83200961532905382</v>
      </c>
      <c r="X520" s="121">
        <f t="shared" si="148"/>
        <v>1.9436620603520357E-2</v>
      </c>
      <c r="Y520" s="188">
        <v>9.7183103017601784</v>
      </c>
      <c r="Z520" s="148">
        <f t="shared" si="149"/>
        <v>97</v>
      </c>
      <c r="AA520" s="148">
        <f t="shared" si="150"/>
        <v>184</v>
      </c>
      <c r="AB520" s="122">
        <f t="shared" si="151"/>
        <v>265.98772868575884</v>
      </c>
      <c r="AC520" s="30">
        <f t="shared" si="152"/>
        <v>651.01917428834577</v>
      </c>
      <c r="AD520" s="31">
        <f t="shared" si="153"/>
        <v>0.52717391304347827</v>
      </c>
      <c r="AE520" s="164">
        <f t="shared" si="154"/>
        <v>39.7256</v>
      </c>
      <c r="AF520" s="165">
        <f t="shared" si="155"/>
        <v>1.9436620603520357E-2</v>
      </c>
      <c r="AH520" t="str">
        <f t="shared" si="156"/>
        <v>2020</v>
      </c>
    </row>
    <row r="521" spans="4:34" hidden="1" x14ac:dyDescent="0.25">
      <c r="D521" s="282" t="str">
        <f t="shared" si="141"/>
        <v>Q4 2020</v>
      </c>
      <c r="E521" s="114" t="s">
        <v>62</v>
      </c>
      <c r="F521" s="115" t="s">
        <v>86</v>
      </c>
      <c r="G521" s="157" t="s">
        <v>43</v>
      </c>
      <c r="H521" s="157" t="s">
        <v>197</v>
      </c>
      <c r="I521" s="116" t="s">
        <v>50</v>
      </c>
      <c r="J521" s="116" t="s">
        <v>45</v>
      </c>
      <c r="K521" s="116" t="s">
        <v>81</v>
      </c>
      <c r="L521" s="116" t="s">
        <v>81</v>
      </c>
      <c r="M521" s="116" t="s">
        <v>136</v>
      </c>
      <c r="N521" s="117">
        <v>0.95</v>
      </c>
      <c r="O521" s="146">
        <v>454</v>
      </c>
      <c r="P521" s="146">
        <v>454</v>
      </c>
      <c r="Q521" s="242">
        <v>0.34</v>
      </c>
      <c r="R521" s="118" t="str">
        <f t="shared" si="142"/>
        <v>600 - 699</v>
      </c>
      <c r="S521" s="118" t="str">
        <f t="shared" si="143"/>
        <v>0.8 - 0.99</v>
      </c>
      <c r="T521" s="119">
        <f t="shared" si="144"/>
        <v>0.32300000000000001</v>
      </c>
      <c r="U521" s="120">
        <f t="shared" si="145"/>
        <v>9.8983672999999994E-2</v>
      </c>
      <c r="V521" s="161">
        <f t="shared" si="146"/>
        <v>0.32300000000000001</v>
      </c>
      <c r="W521" s="161">
        <f t="shared" si="147"/>
        <v>218.29800548791096</v>
      </c>
      <c r="X521" s="121">
        <f t="shared" si="148"/>
        <v>4.72032214656923</v>
      </c>
      <c r="Y521" s="188">
        <v>13.883300431085971</v>
      </c>
      <c r="Z521" s="148">
        <f t="shared" si="149"/>
        <v>1</v>
      </c>
      <c r="AA521" s="148">
        <f t="shared" si="150"/>
        <v>1</v>
      </c>
      <c r="AB521" s="122">
        <f t="shared" si="151"/>
        <v>675.84521822882641</v>
      </c>
      <c r="AC521" s="30">
        <f t="shared" si="152"/>
        <v>291.12844999999999</v>
      </c>
      <c r="AD521" s="31">
        <f t="shared" si="153"/>
        <v>1</v>
      </c>
      <c r="AE521" s="164">
        <f t="shared" si="154"/>
        <v>24.13</v>
      </c>
      <c r="AF521" s="165">
        <f t="shared" si="155"/>
        <v>4.72032214656923</v>
      </c>
      <c r="AH521" t="str">
        <f t="shared" si="156"/>
        <v>2020</v>
      </c>
    </row>
    <row r="522" spans="4:34" hidden="1" x14ac:dyDescent="0.25">
      <c r="D522" s="282" t="str">
        <f t="shared" ref="D522:D585" si="157">F522&amp;" "&amp;E522</f>
        <v>Q4 2020</v>
      </c>
      <c r="E522" s="114" t="s">
        <v>62</v>
      </c>
      <c r="F522" s="115" t="s">
        <v>86</v>
      </c>
      <c r="G522" s="157" t="s">
        <v>43</v>
      </c>
      <c r="H522" s="157" t="s">
        <v>197</v>
      </c>
      <c r="I522" s="116" t="s">
        <v>58</v>
      </c>
      <c r="J522" s="116" t="s">
        <v>45</v>
      </c>
      <c r="K522" s="116" t="s">
        <v>81</v>
      </c>
      <c r="L522" s="116" t="s">
        <v>81</v>
      </c>
      <c r="M522" s="116" t="s">
        <v>187</v>
      </c>
      <c r="N522" s="117">
        <v>1.39</v>
      </c>
      <c r="O522" s="146">
        <v>454</v>
      </c>
      <c r="P522" s="146">
        <v>454</v>
      </c>
      <c r="Q522" s="242">
        <v>1.1000000000000001</v>
      </c>
      <c r="R522" s="118" t="str">
        <f t="shared" si="142"/>
        <v>400 - 499</v>
      </c>
      <c r="S522" s="118" t="str">
        <f t="shared" si="143"/>
        <v>1.2 - 1.39</v>
      </c>
      <c r="T522" s="119">
        <f t="shared" si="144"/>
        <v>1.5289999999999999</v>
      </c>
      <c r="U522" s="120">
        <f t="shared" si="145"/>
        <v>0.68558249980000008</v>
      </c>
      <c r="V522" s="161">
        <f t="shared" si="146"/>
        <v>1.5289999999999999</v>
      </c>
      <c r="W522" s="161">
        <f t="shared" si="147"/>
        <v>706.25825304912371</v>
      </c>
      <c r="X522" s="121">
        <f t="shared" si="148"/>
        <v>15.271630474194568</v>
      </c>
      <c r="Y522" s="188">
        <v>13.883300431085971</v>
      </c>
      <c r="Z522" s="148">
        <f t="shared" si="149"/>
        <v>1</v>
      </c>
      <c r="AA522" s="148">
        <f t="shared" si="150"/>
        <v>1</v>
      </c>
      <c r="AB522" s="122">
        <f t="shared" si="151"/>
        <v>461.90860238660804</v>
      </c>
      <c r="AC522" s="30">
        <f t="shared" si="152"/>
        <v>623.25681799999995</v>
      </c>
      <c r="AD522" s="31">
        <f t="shared" si="153"/>
        <v>1</v>
      </c>
      <c r="AE522" s="164">
        <f t="shared" si="154"/>
        <v>35.305999999999997</v>
      </c>
      <c r="AF522" s="165">
        <f t="shared" si="155"/>
        <v>15.271630474194568</v>
      </c>
      <c r="AH522" t="str">
        <f t="shared" si="156"/>
        <v>2020</v>
      </c>
    </row>
    <row r="523" spans="4:34" hidden="1" x14ac:dyDescent="0.25">
      <c r="D523" s="282" t="str">
        <f t="shared" si="157"/>
        <v>Q1 2021</v>
      </c>
      <c r="E523" s="114" t="s">
        <v>65</v>
      </c>
      <c r="F523" s="115" t="s">
        <v>83</v>
      </c>
      <c r="G523" s="157" t="s">
        <v>43</v>
      </c>
      <c r="H523" s="157" t="s">
        <v>197</v>
      </c>
      <c r="I523" s="116" t="s">
        <v>64</v>
      </c>
      <c r="J523" s="116" t="s">
        <v>51</v>
      </c>
      <c r="K523" s="116" t="s">
        <v>46</v>
      </c>
      <c r="L523" s="116" t="s">
        <v>46</v>
      </c>
      <c r="M523" s="116"/>
      <c r="N523" s="117">
        <v>1.72</v>
      </c>
      <c r="O523" s="146">
        <v>396</v>
      </c>
      <c r="P523" s="146">
        <v>484</v>
      </c>
      <c r="Q523" s="242">
        <v>0.05</v>
      </c>
      <c r="R523" s="118" t="str">
        <f t="shared" si="142"/>
        <v>300 - 399</v>
      </c>
      <c r="S523" s="118" t="str">
        <f t="shared" si="143"/>
        <v>1.6 - 1.79</v>
      </c>
      <c r="T523" s="119">
        <f t="shared" si="144"/>
        <v>8.6000000000000007E-2</v>
      </c>
      <c r="U523" s="120">
        <f t="shared" si="145"/>
        <v>4.6771161647524741E-2</v>
      </c>
      <c r="V523" s="161">
        <f t="shared" si="146"/>
        <v>8.5999999999999993E-2</v>
      </c>
      <c r="W523" s="161">
        <f t="shared" si="147"/>
        <v>31.26787488781417</v>
      </c>
      <c r="X523" s="121">
        <f t="shared" si="148"/>
        <v>1.8086436699986743</v>
      </c>
      <c r="Y523" s="188">
        <v>36.172873399973483</v>
      </c>
      <c r="Z523" s="148">
        <f t="shared" si="149"/>
        <v>9</v>
      </c>
      <c r="AA523" s="148">
        <f t="shared" si="150"/>
        <v>11</v>
      </c>
      <c r="AB523" s="122">
        <f t="shared" si="151"/>
        <v>363.57994055597868</v>
      </c>
      <c r="AC523" s="30">
        <f t="shared" si="152"/>
        <v>935.42323295049482</v>
      </c>
      <c r="AD523" s="31">
        <f t="shared" si="153"/>
        <v>0.81818181818181823</v>
      </c>
      <c r="AE523" s="164">
        <f t="shared" si="154"/>
        <v>43.687999999999995</v>
      </c>
      <c r="AF523" s="165">
        <f t="shared" si="155"/>
        <v>1.8086436699986743</v>
      </c>
      <c r="AH523" t="str">
        <f t="shared" si="156"/>
        <v>2021</v>
      </c>
    </row>
    <row r="524" spans="4:34" hidden="1" x14ac:dyDescent="0.25">
      <c r="D524" s="282" t="str">
        <f t="shared" si="157"/>
        <v>Q1 2021</v>
      </c>
      <c r="E524" s="114" t="s">
        <v>65</v>
      </c>
      <c r="F524" s="115" t="s">
        <v>83</v>
      </c>
      <c r="G524" s="157" t="s">
        <v>43</v>
      </c>
      <c r="H524" s="157" t="s">
        <v>197</v>
      </c>
      <c r="I524" s="116" t="s">
        <v>64</v>
      </c>
      <c r="J524" s="116" t="s">
        <v>51</v>
      </c>
      <c r="K524" s="116" t="s">
        <v>46</v>
      </c>
      <c r="L524" s="116" t="s">
        <v>46</v>
      </c>
      <c r="M524" s="116"/>
      <c r="N524" s="117">
        <v>1.9</v>
      </c>
      <c r="O524" s="146">
        <v>396</v>
      </c>
      <c r="P524" s="146">
        <v>484</v>
      </c>
      <c r="Q524" s="242">
        <v>0.05</v>
      </c>
      <c r="R524" s="118" t="str">
        <f t="shared" si="142"/>
        <v>300 - 399</v>
      </c>
      <c r="S524" s="118" t="str">
        <f t="shared" si="143"/>
        <v>1.8 - 1.99</v>
      </c>
      <c r="T524" s="119">
        <f t="shared" si="144"/>
        <v>9.5000000000000001E-2</v>
      </c>
      <c r="U524" s="120">
        <f t="shared" si="145"/>
        <v>5.707270603960396E-2</v>
      </c>
      <c r="V524" s="161">
        <f t="shared" si="146"/>
        <v>9.5000000000000015E-2</v>
      </c>
      <c r="W524" s="161">
        <f t="shared" si="147"/>
        <v>31.26787488781417</v>
      </c>
      <c r="X524" s="121">
        <f t="shared" si="148"/>
        <v>1.9825453547294569</v>
      </c>
      <c r="Y524" s="188">
        <v>39.650907094589137</v>
      </c>
      <c r="Z524" s="148">
        <f t="shared" si="149"/>
        <v>9</v>
      </c>
      <c r="AA524" s="148">
        <f t="shared" si="150"/>
        <v>11</v>
      </c>
      <c r="AB524" s="122">
        <f t="shared" si="151"/>
        <v>329.135525134886</v>
      </c>
      <c r="AC524" s="30">
        <f t="shared" si="152"/>
        <v>1141.454120792079</v>
      </c>
      <c r="AD524" s="31">
        <f t="shared" si="153"/>
        <v>0.81818181818181823</v>
      </c>
      <c r="AE524" s="164">
        <f t="shared" si="154"/>
        <v>48.26</v>
      </c>
      <c r="AF524" s="165">
        <f t="shared" si="155"/>
        <v>1.9825453547294569</v>
      </c>
      <c r="AH524" t="str">
        <f t="shared" si="156"/>
        <v>2021</v>
      </c>
    </row>
    <row r="525" spans="4:34" hidden="1" x14ac:dyDescent="0.25">
      <c r="D525" s="282" t="str">
        <f t="shared" si="157"/>
        <v>Q1 2021</v>
      </c>
      <c r="E525" s="114" t="s">
        <v>65</v>
      </c>
      <c r="F525" s="115" t="s">
        <v>83</v>
      </c>
      <c r="G525" s="157" t="s">
        <v>43</v>
      </c>
      <c r="H525" s="157" t="s">
        <v>197</v>
      </c>
      <c r="I525" s="116" t="s">
        <v>87</v>
      </c>
      <c r="J525" s="116" t="s">
        <v>51</v>
      </c>
      <c r="K525" s="116" t="s">
        <v>46</v>
      </c>
      <c r="L525" s="116" t="s">
        <v>46</v>
      </c>
      <c r="M525" s="116"/>
      <c r="N525" s="117">
        <v>1.78</v>
      </c>
      <c r="O525" s="146">
        <v>368</v>
      </c>
      <c r="P525" s="146">
        <v>448</v>
      </c>
      <c r="Q525" s="242">
        <v>1.2</v>
      </c>
      <c r="R525" s="118" t="str">
        <f t="shared" si="142"/>
        <v>300 - 399</v>
      </c>
      <c r="S525" s="118" t="str">
        <f t="shared" si="143"/>
        <v>1.6 - 1.79</v>
      </c>
      <c r="T525" s="119">
        <f t="shared" si="144"/>
        <v>2.1360000000000001</v>
      </c>
      <c r="U525" s="120">
        <f t="shared" si="145"/>
        <v>1.2031224346711347</v>
      </c>
      <c r="V525" s="161">
        <f t="shared" si="146"/>
        <v>2.1360000000000001</v>
      </c>
      <c r="W525" s="161">
        <f t="shared" si="147"/>
        <v>695.71856378854795</v>
      </c>
      <c r="X525" s="121">
        <f t="shared" si="148"/>
        <v>43.407448079968177</v>
      </c>
      <c r="Y525" s="188">
        <v>36.172873399973483</v>
      </c>
      <c r="Z525" s="148">
        <f t="shared" si="149"/>
        <v>23</v>
      </c>
      <c r="AA525" s="148">
        <f t="shared" si="150"/>
        <v>28</v>
      </c>
      <c r="AB525" s="122">
        <f t="shared" si="151"/>
        <v>325.71093810325283</v>
      </c>
      <c r="AC525" s="30">
        <f t="shared" si="152"/>
        <v>1002.6020288926123</v>
      </c>
      <c r="AD525" s="31">
        <f t="shared" si="153"/>
        <v>0.8214285714285714</v>
      </c>
      <c r="AE525" s="164">
        <f t="shared" si="154"/>
        <v>45.211999999999996</v>
      </c>
      <c r="AF525" s="165">
        <f t="shared" si="155"/>
        <v>43.407448079968177</v>
      </c>
      <c r="AH525" t="str">
        <f t="shared" si="156"/>
        <v>2021</v>
      </c>
    </row>
    <row r="526" spans="4:34" hidden="1" x14ac:dyDescent="0.25">
      <c r="D526" s="282" t="str">
        <f t="shared" si="157"/>
        <v>Q1 2021</v>
      </c>
      <c r="E526" s="114" t="s">
        <v>65</v>
      </c>
      <c r="F526" s="115" t="s">
        <v>83</v>
      </c>
      <c r="G526" s="157" t="s">
        <v>43</v>
      </c>
      <c r="H526" s="157" t="s">
        <v>197</v>
      </c>
      <c r="I526" s="116" t="s">
        <v>88</v>
      </c>
      <c r="J526" s="116" t="s">
        <v>51</v>
      </c>
      <c r="K526" s="116" t="s">
        <v>46</v>
      </c>
      <c r="L526" s="116" t="s">
        <v>46</v>
      </c>
      <c r="M526" s="116"/>
      <c r="N526" s="117">
        <v>1.5</v>
      </c>
      <c r="O526" s="146">
        <v>312</v>
      </c>
      <c r="P526" s="146">
        <v>390</v>
      </c>
      <c r="Q526" s="242">
        <v>1.6</v>
      </c>
      <c r="R526" s="118" t="str">
        <f t="shared" ref="R526:R589" si="158">VLOOKUP(MATCH(AB526, PPIDefinition, 1), Index2PPICat, 2, FALSE)</f>
        <v>300 - 399</v>
      </c>
      <c r="S526" s="118" t="str">
        <f t="shared" ref="S526:S589" si="159">VLOOKUP(MATCH(N526, SizeDefinition, 1), Index2SizeCat, 2, FALSE)</f>
        <v>1.4 - 1.59</v>
      </c>
      <c r="T526" s="119">
        <f t="shared" ref="T526:T589" si="160">N526*Q526</f>
        <v>2.4000000000000004</v>
      </c>
      <c r="U526" s="120">
        <f t="shared" ref="U526:U589" si="161">Q526*AC526/1000</f>
        <v>1.1329639024390241</v>
      </c>
      <c r="V526" s="161">
        <f t="shared" ref="V526:V589" si="162">Q526*AE526/25.4</f>
        <v>2.4</v>
      </c>
      <c r="W526" s="161">
        <f t="shared" ref="W526:W589" si="163">Q526*SQRT(O526^2+P526^2)</f>
        <v>799.10990483161959</v>
      </c>
      <c r="X526" s="121">
        <f t="shared" ref="X526:X589" si="164">IF(Q526=0, 0, Q526*Y526)</f>
        <v>36.17287339997349</v>
      </c>
      <c r="Y526" s="188">
        <v>22.608045874983432</v>
      </c>
      <c r="Z526" s="148">
        <f t="shared" ref="Z526:Z589" si="165">VLOOKUP(O526&amp;" x "&amp;P526, Reso2Code, 3, FALSE)</f>
        <v>4</v>
      </c>
      <c r="AA526" s="148">
        <f t="shared" ref="AA526:AA589" si="166">VLOOKUP(O526&amp;" x "&amp;P526, Reso2Code, 4, FALSE)</f>
        <v>5</v>
      </c>
      <c r="AB526" s="122">
        <f t="shared" ref="AB526:AB589" si="167">SQRT(O526^2+P526^2)/N526</f>
        <v>332.96246034650812</v>
      </c>
      <c r="AC526" s="30">
        <f t="shared" ref="AC526:AC589" si="168">AE526^2*AD526/(1+AD526^2)</f>
        <v>708.10243902439004</v>
      </c>
      <c r="AD526" s="31">
        <f t="shared" ref="AD526:AD589" si="169">IF(Z526=0, 0, Z526/AA526)</f>
        <v>0.8</v>
      </c>
      <c r="AE526" s="164">
        <f t="shared" ref="AE526:AE589" si="170">N526*25.4</f>
        <v>38.099999999999994</v>
      </c>
      <c r="AF526" s="165">
        <f t="shared" ref="AF526:AF589" si="171">Q526*Y526</f>
        <v>36.17287339997349</v>
      </c>
      <c r="AH526" t="str">
        <f t="shared" ref="AH526:AH589" si="172">TEXT(E526, "####")</f>
        <v>2021</v>
      </c>
    </row>
    <row r="527" spans="4:34" hidden="1" x14ac:dyDescent="0.25">
      <c r="D527" s="282" t="str">
        <f t="shared" si="157"/>
        <v>Q1 2021</v>
      </c>
      <c r="E527" s="114" t="s">
        <v>65</v>
      </c>
      <c r="F527" s="115" t="s">
        <v>83</v>
      </c>
      <c r="G527" s="157" t="s">
        <v>43</v>
      </c>
      <c r="H527" s="157" t="s">
        <v>197</v>
      </c>
      <c r="I527" s="116" t="s">
        <v>64</v>
      </c>
      <c r="J527" s="116" t="s">
        <v>51</v>
      </c>
      <c r="K527" s="116" t="s">
        <v>46</v>
      </c>
      <c r="L527" s="116" t="s">
        <v>46</v>
      </c>
      <c r="M527" s="116"/>
      <c r="N527" s="117">
        <v>1.78</v>
      </c>
      <c r="O527" s="146">
        <v>368</v>
      </c>
      <c r="P527" s="146">
        <v>448</v>
      </c>
      <c r="Q527" s="242">
        <v>2.2000000000000002</v>
      </c>
      <c r="R527" s="118" t="str">
        <f t="shared" si="158"/>
        <v>300 - 399</v>
      </c>
      <c r="S527" s="118" t="str">
        <f t="shared" si="159"/>
        <v>1.6 - 1.79</v>
      </c>
      <c r="T527" s="119">
        <f t="shared" si="160"/>
        <v>3.9160000000000004</v>
      </c>
      <c r="U527" s="120">
        <f t="shared" si="161"/>
        <v>2.205724463563747</v>
      </c>
      <c r="V527" s="161">
        <f t="shared" si="162"/>
        <v>3.9159999999999999</v>
      </c>
      <c r="W527" s="161">
        <f t="shared" si="163"/>
        <v>1275.4840336123382</v>
      </c>
      <c r="X527" s="121">
        <f t="shared" si="164"/>
        <v>79.580321479941674</v>
      </c>
      <c r="Y527" s="188">
        <v>36.172873399973483</v>
      </c>
      <c r="Z527" s="148">
        <f t="shared" si="165"/>
        <v>23</v>
      </c>
      <c r="AA527" s="148">
        <f t="shared" si="166"/>
        <v>28</v>
      </c>
      <c r="AB527" s="122">
        <f t="shared" si="167"/>
        <v>325.71093810325283</v>
      </c>
      <c r="AC527" s="30">
        <f t="shared" si="168"/>
        <v>1002.6020288926123</v>
      </c>
      <c r="AD527" s="31">
        <f t="shared" si="169"/>
        <v>0.8214285714285714</v>
      </c>
      <c r="AE527" s="164">
        <f t="shared" si="170"/>
        <v>45.211999999999996</v>
      </c>
      <c r="AF527" s="165">
        <f t="shared" si="171"/>
        <v>79.580321479941674</v>
      </c>
      <c r="AH527" t="str">
        <f t="shared" si="172"/>
        <v>2021</v>
      </c>
    </row>
    <row r="528" spans="4:34" hidden="1" x14ac:dyDescent="0.25">
      <c r="D528" s="282" t="str">
        <f t="shared" si="157"/>
        <v>Q1 2021</v>
      </c>
      <c r="E528" s="114" t="s">
        <v>65</v>
      </c>
      <c r="F528" s="115" t="s">
        <v>83</v>
      </c>
      <c r="G528" s="157" t="s">
        <v>43</v>
      </c>
      <c r="H528" s="157" t="s">
        <v>197</v>
      </c>
      <c r="I528" s="116" t="s">
        <v>64</v>
      </c>
      <c r="J528" s="116" t="s">
        <v>51</v>
      </c>
      <c r="K528" s="116" t="s">
        <v>46</v>
      </c>
      <c r="L528" s="116" t="s">
        <v>46</v>
      </c>
      <c r="M528" s="116"/>
      <c r="N528" s="117">
        <v>1.57</v>
      </c>
      <c r="O528" s="146">
        <v>324</v>
      </c>
      <c r="P528" s="146">
        <v>394</v>
      </c>
      <c r="Q528" s="242">
        <v>3.7</v>
      </c>
      <c r="R528" s="118" t="str">
        <f t="shared" si="158"/>
        <v>300 - 399</v>
      </c>
      <c r="S528" s="118" t="str">
        <f t="shared" si="159"/>
        <v>1.4 - 1.59</v>
      </c>
      <c r="T528" s="119">
        <f t="shared" si="160"/>
        <v>5.8090000000000002</v>
      </c>
      <c r="U528" s="120">
        <f t="shared" si="161"/>
        <v>2.8865718592764553</v>
      </c>
      <c r="V528" s="161">
        <f t="shared" si="162"/>
        <v>5.8090000000000002</v>
      </c>
      <c r="W528" s="161">
        <f t="shared" si="163"/>
        <v>1887.4062307833999</v>
      </c>
      <c r="X528" s="121">
        <f t="shared" si="164"/>
        <v>133.83963157990189</v>
      </c>
      <c r="Y528" s="188">
        <v>36.172873399973483</v>
      </c>
      <c r="Z528" s="148">
        <f t="shared" si="165"/>
        <v>162</v>
      </c>
      <c r="AA528" s="148">
        <f t="shared" si="166"/>
        <v>197</v>
      </c>
      <c r="AB528" s="122">
        <f t="shared" si="167"/>
        <v>324.91069560740226</v>
      </c>
      <c r="AC528" s="30">
        <f t="shared" si="168"/>
        <v>780.154556561204</v>
      </c>
      <c r="AD528" s="31">
        <f t="shared" si="169"/>
        <v>0.82233502538071068</v>
      </c>
      <c r="AE528" s="164">
        <f t="shared" si="170"/>
        <v>39.878</v>
      </c>
      <c r="AF528" s="165">
        <f t="shared" si="171"/>
        <v>133.83963157990189</v>
      </c>
      <c r="AH528" t="str">
        <f t="shared" si="172"/>
        <v>2021</v>
      </c>
    </row>
    <row r="529" spans="4:34" hidden="1" x14ac:dyDescent="0.25">
      <c r="D529" s="282" t="str">
        <f t="shared" si="157"/>
        <v>Q1 2021</v>
      </c>
      <c r="E529" s="114" t="s">
        <v>65</v>
      </c>
      <c r="F529" s="115" t="s">
        <v>83</v>
      </c>
      <c r="G529" s="157" t="s">
        <v>43</v>
      </c>
      <c r="H529" s="157" t="s">
        <v>197</v>
      </c>
      <c r="I529" s="116" t="s">
        <v>72</v>
      </c>
      <c r="J529" s="116" t="s">
        <v>51</v>
      </c>
      <c r="K529" s="116" t="s">
        <v>75</v>
      </c>
      <c r="L529" s="116" t="s">
        <v>75</v>
      </c>
      <c r="M529" s="116" t="s">
        <v>167</v>
      </c>
      <c r="N529" s="117">
        <v>1.53</v>
      </c>
      <c r="O529" s="146">
        <v>188</v>
      </c>
      <c r="P529" s="146">
        <v>460</v>
      </c>
      <c r="Q529" s="242">
        <v>0.05</v>
      </c>
      <c r="R529" s="118" t="str">
        <f t="shared" si="158"/>
        <v>300 - 399</v>
      </c>
      <c r="S529" s="118" t="str">
        <f t="shared" si="159"/>
        <v>1.4 - 1.59</v>
      </c>
      <c r="T529" s="119">
        <f t="shared" si="160"/>
        <v>7.6500000000000012E-2</v>
      </c>
      <c r="U529" s="120">
        <f t="shared" si="161"/>
        <v>2.644463040307115E-2</v>
      </c>
      <c r="V529" s="161">
        <f t="shared" si="162"/>
        <v>7.6500000000000012E-2</v>
      </c>
      <c r="W529" s="161">
        <f t="shared" si="163"/>
        <v>24.846730167166868</v>
      </c>
      <c r="X529" s="121">
        <f t="shared" si="164"/>
        <v>0.9041373666017567</v>
      </c>
      <c r="Y529" s="188">
        <v>18.082747332035133</v>
      </c>
      <c r="Z529" s="148">
        <f t="shared" si="165"/>
        <v>47</v>
      </c>
      <c r="AA529" s="148">
        <f t="shared" si="166"/>
        <v>115</v>
      </c>
      <c r="AB529" s="122">
        <f t="shared" si="167"/>
        <v>324.79385839433809</v>
      </c>
      <c r="AC529" s="30">
        <f t="shared" si="168"/>
        <v>528.89260806142295</v>
      </c>
      <c r="AD529" s="31">
        <f t="shared" si="169"/>
        <v>0.40869565217391307</v>
      </c>
      <c r="AE529" s="164">
        <f t="shared" si="170"/>
        <v>38.862000000000002</v>
      </c>
      <c r="AF529" s="165">
        <f t="shared" si="171"/>
        <v>0.9041373666017567</v>
      </c>
      <c r="AH529" t="str">
        <f t="shared" si="172"/>
        <v>2021</v>
      </c>
    </row>
    <row r="530" spans="4:34" hidden="1" x14ac:dyDescent="0.25">
      <c r="D530" s="282" t="str">
        <f t="shared" si="157"/>
        <v>Q1 2021</v>
      </c>
      <c r="E530" s="114" t="s">
        <v>65</v>
      </c>
      <c r="F530" s="115" t="s">
        <v>83</v>
      </c>
      <c r="G530" s="157" t="s">
        <v>43</v>
      </c>
      <c r="H530" s="157" t="s">
        <v>197</v>
      </c>
      <c r="I530" s="116" t="s">
        <v>50</v>
      </c>
      <c r="J530" s="116" t="s">
        <v>51</v>
      </c>
      <c r="K530" s="116" t="s">
        <v>75</v>
      </c>
      <c r="L530" s="116" t="s">
        <v>75</v>
      </c>
      <c r="M530" s="116" t="s">
        <v>167</v>
      </c>
      <c r="N530" s="117">
        <v>1.53</v>
      </c>
      <c r="O530" s="146">
        <v>188</v>
      </c>
      <c r="P530" s="146">
        <v>460</v>
      </c>
      <c r="Q530" s="242">
        <v>2.46</v>
      </c>
      <c r="R530" s="118" t="str">
        <f t="shared" si="158"/>
        <v>300 - 399</v>
      </c>
      <c r="S530" s="118" t="str">
        <f t="shared" si="159"/>
        <v>1.4 - 1.59</v>
      </c>
      <c r="T530" s="119">
        <f t="shared" si="160"/>
        <v>3.7637999999999998</v>
      </c>
      <c r="U530" s="120">
        <f t="shared" si="161"/>
        <v>1.3010758158311004</v>
      </c>
      <c r="V530" s="161">
        <f t="shared" si="162"/>
        <v>3.7638000000000003</v>
      </c>
      <c r="W530" s="161">
        <f t="shared" si="163"/>
        <v>1222.4591242246097</v>
      </c>
      <c r="X530" s="121">
        <f t="shared" si="164"/>
        <v>46.346494043716021</v>
      </c>
      <c r="Y530" s="188">
        <v>18.840038229152853</v>
      </c>
      <c r="Z530" s="148">
        <f t="shared" si="165"/>
        <v>47</v>
      </c>
      <c r="AA530" s="148">
        <f t="shared" si="166"/>
        <v>115</v>
      </c>
      <c r="AB530" s="122">
        <f t="shared" si="167"/>
        <v>324.79385839433809</v>
      </c>
      <c r="AC530" s="30">
        <f t="shared" si="168"/>
        <v>528.89260806142295</v>
      </c>
      <c r="AD530" s="31">
        <f t="shared" si="169"/>
        <v>0.40869565217391307</v>
      </c>
      <c r="AE530" s="164">
        <f t="shared" si="170"/>
        <v>38.862000000000002</v>
      </c>
      <c r="AF530" s="165">
        <f t="shared" si="171"/>
        <v>46.346494043716021</v>
      </c>
      <c r="AH530" t="str">
        <f t="shared" si="172"/>
        <v>2021</v>
      </c>
    </row>
    <row r="531" spans="4:34" hidden="1" x14ac:dyDescent="0.25">
      <c r="D531" s="282" t="str">
        <f t="shared" si="157"/>
        <v>Q1 2021</v>
      </c>
      <c r="E531" s="114" t="s">
        <v>65</v>
      </c>
      <c r="F531" s="115" t="s">
        <v>83</v>
      </c>
      <c r="G531" s="157" t="s">
        <v>43</v>
      </c>
      <c r="H531" s="157" t="s">
        <v>197</v>
      </c>
      <c r="I531" s="116" t="s">
        <v>88</v>
      </c>
      <c r="J531" s="116" t="s">
        <v>51</v>
      </c>
      <c r="K531" s="116" t="s">
        <v>55</v>
      </c>
      <c r="L531" s="116" t="s">
        <v>55</v>
      </c>
      <c r="M531" s="116"/>
      <c r="N531" s="117">
        <v>1.36</v>
      </c>
      <c r="O531" s="146">
        <v>360</v>
      </c>
      <c r="P531" s="146">
        <v>360</v>
      </c>
      <c r="Q531" s="242">
        <v>0.17794299999999999</v>
      </c>
      <c r="R531" s="118" t="str">
        <f t="shared" si="158"/>
        <v>300 - 399</v>
      </c>
      <c r="S531" s="118" t="str">
        <f t="shared" si="159"/>
        <v>1.2 - 1.39</v>
      </c>
      <c r="T531" s="119">
        <f t="shared" si="160"/>
        <v>0.24200247999999999</v>
      </c>
      <c r="U531" s="120">
        <f t="shared" si="161"/>
        <v>0.10616861759782401</v>
      </c>
      <c r="V531" s="161">
        <f t="shared" si="162"/>
        <v>0.24200248000000002</v>
      </c>
      <c r="W531" s="161">
        <f t="shared" si="163"/>
        <v>90.593785414568032</v>
      </c>
      <c r="X531" s="121">
        <f t="shared" si="164"/>
        <v>4.0229435071321769</v>
      </c>
      <c r="Y531" s="188">
        <v>22.608045874983432</v>
      </c>
      <c r="Z531" s="148">
        <f t="shared" si="165"/>
        <v>1</v>
      </c>
      <c r="AA531" s="148">
        <f t="shared" si="166"/>
        <v>1</v>
      </c>
      <c r="AB531" s="122">
        <f t="shared" si="167"/>
        <v>374.35064886346635</v>
      </c>
      <c r="AC531" s="30">
        <f t="shared" si="168"/>
        <v>596.64396800000009</v>
      </c>
      <c r="AD531" s="31">
        <f t="shared" si="169"/>
        <v>1</v>
      </c>
      <c r="AE531" s="164">
        <f t="shared" si="170"/>
        <v>34.544000000000004</v>
      </c>
      <c r="AF531" s="165">
        <f t="shared" si="171"/>
        <v>4.0229435071321769</v>
      </c>
      <c r="AH531" t="str">
        <f t="shared" si="172"/>
        <v>2021</v>
      </c>
    </row>
    <row r="532" spans="4:34" hidden="1" x14ac:dyDescent="0.25">
      <c r="D532" s="282" t="str">
        <f t="shared" si="157"/>
        <v>Q1 2021</v>
      </c>
      <c r="E532" s="114" t="s">
        <v>65</v>
      </c>
      <c r="F532" s="115" t="s">
        <v>83</v>
      </c>
      <c r="G532" s="157" t="s">
        <v>43</v>
      </c>
      <c r="H532" s="157" t="s">
        <v>197</v>
      </c>
      <c r="I532" s="116" t="s">
        <v>88</v>
      </c>
      <c r="J532" s="116" t="s">
        <v>51</v>
      </c>
      <c r="K532" s="116" t="s">
        <v>55</v>
      </c>
      <c r="L532" s="116" t="s">
        <v>55</v>
      </c>
      <c r="M532" s="116"/>
      <c r="N532" s="117">
        <v>1.2</v>
      </c>
      <c r="O532" s="146">
        <v>360</v>
      </c>
      <c r="P532" s="146">
        <v>360</v>
      </c>
      <c r="Q532" s="242">
        <v>0.92205700000000002</v>
      </c>
      <c r="R532" s="118" t="str">
        <f t="shared" si="158"/>
        <v>400 - 499</v>
      </c>
      <c r="S532" s="118" t="str">
        <f t="shared" si="159"/>
        <v>1.2 - 1.39</v>
      </c>
      <c r="T532" s="119">
        <f t="shared" si="160"/>
        <v>1.1064684</v>
      </c>
      <c r="U532" s="120">
        <f t="shared" si="161"/>
        <v>0.42830949176639987</v>
      </c>
      <c r="V532" s="161">
        <f t="shared" si="162"/>
        <v>1.1064684</v>
      </c>
      <c r="W532" s="161">
        <f t="shared" si="163"/>
        <v>469.43478528517761</v>
      </c>
      <c r="X532" s="121">
        <f t="shared" si="164"/>
        <v>17.371589129457991</v>
      </c>
      <c r="Y532" s="188">
        <v>18.840038229152853</v>
      </c>
      <c r="Z532" s="148">
        <f t="shared" si="165"/>
        <v>1</v>
      </c>
      <c r="AA532" s="148">
        <f t="shared" si="166"/>
        <v>1</v>
      </c>
      <c r="AB532" s="122">
        <f t="shared" si="167"/>
        <v>424.26406871192853</v>
      </c>
      <c r="AC532" s="30">
        <f t="shared" si="168"/>
        <v>464.51519999999988</v>
      </c>
      <c r="AD532" s="31">
        <f t="shared" si="169"/>
        <v>1</v>
      </c>
      <c r="AE532" s="164">
        <f t="shared" si="170"/>
        <v>30.479999999999997</v>
      </c>
      <c r="AF532" s="165">
        <f t="shared" si="171"/>
        <v>17.371589129457991</v>
      </c>
      <c r="AH532" t="str">
        <f t="shared" si="172"/>
        <v>2021</v>
      </c>
    </row>
    <row r="533" spans="4:34" hidden="1" x14ac:dyDescent="0.25">
      <c r="D533" s="282" t="str">
        <f t="shared" si="157"/>
        <v>Q1 2021</v>
      </c>
      <c r="E533" s="114" t="s">
        <v>65</v>
      </c>
      <c r="F533" s="115" t="s">
        <v>83</v>
      </c>
      <c r="G533" s="157" t="s">
        <v>43</v>
      </c>
      <c r="H533" s="157" t="s">
        <v>197</v>
      </c>
      <c r="I533" s="116" t="s">
        <v>50</v>
      </c>
      <c r="J533" s="116" t="s">
        <v>45</v>
      </c>
      <c r="K533" s="116" t="s">
        <v>168</v>
      </c>
      <c r="L533" s="116" t="s">
        <v>168</v>
      </c>
      <c r="M533" s="116">
        <v>6</v>
      </c>
      <c r="N533" s="117">
        <v>1.474</v>
      </c>
      <c r="O533" s="146">
        <v>194</v>
      </c>
      <c r="P533" s="146">
        <v>368</v>
      </c>
      <c r="Q533" s="242">
        <v>0.21</v>
      </c>
      <c r="R533" s="118" t="str">
        <f t="shared" si="158"/>
        <v>200 - 299</v>
      </c>
      <c r="S533" s="118" t="str">
        <f t="shared" si="159"/>
        <v>1.4 - 1.59</v>
      </c>
      <c r="T533" s="119">
        <f t="shared" si="160"/>
        <v>0.30953999999999998</v>
      </c>
      <c r="U533" s="120">
        <f t="shared" si="161"/>
        <v>0.12143239041247039</v>
      </c>
      <c r="V533" s="161">
        <f t="shared" si="162"/>
        <v>0.30954000000000004</v>
      </c>
      <c r="W533" s="161">
        <f t="shared" si="163"/>
        <v>87.361009609550635</v>
      </c>
      <c r="X533" s="121">
        <f t="shared" si="164"/>
        <v>2.5482597940293572</v>
      </c>
      <c r="Y533" s="188">
        <v>12.134570447758845</v>
      </c>
      <c r="Z533" s="148">
        <f t="shared" si="165"/>
        <v>97</v>
      </c>
      <c r="AA533" s="148">
        <f t="shared" si="166"/>
        <v>184</v>
      </c>
      <c r="AB533" s="122">
        <f t="shared" si="167"/>
        <v>282.22849909398025</v>
      </c>
      <c r="AC533" s="30">
        <f t="shared" si="168"/>
        <v>578.24947815462099</v>
      </c>
      <c r="AD533" s="31">
        <f t="shared" si="169"/>
        <v>0.52717391304347827</v>
      </c>
      <c r="AE533" s="164">
        <f t="shared" si="170"/>
        <v>37.439599999999999</v>
      </c>
      <c r="AF533" s="165">
        <f t="shared" si="171"/>
        <v>2.5482597940293572</v>
      </c>
      <c r="AH533" t="str">
        <f t="shared" si="172"/>
        <v>2021</v>
      </c>
    </row>
    <row r="534" spans="4:34" hidden="1" x14ac:dyDescent="0.25">
      <c r="D534" s="282" t="str">
        <f t="shared" si="157"/>
        <v>Q1 2021</v>
      </c>
      <c r="E534" s="114" t="s">
        <v>65</v>
      </c>
      <c r="F534" s="115" t="s">
        <v>83</v>
      </c>
      <c r="G534" s="157" t="s">
        <v>43</v>
      </c>
      <c r="H534" s="157" t="s">
        <v>197</v>
      </c>
      <c r="I534" s="116" t="s">
        <v>58</v>
      </c>
      <c r="J534" s="116" t="s">
        <v>45</v>
      </c>
      <c r="K534" s="116" t="s">
        <v>168</v>
      </c>
      <c r="L534" s="116" t="s">
        <v>168</v>
      </c>
      <c r="M534" s="116">
        <v>6</v>
      </c>
      <c r="N534" s="117">
        <v>1.474</v>
      </c>
      <c r="O534" s="146">
        <v>194</v>
      </c>
      <c r="P534" s="146">
        <v>368</v>
      </c>
      <c r="Q534" s="242">
        <v>0.21099999999999999</v>
      </c>
      <c r="R534" s="118" t="str">
        <f t="shared" si="158"/>
        <v>200 - 299</v>
      </c>
      <c r="S534" s="118" t="str">
        <f t="shared" si="159"/>
        <v>1.4 - 1.59</v>
      </c>
      <c r="T534" s="119">
        <f t="shared" si="160"/>
        <v>0.31101400000000001</v>
      </c>
      <c r="U534" s="120">
        <f t="shared" si="161"/>
        <v>0.12201063989062502</v>
      </c>
      <c r="V534" s="161">
        <f t="shared" si="162"/>
        <v>0.31101400000000001</v>
      </c>
      <c r="W534" s="161">
        <f t="shared" si="163"/>
        <v>87.77701441721517</v>
      </c>
      <c r="X534" s="121">
        <f t="shared" si="164"/>
        <v>2.3925681673158783</v>
      </c>
      <c r="Y534" s="188">
        <v>11.339185627089471</v>
      </c>
      <c r="Z534" s="148">
        <f t="shared" si="165"/>
        <v>97</v>
      </c>
      <c r="AA534" s="148">
        <f t="shared" si="166"/>
        <v>184</v>
      </c>
      <c r="AB534" s="122">
        <f t="shared" si="167"/>
        <v>282.22849909398025</v>
      </c>
      <c r="AC534" s="30">
        <f t="shared" si="168"/>
        <v>578.24947815462099</v>
      </c>
      <c r="AD534" s="31">
        <f t="shared" si="169"/>
        <v>0.52717391304347827</v>
      </c>
      <c r="AE534" s="164">
        <f t="shared" si="170"/>
        <v>37.439599999999999</v>
      </c>
      <c r="AF534" s="165">
        <f t="shared" si="171"/>
        <v>2.3925681673158783</v>
      </c>
      <c r="AH534" t="str">
        <f t="shared" si="172"/>
        <v>2021</v>
      </c>
    </row>
    <row r="535" spans="4:34" hidden="1" x14ac:dyDescent="0.25">
      <c r="D535" s="282" t="str">
        <f t="shared" si="157"/>
        <v>Q1 2021</v>
      </c>
      <c r="E535" s="114" t="s">
        <v>65</v>
      </c>
      <c r="F535" s="115" t="s">
        <v>83</v>
      </c>
      <c r="G535" s="157" t="s">
        <v>43</v>
      </c>
      <c r="H535" s="157" t="s">
        <v>197</v>
      </c>
      <c r="I535" s="116" t="s">
        <v>72</v>
      </c>
      <c r="J535" s="116" t="s">
        <v>45</v>
      </c>
      <c r="K535" s="116" t="s">
        <v>168</v>
      </c>
      <c r="L535" s="116" t="s">
        <v>168</v>
      </c>
      <c r="M535" s="116">
        <v>6</v>
      </c>
      <c r="N535" s="117">
        <v>1.474</v>
      </c>
      <c r="O535" s="146">
        <v>194</v>
      </c>
      <c r="P535" s="146">
        <v>368</v>
      </c>
      <c r="Q535" s="242">
        <v>0.24</v>
      </c>
      <c r="R535" s="118" t="str">
        <f t="shared" si="158"/>
        <v>200 - 299</v>
      </c>
      <c r="S535" s="118" t="str">
        <f t="shared" si="159"/>
        <v>1.4 - 1.59</v>
      </c>
      <c r="T535" s="119">
        <f t="shared" si="160"/>
        <v>0.35375999999999996</v>
      </c>
      <c r="U535" s="120">
        <f t="shared" si="161"/>
        <v>0.13877987475710904</v>
      </c>
      <c r="V535" s="161">
        <f t="shared" si="162"/>
        <v>0.35375999999999996</v>
      </c>
      <c r="W535" s="161">
        <f t="shared" si="163"/>
        <v>99.841153839486452</v>
      </c>
      <c r="X535" s="121">
        <f t="shared" si="164"/>
        <v>2.721404550501473</v>
      </c>
      <c r="Y535" s="188">
        <v>11.339185627089471</v>
      </c>
      <c r="Z535" s="148">
        <f t="shared" si="165"/>
        <v>97</v>
      </c>
      <c r="AA535" s="148">
        <f t="shared" si="166"/>
        <v>184</v>
      </c>
      <c r="AB535" s="122">
        <f t="shared" si="167"/>
        <v>282.22849909398025</v>
      </c>
      <c r="AC535" s="30">
        <f t="shared" si="168"/>
        <v>578.24947815462099</v>
      </c>
      <c r="AD535" s="31">
        <f t="shared" si="169"/>
        <v>0.52717391304347827</v>
      </c>
      <c r="AE535" s="164">
        <f t="shared" si="170"/>
        <v>37.439599999999999</v>
      </c>
      <c r="AF535" s="165">
        <f t="shared" si="171"/>
        <v>2.721404550501473</v>
      </c>
      <c r="AH535" t="str">
        <f t="shared" si="172"/>
        <v>2021</v>
      </c>
    </row>
    <row r="536" spans="4:34" hidden="1" x14ac:dyDescent="0.25">
      <c r="D536" s="282" t="str">
        <f t="shared" si="157"/>
        <v>Q1 2021</v>
      </c>
      <c r="E536" s="114" t="s">
        <v>65</v>
      </c>
      <c r="F536" s="115" t="s">
        <v>83</v>
      </c>
      <c r="G536" s="157" t="s">
        <v>43</v>
      </c>
      <c r="H536" s="157" t="s">
        <v>197</v>
      </c>
      <c r="I536" s="116" t="s">
        <v>58</v>
      </c>
      <c r="J536" s="116" t="s">
        <v>45</v>
      </c>
      <c r="K536" s="116" t="s">
        <v>75</v>
      </c>
      <c r="L536" s="116" t="s">
        <v>129</v>
      </c>
      <c r="M536" s="116" t="s">
        <v>133</v>
      </c>
      <c r="N536" s="117">
        <v>1.2</v>
      </c>
      <c r="O536" s="146">
        <v>390</v>
      </c>
      <c r="P536" s="146">
        <v>390</v>
      </c>
      <c r="Q536" s="242">
        <v>0.03</v>
      </c>
      <c r="R536" s="118" t="str">
        <f t="shared" si="158"/>
        <v>400 - 499</v>
      </c>
      <c r="S536" s="118" t="str">
        <f t="shared" si="159"/>
        <v>1.2 - 1.39</v>
      </c>
      <c r="T536" s="119">
        <f t="shared" si="160"/>
        <v>3.5999999999999997E-2</v>
      </c>
      <c r="U536" s="120">
        <f t="shared" si="161"/>
        <v>1.3935455999999997E-2</v>
      </c>
      <c r="V536" s="161">
        <f t="shared" si="162"/>
        <v>3.5999999999999997E-2</v>
      </c>
      <c r="W536" s="161">
        <f t="shared" si="163"/>
        <v>16.546298679765211</v>
      </c>
      <c r="X536" s="121">
        <f t="shared" si="164"/>
        <v>0.34694367777283847</v>
      </c>
      <c r="Y536" s="188">
        <v>11.564789259094615</v>
      </c>
      <c r="Z536" s="148">
        <f t="shared" si="165"/>
        <v>1</v>
      </c>
      <c r="AA536" s="148">
        <f t="shared" si="166"/>
        <v>1</v>
      </c>
      <c r="AB536" s="122">
        <f t="shared" si="167"/>
        <v>459.61940777125591</v>
      </c>
      <c r="AC536" s="30">
        <f t="shared" si="168"/>
        <v>464.51519999999988</v>
      </c>
      <c r="AD536" s="31">
        <f t="shared" si="169"/>
        <v>1</v>
      </c>
      <c r="AE536" s="164">
        <f t="shared" si="170"/>
        <v>30.479999999999997</v>
      </c>
      <c r="AF536" s="165">
        <f t="shared" si="171"/>
        <v>0.34694367777283847</v>
      </c>
      <c r="AH536" t="str">
        <f t="shared" si="172"/>
        <v>2021</v>
      </c>
    </row>
    <row r="537" spans="4:34" hidden="1" x14ac:dyDescent="0.25">
      <c r="D537" s="282" t="str">
        <f t="shared" si="157"/>
        <v>Q1 2021</v>
      </c>
      <c r="E537" s="114" t="s">
        <v>65</v>
      </c>
      <c r="F537" s="115" t="s">
        <v>83</v>
      </c>
      <c r="G537" s="157" t="s">
        <v>43</v>
      </c>
      <c r="H537" s="157" t="s">
        <v>197</v>
      </c>
      <c r="I537" s="116" t="s">
        <v>58</v>
      </c>
      <c r="J537" s="116" t="s">
        <v>45</v>
      </c>
      <c r="K537" s="116" t="s">
        <v>75</v>
      </c>
      <c r="L537" s="116" t="s">
        <v>129</v>
      </c>
      <c r="M537" s="116" t="s">
        <v>162</v>
      </c>
      <c r="N537" s="117">
        <v>1.39</v>
      </c>
      <c r="O537" s="146">
        <v>454</v>
      </c>
      <c r="P537" s="146">
        <v>454</v>
      </c>
      <c r="Q537" s="242">
        <v>7.4999999999999997E-2</v>
      </c>
      <c r="R537" s="118" t="str">
        <f t="shared" si="158"/>
        <v>400 - 499</v>
      </c>
      <c r="S537" s="118" t="str">
        <f t="shared" si="159"/>
        <v>1.2 - 1.39</v>
      </c>
      <c r="T537" s="119">
        <f t="shared" si="160"/>
        <v>0.10425</v>
      </c>
      <c r="U537" s="120">
        <f t="shared" si="161"/>
        <v>4.6744261349999996E-2</v>
      </c>
      <c r="V537" s="161">
        <f t="shared" si="162"/>
        <v>0.10425</v>
      </c>
      <c r="W537" s="161">
        <f t="shared" si="163"/>
        <v>48.15397179880388</v>
      </c>
      <c r="X537" s="121">
        <f t="shared" si="164"/>
        <v>1.0308350570081333</v>
      </c>
      <c r="Y537" s="188">
        <v>13.744467426775111</v>
      </c>
      <c r="Z537" s="148">
        <f t="shared" si="165"/>
        <v>1</v>
      </c>
      <c r="AA537" s="148">
        <f t="shared" si="166"/>
        <v>1</v>
      </c>
      <c r="AB537" s="122">
        <f t="shared" si="167"/>
        <v>461.90860238660804</v>
      </c>
      <c r="AC537" s="30">
        <f t="shared" si="168"/>
        <v>623.25681799999995</v>
      </c>
      <c r="AD537" s="31">
        <f t="shared" si="169"/>
        <v>1</v>
      </c>
      <c r="AE537" s="164">
        <f t="shared" si="170"/>
        <v>35.305999999999997</v>
      </c>
      <c r="AF537" s="165">
        <f t="shared" si="171"/>
        <v>1.0308350570081333</v>
      </c>
      <c r="AH537" t="str">
        <f t="shared" si="172"/>
        <v>2021</v>
      </c>
    </row>
    <row r="538" spans="4:34" hidden="1" x14ac:dyDescent="0.25">
      <c r="D538" s="282" t="str">
        <f t="shared" si="157"/>
        <v>Q1 2021</v>
      </c>
      <c r="E538" s="114" t="s">
        <v>65</v>
      </c>
      <c r="F538" s="115" t="s">
        <v>83</v>
      </c>
      <c r="G538" s="157" t="s">
        <v>43</v>
      </c>
      <c r="H538" s="157" t="s">
        <v>197</v>
      </c>
      <c r="I538" s="116" t="s">
        <v>58</v>
      </c>
      <c r="J538" s="116" t="s">
        <v>45</v>
      </c>
      <c r="K538" s="116" t="s">
        <v>75</v>
      </c>
      <c r="L538" s="116" t="s">
        <v>129</v>
      </c>
      <c r="M538" s="116" t="s">
        <v>272</v>
      </c>
      <c r="N538" s="117">
        <v>1.55</v>
      </c>
      <c r="O538" s="146">
        <v>354</v>
      </c>
      <c r="P538" s="146">
        <v>306</v>
      </c>
      <c r="Q538" s="242">
        <v>0.105</v>
      </c>
      <c r="R538" s="118" t="str">
        <f t="shared" si="158"/>
        <v>300 - 399</v>
      </c>
      <c r="S538" s="118" t="str">
        <f t="shared" si="159"/>
        <v>1.4 - 1.59</v>
      </c>
      <c r="T538" s="119">
        <f t="shared" si="160"/>
        <v>0.16275000000000001</v>
      </c>
      <c r="U538" s="120">
        <f t="shared" si="161"/>
        <v>8.0518541691959877E-2</v>
      </c>
      <c r="V538" s="161">
        <f t="shared" si="162"/>
        <v>0.16275000000000001</v>
      </c>
      <c r="W538" s="161">
        <f t="shared" si="163"/>
        <v>49.131922413030004</v>
      </c>
      <c r="X538" s="121">
        <f t="shared" si="164"/>
        <v>1.4431690798113868</v>
      </c>
      <c r="Y538" s="188">
        <v>13.744467426775111</v>
      </c>
      <c r="Z538" s="148">
        <f t="shared" si="165"/>
        <v>59</v>
      </c>
      <c r="AA538" s="148">
        <f t="shared" si="166"/>
        <v>51</v>
      </c>
      <c r="AB538" s="122">
        <f t="shared" si="167"/>
        <v>301.88585200018434</v>
      </c>
      <c r="AC538" s="30">
        <f t="shared" si="168"/>
        <v>766.84325420914172</v>
      </c>
      <c r="AD538" s="31">
        <f t="shared" si="169"/>
        <v>1.1568627450980393</v>
      </c>
      <c r="AE538" s="164">
        <f t="shared" si="170"/>
        <v>39.369999999999997</v>
      </c>
      <c r="AF538" s="165">
        <f t="shared" si="171"/>
        <v>1.4431690798113868</v>
      </c>
      <c r="AH538" t="str">
        <f t="shared" si="172"/>
        <v>2021</v>
      </c>
    </row>
    <row r="539" spans="4:34" hidden="1" x14ac:dyDescent="0.25">
      <c r="D539" s="282" t="str">
        <f t="shared" si="157"/>
        <v>Q1 2021</v>
      </c>
      <c r="E539" s="114" t="s">
        <v>65</v>
      </c>
      <c r="F539" s="115" t="s">
        <v>83</v>
      </c>
      <c r="G539" s="157" t="s">
        <v>43</v>
      </c>
      <c r="H539" s="157" t="s">
        <v>197</v>
      </c>
      <c r="I539" s="116" t="s">
        <v>58</v>
      </c>
      <c r="J539" s="116" t="s">
        <v>45</v>
      </c>
      <c r="K539" s="116" t="s">
        <v>75</v>
      </c>
      <c r="L539" s="116" t="s">
        <v>129</v>
      </c>
      <c r="M539" s="116" t="s">
        <v>183</v>
      </c>
      <c r="N539" s="117">
        <v>1.65</v>
      </c>
      <c r="O539" s="146">
        <v>348</v>
      </c>
      <c r="P539" s="146">
        <v>442</v>
      </c>
      <c r="Q539" s="242">
        <v>0.11</v>
      </c>
      <c r="R539" s="118" t="str">
        <f t="shared" si="158"/>
        <v>300 - 399</v>
      </c>
      <c r="S539" s="118" t="str">
        <f t="shared" si="159"/>
        <v>1.6 - 1.79</v>
      </c>
      <c r="T539" s="119">
        <f t="shared" si="160"/>
        <v>0.18149999999999999</v>
      </c>
      <c r="U539" s="120">
        <f t="shared" si="161"/>
        <v>9.3907378643199299E-2</v>
      </c>
      <c r="V539" s="161">
        <f t="shared" si="162"/>
        <v>0.18150000000000002</v>
      </c>
      <c r="W539" s="161">
        <f t="shared" si="163"/>
        <v>61.881037483222599</v>
      </c>
      <c r="X539" s="121">
        <f t="shared" si="164"/>
        <v>1.3607022752507365</v>
      </c>
      <c r="Y539" s="188">
        <v>12.370020684097605</v>
      </c>
      <c r="Z539" s="148">
        <f t="shared" si="165"/>
        <v>174</v>
      </c>
      <c r="AA539" s="148">
        <f t="shared" si="166"/>
        <v>221</v>
      </c>
      <c r="AB539" s="122">
        <f t="shared" si="167"/>
        <v>340.94235527946336</v>
      </c>
      <c r="AC539" s="30">
        <f t="shared" si="168"/>
        <v>853.70344221090261</v>
      </c>
      <c r="AD539" s="31">
        <f t="shared" si="169"/>
        <v>0.78733031674208143</v>
      </c>
      <c r="AE539" s="164">
        <f t="shared" si="170"/>
        <v>41.91</v>
      </c>
      <c r="AF539" s="165">
        <f t="shared" si="171"/>
        <v>1.3607022752507365</v>
      </c>
      <c r="AH539" t="str">
        <f t="shared" si="172"/>
        <v>2021</v>
      </c>
    </row>
    <row r="540" spans="4:34" hidden="1" x14ac:dyDescent="0.25">
      <c r="D540" s="282" t="str">
        <f t="shared" si="157"/>
        <v>Q1 2021</v>
      </c>
      <c r="E540" s="114" t="s">
        <v>65</v>
      </c>
      <c r="F540" s="115" t="s">
        <v>83</v>
      </c>
      <c r="G540" s="157" t="s">
        <v>43</v>
      </c>
      <c r="H540" s="157" t="s">
        <v>197</v>
      </c>
      <c r="I540" s="116" t="s">
        <v>72</v>
      </c>
      <c r="J540" s="116" t="s">
        <v>45</v>
      </c>
      <c r="K540" s="116" t="s">
        <v>75</v>
      </c>
      <c r="L540" s="116" t="s">
        <v>129</v>
      </c>
      <c r="M540" s="116" t="s">
        <v>273</v>
      </c>
      <c r="N540" s="117">
        <v>1.746</v>
      </c>
      <c r="O540" s="146">
        <v>448</v>
      </c>
      <c r="P540" s="146">
        <v>368</v>
      </c>
      <c r="Q540" s="242">
        <v>5.0000000000000001E-3</v>
      </c>
      <c r="R540" s="118" t="str">
        <f t="shared" si="158"/>
        <v>300 - 399</v>
      </c>
      <c r="S540" s="118" t="str">
        <f t="shared" si="159"/>
        <v>1.6 - 1.79</v>
      </c>
      <c r="T540" s="119">
        <f t="shared" si="160"/>
        <v>8.7299999999999999E-3</v>
      </c>
      <c r="U540" s="120">
        <f t="shared" si="161"/>
        <v>4.8233309031555224E-3</v>
      </c>
      <c r="V540" s="161">
        <f t="shared" si="162"/>
        <v>8.7299999999999999E-3</v>
      </c>
      <c r="W540" s="161">
        <f t="shared" si="163"/>
        <v>2.89882734911895</v>
      </c>
      <c r="X540" s="121">
        <f t="shared" si="164"/>
        <v>8.1998243171101562E-2</v>
      </c>
      <c r="Y540" s="188">
        <v>16.399648634220313</v>
      </c>
      <c r="Z540" s="148">
        <f t="shared" si="165"/>
        <v>28</v>
      </c>
      <c r="AA540" s="148">
        <f t="shared" si="166"/>
        <v>23</v>
      </c>
      <c r="AB540" s="122">
        <f t="shared" si="167"/>
        <v>332.0535336906014</v>
      </c>
      <c r="AC540" s="30">
        <f t="shared" si="168"/>
        <v>964.66618063110445</v>
      </c>
      <c r="AD540" s="31">
        <f t="shared" si="169"/>
        <v>1.2173913043478262</v>
      </c>
      <c r="AE540" s="164">
        <f t="shared" si="170"/>
        <v>44.348399999999998</v>
      </c>
      <c r="AF540" s="165">
        <f t="shared" si="171"/>
        <v>8.1998243171101562E-2</v>
      </c>
      <c r="AH540" t="str">
        <f t="shared" si="172"/>
        <v>2021</v>
      </c>
    </row>
    <row r="541" spans="4:34" hidden="1" x14ac:dyDescent="0.25">
      <c r="D541" s="282" t="str">
        <f t="shared" si="157"/>
        <v>Q1 2021</v>
      </c>
      <c r="E541" s="114" t="s">
        <v>65</v>
      </c>
      <c r="F541" s="115" t="s">
        <v>83</v>
      </c>
      <c r="G541" s="157" t="s">
        <v>43</v>
      </c>
      <c r="H541" s="157" t="s">
        <v>197</v>
      </c>
      <c r="I541" s="116" t="s">
        <v>58</v>
      </c>
      <c r="J541" s="116" t="s">
        <v>45</v>
      </c>
      <c r="K541" s="116" t="s">
        <v>75</v>
      </c>
      <c r="L541" s="116" t="s">
        <v>129</v>
      </c>
      <c r="M541" s="116" t="s">
        <v>145</v>
      </c>
      <c r="N541" s="117">
        <v>1.3</v>
      </c>
      <c r="O541" s="146">
        <v>360</v>
      </c>
      <c r="P541" s="146">
        <v>360</v>
      </c>
      <c r="Q541" s="242">
        <v>7.4999999999999997E-2</v>
      </c>
      <c r="R541" s="118" t="str">
        <f t="shared" si="158"/>
        <v>300 - 399</v>
      </c>
      <c r="S541" s="118" t="str">
        <f t="shared" si="159"/>
        <v>1.2 - 1.39</v>
      </c>
      <c r="T541" s="119">
        <f t="shared" si="160"/>
        <v>9.7500000000000003E-2</v>
      </c>
      <c r="U541" s="120">
        <f t="shared" si="161"/>
        <v>4.0887014999999992E-2</v>
      </c>
      <c r="V541" s="161">
        <f t="shared" si="162"/>
        <v>9.7499999999999989E-2</v>
      </c>
      <c r="W541" s="161">
        <f t="shared" si="163"/>
        <v>38.183766184073569</v>
      </c>
      <c r="X541" s="121">
        <f t="shared" si="164"/>
        <v>0.97929330415772697</v>
      </c>
      <c r="Y541" s="188">
        <v>13.05724405543636</v>
      </c>
      <c r="Z541" s="148">
        <f t="shared" si="165"/>
        <v>1</v>
      </c>
      <c r="AA541" s="148">
        <f t="shared" si="166"/>
        <v>1</v>
      </c>
      <c r="AB541" s="122">
        <f t="shared" si="167"/>
        <v>391.62837111870323</v>
      </c>
      <c r="AC541" s="30">
        <f t="shared" si="168"/>
        <v>545.16019999999992</v>
      </c>
      <c r="AD541" s="31">
        <f t="shared" si="169"/>
        <v>1</v>
      </c>
      <c r="AE541" s="164">
        <f t="shared" si="170"/>
        <v>33.019999999999996</v>
      </c>
      <c r="AF541" s="165">
        <f t="shared" si="171"/>
        <v>0.97929330415772697</v>
      </c>
      <c r="AH541" t="str">
        <f t="shared" si="172"/>
        <v>2021</v>
      </c>
    </row>
    <row r="542" spans="4:34" hidden="1" x14ac:dyDescent="0.25">
      <c r="D542" s="282" t="str">
        <f t="shared" si="157"/>
        <v>Q1 2021</v>
      </c>
      <c r="E542" s="114" t="s">
        <v>65</v>
      </c>
      <c r="F542" s="115" t="s">
        <v>83</v>
      </c>
      <c r="G542" s="157" t="s">
        <v>43</v>
      </c>
      <c r="H542" s="157" t="s">
        <v>197</v>
      </c>
      <c r="I542" s="116" t="s">
        <v>50</v>
      </c>
      <c r="J542" s="116" t="s">
        <v>45</v>
      </c>
      <c r="K542" s="116" t="s">
        <v>75</v>
      </c>
      <c r="L542" s="116" t="s">
        <v>75</v>
      </c>
      <c r="M542" s="116">
        <v>6</v>
      </c>
      <c r="N542" s="117">
        <v>1.474</v>
      </c>
      <c r="O542" s="146">
        <v>194</v>
      </c>
      <c r="P542" s="146">
        <v>368</v>
      </c>
      <c r="Q542" s="242">
        <v>0.48</v>
      </c>
      <c r="R542" s="118" t="str">
        <f t="shared" si="158"/>
        <v>200 - 299</v>
      </c>
      <c r="S542" s="118" t="str">
        <f t="shared" si="159"/>
        <v>1.4 - 1.59</v>
      </c>
      <c r="T542" s="119">
        <f t="shared" si="160"/>
        <v>0.70751999999999993</v>
      </c>
      <c r="U542" s="120">
        <f t="shared" si="161"/>
        <v>0.27755974951421808</v>
      </c>
      <c r="V542" s="161">
        <f t="shared" si="162"/>
        <v>0.70751999999999993</v>
      </c>
      <c r="W542" s="161">
        <f t="shared" si="163"/>
        <v>199.6823076789729</v>
      </c>
      <c r="X542" s="121">
        <f t="shared" si="164"/>
        <v>5.442809101002946</v>
      </c>
      <c r="Y542" s="188">
        <v>11.339185627089471</v>
      </c>
      <c r="Z542" s="148">
        <f t="shared" si="165"/>
        <v>97</v>
      </c>
      <c r="AA542" s="148">
        <f t="shared" si="166"/>
        <v>184</v>
      </c>
      <c r="AB542" s="122">
        <f t="shared" si="167"/>
        <v>282.22849909398025</v>
      </c>
      <c r="AC542" s="30">
        <f t="shared" si="168"/>
        <v>578.24947815462099</v>
      </c>
      <c r="AD542" s="31">
        <f t="shared" si="169"/>
        <v>0.52717391304347827</v>
      </c>
      <c r="AE542" s="164">
        <f t="shared" si="170"/>
        <v>37.439599999999999</v>
      </c>
      <c r="AF542" s="165">
        <f t="shared" si="171"/>
        <v>5.442809101002946</v>
      </c>
      <c r="AH542" t="str">
        <f t="shared" si="172"/>
        <v>2021</v>
      </c>
    </row>
    <row r="543" spans="4:34" hidden="1" x14ac:dyDescent="0.25">
      <c r="D543" s="282" t="str">
        <f t="shared" si="157"/>
        <v>Q1 2021</v>
      </c>
      <c r="E543" s="114" t="s">
        <v>65</v>
      </c>
      <c r="F543" s="115" t="s">
        <v>83</v>
      </c>
      <c r="G543" s="157" t="s">
        <v>43</v>
      </c>
      <c r="H543" s="157" t="s">
        <v>197</v>
      </c>
      <c r="I543" s="116" t="s">
        <v>72</v>
      </c>
      <c r="J543" s="116" t="s">
        <v>45</v>
      </c>
      <c r="K543" s="116" t="s">
        <v>75</v>
      </c>
      <c r="L543" s="116" t="s">
        <v>75</v>
      </c>
      <c r="M543" s="116">
        <v>6</v>
      </c>
      <c r="N543" s="117">
        <v>1.47</v>
      </c>
      <c r="O543" s="146">
        <v>194</v>
      </c>
      <c r="P543" s="146">
        <v>368</v>
      </c>
      <c r="Q543" s="242">
        <v>0.57999999999999996</v>
      </c>
      <c r="R543" s="118" t="str">
        <f t="shared" si="158"/>
        <v>200 - 299</v>
      </c>
      <c r="S543" s="118" t="str">
        <f t="shared" si="159"/>
        <v>1.4 - 1.59</v>
      </c>
      <c r="T543" s="119">
        <f t="shared" si="160"/>
        <v>0.85259999999999991</v>
      </c>
      <c r="U543" s="120">
        <f t="shared" si="161"/>
        <v>0.33356689743878321</v>
      </c>
      <c r="V543" s="161">
        <f t="shared" si="162"/>
        <v>0.8525999999999998</v>
      </c>
      <c r="W543" s="161">
        <f t="shared" si="163"/>
        <v>241.28278844542558</v>
      </c>
      <c r="X543" s="121">
        <f t="shared" si="164"/>
        <v>6.5767276637118925</v>
      </c>
      <c r="Y543" s="188">
        <v>11.339185627089471</v>
      </c>
      <c r="Z543" s="148">
        <f t="shared" si="165"/>
        <v>97</v>
      </c>
      <c r="AA543" s="148">
        <f t="shared" si="166"/>
        <v>184</v>
      </c>
      <c r="AB543" s="122">
        <f t="shared" si="167"/>
        <v>282.99646779899786</v>
      </c>
      <c r="AC543" s="30">
        <f t="shared" si="168"/>
        <v>575.11534041169523</v>
      </c>
      <c r="AD543" s="31">
        <f t="shared" si="169"/>
        <v>0.52717391304347827</v>
      </c>
      <c r="AE543" s="164">
        <f t="shared" si="170"/>
        <v>37.337999999999994</v>
      </c>
      <c r="AF543" s="165">
        <f t="shared" si="171"/>
        <v>6.5767276637118925</v>
      </c>
      <c r="AH543" t="str">
        <f t="shared" si="172"/>
        <v>2021</v>
      </c>
    </row>
    <row r="544" spans="4:34" hidden="1" x14ac:dyDescent="0.25">
      <c r="D544" s="282" t="str">
        <f t="shared" si="157"/>
        <v>Q1 2021</v>
      </c>
      <c r="E544" s="114" t="s">
        <v>65</v>
      </c>
      <c r="F544" s="115" t="s">
        <v>83</v>
      </c>
      <c r="G544" s="157" t="s">
        <v>43</v>
      </c>
      <c r="H544" s="157" t="s">
        <v>197</v>
      </c>
      <c r="I544" s="116" t="s">
        <v>50</v>
      </c>
      <c r="J544" s="116" t="s">
        <v>45</v>
      </c>
      <c r="K544" s="116" t="s">
        <v>75</v>
      </c>
      <c r="L544" s="116" t="s">
        <v>75</v>
      </c>
      <c r="M544" s="116" t="s">
        <v>164</v>
      </c>
      <c r="N544" s="117">
        <v>1.41</v>
      </c>
      <c r="O544" s="146">
        <v>320</v>
      </c>
      <c r="P544" s="146">
        <v>360</v>
      </c>
      <c r="Q544" s="242">
        <v>0.23</v>
      </c>
      <c r="R544" s="118" t="str">
        <f t="shared" si="158"/>
        <v>300 - 399</v>
      </c>
      <c r="S544" s="118" t="str">
        <f t="shared" si="159"/>
        <v>1.4 - 1.59</v>
      </c>
      <c r="T544" s="119">
        <f t="shared" si="160"/>
        <v>0.32429999999999998</v>
      </c>
      <c r="U544" s="120">
        <f t="shared" si="161"/>
        <v>0.14648663027420686</v>
      </c>
      <c r="V544" s="161">
        <f t="shared" si="162"/>
        <v>0.32429999999999998</v>
      </c>
      <c r="W544" s="161">
        <f t="shared" si="163"/>
        <v>110.78267012488912</v>
      </c>
      <c r="X544" s="121">
        <f t="shared" si="164"/>
        <v>2.8451047573424493</v>
      </c>
      <c r="Y544" s="188">
        <v>12.370020684097605</v>
      </c>
      <c r="Z544" s="148">
        <f t="shared" si="165"/>
        <v>8</v>
      </c>
      <c r="AA544" s="148">
        <f t="shared" si="166"/>
        <v>9</v>
      </c>
      <c r="AB544" s="122">
        <f t="shared" si="167"/>
        <v>341.60551996573889</v>
      </c>
      <c r="AC544" s="30">
        <f t="shared" si="168"/>
        <v>636.89839249655142</v>
      </c>
      <c r="AD544" s="31">
        <f t="shared" si="169"/>
        <v>0.88888888888888884</v>
      </c>
      <c r="AE544" s="164">
        <f t="shared" si="170"/>
        <v>35.813999999999993</v>
      </c>
      <c r="AF544" s="165">
        <f t="shared" si="171"/>
        <v>2.8451047573424493</v>
      </c>
      <c r="AH544" t="str">
        <f t="shared" si="172"/>
        <v>2021</v>
      </c>
    </row>
    <row r="545" spans="4:34" hidden="1" x14ac:dyDescent="0.25">
      <c r="D545" s="282" t="str">
        <f t="shared" si="157"/>
        <v>Q1 2021</v>
      </c>
      <c r="E545" s="114" t="s">
        <v>65</v>
      </c>
      <c r="F545" s="115" t="s">
        <v>83</v>
      </c>
      <c r="G545" s="157" t="s">
        <v>43</v>
      </c>
      <c r="H545" s="157" t="s">
        <v>197</v>
      </c>
      <c r="I545" s="116" t="s">
        <v>58</v>
      </c>
      <c r="J545" s="116" t="s">
        <v>45</v>
      </c>
      <c r="K545" s="116" t="s">
        <v>75</v>
      </c>
      <c r="L545" s="116" t="s">
        <v>75</v>
      </c>
      <c r="M545" s="116" t="s">
        <v>151</v>
      </c>
      <c r="N545" s="117">
        <v>1.2</v>
      </c>
      <c r="O545" s="146">
        <v>390</v>
      </c>
      <c r="P545" s="146">
        <v>390</v>
      </c>
      <c r="Q545" s="242">
        <v>3.5000000000000003E-2</v>
      </c>
      <c r="R545" s="118" t="str">
        <f t="shared" si="158"/>
        <v>400 - 499</v>
      </c>
      <c r="S545" s="118" t="str">
        <f t="shared" si="159"/>
        <v>1.2 - 1.39</v>
      </c>
      <c r="T545" s="119">
        <f t="shared" si="160"/>
        <v>4.2000000000000003E-2</v>
      </c>
      <c r="U545" s="120">
        <f t="shared" si="161"/>
        <v>1.6258031999999995E-2</v>
      </c>
      <c r="V545" s="161">
        <f t="shared" si="162"/>
        <v>4.2000000000000003E-2</v>
      </c>
      <c r="W545" s="161">
        <f t="shared" si="163"/>
        <v>19.304015126392748</v>
      </c>
      <c r="X545" s="121">
        <f t="shared" si="164"/>
        <v>0.48105635993712897</v>
      </c>
      <c r="Y545" s="188">
        <v>13.744467426775111</v>
      </c>
      <c r="Z545" s="148">
        <f t="shared" si="165"/>
        <v>1</v>
      </c>
      <c r="AA545" s="148">
        <f t="shared" si="166"/>
        <v>1</v>
      </c>
      <c r="AB545" s="122">
        <f t="shared" si="167"/>
        <v>459.61940777125591</v>
      </c>
      <c r="AC545" s="30">
        <f t="shared" si="168"/>
        <v>464.51519999999988</v>
      </c>
      <c r="AD545" s="31">
        <f t="shared" si="169"/>
        <v>1</v>
      </c>
      <c r="AE545" s="164">
        <f t="shared" si="170"/>
        <v>30.479999999999997</v>
      </c>
      <c r="AF545" s="165">
        <f t="shared" si="171"/>
        <v>0.48105635993712897</v>
      </c>
      <c r="AH545" t="str">
        <f t="shared" si="172"/>
        <v>2021</v>
      </c>
    </row>
    <row r="546" spans="4:34" hidden="1" x14ac:dyDescent="0.25">
      <c r="D546" s="282" t="str">
        <f t="shared" si="157"/>
        <v>Q1 2021</v>
      </c>
      <c r="E546" s="114" t="s">
        <v>65</v>
      </c>
      <c r="F546" s="115" t="s">
        <v>83</v>
      </c>
      <c r="G546" s="157" t="s">
        <v>43</v>
      </c>
      <c r="H546" s="157" t="s">
        <v>197</v>
      </c>
      <c r="I546" s="116" t="s">
        <v>72</v>
      </c>
      <c r="J546" s="116" t="s">
        <v>45</v>
      </c>
      <c r="K546" s="116" t="s">
        <v>75</v>
      </c>
      <c r="L546" s="116" t="s">
        <v>75</v>
      </c>
      <c r="M546" s="116" t="s">
        <v>188</v>
      </c>
      <c r="N546" s="117">
        <v>1.43</v>
      </c>
      <c r="O546" s="146">
        <v>466</v>
      </c>
      <c r="P546" s="146">
        <v>466</v>
      </c>
      <c r="Q546" s="242">
        <v>0.15</v>
      </c>
      <c r="R546" s="118" t="str">
        <f t="shared" si="158"/>
        <v>400 - 499</v>
      </c>
      <c r="S546" s="118" t="str">
        <f t="shared" si="159"/>
        <v>1.4 - 1.59</v>
      </c>
      <c r="T546" s="119">
        <f t="shared" si="160"/>
        <v>0.2145</v>
      </c>
      <c r="U546" s="120">
        <f t="shared" si="161"/>
        <v>9.8946576299999978E-2</v>
      </c>
      <c r="V546" s="161">
        <f t="shared" si="162"/>
        <v>0.21449999999999997</v>
      </c>
      <c r="W546" s="161">
        <f t="shared" si="163"/>
        <v>98.853528009879341</v>
      </c>
      <c r="X546" s="121">
        <f t="shared" si="164"/>
        <v>2.6307657843187315</v>
      </c>
      <c r="Y546" s="188">
        <v>17.538438562124878</v>
      </c>
      <c r="Z546" s="148">
        <f t="shared" si="165"/>
        <v>1</v>
      </c>
      <c r="AA546" s="148">
        <f t="shared" si="166"/>
        <v>1</v>
      </c>
      <c r="AB546" s="122">
        <f t="shared" si="167"/>
        <v>460.85560843766592</v>
      </c>
      <c r="AC546" s="30">
        <f t="shared" si="168"/>
        <v>659.64384199999984</v>
      </c>
      <c r="AD546" s="31">
        <f t="shared" si="169"/>
        <v>1</v>
      </c>
      <c r="AE546" s="164">
        <f t="shared" si="170"/>
        <v>36.321999999999996</v>
      </c>
      <c r="AF546" s="165">
        <f t="shared" si="171"/>
        <v>2.6307657843187315</v>
      </c>
      <c r="AH546" t="str">
        <f t="shared" si="172"/>
        <v>2021</v>
      </c>
    </row>
    <row r="547" spans="4:34" hidden="1" x14ac:dyDescent="0.25">
      <c r="D547" s="282" t="str">
        <f t="shared" si="157"/>
        <v>Q1 2021</v>
      </c>
      <c r="E547" s="114" t="s">
        <v>65</v>
      </c>
      <c r="F547" s="115" t="s">
        <v>83</v>
      </c>
      <c r="G547" s="157" t="s">
        <v>43</v>
      </c>
      <c r="H547" s="157" t="s">
        <v>197</v>
      </c>
      <c r="I547" s="116" t="s">
        <v>44</v>
      </c>
      <c r="J547" s="116" t="s">
        <v>45</v>
      </c>
      <c r="K547" s="116" t="s">
        <v>75</v>
      </c>
      <c r="L547" s="116" t="s">
        <v>75</v>
      </c>
      <c r="M547" s="116" t="s">
        <v>182</v>
      </c>
      <c r="N547" s="117">
        <v>1.39</v>
      </c>
      <c r="O547" s="146">
        <v>454</v>
      </c>
      <c r="P547" s="146">
        <v>454</v>
      </c>
      <c r="Q547" s="242">
        <v>0.2</v>
      </c>
      <c r="R547" s="118" t="str">
        <f t="shared" si="158"/>
        <v>400 - 499</v>
      </c>
      <c r="S547" s="118" t="str">
        <f t="shared" si="159"/>
        <v>1.2 - 1.39</v>
      </c>
      <c r="T547" s="119">
        <f t="shared" si="160"/>
        <v>0.27799999999999997</v>
      </c>
      <c r="U547" s="120">
        <f t="shared" si="161"/>
        <v>0.1246513636</v>
      </c>
      <c r="V547" s="161">
        <f t="shared" si="162"/>
        <v>0.27799999999999997</v>
      </c>
      <c r="W547" s="161">
        <f t="shared" si="163"/>
        <v>128.41059146347703</v>
      </c>
      <c r="X547" s="121">
        <f t="shared" si="164"/>
        <v>2.7488934853550226</v>
      </c>
      <c r="Y547" s="188">
        <v>13.744467426775111</v>
      </c>
      <c r="Z547" s="148">
        <f t="shared" si="165"/>
        <v>1</v>
      </c>
      <c r="AA547" s="148">
        <f t="shared" si="166"/>
        <v>1</v>
      </c>
      <c r="AB547" s="122">
        <f t="shared" si="167"/>
        <v>461.90860238660804</v>
      </c>
      <c r="AC547" s="30">
        <f t="shared" si="168"/>
        <v>623.25681799999995</v>
      </c>
      <c r="AD547" s="31">
        <f t="shared" si="169"/>
        <v>1</v>
      </c>
      <c r="AE547" s="164">
        <f t="shared" si="170"/>
        <v>35.305999999999997</v>
      </c>
      <c r="AF547" s="165">
        <f t="shared" si="171"/>
        <v>2.7488934853550226</v>
      </c>
      <c r="AH547" t="str">
        <f t="shared" si="172"/>
        <v>2021</v>
      </c>
    </row>
    <row r="548" spans="4:34" hidden="1" x14ac:dyDescent="0.25">
      <c r="D548" s="282" t="str">
        <f t="shared" si="157"/>
        <v>Q1 2021</v>
      </c>
      <c r="E548" s="114" t="s">
        <v>65</v>
      </c>
      <c r="F548" s="115" t="s">
        <v>83</v>
      </c>
      <c r="G548" s="157" t="s">
        <v>43</v>
      </c>
      <c r="H548" s="157" t="s">
        <v>197</v>
      </c>
      <c r="I548" s="116" t="s">
        <v>58</v>
      </c>
      <c r="J548" s="116" t="s">
        <v>45</v>
      </c>
      <c r="K548" s="116" t="s">
        <v>75</v>
      </c>
      <c r="L548" s="116" t="s">
        <v>75</v>
      </c>
      <c r="M548" s="116" t="s">
        <v>157</v>
      </c>
      <c r="N548" s="117">
        <v>1.39</v>
      </c>
      <c r="O548" s="146">
        <v>454</v>
      </c>
      <c r="P548" s="146">
        <v>454</v>
      </c>
      <c r="Q548" s="242">
        <v>7.4999999999999997E-2</v>
      </c>
      <c r="R548" s="118" t="str">
        <f t="shared" si="158"/>
        <v>400 - 499</v>
      </c>
      <c r="S548" s="118" t="str">
        <f t="shared" si="159"/>
        <v>1.2 - 1.39</v>
      </c>
      <c r="T548" s="119">
        <f t="shared" si="160"/>
        <v>0.10425</v>
      </c>
      <c r="U548" s="120">
        <f t="shared" si="161"/>
        <v>4.6744261349999996E-2</v>
      </c>
      <c r="V548" s="161">
        <f t="shared" si="162"/>
        <v>0.10425</v>
      </c>
      <c r="W548" s="161">
        <f t="shared" si="163"/>
        <v>48.15397179880388</v>
      </c>
      <c r="X548" s="121">
        <f t="shared" si="164"/>
        <v>1.0308350570081333</v>
      </c>
      <c r="Y548" s="188">
        <v>13.744467426775111</v>
      </c>
      <c r="Z548" s="148">
        <f t="shared" si="165"/>
        <v>1</v>
      </c>
      <c r="AA548" s="148">
        <f t="shared" si="166"/>
        <v>1</v>
      </c>
      <c r="AB548" s="122">
        <f t="shared" si="167"/>
        <v>461.90860238660804</v>
      </c>
      <c r="AC548" s="30">
        <f t="shared" si="168"/>
        <v>623.25681799999995</v>
      </c>
      <c r="AD548" s="31">
        <f t="shared" si="169"/>
        <v>1</v>
      </c>
      <c r="AE548" s="164">
        <f t="shared" si="170"/>
        <v>35.305999999999997</v>
      </c>
      <c r="AF548" s="165">
        <f t="shared" si="171"/>
        <v>1.0308350570081333</v>
      </c>
      <c r="AH548" t="str">
        <f t="shared" si="172"/>
        <v>2021</v>
      </c>
    </row>
    <row r="549" spans="4:34" hidden="1" x14ac:dyDescent="0.25">
      <c r="D549" s="282" t="str">
        <f t="shared" si="157"/>
        <v>Q1 2021</v>
      </c>
      <c r="E549" s="114" t="s">
        <v>65</v>
      </c>
      <c r="F549" s="115" t="s">
        <v>83</v>
      </c>
      <c r="G549" s="157" t="s">
        <v>43</v>
      </c>
      <c r="H549" s="157" t="s">
        <v>197</v>
      </c>
      <c r="I549" s="116" t="s">
        <v>73</v>
      </c>
      <c r="J549" s="116" t="s">
        <v>45</v>
      </c>
      <c r="K549" s="116" t="s">
        <v>130</v>
      </c>
      <c r="L549" s="116" t="s">
        <v>130</v>
      </c>
      <c r="M549" s="116" t="s">
        <v>156</v>
      </c>
      <c r="N549" s="117">
        <v>0.95</v>
      </c>
      <c r="O549" s="146">
        <v>120</v>
      </c>
      <c r="P549" s="146">
        <v>240</v>
      </c>
      <c r="Q549" s="242">
        <v>0.42</v>
      </c>
      <c r="R549" s="118" t="str">
        <f t="shared" si="158"/>
        <v>200 - 299</v>
      </c>
      <c r="S549" s="118" t="str">
        <f t="shared" si="159"/>
        <v>0.8 - 0.99</v>
      </c>
      <c r="T549" s="119">
        <f t="shared" si="160"/>
        <v>0.39899999999999997</v>
      </c>
      <c r="U549" s="120">
        <f t="shared" si="161"/>
        <v>9.7819159200000005E-2</v>
      </c>
      <c r="V549" s="161">
        <f t="shared" si="162"/>
        <v>0.39899999999999997</v>
      </c>
      <c r="W549" s="161">
        <f t="shared" si="163"/>
        <v>112.69782606598939</v>
      </c>
      <c r="X549" s="121">
        <f t="shared" si="164"/>
        <v>3.0841163581473281</v>
      </c>
      <c r="Y549" s="188">
        <v>7.3431341860650674</v>
      </c>
      <c r="Z549" s="148">
        <f t="shared" si="165"/>
        <v>1</v>
      </c>
      <c r="AA549" s="148">
        <f t="shared" si="166"/>
        <v>2</v>
      </c>
      <c r="AB549" s="122">
        <f t="shared" si="167"/>
        <v>282.45069189471025</v>
      </c>
      <c r="AC549" s="30">
        <f t="shared" si="168"/>
        <v>232.90276</v>
      </c>
      <c r="AD549" s="31">
        <f t="shared" si="169"/>
        <v>0.5</v>
      </c>
      <c r="AE549" s="164">
        <f t="shared" si="170"/>
        <v>24.13</v>
      </c>
      <c r="AF549" s="165">
        <f t="shared" si="171"/>
        <v>3.0841163581473281</v>
      </c>
      <c r="AH549" t="str">
        <f t="shared" si="172"/>
        <v>2021</v>
      </c>
    </row>
    <row r="550" spans="4:34" hidden="1" x14ac:dyDescent="0.25">
      <c r="D550" s="282" t="str">
        <f t="shared" si="157"/>
        <v>Q1 2021</v>
      </c>
      <c r="E550" s="114" t="s">
        <v>65</v>
      </c>
      <c r="F550" s="115" t="s">
        <v>83</v>
      </c>
      <c r="G550" s="157" t="s">
        <v>43</v>
      </c>
      <c r="H550" s="157" t="s">
        <v>197</v>
      </c>
      <c r="I550" s="116" t="s">
        <v>58</v>
      </c>
      <c r="J550" s="116" t="s">
        <v>45</v>
      </c>
      <c r="K550" s="116" t="s">
        <v>130</v>
      </c>
      <c r="L550" s="116" t="s">
        <v>130</v>
      </c>
      <c r="M550" s="116" t="s">
        <v>165</v>
      </c>
      <c r="N550" s="117">
        <v>1.64</v>
      </c>
      <c r="O550" s="146">
        <v>280</v>
      </c>
      <c r="P550" s="146">
        <v>456</v>
      </c>
      <c r="Q550" s="242">
        <v>0.43</v>
      </c>
      <c r="R550" s="118" t="str">
        <f t="shared" si="158"/>
        <v>300 - 399</v>
      </c>
      <c r="S550" s="118" t="str">
        <f t="shared" si="159"/>
        <v>1.6 - 1.79</v>
      </c>
      <c r="T550" s="119">
        <f t="shared" si="160"/>
        <v>0.70519999999999994</v>
      </c>
      <c r="U550" s="120">
        <f t="shared" si="161"/>
        <v>0.33271356301689753</v>
      </c>
      <c r="V550" s="161">
        <f t="shared" si="162"/>
        <v>0.70519999999999983</v>
      </c>
      <c r="W550" s="161">
        <f t="shared" si="163"/>
        <v>230.09460315270326</v>
      </c>
      <c r="X550" s="121">
        <f t="shared" si="164"/>
        <v>5.9101209935132974</v>
      </c>
      <c r="Y550" s="188">
        <v>13.744467426775111</v>
      </c>
      <c r="Z550" s="148">
        <f t="shared" si="165"/>
        <v>35</v>
      </c>
      <c r="AA550" s="148">
        <f t="shared" si="166"/>
        <v>57</v>
      </c>
      <c r="AB550" s="122">
        <f t="shared" si="167"/>
        <v>326.28276113542722</v>
      </c>
      <c r="AC550" s="30">
        <f t="shared" si="168"/>
        <v>773.75247213231978</v>
      </c>
      <c r="AD550" s="31">
        <f t="shared" si="169"/>
        <v>0.61403508771929827</v>
      </c>
      <c r="AE550" s="164">
        <f t="shared" si="170"/>
        <v>41.655999999999992</v>
      </c>
      <c r="AF550" s="165">
        <f t="shared" si="171"/>
        <v>5.9101209935132974</v>
      </c>
      <c r="AH550" t="str">
        <f t="shared" si="172"/>
        <v>2021</v>
      </c>
    </row>
    <row r="551" spans="4:34" hidden="1" x14ac:dyDescent="0.25">
      <c r="D551" s="282" t="str">
        <f t="shared" si="157"/>
        <v>Q1 2021</v>
      </c>
      <c r="E551" s="114" t="s">
        <v>65</v>
      </c>
      <c r="F551" s="115" t="s">
        <v>83</v>
      </c>
      <c r="G551" s="157" t="s">
        <v>43</v>
      </c>
      <c r="H551" s="157" t="s">
        <v>197</v>
      </c>
      <c r="I551" s="116" t="s">
        <v>72</v>
      </c>
      <c r="J551" s="116" t="s">
        <v>45</v>
      </c>
      <c r="K551" s="116" t="s">
        <v>130</v>
      </c>
      <c r="L551" s="116" t="s">
        <v>130</v>
      </c>
      <c r="M551" s="116" t="s">
        <v>165</v>
      </c>
      <c r="N551" s="117">
        <v>1.64</v>
      </c>
      <c r="O551" s="146">
        <v>280</v>
      </c>
      <c r="P551" s="146">
        <v>456</v>
      </c>
      <c r="Q551" s="242">
        <v>0.67</v>
      </c>
      <c r="R551" s="118" t="str">
        <f t="shared" si="158"/>
        <v>300 - 399</v>
      </c>
      <c r="S551" s="118" t="str">
        <f t="shared" si="159"/>
        <v>1.6 - 1.79</v>
      </c>
      <c r="T551" s="119">
        <f t="shared" si="160"/>
        <v>1.0988</v>
      </c>
      <c r="U551" s="120">
        <f t="shared" si="161"/>
        <v>0.51841415632865429</v>
      </c>
      <c r="V551" s="161">
        <f t="shared" si="162"/>
        <v>1.0988</v>
      </c>
      <c r="W551" s="161">
        <f t="shared" si="163"/>
        <v>358.51949793560743</v>
      </c>
      <c r="X551" s="121">
        <f t="shared" si="164"/>
        <v>8.2879138583453962</v>
      </c>
      <c r="Y551" s="188">
        <v>12.370020684097605</v>
      </c>
      <c r="Z551" s="148">
        <f t="shared" si="165"/>
        <v>35</v>
      </c>
      <c r="AA551" s="148">
        <f t="shared" si="166"/>
        <v>57</v>
      </c>
      <c r="AB551" s="122">
        <f t="shared" si="167"/>
        <v>326.28276113542722</v>
      </c>
      <c r="AC551" s="30">
        <f t="shared" si="168"/>
        <v>773.75247213231978</v>
      </c>
      <c r="AD551" s="31">
        <f t="shared" si="169"/>
        <v>0.61403508771929827</v>
      </c>
      <c r="AE551" s="164">
        <f t="shared" si="170"/>
        <v>41.655999999999992</v>
      </c>
      <c r="AF551" s="165">
        <f t="shared" si="171"/>
        <v>8.2879138583453962</v>
      </c>
      <c r="AH551" t="str">
        <f t="shared" si="172"/>
        <v>2021</v>
      </c>
    </row>
    <row r="552" spans="4:34" hidden="1" x14ac:dyDescent="0.25">
      <c r="D552" s="282" t="str">
        <f t="shared" si="157"/>
        <v>Q1 2021</v>
      </c>
      <c r="E552" s="114" t="s">
        <v>65</v>
      </c>
      <c r="F552" s="115" t="s">
        <v>83</v>
      </c>
      <c r="G552" s="157" t="s">
        <v>43</v>
      </c>
      <c r="H552" s="157" t="s">
        <v>197</v>
      </c>
      <c r="I552" s="116" t="s">
        <v>50</v>
      </c>
      <c r="J552" s="116" t="s">
        <v>45</v>
      </c>
      <c r="K552" s="116" t="s">
        <v>130</v>
      </c>
      <c r="L552" s="116" t="s">
        <v>130</v>
      </c>
      <c r="M552" s="116" t="s">
        <v>132</v>
      </c>
      <c r="N552" s="117">
        <v>1.2</v>
      </c>
      <c r="O552" s="146">
        <v>390</v>
      </c>
      <c r="P552" s="146">
        <v>390</v>
      </c>
      <c r="Q552" s="242">
        <v>0.125</v>
      </c>
      <c r="R552" s="118" t="str">
        <f t="shared" si="158"/>
        <v>400 - 499</v>
      </c>
      <c r="S552" s="118" t="str">
        <f t="shared" si="159"/>
        <v>1.2 - 1.39</v>
      </c>
      <c r="T552" s="119">
        <f t="shared" si="160"/>
        <v>0.15</v>
      </c>
      <c r="U552" s="120">
        <f t="shared" si="161"/>
        <v>5.8064399999999988E-2</v>
      </c>
      <c r="V552" s="161">
        <f t="shared" si="162"/>
        <v>0.15</v>
      </c>
      <c r="W552" s="161">
        <f t="shared" si="163"/>
        <v>68.942911165688386</v>
      </c>
      <c r="X552" s="121">
        <f t="shared" si="164"/>
        <v>1.4455986573868269</v>
      </c>
      <c r="Y552" s="188">
        <v>11.564789259094615</v>
      </c>
      <c r="Z552" s="148">
        <f t="shared" si="165"/>
        <v>1</v>
      </c>
      <c r="AA552" s="148">
        <f t="shared" si="166"/>
        <v>1</v>
      </c>
      <c r="AB552" s="122">
        <f t="shared" si="167"/>
        <v>459.61940777125591</v>
      </c>
      <c r="AC552" s="30">
        <f t="shared" si="168"/>
        <v>464.51519999999988</v>
      </c>
      <c r="AD552" s="31">
        <f t="shared" si="169"/>
        <v>1</v>
      </c>
      <c r="AE552" s="164">
        <f t="shared" si="170"/>
        <v>30.479999999999997</v>
      </c>
      <c r="AF552" s="165">
        <f t="shared" si="171"/>
        <v>1.4455986573868269</v>
      </c>
      <c r="AH552" t="str">
        <f t="shared" si="172"/>
        <v>2021</v>
      </c>
    </row>
    <row r="553" spans="4:34" hidden="1" x14ac:dyDescent="0.25">
      <c r="D553" s="282" t="str">
        <f t="shared" si="157"/>
        <v>Q1 2021</v>
      </c>
      <c r="E553" s="114" t="s">
        <v>65</v>
      </c>
      <c r="F553" s="115" t="s">
        <v>83</v>
      </c>
      <c r="G553" s="157" t="s">
        <v>43</v>
      </c>
      <c r="H553" s="157" t="s">
        <v>197</v>
      </c>
      <c r="I553" s="116" t="s">
        <v>50</v>
      </c>
      <c r="J553" s="116" t="s">
        <v>45</v>
      </c>
      <c r="K553" s="116" t="s">
        <v>130</v>
      </c>
      <c r="L553" s="116" t="s">
        <v>144</v>
      </c>
      <c r="M553" s="116" t="s">
        <v>157</v>
      </c>
      <c r="N553" s="117">
        <v>1.39</v>
      </c>
      <c r="O553" s="146">
        <v>454</v>
      </c>
      <c r="P553" s="146">
        <v>454</v>
      </c>
      <c r="Q553" s="242">
        <v>0.17799999999999999</v>
      </c>
      <c r="R553" s="118" t="str">
        <f t="shared" si="158"/>
        <v>400 - 499</v>
      </c>
      <c r="S553" s="118" t="str">
        <f t="shared" si="159"/>
        <v>1.2 - 1.39</v>
      </c>
      <c r="T553" s="119">
        <f t="shared" si="160"/>
        <v>0.24741999999999997</v>
      </c>
      <c r="U553" s="120">
        <f t="shared" si="161"/>
        <v>0.11093971360399998</v>
      </c>
      <c r="V553" s="161">
        <f t="shared" si="162"/>
        <v>0.24742</v>
      </c>
      <c r="W553" s="161">
        <f t="shared" si="163"/>
        <v>114.28542640249455</v>
      </c>
      <c r="X553" s="121">
        <f t="shared" si="164"/>
        <v>2.4465152019659699</v>
      </c>
      <c r="Y553" s="188">
        <v>13.744467426775111</v>
      </c>
      <c r="Z553" s="148">
        <f t="shared" si="165"/>
        <v>1</v>
      </c>
      <c r="AA553" s="148">
        <f t="shared" si="166"/>
        <v>1</v>
      </c>
      <c r="AB553" s="122">
        <f t="shared" si="167"/>
        <v>461.90860238660804</v>
      </c>
      <c r="AC553" s="30">
        <f t="shared" si="168"/>
        <v>623.25681799999995</v>
      </c>
      <c r="AD553" s="31">
        <f t="shared" si="169"/>
        <v>1</v>
      </c>
      <c r="AE553" s="164">
        <f t="shared" si="170"/>
        <v>35.305999999999997</v>
      </c>
      <c r="AF553" s="165">
        <f t="shared" si="171"/>
        <v>2.4465152019659699</v>
      </c>
      <c r="AH553" t="str">
        <f t="shared" si="172"/>
        <v>2021</v>
      </c>
    </row>
    <row r="554" spans="4:34" hidden="1" x14ac:dyDescent="0.25">
      <c r="D554" s="282" t="str">
        <f t="shared" si="157"/>
        <v>Q1 2021</v>
      </c>
      <c r="E554" s="114" t="s">
        <v>65</v>
      </c>
      <c r="F554" s="115" t="s">
        <v>83</v>
      </c>
      <c r="G554" s="157" t="s">
        <v>43</v>
      </c>
      <c r="H554" s="157" t="s">
        <v>197</v>
      </c>
      <c r="I554" s="116" t="s">
        <v>58</v>
      </c>
      <c r="J554" s="116" t="s">
        <v>45</v>
      </c>
      <c r="K554" s="116" t="s">
        <v>78</v>
      </c>
      <c r="L554" s="116" t="s">
        <v>78</v>
      </c>
      <c r="M554" s="116" t="s">
        <v>172</v>
      </c>
      <c r="N554" s="117">
        <v>1.6</v>
      </c>
      <c r="O554" s="146">
        <v>320</v>
      </c>
      <c r="P554" s="146">
        <v>320</v>
      </c>
      <c r="Q554" s="242">
        <v>3.5000000000000003E-2</v>
      </c>
      <c r="R554" s="118" t="str">
        <f t="shared" si="158"/>
        <v>200 - 299</v>
      </c>
      <c r="S554" s="118" t="str">
        <f t="shared" si="159"/>
        <v>1.6 - 1.79</v>
      </c>
      <c r="T554" s="119">
        <f t="shared" si="160"/>
        <v>5.6000000000000008E-2</v>
      </c>
      <c r="U554" s="120">
        <f t="shared" si="161"/>
        <v>2.8903168000000003E-2</v>
      </c>
      <c r="V554" s="161">
        <f t="shared" si="162"/>
        <v>5.6000000000000008E-2</v>
      </c>
      <c r="W554" s="161">
        <f t="shared" si="163"/>
        <v>15.839191898578667</v>
      </c>
      <c r="X554" s="121">
        <f t="shared" si="164"/>
        <v>0.48105635993712897</v>
      </c>
      <c r="Y554" s="188">
        <v>13.744467426775111</v>
      </c>
      <c r="Z554" s="148">
        <f t="shared" si="165"/>
        <v>1</v>
      </c>
      <c r="AA554" s="148">
        <f t="shared" si="166"/>
        <v>1</v>
      </c>
      <c r="AB554" s="122">
        <f t="shared" si="167"/>
        <v>282.84271247461902</v>
      </c>
      <c r="AC554" s="30">
        <f t="shared" si="168"/>
        <v>825.8048</v>
      </c>
      <c r="AD554" s="31">
        <f t="shared" si="169"/>
        <v>1</v>
      </c>
      <c r="AE554" s="164">
        <f t="shared" si="170"/>
        <v>40.64</v>
      </c>
      <c r="AF554" s="165">
        <f t="shared" si="171"/>
        <v>0.48105635993712897</v>
      </c>
      <c r="AH554" t="str">
        <f t="shared" si="172"/>
        <v>2021</v>
      </c>
    </row>
    <row r="555" spans="4:34" hidden="1" x14ac:dyDescent="0.25">
      <c r="D555" s="282" t="str">
        <f t="shared" si="157"/>
        <v>Q1 2021</v>
      </c>
      <c r="E555" s="114" t="s">
        <v>65</v>
      </c>
      <c r="F555" s="115" t="s">
        <v>83</v>
      </c>
      <c r="G555" s="157" t="s">
        <v>43</v>
      </c>
      <c r="H555" s="157" t="s">
        <v>197</v>
      </c>
      <c r="I555" s="116" t="s">
        <v>89</v>
      </c>
      <c r="J555" s="116" t="s">
        <v>45</v>
      </c>
      <c r="K555" s="116" t="s">
        <v>70</v>
      </c>
      <c r="L555" s="116" t="s">
        <v>120</v>
      </c>
      <c r="M555" s="116" t="s">
        <v>274</v>
      </c>
      <c r="N555" s="117">
        <v>0.95</v>
      </c>
      <c r="O555" s="146">
        <v>120</v>
      </c>
      <c r="P555" s="146">
        <v>240</v>
      </c>
      <c r="Q555" s="242">
        <v>0.35</v>
      </c>
      <c r="R555" s="118" t="str">
        <f t="shared" si="158"/>
        <v>200 - 299</v>
      </c>
      <c r="S555" s="118" t="str">
        <f t="shared" si="159"/>
        <v>0.8 - 0.99</v>
      </c>
      <c r="T555" s="119">
        <f t="shared" si="160"/>
        <v>0.33249999999999996</v>
      </c>
      <c r="U555" s="120">
        <f t="shared" si="161"/>
        <v>8.1515965999999995E-2</v>
      </c>
      <c r="V555" s="161">
        <f t="shared" si="162"/>
        <v>0.33249999999999996</v>
      </c>
      <c r="W555" s="161">
        <f t="shared" si="163"/>
        <v>93.91485505499115</v>
      </c>
      <c r="X555" s="121">
        <f t="shared" si="164"/>
        <v>2.8863381596227735</v>
      </c>
      <c r="Y555" s="188">
        <v>8.2466804560650679</v>
      </c>
      <c r="Z555" s="148">
        <f t="shared" si="165"/>
        <v>1</v>
      </c>
      <c r="AA555" s="148">
        <f t="shared" si="166"/>
        <v>2</v>
      </c>
      <c r="AB555" s="122">
        <f t="shared" si="167"/>
        <v>282.45069189471025</v>
      </c>
      <c r="AC555" s="30">
        <f t="shared" si="168"/>
        <v>232.90276</v>
      </c>
      <c r="AD555" s="31">
        <f t="shared" si="169"/>
        <v>0.5</v>
      </c>
      <c r="AE555" s="164">
        <f t="shared" si="170"/>
        <v>24.13</v>
      </c>
      <c r="AF555" s="165">
        <f t="shared" si="171"/>
        <v>2.8863381596227735</v>
      </c>
      <c r="AH555" t="str">
        <f t="shared" si="172"/>
        <v>2021</v>
      </c>
    </row>
    <row r="556" spans="4:34" hidden="1" x14ac:dyDescent="0.25">
      <c r="D556" s="282" t="str">
        <f t="shared" si="157"/>
        <v>Q1 2021</v>
      </c>
      <c r="E556" s="114" t="s">
        <v>65</v>
      </c>
      <c r="F556" s="115" t="s">
        <v>83</v>
      </c>
      <c r="G556" s="157" t="s">
        <v>43</v>
      </c>
      <c r="H556" s="157" t="s">
        <v>197</v>
      </c>
      <c r="I556" s="116" t="s">
        <v>44</v>
      </c>
      <c r="J556" s="116" t="s">
        <v>45</v>
      </c>
      <c r="K556" s="116" t="s">
        <v>70</v>
      </c>
      <c r="L556" s="116" t="s">
        <v>120</v>
      </c>
      <c r="M556" s="116" t="s">
        <v>286</v>
      </c>
      <c r="N556" s="117">
        <v>1.4</v>
      </c>
      <c r="O556" s="146">
        <v>300</v>
      </c>
      <c r="P556" s="146">
        <v>300</v>
      </c>
      <c r="Q556" s="242">
        <v>0.43</v>
      </c>
      <c r="R556" s="118" t="str">
        <f t="shared" si="158"/>
        <v>300 - 399</v>
      </c>
      <c r="S556" s="118" t="str">
        <f t="shared" si="159"/>
        <v>1.4 - 1.59</v>
      </c>
      <c r="T556" s="119">
        <f t="shared" si="160"/>
        <v>0.60199999999999998</v>
      </c>
      <c r="U556" s="120">
        <f t="shared" si="161"/>
        <v>0.27187042399999994</v>
      </c>
      <c r="V556" s="161">
        <f t="shared" si="162"/>
        <v>0.60199999999999998</v>
      </c>
      <c r="W556" s="161">
        <f t="shared" si="163"/>
        <v>182.43354954612926</v>
      </c>
      <c r="X556" s="121">
        <f t="shared" si="164"/>
        <v>5.3191088941619702</v>
      </c>
      <c r="Y556" s="188">
        <v>12.370020684097605</v>
      </c>
      <c r="Z556" s="148">
        <f t="shared" si="165"/>
        <v>1</v>
      </c>
      <c r="AA556" s="148">
        <f t="shared" si="166"/>
        <v>1</v>
      </c>
      <c r="AB556" s="122">
        <f t="shared" si="167"/>
        <v>303.04576336566328</v>
      </c>
      <c r="AC556" s="30">
        <f t="shared" si="168"/>
        <v>632.25679999999988</v>
      </c>
      <c r="AD556" s="31">
        <f t="shared" si="169"/>
        <v>1</v>
      </c>
      <c r="AE556" s="164">
        <f t="shared" si="170"/>
        <v>35.559999999999995</v>
      </c>
      <c r="AF556" s="165">
        <f t="shared" si="171"/>
        <v>5.3191088941619702</v>
      </c>
      <c r="AH556" t="str">
        <f t="shared" si="172"/>
        <v>2021</v>
      </c>
    </row>
    <row r="557" spans="4:34" hidden="1" x14ac:dyDescent="0.25">
      <c r="D557" s="282" t="str">
        <f t="shared" si="157"/>
        <v>Q1 2021</v>
      </c>
      <c r="E557" s="114" t="s">
        <v>65</v>
      </c>
      <c r="F557" s="115" t="s">
        <v>83</v>
      </c>
      <c r="G557" s="157" t="s">
        <v>43</v>
      </c>
      <c r="H557" s="157" t="s">
        <v>197</v>
      </c>
      <c r="I557" s="116" t="s">
        <v>44</v>
      </c>
      <c r="J557" s="116" t="s">
        <v>45</v>
      </c>
      <c r="K557" s="116" t="s">
        <v>70</v>
      </c>
      <c r="L557" s="116" t="s">
        <v>120</v>
      </c>
      <c r="M557" s="116" t="s">
        <v>166</v>
      </c>
      <c r="N557" s="117">
        <v>1.58</v>
      </c>
      <c r="O557" s="146">
        <v>400</v>
      </c>
      <c r="P557" s="146">
        <v>400</v>
      </c>
      <c r="Q557" s="242">
        <v>0.48</v>
      </c>
      <c r="R557" s="118" t="str">
        <f t="shared" si="158"/>
        <v>300 - 399</v>
      </c>
      <c r="S557" s="118" t="str">
        <f t="shared" si="159"/>
        <v>1.4 - 1.59</v>
      </c>
      <c r="T557" s="119">
        <f t="shared" si="160"/>
        <v>0.75839999999999996</v>
      </c>
      <c r="U557" s="120">
        <f t="shared" si="161"/>
        <v>0.38653858175999994</v>
      </c>
      <c r="V557" s="161">
        <f t="shared" si="162"/>
        <v>0.75839999999999996</v>
      </c>
      <c r="W557" s="161">
        <f t="shared" si="163"/>
        <v>271.52900397563423</v>
      </c>
      <c r="X557" s="121">
        <f t="shared" si="164"/>
        <v>9.0144230039149882</v>
      </c>
      <c r="Y557" s="188">
        <v>18.780047924822892</v>
      </c>
      <c r="Z557" s="148">
        <f t="shared" si="165"/>
        <v>1</v>
      </c>
      <c r="AA557" s="148">
        <f t="shared" si="166"/>
        <v>1</v>
      </c>
      <c r="AB557" s="122">
        <f t="shared" si="167"/>
        <v>358.02874996787216</v>
      </c>
      <c r="AC557" s="30">
        <f t="shared" si="168"/>
        <v>805.28871199999992</v>
      </c>
      <c r="AD557" s="31">
        <f t="shared" si="169"/>
        <v>1</v>
      </c>
      <c r="AE557" s="164">
        <f t="shared" si="170"/>
        <v>40.131999999999998</v>
      </c>
      <c r="AF557" s="165">
        <f t="shared" si="171"/>
        <v>9.0144230039149882</v>
      </c>
      <c r="AH557" t="str">
        <f t="shared" si="172"/>
        <v>2021</v>
      </c>
    </row>
    <row r="558" spans="4:34" hidden="1" x14ac:dyDescent="0.25">
      <c r="D558" s="282" t="str">
        <f t="shared" si="157"/>
        <v>Q1 2021</v>
      </c>
      <c r="E558" s="114" t="s">
        <v>65</v>
      </c>
      <c r="F558" s="115" t="s">
        <v>83</v>
      </c>
      <c r="G558" s="157" t="s">
        <v>43</v>
      </c>
      <c r="H558" s="157" t="s">
        <v>197</v>
      </c>
      <c r="I558" s="116" t="s">
        <v>44</v>
      </c>
      <c r="J558" s="116" t="s">
        <v>45</v>
      </c>
      <c r="K558" s="116" t="s">
        <v>70</v>
      </c>
      <c r="L558" s="116" t="s">
        <v>119</v>
      </c>
      <c r="M558" s="116" t="s">
        <v>159</v>
      </c>
      <c r="N558" s="117">
        <v>1.28</v>
      </c>
      <c r="O558" s="146">
        <v>390</v>
      </c>
      <c r="P558" s="146">
        <v>390</v>
      </c>
      <c r="Q558" s="242">
        <v>0.05</v>
      </c>
      <c r="R558" s="118" t="str">
        <f t="shared" si="158"/>
        <v>400 - 499</v>
      </c>
      <c r="S558" s="118" t="str">
        <f t="shared" si="159"/>
        <v>1.2 - 1.39</v>
      </c>
      <c r="T558" s="119">
        <f t="shared" si="160"/>
        <v>6.4000000000000001E-2</v>
      </c>
      <c r="U558" s="120">
        <f t="shared" si="161"/>
        <v>2.6425753600000004E-2</v>
      </c>
      <c r="V558" s="161">
        <f t="shared" si="162"/>
        <v>6.4000000000000015E-2</v>
      </c>
      <c r="W558" s="161">
        <f t="shared" si="163"/>
        <v>27.577164466275356</v>
      </c>
      <c r="X558" s="121">
        <f t="shared" si="164"/>
        <v>0.61850103420488034</v>
      </c>
      <c r="Y558" s="188">
        <v>12.370020684097605</v>
      </c>
      <c r="Z558" s="148">
        <f t="shared" si="165"/>
        <v>1</v>
      </c>
      <c r="AA558" s="148">
        <f t="shared" si="166"/>
        <v>1</v>
      </c>
      <c r="AB558" s="122">
        <f t="shared" si="167"/>
        <v>430.8931947855524</v>
      </c>
      <c r="AC558" s="30">
        <f t="shared" si="168"/>
        <v>528.51507200000003</v>
      </c>
      <c r="AD558" s="31">
        <f t="shared" si="169"/>
        <v>1</v>
      </c>
      <c r="AE558" s="164">
        <f t="shared" si="170"/>
        <v>32.512</v>
      </c>
      <c r="AF558" s="165">
        <f t="shared" si="171"/>
        <v>0.61850103420488034</v>
      </c>
      <c r="AH558" t="str">
        <f t="shared" si="172"/>
        <v>2021</v>
      </c>
    </row>
    <row r="559" spans="4:34" hidden="1" x14ac:dyDescent="0.25">
      <c r="D559" s="282" t="str">
        <f t="shared" si="157"/>
        <v>Q1 2021</v>
      </c>
      <c r="E559" s="114" t="s">
        <v>65</v>
      </c>
      <c r="F559" s="115" t="s">
        <v>83</v>
      </c>
      <c r="G559" s="157" t="s">
        <v>43</v>
      </c>
      <c r="H559" s="157" t="s">
        <v>197</v>
      </c>
      <c r="I559" s="116" t="s">
        <v>44</v>
      </c>
      <c r="J559" s="116" t="s">
        <v>45</v>
      </c>
      <c r="K559" s="116" t="s">
        <v>70</v>
      </c>
      <c r="L559" s="116" t="s">
        <v>119</v>
      </c>
      <c r="M559" s="116" t="s">
        <v>155</v>
      </c>
      <c r="N559" s="117">
        <v>1.2</v>
      </c>
      <c r="O559" s="146">
        <v>390</v>
      </c>
      <c r="P559" s="146">
        <v>390</v>
      </c>
      <c r="Q559" s="242">
        <v>0.12</v>
      </c>
      <c r="R559" s="118" t="str">
        <f t="shared" si="158"/>
        <v>400 - 499</v>
      </c>
      <c r="S559" s="118" t="str">
        <f t="shared" si="159"/>
        <v>1.2 - 1.39</v>
      </c>
      <c r="T559" s="119">
        <f t="shared" si="160"/>
        <v>0.14399999999999999</v>
      </c>
      <c r="U559" s="120">
        <f t="shared" si="161"/>
        <v>5.5741823999999988E-2</v>
      </c>
      <c r="V559" s="161">
        <f t="shared" si="162"/>
        <v>0.14399999999999999</v>
      </c>
      <c r="W559" s="161">
        <f t="shared" si="163"/>
        <v>66.185194719060846</v>
      </c>
      <c r="X559" s="121">
        <f t="shared" si="164"/>
        <v>1.3877747110913539</v>
      </c>
      <c r="Y559" s="188">
        <v>11.564789259094615</v>
      </c>
      <c r="Z559" s="148">
        <f t="shared" si="165"/>
        <v>1</v>
      </c>
      <c r="AA559" s="148">
        <f t="shared" si="166"/>
        <v>1</v>
      </c>
      <c r="AB559" s="122">
        <f t="shared" si="167"/>
        <v>459.61940777125591</v>
      </c>
      <c r="AC559" s="30">
        <f t="shared" si="168"/>
        <v>464.51519999999988</v>
      </c>
      <c r="AD559" s="31">
        <f t="shared" si="169"/>
        <v>1</v>
      </c>
      <c r="AE559" s="164">
        <f t="shared" si="170"/>
        <v>30.479999999999997</v>
      </c>
      <c r="AF559" s="165">
        <f t="shared" si="171"/>
        <v>1.3877747110913539</v>
      </c>
      <c r="AH559" t="str">
        <f t="shared" si="172"/>
        <v>2021</v>
      </c>
    </row>
    <row r="560" spans="4:34" hidden="1" x14ac:dyDescent="0.25">
      <c r="D560" s="282" t="str">
        <f t="shared" si="157"/>
        <v>Q1 2021</v>
      </c>
      <c r="E560" s="114" t="s">
        <v>65</v>
      </c>
      <c r="F560" s="115" t="s">
        <v>83</v>
      </c>
      <c r="G560" s="157" t="s">
        <v>43</v>
      </c>
      <c r="H560" s="157" t="s">
        <v>197</v>
      </c>
      <c r="I560" s="116" t="s">
        <v>44</v>
      </c>
      <c r="J560" s="116" t="s">
        <v>45</v>
      </c>
      <c r="K560" s="116" t="s">
        <v>70</v>
      </c>
      <c r="L560" s="116" t="s">
        <v>118</v>
      </c>
      <c r="M560" s="116" t="s">
        <v>269</v>
      </c>
      <c r="N560" s="117">
        <v>1.1000000000000001</v>
      </c>
      <c r="O560" s="146">
        <v>360</v>
      </c>
      <c r="P560" s="146">
        <v>360</v>
      </c>
      <c r="Q560" s="242">
        <v>0.2</v>
      </c>
      <c r="R560" s="118" t="str">
        <f t="shared" si="158"/>
        <v>400 - 499</v>
      </c>
      <c r="S560" s="118" t="str">
        <f t="shared" si="159"/>
        <v>1 - 1.19</v>
      </c>
      <c r="T560" s="119">
        <f t="shared" si="160"/>
        <v>0.22000000000000003</v>
      </c>
      <c r="U560" s="120">
        <f t="shared" si="161"/>
        <v>7.8064360000000027E-2</v>
      </c>
      <c r="V560" s="161">
        <f t="shared" si="162"/>
        <v>0.22000000000000006</v>
      </c>
      <c r="W560" s="161">
        <f t="shared" si="163"/>
        <v>101.82337649086286</v>
      </c>
      <c r="X560" s="121">
        <f t="shared" si="164"/>
        <v>2.3365594625517696</v>
      </c>
      <c r="Y560" s="188">
        <v>11.682797312758847</v>
      </c>
      <c r="Z560" s="148">
        <f t="shared" si="165"/>
        <v>1</v>
      </c>
      <c r="AA560" s="148">
        <f t="shared" si="166"/>
        <v>1</v>
      </c>
      <c r="AB560" s="122">
        <f t="shared" si="167"/>
        <v>462.83352950392202</v>
      </c>
      <c r="AC560" s="30">
        <f t="shared" si="168"/>
        <v>390.32180000000005</v>
      </c>
      <c r="AD560" s="31">
        <f t="shared" si="169"/>
        <v>1</v>
      </c>
      <c r="AE560" s="164">
        <f t="shared" si="170"/>
        <v>27.94</v>
      </c>
      <c r="AF560" s="165">
        <f t="shared" si="171"/>
        <v>2.3365594625517696</v>
      </c>
      <c r="AH560" t="str">
        <f t="shared" si="172"/>
        <v>2021</v>
      </c>
    </row>
    <row r="561" spans="4:34" hidden="1" x14ac:dyDescent="0.25">
      <c r="D561" s="282" t="str">
        <f t="shared" si="157"/>
        <v>Q1 2021</v>
      </c>
      <c r="E561" s="114" t="s">
        <v>65</v>
      </c>
      <c r="F561" s="115" t="s">
        <v>83</v>
      </c>
      <c r="G561" s="157" t="s">
        <v>43</v>
      </c>
      <c r="H561" s="157" t="s">
        <v>197</v>
      </c>
      <c r="I561" s="116" t="s">
        <v>44</v>
      </c>
      <c r="J561" s="116" t="s">
        <v>45</v>
      </c>
      <c r="K561" s="116" t="s">
        <v>70</v>
      </c>
      <c r="L561" s="116" t="s">
        <v>118</v>
      </c>
      <c r="M561" s="116" t="s">
        <v>268</v>
      </c>
      <c r="N561" s="117">
        <v>0.82</v>
      </c>
      <c r="O561" s="146">
        <v>128</v>
      </c>
      <c r="P561" s="146">
        <v>48</v>
      </c>
      <c r="Q561" s="242">
        <v>0.05</v>
      </c>
      <c r="R561" s="118" t="str">
        <f t="shared" si="158"/>
        <v xml:space="preserve"> &lt; 200</v>
      </c>
      <c r="S561" s="118" t="str">
        <f t="shared" si="159"/>
        <v>0.8 - 0.99</v>
      </c>
      <c r="T561" s="119">
        <f t="shared" si="160"/>
        <v>4.1000000000000002E-2</v>
      </c>
      <c r="U561" s="120">
        <f t="shared" si="161"/>
        <v>7.1310506958904077E-3</v>
      </c>
      <c r="V561" s="161">
        <f t="shared" si="162"/>
        <v>4.0999999999999995E-2</v>
      </c>
      <c r="W561" s="161">
        <f t="shared" si="163"/>
        <v>6.8352029962540248</v>
      </c>
      <c r="X561" s="121">
        <f t="shared" si="164"/>
        <v>0.55073506395488014</v>
      </c>
      <c r="Y561" s="188">
        <v>11.014701279097602</v>
      </c>
      <c r="Z561" s="148">
        <f t="shared" si="165"/>
        <v>8</v>
      </c>
      <c r="AA561" s="148">
        <f t="shared" si="166"/>
        <v>3</v>
      </c>
      <c r="AB561" s="122">
        <f t="shared" si="167"/>
        <v>166.71226820131767</v>
      </c>
      <c r="AC561" s="30">
        <f t="shared" si="168"/>
        <v>142.62101391780814</v>
      </c>
      <c r="AD561" s="31">
        <f t="shared" si="169"/>
        <v>2.6666666666666665</v>
      </c>
      <c r="AE561" s="164">
        <f t="shared" si="170"/>
        <v>20.827999999999996</v>
      </c>
      <c r="AF561" s="165">
        <f t="shared" si="171"/>
        <v>0.55073506395488014</v>
      </c>
      <c r="AH561" t="str">
        <f t="shared" si="172"/>
        <v>2021</v>
      </c>
    </row>
    <row r="562" spans="4:34" hidden="1" x14ac:dyDescent="0.25">
      <c r="D562" s="282" t="str">
        <f t="shared" si="157"/>
        <v>Q1 2021</v>
      </c>
      <c r="E562" s="114" t="s">
        <v>65</v>
      </c>
      <c r="F562" s="115" t="s">
        <v>83</v>
      </c>
      <c r="G562" s="157" t="s">
        <v>43</v>
      </c>
      <c r="H562" s="157" t="s">
        <v>197</v>
      </c>
      <c r="I562" s="116" t="s">
        <v>58</v>
      </c>
      <c r="J562" s="116" t="s">
        <v>45</v>
      </c>
      <c r="K562" s="116" t="s">
        <v>70</v>
      </c>
      <c r="L562" s="116" t="s">
        <v>77</v>
      </c>
      <c r="M562" s="116" t="s">
        <v>181</v>
      </c>
      <c r="N562" s="117">
        <v>1.41</v>
      </c>
      <c r="O562" s="146">
        <v>320</v>
      </c>
      <c r="P562" s="146">
        <v>360</v>
      </c>
      <c r="Q562" s="242">
        <v>0.31</v>
      </c>
      <c r="R562" s="118" t="str">
        <f t="shared" si="158"/>
        <v>300 - 399</v>
      </c>
      <c r="S562" s="118" t="str">
        <f t="shared" si="159"/>
        <v>1.4 - 1.59</v>
      </c>
      <c r="T562" s="119">
        <f t="shared" si="160"/>
        <v>0.43709999999999999</v>
      </c>
      <c r="U562" s="120">
        <f t="shared" si="161"/>
        <v>0.19743850167393096</v>
      </c>
      <c r="V562" s="161">
        <f t="shared" si="162"/>
        <v>0.43709999999999993</v>
      </c>
      <c r="W562" s="161">
        <f t="shared" si="163"/>
        <v>149.31577277702445</v>
      </c>
      <c r="X562" s="121">
        <f t="shared" si="164"/>
        <v>3.8347064120702576</v>
      </c>
      <c r="Y562" s="188">
        <v>12.370020684097605</v>
      </c>
      <c r="Z562" s="148">
        <f t="shared" si="165"/>
        <v>8</v>
      </c>
      <c r="AA562" s="148">
        <f t="shared" si="166"/>
        <v>9</v>
      </c>
      <c r="AB562" s="122">
        <f t="shared" si="167"/>
        <v>341.60551996573889</v>
      </c>
      <c r="AC562" s="30">
        <f t="shared" si="168"/>
        <v>636.89839249655142</v>
      </c>
      <c r="AD562" s="31">
        <f t="shared" si="169"/>
        <v>0.88888888888888884</v>
      </c>
      <c r="AE562" s="164">
        <f t="shared" si="170"/>
        <v>35.813999999999993</v>
      </c>
      <c r="AF562" s="165">
        <f t="shared" si="171"/>
        <v>3.8347064120702576</v>
      </c>
      <c r="AH562" t="str">
        <f t="shared" si="172"/>
        <v>2021</v>
      </c>
    </row>
    <row r="563" spans="4:34" hidden="1" x14ac:dyDescent="0.25">
      <c r="D563" s="282" t="str">
        <f t="shared" si="157"/>
        <v>Q1 2021</v>
      </c>
      <c r="E563" s="114" t="s">
        <v>65</v>
      </c>
      <c r="F563" s="115" t="s">
        <v>83</v>
      </c>
      <c r="G563" s="157" t="s">
        <v>43</v>
      </c>
      <c r="H563" s="157" t="s">
        <v>197</v>
      </c>
      <c r="I563" s="116" t="s">
        <v>89</v>
      </c>
      <c r="J563" s="116" t="s">
        <v>45</v>
      </c>
      <c r="K563" s="116" t="s">
        <v>70</v>
      </c>
      <c r="L563" s="116" t="s">
        <v>77</v>
      </c>
      <c r="M563" s="116" t="s">
        <v>180</v>
      </c>
      <c r="N563" s="117">
        <v>1.58</v>
      </c>
      <c r="O563" s="146">
        <v>320</v>
      </c>
      <c r="P563" s="146">
        <v>360</v>
      </c>
      <c r="Q563" s="242">
        <v>3.5000000000000003E-2</v>
      </c>
      <c r="R563" s="118" t="str">
        <f t="shared" si="158"/>
        <v>300 - 399</v>
      </c>
      <c r="S563" s="118" t="str">
        <f t="shared" si="159"/>
        <v>1.4 - 1.59</v>
      </c>
      <c r="T563" s="119">
        <f t="shared" si="160"/>
        <v>5.5300000000000009E-2</v>
      </c>
      <c r="U563" s="120">
        <f t="shared" si="161"/>
        <v>2.7990724886068966E-2</v>
      </c>
      <c r="V563" s="161">
        <f t="shared" si="162"/>
        <v>5.5300000000000002E-2</v>
      </c>
      <c r="W563" s="161">
        <f t="shared" si="163"/>
        <v>16.858232410309213</v>
      </c>
      <c r="X563" s="121">
        <f t="shared" si="164"/>
        <v>0.48105635993712897</v>
      </c>
      <c r="Y563" s="188">
        <v>13.744467426775111</v>
      </c>
      <c r="Z563" s="148">
        <f t="shared" si="165"/>
        <v>8</v>
      </c>
      <c r="AA563" s="148">
        <f t="shared" si="166"/>
        <v>9</v>
      </c>
      <c r="AB563" s="122">
        <f t="shared" si="167"/>
        <v>304.8504956656277</v>
      </c>
      <c r="AC563" s="30">
        <f t="shared" si="168"/>
        <v>799.73499674482753</v>
      </c>
      <c r="AD563" s="31">
        <f t="shared" si="169"/>
        <v>0.88888888888888884</v>
      </c>
      <c r="AE563" s="164">
        <f t="shared" si="170"/>
        <v>40.131999999999998</v>
      </c>
      <c r="AF563" s="165">
        <f t="shared" si="171"/>
        <v>0.48105635993712897</v>
      </c>
      <c r="AH563" t="str">
        <f t="shared" si="172"/>
        <v>2021</v>
      </c>
    </row>
    <row r="564" spans="4:34" hidden="1" x14ac:dyDescent="0.25">
      <c r="D564" s="282" t="str">
        <f t="shared" si="157"/>
        <v>Q1 2021</v>
      </c>
      <c r="E564" s="114" t="s">
        <v>65</v>
      </c>
      <c r="F564" s="115" t="s">
        <v>83</v>
      </c>
      <c r="G564" s="157" t="s">
        <v>43</v>
      </c>
      <c r="H564" s="157" t="s">
        <v>197</v>
      </c>
      <c r="I564" s="116" t="s">
        <v>58</v>
      </c>
      <c r="J564" s="116" t="s">
        <v>45</v>
      </c>
      <c r="K564" s="116" t="s">
        <v>70</v>
      </c>
      <c r="L564" s="116" t="s">
        <v>148</v>
      </c>
      <c r="M564" s="116" t="s">
        <v>180</v>
      </c>
      <c r="N564" s="117">
        <v>1.6</v>
      </c>
      <c r="O564" s="146">
        <v>320</v>
      </c>
      <c r="P564" s="146">
        <v>360</v>
      </c>
      <c r="Q564" s="242">
        <v>0.65</v>
      </c>
      <c r="R564" s="118" t="str">
        <f t="shared" si="158"/>
        <v>300 - 399</v>
      </c>
      <c r="S564" s="118" t="str">
        <f t="shared" si="159"/>
        <v>1.6 - 1.79</v>
      </c>
      <c r="T564" s="119">
        <f t="shared" si="160"/>
        <v>1.04</v>
      </c>
      <c r="U564" s="120">
        <f t="shared" si="161"/>
        <v>0.53307123641379306</v>
      </c>
      <c r="V564" s="161">
        <f t="shared" si="162"/>
        <v>1.04</v>
      </c>
      <c r="W564" s="161">
        <f t="shared" si="163"/>
        <v>313.0814590485997</v>
      </c>
      <c r="X564" s="121">
        <f t="shared" si="164"/>
        <v>9.827294210144208</v>
      </c>
      <c r="Y564" s="188">
        <v>15.118914169452626</v>
      </c>
      <c r="Z564" s="148">
        <f t="shared" si="165"/>
        <v>8</v>
      </c>
      <c r="AA564" s="148">
        <f t="shared" si="166"/>
        <v>9</v>
      </c>
      <c r="AB564" s="122">
        <f t="shared" si="167"/>
        <v>301.03986446980736</v>
      </c>
      <c r="AC564" s="30">
        <f t="shared" si="168"/>
        <v>820.10959448275855</v>
      </c>
      <c r="AD564" s="31">
        <f t="shared" si="169"/>
        <v>0.88888888888888884</v>
      </c>
      <c r="AE564" s="164">
        <f t="shared" si="170"/>
        <v>40.64</v>
      </c>
      <c r="AF564" s="165">
        <f t="shared" si="171"/>
        <v>9.827294210144208</v>
      </c>
      <c r="AH564" t="str">
        <f t="shared" si="172"/>
        <v>2021</v>
      </c>
    </row>
    <row r="565" spans="4:34" hidden="1" x14ac:dyDescent="0.25">
      <c r="D565" s="282" t="str">
        <f t="shared" si="157"/>
        <v>Q1 2021</v>
      </c>
      <c r="E565" s="114" t="s">
        <v>65</v>
      </c>
      <c r="F565" s="115" t="s">
        <v>83</v>
      </c>
      <c r="G565" s="157" t="s">
        <v>43</v>
      </c>
      <c r="H565" s="157" t="s">
        <v>197</v>
      </c>
      <c r="I565" s="116" t="s">
        <v>50</v>
      </c>
      <c r="J565" s="116" t="s">
        <v>45</v>
      </c>
      <c r="K565" s="116" t="s">
        <v>70</v>
      </c>
      <c r="L565" s="116" t="s">
        <v>70</v>
      </c>
      <c r="M565" s="116" t="s">
        <v>152</v>
      </c>
      <c r="N565" s="117">
        <v>1.4</v>
      </c>
      <c r="O565" s="146">
        <v>240</v>
      </c>
      <c r="P565" s="146">
        <v>240</v>
      </c>
      <c r="Q565" s="242">
        <v>0.14499999999999999</v>
      </c>
      <c r="R565" s="118" t="str">
        <f t="shared" si="158"/>
        <v>200 - 299</v>
      </c>
      <c r="S565" s="118" t="str">
        <f t="shared" si="159"/>
        <v>1.4 - 1.59</v>
      </c>
      <c r="T565" s="119">
        <f t="shared" si="160"/>
        <v>0.20299999999999999</v>
      </c>
      <c r="U565" s="120">
        <f t="shared" si="161"/>
        <v>9.1677235999999981E-2</v>
      </c>
      <c r="V565" s="161">
        <f t="shared" si="162"/>
        <v>0.20299999999999999</v>
      </c>
      <c r="W565" s="161">
        <f t="shared" si="163"/>
        <v>49.214631970583703</v>
      </c>
      <c r="X565" s="121">
        <f t="shared" si="164"/>
        <v>1.9929477768823911</v>
      </c>
      <c r="Y565" s="188">
        <v>13.744467426775111</v>
      </c>
      <c r="Z565" s="148">
        <f t="shared" si="165"/>
        <v>1</v>
      </c>
      <c r="AA565" s="148">
        <f t="shared" si="166"/>
        <v>1</v>
      </c>
      <c r="AB565" s="122">
        <f t="shared" si="167"/>
        <v>242.43661069253059</v>
      </c>
      <c r="AC565" s="30">
        <f t="shared" si="168"/>
        <v>632.25679999999988</v>
      </c>
      <c r="AD565" s="31">
        <f t="shared" si="169"/>
        <v>1</v>
      </c>
      <c r="AE565" s="164">
        <f t="shared" si="170"/>
        <v>35.559999999999995</v>
      </c>
      <c r="AF565" s="165">
        <f t="shared" si="171"/>
        <v>1.9929477768823911</v>
      </c>
      <c r="AH565" t="str">
        <f t="shared" si="172"/>
        <v>2021</v>
      </c>
    </row>
    <row r="566" spans="4:34" hidden="1" x14ac:dyDescent="0.25">
      <c r="D566" s="282" t="str">
        <f t="shared" si="157"/>
        <v>Q1 2021</v>
      </c>
      <c r="E566" s="114" t="s">
        <v>65</v>
      </c>
      <c r="F566" s="115" t="s">
        <v>83</v>
      </c>
      <c r="G566" s="157" t="s">
        <v>43</v>
      </c>
      <c r="H566" s="157" t="s">
        <v>197</v>
      </c>
      <c r="I566" s="116" t="s">
        <v>44</v>
      </c>
      <c r="J566" s="116" t="s">
        <v>45</v>
      </c>
      <c r="K566" s="116" t="s">
        <v>70</v>
      </c>
      <c r="L566" s="116" t="s">
        <v>70</v>
      </c>
      <c r="M566" s="116" t="s">
        <v>270</v>
      </c>
      <c r="N566" s="117">
        <v>1.4</v>
      </c>
      <c r="O566" s="146">
        <v>300</v>
      </c>
      <c r="P566" s="146">
        <v>300</v>
      </c>
      <c r="Q566" s="242">
        <v>0.2</v>
      </c>
      <c r="R566" s="118" t="str">
        <f t="shared" si="158"/>
        <v>300 - 399</v>
      </c>
      <c r="S566" s="118" t="str">
        <f t="shared" si="159"/>
        <v>1.4 - 1.59</v>
      </c>
      <c r="T566" s="119">
        <f t="shared" si="160"/>
        <v>0.27999999999999997</v>
      </c>
      <c r="U566" s="120">
        <f t="shared" si="161"/>
        <v>0.12645135999999998</v>
      </c>
      <c r="V566" s="161">
        <f t="shared" si="162"/>
        <v>0.27999999999999997</v>
      </c>
      <c r="W566" s="161">
        <f t="shared" si="163"/>
        <v>84.852813742385706</v>
      </c>
      <c r="X566" s="121">
        <f t="shared" si="164"/>
        <v>2.4740041368195214</v>
      </c>
      <c r="Y566" s="188">
        <v>12.370020684097605</v>
      </c>
      <c r="Z566" s="148">
        <f t="shared" si="165"/>
        <v>1</v>
      </c>
      <c r="AA566" s="148">
        <f t="shared" si="166"/>
        <v>1</v>
      </c>
      <c r="AB566" s="122">
        <f t="shared" si="167"/>
        <v>303.04576336566328</v>
      </c>
      <c r="AC566" s="30">
        <f t="shared" si="168"/>
        <v>632.25679999999988</v>
      </c>
      <c r="AD566" s="31">
        <f t="shared" si="169"/>
        <v>1</v>
      </c>
      <c r="AE566" s="164">
        <f t="shared" si="170"/>
        <v>35.559999999999995</v>
      </c>
      <c r="AF566" s="165">
        <f t="shared" si="171"/>
        <v>2.4740041368195214</v>
      </c>
      <c r="AH566" t="str">
        <f t="shared" si="172"/>
        <v>2021</v>
      </c>
    </row>
    <row r="567" spans="4:34" hidden="1" x14ac:dyDescent="0.25">
      <c r="D567" s="282" t="str">
        <f t="shared" si="157"/>
        <v>Q1 2021</v>
      </c>
      <c r="E567" s="114" t="s">
        <v>65</v>
      </c>
      <c r="F567" s="115" t="s">
        <v>83</v>
      </c>
      <c r="G567" s="157" t="s">
        <v>43</v>
      </c>
      <c r="H567" s="157" t="s">
        <v>197</v>
      </c>
      <c r="I567" s="116" t="s">
        <v>44</v>
      </c>
      <c r="J567" s="116" t="s">
        <v>45</v>
      </c>
      <c r="K567" s="116" t="s">
        <v>70</v>
      </c>
      <c r="L567" s="116" t="s">
        <v>70</v>
      </c>
      <c r="M567" s="116" t="s">
        <v>271</v>
      </c>
      <c r="N567" s="117">
        <v>1.58</v>
      </c>
      <c r="O567" s="146">
        <v>336</v>
      </c>
      <c r="P567" s="146">
        <v>336</v>
      </c>
      <c r="Q567" s="242">
        <v>0.18</v>
      </c>
      <c r="R567" s="118" t="str">
        <f t="shared" si="158"/>
        <v>300 - 399</v>
      </c>
      <c r="S567" s="118" t="str">
        <f t="shared" si="159"/>
        <v>1.4 - 1.59</v>
      </c>
      <c r="T567" s="119">
        <f t="shared" si="160"/>
        <v>0.28439999999999999</v>
      </c>
      <c r="U567" s="120">
        <f t="shared" si="161"/>
        <v>0.14495196815999997</v>
      </c>
      <c r="V567" s="161">
        <f t="shared" si="162"/>
        <v>0.28439999999999999</v>
      </c>
      <c r="W567" s="161">
        <f t="shared" si="163"/>
        <v>85.531636252324773</v>
      </c>
      <c r="X567" s="121">
        <f t="shared" si="164"/>
        <v>2.47400413681952</v>
      </c>
      <c r="Y567" s="188">
        <v>13.744467426775111</v>
      </c>
      <c r="Z567" s="148">
        <f t="shared" si="165"/>
        <v>1</v>
      </c>
      <c r="AA567" s="148">
        <f t="shared" si="166"/>
        <v>1</v>
      </c>
      <c r="AB567" s="122">
        <f t="shared" si="167"/>
        <v>300.74414997301261</v>
      </c>
      <c r="AC567" s="30">
        <f t="shared" si="168"/>
        <v>805.28871199999992</v>
      </c>
      <c r="AD567" s="31">
        <f t="shared" si="169"/>
        <v>1</v>
      </c>
      <c r="AE567" s="164">
        <f t="shared" si="170"/>
        <v>40.131999999999998</v>
      </c>
      <c r="AF567" s="165">
        <f t="shared" si="171"/>
        <v>2.47400413681952</v>
      </c>
      <c r="AH567" t="str">
        <f t="shared" si="172"/>
        <v>2021</v>
      </c>
    </row>
    <row r="568" spans="4:34" hidden="1" x14ac:dyDescent="0.25">
      <c r="D568" s="282" t="str">
        <f t="shared" si="157"/>
        <v>Q1 2021</v>
      </c>
      <c r="E568" s="114" t="s">
        <v>65</v>
      </c>
      <c r="F568" s="115" t="s">
        <v>83</v>
      </c>
      <c r="G568" s="157" t="s">
        <v>43</v>
      </c>
      <c r="H568" s="157" t="s">
        <v>197</v>
      </c>
      <c r="I568" s="116" t="s">
        <v>73</v>
      </c>
      <c r="J568" s="116" t="s">
        <v>45</v>
      </c>
      <c r="K568" s="116" t="s">
        <v>70</v>
      </c>
      <c r="L568" s="116" t="s">
        <v>70</v>
      </c>
      <c r="M568" s="116" t="s">
        <v>131</v>
      </c>
      <c r="N568" s="117">
        <v>1.45</v>
      </c>
      <c r="O568" s="146">
        <v>400</v>
      </c>
      <c r="P568" s="146">
        <v>400</v>
      </c>
      <c r="Q568" s="242">
        <v>0.01</v>
      </c>
      <c r="R568" s="118" t="str">
        <f t="shared" si="158"/>
        <v>300 - 399</v>
      </c>
      <c r="S568" s="118" t="str">
        <f t="shared" si="159"/>
        <v>1.4 - 1.59</v>
      </c>
      <c r="T568" s="119">
        <f t="shared" si="160"/>
        <v>1.4499999999999999E-2</v>
      </c>
      <c r="U568" s="120">
        <f t="shared" si="161"/>
        <v>6.7822444999999995E-3</v>
      </c>
      <c r="V568" s="161">
        <f t="shared" si="162"/>
        <v>1.4500000000000001E-2</v>
      </c>
      <c r="W568" s="161">
        <f t="shared" si="163"/>
        <v>5.6568542494923806</v>
      </c>
      <c r="X568" s="121">
        <f t="shared" si="164"/>
        <v>0.13744467426775112</v>
      </c>
      <c r="Y568" s="188">
        <v>13.744467426775111</v>
      </c>
      <c r="Z568" s="148">
        <f t="shared" si="165"/>
        <v>1</v>
      </c>
      <c r="AA568" s="148">
        <f t="shared" si="166"/>
        <v>1</v>
      </c>
      <c r="AB568" s="122">
        <f t="shared" si="167"/>
        <v>390.12787927533657</v>
      </c>
      <c r="AC568" s="30">
        <f t="shared" si="168"/>
        <v>678.22444999999993</v>
      </c>
      <c r="AD568" s="31">
        <f t="shared" si="169"/>
        <v>1</v>
      </c>
      <c r="AE568" s="164">
        <f t="shared" si="170"/>
        <v>36.83</v>
      </c>
      <c r="AF568" s="165">
        <f t="shared" si="171"/>
        <v>0.13744467426775112</v>
      </c>
      <c r="AH568" t="str">
        <f t="shared" si="172"/>
        <v>2021</v>
      </c>
    </row>
    <row r="569" spans="4:34" hidden="1" x14ac:dyDescent="0.25">
      <c r="D569" s="282" t="str">
        <f t="shared" si="157"/>
        <v>Q1 2021</v>
      </c>
      <c r="E569" s="114" t="s">
        <v>65</v>
      </c>
      <c r="F569" s="115" t="s">
        <v>83</v>
      </c>
      <c r="G569" s="157" t="s">
        <v>43</v>
      </c>
      <c r="H569" s="157" t="s">
        <v>197</v>
      </c>
      <c r="I569" s="116" t="s">
        <v>73</v>
      </c>
      <c r="J569" s="116" t="s">
        <v>45</v>
      </c>
      <c r="K569" s="116" t="s">
        <v>70</v>
      </c>
      <c r="L569" s="116" t="s">
        <v>70</v>
      </c>
      <c r="M569" s="116" t="s">
        <v>131</v>
      </c>
      <c r="N569" s="117">
        <v>1.2</v>
      </c>
      <c r="O569" s="146">
        <v>390</v>
      </c>
      <c r="P569" s="146">
        <v>390</v>
      </c>
      <c r="Q569" s="242">
        <v>3.5000000000000003E-2</v>
      </c>
      <c r="R569" s="118" t="str">
        <f t="shared" si="158"/>
        <v>400 - 499</v>
      </c>
      <c r="S569" s="118" t="str">
        <f t="shared" si="159"/>
        <v>1.2 - 1.39</v>
      </c>
      <c r="T569" s="119">
        <f t="shared" si="160"/>
        <v>4.2000000000000003E-2</v>
      </c>
      <c r="U569" s="120">
        <f t="shared" si="161"/>
        <v>1.6258031999999995E-2</v>
      </c>
      <c r="V569" s="161">
        <f t="shared" si="162"/>
        <v>4.2000000000000003E-2</v>
      </c>
      <c r="W569" s="161">
        <f t="shared" si="163"/>
        <v>19.304015126392748</v>
      </c>
      <c r="X569" s="121">
        <f t="shared" si="164"/>
        <v>0.40476762406831157</v>
      </c>
      <c r="Y569" s="188">
        <v>11.564789259094615</v>
      </c>
      <c r="Z569" s="148">
        <f t="shared" si="165"/>
        <v>1</v>
      </c>
      <c r="AA569" s="148">
        <f t="shared" si="166"/>
        <v>1</v>
      </c>
      <c r="AB569" s="122">
        <f t="shared" si="167"/>
        <v>459.61940777125591</v>
      </c>
      <c r="AC569" s="30">
        <f t="shared" si="168"/>
        <v>464.51519999999988</v>
      </c>
      <c r="AD569" s="31">
        <f t="shared" si="169"/>
        <v>1</v>
      </c>
      <c r="AE569" s="164">
        <f t="shared" si="170"/>
        <v>30.479999999999997</v>
      </c>
      <c r="AF569" s="165">
        <f t="shared" si="171"/>
        <v>0.40476762406831157</v>
      </c>
      <c r="AH569" t="str">
        <f t="shared" si="172"/>
        <v>2021</v>
      </c>
    </row>
    <row r="570" spans="4:34" hidden="1" x14ac:dyDescent="0.25">
      <c r="D570" s="282" t="str">
        <f t="shared" si="157"/>
        <v>Q1 2021</v>
      </c>
      <c r="E570" s="114" t="s">
        <v>65</v>
      </c>
      <c r="F570" s="115" t="s">
        <v>83</v>
      </c>
      <c r="G570" s="157" t="s">
        <v>43</v>
      </c>
      <c r="H570" s="157" t="s">
        <v>197</v>
      </c>
      <c r="I570" s="116" t="s">
        <v>58</v>
      </c>
      <c r="J570" s="116" t="s">
        <v>45</v>
      </c>
      <c r="K570" s="116" t="s">
        <v>70</v>
      </c>
      <c r="L570" s="116" t="s">
        <v>70</v>
      </c>
      <c r="M570" s="116" t="s">
        <v>131</v>
      </c>
      <c r="N570" s="117">
        <v>1.4</v>
      </c>
      <c r="O570" s="146">
        <v>400</v>
      </c>
      <c r="P570" s="146">
        <v>400</v>
      </c>
      <c r="Q570" s="242">
        <v>7.0000000000000007E-2</v>
      </c>
      <c r="R570" s="118" t="str">
        <f t="shared" si="158"/>
        <v>400 - 499</v>
      </c>
      <c r="S570" s="118" t="str">
        <f t="shared" si="159"/>
        <v>1.4 - 1.59</v>
      </c>
      <c r="T570" s="119">
        <f t="shared" si="160"/>
        <v>9.8000000000000004E-2</v>
      </c>
      <c r="U570" s="120">
        <f t="shared" si="161"/>
        <v>4.4257975999999997E-2</v>
      </c>
      <c r="V570" s="161">
        <f t="shared" si="162"/>
        <v>9.8000000000000004E-2</v>
      </c>
      <c r="W570" s="161">
        <f t="shared" si="163"/>
        <v>39.597979746446669</v>
      </c>
      <c r="X570" s="121">
        <f t="shared" si="164"/>
        <v>0.9140070838805453</v>
      </c>
      <c r="Y570" s="188">
        <v>13.05724405543636</v>
      </c>
      <c r="Z570" s="148">
        <f t="shared" si="165"/>
        <v>1</v>
      </c>
      <c r="AA570" s="148">
        <f t="shared" si="166"/>
        <v>1</v>
      </c>
      <c r="AB570" s="122">
        <f t="shared" si="167"/>
        <v>404.06101782088433</v>
      </c>
      <c r="AC570" s="30">
        <f t="shared" si="168"/>
        <v>632.25679999999988</v>
      </c>
      <c r="AD570" s="31">
        <f t="shared" si="169"/>
        <v>1</v>
      </c>
      <c r="AE570" s="164">
        <f t="shared" si="170"/>
        <v>35.559999999999995</v>
      </c>
      <c r="AF570" s="165">
        <f t="shared" si="171"/>
        <v>0.9140070838805453</v>
      </c>
      <c r="AH570" t="str">
        <f t="shared" si="172"/>
        <v>2021</v>
      </c>
    </row>
    <row r="571" spans="4:34" hidden="1" x14ac:dyDescent="0.25">
      <c r="D571" s="282" t="str">
        <f t="shared" si="157"/>
        <v>Q1 2021</v>
      </c>
      <c r="E571" s="114" t="s">
        <v>65</v>
      </c>
      <c r="F571" s="115" t="s">
        <v>83</v>
      </c>
      <c r="G571" s="157" t="s">
        <v>43</v>
      </c>
      <c r="H571" s="157" t="s">
        <v>197</v>
      </c>
      <c r="I571" s="116" t="s">
        <v>89</v>
      </c>
      <c r="J571" s="116" t="s">
        <v>45</v>
      </c>
      <c r="K571" s="116" t="s">
        <v>70</v>
      </c>
      <c r="L571" s="116" t="s">
        <v>70</v>
      </c>
      <c r="M571" s="116" t="s">
        <v>131</v>
      </c>
      <c r="N571" s="117">
        <v>1.39</v>
      </c>
      <c r="O571" s="146">
        <v>454</v>
      </c>
      <c r="P571" s="146">
        <v>454</v>
      </c>
      <c r="Q571" s="242">
        <v>0.21</v>
      </c>
      <c r="R571" s="118" t="str">
        <f t="shared" si="158"/>
        <v>400 - 499</v>
      </c>
      <c r="S571" s="118" t="str">
        <f t="shared" si="159"/>
        <v>1.2 - 1.39</v>
      </c>
      <c r="T571" s="119">
        <f t="shared" si="160"/>
        <v>0.29189999999999999</v>
      </c>
      <c r="U571" s="120">
        <f t="shared" si="161"/>
        <v>0.13088393177999999</v>
      </c>
      <c r="V571" s="161">
        <f t="shared" si="162"/>
        <v>0.29189999999999999</v>
      </c>
      <c r="W571" s="161">
        <f t="shared" si="163"/>
        <v>134.83112103665087</v>
      </c>
      <c r="X571" s="121">
        <f t="shared" si="164"/>
        <v>2.8863381596227735</v>
      </c>
      <c r="Y571" s="188">
        <v>13.744467426775111</v>
      </c>
      <c r="Z571" s="148">
        <f t="shared" si="165"/>
        <v>1</v>
      </c>
      <c r="AA571" s="148">
        <f t="shared" si="166"/>
        <v>1</v>
      </c>
      <c r="AB571" s="122">
        <f t="shared" si="167"/>
        <v>461.90860238660804</v>
      </c>
      <c r="AC571" s="30">
        <f t="shared" si="168"/>
        <v>623.25681799999995</v>
      </c>
      <c r="AD571" s="31">
        <f t="shared" si="169"/>
        <v>1</v>
      </c>
      <c r="AE571" s="164">
        <f t="shared" si="170"/>
        <v>35.305999999999997</v>
      </c>
      <c r="AF571" s="165">
        <f t="shared" si="171"/>
        <v>2.8863381596227735</v>
      </c>
      <c r="AH571" t="str">
        <f t="shared" si="172"/>
        <v>2021</v>
      </c>
    </row>
    <row r="572" spans="4:34" hidden="1" x14ac:dyDescent="0.25">
      <c r="D572" s="282" t="str">
        <f t="shared" si="157"/>
        <v>Q1 2021</v>
      </c>
      <c r="E572" s="114" t="s">
        <v>65</v>
      </c>
      <c r="F572" s="115" t="s">
        <v>83</v>
      </c>
      <c r="G572" s="157" t="s">
        <v>43</v>
      </c>
      <c r="H572" s="157" t="s">
        <v>197</v>
      </c>
      <c r="I572" s="116" t="s">
        <v>58</v>
      </c>
      <c r="J572" s="116" t="s">
        <v>45</v>
      </c>
      <c r="K572" s="116" t="s">
        <v>70</v>
      </c>
      <c r="L572" s="116" t="s">
        <v>70</v>
      </c>
      <c r="M572" s="116" t="s">
        <v>131</v>
      </c>
      <c r="N572" s="117">
        <v>0.95</v>
      </c>
      <c r="O572" s="146">
        <v>120</v>
      </c>
      <c r="P572" s="146">
        <v>180</v>
      </c>
      <c r="Q572" s="242">
        <v>0.48</v>
      </c>
      <c r="R572" s="118" t="str">
        <f t="shared" si="158"/>
        <v>200 - 299</v>
      </c>
      <c r="S572" s="118" t="str">
        <f t="shared" si="159"/>
        <v>0.8 - 0.99</v>
      </c>
      <c r="T572" s="119">
        <f t="shared" si="160"/>
        <v>0.45599999999999996</v>
      </c>
      <c r="U572" s="120">
        <f t="shared" si="161"/>
        <v>0.12899229784615382</v>
      </c>
      <c r="V572" s="161">
        <f t="shared" si="162"/>
        <v>0.45600000000000002</v>
      </c>
      <c r="W572" s="161">
        <f t="shared" si="163"/>
        <v>103.83987673336289</v>
      </c>
      <c r="X572" s="121">
        <f t="shared" si="164"/>
        <v>3.9584066189112326</v>
      </c>
      <c r="Y572" s="188">
        <v>8.2466804560650679</v>
      </c>
      <c r="Z572" s="148">
        <f t="shared" si="165"/>
        <v>2</v>
      </c>
      <c r="AA572" s="148">
        <f t="shared" si="166"/>
        <v>3</v>
      </c>
      <c r="AB572" s="122">
        <f t="shared" si="167"/>
        <v>227.71902792404143</v>
      </c>
      <c r="AC572" s="30">
        <f t="shared" si="168"/>
        <v>268.73395384615384</v>
      </c>
      <c r="AD572" s="31">
        <f t="shared" si="169"/>
        <v>0.66666666666666663</v>
      </c>
      <c r="AE572" s="164">
        <f t="shared" si="170"/>
        <v>24.13</v>
      </c>
      <c r="AF572" s="165">
        <f t="shared" si="171"/>
        <v>3.9584066189112326</v>
      </c>
      <c r="AH572" t="str">
        <f t="shared" si="172"/>
        <v>2021</v>
      </c>
    </row>
    <row r="573" spans="4:34" hidden="1" x14ac:dyDescent="0.25">
      <c r="D573" s="282" t="str">
        <f t="shared" si="157"/>
        <v>Q1 2021</v>
      </c>
      <c r="E573" s="114" t="s">
        <v>65</v>
      </c>
      <c r="F573" s="115" t="s">
        <v>83</v>
      </c>
      <c r="G573" s="157" t="s">
        <v>43</v>
      </c>
      <c r="H573" s="157" t="s">
        <v>197</v>
      </c>
      <c r="I573" s="116" t="s">
        <v>89</v>
      </c>
      <c r="J573" s="116" t="s">
        <v>45</v>
      </c>
      <c r="K573" s="116" t="s">
        <v>70</v>
      </c>
      <c r="L573" s="116" t="s">
        <v>70</v>
      </c>
      <c r="M573" s="116" t="s">
        <v>131</v>
      </c>
      <c r="N573" s="117">
        <v>0.95</v>
      </c>
      <c r="O573" s="146">
        <v>120</v>
      </c>
      <c r="P573" s="146">
        <v>240</v>
      </c>
      <c r="Q573" s="242">
        <v>0.95</v>
      </c>
      <c r="R573" s="118" t="str">
        <f t="shared" si="158"/>
        <v>200 - 299</v>
      </c>
      <c r="S573" s="118" t="str">
        <f t="shared" si="159"/>
        <v>0.8 - 0.99</v>
      </c>
      <c r="T573" s="119">
        <f t="shared" si="160"/>
        <v>0.90249999999999997</v>
      </c>
      <c r="U573" s="120">
        <f t="shared" si="161"/>
        <v>0.22125762199999999</v>
      </c>
      <c r="V573" s="161">
        <f t="shared" si="162"/>
        <v>0.90249999999999997</v>
      </c>
      <c r="W573" s="161">
        <f t="shared" si="163"/>
        <v>254.911749434976</v>
      </c>
      <c r="X573" s="121">
        <f t="shared" si="164"/>
        <v>7.834346433261814</v>
      </c>
      <c r="Y573" s="188">
        <v>8.2466804560650679</v>
      </c>
      <c r="Z573" s="148">
        <f t="shared" si="165"/>
        <v>1</v>
      </c>
      <c r="AA573" s="148">
        <f t="shared" si="166"/>
        <v>2</v>
      </c>
      <c r="AB573" s="122">
        <f t="shared" si="167"/>
        <v>282.45069189471025</v>
      </c>
      <c r="AC573" s="30">
        <f t="shared" si="168"/>
        <v>232.90276</v>
      </c>
      <c r="AD573" s="31">
        <f t="shared" si="169"/>
        <v>0.5</v>
      </c>
      <c r="AE573" s="164">
        <f t="shared" si="170"/>
        <v>24.13</v>
      </c>
      <c r="AF573" s="165">
        <f t="shared" si="171"/>
        <v>7.834346433261814</v>
      </c>
      <c r="AH573" t="str">
        <f t="shared" si="172"/>
        <v>2021</v>
      </c>
    </row>
    <row r="574" spans="4:34" hidden="1" x14ac:dyDescent="0.25">
      <c r="D574" s="282" t="str">
        <f t="shared" si="157"/>
        <v>Q1 2021</v>
      </c>
      <c r="E574" s="114" t="s">
        <v>65</v>
      </c>
      <c r="F574" s="115" t="s">
        <v>83</v>
      </c>
      <c r="G574" s="157" t="s">
        <v>43</v>
      </c>
      <c r="H574" s="157" t="s">
        <v>197</v>
      </c>
      <c r="I574" s="116" t="s">
        <v>89</v>
      </c>
      <c r="J574" s="116" t="s">
        <v>45</v>
      </c>
      <c r="K574" s="116" t="s">
        <v>70</v>
      </c>
      <c r="L574" s="116" t="s">
        <v>70</v>
      </c>
      <c r="M574" s="116" t="s">
        <v>185</v>
      </c>
      <c r="N574" s="117">
        <v>1.1000000000000001</v>
      </c>
      <c r="O574" s="146">
        <v>126</v>
      </c>
      <c r="P574" s="146">
        <v>294</v>
      </c>
      <c r="Q574" s="242">
        <v>1.3</v>
      </c>
      <c r="R574" s="118" t="str">
        <f t="shared" si="158"/>
        <v>200 - 299</v>
      </c>
      <c r="S574" s="118" t="str">
        <f t="shared" si="159"/>
        <v>1 - 1.19</v>
      </c>
      <c r="T574" s="119">
        <f t="shared" si="160"/>
        <v>1.4300000000000002</v>
      </c>
      <c r="U574" s="120">
        <f t="shared" si="161"/>
        <v>0.36744086689655175</v>
      </c>
      <c r="V574" s="161">
        <f t="shared" si="162"/>
        <v>1.4300000000000002</v>
      </c>
      <c r="W574" s="161">
        <f t="shared" si="163"/>
        <v>415.8212115801694</v>
      </c>
      <c r="X574" s="121">
        <f t="shared" si="164"/>
        <v>7.9756029252899996</v>
      </c>
      <c r="Y574" s="188">
        <v>6.1350791732999994</v>
      </c>
      <c r="Z574" s="148">
        <f t="shared" si="165"/>
        <v>3</v>
      </c>
      <c r="AA574" s="148">
        <f t="shared" si="166"/>
        <v>7</v>
      </c>
      <c r="AB574" s="122">
        <f t="shared" si="167"/>
        <v>290.78406404207647</v>
      </c>
      <c r="AC574" s="30">
        <f t="shared" si="168"/>
        <v>282.64682068965521</v>
      </c>
      <c r="AD574" s="31">
        <f t="shared" si="169"/>
        <v>0.42857142857142855</v>
      </c>
      <c r="AE574" s="164">
        <f t="shared" si="170"/>
        <v>27.94</v>
      </c>
      <c r="AF574" s="165">
        <f t="shared" si="171"/>
        <v>7.9756029252899996</v>
      </c>
      <c r="AH574" t="str">
        <f t="shared" si="172"/>
        <v>2021</v>
      </c>
    </row>
    <row r="575" spans="4:34" hidden="1" x14ac:dyDescent="0.25">
      <c r="D575" s="282" t="str">
        <f t="shared" si="157"/>
        <v>Q1 2021</v>
      </c>
      <c r="E575" s="114" t="s">
        <v>65</v>
      </c>
      <c r="F575" s="115" t="s">
        <v>83</v>
      </c>
      <c r="G575" s="157" t="s">
        <v>43</v>
      </c>
      <c r="H575" s="157" t="s">
        <v>197</v>
      </c>
      <c r="I575" s="116" t="s">
        <v>58</v>
      </c>
      <c r="J575" s="116" t="s">
        <v>45</v>
      </c>
      <c r="K575" s="116" t="s">
        <v>70</v>
      </c>
      <c r="L575" s="116" t="s">
        <v>149</v>
      </c>
      <c r="M575" s="116" t="s">
        <v>150</v>
      </c>
      <c r="N575" s="117">
        <v>1.41</v>
      </c>
      <c r="O575" s="146">
        <v>400</v>
      </c>
      <c r="P575" s="146">
        <v>400</v>
      </c>
      <c r="Q575" s="242">
        <v>0.02</v>
      </c>
      <c r="R575" s="118" t="str">
        <f t="shared" si="158"/>
        <v>400 - 499</v>
      </c>
      <c r="S575" s="118" t="str">
        <f t="shared" si="159"/>
        <v>1.4 - 1.59</v>
      </c>
      <c r="T575" s="119">
        <f t="shared" si="160"/>
        <v>2.8199999999999999E-2</v>
      </c>
      <c r="U575" s="120">
        <f t="shared" si="161"/>
        <v>1.2826425959999995E-2</v>
      </c>
      <c r="V575" s="161">
        <f t="shared" si="162"/>
        <v>2.8199999999999999E-2</v>
      </c>
      <c r="W575" s="161">
        <f t="shared" si="163"/>
        <v>11.313708498984761</v>
      </c>
      <c r="X575" s="121">
        <f t="shared" si="164"/>
        <v>0.27488934853550223</v>
      </c>
      <c r="Y575" s="188">
        <v>13.744467426775111</v>
      </c>
      <c r="Z575" s="148">
        <f t="shared" si="165"/>
        <v>1</v>
      </c>
      <c r="AA575" s="148">
        <f t="shared" si="166"/>
        <v>1</v>
      </c>
      <c r="AB575" s="122">
        <f t="shared" si="167"/>
        <v>401.19533684343128</v>
      </c>
      <c r="AC575" s="30">
        <f t="shared" si="168"/>
        <v>641.32129799999973</v>
      </c>
      <c r="AD575" s="31">
        <f t="shared" si="169"/>
        <v>1</v>
      </c>
      <c r="AE575" s="164">
        <f t="shared" si="170"/>
        <v>35.813999999999993</v>
      </c>
      <c r="AF575" s="165">
        <f t="shared" si="171"/>
        <v>0.27488934853550223</v>
      </c>
      <c r="AH575" t="str">
        <f t="shared" si="172"/>
        <v>2021</v>
      </c>
    </row>
    <row r="576" spans="4:34" hidden="1" x14ac:dyDescent="0.25">
      <c r="D576" s="282" t="str">
        <f t="shared" si="157"/>
        <v>Q1 2021</v>
      </c>
      <c r="E576" s="114" t="s">
        <v>65</v>
      </c>
      <c r="F576" s="115" t="s">
        <v>83</v>
      </c>
      <c r="G576" s="157" t="s">
        <v>43</v>
      </c>
      <c r="H576" s="157" t="s">
        <v>197</v>
      </c>
      <c r="I576" s="116" t="s">
        <v>58</v>
      </c>
      <c r="J576" s="116" t="s">
        <v>45</v>
      </c>
      <c r="K576" s="116" t="s">
        <v>70</v>
      </c>
      <c r="L576" s="116" t="s">
        <v>149</v>
      </c>
      <c r="M576" s="116" t="s">
        <v>174</v>
      </c>
      <c r="N576" s="117">
        <v>1.39</v>
      </c>
      <c r="O576" s="146">
        <v>454</v>
      </c>
      <c r="P576" s="146">
        <v>454</v>
      </c>
      <c r="Q576" s="242">
        <v>4.4999999999999998E-2</v>
      </c>
      <c r="R576" s="118" t="str">
        <f t="shared" si="158"/>
        <v>400 - 499</v>
      </c>
      <c r="S576" s="118" t="str">
        <f t="shared" si="159"/>
        <v>1.2 - 1.39</v>
      </c>
      <c r="T576" s="119">
        <f t="shared" si="160"/>
        <v>6.2549999999999994E-2</v>
      </c>
      <c r="U576" s="120">
        <f t="shared" si="161"/>
        <v>2.8046556809999998E-2</v>
      </c>
      <c r="V576" s="161">
        <f t="shared" si="162"/>
        <v>6.2549999999999994E-2</v>
      </c>
      <c r="W576" s="161">
        <f t="shared" si="163"/>
        <v>28.892383079282329</v>
      </c>
      <c r="X576" s="121">
        <f t="shared" si="164"/>
        <v>0.61850103420488001</v>
      </c>
      <c r="Y576" s="188">
        <v>13.744467426775111</v>
      </c>
      <c r="Z576" s="148">
        <f t="shared" si="165"/>
        <v>1</v>
      </c>
      <c r="AA576" s="148">
        <f t="shared" si="166"/>
        <v>1</v>
      </c>
      <c r="AB576" s="122">
        <f t="shared" si="167"/>
        <v>461.90860238660804</v>
      </c>
      <c r="AC576" s="30">
        <f t="shared" si="168"/>
        <v>623.25681799999995</v>
      </c>
      <c r="AD576" s="31">
        <f t="shared" si="169"/>
        <v>1</v>
      </c>
      <c r="AE576" s="164">
        <f t="shared" si="170"/>
        <v>35.305999999999997</v>
      </c>
      <c r="AF576" s="165">
        <f t="shared" si="171"/>
        <v>0.61850103420488001</v>
      </c>
      <c r="AH576" t="str">
        <f t="shared" si="172"/>
        <v>2021</v>
      </c>
    </row>
    <row r="577" spans="4:34" hidden="1" x14ac:dyDescent="0.25">
      <c r="D577" s="282" t="str">
        <f t="shared" si="157"/>
        <v>Q1 2021</v>
      </c>
      <c r="E577" s="114" t="s">
        <v>65</v>
      </c>
      <c r="F577" s="115" t="s">
        <v>83</v>
      </c>
      <c r="G577" s="157" t="s">
        <v>43</v>
      </c>
      <c r="H577" s="157" t="s">
        <v>197</v>
      </c>
      <c r="I577" s="116" t="s">
        <v>72</v>
      </c>
      <c r="J577" s="116" t="s">
        <v>45</v>
      </c>
      <c r="K577" s="116" t="s">
        <v>70</v>
      </c>
      <c r="L577" s="116" t="s">
        <v>125</v>
      </c>
      <c r="M577" s="116" t="s">
        <v>126</v>
      </c>
      <c r="N577" s="117">
        <v>1.3</v>
      </c>
      <c r="O577" s="146">
        <v>360</v>
      </c>
      <c r="P577" s="146">
        <v>360</v>
      </c>
      <c r="Q577" s="242">
        <v>1.4999999999999999E-2</v>
      </c>
      <c r="R577" s="118" t="str">
        <f t="shared" si="158"/>
        <v>300 - 399</v>
      </c>
      <c r="S577" s="118" t="str">
        <f t="shared" si="159"/>
        <v>1.2 - 1.39</v>
      </c>
      <c r="T577" s="119">
        <f t="shared" si="160"/>
        <v>1.95E-2</v>
      </c>
      <c r="U577" s="120">
        <f t="shared" si="161"/>
        <v>8.177402999999998E-3</v>
      </c>
      <c r="V577" s="161">
        <f t="shared" si="162"/>
        <v>1.9499999999999997E-2</v>
      </c>
      <c r="W577" s="161">
        <f t="shared" si="163"/>
        <v>7.6367532368147133</v>
      </c>
      <c r="X577" s="121">
        <f t="shared" si="164"/>
        <v>0.19585866083154541</v>
      </c>
      <c r="Y577" s="188">
        <v>13.05724405543636</v>
      </c>
      <c r="Z577" s="148">
        <f t="shared" si="165"/>
        <v>1</v>
      </c>
      <c r="AA577" s="148">
        <f t="shared" si="166"/>
        <v>1</v>
      </c>
      <c r="AB577" s="122">
        <f t="shared" si="167"/>
        <v>391.62837111870323</v>
      </c>
      <c r="AC577" s="30">
        <f t="shared" si="168"/>
        <v>545.16019999999992</v>
      </c>
      <c r="AD577" s="31">
        <f t="shared" si="169"/>
        <v>1</v>
      </c>
      <c r="AE577" s="164">
        <f t="shared" si="170"/>
        <v>33.019999999999996</v>
      </c>
      <c r="AF577" s="165">
        <f t="shared" si="171"/>
        <v>0.19585866083154541</v>
      </c>
      <c r="AH577" t="str">
        <f t="shared" si="172"/>
        <v>2021</v>
      </c>
    </row>
    <row r="578" spans="4:34" hidden="1" x14ac:dyDescent="0.25">
      <c r="D578" s="282" t="str">
        <f t="shared" si="157"/>
        <v>Q1 2021</v>
      </c>
      <c r="E578" s="114" t="s">
        <v>65</v>
      </c>
      <c r="F578" s="115" t="s">
        <v>83</v>
      </c>
      <c r="G578" s="157" t="s">
        <v>43</v>
      </c>
      <c r="H578" s="157" t="s">
        <v>197</v>
      </c>
      <c r="I578" s="116" t="s">
        <v>72</v>
      </c>
      <c r="J578" s="116" t="s">
        <v>45</v>
      </c>
      <c r="K578" s="116" t="s">
        <v>70</v>
      </c>
      <c r="L578" s="116" t="s">
        <v>82</v>
      </c>
      <c r="M578" s="116" t="s">
        <v>163</v>
      </c>
      <c r="N578" s="117">
        <v>1.4</v>
      </c>
      <c r="O578" s="146">
        <v>300</v>
      </c>
      <c r="P578" s="146">
        <v>300</v>
      </c>
      <c r="Q578" s="242">
        <v>0.1</v>
      </c>
      <c r="R578" s="118" t="str">
        <f t="shared" si="158"/>
        <v>300 - 399</v>
      </c>
      <c r="S578" s="118" t="str">
        <f t="shared" si="159"/>
        <v>1.4 - 1.59</v>
      </c>
      <c r="T578" s="119">
        <f t="shared" si="160"/>
        <v>0.13999999999999999</v>
      </c>
      <c r="U578" s="120">
        <f t="shared" si="161"/>
        <v>6.3225679999999992E-2</v>
      </c>
      <c r="V578" s="161">
        <f t="shared" si="162"/>
        <v>0.13999999999999999</v>
      </c>
      <c r="W578" s="161">
        <f t="shared" si="163"/>
        <v>42.426406871192853</v>
      </c>
      <c r="X578" s="121">
        <f t="shared" si="164"/>
        <v>1.2370020684097607</v>
      </c>
      <c r="Y578" s="188">
        <v>12.370020684097605</v>
      </c>
      <c r="Z578" s="148">
        <f t="shared" si="165"/>
        <v>1</v>
      </c>
      <c r="AA578" s="148">
        <f t="shared" si="166"/>
        <v>1</v>
      </c>
      <c r="AB578" s="122">
        <f t="shared" si="167"/>
        <v>303.04576336566328</v>
      </c>
      <c r="AC578" s="30">
        <f t="shared" si="168"/>
        <v>632.25679999999988</v>
      </c>
      <c r="AD578" s="31">
        <f t="shared" si="169"/>
        <v>1</v>
      </c>
      <c r="AE578" s="164">
        <f t="shared" si="170"/>
        <v>35.559999999999995</v>
      </c>
      <c r="AF578" s="165">
        <f t="shared" si="171"/>
        <v>1.2370020684097607</v>
      </c>
      <c r="AH578" t="str">
        <f t="shared" si="172"/>
        <v>2021</v>
      </c>
    </row>
    <row r="579" spans="4:34" hidden="1" x14ac:dyDescent="0.25">
      <c r="D579" s="282" t="str">
        <f t="shared" si="157"/>
        <v>Q1 2021</v>
      </c>
      <c r="E579" s="114" t="s">
        <v>65</v>
      </c>
      <c r="F579" s="115" t="s">
        <v>83</v>
      </c>
      <c r="G579" s="157" t="s">
        <v>43</v>
      </c>
      <c r="H579" s="157" t="s">
        <v>197</v>
      </c>
      <c r="I579" s="116" t="s">
        <v>58</v>
      </c>
      <c r="J579" s="116" t="s">
        <v>45</v>
      </c>
      <c r="K579" s="116" t="s">
        <v>55</v>
      </c>
      <c r="L579" s="116" t="s">
        <v>55</v>
      </c>
      <c r="M579" s="116" t="s">
        <v>184</v>
      </c>
      <c r="N579" s="117">
        <v>1.1000000000000001</v>
      </c>
      <c r="O579" s="146">
        <v>126</v>
      </c>
      <c r="P579" s="146">
        <v>294</v>
      </c>
      <c r="Q579" s="242">
        <v>0.19500000000000001</v>
      </c>
      <c r="R579" s="118" t="str">
        <f t="shared" si="158"/>
        <v>200 - 299</v>
      </c>
      <c r="S579" s="118" t="str">
        <f t="shared" si="159"/>
        <v>1 - 1.19</v>
      </c>
      <c r="T579" s="119">
        <f t="shared" si="160"/>
        <v>0.21450000000000002</v>
      </c>
      <c r="U579" s="120">
        <f t="shared" si="161"/>
        <v>5.511613003448277E-2</v>
      </c>
      <c r="V579" s="161">
        <f t="shared" si="162"/>
        <v>0.21450000000000002</v>
      </c>
      <c r="W579" s="161">
        <f t="shared" si="163"/>
        <v>62.373181737025405</v>
      </c>
      <c r="X579" s="121">
        <f t="shared" si="164"/>
        <v>1.1963404387934999</v>
      </c>
      <c r="Y579" s="188">
        <v>6.1350791732999994</v>
      </c>
      <c r="Z579" s="148">
        <f t="shared" si="165"/>
        <v>3</v>
      </c>
      <c r="AA579" s="148">
        <f t="shared" si="166"/>
        <v>7</v>
      </c>
      <c r="AB579" s="122">
        <f t="shared" si="167"/>
        <v>290.78406404207647</v>
      </c>
      <c r="AC579" s="30">
        <f t="shared" si="168"/>
        <v>282.64682068965521</v>
      </c>
      <c r="AD579" s="31">
        <f t="shared" si="169"/>
        <v>0.42857142857142855</v>
      </c>
      <c r="AE579" s="164">
        <f t="shared" si="170"/>
        <v>27.94</v>
      </c>
      <c r="AF579" s="165">
        <f t="shared" si="171"/>
        <v>1.1963404387934999</v>
      </c>
      <c r="AH579" t="str">
        <f t="shared" si="172"/>
        <v>2021</v>
      </c>
    </row>
    <row r="580" spans="4:34" hidden="1" x14ac:dyDescent="0.25">
      <c r="D580" s="282" t="str">
        <f t="shared" si="157"/>
        <v>Q1 2021</v>
      </c>
      <c r="E580" s="114" t="s">
        <v>65</v>
      </c>
      <c r="F580" s="115" t="s">
        <v>83</v>
      </c>
      <c r="G580" s="157" t="s">
        <v>43</v>
      </c>
      <c r="H580" s="157" t="s">
        <v>197</v>
      </c>
      <c r="I580" s="116" t="s">
        <v>89</v>
      </c>
      <c r="J580" s="116" t="s">
        <v>45</v>
      </c>
      <c r="K580" s="116" t="s">
        <v>55</v>
      </c>
      <c r="L580" s="116" t="s">
        <v>55</v>
      </c>
      <c r="M580" s="116" t="s">
        <v>184</v>
      </c>
      <c r="N580" s="117">
        <v>1.1000000000000001</v>
      </c>
      <c r="O580" s="146">
        <v>126</v>
      </c>
      <c r="P580" s="146">
        <v>294</v>
      </c>
      <c r="Q580" s="242">
        <v>0.22500000000000001</v>
      </c>
      <c r="R580" s="118" t="str">
        <f t="shared" si="158"/>
        <v>200 - 299</v>
      </c>
      <c r="S580" s="118" t="str">
        <f t="shared" si="159"/>
        <v>1 - 1.19</v>
      </c>
      <c r="T580" s="119">
        <f t="shared" si="160"/>
        <v>0.24750000000000003</v>
      </c>
      <c r="U580" s="120">
        <f t="shared" si="161"/>
        <v>6.3595534655172425E-2</v>
      </c>
      <c r="V580" s="161">
        <f t="shared" si="162"/>
        <v>0.24750000000000003</v>
      </c>
      <c r="W580" s="161">
        <f t="shared" si="163"/>
        <v>71.969055850413937</v>
      </c>
      <c r="X580" s="121">
        <f t="shared" si="164"/>
        <v>1.3803928139924999</v>
      </c>
      <c r="Y580" s="188">
        <v>6.1350791732999994</v>
      </c>
      <c r="Z580" s="148">
        <f t="shared" si="165"/>
        <v>3</v>
      </c>
      <c r="AA580" s="148">
        <f t="shared" si="166"/>
        <v>7</v>
      </c>
      <c r="AB580" s="122">
        <f t="shared" si="167"/>
        <v>290.78406404207647</v>
      </c>
      <c r="AC580" s="30">
        <f t="shared" si="168"/>
        <v>282.64682068965521</v>
      </c>
      <c r="AD580" s="31">
        <f t="shared" si="169"/>
        <v>0.42857142857142855</v>
      </c>
      <c r="AE580" s="164">
        <f t="shared" si="170"/>
        <v>27.94</v>
      </c>
      <c r="AF580" s="165">
        <f t="shared" si="171"/>
        <v>1.3803928139924999</v>
      </c>
      <c r="AH580" t="str">
        <f t="shared" si="172"/>
        <v>2021</v>
      </c>
    </row>
    <row r="581" spans="4:34" hidden="1" x14ac:dyDescent="0.25">
      <c r="D581" s="282" t="str">
        <f t="shared" si="157"/>
        <v>Q1 2021</v>
      </c>
      <c r="E581" s="114" t="s">
        <v>65</v>
      </c>
      <c r="F581" s="115" t="s">
        <v>83</v>
      </c>
      <c r="G581" s="157" t="s">
        <v>43</v>
      </c>
      <c r="H581" s="157" t="s">
        <v>197</v>
      </c>
      <c r="I581" s="116" t="s">
        <v>88</v>
      </c>
      <c r="J581" s="116" t="s">
        <v>45</v>
      </c>
      <c r="K581" s="116" t="s">
        <v>55</v>
      </c>
      <c r="L581" s="116" t="s">
        <v>55</v>
      </c>
      <c r="M581" s="116"/>
      <c r="N581" s="117">
        <v>1.33</v>
      </c>
      <c r="O581" s="146">
        <v>360</v>
      </c>
      <c r="P581" s="146">
        <v>360</v>
      </c>
      <c r="Q581" s="242">
        <v>0.02</v>
      </c>
      <c r="R581" s="118" t="str">
        <f t="shared" si="158"/>
        <v>300 - 399</v>
      </c>
      <c r="S581" s="118" t="str">
        <f t="shared" si="159"/>
        <v>1.2 - 1.39</v>
      </c>
      <c r="T581" s="119">
        <f t="shared" si="160"/>
        <v>2.6600000000000002E-2</v>
      </c>
      <c r="U581" s="120">
        <f t="shared" si="161"/>
        <v>1.1412235239999997E-2</v>
      </c>
      <c r="V581" s="161">
        <f t="shared" si="162"/>
        <v>2.6599999999999999E-2</v>
      </c>
      <c r="W581" s="161">
        <f t="shared" si="163"/>
        <v>10.182337649086286</v>
      </c>
      <c r="X581" s="121">
        <f t="shared" si="164"/>
        <v>0.26114488110872719</v>
      </c>
      <c r="Y581" s="188">
        <v>13.05724405543636</v>
      </c>
      <c r="Z581" s="148">
        <f t="shared" si="165"/>
        <v>1</v>
      </c>
      <c r="AA581" s="148">
        <f t="shared" si="166"/>
        <v>1</v>
      </c>
      <c r="AB581" s="122">
        <f t="shared" si="167"/>
        <v>382.7946484618904</v>
      </c>
      <c r="AC581" s="30">
        <f t="shared" si="168"/>
        <v>570.61176199999989</v>
      </c>
      <c r="AD581" s="31">
        <f t="shared" si="169"/>
        <v>1</v>
      </c>
      <c r="AE581" s="164">
        <f t="shared" si="170"/>
        <v>33.781999999999996</v>
      </c>
      <c r="AF581" s="165">
        <f t="shared" si="171"/>
        <v>0.26114488110872719</v>
      </c>
      <c r="AH581" t="str">
        <f t="shared" si="172"/>
        <v>2021</v>
      </c>
    </row>
    <row r="582" spans="4:34" hidden="1" x14ac:dyDescent="0.25">
      <c r="D582" s="282" t="str">
        <f t="shared" si="157"/>
        <v>Q1 2021</v>
      </c>
      <c r="E582" s="114" t="s">
        <v>65</v>
      </c>
      <c r="F582" s="115" t="s">
        <v>83</v>
      </c>
      <c r="G582" s="157" t="s">
        <v>43</v>
      </c>
      <c r="H582" s="157" t="s">
        <v>197</v>
      </c>
      <c r="I582" s="116" t="s">
        <v>72</v>
      </c>
      <c r="J582" s="116" t="s">
        <v>45</v>
      </c>
      <c r="K582" s="116" t="s">
        <v>81</v>
      </c>
      <c r="L582" s="116" t="s">
        <v>81</v>
      </c>
      <c r="M582" s="116" t="s">
        <v>146</v>
      </c>
      <c r="N582" s="117">
        <v>0.95</v>
      </c>
      <c r="O582" s="146">
        <v>120</v>
      </c>
      <c r="P582" s="146">
        <v>240</v>
      </c>
      <c r="Q582" s="242">
        <v>0.25</v>
      </c>
      <c r="R582" s="118" t="str">
        <f t="shared" si="158"/>
        <v>200 - 299</v>
      </c>
      <c r="S582" s="118" t="str">
        <f t="shared" si="159"/>
        <v>0.8 - 0.99</v>
      </c>
      <c r="T582" s="119">
        <f t="shared" si="160"/>
        <v>0.23749999999999999</v>
      </c>
      <c r="U582" s="120">
        <f t="shared" si="161"/>
        <v>5.8225690000000004E-2</v>
      </c>
      <c r="V582" s="161">
        <f t="shared" si="162"/>
        <v>0.23750000000000002</v>
      </c>
      <c r="W582" s="161">
        <f t="shared" si="163"/>
        <v>67.082039324993687</v>
      </c>
      <c r="X582" s="121">
        <f t="shared" si="164"/>
        <v>1.8357835465162669</v>
      </c>
      <c r="Y582" s="188">
        <v>7.3431341860650674</v>
      </c>
      <c r="Z582" s="148">
        <f t="shared" si="165"/>
        <v>1</v>
      </c>
      <c r="AA582" s="148">
        <f t="shared" si="166"/>
        <v>2</v>
      </c>
      <c r="AB582" s="122">
        <f t="shared" si="167"/>
        <v>282.45069189471025</v>
      </c>
      <c r="AC582" s="30">
        <f t="shared" si="168"/>
        <v>232.90276</v>
      </c>
      <c r="AD582" s="31">
        <f t="shared" si="169"/>
        <v>0.5</v>
      </c>
      <c r="AE582" s="164">
        <f t="shared" si="170"/>
        <v>24.13</v>
      </c>
      <c r="AF582" s="165">
        <f t="shared" si="171"/>
        <v>1.8357835465162669</v>
      </c>
      <c r="AH582" t="str">
        <f t="shared" si="172"/>
        <v>2021</v>
      </c>
    </row>
    <row r="583" spans="4:34" hidden="1" x14ac:dyDescent="0.25">
      <c r="D583" s="282" t="str">
        <f t="shared" si="157"/>
        <v>Q1 2021</v>
      </c>
      <c r="E583" s="114" t="s">
        <v>65</v>
      </c>
      <c r="F583" s="115" t="s">
        <v>83</v>
      </c>
      <c r="G583" s="157" t="s">
        <v>43</v>
      </c>
      <c r="H583" s="157" t="s">
        <v>197</v>
      </c>
      <c r="I583" s="116" t="s">
        <v>72</v>
      </c>
      <c r="J583" s="116" t="s">
        <v>45</v>
      </c>
      <c r="K583" s="116" t="s">
        <v>81</v>
      </c>
      <c r="L583" s="116" t="s">
        <v>81</v>
      </c>
      <c r="M583" s="116" t="s">
        <v>147</v>
      </c>
      <c r="N583" s="117">
        <v>1.1000000000000001</v>
      </c>
      <c r="O583" s="146">
        <v>126</v>
      </c>
      <c r="P583" s="146">
        <v>294</v>
      </c>
      <c r="Q583" s="242">
        <v>0.26</v>
      </c>
      <c r="R583" s="118" t="str">
        <f t="shared" si="158"/>
        <v>200 - 299</v>
      </c>
      <c r="S583" s="118" t="str">
        <f t="shared" si="159"/>
        <v>1 - 1.19</v>
      </c>
      <c r="T583" s="119">
        <f t="shared" si="160"/>
        <v>0.28600000000000003</v>
      </c>
      <c r="U583" s="120">
        <f t="shared" si="161"/>
        <v>7.3488173379310351E-2</v>
      </c>
      <c r="V583" s="161">
        <f t="shared" si="162"/>
        <v>0.28600000000000003</v>
      </c>
      <c r="W583" s="161">
        <f t="shared" si="163"/>
        <v>83.164242316033878</v>
      </c>
      <c r="X583" s="121">
        <f t="shared" si="164"/>
        <v>1.360198554858</v>
      </c>
      <c r="Y583" s="188">
        <v>5.2315329032999998</v>
      </c>
      <c r="Z583" s="148">
        <f t="shared" si="165"/>
        <v>3</v>
      </c>
      <c r="AA583" s="148">
        <f t="shared" si="166"/>
        <v>7</v>
      </c>
      <c r="AB583" s="122">
        <f t="shared" si="167"/>
        <v>290.78406404207647</v>
      </c>
      <c r="AC583" s="30">
        <f t="shared" si="168"/>
        <v>282.64682068965521</v>
      </c>
      <c r="AD583" s="31">
        <f t="shared" si="169"/>
        <v>0.42857142857142855</v>
      </c>
      <c r="AE583" s="164">
        <f t="shared" si="170"/>
        <v>27.94</v>
      </c>
      <c r="AF583" s="165">
        <f t="shared" si="171"/>
        <v>1.360198554858</v>
      </c>
      <c r="AH583" t="str">
        <f t="shared" si="172"/>
        <v>2021</v>
      </c>
    </row>
    <row r="584" spans="4:34" hidden="1" x14ac:dyDescent="0.25">
      <c r="D584" s="282" t="str">
        <f t="shared" si="157"/>
        <v>Q1 2021</v>
      </c>
      <c r="E584" s="114" t="s">
        <v>65</v>
      </c>
      <c r="F584" s="115" t="s">
        <v>83</v>
      </c>
      <c r="G584" s="157" t="s">
        <v>43</v>
      </c>
      <c r="H584" s="157" t="s">
        <v>197</v>
      </c>
      <c r="I584" s="116" t="s">
        <v>89</v>
      </c>
      <c r="J584" s="116" t="s">
        <v>45</v>
      </c>
      <c r="K584" s="116" t="s">
        <v>81</v>
      </c>
      <c r="L584" s="116" t="s">
        <v>81</v>
      </c>
      <c r="M584" s="116" t="s">
        <v>147</v>
      </c>
      <c r="N584" s="117">
        <v>1.1000000000000001</v>
      </c>
      <c r="O584" s="146">
        <v>126</v>
      </c>
      <c r="P584" s="146">
        <v>294</v>
      </c>
      <c r="Q584" s="242">
        <v>0.51</v>
      </c>
      <c r="R584" s="118" t="str">
        <f t="shared" si="158"/>
        <v>200 - 299</v>
      </c>
      <c r="S584" s="118" t="str">
        <f t="shared" si="159"/>
        <v>1 - 1.19</v>
      </c>
      <c r="T584" s="119">
        <f t="shared" si="160"/>
        <v>0.56100000000000005</v>
      </c>
      <c r="U584" s="120">
        <f t="shared" si="161"/>
        <v>0.14414987855172415</v>
      </c>
      <c r="V584" s="161">
        <f t="shared" si="162"/>
        <v>0.56100000000000005</v>
      </c>
      <c r="W584" s="161">
        <f t="shared" si="163"/>
        <v>163.12985992760491</v>
      </c>
      <c r="X584" s="121">
        <f t="shared" si="164"/>
        <v>4.5562909519759494</v>
      </c>
      <c r="Y584" s="188">
        <v>8.9339038274038227</v>
      </c>
      <c r="Z584" s="148">
        <f t="shared" si="165"/>
        <v>3</v>
      </c>
      <c r="AA584" s="148">
        <f t="shared" si="166"/>
        <v>7</v>
      </c>
      <c r="AB584" s="122">
        <f t="shared" si="167"/>
        <v>290.78406404207647</v>
      </c>
      <c r="AC584" s="30">
        <f t="shared" si="168"/>
        <v>282.64682068965521</v>
      </c>
      <c r="AD584" s="31">
        <f t="shared" si="169"/>
        <v>0.42857142857142855</v>
      </c>
      <c r="AE584" s="164">
        <f t="shared" si="170"/>
        <v>27.94</v>
      </c>
      <c r="AF584" s="165">
        <f t="shared" si="171"/>
        <v>4.5562909519759494</v>
      </c>
      <c r="AH584" t="str">
        <f t="shared" si="172"/>
        <v>2021</v>
      </c>
    </row>
    <row r="585" spans="4:34" hidden="1" x14ac:dyDescent="0.25">
      <c r="D585" s="282" t="str">
        <f t="shared" si="157"/>
        <v>Q1 2021</v>
      </c>
      <c r="E585" s="114" t="s">
        <v>65</v>
      </c>
      <c r="F585" s="115" t="s">
        <v>83</v>
      </c>
      <c r="G585" s="157" t="s">
        <v>43</v>
      </c>
      <c r="H585" s="157" t="s">
        <v>197</v>
      </c>
      <c r="I585" s="116" t="s">
        <v>50</v>
      </c>
      <c r="J585" s="116" t="s">
        <v>45</v>
      </c>
      <c r="K585" s="116" t="s">
        <v>81</v>
      </c>
      <c r="L585" s="116" t="s">
        <v>81</v>
      </c>
      <c r="M585" s="116" t="s">
        <v>147</v>
      </c>
      <c r="N585" s="117">
        <v>1.1000000000000001</v>
      </c>
      <c r="O585" s="146">
        <v>126</v>
      </c>
      <c r="P585" s="146">
        <v>294</v>
      </c>
      <c r="Q585" s="242">
        <v>1.5</v>
      </c>
      <c r="R585" s="118" t="str">
        <f t="shared" si="158"/>
        <v>200 - 299</v>
      </c>
      <c r="S585" s="118" t="str">
        <f t="shared" si="159"/>
        <v>1 - 1.19</v>
      </c>
      <c r="T585" s="119">
        <f t="shared" si="160"/>
        <v>1.6500000000000001</v>
      </c>
      <c r="U585" s="120">
        <f t="shared" si="161"/>
        <v>0.42397023103448284</v>
      </c>
      <c r="V585" s="161">
        <f t="shared" si="162"/>
        <v>1.6500000000000001</v>
      </c>
      <c r="W585" s="161">
        <f t="shared" si="163"/>
        <v>479.79370566942623</v>
      </c>
      <c r="X585" s="121">
        <f t="shared" si="164"/>
        <v>9.2026187599499991</v>
      </c>
      <c r="Y585" s="188">
        <v>6.1350791732999994</v>
      </c>
      <c r="Z585" s="148">
        <f t="shared" si="165"/>
        <v>3</v>
      </c>
      <c r="AA585" s="148">
        <f t="shared" si="166"/>
        <v>7</v>
      </c>
      <c r="AB585" s="122">
        <f t="shared" si="167"/>
        <v>290.78406404207647</v>
      </c>
      <c r="AC585" s="30">
        <f t="shared" si="168"/>
        <v>282.64682068965521</v>
      </c>
      <c r="AD585" s="31">
        <f t="shared" si="169"/>
        <v>0.42857142857142855</v>
      </c>
      <c r="AE585" s="164">
        <f t="shared" si="170"/>
        <v>27.94</v>
      </c>
      <c r="AF585" s="165">
        <f t="shared" si="171"/>
        <v>9.2026187599499991</v>
      </c>
      <c r="AH585" t="str">
        <f t="shared" si="172"/>
        <v>2021</v>
      </c>
    </row>
    <row r="586" spans="4:34" hidden="1" x14ac:dyDescent="0.25">
      <c r="D586" s="282" t="str">
        <f t="shared" ref="D586:D649" si="173">F586&amp;" "&amp;E586</f>
        <v>Q1 2021</v>
      </c>
      <c r="E586" s="114" t="s">
        <v>65</v>
      </c>
      <c r="F586" s="115" t="s">
        <v>83</v>
      </c>
      <c r="G586" s="157" t="s">
        <v>43</v>
      </c>
      <c r="H586" s="157" t="s">
        <v>197</v>
      </c>
      <c r="I586" s="116" t="s">
        <v>50</v>
      </c>
      <c r="J586" s="116" t="s">
        <v>45</v>
      </c>
      <c r="K586" s="116" t="s">
        <v>81</v>
      </c>
      <c r="L586" s="116" t="s">
        <v>81</v>
      </c>
      <c r="M586" s="116" t="s">
        <v>175</v>
      </c>
      <c r="N586" s="117">
        <v>1.5640000000000001</v>
      </c>
      <c r="O586" s="146">
        <v>394</v>
      </c>
      <c r="P586" s="146">
        <v>324</v>
      </c>
      <c r="Q586" s="242">
        <v>0.21</v>
      </c>
      <c r="R586" s="118" t="str">
        <f t="shared" si="158"/>
        <v>300 - 399</v>
      </c>
      <c r="S586" s="118" t="str">
        <f t="shared" si="159"/>
        <v>1.4 - 1.59</v>
      </c>
      <c r="T586" s="119">
        <f t="shared" si="160"/>
        <v>0.32844000000000001</v>
      </c>
      <c r="U586" s="120">
        <f t="shared" si="161"/>
        <v>0.16258262705955143</v>
      </c>
      <c r="V586" s="161">
        <f t="shared" si="162"/>
        <v>0.32844000000000001</v>
      </c>
      <c r="W586" s="161">
        <f t="shared" si="163"/>
        <v>107.12305634176052</v>
      </c>
      <c r="X586" s="121">
        <f t="shared" si="164"/>
        <v>2.8863381596227735</v>
      </c>
      <c r="Y586" s="188">
        <v>13.744467426775111</v>
      </c>
      <c r="Z586" s="148">
        <f t="shared" si="165"/>
        <v>197</v>
      </c>
      <c r="AA586" s="148">
        <f t="shared" si="166"/>
        <v>162</v>
      </c>
      <c r="AB586" s="122">
        <f t="shared" si="167"/>
        <v>326.15715607648434</v>
      </c>
      <c r="AC586" s="30">
        <f t="shared" si="168"/>
        <v>774.20298599786383</v>
      </c>
      <c r="AD586" s="31">
        <f t="shared" si="169"/>
        <v>1.2160493827160495</v>
      </c>
      <c r="AE586" s="164">
        <f t="shared" si="170"/>
        <v>39.7256</v>
      </c>
      <c r="AF586" s="165">
        <f t="shared" si="171"/>
        <v>2.8863381596227735</v>
      </c>
      <c r="AH586" t="str">
        <f t="shared" si="172"/>
        <v>2021</v>
      </c>
    </row>
    <row r="587" spans="4:34" hidden="1" x14ac:dyDescent="0.25">
      <c r="D587" s="282" t="str">
        <f t="shared" si="173"/>
        <v>Q1 2021</v>
      </c>
      <c r="E587" s="114" t="s">
        <v>65</v>
      </c>
      <c r="F587" s="115" t="s">
        <v>83</v>
      </c>
      <c r="G587" s="157" t="s">
        <v>43</v>
      </c>
      <c r="H587" s="157" t="s">
        <v>197</v>
      </c>
      <c r="I587" s="116" t="s">
        <v>72</v>
      </c>
      <c r="J587" s="116" t="s">
        <v>45</v>
      </c>
      <c r="K587" s="116" t="s">
        <v>81</v>
      </c>
      <c r="L587" s="116" t="s">
        <v>81</v>
      </c>
      <c r="M587" s="116" t="s">
        <v>175</v>
      </c>
      <c r="N587" s="117">
        <v>1.5640000000000001</v>
      </c>
      <c r="O587" s="146">
        <v>394</v>
      </c>
      <c r="P587" s="146">
        <v>324</v>
      </c>
      <c r="Q587" s="242">
        <v>0.39</v>
      </c>
      <c r="R587" s="118" t="str">
        <f t="shared" si="158"/>
        <v>300 - 399</v>
      </c>
      <c r="S587" s="118" t="str">
        <f t="shared" si="159"/>
        <v>1.4 - 1.59</v>
      </c>
      <c r="T587" s="119">
        <f t="shared" si="160"/>
        <v>0.60996000000000006</v>
      </c>
      <c r="U587" s="120">
        <f t="shared" si="161"/>
        <v>0.30193916453916686</v>
      </c>
      <c r="V587" s="161">
        <f t="shared" si="162"/>
        <v>0.60996000000000006</v>
      </c>
      <c r="W587" s="161">
        <f t="shared" si="163"/>
        <v>198.94281892041241</v>
      </c>
      <c r="X587" s="121">
        <f t="shared" si="164"/>
        <v>3.7522396075096047</v>
      </c>
      <c r="Y587" s="188">
        <v>9.6211271987425757</v>
      </c>
      <c r="Z587" s="148">
        <f t="shared" si="165"/>
        <v>197</v>
      </c>
      <c r="AA587" s="148">
        <f t="shared" si="166"/>
        <v>162</v>
      </c>
      <c r="AB587" s="122">
        <f t="shared" si="167"/>
        <v>326.15715607648434</v>
      </c>
      <c r="AC587" s="30">
        <f t="shared" si="168"/>
        <v>774.20298599786383</v>
      </c>
      <c r="AD587" s="31">
        <f t="shared" si="169"/>
        <v>1.2160493827160495</v>
      </c>
      <c r="AE587" s="164">
        <f t="shared" si="170"/>
        <v>39.7256</v>
      </c>
      <c r="AF587" s="165">
        <f t="shared" si="171"/>
        <v>3.7522396075096047</v>
      </c>
      <c r="AH587" t="str">
        <f t="shared" si="172"/>
        <v>2021</v>
      </c>
    </row>
    <row r="588" spans="4:34" hidden="1" x14ac:dyDescent="0.25">
      <c r="D588" s="282" t="str">
        <f t="shared" si="173"/>
        <v>Q1 2021</v>
      </c>
      <c r="E588" s="114" t="s">
        <v>65</v>
      </c>
      <c r="F588" s="115" t="s">
        <v>83</v>
      </c>
      <c r="G588" s="157" t="s">
        <v>43</v>
      </c>
      <c r="H588" s="157" t="s">
        <v>197</v>
      </c>
      <c r="I588" s="116" t="s">
        <v>73</v>
      </c>
      <c r="J588" s="116" t="s">
        <v>45</v>
      </c>
      <c r="K588" s="116" t="s">
        <v>81</v>
      </c>
      <c r="L588" s="116" t="s">
        <v>81</v>
      </c>
      <c r="M588" s="116" t="s">
        <v>175</v>
      </c>
      <c r="N588" s="117">
        <v>1.5640000000000001</v>
      </c>
      <c r="O588" s="146">
        <v>394</v>
      </c>
      <c r="P588" s="146">
        <v>324</v>
      </c>
      <c r="Q588" s="242">
        <v>0.87</v>
      </c>
      <c r="R588" s="118" t="str">
        <f t="shared" si="158"/>
        <v>300 - 399</v>
      </c>
      <c r="S588" s="118" t="str">
        <f t="shared" si="159"/>
        <v>1.4 - 1.59</v>
      </c>
      <c r="T588" s="119">
        <f t="shared" si="160"/>
        <v>1.3606800000000001</v>
      </c>
      <c r="U588" s="120">
        <f t="shared" si="161"/>
        <v>0.67355659781814159</v>
      </c>
      <c r="V588" s="161">
        <f t="shared" si="162"/>
        <v>1.3606800000000001</v>
      </c>
      <c r="W588" s="161">
        <f t="shared" si="163"/>
        <v>443.79551913015075</v>
      </c>
      <c r="X588" s="121">
        <f t="shared" si="164"/>
        <v>11.957686661294346</v>
      </c>
      <c r="Y588" s="188">
        <v>13.744467426775111</v>
      </c>
      <c r="Z588" s="148">
        <f t="shared" si="165"/>
        <v>197</v>
      </c>
      <c r="AA588" s="148">
        <f t="shared" si="166"/>
        <v>162</v>
      </c>
      <c r="AB588" s="122">
        <f t="shared" si="167"/>
        <v>326.15715607648434</v>
      </c>
      <c r="AC588" s="30">
        <f t="shared" si="168"/>
        <v>774.20298599786383</v>
      </c>
      <c r="AD588" s="31">
        <f t="shared" si="169"/>
        <v>1.2160493827160495</v>
      </c>
      <c r="AE588" s="164">
        <f t="shared" si="170"/>
        <v>39.7256</v>
      </c>
      <c r="AF588" s="165">
        <f t="shared" si="171"/>
        <v>11.957686661294346</v>
      </c>
      <c r="AH588" t="str">
        <f t="shared" si="172"/>
        <v>2021</v>
      </c>
    </row>
    <row r="589" spans="4:34" hidden="1" x14ac:dyDescent="0.25">
      <c r="D589" s="282" t="str">
        <f t="shared" si="173"/>
        <v>Q1 2021</v>
      </c>
      <c r="E589" s="114" t="s">
        <v>65</v>
      </c>
      <c r="F589" s="115" t="s">
        <v>83</v>
      </c>
      <c r="G589" s="157" t="s">
        <v>43</v>
      </c>
      <c r="H589" s="157" t="s">
        <v>197</v>
      </c>
      <c r="I589" s="116" t="s">
        <v>50</v>
      </c>
      <c r="J589" s="116" t="s">
        <v>45</v>
      </c>
      <c r="K589" s="116" t="s">
        <v>81</v>
      </c>
      <c r="L589" s="116" t="s">
        <v>81</v>
      </c>
      <c r="M589" s="116" t="s">
        <v>136</v>
      </c>
      <c r="N589" s="117">
        <v>0.95</v>
      </c>
      <c r="O589" s="146">
        <v>454</v>
      </c>
      <c r="P589" s="146">
        <v>454</v>
      </c>
      <c r="Q589" s="242">
        <v>8.5000000000000006E-2</v>
      </c>
      <c r="R589" s="118" t="str">
        <f t="shared" si="158"/>
        <v>600 - 699</v>
      </c>
      <c r="S589" s="118" t="str">
        <f t="shared" si="159"/>
        <v>0.8 - 0.99</v>
      </c>
      <c r="T589" s="119">
        <f t="shared" si="160"/>
        <v>8.0750000000000002E-2</v>
      </c>
      <c r="U589" s="120">
        <f t="shared" si="161"/>
        <v>2.4745918249999999E-2</v>
      </c>
      <c r="V589" s="161">
        <f t="shared" si="162"/>
        <v>8.0750000000000002E-2</v>
      </c>
      <c r="W589" s="161">
        <f t="shared" si="163"/>
        <v>54.574501371977739</v>
      </c>
      <c r="X589" s="121">
        <f t="shared" si="164"/>
        <v>1.1682797312758846</v>
      </c>
      <c r="Y589" s="188">
        <v>13.744467426775111</v>
      </c>
      <c r="Z589" s="148">
        <f t="shared" si="165"/>
        <v>1</v>
      </c>
      <c r="AA589" s="148">
        <f t="shared" si="166"/>
        <v>1</v>
      </c>
      <c r="AB589" s="122">
        <f t="shared" si="167"/>
        <v>675.84521822882641</v>
      </c>
      <c r="AC589" s="30">
        <f t="shared" si="168"/>
        <v>291.12844999999999</v>
      </c>
      <c r="AD589" s="31">
        <f t="shared" si="169"/>
        <v>1</v>
      </c>
      <c r="AE589" s="164">
        <f t="shared" si="170"/>
        <v>24.13</v>
      </c>
      <c r="AF589" s="165">
        <f t="shared" si="171"/>
        <v>1.1682797312758846</v>
      </c>
      <c r="AH589" t="str">
        <f t="shared" si="172"/>
        <v>2021</v>
      </c>
    </row>
    <row r="590" spans="4:34" hidden="1" x14ac:dyDescent="0.25">
      <c r="D590" s="282" t="str">
        <f t="shared" si="173"/>
        <v>Q2 2021</v>
      </c>
      <c r="E590" s="114" t="s">
        <v>65</v>
      </c>
      <c r="F590" s="115" t="s">
        <v>84</v>
      </c>
      <c r="G590" s="157" t="s">
        <v>43</v>
      </c>
      <c r="H590" s="157" t="s">
        <v>197</v>
      </c>
      <c r="I590" s="116" t="s">
        <v>64</v>
      </c>
      <c r="J590" s="116" t="s">
        <v>51</v>
      </c>
      <c r="K590" s="116" t="s">
        <v>46</v>
      </c>
      <c r="L590" s="116" t="s">
        <v>46</v>
      </c>
      <c r="M590" s="116"/>
      <c r="N590" s="117">
        <v>1.72</v>
      </c>
      <c r="O590" s="146">
        <v>396</v>
      </c>
      <c r="P590" s="146">
        <v>484</v>
      </c>
      <c r="Q590" s="242">
        <v>0.05</v>
      </c>
      <c r="R590" s="118" t="str">
        <f t="shared" ref="R590:R653" si="174">VLOOKUP(MATCH(AB590, PPIDefinition, 1), Index2PPICat, 2, FALSE)</f>
        <v>300 - 399</v>
      </c>
      <c r="S590" s="118" t="str">
        <f t="shared" ref="S590:S653" si="175">VLOOKUP(MATCH(N590, SizeDefinition, 1), Index2SizeCat, 2, FALSE)</f>
        <v>1.6 - 1.79</v>
      </c>
      <c r="T590" s="119">
        <f t="shared" ref="T590:T653" si="176">N590*Q590</f>
        <v>8.6000000000000007E-2</v>
      </c>
      <c r="U590" s="120">
        <f t="shared" ref="U590:U653" si="177">Q590*AC590/1000</f>
        <v>4.6771161647524741E-2</v>
      </c>
      <c r="V590" s="161">
        <f t="shared" ref="V590:V653" si="178">Q590*AE590/25.4</f>
        <v>8.5999999999999993E-2</v>
      </c>
      <c r="W590" s="161">
        <f t="shared" ref="W590:W653" si="179">Q590*SQRT(O590^2+P590^2)</f>
        <v>31.26787488781417</v>
      </c>
      <c r="X590" s="121">
        <f t="shared" ref="X590:X653" si="180">IF(Q590=0, 0, Q590*Y590)</f>
        <v>1.7724707965987005</v>
      </c>
      <c r="Y590" s="188">
        <v>35.449415931974009</v>
      </c>
      <c r="Z590" s="148">
        <f t="shared" ref="Z590:Z653" si="181">VLOOKUP(O590&amp;" x "&amp;P590, Reso2Code, 3, FALSE)</f>
        <v>9</v>
      </c>
      <c r="AA590" s="148">
        <f t="shared" ref="AA590:AA653" si="182">VLOOKUP(O590&amp;" x "&amp;P590, Reso2Code, 4, FALSE)</f>
        <v>11</v>
      </c>
      <c r="AB590" s="122">
        <f t="shared" ref="AB590:AB653" si="183">SQRT(O590^2+P590^2)/N590</f>
        <v>363.57994055597868</v>
      </c>
      <c r="AC590" s="30">
        <f t="shared" ref="AC590:AC653" si="184">AE590^2*AD590/(1+AD590^2)</f>
        <v>935.42323295049482</v>
      </c>
      <c r="AD590" s="31">
        <f t="shared" ref="AD590:AD653" si="185">IF(Z590=0, 0, Z590/AA590)</f>
        <v>0.81818181818181823</v>
      </c>
      <c r="AE590" s="164">
        <f t="shared" ref="AE590:AE653" si="186">N590*25.4</f>
        <v>43.687999999999995</v>
      </c>
      <c r="AF590" s="165">
        <f t="shared" ref="AF590:AF653" si="187">Q590*Y590</f>
        <v>1.7724707965987005</v>
      </c>
      <c r="AH590" t="str">
        <f t="shared" ref="AH590:AH653" si="188">TEXT(E590, "####")</f>
        <v>2021</v>
      </c>
    </row>
    <row r="591" spans="4:34" hidden="1" x14ac:dyDescent="0.25">
      <c r="D591" s="282" t="str">
        <f t="shared" si="173"/>
        <v>Q2 2021</v>
      </c>
      <c r="E591" s="114" t="s">
        <v>65</v>
      </c>
      <c r="F591" s="115" t="s">
        <v>84</v>
      </c>
      <c r="G591" s="157" t="s">
        <v>43</v>
      </c>
      <c r="H591" s="157" t="s">
        <v>197</v>
      </c>
      <c r="I591" s="116" t="s">
        <v>64</v>
      </c>
      <c r="J591" s="116" t="s">
        <v>51</v>
      </c>
      <c r="K591" s="116" t="s">
        <v>46</v>
      </c>
      <c r="L591" s="116" t="s">
        <v>46</v>
      </c>
      <c r="M591" s="116"/>
      <c r="N591" s="117">
        <v>1.9</v>
      </c>
      <c r="O591" s="146">
        <v>396</v>
      </c>
      <c r="P591" s="146">
        <v>484</v>
      </c>
      <c r="Q591" s="242">
        <v>0.05</v>
      </c>
      <c r="R591" s="118" t="str">
        <f t="shared" si="174"/>
        <v>300 - 399</v>
      </c>
      <c r="S591" s="118" t="str">
        <f t="shared" si="175"/>
        <v>1.8 - 1.99</v>
      </c>
      <c r="T591" s="119">
        <f t="shared" si="176"/>
        <v>9.5000000000000001E-2</v>
      </c>
      <c r="U591" s="120">
        <f t="shared" si="177"/>
        <v>5.707270603960396E-2</v>
      </c>
      <c r="V591" s="161">
        <f t="shared" si="178"/>
        <v>9.5000000000000015E-2</v>
      </c>
      <c r="W591" s="161">
        <f t="shared" si="179"/>
        <v>31.26787488781417</v>
      </c>
      <c r="X591" s="121">
        <f t="shared" si="180"/>
        <v>1.9428944476348677</v>
      </c>
      <c r="Y591" s="188">
        <v>38.857888952697351</v>
      </c>
      <c r="Z591" s="148">
        <f t="shared" si="181"/>
        <v>9</v>
      </c>
      <c r="AA591" s="148">
        <f t="shared" si="182"/>
        <v>11</v>
      </c>
      <c r="AB591" s="122">
        <f t="shared" si="183"/>
        <v>329.135525134886</v>
      </c>
      <c r="AC591" s="30">
        <f t="shared" si="184"/>
        <v>1141.454120792079</v>
      </c>
      <c r="AD591" s="31">
        <f t="shared" si="185"/>
        <v>0.81818181818181823</v>
      </c>
      <c r="AE591" s="164">
        <f t="shared" si="186"/>
        <v>48.26</v>
      </c>
      <c r="AF591" s="165">
        <f t="shared" si="187"/>
        <v>1.9428944476348677</v>
      </c>
      <c r="AH591" t="str">
        <f t="shared" si="188"/>
        <v>2021</v>
      </c>
    </row>
    <row r="592" spans="4:34" hidden="1" x14ac:dyDescent="0.25">
      <c r="D592" s="282" t="str">
        <f t="shared" si="173"/>
        <v>Q2 2021</v>
      </c>
      <c r="E592" s="114" t="s">
        <v>65</v>
      </c>
      <c r="F592" s="115" t="s">
        <v>84</v>
      </c>
      <c r="G592" s="157" t="s">
        <v>43</v>
      </c>
      <c r="H592" s="157" t="s">
        <v>197</v>
      </c>
      <c r="I592" s="116" t="s">
        <v>88</v>
      </c>
      <c r="J592" s="116" t="s">
        <v>51</v>
      </c>
      <c r="K592" s="116" t="s">
        <v>46</v>
      </c>
      <c r="L592" s="116" t="s">
        <v>46</v>
      </c>
      <c r="M592" s="116"/>
      <c r="N592" s="117">
        <v>1.5</v>
      </c>
      <c r="O592" s="146">
        <v>312</v>
      </c>
      <c r="P592" s="146">
        <v>390</v>
      </c>
      <c r="Q592" s="242">
        <v>0.9</v>
      </c>
      <c r="R592" s="118" t="str">
        <f t="shared" si="174"/>
        <v>300 - 399</v>
      </c>
      <c r="S592" s="118" t="str">
        <f t="shared" si="175"/>
        <v>1.4 - 1.59</v>
      </c>
      <c r="T592" s="119">
        <f t="shared" si="176"/>
        <v>1.35</v>
      </c>
      <c r="U592" s="120">
        <f t="shared" si="177"/>
        <v>0.63729219512195112</v>
      </c>
      <c r="V592" s="161">
        <f t="shared" si="178"/>
        <v>1.35</v>
      </c>
      <c r="W592" s="161">
        <f t="shared" si="179"/>
        <v>449.49932146778599</v>
      </c>
      <c r="X592" s="121">
        <f t="shared" si="180"/>
        <v>19.940296461735389</v>
      </c>
      <c r="Y592" s="188">
        <v>22.155884957483764</v>
      </c>
      <c r="Z592" s="148">
        <f t="shared" si="181"/>
        <v>4</v>
      </c>
      <c r="AA592" s="148">
        <f t="shared" si="182"/>
        <v>5</v>
      </c>
      <c r="AB592" s="122">
        <f t="shared" si="183"/>
        <v>332.96246034650812</v>
      </c>
      <c r="AC592" s="30">
        <f t="shared" si="184"/>
        <v>708.10243902439004</v>
      </c>
      <c r="AD592" s="31">
        <f t="shared" si="185"/>
        <v>0.8</v>
      </c>
      <c r="AE592" s="164">
        <f t="shared" si="186"/>
        <v>38.099999999999994</v>
      </c>
      <c r="AF592" s="165">
        <f t="shared" si="187"/>
        <v>19.940296461735389</v>
      </c>
      <c r="AH592" t="str">
        <f t="shared" si="188"/>
        <v>2021</v>
      </c>
    </row>
    <row r="593" spans="4:34" hidden="1" x14ac:dyDescent="0.25">
      <c r="D593" s="282" t="str">
        <f t="shared" si="173"/>
        <v>Q2 2021</v>
      </c>
      <c r="E593" s="114" t="s">
        <v>65</v>
      </c>
      <c r="F593" s="115" t="s">
        <v>84</v>
      </c>
      <c r="G593" s="157" t="s">
        <v>43</v>
      </c>
      <c r="H593" s="157" t="s">
        <v>197</v>
      </c>
      <c r="I593" s="116" t="s">
        <v>87</v>
      </c>
      <c r="J593" s="116" t="s">
        <v>51</v>
      </c>
      <c r="K593" s="116" t="s">
        <v>46</v>
      </c>
      <c r="L593" s="116" t="s">
        <v>46</v>
      </c>
      <c r="M593" s="116"/>
      <c r="N593" s="117">
        <v>1.78</v>
      </c>
      <c r="O593" s="146">
        <v>368</v>
      </c>
      <c r="P593" s="146">
        <v>448</v>
      </c>
      <c r="Q593" s="242">
        <v>1.2</v>
      </c>
      <c r="R593" s="118" t="str">
        <f t="shared" si="174"/>
        <v>300 - 399</v>
      </c>
      <c r="S593" s="118" t="str">
        <f t="shared" si="175"/>
        <v>1.6 - 1.79</v>
      </c>
      <c r="T593" s="119">
        <f t="shared" si="176"/>
        <v>2.1360000000000001</v>
      </c>
      <c r="U593" s="120">
        <f t="shared" si="177"/>
        <v>1.2031224346711347</v>
      </c>
      <c r="V593" s="161">
        <f t="shared" si="178"/>
        <v>2.1360000000000001</v>
      </c>
      <c r="W593" s="161">
        <f t="shared" si="179"/>
        <v>695.71856378854795</v>
      </c>
      <c r="X593" s="121">
        <f t="shared" si="180"/>
        <v>42.53929911836881</v>
      </c>
      <c r="Y593" s="188">
        <v>35.449415931974009</v>
      </c>
      <c r="Z593" s="148">
        <f t="shared" si="181"/>
        <v>23</v>
      </c>
      <c r="AA593" s="148">
        <f t="shared" si="182"/>
        <v>28</v>
      </c>
      <c r="AB593" s="122">
        <f t="shared" si="183"/>
        <v>325.71093810325283</v>
      </c>
      <c r="AC593" s="30">
        <f t="shared" si="184"/>
        <v>1002.6020288926123</v>
      </c>
      <c r="AD593" s="31">
        <f t="shared" si="185"/>
        <v>0.8214285714285714</v>
      </c>
      <c r="AE593" s="164">
        <f t="shared" si="186"/>
        <v>45.211999999999996</v>
      </c>
      <c r="AF593" s="165">
        <f t="shared" si="187"/>
        <v>42.53929911836881</v>
      </c>
      <c r="AH593" t="str">
        <f t="shared" si="188"/>
        <v>2021</v>
      </c>
    </row>
    <row r="594" spans="4:34" hidden="1" x14ac:dyDescent="0.25">
      <c r="D594" s="282" t="str">
        <f t="shared" si="173"/>
        <v>Q2 2021</v>
      </c>
      <c r="E594" s="114" t="s">
        <v>65</v>
      </c>
      <c r="F594" s="115" t="s">
        <v>84</v>
      </c>
      <c r="G594" s="157" t="s">
        <v>43</v>
      </c>
      <c r="H594" s="157" t="s">
        <v>197</v>
      </c>
      <c r="I594" s="116" t="s">
        <v>64</v>
      </c>
      <c r="J594" s="116" t="s">
        <v>51</v>
      </c>
      <c r="K594" s="116" t="s">
        <v>46</v>
      </c>
      <c r="L594" s="116" t="s">
        <v>46</v>
      </c>
      <c r="M594" s="116"/>
      <c r="N594" s="117">
        <v>1.78</v>
      </c>
      <c r="O594" s="146">
        <v>368</v>
      </c>
      <c r="P594" s="146">
        <v>448</v>
      </c>
      <c r="Q594" s="242">
        <v>1.4</v>
      </c>
      <c r="R594" s="118" t="str">
        <f t="shared" si="174"/>
        <v>300 - 399</v>
      </c>
      <c r="S594" s="118" t="str">
        <f t="shared" si="175"/>
        <v>1.6 - 1.79</v>
      </c>
      <c r="T594" s="119">
        <f t="shared" si="176"/>
        <v>2.492</v>
      </c>
      <c r="U594" s="120">
        <f t="shared" si="177"/>
        <v>1.403642840449657</v>
      </c>
      <c r="V594" s="161">
        <f t="shared" si="178"/>
        <v>2.4919999999999995</v>
      </c>
      <c r="W594" s="161">
        <f t="shared" si="179"/>
        <v>811.67165775330591</v>
      </c>
      <c r="X594" s="121">
        <f t="shared" si="180"/>
        <v>49.62918230476361</v>
      </c>
      <c r="Y594" s="188">
        <v>35.449415931974009</v>
      </c>
      <c r="Z594" s="148">
        <f t="shared" si="181"/>
        <v>23</v>
      </c>
      <c r="AA594" s="148">
        <f t="shared" si="182"/>
        <v>28</v>
      </c>
      <c r="AB594" s="122">
        <f t="shared" si="183"/>
        <v>325.71093810325283</v>
      </c>
      <c r="AC594" s="30">
        <f t="shared" si="184"/>
        <v>1002.6020288926123</v>
      </c>
      <c r="AD594" s="31">
        <f t="shared" si="185"/>
        <v>0.8214285714285714</v>
      </c>
      <c r="AE594" s="164">
        <f t="shared" si="186"/>
        <v>45.211999999999996</v>
      </c>
      <c r="AF594" s="165">
        <f t="shared" si="187"/>
        <v>49.62918230476361</v>
      </c>
      <c r="AH594" t="str">
        <f t="shared" si="188"/>
        <v>2021</v>
      </c>
    </row>
    <row r="595" spans="4:34" hidden="1" x14ac:dyDescent="0.25">
      <c r="D595" s="282" t="str">
        <f t="shared" si="173"/>
        <v>Q2 2021</v>
      </c>
      <c r="E595" s="114" t="s">
        <v>65</v>
      </c>
      <c r="F595" s="115" t="s">
        <v>84</v>
      </c>
      <c r="G595" s="157" t="s">
        <v>43</v>
      </c>
      <c r="H595" s="157" t="s">
        <v>197</v>
      </c>
      <c r="I595" s="116" t="s">
        <v>64</v>
      </c>
      <c r="J595" s="116" t="s">
        <v>51</v>
      </c>
      <c r="K595" s="116" t="s">
        <v>46</v>
      </c>
      <c r="L595" s="116" t="s">
        <v>46</v>
      </c>
      <c r="M595" s="116"/>
      <c r="N595" s="117">
        <v>1.57</v>
      </c>
      <c r="O595" s="146">
        <v>324</v>
      </c>
      <c r="P595" s="146">
        <v>394</v>
      </c>
      <c r="Q595" s="242">
        <v>3.85</v>
      </c>
      <c r="R595" s="118" t="str">
        <f t="shared" si="174"/>
        <v>300 - 399</v>
      </c>
      <c r="S595" s="118" t="str">
        <f t="shared" si="175"/>
        <v>1.4 - 1.59</v>
      </c>
      <c r="T595" s="119">
        <f t="shared" si="176"/>
        <v>6.0445000000000002</v>
      </c>
      <c r="U595" s="120">
        <f t="shared" si="177"/>
        <v>3.0035950427606353</v>
      </c>
      <c r="V595" s="161">
        <f t="shared" si="178"/>
        <v>6.0445000000000011</v>
      </c>
      <c r="W595" s="161">
        <f t="shared" si="179"/>
        <v>1963.9226995989429</v>
      </c>
      <c r="X595" s="121">
        <f t="shared" si="180"/>
        <v>136.48025133809995</v>
      </c>
      <c r="Y595" s="188">
        <v>35.449415931974009</v>
      </c>
      <c r="Z595" s="148">
        <f t="shared" si="181"/>
        <v>162</v>
      </c>
      <c r="AA595" s="148">
        <f t="shared" si="182"/>
        <v>197</v>
      </c>
      <c r="AB595" s="122">
        <f t="shared" si="183"/>
        <v>324.91069560740226</v>
      </c>
      <c r="AC595" s="30">
        <f t="shared" si="184"/>
        <v>780.154556561204</v>
      </c>
      <c r="AD595" s="31">
        <f t="shared" si="185"/>
        <v>0.82233502538071068</v>
      </c>
      <c r="AE595" s="164">
        <f t="shared" si="186"/>
        <v>39.878</v>
      </c>
      <c r="AF595" s="165">
        <f t="shared" si="187"/>
        <v>136.48025133809995</v>
      </c>
      <c r="AH595" t="str">
        <f t="shared" si="188"/>
        <v>2021</v>
      </c>
    </row>
    <row r="596" spans="4:34" hidden="1" x14ac:dyDescent="0.25">
      <c r="D596" s="282" t="str">
        <f t="shared" si="173"/>
        <v>Q2 2021</v>
      </c>
      <c r="E596" s="114" t="s">
        <v>65</v>
      </c>
      <c r="F596" s="115" t="s">
        <v>84</v>
      </c>
      <c r="G596" s="157" t="s">
        <v>43</v>
      </c>
      <c r="H596" s="157" t="s">
        <v>197</v>
      </c>
      <c r="I596" s="116" t="s">
        <v>72</v>
      </c>
      <c r="J596" s="116" t="s">
        <v>51</v>
      </c>
      <c r="K596" s="116" t="s">
        <v>75</v>
      </c>
      <c r="L596" s="116" t="s">
        <v>75</v>
      </c>
      <c r="M596" s="116" t="s">
        <v>167</v>
      </c>
      <c r="N596" s="117">
        <v>1.53</v>
      </c>
      <c r="O596" s="146">
        <v>188</v>
      </c>
      <c r="P596" s="146">
        <v>460</v>
      </c>
      <c r="Q596" s="242">
        <v>0.14499999999999999</v>
      </c>
      <c r="R596" s="118" t="str">
        <f t="shared" si="174"/>
        <v>300 - 399</v>
      </c>
      <c r="S596" s="118" t="str">
        <f t="shared" si="175"/>
        <v>1.4 - 1.59</v>
      </c>
      <c r="T596" s="119">
        <f t="shared" si="176"/>
        <v>0.22184999999999999</v>
      </c>
      <c r="U596" s="120">
        <f t="shared" si="177"/>
        <v>7.6689428168906323E-2</v>
      </c>
      <c r="V596" s="161">
        <f t="shared" si="178"/>
        <v>0.22185000000000002</v>
      </c>
      <c r="W596" s="161">
        <f t="shared" si="179"/>
        <v>72.055517484783906</v>
      </c>
      <c r="X596" s="121">
        <f t="shared" si="180"/>
        <v>2.5433384122507414</v>
      </c>
      <c r="Y596" s="188">
        <v>17.540264912074079</v>
      </c>
      <c r="Z596" s="148">
        <f t="shared" si="181"/>
        <v>47</v>
      </c>
      <c r="AA596" s="148">
        <f t="shared" si="182"/>
        <v>115</v>
      </c>
      <c r="AB596" s="122">
        <f t="shared" si="183"/>
        <v>324.79385839433809</v>
      </c>
      <c r="AC596" s="30">
        <f t="shared" si="184"/>
        <v>528.89260806142295</v>
      </c>
      <c r="AD596" s="31">
        <f t="shared" si="185"/>
        <v>0.40869565217391307</v>
      </c>
      <c r="AE596" s="164">
        <f t="shared" si="186"/>
        <v>38.862000000000002</v>
      </c>
      <c r="AF596" s="165">
        <f t="shared" si="187"/>
        <v>2.5433384122507414</v>
      </c>
      <c r="AH596" t="str">
        <f t="shared" si="188"/>
        <v>2021</v>
      </c>
    </row>
    <row r="597" spans="4:34" hidden="1" x14ac:dyDescent="0.25">
      <c r="D597" s="282" t="str">
        <f t="shared" si="173"/>
        <v>Q2 2021</v>
      </c>
      <c r="E597" s="114" t="s">
        <v>65</v>
      </c>
      <c r="F597" s="115" t="s">
        <v>84</v>
      </c>
      <c r="G597" s="157" t="s">
        <v>43</v>
      </c>
      <c r="H597" s="157" t="s">
        <v>197</v>
      </c>
      <c r="I597" s="116" t="s">
        <v>50</v>
      </c>
      <c r="J597" s="116" t="s">
        <v>51</v>
      </c>
      <c r="K597" s="116" t="s">
        <v>75</v>
      </c>
      <c r="L597" s="116" t="s">
        <v>75</v>
      </c>
      <c r="M597" s="116" t="s">
        <v>167</v>
      </c>
      <c r="N597" s="117">
        <v>1.53</v>
      </c>
      <c r="O597" s="146">
        <v>188</v>
      </c>
      <c r="P597" s="146">
        <v>460</v>
      </c>
      <c r="Q597" s="242">
        <v>1.82</v>
      </c>
      <c r="R597" s="118" t="str">
        <f t="shared" si="174"/>
        <v>300 - 399</v>
      </c>
      <c r="S597" s="118" t="str">
        <f t="shared" si="175"/>
        <v>1.4 - 1.59</v>
      </c>
      <c r="T597" s="119">
        <f t="shared" si="176"/>
        <v>2.7846000000000002</v>
      </c>
      <c r="U597" s="120">
        <f t="shared" si="177"/>
        <v>0.96258454667178983</v>
      </c>
      <c r="V597" s="161">
        <f t="shared" si="178"/>
        <v>2.7846000000000002</v>
      </c>
      <c r="W597" s="161">
        <f t="shared" si="179"/>
        <v>904.42097808487392</v>
      </c>
      <c r="X597" s="121">
        <f t="shared" si="180"/>
        <v>33.603092185517035</v>
      </c>
      <c r="Y597" s="188">
        <v>18.463237464569797</v>
      </c>
      <c r="Z597" s="148">
        <f t="shared" si="181"/>
        <v>47</v>
      </c>
      <c r="AA597" s="148">
        <f t="shared" si="182"/>
        <v>115</v>
      </c>
      <c r="AB597" s="122">
        <f t="shared" si="183"/>
        <v>324.79385839433809</v>
      </c>
      <c r="AC597" s="30">
        <f t="shared" si="184"/>
        <v>528.89260806142295</v>
      </c>
      <c r="AD597" s="31">
        <f t="shared" si="185"/>
        <v>0.40869565217391307</v>
      </c>
      <c r="AE597" s="164">
        <f t="shared" si="186"/>
        <v>38.862000000000002</v>
      </c>
      <c r="AF597" s="165">
        <f t="shared" si="187"/>
        <v>33.603092185517035</v>
      </c>
      <c r="AH597" t="str">
        <f t="shared" si="188"/>
        <v>2021</v>
      </c>
    </row>
    <row r="598" spans="4:34" hidden="1" x14ac:dyDescent="0.25">
      <c r="D598" s="282" t="str">
        <f t="shared" si="173"/>
        <v>Q2 2021</v>
      </c>
      <c r="E598" s="114" t="s">
        <v>65</v>
      </c>
      <c r="F598" s="115" t="s">
        <v>84</v>
      </c>
      <c r="G598" s="157" t="s">
        <v>43</v>
      </c>
      <c r="H598" s="157" t="s">
        <v>197</v>
      </c>
      <c r="I598" s="116" t="s">
        <v>88</v>
      </c>
      <c r="J598" s="116" t="s">
        <v>51</v>
      </c>
      <c r="K598" s="116" t="s">
        <v>55</v>
      </c>
      <c r="L598" s="116" t="s">
        <v>55</v>
      </c>
      <c r="M598" s="116"/>
      <c r="N598" s="117">
        <v>1.36</v>
      </c>
      <c r="O598" s="146">
        <v>360</v>
      </c>
      <c r="P598" s="146">
        <v>360</v>
      </c>
      <c r="Q598" s="242">
        <v>0.81821100000000002</v>
      </c>
      <c r="R598" s="118" t="str">
        <f t="shared" si="174"/>
        <v>300 - 399</v>
      </c>
      <c r="S598" s="118" t="str">
        <f t="shared" si="175"/>
        <v>1.2 - 1.39</v>
      </c>
      <c r="T598" s="119">
        <f t="shared" si="176"/>
        <v>1.1127669600000001</v>
      </c>
      <c r="U598" s="120">
        <f t="shared" si="177"/>
        <v>0.48818065770124808</v>
      </c>
      <c r="V598" s="161">
        <f t="shared" si="178"/>
        <v>1.1127669600000003</v>
      </c>
      <c r="W598" s="161">
        <f t="shared" si="179"/>
        <v>416.56503350982689</v>
      </c>
      <c r="X598" s="121">
        <f t="shared" si="180"/>
        <v>18.128188786947749</v>
      </c>
      <c r="Y598" s="188">
        <v>22.155884957483764</v>
      </c>
      <c r="Z598" s="148">
        <f t="shared" si="181"/>
        <v>1</v>
      </c>
      <c r="AA598" s="148">
        <f t="shared" si="182"/>
        <v>1</v>
      </c>
      <c r="AB598" s="122">
        <f t="shared" si="183"/>
        <v>374.35064886346635</v>
      </c>
      <c r="AC598" s="30">
        <f t="shared" si="184"/>
        <v>596.64396800000009</v>
      </c>
      <c r="AD598" s="31">
        <f t="shared" si="185"/>
        <v>1</v>
      </c>
      <c r="AE598" s="164">
        <f t="shared" si="186"/>
        <v>34.544000000000004</v>
      </c>
      <c r="AF598" s="165">
        <f t="shared" si="187"/>
        <v>18.128188786947749</v>
      </c>
      <c r="AH598" t="str">
        <f t="shared" si="188"/>
        <v>2021</v>
      </c>
    </row>
    <row r="599" spans="4:34" hidden="1" x14ac:dyDescent="0.25">
      <c r="D599" s="282" t="str">
        <f t="shared" si="173"/>
        <v>Q2 2021</v>
      </c>
      <c r="E599" s="114" t="s">
        <v>65</v>
      </c>
      <c r="F599" s="115" t="s">
        <v>84</v>
      </c>
      <c r="G599" s="157" t="s">
        <v>43</v>
      </c>
      <c r="H599" s="157" t="s">
        <v>197</v>
      </c>
      <c r="I599" s="116" t="s">
        <v>88</v>
      </c>
      <c r="J599" s="116" t="s">
        <v>51</v>
      </c>
      <c r="K599" s="116" t="s">
        <v>55</v>
      </c>
      <c r="L599" s="116" t="s">
        <v>55</v>
      </c>
      <c r="M599" s="116"/>
      <c r="N599" s="117">
        <v>1.2</v>
      </c>
      <c r="O599" s="146">
        <v>360</v>
      </c>
      <c r="P599" s="146">
        <v>360</v>
      </c>
      <c r="Q599" s="242">
        <v>0.88178900000000004</v>
      </c>
      <c r="R599" s="118" t="str">
        <f t="shared" si="174"/>
        <v>400 - 499</v>
      </c>
      <c r="S599" s="118" t="str">
        <f t="shared" si="175"/>
        <v>1.2 - 1.39</v>
      </c>
      <c r="T599" s="119">
        <f t="shared" si="176"/>
        <v>1.0581468000000001</v>
      </c>
      <c r="U599" s="120">
        <f t="shared" si="177"/>
        <v>0.40960439369279994</v>
      </c>
      <c r="V599" s="161">
        <f t="shared" si="178"/>
        <v>1.0581468000000001</v>
      </c>
      <c r="W599" s="161">
        <f t="shared" si="179"/>
        <v>448.93366666250733</v>
      </c>
      <c r="X599" s="121">
        <f t="shared" si="180"/>
        <v>16.280679700645539</v>
      </c>
      <c r="Y599" s="188">
        <v>18.463237464569797</v>
      </c>
      <c r="Z599" s="148">
        <f t="shared" si="181"/>
        <v>1</v>
      </c>
      <c r="AA599" s="148">
        <f t="shared" si="182"/>
        <v>1</v>
      </c>
      <c r="AB599" s="122">
        <f t="shared" si="183"/>
        <v>424.26406871192853</v>
      </c>
      <c r="AC599" s="30">
        <f t="shared" si="184"/>
        <v>464.51519999999988</v>
      </c>
      <c r="AD599" s="31">
        <f t="shared" si="185"/>
        <v>1</v>
      </c>
      <c r="AE599" s="164">
        <f t="shared" si="186"/>
        <v>30.479999999999997</v>
      </c>
      <c r="AF599" s="165">
        <f t="shared" si="187"/>
        <v>16.280679700645539</v>
      </c>
      <c r="AH599" t="str">
        <f t="shared" si="188"/>
        <v>2021</v>
      </c>
    </row>
    <row r="600" spans="4:34" hidden="1" x14ac:dyDescent="0.25">
      <c r="D600" s="282" t="str">
        <f t="shared" si="173"/>
        <v>Q2 2021</v>
      </c>
      <c r="E600" s="114" t="s">
        <v>65</v>
      </c>
      <c r="F600" s="115" t="s">
        <v>84</v>
      </c>
      <c r="G600" s="157" t="s">
        <v>43</v>
      </c>
      <c r="H600" s="157" t="s">
        <v>197</v>
      </c>
      <c r="I600" s="116" t="s">
        <v>58</v>
      </c>
      <c r="J600" s="116" t="s">
        <v>51</v>
      </c>
      <c r="K600" s="116" t="s">
        <v>81</v>
      </c>
      <c r="L600" s="116" t="s">
        <v>81</v>
      </c>
      <c r="M600" s="116" t="s">
        <v>161</v>
      </c>
      <c r="N600" s="117">
        <v>1.78</v>
      </c>
      <c r="O600" s="146">
        <v>368</v>
      </c>
      <c r="P600" s="146">
        <v>448</v>
      </c>
      <c r="Q600" s="242">
        <v>2.1999999999999999E-2</v>
      </c>
      <c r="R600" s="118" t="str">
        <f t="shared" si="174"/>
        <v>300 - 399</v>
      </c>
      <c r="S600" s="118" t="str">
        <f t="shared" si="175"/>
        <v>1.6 - 1.79</v>
      </c>
      <c r="T600" s="119">
        <f t="shared" si="176"/>
        <v>3.916E-2</v>
      </c>
      <c r="U600" s="120">
        <f t="shared" si="177"/>
        <v>2.205724463563747E-2</v>
      </c>
      <c r="V600" s="161">
        <f t="shared" si="178"/>
        <v>3.916E-2</v>
      </c>
      <c r="W600" s="161">
        <f t="shared" si="179"/>
        <v>12.75484033612338</v>
      </c>
      <c r="X600" s="121">
        <f t="shared" si="180"/>
        <v>0.29935450055516188</v>
      </c>
      <c r="Y600" s="188">
        <v>13.60702275250736</v>
      </c>
      <c r="Z600" s="148">
        <f t="shared" si="181"/>
        <v>23</v>
      </c>
      <c r="AA600" s="148">
        <f t="shared" si="182"/>
        <v>28</v>
      </c>
      <c r="AB600" s="122">
        <f t="shared" si="183"/>
        <v>325.71093810325283</v>
      </c>
      <c r="AC600" s="30">
        <f t="shared" si="184"/>
        <v>1002.6020288926123</v>
      </c>
      <c r="AD600" s="31">
        <f t="shared" si="185"/>
        <v>0.8214285714285714</v>
      </c>
      <c r="AE600" s="164">
        <f t="shared" si="186"/>
        <v>45.211999999999996</v>
      </c>
      <c r="AF600" s="165">
        <f t="shared" si="187"/>
        <v>0.29935450055516188</v>
      </c>
      <c r="AH600" t="str">
        <f t="shared" si="188"/>
        <v>2021</v>
      </c>
    </row>
    <row r="601" spans="4:34" hidden="1" x14ac:dyDescent="0.25">
      <c r="D601" s="282" t="str">
        <f t="shared" si="173"/>
        <v>Q2 2021</v>
      </c>
      <c r="E601" s="114" t="s">
        <v>65</v>
      </c>
      <c r="F601" s="115" t="s">
        <v>84</v>
      </c>
      <c r="G601" s="157" t="s">
        <v>43</v>
      </c>
      <c r="H601" s="157" t="s">
        <v>197</v>
      </c>
      <c r="I601" s="116" t="s">
        <v>58</v>
      </c>
      <c r="J601" s="116" t="s">
        <v>45</v>
      </c>
      <c r="K601" s="116" t="s">
        <v>168</v>
      </c>
      <c r="L601" s="116" t="s">
        <v>168</v>
      </c>
      <c r="M601" s="116">
        <v>6</v>
      </c>
      <c r="N601" s="117">
        <v>1.474</v>
      </c>
      <c r="O601" s="146">
        <v>194</v>
      </c>
      <c r="P601" s="146">
        <v>368</v>
      </c>
      <c r="Q601" s="242">
        <v>0.11</v>
      </c>
      <c r="R601" s="118" t="str">
        <f t="shared" si="174"/>
        <v>200 - 299</v>
      </c>
      <c r="S601" s="118" t="str">
        <f t="shared" si="175"/>
        <v>1.4 - 1.59</v>
      </c>
      <c r="T601" s="119">
        <f t="shared" si="176"/>
        <v>0.16214000000000001</v>
      </c>
      <c r="U601" s="120">
        <f t="shared" si="177"/>
        <v>6.3607442597008304E-2</v>
      </c>
      <c r="V601" s="161">
        <f t="shared" si="178"/>
        <v>0.16213999999999998</v>
      </c>
      <c r="W601" s="161">
        <f t="shared" si="179"/>
        <v>45.760528843097958</v>
      </c>
      <c r="X601" s="121">
        <f t="shared" si="180"/>
        <v>1.2348373147900433</v>
      </c>
      <c r="Y601" s="188">
        <v>11.225793770818576</v>
      </c>
      <c r="Z601" s="148">
        <f t="shared" si="181"/>
        <v>97</v>
      </c>
      <c r="AA601" s="148">
        <f t="shared" si="182"/>
        <v>184</v>
      </c>
      <c r="AB601" s="122">
        <f t="shared" si="183"/>
        <v>282.22849909398025</v>
      </c>
      <c r="AC601" s="30">
        <f t="shared" si="184"/>
        <v>578.24947815462099</v>
      </c>
      <c r="AD601" s="31">
        <f t="shared" si="185"/>
        <v>0.52717391304347827</v>
      </c>
      <c r="AE601" s="164">
        <f t="shared" si="186"/>
        <v>37.439599999999999</v>
      </c>
      <c r="AF601" s="165">
        <f t="shared" si="187"/>
        <v>1.2348373147900433</v>
      </c>
      <c r="AH601" t="str">
        <f t="shared" si="188"/>
        <v>2021</v>
      </c>
    </row>
    <row r="602" spans="4:34" hidden="1" x14ac:dyDescent="0.25">
      <c r="D602" s="282" t="str">
        <f t="shared" si="173"/>
        <v>Q2 2021</v>
      </c>
      <c r="E602" s="114" t="s">
        <v>65</v>
      </c>
      <c r="F602" s="115" t="s">
        <v>84</v>
      </c>
      <c r="G602" s="157" t="s">
        <v>43</v>
      </c>
      <c r="H602" s="157" t="s">
        <v>197</v>
      </c>
      <c r="I602" s="116" t="s">
        <v>50</v>
      </c>
      <c r="J602" s="116" t="s">
        <v>45</v>
      </c>
      <c r="K602" s="116" t="s">
        <v>168</v>
      </c>
      <c r="L602" s="116" t="s">
        <v>168</v>
      </c>
      <c r="M602" s="116">
        <v>6</v>
      </c>
      <c r="N602" s="117">
        <v>1.474</v>
      </c>
      <c r="O602" s="146">
        <v>194</v>
      </c>
      <c r="P602" s="146">
        <v>368</v>
      </c>
      <c r="Q602" s="242">
        <v>0.22</v>
      </c>
      <c r="R602" s="118" t="str">
        <f t="shared" si="174"/>
        <v>200 - 299</v>
      </c>
      <c r="S602" s="118" t="str">
        <f t="shared" si="175"/>
        <v>1.4 - 1.59</v>
      </c>
      <c r="T602" s="119">
        <f t="shared" si="176"/>
        <v>0.32428000000000001</v>
      </c>
      <c r="U602" s="120">
        <f t="shared" si="177"/>
        <v>0.12721488519401661</v>
      </c>
      <c r="V602" s="161">
        <f t="shared" si="178"/>
        <v>0.32427999999999996</v>
      </c>
      <c r="W602" s="161">
        <f t="shared" si="179"/>
        <v>91.521057686195917</v>
      </c>
      <c r="X602" s="121">
        <f t="shared" si="180"/>
        <v>2.6429094435218765</v>
      </c>
      <c r="Y602" s="188">
        <v>12.013224743281256</v>
      </c>
      <c r="Z602" s="148">
        <f t="shared" si="181"/>
        <v>97</v>
      </c>
      <c r="AA602" s="148">
        <f t="shared" si="182"/>
        <v>184</v>
      </c>
      <c r="AB602" s="122">
        <f t="shared" si="183"/>
        <v>282.22849909398025</v>
      </c>
      <c r="AC602" s="30">
        <f t="shared" si="184"/>
        <v>578.24947815462099</v>
      </c>
      <c r="AD602" s="31">
        <f t="shared" si="185"/>
        <v>0.52717391304347827</v>
      </c>
      <c r="AE602" s="164">
        <f t="shared" si="186"/>
        <v>37.439599999999999</v>
      </c>
      <c r="AF602" s="165">
        <f t="shared" si="187"/>
        <v>2.6429094435218765</v>
      </c>
      <c r="AH602" t="str">
        <f t="shared" si="188"/>
        <v>2021</v>
      </c>
    </row>
    <row r="603" spans="4:34" hidden="1" x14ac:dyDescent="0.25">
      <c r="D603" s="282" t="str">
        <f t="shared" si="173"/>
        <v>Q2 2021</v>
      </c>
      <c r="E603" s="114" t="s">
        <v>65</v>
      </c>
      <c r="F603" s="115" t="s">
        <v>84</v>
      </c>
      <c r="G603" s="157" t="s">
        <v>43</v>
      </c>
      <c r="H603" s="157" t="s">
        <v>197</v>
      </c>
      <c r="I603" s="116" t="s">
        <v>72</v>
      </c>
      <c r="J603" s="116" t="s">
        <v>45</v>
      </c>
      <c r="K603" s="116" t="s">
        <v>168</v>
      </c>
      <c r="L603" s="116" t="s">
        <v>168</v>
      </c>
      <c r="M603" s="116">
        <v>6</v>
      </c>
      <c r="N603" s="117">
        <v>1.474</v>
      </c>
      <c r="O603" s="146">
        <v>194</v>
      </c>
      <c r="P603" s="146">
        <v>368</v>
      </c>
      <c r="Q603" s="242">
        <v>0.24</v>
      </c>
      <c r="R603" s="118" t="str">
        <f t="shared" si="174"/>
        <v>200 - 299</v>
      </c>
      <c r="S603" s="118" t="str">
        <f t="shared" si="175"/>
        <v>1.4 - 1.59</v>
      </c>
      <c r="T603" s="119">
        <f t="shared" si="176"/>
        <v>0.35375999999999996</v>
      </c>
      <c r="U603" s="120">
        <f t="shared" si="177"/>
        <v>0.13877987475710904</v>
      </c>
      <c r="V603" s="161">
        <f t="shared" si="178"/>
        <v>0.35375999999999996</v>
      </c>
      <c r="W603" s="161">
        <f t="shared" si="179"/>
        <v>99.841153839486452</v>
      </c>
      <c r="X603" s="121">
        <f t="shared" si="180"/>
        <v>2.6941905049964583</v>
      </c>
      <c r="Y603" s="188">
        <v>11.225793770818576</v>
      </c>
      <c r="Z603" s="148">
        <f t="shared" si="181"/>
        <v>97</v>
      </c>
      <c r="AA603" s="148">
        <f t="shared" si="182"/>
        <v>184</v>
      </c>
      <c r="AB603" s="122">
        <f t="shared" si="183"/>
        <v>282.22849909398025</v>
      </c>
      <c r="AC603" s="30">
        <f t="shared" si="184"/>
        <v>578.24947815462099</v>
      </c>
      <c r="AD603" s="31">
        <f t="shared" si="185"/>
        <v>0.52717391304347827</v>
      </c>
      <c r="AE603" s="164">
        <f t="shared" si="186"/>
        <v>37.439599999999999</v>
      </c>
      <c r="AF603" s="165">
        <f t="shared" si="187"/>
        <v>2.6941905049964583</v>
      </c>
      <c r="AH603" t="str">
        <f t="shared" si="188"/>
        <v>2021</v>
      </c>
    </row>
    <row r="604" spans="4:34" hidden="1" x14ac:dyDescent="0.25">
      <c r="D604" s="282" t="str">
        <f t="shared" si="173"/>
        <v>Q2 2021</v>
      </c>
      <c r="E604" s="114" t="s">
        <v>65</v>
      </c>
      <c r="F604" s="115" t="s">
        <v>84</v>
      </c>
      <c r="G604" s="157" t="s">
        <v>43</v>
      </c>
      <c r="H604" s="157" t="s">
        <v>197</v>
      </c>
      <c r="I604" s="116" t="s">
        <v>58</v>
      </c>
      <c r="J604" s="116" t="s">
        <v>45</v>
      </c>
      <c r="K604" s="116" t="s">
        <v>75</v>
      </c>
      <c r="L604" s="116" t="s">
        <v>129</v>
      </c>
      <c r="M604" s="116" t="s">
        <v>162</v>
      </c>
      <c r="N604" s="117">
        <v>1.39</v>
      </c>
      <c r="O604" s="146">
        <v>454</v>
      </c>
      <c r="P604" s="146">
        <v>454</v>
      </c>
      <c r="Q604" s="242">
        <v>0.05</v>
      </c>
      <c r="R604" s="118" t="str">
        <f t="shared" si="174"/>
        <v>400 - 499</v>
      </c>
      <c r="S604" s="118" t="str">
        <f t="shared" si="175"/>
        <v>1.2 - 1.39</v>
      </c>
      <c r="T604" s="119">
        <f t="shared" si="176"/>
        <v>6.9499999999999992E-2</v>
      </c>
      <c r="U604" s="120">
        <f t="shared" si="177"/>
        <v>3.1162840899999999E-2</v>
      </c>
      <c r="V604" s="161">
        <f t="shared" si="178"/>
        <v>6.9499999999999992E-2</v>
      </c>
      <c r="W604" s="161">
        <f t="shared" si="179"/>
        <v>32.102647865869258</v>
      </c>
      <c r="X604" s="121">
        <f t="shared" si="180"/>
        <v>0.68035113762536803</v>
      </c>
      <c r="Y604" s="188">
        <v>13.60702275250736</v>
      </c>
      <c r="Z604" s="148">
        <f t="shared" si="181"/>
        <v>1</v>
      </c>
      <c r="AA604" s="148">
        <f t="shared" si="182"/>
        <v>1</v>
      </c>
      <c r="AB604" s="122">
        <f t="shared" si="183"/>
        <v>461.90860238660804</v>
      </c>
      <c r="AC604" s="30">
        <f t="shared" si="184"/>
        <v>623.25681799999995</v>
      </c>
      <c r="AD604" s="31">
        <f t="shared" si="185"/>
        <v>1</v>
      </c>
      <c r="AE604" s="164">
        <f t="shared" si="186"/>
        <v>35.305999999999997</v>
      </c>
      <c r="AF604" s="165">
        <f t="shared" si="187"/>
        <v>0.68035113762536803</v>
      </c>
      <c r="AH604" t="str">
        <f t="shared" si="188"/>
        <v>2021</v>
      </c>
    </row>
    <row r="605" spans="4:34" hidden="1" x14ac:dyDescent="0.25">
      <c r="D605" s="282" t="str">
        <f t="shared" si="173"/>
        <v>Q2 2021</v>
      </c>
      <c r="E605" s="114" t="s">
        <v>65</v>
      </c>
      <c r="F605" s="115" t="s">
        <v>84</v>
      </c>
      <c r="G605" s="157" t="s">
        <v>43</v>
      </c>
      <c r="H605" s="157" t="s">
        <v>197</v>
      </c>
      <c r="I605" s="116" t="s">
        <v>58</v>
      </c>
      <c r="J605" s="116" t="s">
        <v>45</v>
      </c>
      <c r="K605" s="116" t="s">
        <v>75</v>
      </c>
      <c r="L605" s="116" t="s">
        <v>129</v>
      </c>
      <c r="M605" s="116" t="s">
        <v>272</v>
      </c>
      <c r="N605" s="117">
        <v>1.55</v>
      </c>
      <c r="O605" s="146">
        <v>354</v>
      </c>
      <c r="P605" s="146">
        <v>306</v>
      </c>
      <c r="Q605" s="242">
        <v>0.11</v>
      </c>
      <c r="R605" s="118" t="str">
        <f t="shared" si="174"/>
        <v>300 - 399</v>
      </c>
      <c r="S605" s="118" t="str">
        <f t="shared" si="175"/>
        <v>1.4 - 1.59</v>
      </c>
      <c r="T605" s="119">
        <f t="shared" si="176"/>
        <v>0.17050000000000001</v>
      </c>
      <c r="U605" s="120">
        <f t="shared" si="177"/>
        <v>8.4352757963005592E-2</v>
      </c>
      <c r="V605" s="161">
        <f t="shared" si="178"/>
        <v>0.17049999999999998</v>
      </c>
      <c r="W605" s="161">
        <f t="shared" si="179"/>
        <v>51.471537766031432</v>
      </c>
      <c r="X605" s="121">
        <f t="shared" si="180"/>
        <v>1.4967725027758096</v>
      </c>
      <c r="Y605" s="188">
        <v>13.60702275250736</v>
      </c>
      <c r="Z605" s="148">
        <f t="shared" si="181"/>
        <v>59</v>
      </c>
      <c r="AA605" s="148">
        <f t="shared" si="182"/>
        <v>51</v>
      </c>
      <c r="AB605" s="122">
        <f t="shared" si="183"/>
        <v>301.88585200018434</v>
      </c>
      <c r="AC605" s="30">
        <f t="shared" si="184"/>
        <v>766.84325420914172</v>
      </c>
      <c r="AD605" s="31">
        <f t="shared" si="185"/>
        <v>1.1568627450980393</v>
      </c>
      <c r="AE605" s="164">
        <f t="shared" si="186"/>
        <v>39.369999999999997</v>
      </c>
      <c r="AF605" s="165">
        <f t="shared" si="187"/>
        <v>1.4967725027758096</v>
      </c>
      <c r="AH605" t="str">
        <f t="shared" si="188"/>
        <v>2021</v>
      </c>
    </row>
    <row r="606" spans="4:34" hidden="1" x14ac:dyDescent="0.25">
      <c r="D606" s="282" t="str">
        <f t="shared" si="173"/>
        <v>Q2 2021</v>
      </c>
      <c r="E606" s="114" t="s">
        <v>65</v>
      </c>
      <c r="F606" s="115" t="s">
        <v>84</v>
      </c>
      <c r="G606" s="157" t="s">
        <v>43</v>
      </c>
      <c r="H606" s="157" t="s">
        <v>197</v>
      </c>
      <c r="I606" s="116" t="s">
        <v>58</v>
      </c>
      <c r="J606" s="116" t="s">
        <v>45</v>
      </c>
      <c r="K606" s="116" t="s">
        <v>75</v>
      </c>
      <c r="L606" s="116" t="s">
        <v>129</v>
      </c>
      <c r="M606" s="116" t="s">
        <v>183</v>
      </c>
      <c r="N606" s="117">
        <v>1.65</v>
      </c>
      <c r="O606" s="146">
        <v>348</v>
      </c>
      <c r="P606" s="146">
        <v>442</v>
      </c>
      <c r="Q606" s="242">
        <v>0.13</v>
      </c>
      <c r="R606" s="118" t="str">
        <f t="shared" si="174"/>
        <v>300 - 399</v>
      </c>
      <c r="S606" s="118" t="str">
        <f t="shared" si="175"/>
        <v>1.6 - 1.79</v>
      </c>
      <c r="T606" s="119">
        <f t="shared" si="176"/>
        <v>0.2145</v>
      </c>
      <c r="U606" s="120">
        <f t="shared" si="177"/>
        <v>0.11098144748741734</v>
      </c>
      <c r="V606" s="161">
        <f t="shared" si="178"/>
        <v>0.2145</v>
      </c>
      <c r="W606" s="161">
        <f t="shared" si="179"/>
        <v>73.13213520744489</v>
      </c>
      <c r="X606" s="121">
        <f t="shared" si="180"/>
        <v>1.5920216620433618</v>
      </c>
      <c r="Y606" s="188">
        <v>12.24632047725663</v>
      </c>
      <c r="Z606" s="148">
        <f t="shared" si="181"/>
        <v>174</v>
      </c>
      <c r="AA606" s="148">
        <f t="shared" si="182"/>
        <v>221</v>
      </c>
      <c r="AB606" s="122">
        <f t="shared" si="183"/>
        <v>340.94235527946336</v>
      </c>
      <c r="AC606" s="30">
        <f t="shared" si="184"/>
        <v>853.70344221090261</v>
      </c>
      <c r="AD606" s="31">
        <f t="shared" si="185"/>
        <v>0.78733031674208143</v>
      </c>
      <c r="AE606" s="164">
        <f t="shared" si="186"/>
        <v>41.91</v>
      </c>
      <c r="AF606" s="165">
        <f t="shared" si="187"/>
        <v>1.5920216620433618</v>
      </c>
      <c r="AH606" t="str">
        <f t="shared" si="188"/>
        <v>2021</v>
      </c>
    </row>
    <row r="607" spans="4:34" hidden="1" x14ac:dyDescent="0.25">
      <c r="D607" s="282" t="str">
        <f t="shared" si="173"/>
        <v>Q2 2021</v>
      </c>
      <c r="E607" s="114" t="s">
        <v>65</v>
      </c>
      <c r="F607" s="115" t="s">
        <v>84</v>
      </c>
      <c r="G607" s="157" t="s">
        <v>43</v>
      </c>
      <c r="H607" s="157" t="s">
        <v>197</v>
      </c>
      <c r="I607" s="116" t="s">
        <v>72</v>
      </c>
      <c r="J607" s="116" t="s">
        <v>45</v>
      </c>
      <c r="K607" s="116" t="s">
        <v>75</v>
      </c>
      <c r="L607" s="116" t="s">
        <v>129</v>
      </c>
      <c r="M607" s="116" t="s">
        <v>273</v>
      </c>
      <c r="N607" s="117">
        <v>1.746</v>
      </c>
      <c r="O607" s="146">
        <v>448</v>
      </c>
      <c r="P607" s="146">
        <v>368</v>
      </c>
      <c r="Q607" s="242">
        <v>0.01</v>
      </c>
      <c r="R607" s="118" t="str">
        <f t="shared" si="174"/>
        <v>300 - 399</v>
      </c>
      <c r="S607" s="118" t="str">
        <f t="shared" si="175"/>
        <v>1.6 - 1.79</v>
      </c>
      <c r="T607" s="119">
        <f t="shared" si="176"/>
        <v>1.746E-2</v>
      </c>
      <c r="U607" s="120">
        <f t="shared" si="177"/>
        <v>9.6466618063110448E-3</v>
      </c>
      <c r="V607" s="161">
        <f t="shared" si="178"/>
        <v>1.746E-2</v>
      </c>
      <c r="W607" s="161">
        <f t="shared" si="179"/>
        <v>5.7976546982379</v>
      </c>
      <c r="X607" s="121">
        <f t="shared" si="180"/>
        <v>0.1623565214787811</v>
      </c>
      <c r="Y607" s="188">
        <v>16.23565214787811</v>
      </c>
      <c r="Z607" s="148">
        <f t="shared" si="181"/>
        <v>28</v>
      </c>
      <c r="AA607" s="148">
        <f t="shared" si="182"/>
        <v>23</v>
      </c>
      <c r="AB607" s="122">
        <f t="shared" si="183"/>
        <v>332.0535336906014</v>
      </c>
      <c r="AC607" s="30">
        <f t="shared" si="184"/>
        <v>964.66618063110445</v>
      </c>
      <c r="AD607" s="31">
        <f t="shared" si="185"/>
        <v>1.2173913043478262</v>
      </c>
      <c r="AE607" s="164">
        <f t="shared" si="186"/>
        <v>44.348399999999998</v>
      </c>
      <c r="AF607" s="165">
        <f t="shared" si="187"/>
        <v>0.1623565214787811</v>
      </c>
      <c r="AH607" t="str">
        <f t="shared" si="188"/>
        <v>2021</v>
      </c>
    </row>
    <row r="608" spans="4:34" hidden="1" x14ac:dyDescent="0.25">
      <c r="D608" s="282" t="str">
        <f t="shared" si="173"/>
        <v>Q2 2021</v>
      </c>
      <c r="E608" s="114" t="s">
        <v>65</v>
      </c>
      <c r="F608" s="115" t="s">
        <v>84</v>
      </c>
      <c r="G608" s="157" t="s">
        <v>43</v>
      </c>
      <c r="H608" s="157" t="s">
        <v>197</v>
      </c>
      <c r="I608" s="116" t="s">
        <v>58</v>
      </c>
      <c r="J608" s="116" t="s">
        <v>45</v>
      </c>
      <c r="K608" s="116" t="s">
        <v>75</v>
      </c>
      <c r="L608" s="116" t="s">
        <v>129</v>
      </c>
      <c r="M608" s="116" t="s">
        <v>145</v>
      </c>
      <c r="N608" s="117">
        <v>1.3</v>
      </c>
      <c r="O608" s="146">
        <v>360</v>
      </c>
      <c r="P608" s="146">
        <v>360</v>
      </c>
      <c r="Q608" s="242">
        <v>0.17499999999999999</v>
      </c>
      <c r="R608" s="118" t="str">
        <f t="shared" si="174"/>
        <v>300 - 399</v>
      </c>
      <c r="S608" s="118" t="str">
        <f t="shared" si="175"/>
        <v>1.2 - 1.39</v>
      </c>
      <c r="T608" s="119">
        <f t="shared" si="176"/>
        <v>0.22749999999999998</v>
      </c>
      <c r="U608" s="120">
        <f t="shared" si="177"/>
        <v>9.5403034999999969E-2</v>
      </c>
      <c r="V608" s="161">
        <f t="shared" si="178"/>
        <v>0.22749999999999998</v>
      </c>
      <c r="W608" s="161">
        <f t="shared" si="179"/>
        <v>89.095454429504983</v>
      </c>
      <c r="X608" s="121">
        <f t="shared" si="180"/>
        <v>2.2621675326043493</v>
      </c>
      <c r="Y608" s="188">
        <v>12.926671614881997</v>
      </c>
      <c r="Z608" s="148">
        <f t="shared" si="181"/>
        <v>1</v>
      </c>
      <c r="AA608" s="148">
        <f t="shared" si="182"/>
        <v>1</v>
      </c>
      <c r="AB608" s="122">
        <f t="shared" si="183"/>
        <v>391.62837111870323</v>
      </c>
      <c r="AC608" s="30">
        <f t="shared" si="184"/>
        <v>545.16019999999992</v>
      </c>
      <c r="AD608" s="31">
        <f t="shared" si="185"/>
        <v>1</v>
      </c>
      <c r="AE608" s="164">
        <f t="shared" si="186"/>
        <v>33.019999999999996</v>
      </c>
      <c r="AF608" s="165">
        <f t="shared" si="187"/>
        <v>2.2621675326043493</v>
      </c>
      <c r="AH608" t="str">
        <f t="shared" si="188"/>
        <v>2021</v>
      </c>
    </row>
    <row r="609" spans="4:34" hidden="1" x14ac:dyDescent="0.25">
      <c r="D609" s="282" t="str">
        <f t="shared" si="173"/>
        <v>Q2 2021</v>
      </c>
      <c r="E609" s="114" t="s">
        <v>65</v>
      </c>
      <c r="F609" s="115" t="s">
        <v>84</v>
      </c>
      <c r="G609" s="157" t="s">
        <v>43</v>
      </c>
      <c r="H609" s="157" t="s">
        <v>197</v>
      </c>
      <c r="I609" s="116" t="s">
        <v>50</v>
      </c>
      <c r="J609" s="116" t="s">
        <v>45</v>
      </c>
      <c r="K609" s="116" t="s">
        <v>75</v>
      </c>
      <c r="L609" s="116" t="s">
        <v>75</v>
      </c>
      <c r="M609" s="116">
        <v>6</v>
      </c>
      <c r="N609" s="117">
        <v>1.474</v>
      </c>
      <c r="O609" s="146">
        <v>194</v>
      </c>
      <c r="P609" s="146">
        <v>368</v>
      </c>
      <c r="Q609" s="242">
        <v>0.82</v>
      </c>
      <c r="R609" s="118" t="str">
        <f t="shared" si="174"/>
        <v>200 - 299</v>
      </c>
      <c r="S609" s="118" t="str">
        <f t="shared" si="175"/>
        <v>1.4 - 1.59</v>
      </c>
      <c r="T609" s="119">
        <f t="shared" si="176"/>
        <v>1.20868</v>
      </c>
      <c r="U609" s="120">
        <f t="shared" si="177"/>
        <v>0.47416457208678919</v>
      </c>
      <c r="V609" s="161">
        <f t="shared" si="178"/>
        <v>1.20868</v>
      </c>
      <c r="W609" s="161">
        <f t="shared" si="179"/>
        <v>341.123942284912</v>
      </c>
      <c r="X609" s="121">
        <f t="shared" si="180"/>
        <v>9.2051508920712326</v>
      </c>
      <c r="Y609" s="188">
        <v>11.225793770818576</v>
      </c>
      <c r="Z609" s="148">
        <f t="shared" si="181"/>
        <v>97</v>
      </c>
      <c r="AA609" s="148">
        <f t="shared" si="182"/>
        <v>184</v>
      </c>
      <c r="AB609" s="122">
        <f t="shared" si="183"/>
        <v>282.22849909398025</v>
      </c>
      <c r="AC609" s="30">
        <f t="shared" si="184"/>
        <v>578.24947815462099</v>
      </c>
      <c r="AD609" s="31">
        <f t="shared" si="185"/>
        <v>0.52717391304347827</v>
      </c>
      <c r="AE609" s="164">
        <f t="shared" si="186"/>
        <v>37.439599999999999</v>
      </c>
      <c r="AF609" s="165">
        <f t="shared" si="187"/>
        <v>9.2051508920712326</v>
      </c>
      <c r="AH609" t="str">
        <f t="shared" si="188"/>
        <v>2021</v>
      </c>
    </row>
    <row r="610" spans="4:34" hidden="1" x14ac:dyDescent="0.25">
      <c r="D610" s="282" t="str">
        <f t="shared" si="173"/>
        <v>Q2 2021</v>
      </c>
      <c r="E610" s="114" t="s">
        <v>65</v>
      </c>
      <c r="F610" s="115" t="s">
        <v>84</v>
      </c>
      <c r="G610" s="157" t="s">
        <v>43</v>
      </c>
      <c r="H610" s="157" t="s">
        <v>197</v>
      </c>
      <c r="I610" s="116" t="s">
        <v>72</v>
      </c>
      <c r="J610" s="116" t="s">
        <v>45</v>
      </c>
      <c r="K610" s="116" t="s">
        <v>75</v>
      </c>
      <c r="L610" s="116" t="s">
        <v>75</v>
      </c>
      <c r="M610" s="116">
        <v>6</v>
      </c>
      <c r="N610" s="117">
        <v>1.47</v>
      </c>
      <c r="O610" s="146">
        <v>194</v>
      </c>
      <c r="P610" s="146">
        <v>368</v>
      </c>
      <c r="Q610" s="242">
        <v>1.02</v>
      </c>
      <c r="R610" s="118" t="str">
        <f t="shared" si="174"/>
        <v>200 - 299</v>
      </c>
      <c r="S610" s="118" t="str">
        <f t="shared" si="175"/>
        <v>1.4 - 1.59</v>
      </c>
      <c r="T610" s="119">
        <f t="shared" si="176"/>
        <v>1.4994000000000001</v>
      </c>
      <c r="U610" s="120">
        <f t="shared" si="177"/>
        <v>0.58661764721992915</v>
      </c>
      <c r="V610" s="161">
        <f t="shared" si="178"/>
        <v>1.4993999999999998</v>
      </c>
      <c r="W610" s="161">
        <f t="shared" si="179"/>
        <v>424.32490381781741</v>
      </c>
      <c r="X610" s="121">
        <f t="shared" si="180"/>
        <v>11.450309646234949</v>
      </c>
      <c r="Y610" s="188">
        <v>11.225793770818576</v>
      </c>
      <c r="Z610" s="148">
        <f t="shared" si="181"/>
        <v>97</v>
      </c>
      <c r="AA610" s="148">
        <f t="shared" si="182"/>
        <v>184</v>
      </c>
      <c r="AB610" s="122">
        <f t="shared" si="183"/>
        <v>282.99646779899786</v>
      </c>
      <c r="AC610" s="30">
        <f t="shared" si="184"/>
        <v>575.11534041169523</v>
      </c>
      <c r="AD610" s="31">
        <f t="shared" si="185"/>
        <v>0.52717391304347827</v>
      </c>
      <c r="AE610" s="164">
        <f t="shared" si="186"/>
        <v>37.337999999999994</v>
      </c>
      <c r="AF610" s="165">
        <f t="shared" si="187"/>
        <v>11.450309646234949</v>
      </c>
      <c r="AH610" t="str">
        <f t="shared" si="188"/>
        <v>2021</v>
      </c>
    </row>
    <row r="611" spans="4:34" hidden="1" x14ac:dyDescent="0.25">
      <c r="D611" s="282" t="str">
        <f t="shared" si="173"/>
        <v>Q2 2021</v>
      </c>
      <c r="E611" s="114" t="s">
        <v>65</v>
      </c>
      <c r="F611" s="115" t="s">
        <v>84</v>
      </c>
      <c r="G611" s="157" t="s">
        <v>43</v>
      </c>
      <c r="H611" s="157" t="s">
        <v>197</v>
      </c>
      <c r="I611" s="116" t="s">
        <v>58</v>
      </c>
      <c r="J611" s="116" t="s">
        <v>45</v>
      </c>
      <c r="K611" s="116" t="s">
        <v>75</v>
      </c>
      <c r="L611" s="116" t="s">
        <v>75</v>
      </c>
      <c r="M611" s="116" t="s">
        <v>276</v>
      </c>
      <c r="N611" s="117">
        <v>1.47</v>
      </c>
      <c r="O611" s="146">
        <v>194</v>
      </c>
      <c r="P611" s="146">
        <v>368</v>
      </c>
      <c r="Q611" s="242">
        <v>0.86</v>
      </c>
      <c r="R611" s="118" t="str">
        <f t="shared" si="174"/>
        <v>200 - 299</v>
      </c>
      <c r="S611" s="118" t="str">
        <f t="shared" si="175"/>
        <v>1.4 - 1.59</v>
      </c>
      <c r="T611" s="119">
        <f t="shared" si="176"/>
        <v>1.2642</v>
      </c>
      <c r="U611" s="120">
        <f t="shared" si="177"/>
        <v>0.49459919275405789</v>
      </c>
      <c r="V611" s="161">
        <f t="shared" si="178"/>
        <v>1.2641999999999998</v>
      </c>
      <c r="W611" s="161">
        <f t="shared" si="179"/>
        <v>357.76413459149313</v>
      </c>
      <c r="X611" s="121">
        <f t="shared" si="180"/>
        <v>11.70203956715633</v>
      </c>
      <c r="Y611" s="188">
        <v>13.60702275250736</v>
      </c>
      <c r="Z611" s="148">
        <f t="shared" si="181"/>
        <v>97</v>
      </c>
      <c r="AA611" s="148">
        <f t="shared" si="182"/>
        <v>184</v>
      </c>
      <c r="AB611" s="122">
        <f t="shared" si="183"/>
        <v>282.99646779899786</v>
      </c>
      <c r="AC611" s="30">
        <f t="shared" si="184"/>
        <v>575.11534041169523</v>
      </c>
      <c r="AD611" s="31">
        <f t="shared" si="185"/>
        <v>0.52717391304347827</v>
      </c>
      <c r="AE611" s="164">
        <f t="shared" si="186"/>
        <v>37.337999999999994</v>
      </c>
      <c r="AF611" s="165">
        <f t="shared" si="187"/>
        <v>11.70203956715633</v>
      </c>
      <c r="AH611" t="str">
        <f t="shared" si="188"/>
        <v>2021</v>
      </c>
    </row>
    <row r="612" spans="4:34" hidden="1" x14ac:dyDescent="0.25">
      <c r="D612" s="282" t="str">
        <f t="shared" si="173"/>
        <v>Q2 2021</v>
      </c>
      <c r="E612" s="114" t="s">
        <v>65</v>
      </c>
      <c r="F612" s="115" t="s">
        <v>84</v>
      </c>
      <c r="G612" s="157" t="s">
        <v>43</v>
      </c>
      <c r="H612" s="157" t="s">
        <v>197</v>
      </c>
      <c r="I612" s="116" t="s">
        <v>50</v>
      </c>
      <c r="J612" s="116" t="s">
        <v>45</v>
      </c>
      <c r="K612" s="116" t="s">
        <v>75</v>
      </c>
      <c r="L612" s="116" t="s">
        <v>75</v>
      </c>
      <c r="M612" s="116" t="s">
        <v>164</v>
      </c>
      <c r="N612" s="117">
        <v>1.41</v>
      </c>
      <c r="O612" s="146">
        <v>320</v>
      </c>
      <c r="P612" s="146">
        <v>360</v>
      </c>
      <c r="Q612" s="242">
        <v>0.155</v>
      </c>
      <c r="R612" s="118" t="str">
        <f t="shared" si="174"/>
        <v>300 - 399</v>
      </c>
      <c r="S612" s="118" t="str">
        <f t="shared" si="175"/>
        <v>1.4 - 1.59</v>
      </c>
      <c r="T612" s="119">
        <f t="shared" si="176"/>
        <v>0.21854999999999999</v>
      </c>
      <c r="U612" s="120">
        <f t="shared" si="177"/>
        <v>9.8719250836965478E-2</v>
      </c>
      <c r="V612" s="161">
        <f t="shared" si="178"/>
        <v>0.21854999999999997</v>
      </c>
      <c r="W612" s="161">
        <f t="shared" si="179"/>
        <v>74.657886388512225</v>
      </c>
      <c r="X612" s="121">
        <f t="shared" si="180"/>
        <v>1.8981796739747776</v>
      </c>
      <c r="Y612" s="188">
        <v>12.24632047725663</v>
      </c>
      <c r="Z612" s="148">
        <f t="shared" si="181"/>
        <v>8</v>
      </c>
      <c r="AA612" s="148">
        <f t="shared" si="182"/>
        <v>9</v>
      </c>
      <c r="AB612" s="122">
        <f t="shared" si="183"/>
        <v>341.60551996573889</v>
      </c>
      <c r="AC612" s="30">
        <f t="shared" si="184"/>
        <v>636.89839249655142</v>
      </c>
      <c r="AD612" s="31">
        <f t="shared" si="185"/>
        <v>0.88888888888888884</v>
      </c>
      <c r="AE612" s="164">
        <f t="shared" si="186"/>
        <v>35.813999999999993</v>
      </c>
      <c r="AF612" s="165">
        <f t="shared" si="187"/>
        <v>1.8981796739747776</v>
      </c>
      <c r="AH612" t="str">
        <f t="shared" si="188"/>
        <v>2021</v>
      </c>
    </row>
    <row r="613" spans="4:34" hidden="1" x14ac:dyDescent="0.25">
      <c r="D613" s="282" t="str">
        <f t="shared" si="173"/>
        <v>Q2 2021</v>
      </c>
      <c r="E613" s="114" t="s">
        <v>65</v>
      </c>
      <c r="F613" s="115" t="s">
        <v>84</v>
      </c>
      <c r="G613" s="157" t="s">
        <v>43</v>
      </c>
      <c r="H613" s="157" t="s">
        <v>197</v>
      </c>
      <c r="I613" s="116" t="s">
        <v>72</v>
      </c>
      <c r="J613" s="116" t="s">
        <v>45</v>
      </c>
      <c r="K613" s="116" t="s">
        <v>75</v>
      </c>
      <c r="L613" s="116" t="s">
        <v>75</v>
      </c>
      <c r="M613" s="116" t="s">
        <v>151</v>
      </c>
      <c r="N613" s="117">
        <v>1.19</v>
      </c>
      <c r="O613" s="146">
        <v>390</v>
      </c>
      <c r="P613" s="146">
        <v>390</v>
      </c>
      <c r="Q613" s="242">
        <v>0.2</v>
      </c>
      <c r="R613" s="118" t="str">
        <f t="shared" si="174"/>
        <v>400 - 499</v>
      </c>
      <c r="S613" s="118" t="str">
        <f t="shared" si="175"/>
        <v>1 - 1.19</v>
      </c>
      <c r="T613" s="119">
        <f t="shared" si="176"/>
        <v>0.23799999999999999</v>
      </c>
      <c r="U613" s="120">
        <f t="shared" si="177"/>
        <v>9.1361107599999963E-2</v>
      </c>
      <c r="V613" s="161">
        <f t="shared" si="178"/>
        <v>0.23799999999999999</v>
      </c>
      <c r="W613" s="161">
        <f t="shared" si="179"/>
        <v>110.30865786510142</v>
      </c>
      <c r="X613" s="121">
        <f t="shared" si="180"/>
        <v>2.0000282601022445</v>
      </c>
      <c r="Y613" s="188">
        <v>10.000141300511222</v>
      </c>
      <c r="Z613" s="148">
        <f t="shared" si="181"/>
        <v>1</v>
      </c>
      <c r="AA613" s="148">
        <f t="shared" si="182"/>
        <v>1</v>
      </c>
      <c r="AB613" s="122">
        <f t="shared" si="183"/>
        <v>463.48175573572024</v>
      </c>
      <c r="AC613" s="30">
        <f t="shared" si="184"/>
        <v>456.80553799999984</v>
      </c>
      <c r="AD613" s="31">
        <f t="shared" si="185"/>
        <v>1</v>
      </c>
      <c r="AE613" s="164">
        <f t="shared" si="186"/>
        <v>30.225999999999996</v>
      </c>
      <c r="AF613" s="165">
        <f t="shared" si="187"/>
        <v>2.0000282601022445</v>
      </c>
      <c r="AH613" t="str">
        <f t="shared" si="188"/>
        <v>2021</v>
      </c>
    </row>
    <row r="614" spans="4:34" hidden="1" x14ac:dyDescent="0.25">
      <c r="D614" s="282" t="str">
        <f t="shared" si="173"/>
        <v>Q2 2021</v>
      </c>
      <c r="E614" s="114" t="s">
        <v>65</v>
      </c>
      <c r="F614" s="115" t="s">
        <v>84</v>
      </c>
      <c r="G614" s="157" t="s">
        <v>43</v>
      </c>
      <c r="H614" s="157" t="s">
        <v>197</v>
      </c>
      <c r="I614" s="116" t="s">
        <v>72</v>
      </c>
      <c r="J614" s="116" t="s">
        <v>45</v>
      </c>
      <c r="K614" s="116" t="s">
        <v>75</v>
      </c>
      <c r="L614" s="116" t="s">
        <v>75</v>
      </c>
      <c r="M614" s="116" t="s">
        <v>188</v>
      </c>
      <c r="N614" s="117">
        <v>1.43</v>
      </c>
      <c r="O614" s="146">
        <v>466</v>
      </c>
      <c r="P614" s="146">
        <v>466</v>
      </c>
      <c r="Q614" s="242">
        <v>0.78</v>
      </c>
      <c r="R614" s="118" t="str">
        <f t="shared" si="174"/>
        <v>400 - 499</v>
      </c>
      <c r="S614" s="118" t="str">
        <f t="shared" si="175"/>
        <v>1.4 - 1.59</v>
      </c>
      <c r="T614" s="119">
        <f t="shared" si="176"/>
        <v>1.1153999999999999</v>
      </c>
      <c r="U614" s="120">
        <f t="shared" si="177"/>
        <v>0.51452219675999988</v>
      </c>
      <c r="V614" s="161">
        <f t="shared" si="178"/>
        <v>1.1153999999999999</v>
      </c>
      <c r="W614" s="161">
        <f t="shared" si="179"/>
        <v>514.03834565137254</v>
      </c>
      <c r="X614" s="121">
        <f t="shared" si="180"/>
        <v>13.54318225767283</v>
      </c>
      <c r="Y614" s="188">
        <v>17.363054176503628</v>
      </c>
      <c r="Z614" s="148">
        <f t="shared" si="181"/>
        <v>1</v>
      </c>
      <c r="AA614" s="148">
        <f t="shared" si="182"/>
        <v>1</v>
      </c>
      <c r="AB614" s="122">
        <f t="shared" si="183"/>
        <v>460.85560843766592</v>
      </c>
      <c r="AC614" s="30">
        <f t="shared" si="184"/>
        <v>659.64384199999984</v>
      </c>
      <c r="AD614" s="31">
        <f t="shared" si="185"/>
        <v>1</v>
      </c>
      <c r="AE614" s="164">
        <f t="shared" si="186"/>
        <v>36.321999999999996</v>
      </c>
      <c r="AF614" s="165">
        <f t="shared" si="187"/>
        <v>13.54318225767283</v>
      </c>
      <c r="AH614" t="str">
        <f t="shared" si="188"/>
        <v>2021</v>
      </c>
    </row>
    <row r="615" spans="4:34" hidden="1" x14ac:dyDescent="0.25">
      <c r="D615" s="282" t="str">
        <f t="shared" si="173"/>
        <v>Q2 2021</v>
      </c>
      <c r="E615" s="114" t="s">
        <v>65</v>
      </c>
      <c r="F615" s="115" t="s">
        <v>84</v>
      </c>
      <c r="G615" s="157" t="s">
        <v>43</v>
      </c>
      <c r="H615" s="157" t="s">
        <v>197</v>
      </c>
      <c r="I615" s="116" t="s">
        <v>58</v>
      </c>
      <c r="J615" s="116" t="s">
        <v>45</v>
      </c>
      <c r="K615" s="116" t="s">
        <v>130</v>
      </c>
      <c r="L615" s="116" t="s">
        <v>130</v>
      </c>
      <c r="M615" s="116" t="s">
        <v>165</v>
      </c>
      <c r="N615" s="117">
        <v>1.64</v>
      </c>
      <c r="O615" s="146">
        <v>280</v>
      </c>
      <c r="P615" s="146">
        <v>456</v>
      </c>
      <c r="Q615" s="242">
        <v>0.31</v>
      </c>
      <c r="R615" s="118" t="str">
        <f t="shared" si="174"/>
        <v>300 - 399</v>
      </c>
      <c r="S615" s="118" t="str">
        <f t="shared" si="175"/>
        <v>1.6 - 1.79</v>
      </c>
      <c r="T615" s="119">
        <f t="shared" si="176"/>
        <v>0.50839999999999996</v>
      </c>
      <c r="U615" s="120">
        <f t="shared" si="177"/>
        <v>0.23986326636101912</v>
      </c>
      <c r="V615" s="161">
        <f t="shared" si="178"/>
        <v>0.50839999999999996</v>
      </c>
      <c r="W615" s="161">
        <f t="shared" si="179"/>
        <v>165.8821557612512</v>
      </c>
      <c r="X615" s="121">
        <f t="shared" si="180"/>
        <v>4.218177053277282</v>
      </c>
      <c r="Y615" s="188">
        <v>13.60702275250736</v>
      </c>
      <c r="Z615" s="148">
        <f t="shared" si="181"/>
        <v>35</v>
      </c>
      <c r="AA615" s="148">
        <f t="shared" si="182"/>
        <v>57</v>
      </c>
      <c r="AB615" s="122">
        <f t="shared" si="183"/>
        <v>326.28276113542722</v>
      </c>
      <c r="AC615" s="30">
        <f t="shared" si="184"/>
        <v>773.75247213231978</v>
      </c>
      <c r="AD615" s="31">
        <f t="shared" si="185"/>
        <v>0.61403508771929827</v>
      </c>
      <c r="AE615" s="164">
        <f t="shared" si="186"/>
        <v>41.655999999999992</v>
      </c>
      <c r="AF615" s="165">
        <f t="shared" si="187"/>
        <v>4.218177053277282</v>
      </c>
      <c r="AH615" t="str">
        <f t="shared" si="188"/>
        <v>2021</v>
      </c>
    </row>
    <row r="616" spans="4:34" hidden="1" x14ac:dyDescent="0.25">
      <c r="D616" s="282" t="str">
        <f t="shared" si="173"/>
        <v>Q2 2021</v>
      </c>
      <c r="E616" s="114" t="s">
        <v>65</v>
      </c>
      <c r="F616" s="115" t="s">
        <v>84</v>
      </c>
      <c r="G616" s="157" t="s">
        <v>43</v>
      </c>
      <c r="H616" s="157" t="s">
        <v>197</v>
      </c>
      <c r="I616" s="116" t="s">
        <v>72</v>
      </c>
      <c r="J616" s="116" t="s">
        <v>45</v>
      </c>
      <c r="K616" s="116" t="s">
        <v>130</v>
      </c>
      <c r="L616" s="116" t="s">
        <v>130</v>
      </c>
      <c r="M616" s="116" t="s">
        <v>165</v>
      </c>
      <c r="N616" s="117">
        <v>1.64</v>
      </c>
      <c r="O616" s="146">
        <v>280</v>
      </c>
      <c r="P616" s="146">
        <v>456</v>
      </c>
      <c r="Q616" s="242">
        <v>0.63</v>
      </c>
      <c r="R616" s="118" t="str">
        <f t="shared" si="174"/>
        <v>300 - 399</v>
      </c>
      <c r="S616" s="118" t="str">
        <f t="shared" si="175"/>
        <v>1.6 - 1.79</v>
      </c>
      <c r="T616" s="119">
        <f t="shared" si="176"/>
        <v>1.0331999999999999</v>
      </c>
      <c r="U616" s="120">
        <f t="shared" si="177"/>
        <v>0.48746405744336146</v>
      </c>
      <c r="V616" s="161">
        <f t="shared" si="178"/>
        <v>1.0331999999999999</v>
      </c>
      <c r="W616" s="161">
        <f t="shared" si="179"/>
        <v>337.1153488051234</v>
      </c>
      <c r="X616" s="121">
        <f t="shared" si="180"/>
        <v>7.7151819006716771</v>
      </c>
      <c r="Y616" s="188">
        <v>12.24632047725663</v>
      </c>
      <c r="Z616" s="148">
        <f t="shared" si="181"/>
        <v>35</v>
      </c>
      <c r="AA616" s="148">
        <f t="shared" si="182"/>
        <v>57</v>
      </c>
      <c r="AB616" s="122">
        <f t="shared" si="183"/>
        <v>326.28276113542722</v>
      </c>
      <c r="AC616" s="30">
        <f t="shared" si="184"/>
        <v>773.75247213231978</v>
      </c>
      <c r="AD616" s="31">
        <f t="shared" si="185"/>
        <v>0.61403508771929827</v>
      </c>
      <c r="AE616" s="164">
        <f t="shared" si="186"/>
        <v>41.655999999999992</v>
      </c>
      <c r="AF616" s="165">
        <f t="shared" si="187"/>
        <v>7.7151819006716771</v>
      </c>
      <c r="AH616" t="str">
        <f t="shared" si="188"/>
        <v>2021</v>
      </c>
    </row>
    <row r="617" spans="4:34" hidden="1" x14ac:dyDescent="0.25">
      <c r="D617" s="282" t="str">
        <f t="shared" si="173"/>
        <v>Q2 2021</v>
      </c>
      <c r="E617" s="114" t="s">
        <v>65</v>
      </c>
      <c r="F617" s="115" t="s">
        <v>84</v>
      </c>
      <c r="G617" s="157" t="s">
        <v>43</v>
      </c>
      <c r="H617" s="157" t="s">
        <v>197</v>
      </c>
      <c r="I617" s="116" t="s">
        <v>50</v>
      </c>
      <c r="J617" s="116" t="s">
        <v>45</v>
      </c>
      <c r="K617" s="116" t="s">
        <v>130</v>
      </c>
      <c r="L617" s="116" t="s">
        <v>130</v>
      </c>
      <c r="M617" s="116" t="s">
        <v>132</v>
      </c>
      <c r="N617" s="117">
        <v>1.2</v>
      </c>
      <c r="O617" s="146">
        <v>390</v>
      </c>
      <c r="P617" s="146">
        <v>390</v>
      </c>
      <c r="Q617" s="242">
        <v>0.12</v>
      </c>
      <c r="R617" s="118" t="str">
        <f t="shared" si="174"/>
        <v>400 - 499</v>
      </c>
      <c r="S617" s="118" t="str">
        <f t="shared" si="175"/>
        <v>1.2 - 1.39</v>
      </c>
      <c r="T617" s="119">
        <f t="shared" si="176"/>
        <v>0.14399999999999999</v>
      </c>
      <c r="U617" s="120">
        <f t="shared" si="177"/>
        <v>5.5741823999999988E-2</v>
      </c>
      <c r="V617" s="161">
        <f t="shared" si="178"/>
        <v>0.14399999999999999</v>
      </c>
      <c r="W617" s="161">
        <f t="shared" si="179"/>
        <v>66.185194719060846</v>
      </c>
      <c r="X617" s="121">
        <f t="shared" si="180"/>
        <v>1.3600192168695266</v>
      </c>
      <c r="Y617" s="188">
        <v>11.333493473912723</v>
      </c>
      <c r="Z617" s="148">
        <f t="shared" si="181"/>
        <v>1</v>
      </c>
      <c r="AA617" s="148">
        <f t="shared" si="182"/>
        <v>1</v>
      </c>
      <c r="AB617" s="122">
        <f t="shared" si="183"/>
        <v>459.61940777125591</v>
      </c>
      <c r="AC617" s="30">
        <f t="shared" si="184"/>
        <v>464.51519999999988</v>
      </c>
      <c r="AD617" s="31">
        <f t="shared" si="185"/>
        <v>1</v>
      </c>
      <c r="AE617" s="164">
        <f t="shared" si="186"/>
        <v>30.479999999999997</v>
      </c>
      <c r="AF617" s="165">
        <f t="shared" si="187"/>
        <v>1.3600192168695266</v>
      </c>
      <c r="AH617" t="str">
        <f t="shared" si="188"/>
        <v>2021</v>
      </c>
    </row>
    <row r="618" spans="4:34" hidden="1" x14ac:dyDescent="0.25">
      <c r="D618" s="282" t="str">
        <f t="shared" si="173"/>
        <v>Q2 2021</v>
      </c>
      <c r="E618" s="114" t="s">
        <v>65</v>
      </c>
      <c r="F618" s="115" t="s">
        <v>84</v>
      </c>
      <c r="G618" s="157" t="s">
        <v>43</v>
      </c>
      <c r="H618" s="157" t="s">
        <v>197</v>
      </c>
      <c r="I618" s="116" t="s">
        <v>50</v>
      </c>
      <c r="J618" s="116" t="s">
        <v>45</v>
      </c>
      <c r="K618" s="116" t="s">
        <v>130</v>
      </c>
      <c r="L618" s="116" t="s">
        <v>144</v>
      </c>
      <c r="M618" s="116" t="s">
        <v>157</v>
      </c>
      <c r="N618" s="117">
        <v>1.39</v>
      </c>
      <c r="O618" s="146">
        <v>454</v>
      </c>
      <c r="P618" s="146">
        <v>454</v>
      </c>
      <c r="Q618" s="242">
        <v>0.11</v>
      </c>
      <c r="R618" s="118" t="str">
        <f t="shared" si="174"/>
        <v>400 - 499</v>
      </c>
      <c r="S618" s="118" t="str">
        <f t="shared" si="175"/>
        <v>1.2 - 1.39</v>
      </c>
      <c r="T618" s="119">
        <f t="shared" si="176"/>
        <v>0.15289999999999998</v>
      </c>
      <c r="U618" s="120">
        <f t="shared" si="177"/>
        <v>6.8558249979999999E-2</v>
      </c>
      <c r="V618" s="161">
        <f t="shared" si="178"/>
        <v>0.15290000000000001</v>
      </c>
      <c r="W618" s="161">
        <f t="shared" si="179"/>
        <v>70.625825304912368</v>
      </c>
      <c r="X618" s="121">
        <f t="shared" si="180"/>
        <v>1.4967725027758096</v>
      </c>
      <c r="Y618" s="188">
        <v>13.60702275250736</v>
      </c>
      <c r="Z618" s="148">
        <f t="shared" si="181"/>
        <v>1</v>
      </c>
      <c r="AA618" s="148">
        <f t="shared" si="182"/>
        <v>1</v>
      </c>
      <c r="AB618" s="122">
        <f t="shared" si="183"/>
        <v>461.90860238660804</v>
      </c>
      <c r="AC618" s="30">
        <f t="shared" si="184"/>
        <v>623.25681799999995</v>
      </c>
      <c r="AD618" s="31">
        <f t="shared" si="185"/>
        <v>1</v>
      </c>
      <c r="AE618" s="164">
        <f t="shared" si="186"/>
        <v>35.305999999999997</v>
      </c>
      <c r="AF618" s="165">
        <f t="shared" si="187"/>
        <v>1.4967725027758096</v>
      </c>
      <c r="AH618" t="str">
        <f t="shared" si="188"/>
        <v>2021</v>
      </c>
    </row>
    <row r="619" spans="4:34" hidden="1" x14ac:dyDescent="0.25">
      <c r="D619" s="282" t="str">
        <f t="shared" si="173"/>
        <v>Q2 2021</v>
      </c>
      <c r="E619" s="114" t="s">
        <v>65</v>
      </c>
      <c r="F619" s="115" t="s">
        <v>84</v>
      </c>
      <c r="G619" s="157" t="s">
        <v>43</v>
      </c>
      <c r="H619" s="157" t="s">
        <v>197</v>
      </c>
      <c r="I619" s="116" t="s">
        <v>58</v>
      </c>
      <c r="J619" s="116" t="s">
        <v>45</v>
      </c>
      <c r="K619" s="116" t="s">
        <v>78</v>
      </c>
      <c r="L619" s="116" t="s">
        <v>78</v>
      </c>
      <c r="M619" s="116" t="s">
        <v>172</v>
      </c>
      <c r="N619" s="117">
        <v>1.6</v>
      </c>
      <c r="O619" s="146">
        <v>320</v>
      </c>
      <c r="P619" s="146">
        <v>320</v>
      </c>
      <c r="Q619" s="242">
        <v>0.02</v>
      </c>
      <c r="R619" s="118" t="str">
        <f t="shared" si="174"/>
        <v>200 - 299</v>
      </c>
      <c r="S619" s="118" t="str">
        <f t="shared" si="175"/>
        <v>1.6 - 1.79</v>
      </c>
      <c r="T619" s="119">
        <f t="shared" si="176"/>
        <v>3.2000000000000001E-2</v>
      </c>
      <c r="U619" s="120">
        <f t="shared" si="177"/>
        <v>1.6516096000000001E-2</v>
      </c>
      <c r="V619" s="161">
        <f t="shared" si="178"/>
        <v>3.2000000000000008E-2</v>
      </c>
      <c r="W619" s="161">
        <f t="shared" si="179"/>
        <v>9.0509667991878082</v>
      </c>
      <c r="X619" s="121">
        <f t="shared" si="180"/>
        <v>0.27214045505014722</v>
      </c>
      <c r="Y619" s="188">
        <v>13.60702275250736</v>
      </c>
      <c r="Z619" s="148">
        <f t="shared" si="181"/>
        <v>1</v>
      </c>
      <c r="AA619" s="148">
        <f t="shared" si="182"/>
        <v>1</v>
      </c>
      <c r="AB619" s="122">
        <f t="shared" si="183"/>
        <v>282.84271247461902</v>
      </c>
      <c r="AC619" s="30">
        <f t="shared" si="184"/>
        <v>825.8048</v>
      </c>
      <c r="AD619" s="31">
        <f t="shared" si="185"/>
        <v>1</v>
      </c>
      <c r="AE619" s="164">
        <f t="shared" si="186"/>
        <v>40.64</v>
      </c>
      <c r="AF619" s="165">
        <f t="shared" si="187"/>
        <v>0.27214045505014722</v>
      </c>
      <c r="AH619" t="str">
        <f t="shared" si="188"/>
        <v>2021</v>
      </c>
    </row>
    <row r="620" spans="4:34" hidden="1" x14ac:dyDescent="0.25">
      <c r="D620" s="282" t="str">
        <f t="shared" si="173"/>
        <v>Q2 2021</v>
      </c>
      <c r="E620" s="114" t="s">
        <v>65</v>
      </c>
      <c r="F620" s="115" t="s">
        <v>84</v>
      </c>
      <c r="G620" s="157" t="s">
        <v>43</v>
      </c>
      <c r="H620" s="157" t="s">
        <v>197</v>
      </c>
      <c r="I620" s="116" t="s">
        <v>73</v>
      </c>
      <c r="J620" s="116" t="s">
        <v>45</v>
      </c>
      <c r="K620" s="116" t="s">
        <v>70</v>
      </c>
      <c r="L620" s="116" t="s">
        <v>120</v>
      </c>
      <c r="M620" s="116" t="s">
        <v>277</v>
      </c>
      <c r="N620" s="117">
        <v>1.04</v>
      </c>
      <c r="O620" s="146">
        <v>184</v>
      </c>
      <c r="P620" s="146">
        <v>276</v>
      </c>
      <c r="Q620" s="242">
        <v>0.40500000000000003</v>
      </c>
      <c r="R620" s="118" t="str">
        <f t="shared" si="174"/>
        <v>300 - 399</v>
      </c>
      <c r="S620" s="118" t="str">
        <f t="shared" si="175"/>
        <v>1 - 1.19</v>
      </c>
      <c r="T620" s="119">
        <f t="shared" si="176"/>
        <v>0.42120000000000002</v>
      </c>
      <c r="U620" s="120">
        <f t="shared" si="177"/>
        <v>0.13043586816000002</v>
      </c>
      <c r="V620" s="161">
        <f t="shared" si="178"/>
        <v>0.42120000000000002</v>
      </c>
      <c r="W620" s="161">
        <f t="shared" si="179"/>
        <v>134.34284052378825</v>
      </c>
      <c r="X620" s="121">
        <f t="shared" si="180"/>
        <v>5.5108442147654815</v>
      </c>
      <c r="Y620" s="188">
        <v>13.60702275250736</v>
      </c>
      <c r="Z620" s="148">
        <f t="shared" si="181"/>
        <v>2</v>
      </c>
      <c r="AA620" s="148">
        <f t="shared" si="182"/>
        <v>3</v>
      </c>
      <c r="AB620" s="122">
        <f t="shared" si="183"/>
        <v>318.95261282950673</v>
      </c>
      <c r="AC620" s="30">
        <f t="shared" si="184"/>
        <v>322.063872</v>
      </c>
      <c r="AD620" s="31">
        <f t="shared" si="185"/>
        <v>0.66666666666666663</v>
      </c>
      <c r="AE620" s="164">
        <f t="shared" si="186"/>
        <v>26.416</v>
      </c>
      <c r="AF620" s="165">
        <f t="shared" si="187"/>
        <v>5.5108442147654815</v>
      </c>
      <c r="AH620" t="str">
        <f t="shared" si="188"/>
        <v>2021</v>
      </c>
    </row>
    <row r="621" spans="4:34" hidden="1" x14ac:dyDescent="0.25">
      <c r="D621" s="282" t="str">
        <f t="shared" si="173"/>
        <v>Q2 2021</v>
      </c>
      <c r="E621" s="114" t="s">
        <v>65</v>
      </c>
      <c r="F621" s="115" t="s">
        <v>84</v>
      </c>
      <c r="G621" s="157" t="s">
        <v>43</v>
      </c>
      <c r="H621" s="157" t="s">
        <v>197</v>
      </c>
      <c r="I621" s="116" t="s">
        <v>89</v>
      </c>
      <c r="J621" s="116" t="s">
        <v>45</v>
      </c>
      <c r="K621" s="116" t="s">
        <v>70</v>
      </c>
      <c r="L621" s="116" t="s">
        <v>120</v>
      </c>
      <c r="M621" s="116" t="s">
        <v>274</v>
      </c>
      <c r="N621" s="117">
        <v>0.95</v>
      </c>
      <c r="O621" s="146">
        <v>120</v>
      </c>
      <c r="P621" s="146">
        <v>240</v>
      </c>
      <c r="Q621" s="242">
        <v>0.42</v>
      </c>
      <c r="R621" s="118" t="str">
        <f t="shared" si="174"/>
        <v>200 - 299</v>
      </c>
      <c r="S621" s="118" t="str">
        <f t="shared" si="175"/>
        <v>0.8 - 0.99</v>
      </c>
      <c r="T621" s="119">
        <f t="shared" si="176"/>
        <v>0.39899999999999997</v>
      </c>
      <c r="U621" s="120">
        <f t="shared" si="177"/>
        <v>9.7819159200000005E-2</v>
      </c>
      <c r="V621" s="161">
        <f t="shared" si="178"/>
        <v>0.39899999999999997</v>
      </c>
      <c r="W621" s="161">
        <f t="shared" si="179"/>
        <v>112.69782606598939</v>
      </c>
      <c r="X621" s="121">
        <f t="shared" si="180"/>
        <v>3.4289697336318548</v>
      </c>
      <c r="Y621" s="188">
        <v>8.1642136515044168</v>
      </c>
      <c r="Z621" s="148">
        <f t="shared" si="181"/>
        <v>1</v>
      </c>
      <c r="AA621" s="148">
        <f t="shared" si="182"/>
        <v>2</v>
      </c>
      <c r="AB621" s="122">
        <f t="shared" si="183"/>
        <v>282.45069189471025</v>
      </c>
      <c r="AC621" s="30">
        <f t="shared" si="184"/>
        <v>232.90276</v>
      </c>
      <c r="AD621" s="31">
        <f t="shared" si="185"/>
        <v>0.5</v>
      </c>
      <c r="AE621" s="164">
        <f t="shared" si="186"/>
        <v>24.13</v>
      </c>
      <c r="AF621" s="165">
        <f t="shared" si="187"/>
        <v>3.4289697336318548</v>
      </c>
      <c r="AH621" t="str">
        <f t="shared" si="188"/>
        <v>2021</v>
      </c>
    </row>
    <row r="622" spans="4:34" hidden="1" x14ac:dyDescent="0.25">
      <c r="D622" s="282" t="str">
        <f t="shared" si="173"/>
        <v>Q2 2021</v>
      </c>
      <c r="E622" s="114" t="s">
        <v>65</v>
      </c>
      <c r="F622" s="115" t="s">
        <v>84</v>
      </c>
      <c r="G622" s="157" t="s">
        <v>43</v>
      </c>
      <c r="H622" s="157" t="s">
        <v>197</v>
      </c>
      <c r="I622" s="116" t="s">
        <v>44</v>
      </c>
      <c r="J622" s="116" t="s">
        <v>45</v>
      </c>
      <c r="K622" s="116" t="s">
        <v>70</v>
      </c>
      <c r="L622" s="116" t="s">
        <v>120</v>
      </c>
      <c r="M622" s="116" t="s">
        <v>286</v>
      </c>
      <c r="N622" s="117">
        <v>1.4</v>
      </c>
      <c r="O622" s="146">
        <v>300</v>
      </c>
      <c r="P622" s="146">
        <v>300</v>
      </c>
      <c r="Q622" s="242">
        <v>0.26</v>
      </c>
      <c r="R622" s="118" t="str">
        <f t="shared" si="174"/>
        <v>300 - 399</v>
      </c>
      <c r="S622" s="118" t="str">
        <f t="shared" si="175"/>
        <v>1.4 - 1.59</v>
      </c>
      <c r="T622" s="119">
        <f t="shared" si="176"/>
        <v>0.36399999999999999</v>
      </c>
      <c r="U622" s="120">
        <f t="shared" si="177"/>
        <v>0.16438676799999999</v>
      </c>
      <c r="V622" s="161">
        <f t="shared" si="178"/>
        <v>0.36399999999999999</v>
      </c>
      <c r="W622" s="161">
        <f t="shared" si="179"/>
        <v>110.30865786510142</v>
      </c>
      <c r="X622" s="121">
        <f t="shared" si="180"/>
        <v>3.1840433240867236</v>
      </c>
      <c r="Y622" s="188">
        <v>12.24632047725663</v>
      </c>
      <c r="Z622" s="148">
        <f t="shared" si="181"/>
        <v>1</v>
      </c>
      <c r="AA622" s="148">
        <f t="shared" si="182"/>
        <v>1</v>
      </c>
      <c r="AB622" s="122">
        <f t="shared" si="183"/>
        <v>303.04576336566328</v>
      </c>
      <c r="AC622" s="30">
        <f t="shared" si="184"/>
        <v>632.25679999999988</v>
      </c>
      <c r="AD622" s="31">
        <f t="shared" si="185"/>
        <v>1</v>
      </c>
      <c r="AE622" s="164">
        <f t="shared" si="186"/>
        <v>35.559999999999995</v>
      </c>
      <c r="AF622" s="165">
        <f t="shared" si="187"/>
        <v>3.1840433240867236</v>
      </c>
      <c r="AH622" t="str">
        <f t="shared" si="188"/>
        <v>2021</v>
      </c>
    </row>
    <row r="623" spans="4:34" hidden="1" x14ac:dyDescent="0.25">
      <c r="D623" s="282" t="str">
        <f t="shared" si="173"/>
        <v>Q2 2021</v>
      </c>
      <c r="E623" s="114" t="s">
        <v>65</v>
      </c>
      <c r="F623" s="115" t="s">
        <v>84</v>
      </c>
      <c r="G623" s="157" t="s">
        <v>43</v>
      </c>
      <c r="H623" s="157" t="s">
        <v>197</v>
      </c>
      <c r="I623" s="116" t="s">
        <v>44</v>
      </c>
      <c r="J623" s="116" t="s">
        <v>45</v>
      </c>
      <c r="K623" s="116" t="s">
        <v>70</v>
      </c>
      <c r="L623" s="116" t="s">
        <v>120</v>
      </c>
      <c r="M623" s="116" t="s">
        <v>166</v>
      </c>
      <c r="N623" s="117">
        <v>1.58</v>
      </c>
      <c r="O623" s="146">
        <v>400</v>
      </c>
      <c r="P623" s="146">
        <v>400</v>
      </c>
      <c r="Q623" s="242">
        <v>0.31</v>
      </c>
      <c r="R623" s="118" t="str">
        <f t="shared" si="174"/>
        <v>300 - 399</v>
      </c>
      <c r="S623" s="118" t="str">
        <f t="shared" si="175"/>
        <v>1.4 - 1.59</v>
      </c>
      <c r="T623" s="119">
        <f t="shared" si="176"/>
        <v>0.48980000000000001</v>
      </c>
      <c r="U623" s="120">
        <f t="shared" si="177"/>
        <v>0.24963950071999996</v>
      </c>
      <c r="V623" s="161">
        <f t="shared" si="178"/>
        <v>0.48979999999999996</v>
      </c>
      <c r="W623" s="161">
        <f t="shared" si="179"/>
        <v>175.36248173426378</v>
      </c>
      <c r="X623" s="121">
        <f t="shared" si="180"/>
        <v>5.6471604109942435</v>
      </c>
      <c r="Y623" s="188">
        <v>18.216646487078204</v>
      </c>
      <c r="Z623" s="148">
        <f t="shared" si="181"/>
        <v>1</v>
      </c>
      <c r="AA623" s="148">
        <f t="shared" si="182"/>
        <v>1</v>
      </c>
      <c r="AB623" s="122">
        <f t="shared" si="183"/>
        <v>358.02874996787216</v>
      </c>
      <c r="AC623" s="30">
        <f t="shared" si="184"/>
        <v>805.28871199999992</v>
      </c>
      <c r="AD623" s="31">
        <f t="shared" si="185"/>
        <v>1</v>
      </c>
      <c r="AE623" s="164">
        <f t="shared" si="186"/>
        <v>40.131999999999998</v>
      </c>
      <c r="AF623" s="165">
        <f t="shared" si="187"/>
        <v>5.6471604109942435</v>
      </c>
      <c r="AH623" t="str">
        <f t="shared" si="188"/>
        <v>2021</v>
      </c>
    </row>
    <row r="624" spans="4:34" hidden="1" x14ac:dyDescent="0.25">
      <c r="D624" s="282" t="str">
        <f t="shared" si="173"/>
        <v>Q2 2021</v>
      </c>
      <c r="E624" s="114" t="s">
        <v>65</v>
      </c>
      <c r="F624" s="115" t="s">
        <v>84</v>
      </c>
      <c r="G624" s="157" t="s">
        <v>43</v>
      </c>
      <c r="H624" s="157" t="s">
        <v>197</v>
      </c>
      <c r="I624" s="116" t="s">
        <v>44</v>
      </c>
      <c r="J624" s="116" t="s">
        <v>45</v>
      </c>
      <c r="K624" s="116" t="s">
        <v>70</v>
      </c>
      <c r="L624" s="116" t="s">
        <v>119</v>
      </c>
      <c r="M624" s="116" t="s">
        <v>159</v>
      </c>
      <c r="N624" s="117">
        <v>1.28</v>
      </c>
      <c r="O624" s="146">
        <v>390</v>
      </c>
      <c r="P624" s="146">
        <v>390</v>
      </c>
      <c r="Q624" s="242">
        <v>0.21</v>
      </c>
      <c r="R624" s="118" t="str">
        <f t="shared" si="174"/>
        <v>400 - 499</v>
      </c>
      <c r="S624" s="118" t="str">
        <f t="shared" si="175"/>
        <v>1.2 - 1.39</v>
      </c>
      <c r="T624" s="119">
        <f t="shared" si="176"/>
        <v>0.26879999999999998</v>
      </c>
      <c r="U624" s="120">
        <f t="shared" si="177"/>
        <v>0.11098816512000001</v>
      </c>
      <c r="V624" s="161">
        <f t="shared" si="178"/>
        <v>0.26879999999999998</v>
      </c>
      <c r="W624" s="161">
        <f t="shared" si="179"/>
        <v>115.82409075835649</v>
      </c>
      <c r="X624" s="121">
        <f t="shared" si="180"/>
        <v>2.5717273002238921</v>
      </c>
      <c r="Y624" s="188">
        <v>12.24632047725663</v>
      </c>
      <c r="Z624" s="148">
        <f t="shared" si="181"/>
        <v>1</v>
      </c>
      <c r="AA624" s="148">
        <f t="shared" si="182"/>
        <v>1</v>
      </c>
      <c r="AB624" s="122">
        <f t="shared" si="183"/>
        <v>430.8931947855524</v>
      </c>
      <c r="AC624" s="30">
        <f t="shared" si="184"/>
        <v>528.51507200000003</v>
      </c>
      <c r="AD624" s="31">
        <f t="shared" si="185"/>
        <v>1</v>
      </c>
      <c r="AE624" s="164">
        <f t="shared" si="186"/>
        <v>32.512</v>
      </c>
      <c r="AF624" s="165">
        <f t="shared" si="187"/>
        <v>2.5717273002238921</v>
      </c>
      <c r="AH624" t="str">
        <f t="shared" si="188"/>
        <v>2021</v>
      </c>
    </row>
    <row r="625" spans="4:34" hidden="1" x14ac:dyDescent="0.25">
      <c r="D625" s="282" t="str">
        <f t="shared" si="173"/>
        <v>Q2 2021</v>
      </c>
      <c r="E625" s="114" t="s">
        <v>65</v>
      </c>
      <c r="F625" s="115" t="s">
        <v>84</v>
      </c>
      <c r="G625" s="157" t="s">
        <v>43</v>
      </c>
      <c r="H625" s="157" t="s">
        <v>197</v>
      </c>
      <c r="I625" s="116" t="s">
        <v>44</v>
      </c>
      <c r="J625" s="116" t="s">
        <v>45</v>
      </c>
      <c r="K625" s="116" t="s">
        <v>70</v>
      </c>
      <c r="L625" s="116" t="s">
        <v>119</v>
      </c>
      <c r="M625" s="116" t="s">
        <v>155</v>
      </c>
      <c r="N625" s="117">
        <v>1.2</v>
      </c>
      <c r="O625" s="146">
        <v>390</v>
      </c>
      <c r="P625" s="146">
        <v>390</v>
      </c>
      <c r="Q625" s="242">
        <v>0.16</v>
      </c>
      <c r="R625" s="118" t="str">
        <f t="shared" si="174"/>
        <v>400 - 499</v>
      </c>
      <c r="S625" s="118" t="str">
        <f t="shared" si="175"/>
        <v>1.2 - 1.39</v>
      </c>
      <c r="T625" s="119">
        <f t="shared" si="176"/>
        <v>0.192</v>
      </c>
      <c r="U625" s="120">
        <f t="shared" si="177"/>
        <v>7.432243199999998E-2</v>
      </c>
      <c r="V625" s="161">
        <f t="shared" si="178"/>
        <v>0.19199999999999998</v>
      </c>
      <c r="W625" s="161">
        <f t="shared" si="179"/>
        <v>88.246926292081142</v>
      </c>
      <c r="X625" s="121">
        <f t="shared" si="180"/>
        <v>1.8133589558260357</v>
      </c>
      <c r="Y625" s="188">
        <v>11.333493473912723</v>
      </c>
      <c r="Z625" s="148">
        <f t="shared" si="181"/>
        <v>1</v>
      </c>
      <c r="AA625" s="148">
        <f t="shared" si="182"/>
        <v>1</v>
      </c>
      <c r="AB625" s="122">
        <f t="shared" si="183"/>
        <v>459.61940777125591</v>
      </c>
      <c r="AC625" s="30">
        <f t="shared" si="184"/>
        <v>464.51519999999988</v>
      </c>
      <c r="AD625" s="31">
        <f t="shared" si="185"/>
        <v>1</v>
      </c>
      <c r="AE625" s="164">
        <f t="shared" si="186"/>
        <v>30.479999999999997</v>
      </c>
      <c r="AF625" s="165">
        <f t="shared" si="187"/>
        <v>1.8133589558260357</v>
      </c>
      <c r="AH625" t="str">
        <f t="shared" si="188"/>
        <v>2021</v>
      </c>
    </row>
    <row r="626" spans="4:34" hidden="1" x14ac:dyDescent="0.25">
      <c r="D626" s="282" t="str">
        <f t="shared" si="173"/>
        <v>Q2 2021</v>
      </c>
      <c r="E626" s="114" t="s">
        <v>65</v>
      </c>
      <c r="F626" s="115" t="s">
        <v>84</v>
      </c>
      <c r="G626" s="157" t="s">
        <v>43</v>
      </c>
      <c r="H626" s="157" t="s">
        <v>197</v>
      </c>
      <c r="I626" s="116" t="s">
        <v>44</v>
      </c>
      <c r="J626" s="116" t="s">
        <v>45</v>
      </c>
      <c r="K626" s="116" t="s">
        <v>70</v>
      </c>
      <c r="L626" s="116" t="s">
        <v>118</v>
      </c>
      <c r="M626" s="116" t="s">
        <v>275</v>
      </c>
      <c r="N626" s="117">
        <v>1.28</v>
      </c>
      <c r="O626" s="146">
        <v>416</v>
      </c>
      <c r="P626" s="146">
        <v>416</v>
      </c>
      <c r="Q626" s="242">
        <v>0.28999999999999998</v>
      </c>
      <c r="R626" s="118" t="str">
        <f t="shared" si="174"/>
        <v>400 - 499</v>
      </c>
      <c r="S626" s="118" t="str">
        <f t="shared" si="175"/>
        <v>1.2 - 1.39</v>
      </c>
      <c r="T626" s="119">
        <f t="shared" si="176"/>
        <v>0.37119999999999997</v>
      </c>
      <c r="U626" s="120">
        <f t="shared" si="177"/>
        <v>0.15326937088000001</v>
      </c>
      <c r="V626" s="161">
        <f t="shared" si="178"/>
        <v>0.37119999999999997</v>
      </c>
      <c r="W626" s="161">
        <f t="shared" si="179"/>
        <v>170.61072416469017</v>
      </c>
      <c r="X626" s="121">
        <f t="shared" si="180"/>
        <v>3.5514329384044223</v>
      </c>
      <c r="Y626" s="188">
        <v>12.24632047725663</v>
      </c>
      <c r="Z626" s="148">
        <f t="shared" si="181"/>
        <v>1</v>
      </c>
      <c r="AA626" s="148">
        <f t="shared" si="182"/>
        <v>1</v>
      </c>
      <c r="AB626" s="122">
        <f t="shared" si="183"/>
        <v>459.61940777125585</v>
      </c>
      <c r="AC626" s="30">
        <f t="shared" si="184"/>
        <v>528.51507200000003</v>
      </c>
      <c r="AD626" s="31">
        <f t="shared" si="185"/>
        <v>1</v>
      </c>
      <c r="AE626" s="164">
        <f t="shared" si="186"/>
        <v>32.512</v>
      </c>
      <c r="AF626" s="165">
        <f t="shared" si="187"/>
        <v>3.5514329384044223</v>
      </c>
      <c r="AH626" t="str">
        <f t="shared" si="188"/>
        <v>2021</v>
      </c>
    </row>
    <row r="627" spans="4:34" hidden="1" x14ac:dyDescent="0.25">
      <c r="D627" s="282" t="str">
        <f t="shared" si="173"/>
        <v>Q2 2021</v>
      </c>
      <c r="E627" s="114" t="s">
        <v>65</v>
      </c>
      <c r="F627" s="115" t="s">
        <v>84</v>
      </c>
      <c r="G627" s="157" t="s">
        <v>43</v>
      </c>
      <c r="H627" s="157" t="s">
        <v>197</v>
      </c>
      <c r="I627" s="116" t="s">
        <v>44</v>
      </c>
      <c r="J627" s="116" t="s">
        <v>45</v>
      </c>
      <c r="K627" s="116" t="s">
        <v>70</v>
      </c>
      <c r="L627" s="116" t="s">
        <v>118</v>
      </c>
      <c r="M627" s="116" t="s">
        <v>269</v>
      </c>
      <c r="N627" s="117">
        <v>1.1000000000000001</v>
      </c>
      <c r="O627" s="146">
        <v>360</v>
      </c>
      <c r="P627" s="146">
        <v>360</v>
      </c>
      <c r="Q627" s="242">
        <v>0.18</v>
      </c>
      <c r="R627" s="118" t="str">
        <f t="shared" si="174"/>
        <v>400 - 499</v>
      </c>
      <c r="S627" s="118" t="str">
        <f t="shared" si="175"/>
        <v>1 - 1.19</v>
      </c>
      <c r="T627" s="119">
        <f t="shared" si="176"/>
        <v>0.19800000000000001</v>
      </c>
      <c r="U627" s="120">
        <f t="shared" si="177"/>
        <v>7.0257923999999999E-2</v>
      </c>
      <c r="V627" s="161">
        <f t="shared" si="178"/>
        <v>0.19800000000000004</v>
      </c>
      <c r="W627" s="161">
        <f t="shared" si="179"/>
        <v>91.641038841776563</v>
      </c>
      <c r="X627" s="121">
        <f t="shared" si="180"/>
        <v>2.0818744811336267</v>
      </c>
      <c r="Y627" s="188">
        <v>11.565969339631259</v>
      </c>
      <c r="Z627" s="148">
        <f t="shared" si="181"/>
        <v>1</v>
      </c>
      <c r="AA627" s="148">
        <f t="shared" si="182"/>
        <v>1</v>
      </c>
      <c r="AB627" s="122">
        <f t="shared" si="183"/>
        <v>462.83352950392202</v>
      </c>
      <c r="AC627" s="30">
        <f t="shared" si="184"/>
        <v>390.32180000000005</v>
      </c>
      <c r="AD627" s="31">
        <f t="shared" si="185"/>
        <v>1</v>
      </c>
      <c r="AE627" s="164">
        <f t="shared" si="186"/>
        <v>27.94</v>
      </c>
      <c r="AF627" s="165">
        <f t="shared" si="187"/>
        <v>2.0818744811336267</v>
      </c>
      <c r="AH627" t="str">
        <f t="shared" si="188"/>
        <v>2021</v>
      </c>
    </row>
    <row r="628" spans="4:34" hidden="1" x14ac:dyDescent="0.25">
      <c r="D628" s="282" t="str">
        <f t="shared" si="173"/>
        <v>Q2 2021</v>
      </c>
      <c r="E628" s="114" t="s">
        <v>65</v>
      </c>
      <c r="F628" s="115" t="s">
        <v>84</v>
      </c>
      <c r="G628" s="157" t="s">
        <v>43</v>
      </c>
      <c r="H628" s="157" t="s">
        <v>197</v>
      </c>
      <c r="I628" s="116" t="s">
        <v>44</v>
      </c>
      <c r="J628" s="116" t="s">
        <v>45</v>
      </c>
      <c r="K628" s="116" t="s">
        <v>70</v>
      </c>
      <c r="L628" s="116" t="s">
        <v>118</v>
      </c>
      <c r="M628" s="116" t="s">
        <v>268</v>
      </c>
      <c r="N628" s="117">
        <v>0.82</v>
      </c>
      <c r="O628" s="146">
        <v>128</v>
      </c>
      <c r="P628" s="146">
        <v>48</v>
      </c>
      <c r="Q628" s="242">
        <v>0.11</v>
      </c>
      <c r="R628" s="118" t="str">
        <f t="shared" si="174"/>
        <v xml:space="preserve"> &lt; 200</v>
      </c>
      <c r="S628" s="118" t="str">
        <f t="shared" si="175"/>
        <v>0.8 - 0.99</v>
      </c>
      <c r="T628" s="119">
        <f t="shared" si="176"/>
        <v>9.0199999999999989E-2</v>
      </c>
      <c r="U628" s="120">
        <f t="shared" si="177"/>
        <v>1.5688311530958895E-2</v>
      </c>
      <c r="V628" s="161">
        <f t="shared" si="178"/>
        <v>9.0199999999999989E-2</v>
      </c>
      <c r="W628" s="161">
        <f t="shared" si="179"/>
        <v>15.037446591758853</v>
      </c>
      <c r="X628" s="121">
        <f t="shared" si="180"/>
        <v>1.1995009692937288</v>
      </c>
      <c r="Y628" s="188">
        <v>10.904554266306626</v>
      </c>
      <c r="Z628" s="148">
        <f t="shared" si="181"/>
        <v>8</v>
      </c>
      <c r="AA628" s="148">
        <f t="shared" si="182"/>
        <v>3</v>
      </c>
      <c r="AB628" s="122">
        <f t="shared" si="183"/>
        <v>166.71226820131767</v>
      </c>
      <c r="AC628" s="30">
        <f t="shared" si="184"/>
        <v>142.62101391780814</v>
      </c>
      <c r="AD628" s="31">
        <f t="shared" si="185"/>
        <v>2.6666666666666665</v>
      </c>
      <c r="AE628" s="164">
        <f t="shared" si="186"/>
        <v>20.827999999999996</v>
      </c>
      <c r="AF628" s="165">
        <f t="shared" si="187"/>
        <v>1.1995009692937288</v>
      </c>
      <c r="AH628" t="str">
        <f t="shared" si="188"/>
        <v>2021</v>
      </c>
    </row>
    <row r="629" spans="4:34" hidden="1" x14ac:dyDescent="0.25">
      <c r="D629" s="282" t="str">
        <f t="shared" si="173"/>
        <v>Q2 2021</v>
      </c>
      <c r="E629" s="114" t="s">
        <v>65</v>
      </c>
      <c r="F629" s="115" t="s">
        <v>84</v>
      </c>
      <c r="G629" s="157" t="s">
        <v>43</v>
      </c>
      <c r="H629" s="157" t="s">
        <v>197</v>
      </c>
      <c r="I629" s="116" t="s">
        <v>58</v>
      </c>
      <c r="J629" s="116" t="s">
        <v>45</v>
      </c>
      <c r="K629" s="116" t="s">
        <v>70</v>
      </c>
      <c r="L629" s="116" t="s">
        <v>77</v>
      </c>
      <c r="M629" s="116" t="s">
        <v>181</v>
      </c>
      <c r="N629" s="117">
        <v>1.41</v>
      </c>
      <c r="O629" s="146">
        <v>320</v>
      </c>
      <c r="P629" s="146">
        <v>360</v>
      </c>
      <c r="Q629" s="242">
        <v>0.4</v>
      </c>
      <c r="R629" s="118" t="str">
        <f t="shared" si="174"/>
        <v>300 - 399</v>
      </c>
      <c r="S629" s="118" t="str">
        <f t="shared" si="175"/>
        <v>1.4 - 1.59</v>
      </c>
      <c r="T629" s="119">
        <f t="shared" si="176"/>
        <v>0.56399999999999995</v>
      </c>
      <c r="U629" s="120">
        <f t="shared" si="177"/>
        <v>0.25475935699862057</v>
      </c>
      <c r="V629" s="161">
        <f t="shared" si="178"/>
        <v>0.56399999999999995</v>
      </c>
      <c r="W629" s="161">
        <f t="shared" si="179"/>
        <v>192.66551326067673</v>
      </c>
      <c r="X629" s="121">
        <f t="shared" si="180"/>
        <v>4.8985281909026526</v>
      </c>
      <c r="Y629" s="188">
        <v>12.24632047725663</v>
      </c>
      <c r="Z629" s="148">
        <f t="shared" si="181"/>
        <v>8</v>
      </c>
      <c r="AA629" s="148">
        <f t="shared" si="182"/>
        <v>9</v>
      </c>
      <c r="AB629" s="122">
        <f t="shared" si="183"/>
        <v>341.60551996573889</v>
      </c>
      <c r="AC629" s="30">
        <f t="shared" si="184"/>
        <v>636.89839249655142</v>
      </c>
      <c r="AD629" s="31">
        <f t="shared" si="185"/>
        <v>0.88888888888888884</v>
      </c>
      <c r="AE629" s="164">
        <f t="shared" si="186"/>
        <v>35.813999999999993</v>
      </c>
      <c r="AF629" s="165">
        <f t="shared" si="187"/>
        <v>4.8985281909026526</v>
      </c>
      <c r="AH629" t="str">
        <f t="shared" si="188"/>
        <v>2021</v>
      </c>
    </row>
    <row r="630" spans="4:34" hidden="1" x14ac:dyDescent="0.25">
      <c r="D630" s="282" t="str">
        <f t="shared" si="173"/>
        <v>Q2 2021</v>
      </c>
      <c r="E630" s="114" t="s">
        <v>65</v>
      </c>
      <c r="F630" s="115" t="s">
        <v>84</v>
      </c>
      <c r="G630" s="157" t="s">
        <v>43</v>
      </c>
      <c r="H630" s="157" t="s">
        <v>197</v>
      </c>
      <c r="I630" s="116" t="s">
        <v>89</v>
      </c>
      <c r="J630" s="116" t="s">
        <v>45</v>
      </c>
      <c r="K630" s="116" t="s">
        <v>70</v>
      </c>
      <c r="L630" s="116" t="s">
        <v>77</v>
      </c>
      <c r="M630" s="116" t="s">
        <v>180</v>
      </c>
      <c r="N630" s="117">
        <v>1.58</v>
      </c>
      <c r="O630" s="146">
        <v>320</v>
      </c>
      <c r="P630" s="146">
        <v>360</v>
      </c>
      <c r="Q630" s="242">
        <v>1.05</v>
      </c>
      <c r="R630" s="118" t="str">
        <f t="shared" si="174"/>
        <v>300 - 399</v>
      </c>
      <c r="S630" s="118" t="str">
        <f t="shared" si="175"/>
        <v>1.4 - 1.59</v>
      </c>
      <c r="T630" s="119">
        <f t="shared" si="176"/>
        <v>1.6590000000000003</v>
      </c>
      <c r="U630" s="120">
        <f t="shared" si="177"/>
        <v>0.83972174658206888</v>
      </c>
      <c r="V630" s="161">
        <f t="shared" si="178"/>
        <v>1.659</v>
      </c>
      <c r="W630" s="161">
        <f t="shared" si="179"/>
        <v>505.74697230927643</v>
      </c>
      <c r="X630" s="121">
        <f t="shared" si="180"/>
        <v>14.287373890132729</v>
      </c>
      <c r="Y630" s="188">
        <v>13.60702275250736</v>
      </c>
      <c r="Z630" s="148">
        <f t="shared" si="181"/>
        <v>8</v>
      </c>
      <c r="AA630" s="148">
        <f t="shared" si="182"/>
        <v>9</v>
      </c>
      <c r="AB630" s="122">
        <f t="shared" si="183"/>
        <v>304.8504956656277</v>
      </c>
      <c r="AC630" s="30">
        <f t="shared" si="184"/>
        <v>799.73499674482753</v>
      </c>
      <c r="AD630" s="31">
        <f t="shared" si="185"/>
        <v>0.88888888888888884</v>
      </c>
      <c r="AE630" s="164">
        <f t="shared" si="186"/>
        <v>40.131999999999998</v>
      </c>
      <c r="AF630" s="165">
        <f t="shared" si="187"/>
        <v>14.287373890132729</v>
      </c>
      <c r="AH630" t="str">
        <f t="shared" si="188"/>
        <v>2021</v>
      </c>
    </row>
    <row r="631" spans="4:34" hidden="1" x14ac:dyDescent="0.25">
      <c r="D631" s="282" t="str">
        <f t="shared" si="173"/>
        <v>Q2 2021</v>
      </c>
      <c r="E631" s="114" t="s">
        <v>65</v>
      </c>
      <c r="F631" s="115" t="s">
        <v>84</v>
      </c>
      <c r="G631" s="157" t="s">
        <v>43</v>
      </c>
      <c r="H631" s="157" t="s">
        <v>197</v>
      </c>
      <c r="I631" s="116" t="s">
        <v>58</v>
      </c>
      <c r="J631" s="116" t="s">
        <v>45</v>
      </c>
      <c r="K631" s="116" t="s">
        <v>70</v>
      </c>
      <c r="L631" s="116" t="s">
        <v>148</v>
      </c>
      <c r="M631" s="116" t="s">
        <v>180</v>
      </c>
      <c r="N631" s="117">
        <v>1.6</v>
      </c>
      <c r="O631" s="146">
        <v>320</v>
      </c>
      <c r="P631" s="146">
        <v>360</v>
      </c>
      <c r="Q631" s="242">
        <v>0.33</v>
      </c>
      <c r="R631" s="118" t="str">
        <f t="shared" si="174"/>
        <v>300 - 399</v>
      </c>
      <c r="S631" s="118" t="str">
        <f t="shared" si="175"/>
        <v>1.6 - 1.79</v>
      </c>
      <c r="T631" s="119">
        <f t="shared" si="176"/>
        <v>0.52800000000000002</v>
      </c>
      <c r="U631" s="120">
        <f t="shared" si="177"/>
        <v>0.27063616617931036</v>
      </c>
      <c r="V631" s="161">
        <f t="shared" si="178"/>
        <v>0.52800000000000002</v>
      </c>
      <c r="W631" s="161">
        <f t="shared" si="179"/>
        <v>158.94904844005831</v>
      </c>
      <c r="X631" s="121">
        <f t="shared" si="180"/>
        <v>4.9393492591601733</v>
      </c>
      <c r="Y631" s="188">
        <v>14.9677250277581</v>
      </c>
      <c r="Z631" s="148">
        <f t="shared" si="181"/>
        <v>8</v>
      </c>
      <c r="AA631" s="148">
        <f t="shared" si="182"/>
        <v>9</v>
      </c>
      <c r="AB631" s="122">
        <f t="shared" si="183"/>
        <v>301.03986446980736</v>
      </c>
      <c r="AC631" s="30">
        <f t="shared" si="184"/>
        <v>820.10959448275855</v>
      </c>
      <c r="AD631" s="31">
        <f t="shared" si="185"/>
        <v>0.88888888888888884</v>
      </c>
      <c r="AE631" s="164">
        <f t="shared" si="186"/>
        <v>40.64</v>
      </c>
      <c r="AF631" s="165">
        <f t="shared" si="187"/>
        <v>4.9393492591601733</v>
      </c>
      <c r="AH631" t="str">
        <f t="shared" si="188"/>
        <v>2021</v>
      </c>
    </row>
    <row r="632" spans="4:34" hidden="1" x14ac:dyDescent="0.25">
      <c r="D632" s="282" t="str">
        <f t="shared" si="173"/>
        <v>Q2 2021</v>
      </c>
      <c r="E632" s="114" t="s">
        <v>65</v>
      </c>
      <c r="F632" s="115" t="s">
        <v>84</v>
      </c>
      <c r="G632" s="157" t="s">
        <v>43</v>
      </c>
      <c r="H632" s="157" t="s">
        <v>197</v>
      </c>
      <c r="I632" s="116" t="s">
        <v>50</v>
      </c>
      <c r="J632" s="116" t="s">
        <v>45</v>
      </c>
      <c r="K632" s="116" t="s">
        <v>70</v>
      </c>
      <c r="L632" s="116" t="s">
        <v>70</v>
      </c>
      <c r="M632" s="116" t="s">
        <v>152</v>
      </c>
      <c r="N632" s="117">
        <v>1.4</v>
      </c>
      <c r="O632" s="146">
        <v>240</v>
      </c>
      <c r="P632" s="146">
        <v>240</v>
      </c>
      <c r="Q632" s="242">
        <v>0.27</v>
      </c>
      <c r="R632" s="118" t="str">
        <f t="shared" si="174"/>
        <v>200 - 299</v>
      </c>
      <c r="S632" s="118" t="str">
        <f t="shared" si="175"/>
        <v>1.4 - 1.59</v>
      </c>
      <c r="T632" s="119">
        <f t="shared" si="176"/>
        <v>0.378</v>
      </c>
      <c r="U632" s="120">
        <f t="shared" si="177"/>
        <v>0.17070933599999999</v>
      </c>
      <c r="V632" s="161">
        <f t="shared" si="178"/>
        <v>0.37799999999999995</v>
      </c>
      <c r="W632" s="161">
        <f t="shared" si="179"/>
        <v>91.641038841776563</v>
      </c>
      <c r="X632" s="121">
        <f t="shared" si="180"/>
        <v>3.6738961431769876</v>
      </c>
      <c r="Y632" s="188">
        <v>13.60702275250736</v>
      </c>
      <c r="Z632" s="148">
        <f t="shared" si="181"/>
        <v>1</v>
      </c>
      <c r="AA632" s="148">
        <f t="shared" si="182"/>
        <v>1</v>
      </c>
      <c r="AB632" s="122">
        <f t="shared" si="183"/>
        <v>242.43661069253059</v>
      </c>
      <c r="AC632" s="30">
        <f t="shared" si="184"/>
        <v>632.25679999999988</v>
      </c>
      <c r="AD632" s="31">
        <f t="shared" si="185"/>
        <v>1</v>
      </c>
      <c r="AE632" s="164">
        <f t="shared" si="186"/>
        <v>35.559999999999995</v>
      </c>
      <c r="AF632" s="165">
        <f t="shared" si="187"/>
        <v>3.6738961431769876</v>
      </c>
      <c r="AH632" t="str">
        <f t="shared" si="188"/>
        <v>2021</v>
      </c>
    </row>
    <row r="633" spans="4:34" hidden="1" x14ac:dyDescent="0.25">
      <c r="D633" s="282" t="str">
        <f t="shared" si="173"/>
        <v>Q2 2021</v>
      </c>
      <c r="E633" s="114" t="s">
        <v>65</v>
      </c>
      <c r="F633" s="115" t="s">
        <v>84</v>
      </c>
      <c r="G633" s="157" t="s">
        <v>43</v>
      </c>
      <c r="H633" s="157" t="s">
        <v>197</v>
      </c>
      <c r="I633" s="116" t="s">
        <v>44</v>
      </c>
      <c r="J633" s="116" t="s">
        <v>45</v>
      </c>
      <c r="K633" s="116" t="s">
        <v>70</v>
      </c>
      <c r="L633" s="116" t="s">
        <v>70</v>
      </c>
      <c r="M633" s="116" t="s">
        <v>270</v>
      </c>
      <c r="N633" s="117">
        <v>1.4</v>
      </c>
      <c r="O633" s="146">
        <v>300</v>
      </c>
      <c r="P633" s="146">
        <v>300</v>
      </c>
      <c r="Q633" s="242">
        <v>0.28999999999999998</v>
      </c>
      <c r="R633" s="118" t="str">
        <f t="shared" si="174"/>
        <v>300 - 399</v>
      </c>
      <c r="S633" s="118" t="str">
        <f t="shared" si="175"/>
        <v>1.4 - 1.59</v>
      </c>
      <c r="T633" s="119">
        <f t="shared" si="176"/>
        <v>0.40599999999999997</v>
      </c>
      <c r="U633" s="120">
        <f t="shared" si="177"/>
        <v>0.18335447199999996</v>
      </c>
      <c r="V633" s="161">
        <f t="shared" si="178"/>
        <v>0.40599999999999997</v>
      </c>
      <c r="W633" s="161">
        <f t="shared" si="179"/>
        <v>123.03657992645927</v>
      </c>
      <c r="X633" s="121">
        <f t="shared" si="180"/>
        <v>3.5514329384044223</v>
      </c>
      <c r="Y633" s="188">
        <v>12.24632047725663</v>
      </c>
      <c r="Z633" s="148">
        <f t="shared" si="181"/>
        <v>1</v>
      </c>
      <c r="AA633" s="148">
        <f t="shared" si="182"/>
        <v>1</v>
      </c>
      <c r="AB633" s="122">
        <f t="shared" si="183"/>
        <v>303.04576336566328</v>
      </c>
      <c r="AC633" s="30">
        <f t="shared" si="184"/>
        <v>632.25679999999988</v>
      </c>
      <c r="AD633" s="31">
        <f t="shared" si="185"/>
        <v>1</v>
      </c>
      <c r="AE633" s="164">
        <f t="shared" si="186"/>
        <v>35.559999999999995</v>
      </c>
      <c r="AF633" s="165">
        <f t="shared" si="187"/>
        <v>3.5514329384044223</v>
      </c>
      <c r="AH633" t="str">
        <f t="shared" si="188"/>
        <v>2021</v>
      </c>
    </row>
    <row r="634" spans="4:34" hidden="1" x14ac:dyDescent="0.25">
      <c r="D634" s="282" t="str">
        <f t="shared" si="173"/>
        <v>Q2 2021</v>
      </c>
      <c r="E634" s="114" t="s">
        <v>65</v>
      </c>
      <c r="F634" s="115" t="s">
        <v>84</v>
      </c>
      <c r="G634" s="157" t="s">
        <v>43</v>
      </c>
      <c r="H634" s="157" t="s">
        <v>197</v>
      </c>
      <c r="I634" s="116" t="s">
        <v>44</v>
      </c>
      <c r="J634" s="116" t="s">
        <v>45</v>
      </c>
      <c r="K634" s="116" t="s">
        <v>70</v>
      </c>
      <c r="L634" s="116" t="s">
        <v>70</v>
      </c>
      <c r="M634" s="116" t="s">
        <v>271</v>
      </c>
      <c r="N634" s="117">
        <v>1.58</v>
      </c>
      <c r="O634" s="146">
        <v>336</v>
      </c>
      <c r="P634" s="146">
        <v>336</v>
      </c>
      <c r="Q634" s="242">
        <v>0.21</v>
      </c>
      <c r="R634" s="118" t="str">
        <f t="shared" si="174"/>
        <v>300 - 399</v>
      </c>
      <c r="S634" s="118" t="str">
        <f t="shared" si="175"/>
        <v>1.4 - 1.59</v>
      </c>
      <c r="T634" s="119">
        <f t="shared" si="176"/>
        <v>0.33179999999999998</v>
      </c>
      <c r="U634" s="120">
        <f t="shared" si="177"/>
        <v>0.16911062951999997</v>
      </c>
      <c r="V634" s="161">
        <f t="shared" si="178"/>
        <v>0.33179999999999998</v>
      </c>
      <c r="W634" s="161">
        <f t="shared" si="179"/>
        <v>99.786908961045583</v>
      </c>
      <c r="X634" s="121">
        <f t="shared" si="180"/>
        <v>2.8574747780265457</v>
      </c>
      <c r="Y634" s="188">
        <v>13.60702275250736</v>
      </c>
      <c r="Z634" s="148">
        <f t="shared" si="181"/>
        <v>1</v>
      </c>
      <c r="AA634" s="148">
        <f t="shared" si="182"/>
        <v>1</v>
      </c>
      <c r="AB634" s="122">
        <f t="shared" si="183"/>
        <v>300.74414997301261</v>
      </c>
      <c r="AC634" s="30">
        <f t="shared" si="184"/>
        <v>805.28871199999992</v>
      </c>
      <c r="AD634" s="31">
        <f t="shared" si="185"/>
        <v>1</v>
      </c>
      <c r="AE634" s="164">
        <f t="shared" si="186"/>
        <v>40.131999999999998</v>
      </c>
      <c r="AF634" s="165">
        <f t="shared" si="187"/>
        <v>2.8574747780265457</v>
      </c>
      <c r="AH634" t="str">
        <f t="shared" si="188"/>
        <v>2021</v>
      </c>
    </row>
    <row r="635" spans="4:34" hidden="1" x14ac:dyDescent="0.25">
      <c r="D635" s="282" t="str">
        <f t="shared" si="173"/>
        <v>Q2 2021</v>
      </c>
      <c r="E635" s="114" t="s">
        <v>65</v>
      </c>
      <c r="F635" s="115" t="s">
        <v>84</v>
      </c>
      <c r="G635" s="157" t="s">
        <v>43</v>
      </c>
      <c r="H635" s="157" t="s">
        <v>197</v>
      </c>
      <c r="I635" s="116" t="s">
        <v>58</v>
      </c>
      <c r="J635" s="116" t="s">
        <v>45</v>
      </c>
      <c r="K635" s="116" t="s">
        <v>70</v>
      </c>
      <c r="L635" s="116" t="s">
        <v>70</v>
      </c>
      <c r="M635" s="116" t="s">
        <v>131</v>
      </c>
      <c r="N635" s="117">
        <v>1.2</v>
      </c>
      <c r="O635" s="146">
        <v>390</v>
      </c>
      <c r="P635" s="146">
        <v>390</v>
      </c>
      <c r="Q635" s="242">
        <v>0.05</v>
      </c>
      <c r="R635" s="118" t="str">
        <f t="shared" si="174"/>
        <v>400 - 499</v>
      </c>
      <c r="S635" s="118" t="str">
        <f t="shared" si="175"/>
        <v>1.2 - 1.39</v>
      </c>
      <c r="T635" s="119">
        <f t="shared" si="176"/>
        <v>0.06</v>
      </c>
      <c r="U635" s="120">
        <f t="shared" si="177"/>
        <v>2.3225759999999995E-2</v>
      </c>
      <c r="V635" s="161">
        <f t="shared" si="178"/>
        <v>6.0000000000000005E-2</v>
      </c>
      <c r="W635" s="161">
        <f t="shared" si="179"/>
        <v>27.577164466275356</v>
      </c>
      <c r="X635" s="121">
        <f t="shared" si="180"/>
        <v>0.56667467369563618</v>
      </c>
      <c r="Y635" s="188">
        <v>11.333493473912723</v>
      </c>
      <c r="Z635" s="148">
        <f t="shared" si="181"/>
        <v>1</v>
      </c>
      <c r="AA635" s="148">
        <f t="shared" si="182"/>
        <v>1</v>
      </c>
      <c r="AB635" s="122">
        <f t="shared" si="183"/>
        <v>459.61940777125591</v>
      </c>
      <c r="AC635" s="30">
        <f t="shared" si="184"/>
        <v>464.51519999999988</v>
      </c>
      <c r="AD635" s="31">
        <f t="shared" si="185"/>
        <v>1</v>
      </c>
      <c r="AE635" s="164">
        <f t="shared" si="186"/>
        <v>30.479999999999997</v>
      </c>
      <c r="AF635" s="165">
        <f t="shared" si="187"/>
        <v>0.56667467369563618</v>
      </c>
      <c r="AH635" t="str">
        <f t="shared" si="188"/>
        <v>2021</v>
      </c>
    </row>
    <row r="636" spans="4:34" hidden="1" x14ac:dyDescent="0.25">
      <c r="D636" s="282" t="str">
        <f t="shared" si="173"/>
        <v>Q2 2021</v>
      </c>
      <c r="E636" s="114" t="s">
        <v>65</v>
      </c>
      <c r="F636" s="115" t="s">
        <v>84</v>
      </c>
      <c r="G636" s="157" t="s">
        <v>43</v>
      </c>
      <c r="H636" s="157" t="s">
        <v>197</v>
      </c>
      <c r="I636" s="116" t="s">
        <v>58</v>
      </c>
      <c r="J636" s="116" t="s">
        <v>45</v>
      </c>
      <c r="K636" s="116" t="s">
        <v>70</v>
      </c>
      <c r="L636" s="116" t="s">
        <v>70</v>
      </c>
      <c r="M636" s="116" t="s">
        <v>131</v>
      </c>
      <c r="N636" s="117">
        <v>1.4</v>
      </c>
      <c r="O636" s="146">
        <v>400</v>
      </c>
      <c r="P636" s="146">
        <v>400</v>
      </c>
      <c r="Q636" s="242">
        <v>0.1</v>
      </c>
      <c r="R636" s="118" t="str">
        <f t="shared" si="174"/>
        <v>400 - 499</v>
      </c>
      <c r="S636" s="118" t="str">
        <f t="shared" si="175"/>
        <v>1.4 - 1.59</v>
      </c>
      <c r="T636" s="119">
        <f t="shared" si="176"/>
        <v>0.13999999999999999</v>
      </c>
      <c r="U636" s="120">
        <f t="shared" si="177"/>
        <v>6.3225679999999992E-2</v>
      </c>
      <c r="V636" s="161">
        <f t="shared" si="178"/>
        <v>0.13999999999999999</v>
      </c>
      <c r="W636" s="161">
        <f t="shared" si="179"/>
        <v>56.568542494923804</v>
      </c>
      <c r="X636" s="121">
        <f t="shared" si="180"/>
        <v>1.2926671614881997</v>
      </c>
      <c r="Y636" s="188">
        <v>12.926671614881997</v>
      </c>
      <c r="Z636" s="148">
        <f t="shared" si="181"/>
        <v>1</v>
      </c>
      <c r="AA636" s="148">
        <f t="shared" si="182"/>
        <v>1</v>
      </c>
      <c r="AB636" s="122">
        <f t="shared" si="183"/>
        <v>404.06101782088433</v>
      </c>
      <c r="AC636" s="30">
        <f t="shared" si="184"/>
        <v>632.25679999999988</v>
      </c>
      <c r="AD636" s="31">
        <f t="shared" si="185"/>
        <v>1</v>
      </c>
      <c r="AE636" s="164">
        <f t="shared" si="186"/>
        <v>35.559999999999995</v>
      </c>
      <c r="AF636" s="165">
        <f t="shared" si="187"/>
        <v>1.2926671614881997</v>
      </c>
      <c r="AH636" t="str">
        <f t="shared" si="188"/>
        <v>2021</v>
      </c>
    </row>
    <row r="637" spans="4:34" hidden="1" x14ac:dyDescent="0.25">
      <c r="D637" s="282" t="str">
        <f t="shared" si="173"/>
        <v>Q2 2021</v>
      </c>
      <c r="E637" s="114" t="s">
        <v>65</v>
      </c>
      <c r="F637" s="115" t="s">
        <v>84</v>
      </c>
      <c r="G637" s="157" t="s">
        <v>43</v>
      </c>
      <c r="H637" s="157" t="s">
        <v>197</v>
      </c>
      <c r="I637" s="116" t="s">
        <v>89</v>
      </c>
      <c r="J637" s="116" t="s">
        <v>45</v>
      </c>
      <c r="K637" s="116" t="s">
        <v>70</v>
      </c>
      <c r="L637" s="116" t="s">
        <v>70</v>
      </c>
      <c r="M637" s="116" t="s">
        <v>131</v>
      </c>
      <c r="N637" s="117">
        <v>1.39</v>
      </c>
      <c r="O637" s="146">
        <v>454</v>
      </c>
      <c r="P637" s="146">
        <v>454</v>
      </c>
      <c r="Q637" s="242">
        <v>0.3</v>
      </c>
      <c r="R637" s="118" t="str">
        <f t="shared" si="174"/>
        <v>400 - 499</v>
      </c>
      <c r="S637" s="118" t="str">
        <f t="shared" si="175"/>
        <v>1.2 - 1.39</v>
      </c>
      <c r="T637" s="119">
        <f t="shared" si="176"/>
        <v>0.41699999999999998</v>
      </c>
      <c r="U637" s="120">
        <f t="shared" si="177"/>
        <v>0.18697704539999999</v>
      </c>
      <c r="V637" s="161">
        <f t="shared" si="178"/>
        <v>0.41699999999999998</v>
      </c>
      <c r="W637" s="161">
        <f t="shared" si="179"/>
        <v>192.61588719521552</v>
      </c>
      <c r="X637" s="121">
        <f t="shared" si="180"/>
        <v>4.0821068257522075</v>
      </c>
      <c r="Y637" s="188">
        <v>13.60702275250736</v>
      </c>
      <c r="Z637" s="148">
        <f t="shared" si="181"/>
        <v>1</v>
      </c>
      <c r="AA637" s="148">
        <f t="shared" si="182"/>
        <v>1</v>
      </c>
      <c r="AB637" s="122">
        <f t="shared" si="183"/>
        <v>461.90860238660804</v>
      </c>
      <c r="AC637" s="30">
        <f t="shared" si="184"/>
        <v>623.25681799999995</v>
      </c>
      <c r="AD637" s="31">
        <f t="shared" si="185"/>
        <v>1</v>
      </c>
      <c r="AE637" s="164">
        <f t="shared" si="186"/>
        <v>35.305999999999997</v>
      </c>
      <c r="AF637" s="165">
        <f t="shared" si="187"/>
        <v>4.0821068257522075</v>
      </c>
      <c r="AH637" t="str">
        <f t="shared" si="188"/>
        <v>2021</v>
      </c>
    </row>
    <row r="638" spans="4:34" hidden="1" x14ac:dyDescent="0.25">
      <c r="D638" s="282" t="str">
        <f t="shared" si="173"/>
        <v>Q2 2021</v>
      </c>
      <c r="E638" s="114" t="s">
        <v>65</v>
      </c>
      <c r="F638" s="115" t="s">
        <v>84</v>
      </c>
      <c r="G638" s="157" t="s">
        <v>43</v>
      </c>
      <c r="H638" s="157" t="s">
        <v>197</v>
      </c>
      <c r="I638" s="116" t="s">
        <v>58</v>
      </c>
      <c r="J638" s="116" t="s">
        <v>45</v>
      </c>
      <c r="K638" s="116" t="s">
        <v>70</v>
      </c>
      <c r="L638" s="116" t="s">
        <v>70</v>
      </c>
      <c r="M638" s="116" t="s">
        <v>131</v>
      </c>
      <c r="N638" s="117">
        <v>0.95</v>
      </c>
      <c r="O638" s="146">
        <v>120</v>
      </c>
      <c r="P638" s="146">
        <v>180</v>
      </c>
      <c r="Q638" s="242">
        <v>0.68</v>
      </c>
      <c r="R638" s="118" t="str">
        <f t="shared" si="174"/>
        <v>200 - 299</v>
      </c>
      <c r="S638" s="118" t="str">
        <f t="shared" si="175"/>
        <v>0.8 - 0.99</v>
      </c>
      <c r="T638" s="119">
        <f t="shared" si="176"/>
        <v>0.64600000000000002</v>
      </c>
      <c r="U638" s="120">
        <f t="shared" si="177"/>
        <v>0.18273908861538463</v>
      </c>
      <c r="V638" s="161">
        <f t="shared" si="178"/>
        <v>0.64600000000000002</v>
      </c>
      <c r="W638" s="161">
        <f t="shared" si="179"/>
        <v>147.10649203893078</v>
      </c>
      <c r="X638" s="121">
        <f t="shared" si="180"/>
        <v>5.551665283023004</v>
      </c>
      <c r="Y638" s="188">
        <v>8.1642136515044168</v>
      </c>
      <c r="Z638" s="148">
        <f t="shared" si="181"/>
        <v>2</v>
      </c>
      <c r="AA638" s="148">
        <f t="shared" si="182"/>
        <v>3</v>
      </c>
      <c r="AB638" s="122">
        <f t="shared" si="183"/>
        <v>227.71902792404143</v>
      </c>
      <c r="AC638" s="30">
        <f t="shared" si="184"/>
        <v>268.73395384615384</v>
      </c>
      <c r="AD638" s="31">
        <f t="shared" si="185"/>
        <v>0.66666666666666663</v>
      </c>
      <c r="AE638" s="164">
        <f t="shared" si="186"/>
        <v>24.13</v>
      </c>
      <c r="AF638" s="165">
        <f t="shared" si="187"/>
        <v>5.551665283023004</v>
      </c>
      <c r="AH638" t="str">
        <f t="shared" si="188"/>
        <v>2021</v>
      </c>
    </row>
    <row r="639" spans="4:34" hidden="1" x14ac:dyDescent="0.25">
      <c r="D639" s="282" t="str">
        <f t="shared" si="173"/>
        <v>Q2 2021</v>
      </c>
      <c r="E639" s="114" t="s">
        <v>65</v>
      </c>
      <c r="F639" s="115" t="s">
        <v>84</v>
      </c>
      <c r="G639" s="157" t="s">
        <v>43</v>
      </c>
      <c r="H639" s="157" t="s">
        <v>197</v>
      </c>
      <c r="I639" s="116" t="s">
        <v>89</v>
      </c>
      <c r="J639" s="116" t="s">
        <v>45</v>
      </c>
      <c r="K639" s="116" t="s">
        <v>70</v>
      </c>
      <c r="L639" s="116" t="s">
        <v>70</v>
      </c>
      <c r="M639" s="116" t="s">
        <v>131</v>
      </c>
      <c r="N639" s="117">
        <v>0.95</v>
      </c>
      <c r="O639" s="146">
        <v>120</v>
      </c>
      <c r="P639" s="146">
        <v>240</v>
      </c>
      <c r="Q639" s="242">
        <v>1</v>
      </c>
      <c r="R639" s="118" t="str">
        <f t="shared" si="174"/>
        <v>200 - 299</v>
      </c>
      <c r="S639" s="118" t="str">
        <f t="shared" si="175"/>
        <v>0.8 - 0.99</v>
      </c>
      <c r="T639" s="119">
        <f t="shared" si="176"/>
        <v>0.95</v>
      </c>
      <c r="U639" s="120">
        <f t="shared" si="177"/>
        <v>0.23290276000000001</v>
      </c>
      <c r="V639" s="161">
        <f t="shared" si="178"/>
        <v>0.95000000000000007</v>
      </c>
      <c r="W639" s="161">
        <f t="shared" si="179"/>
        <v>268.32815729997475</v>
      </c>
      <c r="X639" s="121">
        <f t="shared" si="180"/>
        <v>8.1642136515044168</v>
      </c>
      <c r="Y639" s="188">
        <v>8.1642136515044168</v>
      </c>
      <c r="Z639" s="148">
        <f t="shared" si="181"/>
        <v>1</v>
      </c>
      <c r="AA639" s="148">
        <f t="shared" si="182"/>
        <v>2</v>
      </c>
      <c r="AB639" s="122">
        <f t="shared" si="183"/>
        <v>282.45069189471025</v>
      </c>
      <c r="AC639" s="30">
        <f t="shared" si="184"/>
        <v>232.90276</v>
      </c>
      <c r="AD639" s="31">
        <f t="shared" si="185"/>
        <v>0.5</v>
      </c>
      <c r="AE639" s="164">
        <f t="shared" si="186"/>
        <v>24.13</v>
      </c>
      <c r="AF639" s="165">
        <f t="shared" si="187"/>
        <v>8.1642136515044168</v>
      </c>
      <c r="AH639" t="str">
        <f t="shared" si="188"/>
        <v>2021</v>
      </c>
    </row>
    <row r="640" spans="4:34" hidden="1" x14ac:dyDescent="0.25">
      <c r="D640" s="282" t="str">
        <f t="shared" si="173"/>
        <v>Q2 2021</v>
      </c>
      <c r="E640" s="114" t="s">
        <v>65</v>
      </c>
      <c r="F640" s="115" t="s">
        <v>84</v>
      </c>
      <c r="G640" s="157" t="s">
        <v>43</v>
      </c>
      <c r="H640" s="157" t="s">
        <v>197</v>
      </c>
      <c r="I640" s="116" t="s">
        <v>89</v>
      </c>
      <c r="J640" s="116" t="s">
        <v>45</v>
      </c>
      <c r="K640" s="116" t="s">
        <v>70</v>
      </c>
      <c r="L640" s="116" t="s">
        <v>70</v>
      </c>
      <c r="M640" s="116" t="s">
        <v>185</v>
      </c>
      <c r="N640" s="117">
        <v>1.1000000000000001</v>
      </c>
      <c r="O640" s="146">
        <v>126</v>
      </c>
      <c r="P640" s="146">
        <v>294</v>
      </c>
      <c r="Q640" s="242">
        <v>1.35</v>
      </c>
      <c r="R640" s="118" t="str">
        <f t="shared" si="174"/>
        <v>200 - 299</v>
      </c>
      <c r="S640" s="118" t="str">
        <f t="shared" si="175"/>
        <v>1 - 1.19</v>
      </c>
      <c r="T640" s="119">
        <f t="shared" si="176"/>
        <v>1.4850000000000003</v>
      </c>
      <c r="U640" s="120">
        <f t="shared" si="177"/>
        <v>0.38157320793103455</v>
      </c>
      <c r="V640" s="161">
        <f t="shared" si="178"/>
        <v>1.4850000000000001</v>
      </c>
      <c r="W640" s="161">
        <f t="shared" si="179"/>
        <v>431.8143351024836</v>
      </c>
      <c r="X640" s="121">
        <f t="shared" si="180"/>
        <v>8.199533315115449</v>
      </c>
      <c r="Y640" s="188">
        <v>6.0737283815669993</v>
      </c>
      <c r="Z640" s="148">
        <f t="shared" si="181"/>
        <v>3</v>
      </c>
      <c r="AA640" s="148">
        <f t="shared" si="182"/>
        <v>7</v>
      </c>
      <c r="AB640" s="122">
        <f t="shared" si="183"/>
        <v>290.78406404207647</v>
      </c>
      <c r="AC640" s="30">
        <f t="shared" si="184"/>
        <v>282.64682068965521</v>
      </c>
      <c r="AD640" s="31">
        <f t="shared" si="185"/>
        <v>0.42857142857142855</v>
      </c>
      <c r="AE640" s="164">
        <f t="shared" si="186"/>
        <v>27.94</v>
      </c>
      <c r="AF640" s="165">
        <f t="shared" si="187"/>
        <v>8.199533315115449</v>
      </c>
      <c r="AH640" t="str">
        <f t="shared" si="188"/>
        <v>2021</v>
      </c>
    </row>
    <row r="641" spans="4:34" hidden="1" x14ac:dyDescent="0.25">
      <c r="D641" s="282" t="str">
        <f t="shared" si="173"/>
        <v>Q2 2021</v>
      </c>
      <c r="E641" s="114" t="s">
        <v>65</v>
      </c>
      <c r="F641" s="115" t="s">
        <v>84</v>
      </c>
      <c r="G641" s="157" t="s">
        <v>43</v>
      </c>
      <c r="H641" s="157" t="s">
        <v>197</v>
      </c>
      <c r="I641" s="116" t="s">
        <v>58</v>
      </c>
      <c r="J641" s="116" t="s">
        <v>45</v>
      </c>
      <c r="K641" s="116" t="s">
        <v>70</v>
      </c>
      <c r="L641" s="116" t="s">
        <v>149</v>
      </c>
      <c r="M641" s="116" t="s">
        <v>174</v>
      </c>
      <c r="N641" s="117">
        <v>1.39</v>
      </c>
      <c r="O641" s="146">
        <v>454</v>
      </c>
      <c r="P641" s="146">
        <v>454</v>
      </c>
      <c r="Q641" s="242">
        <v>1.4999999999999999E-2</v>
      </c>
      <c r="R641" s="118" t="str">
        <f t="shared" si="174"/>
        <v>400 - 499</v>
      </c>
      <c r="S641" s="118" t="str">
        <f t="shared" si="175"/>
        <v>1.2 - 1.39</v>
      </c>
      <c r="T641" s="119">
        <f t="shared" si="176"/>
        <v>2.0849999999999997E-2</v>
      </c>
      <c r="U641" s="120">
        <f t="shared" si="177"/>
        <v>9.3488522699999976E-3</v>
      </c>
      <c r="V641" s="161">
        <f t="shared" si="178"/>
        <v>2.0849999999999997E-2</v>
      </c>
      <c r="W641" s="161">
        <f t="shared" si="179"/>
        <v>9.6307943597607757</v>
      </c>
      <c r="X641" s="121">
        <f t="shared" si="180"/>
        <v>0.2041053412876104</v>
      </c>
      <c r="Y641" s="188">
        <v>13.60702275250736</v>
      </c>
      <c r="Z641" s="148">
        <f t="shared" si="181"/>
        <v>1</v>
      </c>
      <c r="AA641" s="148">
        <f t="shared" si="182"/>
        <v>1</v>
      </c>
      <c r="AB641" s="122">
        <f t="shared" si="183"/>
        <v>461.90860238660804</v>
      </c>
      <c r="AC641" s="30">
        <f t="shared" si="184"/>
        <v>623.25681799999995</v>
      </c>
      <c r="AD641" s="31">
        <f t="shared" si="185"/>
        <v>1</v>
      </c>
      <c r="AE641" s="164">
        <f t="shared" si="186"/>
        <v>35.305999999999997</v>
      </c>
      <c r="AF641" s="165">
        <f t="shared" si="187"/>
        <v>0.2041053412876104</v>
      </c>
      <c r="AH641" t="str">
        <f t="shared" si="188"/>
        <v>2021</v>
      </c>
    </row>
    <row r="642" spans="4:34" hidden="1" x14ac:dyDescent="0.25">
      <c r="D642" s="282" t="str">
        <f t="shared" si="173"/>
        <v>Q2 2021</v>
      </c>
      <c r="E642" s="114" t="s">
        <v>65</v>
      </c>
      <c r="F642" s="115" t="s">
        <v>84</v>
      </c>
      <c r="G642" s="157" t="s">
        <v>43</v>
      </c>
      <c r="H642" s="157" t="s">
        <v>197</v>
      </c>
      <c r="I642" s="116" t="s">
        <v>72</v>
      </c>
      <c r="J642" s="116" t="s">
        <v>45</v>
      </c>
      <c r="K642" s="116" t="s">
        <v>70</v>
      </c>
      <c r="L642" s="116" t="s">
        <v>82</v>
      </c>
      <c r="M642" s="116" t="s">
        <v>163</v>
      </c>
      <c r="N642" s="117">
        <v>1.4</v>
      </c>
      <c r="O642" s="146">
        <v>300</v>
      </c>
      <c r="P642" s="146">
        <v>300</v>
      </c>
      <c r="Q642" s="242">
        <v>8.5000000000000006E-2</v>
      </c>
      <c r="R642" s="118" t="str">
        <f t="shared" si="174"/>
        <v>300 - 399</v>
      </c>
      <c r="S642" s="118" t="str">
        <f t="shared" si="175"/>
        <v>1.4 - 1.59</v>
      </c>
      <c r="T642" s="119">
        <f t="shared" si="176"/>
        <v>0.11899999999999999</v>
      </c>
      <c r="U642" s="120">
        <f t="shared" si="177"/>
        <v>5.3741827999999991E-2</v>
      </c>
      <c r="V642" s="161">
        <f t="shared" si="178"/>
        <v>0.11899999999999999</v>
      </c>
      <c r="W642" s="161">
        <f t="shared" si="179"/>
        <v>36.062445840513931</v>
      </c>
      <c r="X642" s="121">
        <f t="shared" si="180"/>
        <v>1.0409372405668136</v>
      </c>
      <c r="Y642" s="188">
        <v>12.24632047725663</v>
      </c>
      <c r="Z642" s="148">
        <f t="shared" si="181"/>
        <v>1</v>
      </c>
      <c r="AA642" s="148">
        <f t="shared" si="182"/>
        <v>1</v>
      </c>
      <c r="AB642" s="122">
        <f t="shared" si="183"/>
        <v>303.04576336566328</v>
      </c>
      <c r="AC642" s="30">
        <f t="shared" si="184"/>
        <v>632.25679999999988</v>
      </c>
      <c r="AD642" s="31">
        <f t="shared" si="185"/>
        <v>1</v>
      </c>
      <c r="AE642" s="164">
        <f t="shared" si="186"/>
        <v>35.559999999999995</v>
      </c>
      <c r="AF642" s="165">
        <f t="shared" si="187"/>
        <v>1.0409372405668136</v>
      </c>
      <c r="AH642" t="str">
        <f t="shared" si="188"/>
        <v>2021</v>
      </c>
    </row>
    <row r="643" spans="4:34" hidden="1" x14ac:dyDescent="0.25">
      <c r="D643" s="282" t="str">
        <f t="shared" si="173"/>
        <v>Q2 2021</v>
      </c>
      <c r="E643" s="114" t="s">
        <v>65</v>
      </c>
      <c r="F643" s="115" t="s">
        <v>84</v>
      </c>
      <c r="G643" s="157" t="s">
        <v>43</v>
      </c>
      <c r="H643" s="157" t="s">
        <v>197</v>
      </c>
      <c r="I643" s="116" t="s">
        <v>89</v>
      </c>
      <c r="J643" s="116" t="s">
        <v>45</v>
      </c>
      <c r="K643" s="116" t="s">
        <v>55</v>
      </c>
      <c r="L643" s="116" t="s">
        <v>55</v>
      </c>
      <c r="M643" s="116" t="s">
        <v>184</v>
      </c>
      <c r="N643" s="117">
        <v>1.1000000000000001</v>
      </c>
      <c r="O643" s="146">
        <v>126</v>
      </c>
      <c r="P643" s="146">
        <v>294</v>
      </c>
      <c r="Q643" s="242">
        <v>0.18</v>
      </c>
      <c r="R643" s="118" t="str">
        <f t="shared" si="174"/>
        <v>200 - 299</v>
      </c>
      <c r="S643" s="118" t="str">
        <f t="shared" si="175"/>
        <v>1 - 1.19</v>
      </c>
      <c r="T643" s="119">
        <f t="shared" si="176"/>
        <v>0.19800000000000001</v>
      </c>
      <c r="U643" s="120">
        <f t="shared" si="177"/>
        <v>5.0876427724137932E-2</v>
      </c>
      <c r="V643" s="161">
        <f t="shared" si="178"/>
        <v>0.19800000000000004</v>
      </c>
      <c r="W643" s="161">
        <f t="shared" si="179"/>
        <v>57.575244680331139</v>
      </c>
      <c r="X643" s="121">
        <f t="shared" si="180"/>
        <v>1.0932711086820599</v>
      </c>
      <c r="Y643" s="188">
        <v>6.0737283815669993</v>
      </c>
      <c r="Z643" s="148">
        <f t="shared" si="181"/>
        <v>3</v>
      </c>
      <c r="AA643" s="148">
        <f t="shared" si="182"/>
        <v>7</v>
      </c>
      <c r="AB643" s="122">
        <f t="shared" si="183"/>
        <v>290.78406404207647</v>
      </c>
      <c r="AC643" s="30">
        <f t="shared" si="184"/>
        <v>282.64682068965521</v>
      </c>
      <c r="AD643" s="31">
        <f t="shared" si="185"/>
        <v>0.42857142857142855</v>
      </c>
      <c r="AE643" s="164">
        <f t="shared" si="186"/>
        <v>27.94</v>
      </c>
      <c r="AF643" s="165">
        <f t="shared" si="187"/>
        <v>1.0932711086820599</v>
      </c>
      <c r="AH643" t="str">
        <f t="shared" si="188"/>
        <v>2021</v>
      </c>
    </row>
    <row r="644" spans="4:34" hidden="1" x14ac:dyDescent="0.25">
      <c r="D644" s="282" t="str">
        <f t="shared" si="173"/>
        <v>Q2 2021</v>
      </c>
      <c r="E644" s="114" t="s">
        <v>65</v>
      </c>
      <c r="F644" s="115" t="s">
        <v>84</v>
      </c>
      <c r="G644" s="157" t="s">
        <v>43</v>
      </c>
      <c r="H644" s="157" t="s">
        <v>197</v>
      </c>
      <c r="I644" s="116" t="s">
        <v>58</v>
      </c>
      <c r="J644" s="116" t="s">
        <v>45</v>
      </c>
      <c r="K644" s="116" t="s">
        <v>55</v>
      </c>
      <c r="L644" s="116" t="s">
        <v>55</v>
      </c>
      <c r="M644" s="116" t="s">
        <v>184</v>
      </c>
      <c r="N644" s="117">
        <v>1.1000000000000001</v>
      </c>
      <c r="O644" s="146">
        <v>126</v>
      </c>
      <c r="P644" s="146">
        <v>294</v>
      </c>
      <c r="Q644" s="242">
        <v>0.2</v>
      </c>
      <c r="R644" s="118" t="str">
        <f t="shared" si="174"/>
        <v>200 - 299</v>
      </c>
      <c r="S644" s="118" t="str">
        <f t="shared" si="175"/>
        <v>1 - 1.19</v>
      </c>
      <c r="T644" s="119">
        <f t="shared" si="176"/>
        <v>0.22000000000000003</v>
      </c>
      <c r="U644" s="120">
        <f t="shared" si="177"/>
        <v>5.6529364137931047E-2</v>
      </c>
      <c r="V644" s="161">
        <f t="shared" si="178"/>
        <v>0.22000000000000006</v>
      </c>
      <c r="W644" s="161">
        <f t="shared" si="179"/>
        <v>63.972494089256827</v>
      </c>
      <c r="X644" s="121">
        <f t="shared" si="180"/>
        <v>1.2147456763133999</v>
      </c>
      <c r="Y644" s="188">
        <v>6.0737283815669993</v>
      </c>
      <c r="Z644" s="148">
        <f t="shared" si="181"/>
        <v>3</v>
      </c>
      <c r="AA644" s="148">
        <f t="shared" si="182"/>
        <v>7</v>
      </c>
      <c r="AB644" s="122">
        <f t="shared" si="183"/>
        <v>290.78406404207647</v>
      </c>
      <c r="AC644" s="30">
        <f t="shared" si="184"/>
        <v>282.64682068965521</v>
      </c>
      <c r="AD644" s="31">
        <f t="shared" si="185"/>
        <v>0.42857142857142855</v>
      </c>
      <c r="AE644" s="164">
        <f t="shared" si="186"/>
        <v>27.94</v>
      </c>
      <c r="AF644" s="165">
        <f t="shared" si="187"/>
        <v>1.2147456763133999</v>
      </c>
      <c r="AH644" t="str">
        <f t="shared" si="188"/>
        <v>2021</v>
      </c>
    </row>
    <row r="645" spans="4:34" hidden="1" x14ac:dyDescent="0.25">
      <c r="D645" s="282" t="str">
        <f t="shared" si="173"/>
        <v>Q2 2021</v>
      </c>
      <c r="E645" s="114" t="s">
        <v>65</v>
      </c>
      <c r="F645" s="115" t="s">
        <v>84</v>
      </c>
      <c r="G645" s="157" t="s">
        <v>43</v>
      </c>
      <c r="H645" s="157" t="s">
        <v>197</v>
      </c>
      <c r="I645" s="116" t="s">
        <v>89</v>
      </c>
      <c r="J645" s="116" t="s">
        <v>45</v>
      </c>
      <c r="K645" s="116" t="s">
        <v>81</v>
      </c>
      <c r="L645" s="116" t="s">
        <v>81</v>
      </c>
      <c r="M645" s="116" t="s">
        <v>147</v>
      </c>
      <c r="N645" s="117">
        <v>1.1000000000000001</v>
      </c>
      <c r="O645" s="146">
        <v>126</v>
      </c>
      <c r="P645" s="146">
        <v>294</v>
      </c>
      <c r="Q645" s="242">
        <v>0.16</v>
      </c>
      <c r="R645" s="118" t="str">
        <f t="shared" si="174"/>
        <v>200 - 299</v>
      </c>
      <c r="S645" s="118" t="str">
        <f t="shared" si="175"/>
        <v>1 - 1.19</v>
      </c>
      <c r="T645" s="119">
        <f t="shared" si="176"/>
        <v>0.17600000000000002</v>
      </c>
      <c r="U645" s="120">
        <f t="shared" si="177"/>
        <v>4.5223491310344831E-2</v>
      </c>
      <c r="V645" s="161">
        <f t="shared" si="178"/>
        <v>0.17600000000000005</v>
      </c>
      <c r="W645" s="161">
        <f t="shared" si="179"/>
        <v>51.177995271405464</v>
      </c>
      <c r="X645" s="121">
        <f t="shared" si="180"/>
        <v>1.4151303662607655</v>
      </c>
      <c r="Y645" s="188">
        <v>8.8445647891297838</v>
      </c>
      <c r="Z645" s="148">
        <f t="shared" si="181"/>
        <v>3</v>
      </c>
      <c r="AA645" s="148">
        <f t="shared" si="182"/>
        <v>7</v>
      </c>
      <c r="AB645" s="122">
        <f t="shared" si="183"/>
        <v>290.78406404207647</v>
      </c>
      <c r="AC645" s="30">
        <f t="shared" si="184"/>
        <v>282.64682068965521</v>
      </c>
      <c r="AD645" s="31">
        <f t="shared" si="185"/>
        <v>0.42857142857142855</v>
      </c>
      <c r="AE645" s="164">
        <f t="shared" si="186"/>
        <v>27.94</v>
      </c>
      <c r="AF645" s="165">
        <f t="shared" si="187"/>
        <v>1.4151303662607655</v>
      </c>
      <c r="AH645" t="str">
        <f t="shared" si="188"/>
        <v>2021</v>
      </c>
    </row>
    <row r="646" spans="4:34" hidden="1" x14ac:dyDescent="0.25">
      <c r="D646" s="282" t="str">
        <f t="shared" si="173"/>
        <v>Q2 2021</v>
      </c>
      <c r="E646" s="114" t="s">
        <v>65</v>
      </c>
      <c r="F646" s="115" t="s">
        <v>84</v>
      </c>
      <c r="G646" s="157" t="s">
        <v>43</v>
      </c>
      <c r="H646" s="157" t="s">
        <v>197</v>
      </c>
      <c r="I646" s="116" t="s">
        <v>72</v>
      </c>
      <c r="J646" s="116" t="s">
        <v>45</v>
      </c>
      <c r="K646" s="116" t="s">
        <v>81</v>
      </c>
      <c r="L646" s="116" t="s">
        <v>81</v>
      </c>
      <c r="M646" s="116" t="s">
        <v>147</v>
      </c>
      <c r="N646" s="117">
        <v>1.1000000000000001</v>
      </c>
      <c r="O646" s="146">
        <v>126</v>
      </c>
      <c r="P646" s="146">
        <v>294</v>
      </c>
      <c r="Q646" s="242">
        <v>0.81</v>
      </c>
      <c r="R646" s="118" t="str">
        <f t="shared" si="174"/>
        <v>200 - 299</v>
      </c>
      <c r="S646" s="118" t="str">
        <f t="shared" si="175"/>
        <v>1 - 1.19</v>
      </c>
      <c r="T646" s="119">
        <f t="shared" si="176"/>
        <v>0.89100000000000013</v>
      </c>
      <c r="U646" s="120">
        <f t="shared" si="177"/>
        <v>0.22894392475862074</v>
      </c>
      <c r="V646" s="161">
        <f t="shared" si="178"/>
        <v>0.89100000000000013</v>
      </c>
      <c r="W646" s="161">
        <f t="shared" si="179"/>
        <v>259.08860106149018</v>
      </c>
      <c r="X646" s="121">
        <f t="shared" si="180"/>
        <v>4.19516623515627</v>
      </c>
      <c r="Y646" s="188">
        <v>5.1792175742669997</v>
      </c>
      <c r="Z646" s="148">
        <f t="shared" si="181"/>
        <v>3</v>
      </c>
      <c r="AA646" s="148">
        <f t="shared" si="182"/>
        <v>7</v>
      </c>
      <c r="AB646" s="122">
        <f t="shared" si="183"/>
        <v>290.78406404207647</v>
      </c>
      <c r="AC646" s="30">
        <f t="shared" si="184"/>
        <v>282.64682068965521</v>
      </c>
      <c r="AD646" s="31">
        <f t="shared" si="185"/>
        <v>0.42857142857142855</v>
      </c>
      <c r="AE646" s="164">
        <f t="shared" si="186"/>
        <v>27.94</v>
      </c>
      <c r="AF646" s="165">
        <f t="shared" si="187"/>
        <v>4.19516623515627</v>
      </c>
      <c r="AH646" t="str">
        <f t="shared" si="188"/>
        <v>2021</v>
      </c>
    </row>
    <row r="647" spans="4:34" hidden="1" x14ac:dyDescent="0.25">
      <c r="D647" s="282" t="str">
        <f t="shared" si="173"/>
        <v>Q2 2021</v>
      </c>
      <c r="E647" s="114" t="s">
        <v>65</v>
      </c>
      <c r="F647" s="115" t="s">
        <v>84</v>
      </c>
      <c r="G647" s="157" t="s">
        <v>43</v>
      </c>
      <c r="H647" s="157" t="s">
        <v>197</v>
      </c>
      <c r="I647" s="116" t="s">
        <v>50</v>
      </c>
      <c r="J647" s="116" t="s">
        <v>45</v>
      </c>
      <c r="K647" s="116" t="s">
        <v>81</v>
      </c>
      <c r="L647" s="116" t="s">
        <v>81</v>
      </c>
      <c r="M647" s="116" t="s">
        <v>175</v>
      </c>
      <c r="N647" s="117">
        <v>1.5640000000000001</v>
      </c>
      <c r="O647" s="146">
        <v>394</v>
      </c>
      <c r="P647" s="146">
        <v>324</v>
      </c>
      <c r="Q647" s="242">
        <v>0.97</v>
      </c>
      <c r="R647" s="118" t="str">
        <f t="shared" si="174"/>
        <v>300 - 399</v>
      </c>
      <c r="S647" s="118" t="str">
        <f t="shared" si="175"/>
        <v>1.4 - 1.59</v>
      </c>
      <c r="T647" s="119">
        <f t="shared" si="176"/>
        <v>1.51708</v>
      </c>
      <c r="U647" s="120">
        <f t="shared" si="177"/>
        <v>0.75097689641792797</v>
      </c>
      <c r="V647" s="161">
        <f t="shared" si="178"/>
        <v>1.51708</v>
      </c>
      <c r="W647" s="161">
        <f t="shared" si="179"/>
        <v>494.80649834051286</v>
      </c>
      <c r="X647" s="121">
        <f t="shared" si="180"/>
        <v>13.198812069932139</v>
      </c>
      <c r="Y647" s="188">
        <v>13.60702275250736</v>
      </c>
      <c r="Z647" s="148">
        <f t="shared" si="181"/>
        <v>197</v>
      </c>
      <c r="AA647" s="148">
        <f t="shared" si="182"/>
        <v>162</v>
      </c>
      <c r="AB647" s="122">
        <f t="shared" si="183"/>
        <v>326.15715607648434</v>
      </c>
      <c r="AC647" s="30">
        <f t="shared" si="184"/>
        <v>774.20298599786383</v>
      </c>
      <c r="AD647" s="31">
        <f t="shared" si="185"/>
        <v>1.2160493827160495</v>
      </c>
      <c r="AE647" s="164">
        <f t="shared" si="186"/>
        <v>39.7256</v>
      </c>
      <c r="AF647" s="165">
        <f t="shared" si="187"/>
        <v>13.198812069932139</v>
      </c>
      <c r="AH647" t="str">
        <f t="shared" si="188"/>
        <v>2021</v>
      </c>
    </row>
    <row r="648" spans="4:34" hidden="1" x14ac:dyDescent="0.25">
      <c r="D648" s="282" t="str">
        <f t="shared" si="173"/>
        <v>Q2 2021</v>
      </c>
      <c r="E648" s="114" t="s">
        <v>65</v>
      </c>
      <c r="F648" s="115" t="s">
        <v>84</v>
      </c>
      <c r="G648" s="157" t="s">
        <v>43</v>
      </c>
      <c r="H648" s="157" t="s">
        <v>197</v>
      </c>
      <c r="I648" s="116" t="s">
        <v>72</v>
      </c>
      <c r="J648" s="116" t="s">
        <v>45</v>
      </c>
      <c r="K648" s="116" t="s">
        <v>81</v>
      </c>
      <c r="L648" s="116" t="s">
        <v>81</v>
      </c>
      <c r="M648" s="116" t="s">
        <v>175</v>
      </c>
      <c r="N648" s="117">
        <v>1.5640000000000001</v>
      </c>
      <c r="O648" s="146">
        <v>394</v>
      </c>
      <c r="P648" s="146">
        <v>324</v>
      </c>
      <c r="Q648" s="242">
        <v>2.36</v>
      </c>
      <c r="R648" s="118" t="str">
        <f t="shared" si="174"/>
        <v>300 - 399</v>
      </c>
      <c r="S648" s="118" t="str">
        <f t="shared" si="175"/>
        <v>1.4 - 1.59</v>
      </c>
      <c r="T648" s="119">
        <f t="shared" si="176"/>
        <v>3.6910400000000001</v>
      </c>
      <c r="U648" s="120">
        <f t="shared" si="177"/>
        <v>1.8271190469549585</v>
      </c>
      <c r="V648" s="161">
        <f t="shared" si="178"/>
        <v>3.6910400000000001</v>
      </c>
      <c r="W648" s="161">
        <f t="shared" si="179"/>
        <v>1203.8591093645468</v>
      </c>
      <c r="X648" s="121">
        <f t="shared" si="180"/>
        <v>22.478801587142151</v>
      </c>
      <c r="Y648" s="188">
        <v>9.5249159267551491</v>
      </c>
      <c r="Z648" s="148">
        <f t="shared" si="181"/>
        <v>197</v>
      </c>
      <c r="AA648" s="148">
        <f t="shared" si="182"/>
        <v>162</v>
      </c>
      <c r="AB648" s="122">
        <f t="shared" si="183"/>
        <v>326.15715607648434</v>
      </c>
      <c r="AC648" s="30">
        <f t="shared" si="184"/>
        <v>774.20298599786383</v>
      </c>
      <c r="AD648" s="31">
        <f t="shared" si="185"/>
        <v>1.2160493827160495</v>
      </c>
      <c r="AE648" s="164">
        <f t="shared" si="186"/>
        <v>39.7256</v>
      </c>
      <c r="AF648" s="165">
        <f t="shared" si="187"/>
        <v>22.478801587142151</v>
      </c>
      <c r="AH648" t="str">
        <f t="shared" si="188"/>
        <v>2021</v>
      </c>
    </row>
    <row r="649" spans="4:34" hidden="1" x14ac:dyDescent="0.25">
      <c r="D649" s="282" t="str">
        <f t="shared" si="173"/>
        <v>Q2 2021</v>
      </c>
      <c r="E649" s="114" t="s">
        <v>65</v>
      </c>
      <c r="F649" s="115" t="s">
        <v>84</v>
      </c>
      <c r="G649" s="157" t="s">
        <v>43</v>
      </c>
      <c r="H649" s="157" t="s">
        <v>197</v>
      </c>
      <c r="I649" s="116" t="s">
        <v>73</v>
      </c>
      <c r="J649" s="116" t="s">
        <v>45</v>
      </c>
      <c r="K649" s="116" t="s">
        <v>81</v>
      </c>
      <c r="L649" s="116" t="s">
        <v>81</v>
      </c>
      <c r="M649" s="116" t="s">
        <v>175</v>
      </c>
      <c r="N649" s="117">
        <v>1.5640000000000001</v>
      </c>
      <c r="O649" s="146">
        <v>394</v>
      </c>
      <c r="P649" s="146">
        <v>324</v>
      </c>
      <c r="Q649" s="242">
        <v>3.05</v>
      </c>
      <c r="R649" s="118" t="str">
        <f t="shared" si="174"/>
        <v>300 - 399</v>
      </c>
      <c r="S649" s="118" t="str">
        <f t="shared" si="175"/>
        <v>1.4 - 1.59</v>
      </c>
      <c r="T649" s="119">
        <f t="shared" si="176"/>
        <v>4.7702</v>
      </c>
      <c r="U649" s="120">
        <f t="shared" si="177"/>
        <v>2.3613191072934847</v>
      </c>
      <c r="V649" s="161">
        <f t="shared" si="178"/>
        <v>4.7702</v>
      </c>
      <c r="W649" s="161">
        <f t="shared" si="179"/>
        <v>1555.8348659160456</v>
      </c>
      <c r="X649" s="121">
        <f t="shared" si="180"/>
        <v>41.501419395147444</v>
      </c>
      <c r="Y649" s="188">
        <v>13.60702275250736</v>
      </c>
      <c r="Z649" s="148">
        <f t="shared" si="181"/>
        <v>197</v>
      </c>
      <c r="AA649" s="148">
        <f t="shared" si="182"/>
        <v>162</v>
      </c>
      <c r="AB649" s="122">
        <f t="shared" si="183"/>
        <v>326.15715607648434</v>
      </c>
      <c r="AC649" s="30">
        <f t="shared" si="184"/>
        <v>774.20298599786383</v>
      </c>
      <c r="AD649" s="31">
        <f t="shared" si="185"/>
        <v>1.2160493827160495</v>
      </c>
      <c r="AE649" s="164">
        <f t="shared" si="186"/>
        <v>39.7256</v>
      </c>
      <c r="AF649" s="165">
        <f t="shared" si="187"/>
        <v>41.501419395147444</v>
      </c>
      <c r="AH649" t="str">
        <f t="shared" si="188"/>
        <v>2021</v>
      </c>
    </row>
    <row r="650" spans="4:34" hidden="1" x14ac:dyDescent="0.25">
      <c r="D650" s="282" t="str">
        <f t="shared" ref="D650:D713" si="189">F650&amp;" "&amp;E650</f>
        <v>Q2 2021</v>
      </c>
      <c r="E650" s="114" t="s">
        <v>65</v>
      </c>
      <c r="F650" s="115" t="s">
        <v>84</v>
      </c>
      <c r="G650" s="157" t="s">
        <v>43</v>
      </c>
      <c r="H650" s="157" t="s">
        <v>197</v>
      </c>
      <c r="I650" s="116" t="s">
        <v>58</v>
      </c>
      <c r="J650" s="116" t="s">
        <v>45</v>
      </c>
      <c r="K650" s="116" t="s">
        <v>81</v>
      </c>
      <c r="L650" s="116" t="s">
        <v>81</v>
      </c>
      <c r="M650" s="116" t="s">
        <v>187</v>
      </c>
      <c r="N650" s="117">
        <v>1.39</v>
      </c>
      <c r="O650" s="146">
        <v>454</v>
      </c>
      <c r="P650" s="146">
        <v>454</v>
      </c>
      <c r="Q650" s="242">
        <v>0.53</v>
      </c>
      <c r="R650" s="118" t="str">
        <f t="shared" si="174"/>
        <v>400 - 499</v>
      </c>
      <c r="S650" s="118" t="str">
        <f t="shared" si="175"/>
        <v>1.2 - 1.39</v>
      </c>
      <c r="T650" s="119">
        <f t="shared" si="176"/>
        <v>0.73670000000000002</v>
      </c>
      <c r="U650" s="120">
        <f t="shared" si="177"/>
        <v>0.33032611354000002</v>
      </c>
      <c r="V650" s="161">
        <f t="shared" si="178"/>
        <v>0.73670000000000002</v>
      </c>
      <c r="W650" s="161">
        <f t="shared" si="179"/>
        <v>340.28806737821412</v>
      </c>
      <c r="X650" s="121">
        <f t="shared" si="180"/>
        <v>7.2117220588289008</v>
      </c>
      <c r="Y650" s="188">
        <v>13.60702275250736</v>
      </c>
      <c r="Z650" s="148">
        <f t="shared" si="181"/>
        <v>1</v>
      </c>
      <c r="AA650" s="148">
        <f t="shared" si="182"/>
        <v>1</v>
      </c>
      <c r="AB650" s="122">
        <f t="shared" si="183"/>
        <v>461.90860238660804</v>
      </c>
      <c r="AC650" s="30">
        <f t="shared" si="184"/>
        <v>623.25681799999995</v>
      </c>
      <c r="AD650" s="31">
        <f t="shared" si="185"/>
        <v>1</v>
      </c>
      <c r="AE650" s="164">
        <f t="shared" si="186"/>
        <v>35.305999999999997</v>
      </c>
      <c r="AF650" s="165">
        <f t="shared" si="187"/>
        <v>7.2117220588289008</v>
      </c>
      <c r="AH650" t="str">
        <f t="shared" si="188"/>
        <v>2021</v>
      </c>
    </row>
    <row r="651" spans="4:34" hidden="1" x14ac:dyDescent="0.25">
      <c r="D651" s="282" t="str">
        <f t="shared" si="189"/>
        <v>Q3 2021</v>
      </c>
      <c r="E651" s="114" t="s">
        <v>65</v>
      </c>
      <c r="F651" s="115" t="s">
        <v>85</v>
      </c>
      <c r="G651" s="157" t="s">
        <v>43</v>
      </c>
      <c r="H651" s="157" t="s">
        <v>197</v>
      </c>
      <c r="I651" s="116" t="s">
        <v>64</v>
      </c>
      <c r="J651" s="116" t="s">
        <v>51</v>
      </c>
      <c r="K651" s="116" t="s">
        <v>46</v>
      </c>
      <c r="L651" s="116" t="s">
        <v>46</v>
      </c>
      <c r="M651" s="116"/>
      <c r="N651" s="117">
        <v>1.78</v>
      </c>
      <c r="O651" s="146">
        <v>368</v>
      </c>
      <c r="P651" s="146">
        <v>448</v>
      </c>
      <c r="Q651" s="242">
        <v>0.76</v>
      </c>
      <c r="R651" s="118" t="str">
        <f t="shared" si="174"/>
        <v>300 - 399</v>
      </c>
      <c r="S651" s="118" t="str">
        <f t="shared" si="175"/>
        <v>1.6 - 1.79</v>
      </c>
      <c r="T651" s="119">
        <f t="shared" si="176"/>
        <v>1.3528</v>
      </c>
      <c r="U651" s="120">
        <f t="shared" si="177"/>
        <v>0.76197754195838541</v>
      </c>
      <c r="V651" s="161">
        <f t="shared" si="178"/>
        <v>1.3528</v>
      </c>
      <c r="W651" s="161">
        <f t="shared" si="179"/>
        <v>440.62175706608042</v>
      </c>
      <c r="X651" s="121">
        <f t="shared" si="180"/>
        <v>26.402724986134238</v>
      </c>
      <c r="Y651" s="188">
        <v>34.740427613334525</v>
      </c>
      <c r="Z651" s="148">
        <f t="shared" si="181"/>
        <v>23</v>
      </c>
      <c r="AA651" s="148">
        <f t="shared" si="182"/>
        <v>28</v>
      </c>
      <c r="AB651" s="122">
        <f t="shared" si="183"/>
        <v>325.71093810325283</v>
      </c>
      <c r="AC651" s="30">
        <f t="shared" si="184"/>
        <v>1002.6020288926123</v>
      </c>
      <c r="AD651" s="31">
        <f t="shared" si="185"/>
        <v>0.8214285714285714</v>
      </c>
      <c r="AE651" s="164">
        <f t="shared" si="186"/>
        <v>45.211999999999996</v>
      </c>
      <c r="AF651" s="165">
        <f t="shared" si="187"/>
        <v>26.402724986134238</v>
      </c>
      <c r="AH651" t="str">
        <f t="shared" si="188"/>
        <v>2021</v>
      </c>
    </row>
    <row r="652" spans="4:34" hidden="1" x14ac:dyDescent="0.25">
      <c r="D652" s="282" t="str">
        <f t="shared" si="189"/>
        <v>Q3 2021</v>
      </c>
      <c r="E652" s="114" t="s">
        <v>65</v>
      </c>
      <c r="F652" s="115" t="s">
        <v>85</v>
      </c>
      <c r="G652" s="157" t="s">
        <v>43</v>
      </c>
      <c r="H652" s="157" t="s">
        <v>197</v>
      </c>
      <c r="I652" s="116" t="s">
        <v>88</v>
      </c>
      <c r="J652" s="116" t="s">
        <v>51</v>
      </c>
      <c r="K652" s="116" t="s">
        <v>46</v>
      </c>
      <c r="L652" s="116" t="s">
        <v>46</v>
      </c>
      <c r="M652" s="116"/>
      <c r="N652" s="117">
        <v>1.5</v>
      </c>
      <c r="O652" s="146">
        <v>312</v>
      </c>
      <c r="P652" s="146">
        <v>390</v>
      </c>
      <c r="Q652" s="242">
        <v>0.94599999999999995</v>
      </c>
      <c r="R652" s="118" t="str">
        <f t="shared" si="174"/>
        <v>300 - 399</v>
      </c>
      <c r="S652" s="118" t="str">
        <f t="shared" si="175"/>
        <v>1.4 - 1.59</v>
      </c>
      <c r="T652" s="119">
        <f t="shared" si="176"/>
        <v>1.419</v>
      </c>
      <c r="U652" s="120">
        <f t="shared" si="177"/>
        <v>0.66986490731707293</v>
      </c>
      <c r="V652" s="161">
        <f t="shared" si="178"/>
        <v>1.4189999999999998</v>
      </c>
      <c r="W652" s="161">
        <f t="shared" si="179"/>
        <v>472.47373123169501</v>
      </c>
      <c r="X652" s="121">
        <f t="shared" si="180"/>
        <v>20.540277826384049</v>
      </c>
      <c r="Y652" s="188">
        <v>21.71276725833409</v>
      </c>
      <c r="Z652" s="148">
        <f t="shared" si="181"/>
        <v>4</v>
      </c>
      <c r="AA652" s="148">
        <f t="shared" si="182"/>
        <v>5</v>
      </c>
      <c r="AB652" s="122">
        <f t="shared" si="183"/>
        <v>332.96246034650812</v>
      </c>
      <c r="AC652" s="30">
        <f t="shared" si="184"/>
        <v>708.10243902439004</v>
      </c>
      <c r="AD652" s="31">
        <f t="shared" si="185"/>
        <v>0.8</v>
      </c>
      <c r="AE652" s="164">
        <f t="shared" si="186"/>
        <v>38.099999999999994</v>
      </c>
      <c r="AF652" s="165">
        <f t="shared" si="187"/>
        <v>20.540277826384049</v>
      </c>
      <c r="AH652" t="str">
        <f t="shared" si="188"/>
        <v>2021</v>
      </c>
    </row>
    <row r="653" spans="4:34" hidden="1" x14ac:dyDescent="0.25">
      <c r="D653" s="282" t="str">
        <f t="shared" si="189"/>
        <v>Q3 2021</v>
      </c>
      <c r="E653" s="114" t="s">
        <v>65</v>
      </c>
      <c r="F653" s="115" t="s">
        <v>85</v>
      </c>
      <c r="G653" s="157" t="s">
        <v>43</v>
      </c>
      <c r="H653" s="157" t="s">
        <v>197</v>
      </c>
      <c r="I653" s="116" t="s">
        <v>64</v>
      </c>
      <c r="J653" s="116" t="s">
        <v>51</v>
      </c>
      <c r="K653" s="116" t="s">
        <v>46</v>
      </c>
      <c r="L653" s="116" t="s">
        <v>46</v>
      </c>
      <c r="M653" s="116"/>
      <c r="N653" s="117">
        <v>1.72</v>
      </c>
      <c r="O653" s="146">
        <v>396</v>
      </c>
      <c r="P653" s="146">
        <v>484</v>
      </c>
      <c r="Q653" s="242">
        <v>1.23</v>
      </c>
      <c r="R653" s="118" t="str">
        <f t="shared" si="174"/>
        <v>300 - 399</v>
      </c>
      <c r="S653" s="118" t="str">
        <f t="shared" si="175"/>
        <v>1.6 - 1.79</v>
      </c>
      <c r="T653" s="119">
        <f t="shared" si="176"/>
        <v>2.1156000000000001</v>
      </c>
      <c r="U653" s="120">
        <f t="shared" si="177"/>
        <v>1.1505705765291085</v>
      </c>
      <c r="V653" s="161">
        <f t="shared" si="178"/>
        <v>2.1156000000000001</v>
      </c>
      <c r="W653" s="161">
        <f t="shared" si="179"/>
        <v>769.18972224022855</v>
      </c>
      <c r="X653" s="121">
        <f t="shared" si="180"/>
        <v>42.730725964401465</v>
      </c>
      <c r="Y653" s="188">
        <v>34.740427613334525</v>
      </c>
      <c r="Z653" s="148">
        <f t="shared" si="181"/>
        <v>9</v>
      </c>
      <c r="AA653" s="148">
        <f t="shared" si="182"/>
        <v>11</v>
      </c>
      <c r="AB653" s="122">
        <f t="shared" si="183"/>
        <v>363.57994055597868</v>
      </c>
      <c r="AC653" s="30">
        <f t="shared" si="184"/>
        <v>935.42323295049482</v>
      </c>
      <c r="AD653" s="31">
        <f t="shared" si="185"/>
        <v>0.81818181818181823</v>
      </c>
      <c r="AE653" s="164">
        <f t="shared" si="186"/>
        <v>43.687999999999995</v>
      </c>
      <c r="AF653" s="165">
        <f t="shared" si="187"/>
        <v>42.730725964401465</v>
      </c>
      <c r="AH653" t="str">
        <f t="shared" si="188"/>
        <v>2021</v>
      </c>
    </row>
    <row r="654" spans="4:34" hidden="1" x14ac:dyDescent="0.25">
      <c r="D654" s="282" t="str">
        <f t="shared" si="189"/>
        <v>Q3 2021</v>
      </c>
      <c r="E654" s="114" t="s">
        <v>65</v>
      </c>
      <c r="F654" s="115" t="s">
        <v>85</v>
      </c>
      <c r="G654" s="157" t="s">
        <v>43</v>
      </c>
      <c r="H654" s="157" t="s">
        <v>197</v>
      </c>
      <c r="I654" s="116" t="s">
        <v>64</v>
      </c>
      <c r="J654" s="116" t="s">
        <v>51</v>
      </c>
      <c r="K654" s="116" t="s">
        <v>46</v>
      </c>
      <c r="L654" s="116" t="s">
        <v>46</v>
      </c>
      <c r="M654" s="116"/>
      <c r="N654" s="117">
        <v>1.9</v>
      </c>
      <c r="O654" s="146">
        <v>396</v>
      </c>
      <c r="P654" s="146">
        <v>484</v>
      </c>
      <c r="Q654" s="242">
        <v>1.64</v>
      </c>
      <c r="R654" s="118" t="str">
        <f t="shared" ref="R654:R717" si="190">VLOOKUP(MATCH(AB654, PPIDefinition, 1), Index2PPICat, 2, FALSE)</f>
        <v>300 - 399</v>
      </c>
      <c r="S654" s="118" t="str">
        <f t="shared" ref="S654:S717" si="191">VLOOKUP(MATCH(N654, SizeDefinition, 1), Index2SizeCat, 2, FALSE)</f>
        <v>1.8 - 1.99</v>
      </c>
      <c r="T654" s="119">
        <f t="shared" ref="T654:T717" si="192">N654*Q654</f>
        <v>3.1159999999999997</v>
      </c>
      <c r="U654" s="120">
        <f t="shared" ref="U654:U717" si="193">Q654*AC654/1000</f>
        <v>1.8719847580990094</v>
      </c>
      <c r="V654" s="161">
        <f t="shared" ref="V654:V717" si="194">Q654*AE654/25.4</f>
        <v>3.1159999999999997</v>
      </c>
      <c r="W654" s="161">
        <f t="shared" ref="W654:W717" si="195">Q654*SQRT(O654^2+P654^2)</f>
        <v>1025.5862963203047</v>
      </c>
      <c r="X654" s="121">
        <f t="shared" ref="X654:X717" si="196">IF(Q654=0, 0, Q654*Y654)</f>
        <v>62.45239912477517</v>
      </c>
      <c r="Y654" s="188">
        <v>38.0807311736434</v>
      </c>
      <c r="Z654" s="148">
        <f t="shared" ref="Z654:Z717" si="197">VLOOKUP(O654&amp;" x "&amp;P654, Reso2Code, 3, FALSE)</f>
        <v>9</v>
      </c>
      <c r="AA654" s="148">
        <f t="shared" ref="AA654:AA717" si="198">VLOOKUP(O654&amp;" x "&amp;P654, Reso2Code, 4, FALSE)</f>
        <v>11</v>
      </c>
      <c r="AB654" s="122">
        <f t="shared" ref="AB654:AB717" si="199">SQRT(O654^2+P654^2)/N654</f>
        <v>329.135525134886</v>
      </c>
      <c r="AC654" s="30">
        <f t="shared" ref="AC654:AC717" si="200">AE654^2*AD654/(1+AD654^2)</f>
        <v>1141.454120792079</v>
      </c>
      <c r="AD654" s="31">
        <f t="shared" ref="AD654:AD717" si="201">IF(Z654=0, 0, Z654/AA654)</f>
        <v>0.81818181818181823</v>
      </c>
      <c r="AE654" s="164">
        <f t="shared" ref="AE654:AE717" si="202">N654*25.4</f>
        <v>48.26</v>
      </c>
      <c r="AF654" s="165">
        <f t="shared" ref="AF654:AF717" si="203">Q654*Y654</f>
        <v>62.45239912477517</v>
      </c>
      <c r="AH654" t="str">
        <f t="shared" ref="AH654:AH717" si="204">TEXT(E654, "####")</f>
        <v>2021</v>
      </c>
    </row>
    <row r="655" spans="4:34" hidden="1" x14ac:dyDescent="0.25">
      <c r="D655" s="282" t="str">
        <f t="shared" si="189"/>
        <v>Q3 2021</v>
      </c>
      <c r="E655" s="114" t="s">
        <v>65</v>
      </c>
      <c r="F655" s="115" t="s">
        <v>85</v>
      </c>
      <c r="G655" s="157" t="s">
        <v>43</v>
      </c>
      <c r="H655" s="157" t="s">
        <v>197</v>
      </c>
      <c r="I655" s="116" t="s">
        <v>87</v>
      </c>
      <c r="J655" s="116" t="s">
        <v>51</v>
      </c>
      <c r="K655" s="116" t="s">
        <v>46</v>
      </c>
      <c r="L655" s="116" t="s">
        <v>46</v>
      </c>
      <c r="M655" s="116"/>
      <c r="N655" s="117">
        <v>1.78</v>
      </c>
      <c r="O655" s="146">
        <v>368</v>
      </c>
      <c r="P655" s="146">
        <v>448</v>
      </c>
      <c r="Q655" s="242">
        <v>2.1</v>
      </c>
      <c r="R655" s="118" t="str">
        <f t="shared" si="190"/>
        <v>300 - 399</v>
      </c>
      <c r="S655" s="118" t="str">
        <f t="shared" si="191"/>
        <v>1.6 - 1.79</v>
      </c>
      <c r="T655" s="119">
        <f t="shared" si="192"/>
        <v>3.7380000000000004</v>
      </c>
      <c r="U655" s="120">
        <f t="shared" si="193"/>
        <v>2.105464260674486</v>
      </c>
      <c r="V655" s="161">
        <f t="shared" si="194"/>
        <v>3.738</v>
      </c>
      <c r="W655" s="161">
        <f t="shared" si="195"/>
        <v>1217.507486629959</v>
      </c>
      <c r="X655" s="121">
        <f t="shared" si="196"/>
        <v>72.9548979880025</v>
      </c>
      <c r="Y655" s="188">
        <v>34.740427613334525</v>
      </c>
      <c r="Z655" s="148">
        <f t="shared" si="197"/>
        <v>23</v>
      </c>
      <c r="AA655" s="148">
        <f t="shared" si="198"/>
        <v>28</v>
      </c>
      <c r="AB655" s="122">
        <f t="shared" si="199"/>
        <v>325.71093810325283</v>
      </c>
      <c r="AC655" s="30">
        <f t="shared" si="200"/>
        <v>1002.6020288926123</v>
      </c>
      <c r="AD655" s="31">
        <f t="shared" si="201"/>
        <v>0.8214285714285714</v>
      </c>
      <c r="AE655" s="164">
        <f t="shared" si="202"/>
        <v>45.211999999999996</v>
      </c>
      <c r="AF655" s="165">
        <f t="shared" si="203"/>
        <v>72.9548979880025</v>
      </c>
      <c r="AH655" t="str">
        <f t="shared" si="204"/>
        <v>2021</v>
      </c>
    </row>
    <row r="656" spans="4:34" hidden="1" x14ac:dyDescent="0.25">
      <c r="D656" s="282" t="str">
        <f t="shared" si="189"/>
        <v>Q3 2021</v>
      </c>
      <c r="E656" s="114" t="s">
        <v>65</v>
      </c>
      <c r="F656" s="115" t="s">
        <v>85</v>
      </c>
      <c r="G656" s="157" t="s">
        <v>43</v>
      </c>
      <c r="H656" s="157" t="s">
        <v>197</v>
      </c>
      <c r="I656" s="116" t="s">
        <v>64</v>
      </c>
      <c r="J656" s="116" t="s">
        <v>51</v>
      </c>
      <c r="K656" s="116" t="s">
        <v>46</v>
      </c>
      <c r="L656" s="116" t="s">
        <v>46</v>
      </c>
      <c r="M656" s="116"/>
      <c r="N656" s="117">
        <v>1.57</v>
      </c>
      <c r="O656" s="146">
        <v>324</v>
      </c>
      <c r="P656" s="146">
        <v>394</v>
      </c>
      <c r="Q656" s="242">
        <v>2.2400000000000002</v>
      </c>
      <c r="R656" s="118" t="str">
        <f t="shared" si="190"/>
        <v>300 - 399</v>
      </c>
      <c r="S656" s="118" t="str">
        <f t="shared" si="191"/>
        <v>1.4 - 1.59</v>
      </c>
      <c r="T656" s="119">
        <f t="shared" si="192"/>
        <v>3.5168000000000004</v>
      </c>
      <c r="U656" s="120">
        <f t="shared" si="193"/>
        <v>1.7475462066970973</v>
      </c>
      <c r="V656" s="161">
        <f t="shared" si="194"/>
        <v>3.5168000000000004</v>
      </c>
      <c r="W656" s="161">
        <f t="shared" si="195"/>
        <v>1142.6459343121123</v>
      </c>
      <c r="X656" s="121">
        <f t="shared" si="196"/>
        <v>77.818557853869336</v>
      </c>
      <c r="Y656" s="188">
        <v>34.740427613334525</v>
      </c>
      <c r="Z656" s="148">
        <f t="shared" si="197"/>
        <v>162</v>
      </c>
      <c r="AA656" s="148">
        <f t="shared" si="198"/>
        <v>197</v>
      </c>
      <c r="AB656" s="122">
        <f t="shared" si="199"/>
        <v>324.91069560740226</v>
      </c>
      <c r="AC656" s="30">
        <f t="shared" si="200"/>
        <v>780.154556561204</v>
      </c>
      <c r="AD656" s="31">
        <f t="shared" si="201"/>
        <v>0.82233502538071068</v>
      </c>
      <c r="AE656" s="164">
        <f t="shared" si="202"/>
        <v>39.878</v>
      </c>
      <c r="AF656" s="165">
        <f t="shared" si="203"/>
        <v>77.818557853869336</v>
      </c>
      <c r="AH656" t="str">
        <f t="shared" si="204"/>
        <v>2021</v>
      </c>
    </row>
    <row r="657" spans="4:34" hidden="1" x14ac:dyDescent="0.25">
      <c r="D657" s="282" t="str">
        <f t="shared" si="189"/>
        <v>Q3 2021</v>
      </c>
      <c r="E657" s="114" t="s">
        <v>65</v>
      </c>
      <c r="F657" s="115" t="s">
        <v>85</v>
      </c>
      <c r="G657" s="157" t="s">
        <v>43</v>
      </c>
      <c r="H657" s="157" t="s">
        <v>197</v>
      </c>
      <c r="I657" s="116" t="s">
        <v>50</v>
      </c>
      <c r="J657" s="116" t="s">
        <v>51</v>
      </c>
      <c r="K657" s="116" t="s">
        <v>75</v>
      </c>
      <c r="L657" s="116" t="s">
        <v>75</v>
      </c>
      <c r="M657" s="116" t="s">
        <v>167</v>
      </c>
      <c r="N657" s="117">
        <v>1.53</v>
      </c>
      <c r="O657" s="146">
        <v>188</v>
      </c>
      <c r="P657" s="146">
        <v>460</v>
      </c>
      <c r="Q657" s="242">
        <v>0.71499999999999997</v>
      </c>
      <c r="R657" s="118" t="str">
        <f t="shared" si="190"/>
        <v>300 - 399</v>
      </c>
      <c r="S657" s="118" t="str">
        <f t="shared" si="191"/>
        <v>1.4 - 1.59</v>
      </c>
      <c r="T657" s="119">
        <f t="shared" si="192"/>
        <v>1.09395</v>
      </c>
      <c r="U657" s="120">
        <f t="shared" si="193"/>
        <v>0.37815821476391737</v>
      </c>
      <c r="V657" s="161">
        <f t="shared" si="194"/>
        <v>1.09395</v>
      </c>
      <c r="W657" s="161">
        <f t="shared" si="195"/>
        <v>355.30824139048616</v>
      </c>
      <c r="X657" s="121">
        <f t="shared" si="196"/>
        <v>12.937190491424056</v>
      </c>
      <c r="Y657" s="188">
        <v>18.093972715278401</v>
      </c>
      <c r="Z657" s="148">
        <f t="shared" si="197"/>
        <v>47</v>
      </c>
      <c r="AA657" s="148">
        <f t="shared" si="198"/>
        <v>115</v>
      </c>
      <c r="AB657" s="122">
        <f t="shared" si="199"/>
        <v>324.79385839433809</v>
      </c>
      <c r="AC657" s="30">
        <f t="shared" si="200"/>
        <v>528.89260806142295</v>
      </c>
      <c r="AD657" s="31">
        <f t="shared" si="201"/>
        <v>0.40869565217391307</v>
      </c>
      <c r="AE657" s="164">
        <f t="shared" si="202"/>
        <v>38.862000000000002</v>
      </c>
      <c r="AF657" s="165">
        <f t="shared" si="203"/>
        <v>12.937190491424056</v>
      </c>
      <c r="AH657" t="str">
        <f t="shared" si="204"/>
        <v>2021</v>
      </c>
    </row>
    <row r="658" spans="4:34" hidden="1" x14ac:dyDescent="0.25">
      <c r="D658" s="282" t="str">
        <f t="shared" si="189"/>
        <v>Q3 2021</v>
      </c>
      <c r="E658" s="114" t="s">
        <v>65</v>
      </c>
      <c r="F658" s="115" t="s">
        <v>85</v>
      </c>
      <c r="G658" s="157" t="s">
        <v>43</v>
      </c>
      <c r="H658" s="157" t="s">
        <v>197</v>
      </c>
      <c r="I658" s="116" t="s">
        <v>73</v>
      </c>
      <c r="J658" s="116" t="s">
        <v>51</v>
      </c>
      <c r="K658" s="116" t="s">
        <v>78</v>
      </c>
      <c r="L658" s="116" t="s">
        <v>78</v>
      </c>
      <c r="M658" s="116" t="s">
        <v>193</v>
      </c>
      <c r="N658" s="117">
        <v>1.91</v>
      </c>
      <c r="O658" s="146">
        <v>402</v>
      </c>
      <c r="P658" s="146">
        <v>476</v>
      </c>
      <c r="Q658" s="242">
        <v>0.31900000000000001</v>
      </c>
      <c r="R658" s="118" t="str">
        <f t="shared" si="190"/>
        <v>300 - 399</v>
      </c>
      <c r="S658" s="118" t="str">
        <f t="shared" si="191"/>
        <v>1.8 - 1.99</v>
      </c>
      <c r="T658" s="119">
        <f t="shared" si="192"/>
        <v>0.60929</v>
      </c>
      <c r="U658" s="120">
        <f t="shared" si="193"/>
        <v>0.37010478574680927</v>
      </c>
      <c r="V658" s="161">
        <f t="shared" si="194"/>
        <v>0.60929</v>
      </c>
      <c r="W658" s="161">
        <f t="shared" si="195"/>
        <v>198.75005655345109</v>
      </c>
      <c r="X658" s="121">
        <f t="shared" si="196"/>
        <v>5.7719772961738096</v>
      </c>
      <c r="Y658" s="188">
        <v>18.093972715278401</v>
      </c>
      <c r="Z658" s="148">
        <f t="shared" si="197"/>
        <v>201</v>
      </c>
      <c r="AA658" s="148">
        <f t="shared" si="198"/>
        <v>238</v>
      </c>
      <c r="AB658" s="122">
        <f t="shared" si="199"/>
        <v>326.19943959928952</v>
      </c>
      <c r="AC658" s="30">
        <f t="shared" si="200"/>
        <v>1160.2030901153896</v>
      </c>
      <c r="AD658" s="31">
        <f t="shared" si="201"/>
        <v>0.84453781512605042</v>
      </c>
      <c r="AE658" s="164">
        <f t="shared" si="202"/>
        <v>48.513999999999996</v>
      </c>
      <c r="AF658" s="165">
        <f t="shared" si="203"/>
        <v>5.7719772961738096</v>
      </c>
      <c r="AH658" t="str">
        <f t="shared" si="204"/>
        <v>2021</v>
      </c>
    </row>
    <row r="659" spans="4:34" hidden="1" x14ac:dyDescent="0.25">
      <c r="D659" s="282" t="str">
        <f t="shared" si="189"/>
        <v>Q3 2021</v>
      </c>
      <c r="E659" s="114" t="s">
        <v>65</v>
      </c>
      <c r="F659" s="115" t="s">
        <v>85</v>
      </c>
      <c r="G659" s="157" t="s">
        <v>43</v>
      </c>
      <c r="H659" s="157" t="s">
        <v>197</v>
      </c>
      <c r="I659" s="116" t="s">
        <v>88</v>
      </c>
      <c r="J659" s="116" t="s">
        <v>51</v>
      </c>
      <c r="K659" s="116" t="s">
        <v>55</v>
      </c>
      <c r="L659" s="116" t="s">
        <v>55</v>
      </c>
      <c r="M659" s="116"/>
      <c r="N659" s="117">
        <v>1.36</v>
      </c>
      <c r="O659" s="146">
        <v>360</v>
      </c>
      <c r="P659" s="146">
        <v>360</v>
      </c>
      <c r="Q659" s="242">
        <v>1.6405650000000001</v>
      </c>
      <c r="R659" s="118" t="str">
        <f t="shared" si="190"/>
        <v>300 - 399</v>
      </c>
      <c r="S659" s="118" t="str">
        <f t="shared" si="191"/>
        <v>1.2 - 1.39</v>
      </c>
      <c r="T659" s="119">
        <f t="shared" si="192"/>
        <v>2.2311684000000001</v>
      </c>
      <c r="U659" s="120">
        <f t="shared" si="193"/>
        <v>0.97883321136192014</v>
      </c>
      <c r="V659" s="161">
        <f t="shared" si="194"/>
        <v>2.2311684000000005</v>
      </c>
      <c r="W659" s="161">
        <f t="shared" si="195"/>
        <v>835.23933826366203</v>
      </c>
      <c r="X659" s="121">
        <f t="shared" si="196"/>
        <v>35.621206017168866</v>
      </c>
      <c r="Y659" s="188">
        <v>21.71276725833409</v>
      </c>
      <c r="Z659" s="148">
        <f t="shared" si="197"/>
        <v>1</v>
      </c>
      <c r="AA659" s="148">
        <f t="shared" si="198"/>
        <v>1</v>
      </c>
      <c r="AB659" s="122">
        <f t="shared" si="199"/>
        <v>374.35064886346635</v>
      </c>
      <c r="AC659" s="30">
        <f t="shared" si="200"/>
        <v>596.64396800000009</v>
      </c>
      <c r="AD659" s="31">
        <f t="shared" si="201"/>
        <v>1</v>
      </c>
      <c r="AE659" s="164">
        <f t="shared" si="202"/>
        <v>34.544000000000004</v>
      </c>
      <c r="AF659" s="165">
        <f t="shared" si="203"/>
        <v>35.621206017168866</v>
      </c>
      <c r="AH659" t="str">
        <f t="shared" si="204"/>
        <v>2021</v>
      </c>
    </row>
    <row r="660" spans="4:34" hidden="1" x14ac:dyDescent="0.25">
      <c r="D660" s="282" t="str">
        <f t="shared" si="189"/>
        <v>Q3 2021</v>
      </c>
      <c r="E660" s="114" t="s">
        <v>65</v>
      </c>
      <c r="F660" s="115" t="s">
        <v>85</v>
      </c>
      <c r="G660" s="157" t="s">
        <v>43</v>
      </c>
      <c r="H660" s="157" t="s">
        <v>197</v>
      </c>
      <c r="I660" s="116" t="s">
        <v>88</v>
      </c>
      <c r="J660" s="116" t="s">
        <v>51</v>
      </c>
      <c r="K660" s="116" t="s">
        <v>55</v>
      </c>
      <c r="L660" s="116" t="s">
        <v>55</v>
      </c>
      <c r="M660" s="116"/>
      <c r="N660" s="117">
        <v>1.2</v>
      </c>
      <c r="O660" s="146">
        <v>360</v>
      </c>
      <c r="P660" s="146">
        <v>360</v>
      </c>
      <c r="Q660" s="242">
        <v>1.6889350000000001</v>
      </c>
      <c r="R660" s="118" t="str">
        <f t="shared" si="190"/>
        <v>400 - 499</v>
      </c>
      <c r="S660" s="118" t="str">
        <f t="shared" si="191"/>
        <v>1.2 - 1.39</v>
      </c>
      <c r="T660" s="119">
        <f t="shared" si="192"/>
        <v>2.0267219999999999</v>
      </c>
      <c r="U660" s="120">
        <f t="shared" si="193"/>
        <v>0.78453597931199992</v>
      </c>
      <c r="V660" s="161">
        <f t="shared" si="194"/>
        <v>2.0267219999999999</v>
      </c>
      <c r="W660" s="161">
        <f t="shared" si="195"/>
        <v>859.86532186797729</v>
      </c>
      <c r="X660" s="121">
        <f t="shared" si="196"/>
        <v>30.559543807878729</v>
      </c>
      <c r="Y660" s="188">
        <v>18.093972715278401</v>
      </c>
      <c r="Z660" s="148">
        <f t="shared" si="197"/>
        <v>1</v>
      </c>
      <c r="AA660" s="148">
        <f t="shared" si="198"/>
        <v>1</v>
      </c>
      <c r="AB660" s="122">
        <f t="shared" si="199"/>
        <v>424.26406871192853</v>
      </c>
      <c r="AC660" s="30">
        <f t="shared" si="200"/>
        <v>464.51519999999988</v>
      </c>
      <c r="AD660" s="31">
        <f t="shared" si="201"/>
        <v>1</v>
      </c>
      <c r="AE660" s="164">
        <f t="shared" si="202"/>
        <v>30.479999999999997</v>
      </c>
      <c r="AF660" s="165">
        <f t="shared" si="203"/>
        <v>30.559543807878729</v>
      </c>
      <c r="AH660" t="str">
        <f t="shared" si="204"/>
        <v>2021</v>
      </c>
    </row>
    <row r="661" spans="4:34" hidden="1" x14ac:dyDescent="0.25">
      <c r="D661" s="282" t="str">
        <f t="shared" si="189"/>
        <v>Q3 2021</v>
      </c>
      <c r="E661" s="114" t="s">
        <v>65</v>
      </c>
      <c r="F661" s="115" t="s">
        <v>85</v>
      </c>
      <c r="G661" s="157" t="s">
        <v>43</v>
      </c>
      <c r="H661" s="157" t="s">
        <v>197</v>
      </c>
      <c r="I661" s="116" t="s">
        <v>58</v>
      </c>
      <c r="J661" s="116" t="s">
        <v>45</v>
      </c>
      <c r="K661" s="116" t="s">
        <v>168</v>
      </c>
      <c r="L661" s="116" t="s">
        <v>168</v>
      </c>
      <c r="M661" s="116">
        <v>6</v>
      </c>
      <c r="N661" s="117">
        <v>1.474</v>
      </c>
      <c r="O661" s="146">
        <v>194</v>
      </c>
      <c r="P661" s="146">
        <v>368</v>
      </c>
      <c r="Q661" s="242">
        <v>6.5000000000000002E-2</v>
      </c>
      <c r="R661" s="118" t="str">
        <f t="shared" si="190"/>
        <v>200 - 299</v>
      </c>
      <c r="S661" s="118" t="str">
        <f t="shared" si="191"/>
        <v>1.4 - 1.59</v>
      </c>
      <c r="T661" s="119">
        <f t="shared" si="192"/>
        <v>9.5810000000000006E-2</v>
      </c>
      <c r="U661" s="120">
        <f t="shared" si="193"/>
        <v>3.7586216080050361E-2</v>
      </c>
      <c r="V661" s="161">
        <f t="shared" si="194"/>
        <v>9.5810000000000006E-2</v>
      </c>
      <c r="W661" s="161">
        <f t="shared" si="195"/>
        <v>27.040312498194247</v>
      </c>
      <c r="X661" s="121">
        <f t="shared" si="196"/>
        <v>0.72237982915217536</v>
      </c>
      <c r="Y661" s="188">
        <v>11.11353583311039</v>
      </c>
      <c r="Z661" s="148">
        <f t="shared" si="197"/>
        <v>97</v>
      </c>
      <c r="AA661" s="148">
        <f t="shared" si="198"/>
        <v>184</v>
      </c>
      <c r="AB661" s="122">
        <f t="shared" si="199"/>
        <v>282.22849909398025</v>
      </c>
      <c r="AC661" s="30">
        <f t="shared" si="200"/>
        <v>578.24947815462099</v>
      </c>
      <c r="AD661" s="31">
        <f t="shared" si="201"/>
        <v>0.52717391304347827</v>
      </c>
      <c r="AE661" s="164">
        <f t="shared" si="202"/>
        <v>37.439599999999999</v>
      </c>
      <c r="AF661" s="165">
        <f t="shared" si="203"/>
        <v>0.72237982915217536</v>
      </c>
      <c r="AH661" t="str">
        <f t="shared" si="204"/>
        <v>2021</v>
      </c>
    </row>
    <row r="662" spans="4:34" hidden="1" x14ac:dyDescent="0.25">
      <c r="D662" s="282" t="str">
        <f t="shared" si="189"/>
        <v>Q3 2021</v>
      </c>
      <c r="E662" s="114" t="s">
        <v>65</v>
      </c>
      <c r="F662" s="115" t="s">
        <v>85</v>
      </c>
      <c r="G662" s="157" t="s">
        <v>43</v>
      </c>
      <c r="H662" s="157" t="s">
        <v>197</v>
      </c>
      <c r="I662" s="116" t="s">
        <v>72</v>
      </c>
      <c r="J662" s="116" t="s">
        <v>45</v>
      </c>
      <c r="K662" s="116" t="s">
        <v>168</v>
      </c>
      <c r="L662" s="116" t="s">
        <v>168</v>
      </c>
      <c r="M662" s="116">
        <v>6</v>
      </c>
      <c r="N662" s="117">
        <v>1.474</v>
      </c>
      <c r="O662" s="146">
        <v>194</v>
      </c>
      <c r="P662" s="146">
        <v>368</v>
      </c>
      <c r="Q662" s="242">
        <v>0.13</v>
      </c>
      <c r="R662" s="118" t="str">
        <f t="shared" si="190"/>
        <v>200 - 299</v>
      </c>
      <c r="S662" s="118" t="str">
        <f t="shared" si="191"/>
        <v>1.4 - 1.59</v>
      </c>
      <c r="T662" s="119">
        <f t="shared" si="192"/>
        <v>0.19162000000000001</v>
      </c>
      <c r="U662" s="120">
        <f t="shared" si="193"/>
        <v>7.5172432160100722E-2</v>
      </c>
      <c r="V662" s="161">
        <f t="shared" si="194"/>
        <v>0.19162000000000001</v>
      </c>
      <c r="W662" s="161">
        <f t="shared" si="195"/>
        <v>54.080624996388494</v>
      </c>
      <c r="X662" s="121">
        <f t="shared" si="196"/>
        <v>1.4447596583043507</v>
      </c>
      <c r="Y662" s="188">
        <v>11.11353583311039</v>
      </c>
      <c r="Z662" s="148">
        <f t="shared" si="197"/>
        <v>97</v>
      </c>
      <c r="AA662" s="148">
        <f t="shared" si="198"/>
        <v>184</v>
      </c>
      <c r="AB662" s="122">
        <f t="shared" si="199"/>
        <v>282.22849909398025</v>
      </c>
      <c r="AC662" s="30">
        <f t="shared" si="200"/>
        <v>578.24947815462099</v>
      </c>
      <c r="AD662" s="31">
        <f t="shared" si="201"/>
        <v>0.52717391304347827</v>
      </c>
      <c r="AE662" s="164">
        <f t="shared" si="202"/>
        <v>37.439599999999999</v>
      </c>
      <c r="AF662" s="165">
        <f t="shared" si="203"/>
        <v>1.4447596583043507</v>
      </c>
      <c r="AH662" t="str">
        <f t="shared" si="204"/>
        <v>2021</v>
      </c>
    </row>
    <row r="663" spans="4:34" hidden="1" x14ac:dyDescent="0.25">
      <c r="D663" s="282" t="str">
        <f t="shared" si="189"/>
        <v>Q3 2021</v>
      </c>
      <c r="E663" s="114" t="s">
        <v>65</v>
      </c>
      <c r="F663" s="115" t="s">
        <v>85</v>
      </c>
      <c r="G663" s="157" t="s">
        <v>43</v>
      </c>
      <c r="H663" s="157" t="s">
        <v>197</v>
      </c>
      <c r="I663" s="116" t="s">
        <v>50</v>
      </c>
      <c r="J663" s="116" t="s">
        <v>45</v>
      </c>
      <c r="K663" s="116" t="s">
        <v>168</v>
      </c>
      <c r="L663" s="116" t="s">
        <v>168</v>
      </c>
      <c r="M663" s="116">
        <v>6</v>
      </c>
      <c r="N663" s="117">
        <v>1.474</v>
      </c>
      <c r="O663" s="146">
        <v>194</v>
      </c>
      <c r="P663" s="146">
        <v>368</v>
      </c>
      <c r="Q663" s="242">
        <v>0.315</v>
      </c>
      <c r="R663" s="118" t="str">
        <f t="shared" si="190"/>
        <v>200 - 299</v>
      </c>
      <c r="S663" s="118" t="str">
        <f t="shared" si="191"/>
        <v>1.4 - 1.59</v>
      </c>
      <c r="T663" s="119">
        <f t="shared" si="192"/>
        <v>0.46431</v>
      </c>
      <c r="U663" s="120">
        <f t="shared" si="193"/>
        <v>0.18214858561870562</v>
      </c>
      <c r="V663" s="161">
        <f t="shared" si="194"/>
        <v>0.46431</v>
      </c>
      <c r="W663" s="161">
        <f t="shared" si="195"/>
        <v>131.04151441432597</v>
      </c>
      <c r="X663" s="121">
        <f t="shared" si="196"/>
        <v>3.7463241361922601</v>
      </c>
      <c r="Y663" s="188">
        <v>11.893092495848444</v>
      </c>
      <c r="Z663" s="148">
        <f t="shared" si="197"/>
        <v>97</v>
      </c>
      <c r="AA663" s="148">
        <f t="shared" si="198"/>
        <v>184</v>
      </c>
      <c r="AB663" s="122">
        <f t="shared" si="199"/>
        <v>282.22849909398025</v>
      </c>
      <c r="AC663" s="30">
        <f t="shared" si="200"/>
        <v>578.24947815462099</v>
      </c>
      <c r="AD663" s="31">
        <f t="shared" si="201"/>
        <v>0.52717391304347827</v>
      </c>
      <c r="AE663" s="164">
        <f t="shared" si="202"/>
        <v>37.439599999999999</v>
      </c>
      <c r="AF663" s="165">
        <f t="shared" si="203"/>
        <v>3.7463241361922601</v>
      </c>
      <c r="AH663" t="str">
        <f t="shared" si="204"/>
        <v>2021</v>
      </c>
    </row>
    <row r="664" spans="4:34" hidden="1" x14ac:dyDescent="0.25">
      <c r="D664" s="282" t="str">
        <f t="shared" si="189"/>
        <v>Q3 2021</v>
      </c>
      <c r="E664" s="114" t="s">
        <v>65</v>
      </c>
      <c r="F664" s="115" t="s">
        <v>85</v>
      </c>
      <c r="G664" s="157" t="s">
        <v>43</v>
      </c>
      <c r="H664" s="157" t="s">
        <v>197</v>
      </c>
      <c r="I664" s="116" t="s">
        <v>72</v>
      </c>
      <c r="J664" s="116" t="s">
        <v>45</v>
      </c>
      <c r="K664" s="116" t="s">
        <v>168</v>
      </c>
      <c r="L664" s="116" t="s">
        <v>168</v>
      </c>
      <c r="M664" s="116" t="s">
        <v>280</v>
      </c>
      <c r="N664" s="117">
        <v>1.43</v>
      </c>
      <c r="O664" s="146">
        <v>466</v>
      </c>
      <c r="P664" s="146">
        <v>466</v>
      </c>
      <c r="Q664" s="242">
        <v>0.02</v>
      </c>
      <c r="R664" s="118" t="str">
        <f t="shared" si="190"/>
        <v>400 - 499</v>
      </c>
      <c r="S664" s="118" t="str">
        <f t="shared" si="191"/>
        <v>1.4 - 1.59</v>
      </c>
      <c r="T664" s="119">
        <f t="shared" si="192"/>
        <v>2.86E-2</v>
      </c>
      <c r="U664" s="120">
        <f t="shared" si="193"/>
        <v>1.3192876839999996E-2</v>
      </c>
      <c r="V664" s="161">
        <f t="shared" si="194"/>
        <v>2.86E-2</v>
      </c>
      <c r="W664" s="161">
        <f t="shared" si="195"/>
        <v>13.180470401317246</v>
      </c>
      <c r="X664" s="121">
        <f t="shared" si="196"/>
        <v>0.26941905049964571</v>
      </c>
      <c r="Y664" s="188">
        <v>13.470952524982286</v>
      </c>
      <c r="Z664" s="148">
        <f t="shared" si="197"/>
        <v>1</v>
      </c>
      <c r="AA664" s="148">
        <f t="shared" si="198"/>
        <v>1</v>
      </c>
      <c r="AB664" s="122">
        <f t="shared" si="199"/>
        <v>460.85560843766592</v>
      </c>
      <c r="AC664" s="30">
        <f t="shared" si="200"/>
        <v>659.64384199999984</v>
      </c>
      <c r="AD664" s="31">
        <f t="shared" si="201"/>
        <v>1</v>
      </c>
      <c r="AE664" s="164">
        <f t="shared" si="202"/>
        <v>36.321999999999996</v>
      </c>
      <c r="AF664" s="165">
        <f t="shared" si="203"/>
        <v>0.26941905049964571</v>
      </c>
      <c r="AH664" t="str">
        <f t="shared" si="204"/>
        <v>2021</v>
      </c>
    </row>
    <row r="665" spans="4:34" hidden="1" x14ac:dyDescent="0.25">
      <c r="D665" s="282" t="str">
        <f t="shared" si="189"/>
        <v>Q3 2021</v>
      </c>
      <c r="E665" s="114" t="s">
        <v>65</v>
      </c>
      <c r="F665" s="115" t="s">
        <v>85</v>
      </c>
      <c r="G665" s="157" t="s">
        <v>43</v>
      </c>
      <c r="H665" s="157" t="s">
        <v>197</v>
      </c>
      <c r="I665" s="116" t="s">
        <v>58</v>
      </c>
      <c r="J665" s="116" t="s">
        <v>45</v>
      </c>
      <c r="K665" s="116" t="s">
        <v>75</v>
      </c>
      <c r="L665" s="116" t="s">
        <v>129</v>
      </c>
      <c r="M665" s="116" t="s">
        <v>162</v>
      </c>
      <c r="N665" s="117">
        <v>1.39</v>
      </c>
      <c r="O665" s="146">
        <v>454</v>
      </c>
      <c r="P665" s="146">
        <v>454</v>
      </c>
      <c r="Q665" s="242">
        <v>7.0000000000000007E-2</v>
      </c>
      <c r="R665" s="118" t="str">
        <f t="shared" si="190"/>
        <v>400 - 499</v>
      </c>
      <c r="S665" s="118" t="str">
        <f t="shared" si="191"/>
        <v>1.2 - 1.39</v>
      </c>
      <c r="T665" s="119">
        <f t="shared" si="192"/>
        <v>9.7299999999999998E-2</v>
      </c>
      <c r="U665" s="120">
        <f t="shared" si="193"/>
        <v>4.3627977259999999E-2</v>
      </c>
      <c r="V665" s="161">
        <f t="shared" si="194"/>
        <v>9.7300000000000011E-2</v>
      </c>
      <c r="W665" s="161">
        <f t="shared" si="195"/>
        <v>44.943707012216962</v>
      </c>
      <c r="X665" s="121">
        <f t="shared" si="196"/>
        <v>0.94296667674876011</v>
      </c>
      <c r="Y665" s="188">
        <v>13.470952524982286</v>
      </c>
      <c r="Z665" s="148">
        <f t="shared" si="197"/>
        <v>1</v>
      </c>
      <c r="AA665" s="148">
        <f t="shared" si="198"/>
        <v>1</v>
      </c>
      <c r="AB665" s="122">
        <f t="shared" si="199"/>
        <v>461.90860238660804</v>
      </c>
      <c r="AC665" s="30">
        <f t="shared" si="200"/>
        <v>623.25681799999995</v>
      </c>
      <c r="AD665" s="31">
        <f t="shared" si="201"/>
        <v>1</v>
      </c>
      <c r="AE665" s="164">
        <f t="shared" si="202"/>
        <v>35.305999999999997</v>
      </c>
      <c r="AF665" s="165">
        <f t="shared" si="203"/>
        <v>0.94296667674876011</v>
      </c>
      <c r="AH665" t="str">
        <f t="shared" si="204"/>
        <v>2021</v>
      </c>
    </row>
    <row r="666" spans="4:34" hidden="1" x14ac:dyDescent="0.25">
      <c r="D666" s="282" t="str">
        <f t="shared" si="189"/>
        <v>Q3 2021</v>
      </c>
      <c r="E666" s="114" t="s">
        <v>65</v>
      </c>
      <c r="F666" s="115" t="s">
        <v>85</v>
      </c>
      <c r="G666" s="157" t="s">
        <v>43</v>
      </c>
      <c r="H666" s="157" t="s">
        <v>197</v>
      </c>
      <c r="I666" s="116" t="s">
        <v>58</v>
      </c>
      <c r="J666" s="116" t="s">
        <v>45</v>
      </c>
      <c r="K666" s="116" t="s">
        <v>75</v>
      </c>
      <c r="L666" s="116" t="s">
        <v>129</v>
      </c>
      <c r="M666" s="116" t="s">
        <v>278</v>
      </c>
      <c r="N666" s="117">
        <v>1.45</v>
      </c>
      <c r="O666" s="146">
        <v>480</v>
      </c>
      <c r="P666" s="146">
        <v>480</v>
      </c>
      <c r="Q666" s="242">
        <v>6.5000000000000002E-2</v>
      </c>
      <c r="R666" s="118" t="str">
        <f t="shared" si="190"/>
        <v>400 - 499</v>
      </c>
      <c r="S666" s="118" t="str">
        <f t="shared" si="191"/>
        <v>1.4 - 1.59</v>
      </c>
      <c r="T666" s="119">
        <f t="shared" si="192"/>
        <v>9.425E-2</v>
      </c>
      <c r="U666" s="120">
        <f t="shared" si="193"/>
        <v>4.408458925E-2</v>
      </c>
      <c r="V666" s="161">
        <f t="shared" si="194"/>
        <v>9.425E-2</v>
      </c>
      <c r="W666" s="161">
        <f t="shared" si="195"/>
        <v>44.123463146040571</v>
      </c>
      <c r="X666" s="121">
        <f t="shared" si="196"/>
        <v>0.87561191412384864</v>
      </c>
      <c r="Y666" s="188">
        <v>13.470952524982286</v>
      </c>
      <c r="Z666" s="148">
        <f t="shared" si="197"/>
        <v>1</v>
      </c>
      <c r="AA666" s="148">
        <f t="shared" si="198"/>
        <v>1</v>
      </c>
      <c r="AB666" s="122">
        <f t="shared" si="199"/>
        <v>468.15345513040393</v>
      </c>
      <c r="AC666" s="30">
        <f t="shared" si="200"/>
        <v>678.22444999999993</v>
      </c>
      <c r="AD666" s="31">
        <f t="shared" si="201"/>
        <v>1</v>
      </c>
      <c r="AE666" s="164">
        <f t="shared" si="202"/>
        <v>36.83</v>
      </c>
      <c r="AF666" s="165">
        <f t="shared" si="203"/>
        <v>0.87561191412384864</v>
      </c>
      <c r="AH666" t="str">
        <f t="shared" si="204"/>
        <v>2021</v>
      </c>
    </row>
    <row r="667" spans="4:34" hidden="1" x14ac:dyDescent="0.25">
      <c r="D667" s="282" t="str">
        <f t="shared" si="189"/>
        <v>Q3 2021</v>
      </c>
      <c r="E667" s="114" t="s">
        <v>65</v>
      </c>
      <c r="F667" s="115" t="s">
        <v>85</v>
      </c>
      <c r="G667" s="157" t="s">
        <v>43</v>
      </c>
      <c r="H667" s="157" t="s">
        <v>197</v>
      </c>
      <c r="I667" s="116" t="s">
        <v>58</v>
      </c>
      <c r="J667" s="116" t="s">
        <v>45</v>
      </c>
      <c r="K667" s="116" t="s">
        <v>75</v>
      </c>
      <c r="L667" s="116" t="s">
        <v>129</v>
      </c>
      <c r="M667" s="116" t="s">
        <v>272</v>
      </c>
      <c r="N667" s="117">
        <v>1.55</v>
      </c>
      <c r="O667" s="146">
        <v>354</v>
      </c>
      <c r="P667" s="146">
        <v>306</v>
      </c>
      <c r="Q667" s="242">
        <v>0.09</v>
      </c>
      <c r="R667" s="118" t="str">
        <f t="shared" si="190"/>
        <v>300 - 399</v>
      </c>
      <c r="S667" s="118" t="str">
        <f t="shared" si="191"/>
        <v>1.4 - 1.59</v>
      </c>
      <c r="T667" s="119">
        <f t="shared" si="192"/>
        <v>0.13949999999999999</v>
      </c>
      <c r="U667" s="120">
        <f t="shared" si="193"/>
        <v>6.901589287882276E-2</v>
      </c>
      <c r="V667" s="161">
        <f t="shared" si="194"/>
        <v>0.13949999999999999</v>
      </c>
      <c r="W667" s="161">
        <f t="shared" si="195"/>
        <v>42.113076354025715</v>
      </c>
      <c r="X667" s="121">
        <f t="shared" si="196"/>
        <v>1.2123857272484058</v>
      </c>
      <c r="Y667" s="188">
        <v>13.470952524982286</v>
      </c>
      <c r="Z667" s="148">
        <f t="shared" si="197"/>
        <v>59</v>
      </c>
      <c r="AA667" s="148">
        <f t="shared" si="198"/>
        <v>51</v>
      </c>
      <c r="AB667" s="122">
        <f t="shared" si="199"/>
        <v>301.88585200018434</v>
      </c>
      <c r="AC667" s="30">
        <f t="shared" si="200"/>
        <v>766.84325420914172</v>
      </c>
      <c r="AD667" s="31">
        <f t="shared" si="201"/>
        <v>1.1568627450980393</v>
      </c>
      <c r="AE667" s="164">
        <f t="shared" si="202"/>
        <v>39.369999999999997</v>
      </c>
      <c r="AF667" s="165">
        <f t="shared" si="203"/>
        <v>1.2123857272484058</v>
      </c>
      <c r="AH667" t="str">
        <f t="shared" si="204"/>
        <v>2021</v>
      </c>
    </row>
    <row r="668" spans="4:34" hidden="1" x14ac:dyDescent="0.25">
      <c r="D668" s="282" t="str">
        <f t="shared" si="189"/>
        <v>Q3 2021</v>
      </c>
      <c r="E668" s="114" t="s">
        <v>65</v>
      </c>
      <c r="F668" s="115" t="s">
        <v>85</v>
      </c>
      <c r="G668" s="157" t="s">
        <v>43</v>
      </c>
      <c r="H668" s="157" t="s">
        <v>197</v>
      </c>
      <c r="I668" s="116" t="s">
        <v>58</v>
      </c>
      <c r="J668" s="116" t="s">
        <v>45</v>
      </c>
      <c r="K668" s="116" t="s">
        <v>75</v>
      </c>
      <c r="L668" s="116" t="s">
        <v>129</v>
      </c>
      <c r="M668" s="116" t="s">
        <v>183</v>
      </c>
      <c r="N668" s="117">
        <v>1.65</v>
      </c>
      <c r="O668" s="146">
        <v>348</v>
      </c>
      <c r="P668" s="146">
        <v>442</v>
      </c>
      <c r="Q668" s="242">
        <v>9.5000000000000001E-2</v>
      </c>
      <c r="R668" s="118" t="str">
        <f t="shared" si="190"/>
        <v>300 - 399</v>
      </c>
      <c r="S668" s="118" t="str">
        <f t="shared" si="191"/>
        <v>1.6 - 1.79</v>
      </c>
      <c r="T668" s="119">
        <f t="shared" si="192"/>
        <v>0.15675</v>
      </c>
      <c r="U668" s="120">
        <f t="shared" si="193"/>
        <v>8.1101827010035751E-2</v>
      </c>
      <c r="V668" s="161">
        <f t="shared" si="194"/>
        <v>0.15675</v>
      </c>
      <c r="W668" s="161">
        <f t="shared" si="195"/>
        <v>53.442714190055881</v>
      </c>
      <c r="X668" s="121">
        <f t="shared" si="196"/>
        <v>1.151766440885986</v>
      </c>
      <c r="Y668" s="188">
        <v>12.123857272484063</v>
      </c>
      <c r="Z668" s="148">
        <f t="shared" si="197"/>
        <v>174</v>
      </c>
      <c r="AA668" s="148">
        <f t="shared" si="198"/>
        <v>221</v>
      </c>
      <c r="AB668" s="122">
        <f t="shared" si="199"/>
        <v>340.94235527946336</v>
      </c>
      <c r="AC668" s="30">
        <f t="shared" si="200"/>
        <v>853.70344221090261</v>
      </c>
      <c r="AD668" s="31">
        <f t="shared" si="201"/>
        <v>0.78733031674208143</v>
      </c>
      <c r="AE668" s="164">
        <f t="shared" si="202"/>
        <v>41.91</v>
      </c>
      <c r="AF668" s="165">
        <f t="shared" si="203"/>
        <v>1.151766440885986</v>
      </c>
      <c r="AH668" t="str">
        <f t="shared" si="204"/>
        <v>2021</v>
      </c>
    </row>
    <row r="669" spans="4:34" hidden="1" x14ac:dyDescent="0.25">
      <c r="D669" s="282" t="str">
        <f t="shared" si="189"/>
        <v>Q3 2021</v>
      </c>
      <c r="E669" s="114" t="s">
        <v>65</v>
      </c>
      <c r="F669" s="115" t="s">
        <v>85</v>
      </c>
      <c r="G669" s="157" t="s">
        <v>43</v>
      </c>
      <c r="H669" s="157" t="s">
        <v>197</v>
      </c>
      <c r="I669" s="116" t="s">
        <v>72</v>
      </c>
      <c r="J669" s="116" t="s">
        <v>45</v>
      </c>
      <c r="K669" s="116" t="s">
        <v>75</v>
      </c>
      <c r="L669" s="116" t="s">
        <v>129</v>
      </c>
      <c r="M669" s="116" t="s">
        <v>273</v>
      </c>
      <c r="N669" s="117">
        <v>1.746</v>
      </c>
      <c r="O669" s="146">
        <v>448</v>
      </c>
      <c r="P669" s="146">
        <v>368</v>
      </c>
      <c r="Q669" s="242">
        <v>0.12</v>
      </c>
      <c r="R669" s="118" t="str">
        <f t="shared" si="190"/>
        <v>300 - 399</v>
      </c>
      <c r="S669" s="118" t="str">
        <f t="shared" si="191"/>
        <v>1.6 - 1.79</v>
      </c>
      <c r="T669" s="119">
        <f t="shared" si="192"/>
        <v>0.20951999999999998</v>
      </c>
      <c r="U669" s="120">
        <f t="shared" si="193"/>
        <v>0.11575994167573253</v>
      </c>
      <c r="V669" s="161">
        <f t="shared" si="194"/>
        <v>0.20952000000000001</v>
      </c>
      <c r="W669" s="161">
        <f t="shared" si="195"/>
        <v>69.571856378854804</v>
      </c>
      <c r="X669" s="121">
        <f t="shared" si="196"/>
        <v>1.9287954751679193</v>
      </c>
      <c r="Y669" s="188">
        <v>16.073295626399329</v>
      </c>
      <c r="Z669" s="148">
        <f t="shared" si="197"/>
        <v>28</v>
      </c>
      <c r="AA669" s="148">
        <f t="shared" si="198"/>
        <v>23</v>
      </c>
      <c r="AB669" s="122">
        <f t="shared" si="199"/>
        <v>332.0535336906014</v>
      </c>
      <c r="AC669" s="30">
        <f t="shared" si="200"/>
        <v>964.66618063110445</v>
      </c>
      <c r="AD669" s="31">
        <f t="shared" si="201"/>
        <v>1.2173913043478262</v>
      </c>
      <c r="AE669" s="164">
        <f t="shared" si="202"/>
        <v>44.348399999999998</v>
      </c>
      <c r="AF669" s="165">
        <f t="shared" si="203"/>
        <v>1.9287954751679193</v>
      </c>
      <c r="AH669" t="str">
        <f t="shared" si="204"/>
        <v>2021</v>
      </c>
    </row>
    <row r="670" spans="4:34" hidden="1" x14ac:dyDescent="0.25">
      <c r="D670" s="282" t="str">
        <f t="shared" si="189"/>
        <v>Q3 2021</v>
      </c>
      <c r="E670" s="114" t="s">
        <v>65</v>
      </c>
      <c r="F670" s="115" t="s">
        <v>85</v>
      </c>
      <c r="G670" s="157" t="s">
        <v>43</v>
      </c>
      <c r="H670" s="157" t="s">
        <v>197</v>
      </c>
      <c r="I670" s="116" t="s">
        <v>58</v>
      </c>
      <c r="J670" s="116" t="s">
        <v>45</v>
      </c>
      <c r="K670" s="116" t="s">
        <v>75</v>
      </c>
      <c r="L670" s="116" t="s">
        <v>129</v>
      </c>
      <c r="M670" s="116" t="s">
        <v>145</v>
      </c>
      <c r="N670" s="117">
        <v>1.3</v>
      </c>
      <c r="O670" s="146">
        <v>360</v>
      </c>
      <c r="P670" s="146">
        <v>360</v>
      </c>
      <c r="Q670" s="242">
        <v>0.05</v>
      </c>
      <c r="R670" s="118" t="str">
        <f t="shared" si="190"/>
        <v>300 - 399</v>
      </c>
      <c r="S670" s="118" t="str">
        <f t="shared" si="191"/>
        <v>1.2 - 1.39</v>
      </c>
      <c r="T670" s="119">
        <f t="shared" si="192"/>
        <v>6.5000000000000002E-2</v>
      </c>
      <c r="U670" s="120">
        <f t="shared" si="193"/>
        <v>2.7258009999999999E-2</v>
      </c>
      <c r="V670" s="161">
        <f t="shared" si="194"/>
        <v>6.5000000000000002E-2</v>
      </c>
      <c r="W670" s="161">
        <f t="shared" si="195"/>
        <v>25.455844122715714</v>
      </c>
      <c r="X670" s="121">
        <f t="shared" si="196"/>
        <v>0.63987024493665889</v>
      </c>
      <c r="Y670" s="188">
        <v>12.797404898733177</v>
      </c>
      <c r="Z670" s="148">
        <f t="shared" si="197"/>
        <v>1</v>
      </c>
      <c r="AA670" s="148">
        <f t="shared" si="198"/>
        <v>1</v>
      </c>
      <c r="AB670" s="122">
        <f t="shared" si="199"/>
        <v>391.62837111870323</v>
      </c>
      <c r="AC670" s="30">
        <f t="shared" si="200"/>
        <v>545.16019999999992</v>
      </c>
      <c r="AD670" s="31">
        <f t="shared" si="201"/>
        <v>1</v>
      </c>
      <c r="AE670" s="164">
        <f t="shared" si="202"/>
        <v>33.019999999999996</v>
      </c>
      <c r="AF670" s="165">
        <f t="shared" si="203"/>
        <v>0.63987024493665889</v>
      </c>
      <c r="AH670" t="str">
        <f t="shared" si="204"/>
        <v>2021</v>
      </c>
    </row>
    <row r="671" spans="4:34" hidden="1" x14ac:dyDescent="0.25">
      <c r="D671" s="282" t="str">
        <f t="shared" si="189"/>
        <v>Q3 2021</v>
      </c>
      <c r="E671" s="114" t="s">
        <v>65</v>
      </c>
      <c r="F671" s="115" t="s">
        <v>85</v>
      </c>
      <c r="G671" s="157" t="s">
        <v>43</v>
      </c>
      <c r="H671" s="157" t="s">
        <v>197</v>
      </c>
      <c r="I671" s="116" t="s">
        <v>72</v>
      </c>
      <c r="J671" s="116" t="s">
        <v>45</v>
      </c>
      <c r="K671" s="116" t="s">
        <v>75</v>
      </c>
      <c r="L671" s="116" t="s">
        <v>75</v>
      </c>
      <c r="M671" s="116">
        <v>6</v>
      </c>
      <c r="N671" s="117">
        <v>1.47</v>
      </c>
      <c r="O671" s="146">
        <v>194</v>
      </c>
      <c r="P671" s="146">
        <v>368</v>
      </c>
      <c r="Q671" s="242">
        <v>1.04</v>
      </c>
      <c r="R671" s="118" t="str">
        <f t="shared" si="190"/>
        <v>200 - 299</v>
      </c>
      <c r="S671" s="118" t="str">
        <f t="shared" si="191"/>
        <v>1.4 - 1.59</v>
      </c>
      <c r="T671" s="119">
        <f t="shared" si="192"/>
        <v>1.5287999999999999</v>
      </c>
      <c r="U671" s="120">
        <f t="shared" si="193"/>
        <v>0.59811995402816309</v>
      </c>
      <c r="V671" s="161">
        <f t="shared" si="194"/>
        <v>1.5287999999999999</v>
      </c>
      <c r="W671" s="161">
        <f t="shared" si="195"/>
        <v>432.64499997110795</v>
      </c>
      <c r="X671" s="121">
        <f t="shared" si="196"/>
        <v>11.558077266434806</v>
      </c>
      <c r="Y671" s="188">
        <v>11.11353583311039</v>
      </c>
      <c r="Z671" s="148">
        <f t="shared" si="197"/>
        <v>97</v>
      </c>
      <c r="AA671" s="148">
        <f t="shared" si="198"/>
        <v>184</v>
      </c>
      <c r="AB671" s="122">
        <f t="shared" si="199"/>
        <v>282.99646779899786</v>
      </c>
      <c r="AC671" s="30">
        <f t="shared" si="200"/>
        <v>575.11534041169523</v>
      </c>
      <c r="AD671" s="31">
        <f t="shared" si="201"/>
        <v>0.52717391304347827</v>
      </c>
      <c r="AE671" s="164">
        <f t="shared" si="202"/>
        <v>37.337999999999994</v>
      </c>
      <c r="AF671" s="165">
        <f t="shared" si="203"/>
        <v>11.558077266434806</v>
      </c>
      <c r="AH671" t="str">
        <f t="shared" si="204"/>
        <v>2021</v>
      </c>
    </row>
    <row r="672" spans="4:34" hidden="1" x14ac:dyDescent="0.25">
      <c r="D672" s="282" t="str">
        <f t="shared" si="189"/>
        <v>Q3 2021</v>
      </c>
      <c r="E672" s="114" t="s">
        <v>65</v>
      </c>
      <c r="F672" s="115" t="s">
        <v>85</v>
      </c>
      <c r="G672" s="157" t="s">
        <v>43</v>
      </c>
      <c r="H672" s="157" t="s">
        <v>197</v>
      </c>
      <c r="I672" s="116" t="s">
        <v>50</v>
      </c>
      <c r="J672" s="116" t="s">
        <v>45</v>
      </c>
      <c r="K672" s="116" t="s">
        <v>75</v>
      </c>
      <c r="L672" s="116" t="s">
        <v>75</v>
      </c>
      <c r="M672" s="116">
        <v>6</v>
      </c>
      <c r="N672" s="117">
        <v>1.474</v>
      </c>
      <c r="O672" s="146">
        <v>194</v>
      </c>
      <c r="P672" s="146">
        <v>368</v>
      </c>
      <c r="Q672" s="242">
        <v>1.59</v>
      </c>
      <c r="R672" s="118" t="str">
        <f t="shared" si="190"/>
        <v>200 - 299</v>
      </c>
      <c r="S672" s="118" t="str">
        <f t="shared" si="191"/>
        <v>1.4 - 1.59</v>
      </c>
      <c r="T672" s="119">
        <f t="shared" si="192"/>
        <v>2.3436600000000003</v>
      </c>
      <c r="U672" s="120">
        <f t="shared" si="193"/>
        <v>0.91941667026584739</v>
      </c>
      <c r="V672" s="161">
        <f t="shared" si="194"/>
        <v>2.3436600000000003</v>
      </c>
      <c r="W672" s="161">
        <f t="shared" si="195"/>
        <v>661.44764418659781</v>
      </c>
      <c r="X672" s="121">
        <f t="shared" si="196"/>
        <v>17.670521974645521</v>
      </c>
      <c r="Y672" s="188">
        <v>11.11353583311039</v>
      </c>
      <c r="Z672" s="148">
        <f t="shared" si="197"/>
        <v>97</v>
      </c>
      <c r="AA672" s="148">
        <f t="shared" si="198"/>
        <v>184</v>
      </c>
      <c r="AB672" s="122">
        <f t="shared" si="199"/>
        <v>282.22849909398025</v>
      </c>
      <c r="AC672" s="30">
        <f t="shared" si="200"/>
        <v>578.24947815462099</v>
      </c>
      <c r="AD672" s="31">
        <f t="shared" si="201"/>
        <v>0.52717391304347827</v>
      </c>
      <c r="AE672" s="164">
        <f t="shared" si="202"/>
        <v>37.439599999999999</v>
      </c>
      <c r="AF672" s="165">
        <f t="shared" si="203"/>
        <v>17.670521974645521</v>
      </c>
      <c r="AH672" t="str">
        <f t="shared" si="204"/>
        <v>2021</v>
      </c>
    </row>
    <row r="673" spans="4:34" hidden="1" x14ac:dyDescent="0.25">
      <c r="D673" s="282" t="str">
        <f t="shared" si="189"/>
        <v>Q3 2021</v>
      </c>
      <c r="E673" s="114" t="s">
        <v>65</v>
      </c>
      <c r="F673" s="115" t="s">
        <v>85</v>
      </c>
      <c r="G673" s="157" t="s">
        <v>43</v>
      </c>
      <c r="H673" s="157" t="s">
        <v>197</v>
      </c>
      <c r="I673" s="116" t="s">
        <v>58</v>
      </c>
      <c r="J673" s="116" t="s">
        <v>45</v>
      </c>
      <c r="K673" s="116" t="s">
        <v>75</v>
      </c>
      <c r="L673" s="116" t="s">
        <v>75</v>
      </c>
      <c r="M673" s="116" t="s">
        <v>276</v>
      </c>
      <c r="N673" s="117">
        <v>1.47</v>
      </c>
      <c r="O673" s="146">
        <v>194</v>
      </c>
      <c r="P673" s="146">
        <v>368</v>
      </c>
      <c r="Q673" s="242">
        <v>0.91</v>
      </c>
      <c r="R673" s="118" t="str">
        <f t="shared" si="190"/>
        <v>200 - 299</v>
      </c>
      <c r="S673" s="118" t="str">
        <f t="shared" si="191"/>
        <v>1.4 - 1.59</v>
      </c>
      <c r="T673" s="119">
        <f t="shared" si="192"/>
        <v>1.3377000000000001</v>
      </c>
      <c r="U673" s="120">
        <f t="shared" si="193"/>
        <v>0.52335495977464264</v>
      </c>
      <c r="V673" s="161">
        <f t="shared" si="194"/>
        <v>1.3376999999999999</v>
      </c>
      <c r="W673" s="161">
        <f t="shared" si="195"/>
        <v>378.5643749747195</v>
      </c>
      <c r="X673" s="121">
        <f t="shared" si="196"/>
        <v>12.258566797733881</v>
      </c>
      <c r="Y673" s="188">
        <v>13.470952524982286</v>
      </c>
      <c r="Z673" s="148">
        <f t="shared" si="197"/>
        <v>97</v>
      </c>
      <c r="AA673" s="148">
        <f t="shared" si="198"/>
        <v>184</v>
      </c>
      <c r="AB673" s="122">
        <f t="shared" si="199"/>
        <v>282.99646779899786</v>
      </c>
      <c r="AC673" s="30">
        <f t="shared" si="200"/>
        <v>575.11534041169523</v>
      </c>
      <c r="AD673" s="31">
        <f t="shared" si="201"/>
        <v>0.52717391304347827</v>
      </c>
      <c r="AE673" s="164">
        <f t="shared" si="202"/>
        <v>37.337999999999994</v>
      </c>
      <c r="AF673" s="165">
        <f t="shared" si="203"/>
        <v>12.258566797733881</v>
      </c>
      <c r="AH673" t="str">
        <f t="shared" si="204"/>
        <v>2021</v>
      </c>
    </row>
    <row r="674" spans="4:34" hidden="1" x14ac:dyDescent="0.25">
      <c r="D674" s="282" t="str">
        <f t="shared" si="189"/>
        <v>Q3 2021</v>
      </c>
      <c r="E674" s="114" t="s">
        <v>65</v>
      </c>
      <c r="F674" s="115" t="s">
        <v>85</v>
      </c>
      <c r="G674" s="157" t="s">
        <v>43</v>
      </c>
      <c r="H674" s="157" t="s">
        <v>197</v>
      </c>
      <c r="I674" s="116" t="s">
        <v>72</v>
      </c>
      <c r="J674" s="116" t="s">
        <v>45</v>
      </c>
      <c r="K674" s="116" t="s">
        <v>75</v>
      </c>
      <c r="L674" s="116" t="s">
        <v>75</v>
      </c>
      <c r="M674" s="116" t="s">
        <v>151</v>
      </c>
      <c r="N674" s="117">
        <v>1.19</v>
      </c>
      <c r="O674" s="146">
        <v>390</v>
      </c>
      <c r="P674" s="146">
        <v>390</v>
      </c>
      <c r="Q674" s="242">
        <v>0.6</v>
      </c>
      <c r="R674" s="118" t="str">
        <f t="shared" si="190"/>
        <v>400 - 499</v>
      </c>
      <c r="S674" s="118" t="str">
        <f t="shared" si="191"/>
        <v>1 - 1.19</v>
      </c>
      <c r="T674" s="119">
        <f t="shared" si="192"/>
        <v>0.71399999999999997</v>
      </c>
      <c r="U674" s="120">
        <f t="shared" si="193"/>
        <v>0.27408332279999992</v>
      </c>
      <c r="V674" s="161">
        <f t="shared" si="194"/>
        <v>0.71399999999999986</v>
      </c>
      <c r="W674" s="161">
        <f t="shared" si="195"/>
        <v>330.92597359530424</v>
      </c>
      <c r="X674" s="121">
        <f t="shared" si="196"/>
        <v>5.8800830847005985</v>
      </c>
      <c r="Y674" s="188">
        <v>9.8001384745009972</v>
      </c>
      <c r="Z674" s="148">
        <f t="shared" si="197"/>
        <v>1</v>
      </c>
      <c r="AA674" s="148">
        <f t="shared" si="198"/>
        <v>1</v>
      </c>
      <c r="AB674" s="122">
        <f t="shared" si="199"/>
        <v>463.48175573572024</v>
      </c>
      <c r="AC674" s="30">
        <f t="shared" si="200"/>
        <v>456.80553799999984</v>
      </c>
      <c r="AD674" s="31">
        <f t="shared" si="201"/>
        <v>1</v>
      </c>
      <c r="AE674" s="164">
        <f t="shared" si="202"/>
        <v>30.225999999999996</v>
      </c>
      <c r="AF674" s="165">
        <f t="shared" si="203"/>
        <v>5.8800830847005985</v>
      </c>
      <c r="AH674" t="str">
        <f t="shared" si="204"/>
        <v>2021</v>
      </c>
    </row>
    <row r="675" spans="4:34" hidden="1" x14ac:dyDescent="0.25">
      <c r="D675" s="282" t="str">
        <f t="shared" si="189"/>
        <v>Q3 2021</v>
      </c>
      <c r="E675" s="114" t="s">
        <v>65</v>
      </c>
      <c r="F675" s="115" t="s">
        <v>85</v>
      </c>
      <c r="G675" s="157" t="s">
        <v>43</v>
      </c>
      <c r="H675" s="157" t="s">
        <v>197</v>
      </c>
      <c r="I675" s="116" t="s">
        <v>72</v>
      </c>
      <c r="J675" s="116" t="s">
        <v>45</v>
      </c>
      <c r="K675" s="116" t="s">
        <v>75</v>
      </c>
      <c r="L675" s="116" t="s">
        <v>75</v>
      </c>
      <c r="M675" s="116" t="s">
        <v>188</v>
      </c>
      <c r="N675" s="117">
        <v>1.43</v>
      </c>
      <c r="O675" s="146">
        <v>466</v>
      </c>
      <c r="P675" s="146">
        <v>466</v>
      </c>
      <c r="Q675" s="242">
        <v>0.45</v>
      </c>
      <c r="R675" s="118" t="str">
        <f t="shared" si="190"/>
        <v>400 - 499</v>
      </c>
      <c r="S675" s="118" t="str">
        <f t="shared" si="191"/>
        <v>1.4 - 1.59</v>
      </c>
      <c r="T675" s="119">
        <f t="shared" si="192"/>
        <v>0.64349999999999996</v>
      </c>
      <c r="U675" s="120">
        <f t="shared" si="193"/>
        <v>0.29683972889999993</v>
      </c>
      <c r="V675" s="161">
        <f t="shared" si="194"/>
        <v>0.64349999999999996</v>
      </c>
      <c r="W675" s="161">
        <f t="shared" si="195"/>
        <v>296.56058402963805</v>
      </c>
      <c r="X675" s="121">
        <f t="shared" si="196"/>
        <v>7.7352406356323664</v>
      </c>
      <c r="Y675" s="188">
        <v>17.189423634738592</v>
      </c>
      <c r="Z675" s="148">
        <f t="shared" si="197"/>
        <v>1</v>
      </c>
      <c r="AA675" s="148">
        <f t="shared" si="198"/>
        <v>1</v>
      </c>
      <c r="AB675" s="122">
        <f t="shared" si="199"/>
        <v>460.85560843766592</v>
      </c>
      <c r="AC675" s="30">
        <f t="shared" si="200"/>
        <v>659.64384199999984</v>
      </c>
      <c r="AD675" s="31">
        <f t="shared" si="201"/>
        <v>1</v>
      </c>
      <c r="AE675" s="164">
        <f t="shared" si="202"/>
        <v>36.321999999999996</v>
      </c>
      <c r="AF675" s="165">
        <f t="shared" si="203"/>
        <v>7.7352406356323664</v>
      </c>
      <c r="AH675" t="str">
        <f t="shared" si="204"/>
        <v>2021</v>
      </c>
    </row>
    <row r="676" spans="4:34" hidden="1" x14ac:dyDescent="0.25">
      <c r="D676" s="282" t="str">
        <f t="shared" si="189"/>
        <v>Q3 2021</v>
      </c>
      <c r="E676" s="114" t="s">
        <v>65</v>
      </c>
      <c r="F676" s="115" t="s">
        <v>85</v>
      </c>
      <c r="G676" s="157" t="s">
        <v>43</v>
      </c>
      <c r="H676" s="157" t="s">
        <v>197</v>
      </c>
      <c r="I676" s="116" t="s">
        <v>58</v>
      </c>
      <c r="J676" s="116" t="s">
        <v>45</v>
      </c>
      <c r="K676" s="116" t="s">
        <v>75</v>
      </c>
      <c r="L676" s="116" t="s">
        <v>75</v>
      </c>
      <c r="M676" s="116" t="s">
        <v>157</v>
      </c>
      <c r="N676" s="117">
        <v>1.39</v>
      </c>
      <c r="O676" s="146">
        <v>454</v>
      </c>
      <c r="P676" s="146">
        <v>454</v>
      </c>
      <c r="Q676" s="242">
        <v>0.05</v>
      </c>
      <c r="R676" s="118" t="str">
        <f t="shared" si="190"/>
        <v>400 - 499</v>
      </c>
      <c r="S676" s="118" t="str">
        <f t="shared" si="191"/>
        <v>1.2 - 1.39</v>
      </c>
      <c r="T676" s="119">
        <f t="shared" si="192"/>
        <v>6.9499999999999992E-2</v>
      </c>
      <c r="U676" s="120">
        <f t="shared" si="193"/>
        <v>3.1162840899999999E-2</v>
      </c>
      <c r="V676" s="161">
        <f t="shared" si="194"/>
        <v>6.9499999999999992E-2</v>
      </c>
      <c r="W676" s="161">
        <f t="shared" si="195"/>
        <v>32.102647865869258</v>
      </c>
      <c r="X676" s="121">
        <f t="shared" si="196"/>
        <v>0.67354762624911435</v>
      </c>
      <c r="Y676" s="188">
        <v>13.470952524982286</v>
      </c>
      <c r="Z676" s="148">
        <f t="shared" si="197"/>
        <v>1</v>
      </c>
      <c r="AA676" s="148">
        <f t="shared" si="198"/>
        <v>1</v>
      </c>
      <c r="AB676" s="122">
        <f t="shared" si="199"/>
        <v>461.90860238660804</v>
      </c>
      <c r="AC676" s="30">
        <f t="shared" si="200"/>
        <v>623.25681799999995</v>
      </c>
      <c r="AD676" s="31">
        <f t="shared" si="201"/>
        <v>1</v>
      </c>
      <c r="AE676" s="164">
        <f t="shared" si="202"/>
        <v>35.305999999999997</v>
      </c>
      <c r="AF676" s="165">
        <f t="shared" si="203"/>
        <v>0.67354762624911435</v>
      </c>
      <c r="AH676" t="str">
        <f t="shared" si="204"/>
        <v>2021</v>
      </c>
    </row>
    <row r="677" spans="4:34" hidden="1" x14ac:dyDescent="0.25">
      <c r="D677" s="282" t="str">
        <f t="shared" si="189"/>
        <v>Q3 2021</v>
      </c>
      <c r="E677" s="114" t="s">
        <v>65</v>
      </c>
      <c r="F677" s="115" t="s">
        <v>85</v>
      </c>
      <c r="G677" s="157" t="s">
        <v>43</v>
      </c>
      <c r="H677" s="157" t="s">
        <v>197</v>
      </c>
      <c r="I677" s="116" t="s">
        <v>58</v>
      </c>
      <c r="J677" s="116" t="s">
        <v>45</v>
      </c>
      <c r="K677" s="116" t="s">
        <v>130</v>
      </c>
      <c r="L677" s="116" t="s">
        <v>130</v>
      </c>
      <c r="M677" s="116" t="s">
        <v>165</v>
      </c>
      <c r="N677" s="117">
        <v>1.64</v>
      </c>
      <c r="O677" s="146">
        <v>280</v>
      </c>
      <c r="P677" s="146">
        <v>456</v>
      </c>
      <c r="Q677" s="242">
        <v>0.23</v>
      </c>
      <c r="R677" s="118" t="str">
        <f t="shared" si="190"/>
        <v>300 - 399</v>
      </c>
      <c r="S677" s="118" t="str">
        <f t="shared" si="191"/>
        <v>1.6 - 1.79</v>
      </c>
      <c r="T677" s="119">
        <f t="shared" si="192"/>
        <v>0.37719999999999998</v>
      </c>
      <c r="U677" s="120">
        <f t="shared" si="193"/>
        <v>0.17796306859043354</v>
      </c>
      <c r="V677" s="161">
        <f t="shared" si="194"/>
        <v>0.37719999999999998</v>
      </c>
      <c r="W677" s="161">
        <f t="shared" si="195"/>
        <v>123.07385750028315</v>
      </c>
      <c r="X677" s="121">
        <f t="shared" si="196"/>
        <v>3.098319080745926</v>
      </c>
      <c r="Y677" s="188">
        <v>13.470952524982286</v>
      </c>
      <c r="Z677" s="148">
        <f t="shared" si="197"/>
        <v>35</v>
      </c>
      <c r="AA677" s="148">
        <f t="shared" si="198"/>
        <v>57</v>
      </c>
      <c r="AB677" s="122">
        <f t="shared" si="199"/>
        <v>326.28276113542722</v>
      </c>
      <c r="AC677" s="30">
        <f t="shared" si="200"/>
        <v>773.75247213231978</v>
      </c>
      <c r="AD677" s="31">
        <f t="shared" si="201"/>
        <v>0.61403508771929827</v>
      </c>
      <c r="AE677" s="164">
        <f t="shared" si="202"/>
        <v>41.655999999999992</v>
      </c>
      <c r="AF677" s="165">
        <f t="shared" si="203"/>
        <v>3.098319080745926</v>
      </c>
      <c r="AH677" t="str">
        <f t="shared" si="204"/>
        <v>2021</v>
      </c>
    </row>
    <row r="678" spans="4:34" hidden="1" x14ac:dyDescent="0.25">
      <c r="D678" s="282" t="str">
        <f t="shared" si="189"/>
        <v>Q3 2021</v>
      </c>
      <c r="E678" s="114" t="s">
        <v>65</v>
      </c>
      <c r="F678" s="115" t="s">
        <v>85</v>
      </c>
      <c r="G678" s="157" t="s">
        <v>43</v>
      </c>
      <c r="H678" s="157" t="s">
        <v>197</v>
      </c>
      <c r="I678" s="116" t="s">
        <v>72</v>
      </c>
      <c r="J678" s="116" t="s">
        <v>45</v>
      </c>
      <c r="K678" s="116" t="s">
        <v>130</v>
      </c>
      <c r="L678" s="116" t="s">
        <v>130</v>
      </c>
      <c r="M678" s="116" t="s">
        <v>165</v>
      </c>
      <c r="N678" s="117">
        <v>1.64</v>
      </c>
      <c r="O678" s="146">
        <v>280</v>
      </c>
      <c r="P678" s="146">
        <v>456</v>
      </c>
      <c r="Q678" s="242">
        <v>0.24099999999999999</v>
      </c>
      <c r="R678" s="118" t="str">
        <f t="shared" si="190"/>
        <v>300 - 399</v>
      </c>
      <c r="S678" s="118" t="str">
        <f t="shared" si="191"/>
        <v>1.6 - 1.79</v>
      </c>
      <c r="T678" s="119">
        <f t="shared" si="192"/>
        <v>0.39523999999999998</v>
      </c>
      <c r="U678" s="120">
        <f t="shared" si="193"/>
        <v>0.18647434578388905</v>
      </c>
      <c r="V678" s="161">
        <f t="shared" si="194"/>
        <v>0.39523999999999992</v>
      </c>
      <c r="W678" s="161">
        <f t="shared" si="195"/>
        <v>128.95999851116625</v>
      </c>
      <c r="X678" s="121">
        <f t="shared" si="196"/>
        <v>2.9218496026686589</v>
      </c>
      <c r="Y678" s="188">
        <v>12.123857272484063</v>
      </c>
      <c r="Z678" s="148">
        <f t="shared" si="197"/>
        <v>35</v>
      </c>
      <c r="AA678" s="148">
        <f t="shared" si="198"/>
        <v>57</v>
      </c>
      <c r="AB678" s="122">
        <f t="shared" si="199"/>
        <v>326.28276113542722</v>
      </c>
      <c r="AC678" s="30">
        <f t="shared" si="200"/>
        <v>773.75247213231978</v>
      </c>
      <c r="AD678" s="31">
        <f t="shared" si="201"/>
        <v>0.61403508771929827</v>
      </c>
      <c r="AE678" s="164">
        <f t="shared" si="202"/>
        <v>41.655999999999992</v>
      </c>
      <c r="AF678" s="165">
        <f t="shared" si="203"/>
        <v>2.9218496026686589</v>
      </c>
      <c r="AH678" t="str">
        <f t="shared" si="204"/>
        <v>2021</v>
      </c>
    </row>
    <row r="679" spans="4:34" hidden="1" x14ac:dyDescent="0.25">
      <c r="D679" s="282" t="str">
        <f t="shared" si="189"/>
        <v>Q3 2021</v>
      </c>
      <c r="E679" s="114" t="s">
        <v>65</v>
      </c>
      <c r="F679" s="115" t="s">
        <v>85</v>
      </c>
      <c r="G679" s="157" t="s">
        <v>43</v>
      </c>
      <c r="H679" s="157" t="s">
        <v>197</v>
      </c>
      <c r="I679" s="116" t="s">
        <v>50</v>
      </c>
      <c r="J679" s="116" t="s">
        <v>45</v>
      </c>
      <c r="K679" s="116" t="s">
        <v>130</v>
      </c>
      <c r="L679" s="116" t="s">
        <v>144</v>
      </c>
      <c r="M679" s="116" t="s">
        <v>157</v>
      </c>
      <c r="N679" s="117">
        <v>1.39</v>
      </c>
      <c r="O679" s="146">
        <v>454</v>
      </c>
      <c r="P679" s="146">
        <v>454</v>
      </c>
      <c r="Q679" s="242">
        <v>0.09</v>
      </c>
      <c r="R679" s="118" t="str">
        <f t="shared" si="190"/>
        <v>400 - 499</v>
      </c>
      <c r="S679" s="118" t="str">
        <f t="shared" si="191"/>
        <v>1.2 - 1.39</v>
      </c>
      <c r="T679" s="119">
        <f t="shared" si="192"/>
        <v>0.12509999999999999</v>
      </c>
      <c r="U679" s="120">
        <f t="shared" si="193"/>
        <v>5.6093113619999996E-2</v>
      </c>
      <c r="V679" s="161">
        <f t="shared" si="194"/>
        <v>0.12509999999999999</v>
      </c>
      <c r="W679" s="161">
        <f t="shared" si="195"/>
        <v>57.784766158564658</v>
      </c>
      <c r="X679" s="121">
        <f t="shared" si="196"/>
        <v>1.2123857272484058</v>
      </c>
      <c r="Y679" s="188">
        <v>13.470952524982286</v>
      </c>
      <c r="Z679" s="148">
        <f t="shared" si="197"/>
        <v>1</v>
      </c>
      <c r="AA679" s="148">
        <f t="shared" si="198"/>
        <v>1</v>
      </c>
      <c r="AB679" s="122">
        <f t="shared" si="199"/>
        <v>461.90860238660804</v>
      </c>
      <c r="AC679" s="30">
        <f t="shared" si="200"/>
        <v>623.25681799999995</v>
      </c>
      <c r="AD679" s="31">
        <f t="shared" si="201"/>
        <v>1</v>
      </c>
      <c r="AE679" s="164">
        <f t="shared" si="202"/>
        <v>35.305999999999997</v>
      </c>
      <c r="AF679" s="165">
        <f t="shared" si="203"/>
        <v>1.2123857272484058</v>
      </c>
      <c r="AH679" t="str">
        <f t="shared" si="204"/>
        <v>2021</v>
      </c>
    </row>
    <row r="680" spans="4:34" hidden="1" x14ac:dyDescent="0.25">
      <c r="D680" s="282" t="str">
        <f t="shared" si="189"/>
        <v>Q3 2021</v>
      </c>
      <c r="E680" s="114" t="s">
        <v>65</v>
      </c>
      <c r="F680" s="115" t="s">
        <v>85</v>
      </c>
      <c r="G680" s="157" t="s">
        <v>43</v>
      </c>
      <c r="H680" s="157" t="s">
        <v>197</v>
      </c>
      <c r="I680" s="116" t="s">
        <v>58</v>
      </c>
      <c r="J680" s="116" t="s">
        <v>45</v>
      </c>
      <c r="K680" s="116" t="s">
        <v>78</v>
      </c>
      <c r="L680" s="116" t="s">
        <v>78</v>
      </c>
      <c r="M680" s="116" t="s">
        <v>172</v>
      </c>
      <c r="N680" s="117">
        <v>1.6</v>
      </c>
      <c r="O680" s="146">
        <v>320</v>
      </c>
      <c r="P680" s="146">
        <v>320</v>
      </c>
      <c r="Q680" s="242">
        <v>4.4999999999999998E-2</v>
      </c>
      <c r="R680" s="118" t="str">
        <f t="shared" si="190"/>
        <v>200 - 299</v>
      </c>
      <c r="S680" s="118" t="str">
        <f t="shared" si="191"/>
        <v>1.6 - 1.79</v>
      </c>
      <c r="T680" s="119">
        <f t="shared" si="192"/>
        <v>7.1999999999999995E-2</v>
      </c>
      <c r="U680" s="120">
        <f t="shared" si="193"/>
        <v>3.7161215999999997E-2</v>
      </c>
      <c r="V680" s="161">
        <f t="shared" si="194"/>
        <v>7.2000000000000008E-2</v>
      </c>
      <c r="W680" s="161">
        <f t="shared" si="195"/>
        <v>20.364675298172568</v>
      </c>
      <c r="X680" s="121">
        <f t="shared" si="196"/>
        <v>0.60619286362420288</v>
      </c>
      <c r="Y680" s="188">
        <v>13.470952524982286</v>
      </c>
      <c r="Z680" s="148">
        <f t="shared" si="197"/>
        <v>1</v>
      </c>
      <c r="AA680" s="148">
        <f t="shared" si="198"/>
        <v>1</v>
      </c>
      <c r="AB680" s="122">
        <f t="shared" si="199"/>
        <v>282.84271247461902</v>
      </c>
      <c r="AC680" s="30">
        <f t="shared" si="200"/>
        <v>825.8048</v>
      </c>
      <c r="AD680" s="31">
        <f t="shared" si="201"/>
        <v>1</v>
      </c>
      <c r="AE680" s="164">
        <f t="shared" si="202"/>
        <v>40.64</v>
      </c>
      <c r="AF680" s="165">
        <f t="shared" si="203"/>
        <v>0.60619286362420288</v>
      </c>
      <c r="AH680" t="str">
        <f t="shared" si="204"/>
        <v>2021</v>
      </c>
    </row>
    <row r="681" spans="4:34" hidden="1" x14ac:dyDescent="0.25">
      <c r="D681" s="282" t="str">
        <f t="shared" si="189"/>
        <v>Q3 2021</v>
      </c>
      <c r="E681" s="114" t="s">
        <v>65</v>
      </c>
      <c r="F681" s="115" t="s">
        <v>85</v>
      </c>
      <c r="G681" s="157" t="s">
        <v>43</v>
      </c>
      <c r="H681" s="157" t="s">
        <v>197</v>
      </c>
      <c r="I681" s="116" t="s">
        <v>89</v>
      </c>
      <c r="J681" s="116" t="s">
        <v>45</v>
      </c>
      <c r="K681" s="116" t="s">
        <v>70</v>
      </c>
      <c r="L681" s="116" t="s">
        <v>120</v>
      </c>
      <c r="M681" s="116" t="s">
        <v>277</v>
      </c>
      <c r="N681" s="117">
        <v>1.04</v>
      </c>
      <c r="O681" s="146">
        <v>184</v>
      </c>
      <c r="P681" s="146">
        <v>276</v>
      </c>
      <c r="Q681" s="242">
        <v>0.35</v>
      </c>
      <c r="R681" s="118" t="str">
        <f t="shared" si="190"/>
        <v>300 - 399</v>
      </c>
      <c r="S681" s="118" t="str">
        <f t="shared" si="191"/>
        <v>1 - 1.19</v>
      </c>
      <c r="T681" s="119">
        <f t="shared" si="192"/>
        <v>0.36399999999999999</v>
      </c>
      <c r="U681" s="120">
        <f t="shared" si="193"/>
        <v>0.1127223552</v>
      </c>
      <c r="V681" s="161">
        <f t="shared" si="194"/>
        <v>0.36399999999999999</v>
      </c>
      <c r="W681" s="161">
        <f t="shared" si="195"/>
        <v>116.09875106994045</v>
      </c>
      <c r="X681" s="121">
        <f t="shared" si="196"/>
        <v>4.7148333837437999</v>
      </c>
      <c r="Y681" s="188">
        <v>13.470952524982286</v>
      </c>
      <c r="Z681" s="148">
        <f t="shared" si="197"/>
        <v>2</v>
      </c>
      <c r="AA681" s="148">
        <f t="shared" si="198"/>
        <v>3</v>
      </c>
      <c r="AB681" s="122">
        <f t="shared" si="199"/>
        <v>318.95261282950673</v>
      </c>
      <c r="AC681" s="30">
        <f t="shared" si="200"/>
        <v>322.063872</v>
      </c>
      <c r="AD681" s="31">
        <f t="shared" si="201"/>
        <v>0.66666666666666663</v>
      </c>
      <c r="AE681" s="164">
        <f t="shared" si="202"/>
        <v>26.416</v>
      </c>
      <c r="AF681" s="165">
        <f t="shared" si="203"/>
        <v>4.7148333837437999</v>
      </c>
      <c r="AH681" t="str">
        <f t="shared" si="204"/>
        <v>2021</v>
      </c>
    </row>
    <row r="682" spans="4:34" hidden="1" x14ac:dyDescent="0.25">
      <c r="D682" s="282" t="str">
        <f t="shared" si="189"/>
        <v>Q3 2021</v>
      </c>
      <c r="E682" s="114" t="s">
        <v>65</v>
      </c>
      <c r="F682" s="115" t="s">
        <v>85</v>
      </c>
      <c r="G682" s="157" t="s">
        <v>43</v>
      </c>
      <c r="H682" s="157" t="s">
        <v>197</v>
      </c>
      <c r="I682" s="116" t="s">
        <v>73</v>
      </c>
      <c r="J682" s="116" t="s">
        <v>45</v>
      </c>
      <c r="K682" s="116" t="s">
        <v>70</v>
      </c>
      <c r="L682" s="116" t="s">
        <v>120</v>
      </c>
      <c r="M682" s="116" t="s">
        <v>277</v>
      </c>
      <c r="N682" s="117">
        <v>1.04</v>
      </c>
      <c r="O682" s="146">
        <v>184</v>
      </c>
      <c r="P682" s="146">
        <v>276</v>
      </c>
      <c r="Q682" s="242">
        <v>0.53</v>
      </c>
      <c r="R682" s="118" t="str">
        <f t="shared" si="190"/>
        <v>300 - 399</v>
      </c>
      <c r="S682" s="118" t="str">
        <f t="shared" si="191"/>
        <v>1 - 1.19</v>
      </c>
      <c r="T682" s="119">
        <f t="shared" si="192"/>
        <v>0.55120000000000002</v>
      </c>
      <c r="U682" s="120">
        <f t="shared" si="193"/>
        <v>0.17069385215999999</v>
      </c>
      <c r="V682" s="161">
        <f t="shared" si="194"/>
        <v>0.55120000000000013</v>
      </c>
      <c r="W682" s="161">
        <f t="shared" si="195"/>
        <v>175.80668019162414</v>
      </c>
      <c r="X682" s="121">
        <f t="shared" si="196"/>
        <v>7.1396048382406114</v>
      </c>
      <c r="Y682" s="188">
        <v>13.470952524982286</v>
      </c>
      <c r="Z682" s="148">
        <f t="shared" si="197"/>
        <v>2</v>
      </c>
      <c r="AA682" s="148">
        <f t="shared" si="198"/>
        <v>3</v>
      </c>
      <c r="AB682" s="122">
        <f t="shared" si="199"/>
        <v>318.95261282950673</v>
      </c>
      <c r="AC682" s="30">
        <f t="shared" si="200"/>
        <v>322.063872</v>
      </c>
      <c r="AD682" s="31">
        <f t="shared" si="201"/>
        <v>0.66666666666666663</v>
      </c>
      <c r="AE682" s="164">
        <f t="shared" si="202"/>
        <v>26.416</v>
      </c>
      <c r="AF682" s="165">
        <f t="shared" si="203"/>
        <v>7.1396048382406114</v>
      </c>
      <c r="AH682" t="str">
        <f t="shared" si="204"/>
        <v>2021</v>
      </c>
    </row>
    <row r="683" spans="4:34" hidden="1" x14ac:dyDescent="0.25">
      <c r="D683" s="282" t="str">
        <f t="shared" si="189"/>
        <v>Q3 2021</v>
      </c>
      <c r="E683" s="114" t="s">
        <v>65</v>
      </c>
      <c r="F683" s="115" t="s">
        <v>85</v>
      </c>
      <c r="G683" s="157" t="s">
        <v>43</v>
      </c>
      <c r="H683" s="157" t="s">
        <v>197</v>
      </c>
      <c r="I683" s="116" t="s">
        <v>89</v>
      </c>
      <c r="J683" s="116" t="s">
        <v>45</v>
      </c>
      <c r="K683" s="116" t="s">
        <v>70</v>
      </c>
      <c r="L683" s="116" t="s">
        <v>120</v>
      </c>
      <c r="M683" s="116" t="s">
        <v>274</v>
      </c>
      <c r="N683" s="117">
        <v>0.95</v>
      </c>
      <c r="O683" s="146">
        <v>120</v>
      </c>
      <c r="P683" s="146">
        <v>240</v>
      </c>
      <c r="Q683" s="242">
        <v>0.68</v>
      </c>
      <c r="R683" s="118" t="str">
        <f t="shared" si="190"/>
        <v>200 - 299</v>
      </c>
      <c r="S683" s="118" t="str">
        <f t="shared" si="191"/>
        <v>0.8 - 0.99</v>
      </c>
      <c r="T683" s="119">
        <f t="shared" si="192"/>
        <v>0.64600000000000002</v>
      </c>
      <c r="U683" s="120">
        <f t="shared" si="193"/>
        <v>0.15837387680000001</v>
      </c>
      <c r="V683" s="161">
        <f t="shared" si="194"/>
        <v>0.64600000000000002</v>
      </c>
      <c r="W683" s="161">
        <f t="shared" si="195"/>
        <v>182.46314696398284</v>
      </c>
      <c r="X683" s="121">
        <f t="shared" si="196"/>
        <v>5.4961486301927733</v>
      </c>
      <c r="Y683" s="188">
        <v>8.0825715149893718</v>
      </c>
      <c r="Z683" s="148">
        <f t="shared" si="197"/>
        <v>1</v>
      </c>
      <c r="AA683" s="148">
        <f t="shared" si="198"/>
        <v>2</v>
      </c>
      <c r="AB683" s="122">
        <f t="shared" si="199"/>
        <v>282.45069189471025</v>
      </c>
      <c r="AC683" s="30">
        <f t="shared" si="200"/>
        <v>232.90276</v>
      </c>
      <c r="AD683" s="31">
        <f t="shared" si="201"/>
        <v>0.5</v>
      </c>
      <c r="AE683" s="164">
        <f t="shared" si="202"/>
        <v>24.13</v>
      </c>
      <c r="AF683" s="165">
        <f t="shared" si="203"/>
        <v>5.4961486301927733</v>
      </c>
      <c r="AH683" t="str">
        <f t="shared" si="204"/>
        <v>2021</v>
      </c>
    </row>
    <row r="684" spans="4:34" hidden="1" x14ac:dyDescent="0.25">
      <c r="D684" s="282" t="str">
        <f t="shared" si="189"/>
        <v>Q3 2021</v>
      </c>
      <c r="E684" s="114" t="s">
        <v>65</v>
      </c>
      <c r="F684" s="115" t="s">
        <v>85</v>
      </c>
      <c r="G684" s="157" t="s">
        <v>43</v>
      </c>
      <c r="H684" s="157" t="s">
        <v>197</v>
      </c>
      <c r="I684" s="116" t="s">
        <v>44</v>
      </c>
      <c r="J684" s="116" t="s">
        <v>45</v>
      </c>
      <c r="K684" s="116" t="s">
        <v>70</v>
      </c>
      <c r="L684" s="116" t="s">
        <v>120</v>
      </c>
      <c r="M684" s="116" t="s">
        <v>286</v>
      </c>
      <c r="N684" s="117">
        <v>1.4</v>
      </c>
      <c r="O684" s="146">
        <v>300</v>
      </c>
      <c r="P684" s="146">
        <v>300</v>
      </c>
      <c r="Q684" s="242">
        <v>0.68</v>
      </c>
      <c r="R684" s="118" t="str">
        <f t="shared" si="190"/>
        <v>300 - 399</v>
      </c>
      <c r="S684" s="118" t="str">
        <f t="shared" si="191"/>
        <v>1.4 - 1.59</v>
      </c>
      <c r="T684" s="119">
        <f t="shared" si="192"/>
        <v>0.95199999999999996</v>
      </c>
      <c r="U684" s="120">
        <f t="shared" si="193"/>
        <v>0.42993462399999993</v>
      </c>
      <c r="V684" s="161">
        <f t="shared" si="194"/>
        <v>0.95199999999999996</v>
      </c>
      <c r="W684" s="161">
        <f t="shared" si="195"/>
        <v>288.49956672411145</v>
      </c>
      <c r="X684" s="121">
        <f t="shared" si="196"/>
        <v>8.2442229452891631</v>
      </c>
      <c r="Y684" s="188">
        <v>12.123857272484063</v>
      </c>
      <c r="Z684" s="148">
        <f t="shared" si="197"/>
        <v>1</v>
      </c>
      <c r="AA684" s="148">
        <f t="shared" si="198"/>
        <v>1</v>
      </c>
      <c r="AB684" s="122">
        <f t="shared" si="199"/>
        <v>303.04576336566328</v>
      </c>
      <c r="AC684" s="30">
        <f t="shared" si="200"/>
        <v>632.25679999999988</v>
      </c>
      <c r="AD684" s="31">
        <f t="shared" si="201"/>
        <v>1</v>
      </c>
      <c r="AE684" s="164">
        <f t="shared" si="202"/>
        <v>35.559999999999995</v>
      </c>
      <c r="AF684" s="165">
        <f t="shared" si="203"/>
        <v>8.2442229452891631</v>
      </c>
      <c r="AH684" t="str">
        <f t="shared" si="204"/>
        <v>2021</v>
      </c>
    </row>
    <row r="685" spans="4:34" hidden="1" x14ac:dyDescent="0.25">
      <c r="D685" s="282" t="str">
        <f t="shared" si="189"/>
        <v>Q3 2021</v>
      </c>
      <c r="E685" s="114" t="s">
        <v>65</v>
      </c>
      <c r="F685" s="115" t="s">
        <v>85</v>
      </c>
      <c r="G685" s="157" t="s">
        <v>43</v>
      </c>
      <c r="H685" s="157" t="s">
        <v>197</v>
      </c>
      <c r="I685" s="116" t="s">
        <v>44</v>
      </c>
      <c r="J685" s="116" t="s">
        <v>45</v>
      </c>
      <c r="K685" s="116" t="s">
        <v>70</v>
      </c>
      <c r="L685" s="116" t="s">
        <v>120</v>
      </c>
      <c r="M685" s="116" t="s">
        <v>166</v>
      </c>
      <c r="N685" s="117">
        <v>1.58</v>
      </c>
      <c r="O685" s="146">
        <v>400</v>
      </c>
      <c r="P685" s="146">
        <v>400</v>
      </c>
      <c r="Q685" s="242">
        <v>0.51</v>
      </c>
      <c r="R685" s="118" t="str">
        <f t="shared" si="190"/>
        <v>300 - 399</v>
      </c>
      <c r="S685" s="118" t="str">
        <f t="shared" si="191"/>
        <v>1.4 - 1.59</v>
      </c>
      <c r="T685" s="119">
        <f t="shared" si="192"/>
        <v>0.80580000000000007</v>
      </c>
      <c r="U685" s="120">
        <f t="shared" si="193"/>
        <v>0.41069724311999994</v>
      </c>
      <c r="V685" s="161">
        <f t="shared" si="194"/>
        <v>0.80580000000000007</v>
      </c>
      <c r="W685" s="161">
        <f t="shared" si="195"/>
        <v>288.49956672411139</v>
      </c>
      <c r="X685" s="121">
        <f t="shared" si="196"/>
        <v>9.0117750171575874</v>
      </c>
      <c r="Y685" s="188">
        <v>17.670147092465857</v>
      </c>
      <c r="Z685" s="148">
        <f t="shared" si="197"/>
        <v>1</v>
      </c>
      <c r="AA685" s="148">
        <f t="shared" si="198"/>
        <v>1</v>
      </c>
      <c r="AB685" s="122">
        <f t="shared" si="199"/>
        <v>358.02874996787216</v>
      </c>
      <c r="AC685" s="30">
        <f t="shared" si="200"/>
        <v>805.28871199999992</v>
      </c>
      <c r="AD685" s="31">
        <f t="shared" si="201"/>
        <v>1</v>
      </c>
      <c r="AE685" s="164">
        <f t="shared" si="202"/>
        <v>40.131999999999998</v>
      </c>
      <c r="AF685" s="165">
        <f t="shared" si="203"/>
        <v>9.0117750171575874</v>
      </c>
      <c r="AH685" t="str">
        <f t="shared" si="204"/>
        <v>2021</v>
      </c>
    </row>
    <row r="686" spans="4:34" hidden="1" x14ac:dyDescent="0.25">
      <c r="D686" s="282" t="str">
        <f t="shared" si="189"/>
        <v>Q3 2021</v>
      </c>
      <c r="E686" s="114" t="s">
        <v>65</v>
      </c>
      <c r="F686" s="115" t="s">
        <v>85</v>
      </c>
      <c r="G686" s="157" t="s">
        <v>43</v>
      </c>
      <c r="H686" s="157" t="s">
        <v>197</v>
      </c>
      <c r="I686" s="116" t="s">
        <v>44</v>
      </c>
      <c r="J686" s="116" t="s">
        <v>45</v>
      </c>
      <c r="K686" s="116" t="s">
        <v>70</v>
      </c>
      <c r="L686" s="116" t="s">
        <v>119</v>
      </c>
      <c r="M686" s="116" t="s">
        <v>159</v>
      </c>
      <c r="N686" s="117">
        <v>1.28</v>
      </c>
      <c r="O686" s="146">
        <v>390</v>
      </c>
      <c r="P686" s="146">
        <v>390</v>
      </c>
      <c r="Q686" s="242">
        <v>0.22</v>
      </c>
      <c r="R686" s="118" t="str">
        <f t="shared" si="190"/>
        <v>400 - 499</v>
      </c>
      <c r="S686" s="118" t="str">
        <f t="shared" si="191"/>
        <v>1.2 - 1.39</v>
      </c>
      <c r="T686" s="119">
        <f t="shared" si="192"/>
        <v>0.28160000000000002</v>
      </c>
      <c r="U686" s="120">
        <f t="shared" si="193"/>
        <v>0.11627331584000002</v>
      </c>
      <c r="V686" s="161">
        <f t="shared" si="194"/>
        <v>0.28160000000000002</v>
      </c>
      <c r="W686" s="161">
        <f t="shared" si="195"/>
        <v>121.33952365161156</v>
      </c>
      <c r="X686" s="121">
        <f t="shared" si="196"/>
        <v>2.6672485999464937</v>
      </c>
      <c r="Y686" s="188">
        <v>12.123857272484063</v>
      </c>
      <c r="Z686" s="148">
        <f t="shared" si="197"/>
        <v>1</v>
      </c>
      <c r="AA686" s="148">
        <f t="shared" si="198"/>
        <v>1</v>
      </c>
      <c r="AB686" s="122">
        <f t="shared" si="199"/>
        <v>430.8931947855524</v>
      </c>
      <c r="AC686" s="30">
        <f t="shared" si="200"/>
        <v>528.51507200000003</v>
      </c>
      <c r="AD686" s="31">
        <f t="shared" si="201"/>
        <v>1</v>
      </c>
      <c r="AE686" s="164">
        <f t="shared" si="202"/>
        <v>32.512</v>
      </c>
      <c r="AF686" s="165">
        <f t="shared" si="203"/>
        <v>2.6672485999464937</v>
      </c>
      <c r="AH686" t="str">
        <f t="shared" si="204"/>
        <v>2021</v>
      </c>
    </row>
    <row r="687" spans="4:34" hidden="1" x14ac:dyDescent="0.25">
      <c r="D687" s="282" t="str">
        <f t="shared" si="189"/>
        <v>Q3 2021</v>
      </c>
      <c r="E687" s="114" t="s">
        <v>65</v>
      </c>
      <c r="F687" s="115" t="s">
        <v>85</v>
      </c>
      <c r="G687" s="157" t="s">
        <v>43</v>
      </c>
      <c r="H687" s="157" t="s">
        <v>197</v>
      </c>
      <c r="I687" s="116" t="s">
        <v>44</v>
      </c>
      <c r="J687" s="116" t="s">
        <v>45</v>
      </c>
      <c r="K687" s="116" t="s">
        <v>70</v>
      </c>
      <c r="L687" s="116" t="s">
        <v>119</v>
      </c>
      <c r="M687" s="116" t="s">
        <v>155</v>
      </c>
      <c r="N687" s="117">
        <v>1.2</v>
      </c>
      <c r="O687" s="146">
        <v>390</v>
      </c>
      <c r="P687" s="146">
        <v>390</v>
      </c>
      <c r="Q687" s="242">
        <v>0.15</v>
      </c>
      <c r="R687" s="118" t="str">
        <f t="shared" si="190"/>
        <v>400 - 499</v>
      </c>
      <c r="S687" s="118" t="str">
        <f t="shared" si="191"/>
        <v>1.2 - 1.39</v>
      </c>
      <c r="T687" s="119">
        <f t="shared" si="192"/>
        <v>0.18</v>
      </c>
      <c r="U687" s="120">
        <f t="shared" si="193"/>
        <v>6.967727999999998E-2</v>
      </c>
      <c r="V687" s="161">
        <f t="shared" si="194"/>
        <v>0.17999999999999997</v>
      </c>
      <c r="W687" s="161">
        <f t="shared" si="195"/>
        <v>82.731493398826061</v>
      </c>
      <c r="X687" s="121">
        <f t="shared" si="196"/>
        <v>1.6660235406651702</v>
      </c>
      <c r="Y687" s="188">
        <v>11.106823604434469</v>
      </c>
      <c r="Z687" s="148">
        <f t="shared" si="197"/>
        <v>1</v>
      </c>
      <c r="AA687" s="148">
        <f t="shared" si="198"/>
        <v>1</v>
      </c>
      <c r="AB687" s="122">
        <f t="shared" si="199"/>
        <v>459.61940777125591</v>
      </c>
      <c r="AC687" s="30">
        <f t="shared" si="200"/>
        <v>464.51519999999988</v>
      </c>
      <c r="AD687" s="31">
        <f t="shared" si="201"/>
        <v>1</v>
      </c>
      <c r="AE687" s="164">
        <f t="shared" si="202"/>
        <v>30.479999999999997</v>
      </c>
      <c r="AF687" s="165">
        <f t="shared" si="203"/>
        <v>1.6660235406651702</v>
      </c>
      <c r="AH687" t="str">
        <f t="shared" si="204"/>
        <v>2021</v>
      </c>
    </row>
    <row r="688" spans="4:34" hidden="1" x14ac:dyDescent="0.25">
      <c r="D688" s="282" t="str">
        <f t="shared" si="189"/>
        <v>Q3 2021</v>
      </c>
      <c r="E688" s="114" t="s">
        <v>65</v>
      </c>
      <c r="F688" s="115" t="s">
        <v>85</v>
      </c>
      <c r="G688" s="157" t="s">
        <v>43</v>
      </c>
      <c r="H688" s="157" t="s">
        <v>197</v>
      </c>
      <c r="I688" s="116" t="s">
        <v>44</v>
      </c>
      <c r="J688" s="116" t="s">
        <v>45</v>
      </c>
      <c r="K688" s="116" t="s">
        <v>70</v>
      </c>
      <c r="L688" s="116" t="s">
        <v>118</v>
      </c>
      <c r="M688" s="116" t="s">
        <v>275</v>
      </c>
      <c r="N688" s="117">
        <v>1.28</v>
      </c>
      <c r="O688" s="146">
        <v>416</v>
      </c>
      <c r="P688" s="146">
        <v>416</v>
      </c>
      <c r="Q688" s="242">
        <v>0.23</v>
      </c>
      <c r="R688" s="118" t="str">
        <f t="shared" si="190"/>
        <v>400 - 499</v>
      </c>
      <c r="S688" s="118" t="str">
        <f t="shared" si="191"/>
        <v>1.2 - 1.39</v>
      </c>
      <c r="T688" s="119">
        <f t="shared" si="192"/>
        <v>0.2944</v>
      </c>
      <c r="U688" s="120">
        <f t="shared" si="193"/>
        <v>0.12155846656000001</v>
      </c>
      <c r="V688" s="161">
        <f t="shared" si="194"/>
        <v>0.29440000000000005</v>
      </c>
      <c r="W688" s="161">
        <f t="shared" si="195"/>
        <v>135.31195364785773</v>
      </c>
      <c r="X688" s="121">
        <f t="shared" si="196"/>
        <v>2.7884871726713345</v>
      </c>
      <c r="Y688" s="188">
        <v>12.123857272484063</v>
      </c>
      <c r="Z688" s="148">
        <f t="shared" si="197"/>
        <v>1</v>
      </c>
      <c r="AA688" s="148">
        <f t="shared" si="198"/>
        <v>1</v>
      </c>
      <c r="AB688" s="122">
        <f t="shared" si="199"/>
        <v>459.61940777125585</v>
      </c>
      <c r="AC688" s="30">
        <f t="shared" si="200"/>
        <v>528.51507200000003</v>
      </c>
      <c r="AD688" s="31">
        <f t="shared" si="201"/>
        <v>1</v>
      </c>
      <c r="AE688" s="164">
        <f t="shared" si="202"/>
        <v>32.512</v>
      </c>
      <c r="AF688" s="165">
        <f t="shared" si="203"/>
        <v>2.7884871726713345</v>
      </c>
      <c r="AH688" t="str">
        <f t="shared" si="204"/>
        <v>2021</v>
      </c>
    </row>
    <row r="689" spans="4:34" hidden="1" x14ac:dyDescent="0.25">
      <c r="D689" s="282" t="str">
        <f t="shared" si="189"/>
        <v>Q3 2021</v>
      </c>
      <c r="E689" s="114" t="s">
        <v>65</v>
      </c>
      <c r="F689" s="115" t="s">
        <v>85</v>
      </c>
      <c r="G689" s="157" t="s">
        <v>43</v>
      </c>
      <c r="H689" s="157" t="s">
        <v>197</v>
      </c>
      <c r="I689" s="116" t="s">
        <v>44</v>
      </c>
      <c r="J689" s="116" t="s">
        <v>45</v>
      </c>
      <c r="K689" s="116" t="s">
        <v>70</v>
      </c>
      <c r="L689" s="116" t="s">
        <v>118</v>
      </c>
      <c r="M689" s="116" t="s">
        <v>269</v>
      </c>
      <c r="N689" s="117">
        <v>1.1000000000000001</v>
      </c>
      <c r="O689" s="146">
        <v>360</v>
      </c>
      <c r="P689" s="146">
        <v>360</v>
      </c>
      <c r="Q689" s="242">
        <v>0.09</v>
      </c>
      <c r="R689" s="118" t="str">
        <f t="shared" si="190"/>
        <v>400 - 499</v>
      </c>
      <c r="S689" s="118" t="str">
        <f t="shared" si="191"/>
        <v>1 - 1.19</v>
      </c>
      <c r="T689" s="119">
        <f t="shared" si="192"/>
        <v>9.9000000000000005E-2</v>
      </c>
      <c r="U689" s="120">
        <f t="shared" si="193"/>
        <v>3.5128962E-2</v>
      </c>
      <c r="V689" s="161">
        <f t="shared" si="194"/>
        <v>9.9000000000000019E-2</v>
      </c>
      <c r="W689" s="161">
        <f t="shared" si="195"/>
        <v>45.820519420888282</v>
      </c>
      <c r="X689" s="121">
        <f t="shared" si="196"/>
        <v>1.0305278681611452</v>
      </c>
      <c r="Y689" s="188">
        <v>11.450309646234947</v>
      </c>
      <c r="Z689" s="148">
        <f t="shared" si="197"/>
        <v>1</v>
      </c>
      <c r="AA689" s="148">
        <f t="shared" si="198"/>
        <v>1</v>
      </c>
      <c r="AB689" s="122">
        <f t="shared" si="199"/>
        <v>462.83352950392202</v>
      </c>
      <c r="AC689" s="30">
        <f t="shared" si="200"/>
        <v>390.32180000000005</v>
      </c>
      <c r="AD689" s="31">
        <f t="shared" si="201"/>
        <v>1</v>
      </c>
      <c r="AE689" s="164">
        <f t="shared" si="202"/>
        <v>27.94</v>
      </c>
      <c r="AF689" s="165">
        <f t="shared" si="203"/>
        <v>1.0305278681611452</v>
      </c>
      <c r="AH689" t="str">
        <f t="shared" si="204"/>
        <v>2021</v>
      </c>
    </row>
    <row r="690" spans="4:34" hidden="1" x14ac:dyDescent="0.25">
      <c r="D690" s="282" t="str">
        <f t="shared" si="189"/>
        <v>Q3 2021</v>
      </c>
      <c r="E690" s="114" t="s">
        <v>65</v>
      </c>
      <c r="F690" s="115" t="s">
        <v>85</v>
      </c>
      <c r="G690" s="157" t="s">
        <v>43</v>
      </c>
      <c r="H690" s="157" t="s">
        <v>197</v>
      </c>
      <c r="I690" s="116" t="s">
        <v>44</v>
      </c>
      <c r="J690" s="116" t="s">
        <v>45</v>
      </c>
      <c r="K690" s="116" t="s">
        <v>70</v>
      </c>
      <c r="L690" s="116" t="s">
        <v>118</v>
      </c>
      <c r="M690" s="116" t="s">
        <v>268</v>
      </c>
      <c r="N690" s="117">
        <v>0.82</v>
      </c>
      <c r="O690" s="146">
        <v>128</v>
      </c>
      <c r="P690" s="146">
        <v>48</v>
      </c>
      <c r="Q690" s="242">
        <v>0.03</v>
      </c>
      <c r="R690" s="118" t="str">
        <f t="shared" si="190"/>
        <v xml:space="preserve"> &lt; 200</v>
      </c>
      <c r="S690" s="118" t="str">
        <f t="shared" si="191"/>
        <v>0.8 - 0.99</v>
      </c>
      <c r="T690" s="119">
        <f t="shared" si="192"/>
        <v>2.4599999999999997E-2</v>
      </c>
      <c r="U690" s="120">
        <f t="shared" si="193"/>
        <v>4.2786304175342444E-3</v>
      </c>
      <c r="V690" s="161">
        <f t="shared" si="194"/>
        <v>2.4599999999999993E-2</v>
      </c>
      <c r="W690" s="161">
        <f t="shared" si="195"/>
        <v>4.1011217977524144</v>
      </c>
      <c r="X690" s="121">
        <f t="shared" si="196"/>
        <v>0.32386526170930674</v>
      </c>
      <c r="Y690" s="188">
        <v>10.795508723643559</v>
      </c>
      <c r="Z690" s="148">
        <f t="shared" si="197"/>
        <v>8</v>
      </c>
      <c r="AA690" s="148">
        <f t="shared" si="198"/>
        <v>3</v>
      </c>
      <c r="AB690" s="122">
        <f t="shared" si="199"/>
        <v>166.71226820131767</v>
      </c>
      <c r="AC690" s="30">
        <f t="shared" si="200"/>
        <v>142.62101391780814</v>
      </c>
      <c r="AD690" s="31">
        <f t="shared" si="201"/>
        <v>2.6666666666666665</v>
      </c>
      <c r="AE690" s="164">
        <f t="shared" si="202"/>
        <v>20.827999999999996</v>
      </c>
      <c r="AF690" s="165">
        <f t="shared" si="203"/>
        <v>0.32386526170930674</v>
      </c>
      <c r="AH690" t="str">
        <f t="shared" si="204"/>
        <v>2021</v>
      </c>
    </row>
    <row r="691" spans="4:34" hidden="1" x14ac:dyDescent="0.25">
      <c r="D691" s="282" t="str">
        <f t="shared" si="189"/>
        <v>Q3 2021</v>
      </c>
      <c r="E691" s="114" t="s">
        <v>65</v>
      </c>
      <c r="F691" s="115" t="s">
        <v>85</v>
      </c>
      <c r="G691" s="157" t="s">
        <v>43</v>
      </c>
      <c r="H691" s="157" t="s">
        <v>197</v>
      </c>
      <c r="I691" s="116" t="s">
        <v>58</v>
      </c>
      <c r="J691" s="116" t="s">
        <v>45</v>
      </c>
      <c r="K691" s="116" t="s">
        <v>70</v>
      </c>
      <c r="L691" s="116" t="s">
        <v>77</v>
      </c>
      <c r="M691" s="116" t="s">
        <v>181</v>
      </c>
      <c r="N691" s="117">
        <v>1.41</v>
      </c>
      <c r="O691" s="146">
        <v>320</v>
      </c>
      <c r="P691" s="146">
        <v>360</v>
      </c>
      <c r="Q691" s="242">
        <v>0.55000000000000004</v>
      </c>
      <c r="R691" s="118" t="str">
        <f t="shared" si="190"/>
        <v>300 - 399</v>
      </c>
      <c r="S691" s="118" t="str">
        <f t="shared" si="191"/>
        <v>1.4 - 1.59</v>
      </c>
      <c r="T691" s="119">
        <f t="shared" si="192"/>
        <v>0.77549999999999997</v>
      </c>
      <c r="U691" s="120">
        <f t="shared" si="193"/>
        <v>0.35029411587310327</v>
      </c>
      <c r="V691" s="161">
        <f t="shared" si="194"/>
        <v>0.77549999999999997</v>
      </c>
      <c r="W691" s="161">
        <f t="shared" si="195"/>
        <v>264.9150807334305</v>
      </c>
      <c r="X691" s="121">
        <f t="shared" si="196"/>
        <v>6.6681214998662348</v>
      </c>
      <c r="Y691" s="188">
        <v>12.123857272484063</v>
      </c>
      <c r="Z691" s="148">
        <f t="shared" si="197"/>
        <v>8</v>
      </c>
      <c r="AA691" s="148">
        <f t="shared" si="198"/>
        <v>9</v>
      </c>
      <c r="AB691" s="122">
        <f t="shared" si="199"/>
        <v>341.60551996573889</v>
      </c>
      <c r="AC691" s="30">
        <f t="shared" si="200"/>
        <v>636.89839249655142</v>
      </c>
      <c r="AD691" s="31">
        <f t="shared" si="201"/>
        <v>0.88888888888888884</v>
      </c>
      <c r="AE691" s="164">
        <f t="shared" si="202"/>
        <v>35.813999999999993</v>
      </c>
      <c r="AF691" s="165">
        <f t="shared" si="203"/>
        <v>6.6681214998662348</v>
      </c>
      <c r="AH691" t="str">
        <f t="shared" si="204"/>
        <v>2021</v>
      </c>
    </row>
    <row r="692" spans="4:34" hidden="1" x14ac:dyDescent="0.25">
      <c r="D692" s="282" t="str">
        <f t="shared" si="189"/>
        <v>Q3 2021</v>
      </c>
      <c r="E692" s="114" t="s">
        <v>65</v>
      </c>
      <c r="F692" s="115" t="s">
        <v>85</v>
      </c>
      <c r="G692" s="157" t="s">
        <v>43</v>
      </c>
      <c r="H692" s="157" t="s">
        <v>197</v>
      </c>
      <c r="I692" s="116" t="s">
        <v>89</v>
      </c>
      <c r="J692" s="116" t="s">
        <v>45</v>
      </c>
      <c r="K692" s="116" t="s">
        <v>70</v>
      </c>
      <c r="L692" s="116" t="s">
        <v>77</v>
      </c>
      <c r="M692" s="116" t="s">
        <v>180</v>
      </c>
      <c r="N692" s="117">
        <v>1.58</v>
      </c>
      <c r="O692" s="146">
        <v>320</v>
      </c>
      <c r="P692" s="146">
        <v>360</v>
      </c>
      <c r="Q692" s="242">
        <v>1.1299999999999999</v>
      </c>
      <c r="R692" s="118" t="str">
        <f t="shared" si="190"/>
        <v>300 - 399</v>
      </c>
      <c r="S692" s="118" t="str">
        <f t="shared" si="191"/>
        <v>1.4 - 1.59</v>
      </c>
      <c r="T692" s="119">
        <f t="shared" si="192"/>
        <v>1.7853999999999999</v>
      </c>
      <c r="U692" s="120">
        <f t="shared" si="193"/>
        <v>0.90370054632165497</v>
      </c>
      <c r="V692" s="161">
        <f t="shared" si="194"/>
        <v>1.7853999999999997</v>
      </c>
      <c r="W692" s="161">
        <f t="shared" si="195"/>
        <v>544.28007496141174</v>
      </c>
      <c r="X692" s="121">
        <f t="shared" si="196"/>
        <v>15.222176353229981</v>
      </c>
      <c r="Y692" s="188">
        <v>13.470952524982286</v>
      </c>
      <c r="Z692" s="148">
        <f t="shared" si="197"/>
        <v>8</v>
      </c>
      <c r="AA692" s="148">
        <f t="shared" si="198"/>
        <v>9</v>
      </c>
      <c r="AB692" s="122">
        <f t="shared" si="199"/>
        <v>304.8504956656277</v>
      </c>
      <c r="AC692" s="30">
        <f t="shared" si="200"/>
        <v>799.73499674482753</v>
      </c>
      <c r="AD692" s="31">
        <f t="shared" si="201"/>
        <v>0.88888888888888884</v>
      </c>
      <c r="AE692" s="164">
        <f t="shared" si="202"/>
        <v>40.131999999999998</v>
      </c>
      <c r="AF692" s="165">
        <f t="shared" si="203"/>
        <v>15.222176353229981</v>
      </c>
      <c r="AH692" t="str">
        <f t="shared" si="204"/>
        <v>2021</v>
      </c>
    </row>
    <row r="693" spans="4:34" hidden="1" x14ac:dyDescent="0.25">
      <c r="D693" s="282" t="str">
        <f t="shared" si="189"/>
        <v>Q3 2021</v>
      </c>
      <c r="E693" s="114" t="s">
        <v>65</v>
      </c>
      <c r="F693" s="115" t="s">
        <v>85</v>
      </c>
      <c r="G693" s="157" t="s">
        <v>43</v>
      </c>
      <c r="H693" s="157" t="s">
        <v>197</v>
      </c>
      <c r="I693" s="116" t="s">
        <v>58</v>
      </c>
      <c r="J693" s="116" t="s">
        <v>45</v>
      </c>
      <c r="K693" s="116" t="s">
        <v>70</v>
      </c>
      <c r="L693" s="116" t="s">
        <v>148</v>
      </c>
      <c r="M693" s="116" t="s">
        <v>180</v>
      </c>
      <c r="N693" s="117">
        <v>1.6</v>
      </c>
      <c r="O693" s="146">
        <v>320</v>
      </c>
      <c r="P693" s="146">
        <v>360</v>
      </c>
      <c r="Q693" s="242">
        <v>0.21</v>
      </c>
      <c r="R693" s="118" t="str">
        <f t="shared" si="190"/>
        <v>300 - 399</v>
      </c>
      <c r="S693" s="118" t="str">
        <f t="shared" si="191"/>
        <v>1.6 - 1.79</v>
      </c>
      <c r="T693" s="119">
        <f t="shared" si="192"/>
        <v>0.33600000000000002</v>
      </c>
      <c r="U693" s="120">
        <f t="shared" si="193"/>
        <v>0.17222301484137931</v>
      </c>
      <c r="V693" s="161">
        <f t="shared" si="194"/>
        <v>0.33600000000000002</v>
      </c>
      <c r="W693" s="161">
        <f t="shared" si="195"/>
        <v>101.14939446185528</v>
      </c>
      <c r="X693" s="121">
        <f t="shared" si="196"/>
        <v>3.1117900332709088</v>
      </c>
      <c r="Y693" s="188">
        <v>14.818047777480519</v>
      </c>
      <c r="Z693" s="148">
        <f t="shared" si="197"/>
        <v>8</v>
      </c>
      <c r="AA693" s="148">
        <f t="shared" si="198"/>
        <v>9</v>
      </c>
      <c r="AB693" s="122">
        <f t="shared" si="199"/>
        <v>301.03986446980736</v>
      </c>
      <c r="AC693" s="30">
        <f t="shared" si="200"/>
        <v>820.10959448275855</v>
      </c>
      <c r="AD693" s="31">
        <f t="shared" si="201"/>
        <v>0.88888888888888884</v>
      </c>
      <c r="AE693" s="164">
        <f t="shared" si="202"/>
        <v>40.64</v>
      </c>
      <c r="AF693" s="165">
        <f t="shared" si="203"/>
        <v>3.1117900332709088</v>
      </c>
      <c r="AH693" t="str">
        <f t="shared" si="204"/>
        <v>2021</v>
      </c>
    </row>
    <row r="694" spans="4:34" hidden="1" x14ac:dyDescent="0.25">
      <c r="D694" s="282" t="str">
        <f t="shared" si="189"/>
        <v>Q3 2021</v>
      </c>
      <c r="E694" s="114" t="s">
        <v>65</v>
      </c>
      <c r="F694" s="115" t="s">
        <v>85</v>
      </c>
      <c r="G694" s="157" t="s">
        <v>43</v>
      </c>
      <c r="H694" s="157" t="s">
        <v>197</v>
      </c>
      <c r="I694" s="116" t="s">
        <v>44</v>
      </c>
      <c r="J694" s="116" t="s">
        <v>45</v>
      </c>
      <c r="K694" s="116" t="s">
        <v>70</v>
      </c>
      <c r="L694" s="116" t="s">
        <v>70</v>
      </c>
      <c r="M694" s="116" t="s">
        <v>270</v>
      </c>
      <c r="N694" s="117">
        <v>1.4</v>
      </c>
      <c r="O694" s="146">
        <v>300</v>
      </c>
      <c r="P694" s="146">
        <v>300</v>
      </c>
      <c r="Q694" s="242">
        <v>0.105</v>
      </c>
      <c r="R694" s="118" t="str">
        <f t="shared" si="190"/>
        <v>300 - 399</v>
      </c>
      <c r="S694" s="118" t="str">
        <f t="shared" si="191"/>
        <v>1.4 - 1.59</v>
      </c>
      <c r="T694" s="119">
        <f t="shared" si="192"/>
        <v>0.14699999999999999</v>
      </c>
      <c r="U694" s="120">
        <f t="shared" si="193"/>
        <v>6.6386963999999993E-2</v>
      </c>
      <c r="V694" s="161">
        <f t="shared" si="194"/>
        <v>0.14699999999999999</v>
      </c>
      <c r="W694" s="161">
        <f t="shared" si="195"/>
        <v>44.547727214752491</v>
      </c>
      <c r="X694" s="121">
        <f t="shared" si="196"/>
        <v>1.2730050136108266</v>
      </c>
      <c r="Y694" s="188">
        <v>12.123857272484063</v>
      </c>
      <c r="Z694" s="148">
        <f t="shared" si="197"/>
        <v>1</v>
      </c>
      <c r="AA694" s="148">
        <f t="shared" si="198"/>
        <v>1</v>
      </c>
      <c r="AB694" s="122">
        <f t="shared" si="199"/>
        <v>303.04576336566328</v>
      </c>
      <c r="AC694" s="30">
        <f t="shared" si="200"/>
        <v>632.25679999999988</v>
      </c>
      <c r="AD694" s="31">
        <f t="shared" si="201"/>
        <v>1</v>
      </c>
      <c r="AE694" s="164">
        <f t="shared" si="202"/>
        <v>35.559999999999995</v>
      </c>
      <c r="AF694" s="165">
        <f t="shared" si="203"/>
        <v>1.2730050136108266</v>
      </c>
      <c r="AH694" t="str">
        <f t="shared" si="204"/>
        <v>2021</v>
      </c>
    </row>
    <row r="695" spans="4:34" hidden="1" x14ac:dyDescent="0.25">
      <c r="D695" s="282" t="str">
        <f t="shared" si="189"/>
        <v>Q3 2021</v>
      </c>
      <c r="E695" s="114" t="s">
        <v>65</v>
      </c>
      <c r="F695" s="115" t="s">
        <v>85</v>
      </c>
      <c r="G695" s="157" t="s">
        <v>43</v>
      </c>
      <c r="H695" s="157" t="s">
        <v>197</v>
      </c>
      <c r="I695" s="116" t="s">
        <v>58</v>
      </c>
      <c r="J695" s="116" t="s">
        <v>45</v>
      </c>
      <c r="K695" s="116" t="s">
        <v>70</v>
      </c>
      <c r="L695" s="116" t="s">
        <v>70</v>
      </c>
      <c r="M695" s="116" t="s">
        <v>131</v>
      </c>
      <c r="N695" s="117">
        <v>1.4</v>
      </c>
      <c r="O695" s="146">
        <v>400</v>
      </c>
      <c r="P695" s="146">
        <v>400</v>
      </c>
      <c r="Q695" s="242">
        <v>6.5000000000000002E-2</v>
      </c>
      <c r="R695" s="118" t="str">
        <f t="shared" si="190"/>
        <v>400 - 499</v>
      </c>
      <c r="S695" s="118" t="str">
        <f t="shared" si="191"/>
        <v>1.4 - 1.59</v>
      </c>
      <c r="T695" s="119">
        <f t="shared" si="192"/>
        <v>9.0999999999999998E-2</v>
      </c>
      <c r="U695" s="120">
        <f t="shared" si="193"/>
        <v>4.1096691999999997E-2</v>
      </c>
      <c r="V695" s="161">
        <f t="shared" si="194"/>
        <v>9.0999999999999998E-2</v>
      </c>
      <c r="W695" s="161">
        <f t="shared" si="195"/>
        <v>36.769552621700477</v>
      </c>
      <c r="X695" s="121">
        <f t="shared" si="196"/>
        <v>0.83183131841765656</v>
      </c>
      <c r="Y695" s="188">
        <v>12.797404898733177</v>
      </c>
      <c r="Z695" s="148">
        <f t="shared" si="197"/>
        <v>1</v>
      </c>
      <c r="AA695" s="148">
        <f t="shared" si="198"/>
        <v>1</v>
      </c>
      <c r="AB695" s="122">
        <f t="shared" si="199"/>
        <v>404.06101782088433</v>
      </c>
      <c r="AC695" s="30">
        <f t="shared" si="200"/>
        <v>632.25679999999988</v>
      </c>
      <c r="AD695" s="31">
        <f t="shared" si="201"/>
        <v>1</v>
      </c>
      <c r="AE695" s="164">
        <f t="shared" si="202"/>
        <v>35.559999999999995</v>
      </c>
      <c r="AF695" s="165">
        <f t="shared" si="203"/>
        <v>0.83183131841765656</v>
      </c>
      <c r="AH695" t="str">
        <f t="shared" si="204"/>
        <v>2021</v>
      </c>
    </row>
    <row r="696" spans="4:34" hidden="1" x14ac:dyDescent="0.25">
      <c r="D696" s="282" t="str">
        <f t="shared" si="189"/>
        <v>Q3 2021</v>
      </c>
      <c r="E696" s="114" t="s">
        <v>65</v>
      </c>
      <c r="F696" s="115" t="s">
        <v>85</v>
      </c>
      <c r="G696" s="157" t="s">
        <v>43</v>
      </c>
      <c r="H696" s="157" t="s">
        <v>197</v>
      </c>
      <c r="I696" s="116" t="s">
        <v>58</v>
      </c>
      <c r="J696" s="116" t="s">
        <v>45</v>
      </c>
      <c r="K696" s="116" t="s">
        <v>70</v>
      </c>
      <c r="L696" s="116" t="s">
        <v>70</v>
      </c>
      <c r="M696" s="116" t="s">
        <v>131</v>
      </c>
      <c r="N696" s="117">
        <v>1.1000000000000001</v>
      </c>
      <c r="O696" s="146">
        <v>126</v>
      </c>
      <c r="P696" s="146">
        <v>294</v>
      </c>
      <c r="Q696" s="242">
        <v>0.22</v>
      </c>
      <c r="R696" s="118" t="str">
        <f t="shared" si="190"/>
        <v>200 - 299</v>
      </c>
      <c r="S696" s="118" t="str">
        <f t="shared" si="191"/>
        <v>1 - 1.19</v>
      </c>
      <c r="T696" s="119">
        <f t="shared" si="192"/>
        <v>0.24200000000000002</v>
      </c>
      <c r="U696" s="120">
        <f t="shared" si="193"/>
        <v>6.2182300551724148E-2</v>
      </c>
      <c r="V696" s="161">
        <f t="shared" si="194"/>
        <v>0.24200000000000005</v>
      </c>
      <c r="W696" s="161">
        <f t="shared" si="195"/>
        <v>70.369743498182515</v>
      </c>
      <c r="X696" s="121">
        <f t="shared" si="196"/>
        <v>1.2962686083682102</v>
      </c>
      <c r="Y696" s="188">
        <v>5.8921300380373189</v>
      </c>
      <c r="Z696" s="148">
        <f t="shared" si="197"/>
        <v>3</v>
      </c>
      <c r="AA696" s="148">
        <f t="shared" si="198"/>
        <v>7</v>
      </c>
      <c r="AB696" s="122">
        <f t="shared" si="199"/>
        <v>290.78406404207647</v>
      </c>
      <c r="AC696" s="30">
        <f t="shared" si="200"/>
        <v>282.64682068965521</v>
      </c>
      <c r="AD696" s="31">
        <f t="shared" si="201"/>
        <v>0.42857142857142855</v>
      </c>
      <c r="AE696" s="164">
        <f t="shared" si="202"/>
        <v>27.94</v>
      </c>
      <c r="AF696" s="165">
        <f t="shared" si="203"/>
        <v>1.2962686083682102</v>
      </c>
      <c r="AH696" t="str">
        <f t="shared" si="204"/>
        <v>2021</v>
      </c>
    </row>
    <row r="697" spans="4:34" hidden="1" x14ac:dyDescent="0.25">
      <c r="D697" s="282" t="str">
        <f t="shared" si="189"/>
        <v>Q3 2021</v>
      </c>
      <c r="E697" s="114" t="s">
        <v>65</v>
      </c>
      <c r="F697" s="115" t="s">
        <v>85</v>
      </c>
      <c r="G697" s="157" t="s">
        <v>43</v>
      </c>
      <c r="H697" s="157" t="s">
        <v>197</v>
      </c>
      <c r="I697" s="116" t="s">
        <v>89</v>
      </c>
      <c r="J697" s="116" t="s">
        <v>45</v>
      </c>
      <c r="K697" s="116" t="s">
        <v>70</v>
      </c>
      <c r="L697" s="116" t="s">
        <v>70</v>
      </c>
      <c r="M697" s="116" t="s">
        <v>131</v>
      </c>
      <c r="N697" s="117">
        <v>1.39</v>
      </c>
      <c r="O697" s="146">
        <v>454</v>
      </c>
      <c r="P697" s="146">
        <v>454</v>
      </c>
      <c r="Q697" s="242">
        <v>0.3</v>
      </c>
      <c r="R697" s="118" t="str">
        <f t="shared" si="190"/>
        <v>400 - 499</v>
      </c>
      <c r="S697" s="118" t="str">
        <f t="shared" si="191"/>
        <v>1.2 - 1.39</v>
      </c>
      <c r="T697" s="119">
        <f t="shared" si="192"/>
        <v>0.41699999999999998</v>
      </c>
      <c r="U697" s="120">
        <f t="shared" si="193"/>
        <v>0.18697704539999999</v>
      </c>
      <c r="V697" s="161">
        <f t="shared" si="194"/>
        <v>0.41699999999999998</v>
      </c>
      <c r="W697" s="161">
        <f t="shared" si="195"/>
        <v>192.61588719521552</v>
      </c>
      <c r="X697" s="121">
        <f t="shared" si="196"/>
        <v>4.0412857574946859</v>
      </c>
      <c r="Y697" s="188">
        <v>13.470952524982286</v>
      </c>
      <c r="Z697" s="148">
        <f t="shared" si="197"/>
        <v>1</v>
      </c>
      <c r="AA697" s="148">
        <f t="shared" si="198"/>
        <v>1</v>
      </c>
      <c r="AB697" s="122">
        <f t="shared" si="199"/>
        <v>461.90860238660804</v>
      </c>
      <c r="AC697" s="30">
        <f t="shared" si="200"/>
        <v>623.25681799999995</v>
      </c>
      <c r="AD697" s="31">
        <f t="shared" si="201"/>
        <v>1</v>
      </c>
      <c r="AE697" s="164">
        <f t="shared" si="202"/>
        <v>35.305999999999997</v>
      </c>
      <c r="AF697" s="165">
        <f t="shared" si="203"/>
        <v>4.0412857574946859</v>
      </c>
      <c r="AH697" t="str">
        <f t="shared" si="204"/>
        <v>2021</v>
      </c>
    </row>
    <row r="698" spans="4:34" hidden="1" x14ac:dyDescent="0.25">
      <c r="D698" s="282" t="str">
        <f t="shared" si="189"/>
        <v>Q3 2021</v>
      </c>
      <c r="E698" s="114" t="s">
        <v>65</v>
      </c>
      <c r="F698" s="115" t="s">
        <v>85</v>
      </c>
      <c r="G698" s="157" t="s">
        <v>43</v>
      </c>
      <c r="H698" s="157" t="s">
        <v>197</v>
      </c>
      <c r="I698" s="116" t="s">
        <v>58</v>
      </c>
      <c r="J698" s="116" t="s">
        <v>45</v>
      </c>
      <c r="K698" s="116" t="s">
        <v>70</v>
      </c>
      <c r="L698" s="116" t="s">
        <v>70</v>
      </c>
      <c r="M698" s="116" t="s">
        <v>131</v>
      </c>
      <c r="N698" s="117">
        <v>0.95</v>
      </c>
      <c r="O698" s="146">
        <v>120</v>
      </c>
      <c r="P698" s="146">
        <v>180</v>
      </c>
      <c r="Q698" s="242">
        <v>0.45</v>
      </c>
      <c r="R698" s="118" t="str">
        <f t="shared" si="190"/>
        <v>200 - 299</v>
      </c>
      <c r="S698" s="118" t="str">
        <f t="shared" si="191"/>
        <v>0.8 - 0.99</v>
      </c>
      <c r="T698" s="119">
        <f t="shared" si="192"/>
        <v>0.42749999999999999</v>
      </c>
      <c r="U698" s="120">
        <f t="shared" si="193"/>
        <v>0.12093027923076922</v>
      </c>
      <c r="V698" s="161">
        <f t="shared" si="194"/>
        <v>0.42749999999999999</v>
      </c>
      <c r="W698" s="161">
        <f t="shared" si="195"/>
        <v>97.349884437527706</v>
      </c>
      <c r="X698" s="121">
        <f t="shared" si="196"/>
        <v>3.6371571817452173</v>
      </c>
      <c r="Y698" s="188">
        <v>8.0825715149893718</v>
      </c>
      <c r="Z698" s="148">
        <f t="shared" si="197"/>
        <v>2</v>
      </c>
      <c r="AA698" s="148">
        <f t="shared" si="198"/>
        <v>3</v>
      </c>
      <c r="AB698" s="122">
        <f t="shared" si="199"/>
        <v>227.71902792404143</v>
      </c>
      <c r="AC698" s="30">
        <f t="shared" si="200"/>
        <v>268.73395384615384</v>
      </c>
      <c r="AD698" s="31">
        <f t="shared" si="201"/>
        <v>0.66666666666666663</v>
      </c>
      <c r="AE698" s="164">
        <f t="shared" si="202"/>
        <v>24.13</v>
      </c>
      <c r="AF698" s="165">
        <f t="shared" si="203"/>
        <v>3.6371571817452173</v>
      </c>
      <c r="AH698" t="str">
        <f t="shared" si="204"/>
        <v>2021</v>
      </c>
    </row>
    <row r="699" spans="4:34" hidden="1" x14ac:dyDescent="0.25">
      <c r="D699" s="282" t="str">
        <f t="shared" si="189"/>
        <v>Q3 2021</v>
      </c>
      <c r="E699" s="114" t="s">
        <v>65</v>
      </c>
      <c r="F699" s="115" t="s">
        <v>85</v>
      </c>
      <c r="G699" s="157" t="s">
        <v>43</v>
      </c>
      <c r="H699" s="157" t="s">
        <v>197</v>
      </c>
      <c r="I699" s="116" t="s">
        <v>89</v>
      </c>
      <c r="J699" s="116" t="s">
        <v>45</v>
      </c>
      <c r="K699" s="116" t="s">
        <v>70</v>
      </c>
      <c r="L699" s="116" t="s">
        <v>70</v>
      </c>
      <c r="M699" s="116" t="s">
        <v>131</v>
      </c>
      <c r="N699" s="117">
        <v>0.95</v>
      </c>
      <c r="O699" s="146">
        <v>120</v>
      </c>
      <c r="P699" s="146">
        <v>240</v>
      </c>
      <c r="Q699" s="242">
        <v>0.9</v>
      </c>
      <c r="R699" s="118" t="str">
        <f t="shared" si="190"/>
        <v>200 - 299</v>
      </c>
      <c r="S699" s="118" t="str">
        <f t="shared" si="191"/>
        <v>0.8 - 0.99</v>
      </c>
      <c r="T699" s="119">
        <f t="shared" si="192"/>
        <v>0.85499999999999998</v>
      </c>
      <c r="U699" s="120">
        <f t="shared" si="193"/>
        <v>0.20961248399999999</v>
      </c>
      <c r="V699" s="161">
        <f t="shared" si="194"/>
        <v>0.85499999999999998</v>
      </c>
      <c r="W699" s="161">
        <f t="shared" si="195"/>
        <v>241.49534156997728</v>
      </c>
      <c r="X699" s="121">
        <f t="shared" si="196"/>
        <v>7.2743143634904346</v>
      </c>
      <c r="Y699" s="188">
        <v>8.0825715149893718</v>
      </c>
      <c r="Z699" s="148">
        <f t="shared" si="197"/>
        <v>1</v>
      </c>
      <c r="AA699" s="148">
        <f t="shared" si="198"/>
        <v>2</v>
      </c>
      <c r="AB699" s="122">
        <f t="shared" si="199"/>
        <v>282.45069189471025</v>
      </c>
      <c r="AC699" s="30">
        <f t="shared" si="200"/>
        <v>232.90276</v>
      </c>
      <c r="AD699" s="31">
        <f t="shared" si="201"/>
        <v>0.5</v>
      </c>
      <c r="AE699" s="164">
        <f t="shared" si="202"/>
        <v>24.13</v>
      </c>
      <c r="AF699" s="165">
        <f t="shared" si="203"/>
        <v>7.2743143634904346</v>
      </c>
      <c r="AH699" t="str">
        <f t="shared" si="204"/>
        <v>2021</v>
      </c>
    </row>
    <row r="700" spans="4:34" hidden="1" x14ac:dyDescent="0.25">
      <c r="D700" s="282" t="str">
        <f t="shared" si="189"/>
        <v>Q3 2021</v>
      </c>
      <c r="E700" s="114" t="s">
        <v>65</v>
      </c>
      <c r="F700" s="115" t="s">
        <v>85</v>
      </c>
      <c r="G700" s="157" t="s">
        <v>43</v>
      </c>
      <c r="H700" s="157" t="s">
        <v>197</v>
      </c>
      <c r="I700" s="116" t="s">
        <v>89</v>
      </c>
      <c r="J700" s="116" t="s">
        <v>45</v>
      </c>
      <c r="K700" s="116" t="s">
        <v>70</v>
      </c>
      <c r="L700" s="116" t="s">
        <v>70</v>
      </c>
      <c r="M700" s="116" t="s">
        <v>185</v>
      </c>
      <c r="N700" s="117">
        <v>1.1000000000000001</v>
      </c>
      <c r="O700" s="146">
        <v>126</v>
      </c>
      <c r="P700" s="146">
        <v>294</v>
      </c>
      <c r="Q700" s="242">
        <v>1.05</v>
      </c>
      <c r="R700" s="118" t="str">
        <f t="shared" si="190"/>
        <v>200 - 299</v>
      </c>
      <c r="S700" s="118" t="str">
        <f t="shared" si="191"/>
        <v>1 - 1.19</v>
      </c>
      <c r="T700" s="119">
        <f t="shared" si="192"/>
        <v>1.1550000000000002</v>
      </c>
      <c r="U700" s="120">
        <f t="shared" si="193"/>
        <v>0.29677916172413799</v>
      </c>
      <c r="V700" s="161">
        <f t="shared" si="194"/>
        <v>1.1550000000000002</v>
      </c>
      <c r="W700" s="161">
        <f t="shared" si="195"/>
        <v>335.85559396859833</v>
      </c>
      <c r="X700" s="121">
        <f t="shared" si="196"/>
        <v>6.3136406526388962</v>
      </c>
      <c r="Y700" s="188">
        <v>6.0129910977513292</v>
      </c>
      <c r="Z700" s="148">
        <f t="shared" si="197"/>
        <v>3</v>
      </c>
      <c r="AA700" s="148">
        <f t="shared" si="198"/>
        <v>7</v>
      </c>
      <c r="AB700" s="122">
        <f t="shared" si="199"/>
        <v>290.78406404207647</v>
      </c>
      <c r="AC700" s="30">
        <f t="shared" si="200"/>
        <v>282.64682068965521</v>
      </c>
      <c r="AD700" s="31">
        <f t="shared" si="201"/>
        <v>0.42857142857142855</v>
      </c>
      <c r="AE700" s="164">
        <f t="shared" si="202"/>
        <v>27.94</v>
      </c>
      <c r="AF700" s="165">
        <f t="shared" si="203"/>
        <v>6.3136406526388962</v>
      </c>
      <c r="AH700" t="str">
        <f t="shared" si="204"/>
        <v>2021</v>
      </c>
    </row>
    <row r="701" spans="4:34" hidden="1" x14ac:dyDescent="0.25">
      <c r="D701" s="282" t="str">
        <f t="shared" si="189"/>
        <v>Q3 2021</v>
      </c>
      <c r="E701" s="114" t="s">
        <v>65</v>
      </c>
      <c r="F701" s="115" t="s">
        <v>85</v>
      </c>
      <c r="G701" s="157" t="s">
        <v>43</v>
      </c>
      <c r="H701" s="157" t="s">
        <v>197</v>
      </c>
      <c r="I701" s="116" t="s">
        <v>72</v>
      </c>
      <c r="J701" s="116" t="s">
        <v>45</v>
      </c>
      <c r="K701" s="116" t="s">
        <v>70</v>
      </c>
      <c r="L701" s="116" t="s">
        <v>82</v>
      </c>
      <c r="M701" s="116" t="s">
        <v>163</v>
      </c>
      <c r="N701" s="117">
        <v>1.4</v>
      </c>
      <c r="O701" s="146">
        <v>300</v>
      </c>
      <c r="P701" s="146">
        <v>300</v>
      </c>
      <c r="Q701" s="242">
        <v>0.03</v>
      </c>
      <c r="R701" s="118" t="str">
        <f t="shared" si="190"/>
        <v>300 - 399</v>
      </c>
      <c r="S701" s="118" t="str">
        <f t="shared" si="191"/>
        <v>1.4 - 1.59</v>
      </c>
      <c r="T701" s="119">
        <f t="shared" si="192"/>
        <v>4.1999999999999996E-2</v>
      </c>
      <c r="U701" s="120">
        <f t="shared" si="193"/>
        <v>1.8967703999999995E-2</v>
      </c>
      <c r="V701" s="161">
        <f t="shared" si="194"/>
        <v>4.1999999999999996E-2</v>
      </c>
      <c r="W701" s="161">
        <f t="shared" si="195"/>
        <v>12.727922061357855</v>
      </c>
      <c r="X701" s="121">
        <f t="shared" si="196"/>
        <v>0.36371571817452186</v>
      </c>
      <c r="Y701" s="188">
        <v>12.123857272484063</v>
      </c>
      <c r="Z701" s="148">
        <f t="shared" si="197"/>
        <v>1</v>
      </c>
      <c r="AA701" s="148">
        <f t="shared" si="198"/>
        <v>1</v>
      </c>
      <c r="AB701" s="122">
        <f t="shared" si="199"/>
        <v>303.04576336566328</v>
      </c>
      <c r="AC701" s="30">
        <f t="shared" si="200"/>
        <v>632.25679999999988</v>
      </c>
      <c r="AD701" s="31">
        <f t="shared" si="201"/>
        <v>1</v>
      </c>
      <c r="AE701" s="164">
        <f t="shared" si="202"/>
        <v>35.559999999999995</v>
      </c>
      <c r="AF701" s="165">
        <f t="shared" si="203"/>
        <v>0.36371571817452186</v>
      </c>
      <c r="AH701" t="str">
        <f t="shared" si="204"/>
        <v>2021</v>
      </c>
    </row>
    <row r="702" spans="4:34" hidden="1" x14ac:dyDescent="0.25">
      <c r="D702" s="282" t="str">
        <f t="shared" si="189"/>
        <v>Q3 2021</v>
      </c>
      <c r="E702" s="114" t="s">
        <v>65</v>
      </c>
      <c r="F702" s="115" t="s">
        <v>85</v>
      </c>
      <c r="G702" s="157" t="s">
        <v>43</v>
      </c>
      <c r="H702" s="157" t="s">
        <v>197</v>
      </c>
      <c r="I702" s="116" t="s">
        <v>89</v>
      </c>
      <c r="J702" s="116" t="s">
        <v>45</v>
      </c>
      <c r="K702" s="116" t="s">
        <v>55</v>
      </c>
      <c r="L702" s="116" t="s">
        <v>55</v>
      </c>
      <c r="M702" s="116" t="s">
        <v>184</v>
      </c>
      <c r="N702" s="117">
        <v>1.1000000000000001</v>
      </c>
      <c r="O702" s="146">
        <v>126</v>
      </c>
      <c r="P702" s="146">
        <v>294</v>
      </c>
      <c r="Q702" s="242">
        <v>0.22</v>
      </c>
      <c r="R702" s="118" t="str">
        <f t="shared" si="190"/>
        <v>200 - 299</v>
      </c>
      <c r="S702" s="118" t="str">
        <f t="shared" si="191"/>
        <v>1 - 1.19</v>
      </c>
      <c r="T702" s="119">
        <f t="shared" si="192"/>
        <v>0.24200000000000002</v>
      </c>
      <c r="U702" s="120">
        <f t="shared" si="193"/>
        <v>6.2182300551724148E-2</v>
      </c>
      <c r="V702" s="161">
        <f t="shared" si="194"/>
        <v>0.24200000000000005</v>
      </c>
      <c r="W702" s="161">
        <f t="shared" si="195"/>
        <v>70.369743498182515</v>
      </c>
      <c r="X702" s="121">
        <f t="shared" si="196"/>
        <v>1.3228580415052924</v>
      </c>
      <c r="Y702" s="188">
        <v>6.0129910977513292</v>
      </c>
      <c r="Z702" s="148">
        <f t="shared" si="197"/>
        <v>3</v>
      </c>
      <c r="AA702" s="148">
        <f t="shared" si="198"/>
        <v>7</v>
      </c>
      <c r="AB702" s="122">
        <f t="shared" si="199"/>
        <v>290.78406404207647</v>
      </c>
      <c r="AC702" s="30">
        <f t="shared" si="200"/>
        <v>282.64682068965521</v>
      </c>
      <c r="AD702" s="31">
        <f t="shared" si="201"/>
        <v>0.42857142857142855</v>
      </c>
      <c r="AE702" s="164">
        <f t="shared" si="202"/>
        <v>27.94</v>
      </c>
      <c r="AF702" s="165">
        <f t="shared" si="203"/>
        <v>1.3228580415052924</v>
      </c>
      <c r="AH702" t="str">
        <f t="shared" si="204"/>
        <v>2021</v>
      </c>
    </row>
    <row r="703" spans="4:34" hidden="1" x14ac:dyDescent="0.25">
      <c r="D703" s="282" t="str">
        <f t="shared" si="189"/>
        <v>Q3 2021</v>
      </c>
      <c r="E703" s="114" t="s">
        <v>65</v>
      </c>
      <c r="F703" s="115" t="s">
        <v>85</v>
      </c>
      <c r="G703" s="157" t="s">
        <v>43</v>
      </c>
      <c r="H703" s="157" t="s">
        <v>197</v>
      </c>
      <c r="I703" s="116" t="s">
        <v>58</v>
      </c>
      <c r="J703" s="116" t="s">
        <v>45</v>
      </c>
      <c r="K703" s="116" t="s">
        <v>55</v>
      </c>
      <c r="L703" s="116" t="s">
        <v>55</v>
      </c>
      <c r="M703" s="116" t="s">
        <v>184</v>
      </c>
      <c r="N703" s="117">
        <v>1.1000000000000001</v>
      </c>
      <c r="O703" s="146">
        <v>126</v>
      </c>
      <c r="P703" s="146">
        <v>294</v>
      </c>
      <c r="Q703" s="242">
        <v>0.26</v>
      </c>
      <c r="R703" s="118" t="str">
        <f t="shared" si="190"/>
        <v>200 - 299</v>
      </c>
      <c r="S703" s="118" t="str">
        <f t="shared" si="191"/>
        <v>1 - 1.19</v>
      </c>
      <c r="T703" s="119">
        <f t="shared" si="192"/>
        <v>0.28600000000000003</v>
      </c>
      <c r="U703" s="120">
        <f t="shared" si="193"/>
        <v>7.3488173379310351E-2</v>
      </c>
      <c r="V703" s="161">
        <f t="shared" si="194"/>
        <v>0.28600000000000003</v>
      </c>
      <c r="W703" s="161">
        <f t="shared" si="195"/>
        <v>83.164242316033878</v>
      </c>
      <c r="X703" s="121">
        <f t="shared" si="196"/>
        <v>1.5633776854153456</v>
      </c>
      <c r="Y703" s="188">
        <v>6.0129910977513292</v>
      </c>
      <c r="Z703" s="148">
        <f t="shared" si="197"/>
        <v>3</v>
      </c>
      <c r="AA703" s="148">
        <f t="shared" si="198"/>
        <v>7</v>
      </c>
      <c r="AB703" s="122">
        <f t="shared" si="199"/>
        <v>290.78406404207647</v>
      </c>
      <c r="AC703" s="30">
        <f t="shared" si="200"/>
        <v>282.64682068965521</v>
      </c>
      <c r="AD703" s="31">
        <f t="shared" si="201"/>
        <v>0.42857142857142855</v>
      </c>
      <c r="AE703" s="164">
        <f t="shared" si="202"/>
        <v>27.94</v>
      </c>
      <c r="AF703" s="165">
        <f t="shared" si="203"/>
        <v>1.5633776854153456</v>
      </c>
      <c r="AH703" t="str">
        <f t="shared" si="204"/>
        <v>2021</v>
      </c>
    </row>
    <row r="704" spans="4:34" hidden="1" x14ac:dyDescent="0.25">
      <c r="D704" s="282" t="str">
        <f t="shared" si="189"/>
        <v>Q3 2021</v>
      </c>
      <c r="E704" s="114" t="s">
        <v>65</v>
      </c>
      <c r="F704" s="115" t="s">
        <v>85</v>
      </c>
      <c r="G704" s="157" t="s">
        <v>43</v>
      </c>
      <c r="H704" s="157" t="s">
        <v>197</v>
      </c>
      <c r="I704" s="116" t="s">
        <v>72</v>
      </c>
      <c r="J704" s="116" t="s">
        <v>45</v>
      </c>
      <c r="K704" s="116" t="s">
        <v>81</v>
      </c>
      <c r="L704" s="116" t="s">
        <v>81</v>
      </c>
      <c r="M704" s="116" t="s">
        <v>147</v>
      </c>
      <c r="N704" s="117">
        <v>1.1000000000000001</v>
      </c>
      <c r="O704" s="146">
        <v>126</v>
      </c>
      <c r="P704" s="146">
        <v>294</v>
      </c>
      <c r="Q704" s="242">
        <v>0.38</v>
      </c>
      <c r="R704" s="118" t="str">
        <f t="shared" si="190"/>
        <v>200 - 299</v>
      </c>
      <c r="S704" s="118" t="str">
        <f t="shared" si="191"/>
        <v>1 - 1.19</v>
      </c>
      <c r="T704" s="119">
        <f t="shared" si="192"/>
        <v>0.41800000000000004</v>
      </c>
      <c r="U704" s="120">
        <f t="shared" si="193"/>
        <v>0.10740579186206899</v>
      </c>
      <c r="V704" s="161">
        <f t="shared" si="194"/>
        <v>0.41800000000000004</v>
      </c>
      <c r="W704" s="161">
        <f t="shared" si="195"/>
        <v>121.54773876958797</v>
      </c>
      <c r="X704" s="121">
        <f t="shared" si="196"/>
        <v>1.9484216514392454</v>
      </c>
      <c r="Y704" s="188">
        <v>5.1274253985243297</v>
      </c>
      <c r="Z704" s="148">
        <f t="shared" si="197"/>
        <v>3</v>
      </c>
      <c r="AA704" s="148">
        <f t="shared" si="198"/>
        <v>7</v>
      </c>
      <c r="AB704" s="122">
        <f t="shared" si="199"/>
        <v>290.78406404207647</v>
      </c>
      <c r="AC704" s="30">
        <f t="shared" si="200"/>
        <v>282.64682068965521</v>
      </c>
      <c r="AD704" s="31">
        <f t="shared" si="201"/>
        <v>0.42857142857142855</v>
      </c>
      <c r="AE704" s="164">
        <f t="shared" si="202"/>
        <v>27.94</v>
      </c>
      <c r="AF704" s="165">
        <f t="shared" si="203"/>
        <v>1.9484216514392454</v>
      </c>
      <c r="AH704" t="str">
        <f t="shared" si="204"/>
        <v>2021</v>
      </c>
    </row>
    <row r="705" spans="4:34" hidden="1" x14ac:dyDescent="0.25">
      <c r="D705" s="282" t="str">
        <f t="shared" si="189"/>
        <v>Q3 2021</v>
      </c>
      <c r="E705" s="114" t="s">
        <v>65</v>
      </c>
      <c r="F705" s="115" t="s">
        <v>85</v>
      </c>
      <c r="G705" s="157" t="s">
        <v>43</v>
      </c>
      <c r="H705" s="157" t="s">
        <v>197</v>
      </c>
      <c r="I705" s="116" t="s">
        <v>50</v>
      </c>
      <c r="J705" s="116" t="s">
        <v>45</v>
      </c>
      <c r="K705" s="116" t="s">
        <v>81</v>
      </c>
      <c r="L705" s="116" t="s">
        <v>81</v>
      </c>
      <c r="M705" s="116" t="s">
        <v>175</v>
      </c>
      <c r="N705" s="117">
        <v>1.5640000000000001</v>
      </c>
      <c r="O705" s="146">
        <v>394</v>
      </c>
      <c r="P705" s="146">
        <v>324</v>
      </c>
      <c r="Q705" s="242">
        <v>1.63</v>
      </c>
      <c r="R705" s="118" t="str">
        <f t="shared" si="190"/>
        <v>300 - 399</v>
      </c>
      <c r="S705" s="118" t="str">
        <f t="shared" si="191"/>
        <v>1.4 - 1.59</v>
      </c>
      <c r="T705" s="119">
        <f t="shared" si="192"/>
        <v>2.5493199999999998</v>
      </c>
      <c r="U705" s="120">
        <f t="shared" si="193"/>
        <v>1.2619508671765178</v>
      </c>
      <c r="V705" s="161">
        <f t="shared" si="194"/>
        <v>2.5493199999999998</v>
      </c>
      <c r="W705" s="161">
        <f t="shared" si="195"/>
        <v>831.47896112890305</v>
      </c>
      <c r="X705" s="121">
        <f t="shared" si="196"/>
        <v>21.957652615721123</v>
      </c>
      <c r="Y705" s="188">
        <v>13.470952524982286</v>
      </c>
      <c r="Z705" s="148">
        <f t="shared" si="197"/>
        <v>197</v>
      </c>
      <c r="AA705" s="148">
        <f t="shared" si="198"/>
        <v>162</v>
      </c>
      <c r="AB705" s="122">
        <f t="shared" si="199"/>
        <v>326.15715607648434</v>
      </c>
      <c r="AC705" s="30">
        <f t="shared" si="200"/>
        <v>774.20298599786383</v>
      </c>
      <c r="AD705" s="31">
        <f t="shared" si="201"/>
        <v>1.2160493827160495</v>
      </c>
      <c r="AE705" s="164">
        <f t="shared" si="202"/>
        <v>39.7256</v>
      </c>
      <c r="AF705" s="165">
        <f t="shared" si="203"/>
        <v>21.957652615721123</v>
      </c>
      <c r="AH705" t="str">
        <f t="shared" si="204"/>
        <v>2021</v>
      </c>
    </row>
    <row r="706" spans="4:34" hidden="1" x14ac:dyDescent="0.25">
      <c r="D706" s="282" t="str">
        <f t="shared" si="189"/>
        <v>Q3 2021</v>
      </c>
      <c r="E706" s="114" t="s">
        <v>65</v>
      </c>
      <c r="F706" s="115" t="s">
        <v>85</v>
      </c>
      <c r="G706" s="157" t="s">
        <v>43</v>
      </c>
      <c r="H706" s="157" t="s">
        <v>197</v>
      </c>
      <c r="I706" s="116" t="s">
        <v>72</v>
      </c>
      <c r="J706" s="116" t="s">
        <v>45</v>
      </c>
      <c r="K706" s="116" t="s">
        <v>81</v>
      </c>
      <c r="L706" s="116" t="s">
        <v>81</v>
      </c>
      <c r="M706" s="116" t="s">
        <v>175</v>
      </c>
      <c r="N706" s="117">
        <v>1.5640000000000001</v>
      </c>
      <c r="O706" s="146">
        <v>394</v>
      </c>
      <c r="P706" s="146">
        <v>324</v>
      </c>
      <c r="Q706" s="242">
        <v>2.19</v>
      </c>
      <c r="R706" s="118" t="str">
        <f t="shared" si="190"/>
        <v>300 - 399</v>
      </c>
      <c r="S706" s="118" t="str">
        <f t="shared" si="191"/>
        <v>1.4 - 1.59</v>
      </c>
      <c r="T706" s="119">
        <f t="shared" si="192"/>
        <v>3.42516</v>
      </c>
      <c r="U706" s="120">
        <f t="shared" si="193"/>
        <v>1.6955045393353219</v>
      </c>
      <c r="V706" s="161">
        <f t="shared" si="194"/>
        <v>3.4251600000000004</v>
      </c>
      <c r="W706" s="161">
        <f t="shared" si="195"/>
        <v>1117.1404447069312</v>
      </c>
      <c r="X706" s="121">
        <f t="shared" si="196"/>
        <v>20.650970220797838</v>
      </c>
      <c r="Y706" s="188">
        <v>9.429666767487598</v>
      </c>
      <c r="Z706" s="148">
        <f t="shared" si="197"/>
        <v>197</v>
      </c>
      <c r="AA706" s="148">
        <f t="shared" si="198"/>
        <v>162</v>
      </c>
      <c r="AB706" s="122">
        <f t="shared" si="199"/>
        <v>326.15715607648434</v>
      </c>
      <c r="AC706" s="30">
        <f t="shared" si="200"/>
        <v>774.20298599786383</v>
      </c>
      <c r="AD706" s="31">
        <f t="shared" si="201"/>
        <v>1.2160493827160495</v>
      </c>
      <c r="AE706" s="164">
        <f t="shared" si="202"/>
        <v>39.7256</v>
      </c>
      <c r="AF706" s="165">
        <f t="shared" si="203"/>
        <v>20.650970220797838</v>
      </c>
      <c r="AH706" t="str">
        <f t="shared" si="204"/>
        <v>2021</v>
      </c>
    </row>
    <row r="707" spans="4:34" hidden="1" x14ac:dyDescent="0.25">
      <c r="D707" s="282" t="str">
        <f t="shared" si="189"/>
        <v>Q3 2021</v>
      </c>
      <c r="E707" s="114" t="s">
        <v>65</v>
      </c>
      <c r="F707" s="115" t="s">
        <v>85</v>
      </c>
      <c r="G707" s="157" t="s">
        <v>43</v>
      </c>
      <c r="H707" s="157" t="s">
        <v>197</v>
      </c>
      <c r="I707" s="116" t="s">
        <v>73</v>
      </c>
      <c r="J707" s="116" t="s">
        <v>45</v>
      </c>
      <c r="K707" s="116" t="s">
        <v>81</v>
      </c>
      <c r="L707" s="116" t="s">
        <v>81</v>
      </c>
      <c r="M707" s="116" t="s">
        <v>175</v>
      </c>
      <c r="N707" s="117">
        <v>1.5640000000000001</v>
      </c>
      <c r="O707" s="146">
        <v>394</v>
      </c>
      <c r="P707" s="146">
        <v>324</v>
      </c>
      <c r="Q707" s="242">
        <v>3.15</v>
      </c>
      <c r="R707" s="118" t="str">
        <f t="shared" si="190"/>
        <v>300 - 399</v>
      </c>
      <c r="S707" s="118" t="str">
        <f t="shared" si="191"/>
        <v>1.4 - 1.59</v>
      </c>
      <c r="T707" s="119">
        <f t="shared" si="192"/>
        <v>4.9265999999999996</v>
      </c>
      <c r="U707" s="120">
        <f t="shared" si="193"/>
        <v>2.438739405893271</v>
      </c>
      <c r="V707" s="161">
        <f t="shared" si="194"/>
        <v>4.9265999999999996</v>
      </c>
      <c r="W707" s="161">
        <f t="shared" si="195"/>
        <v>1606.8458451264078</v>
      </c>
      <c r="X707" s="121">
        <f t="shared" si="196"/>
        <v>42.433500453694201</v>
      </c>
      <c r="Y707" s="188">
        <v>13.470952524982286</v>
      </c>
      <c r="Z707" s="148">
        <f t="shared" si="197"/>
        <v>197</v>
      </c>
      <c r="AA707" s="148">
        <f t="shared" si="198"/>
        <v>162</v>
      </c>
      <c r="AB707" s="122">
        <f t="shared" si="199"/>
        <v>326.15715607648434</v>
      </c>
      <c r="AC707" s="30">
        <f t="shared" si="200"/>
        <v>774.20298599786383</v>
      </c>
      <c r="AD707" s="31">
        <f t="shared" si="201"/>
        <v>1.2160493827160495</v>
      </c>
      <c r="AE707" s="164">
        <f t="shared" si="202"/>
        <v>39.7256</v>
      </c>
      <c r="AF707" s="165">
        <f t="shared" si="203"/>
        <v>42.433500453694201</v>
      </c>
      <c r="AH707" t="str">
        <f t="shared" si="204"/>
        <v>2021</v>
      </c>
    </row>
    <row r="708" spans="4:34" hidden="1" x14ac:dyDescent="0.25">
      <c r="D708" s="282" t="str">
        <f t="shared" si="189"/>
        <v>Q3 2021</v>
      </c>
      <c r="E708" s="114" t="s">
        <v>65</v>
      </c>
      <c r="F708" s="115" t="s">
        <v>85</v>
      </c>
      <c r="G708" s="157" t="s">
        <v>43</v>
      </c>
      <c r="H708" s="157" t="s">
        <v>197</v>
      </c>
      <c r="I708" s="116" t="s">
        <v>50</v>
      </c>
      <c r="J708" s="116" t="s">
        <v>45</v>
      </c>
      <c r="K708" s="116" t="s">
        <v>81</v>
      </c>
      <c r="L708" s="116" t="s">
        <v>81</v>
      </c>
      <c r="M708" s="116" t="s">
        <v>136</v>
      </c>
      <c r="N708" s="117">
        <v>0.95</v>
      </c>
      <c r="O708" s="146">
        <v>454</v>
      </c>
      <c r="P708" s="146">
        <v>454</v>
      </c>
      <c r="Q708" s="242">
        <v>9.5000000000000001E-2</v>
      </c>
      <c r="R708" s="118" t="str">
        <f t="shared" si="190"/>
        <v>600 - 699</v>
      </c>
      <c r="S708" s="118" t="str">
        <f t="shared" si="191"/>
        <v>0.8 - 0.99</v>
      </c>
      <c r="T708" s="119">
        <f t="shared" si="192"/>
        <v>9.0249999999999997E-2</v>
      </c>
      <c r="U708" s="120">
        <f t="shared" si="193"/>
        <v>2.7657202749999998E-2</v>
      </c>
      <c r="V708" s="161">
        <f t="shared" si="194"/>
        <v>9.0249999999999997E-2</v>
      </c>
      <c r="W708" s="161">
        <f t="shared" si="195"/>
        <v>60.995030945151584</v>
      </c>
      <c r="X708" s="121">
        <f t="shared" si="196"/>
        <v>1.2797404898733171</v>
      </c>
      <c r="Y708" s="188">
        <v>13.470952524982286</v>
      </c>
      <c r="Z708" s="148">
        <f t="shared" si="197"/>
        <v>1</v>
      </c>
      <c r="AA708" s="148">
        <f t="shared" si="198"/>
        <v>1</v>
      </c>
      <c r="AB708" s="122">
        <f t="shared" si="199"/>
        <v>675.84521822882641</v>
      </c>
      <c r="AC708" s="30">
        <f t="shared" si="200"/>
        <v>291.12844999999999</v>
      </c>
      <c r="AD708" s="31">
        <f t="shared" si="201"/>
        <v>1</v>
      </c>
      <c r="AE708" s="164">
        <f t="shared" si="202"/>
        <v>24.13</v>
      </c>
      <c r="AF708" s="165">
        <f t="shared" si="203"/>
        <v>1.2797404898733171</v>
      </c>
      <c r="AH708" t="str">
        <f t="shared" si="204"/>
        <v>2021</v>
      </c>
    </row>
    <row r="709" spans="4:34" hidden="1" x14ac:dyDescent="0.25">
      <c r="D709" s="282" t="str">
        <f t="shared" si="189"/>
        <v>Q3 2021</v>
      </c>
      <c r="E709" s="114" t="s">
        <v>65</v>
      </c>
      <c r="F709" s="115" t="s">
        <v>85</v>
      </c>
      <c r="G709" s="157" t="s">
        <v>43</v>
      </c>
      <c r="H709" s="157" t="s">
        <v>197</v>
      </c>
      <c r="I709" s="116" t="s">
        <v>58</v>
      </c>
      <c r="J709" s="116" t="s">
        <v>45</v>
      </c>
      <c r="K709" s="116" t="s">
        <v>81</v>
      </c>
      <c r="L709" s="116" t="s">
        <v>81</v>
      </c>
      <c r="M709" s="116" t="s">
        <v>187</v>
      </c>
      <c r="N709" s="117">
        <v>1.39</v>
      </c>
      <c r="O709" s="146">
        <v>454</v>
      </c>
      <c r="P709" s="146">
        <v>454</v>
      </c>
      <c r="Q709" s="242">
        <v>0.31</v>
      </c>
      <c r="R709" s="118" t="str">
        <f t="shared" si="190"/>
        <v>400 - 499</v>
      </c>
      <c r="S709" s="118" t="str">
        <f t="shared" si="191"/>
        <v>1.2 - 1.39</v>
      </c>
      <c r="T709" s="119">
        <f t="shared" si="192"/>
        <v>0.43089999999999995</v>
      </c>
      <c r="U709" s="120">
        <f t="shared" si="193"/>
        <v>0.19320961357999999</v>
      </c>
      <c r="V709" s="161">
        <f t="shared" si="194"/>
        <v>0.43089999999999995</v>
      </c>
      <c r="W709" s="161">
        <f t="shared" si="195"/>
        <v>199.03641676838939</v>
      </c>
      <c r="X709" s="121">
        <f t="shared" si="196"/>
        <v>4.1759952827445082</v>
      </c>
      <c r="Y709" s="188">
        <v>13.470952524982286</v>
      </c>
      <c r="Z709" s="148">
        <f t="shared" si="197"/>
        <v>1</v>
      </c>
      <c r="AA709" s="148">
        <f t="shared" si="198"/>
        <v>1</v>
      </c>
      <c r="AB709" s="122">
        <f t="shared" si="199"/>
        <v>461.90860238660804</v>
      </c>
      <c r="AC709" s="30">
        <f t="shared" si="200"/>
        <v>623.25681799999995</v>
      </c>
      <c r="AD709" s="31">
        <f t="shared" si="201"/>
        <v>1</v>
      </c>
      <c r="AE709" s="164">
        <f t="shared" si="202"/>
        <v>35.305999999999997</v>
      </c>
      <c r="AF709" s="165">
        <f t="shared" si="203"/>
        <v>4.1759952827445082</v>
      </c>
      <c r="AH709" t="str">
        <f t="shared" si="204"/>
        <v>2021</v>
      </c>
    </row>
    <row r="710" spans="4:34" hidden="1" x14ac:dyDescent="0.25">
      <c r="D710" s="282" t="str">
        <f t="shared" si="189"/>
        <v>Q3 2021</v>
      </c>
      <c r="E710" s="114" t="s">
        <v>65</v>
      </c>
      <c r="F710" s="115" t="s">
        <v>85</v>
      </c>
      <c r="G710" s="157" t="s">
        <v>43</v>
      </c>
      <c r="H710" s="157" t="s">
        <v>197</v>
      </c>
      <c r="I710" s="116" t="s">
        <v>73</v>
      </c>
      <c r="J710" s="116" t="s">
        <v>45</v>
      </c>
      <c r="K710" s="116" t="s">
        <v>81</v>
      </c>
      <c r="L710" s="116" t="s">
        <v>81</v>
      </c>
      <c r="M710" s="116" t="s">
        <v>281</v>
      </c>
      <c r="N710" s="117">
        <v>1.43</v>
      </c>
      <c r="O710" s="146">
        <v>454</v>
      </c>
      <c r="P710" s="146">
        <v>454</v>
      </c>
      <c r="Q710" s="242">
        <v>7.4999999999999997E-2</v>
      </c>
      <c r="R710" s="118" t="str">
        <f t="shared" si="190"/>
        <v>400 - 499</v>
      </c>
      <c r="S710" s="118" t="str">
        <f t="shared" si="191"/>
        <v>1.4 - 1.59</v>
      </c>
      <c r="T710" s="119">
        <f t="shared" si="192"/>
        <v>0.10725</v>
      </c>
      <c r="U710" s="120">
        <f t="shared" si="193"/>
        <v>4.9473288149999989E-2</v>
      </c>
      <c r="V710" s="161">
        <f t="shared" si="194"/>
        <v>0.10724999999999998</v>
      </c>
      <c r="W710" s="161">
        <f t="shared" si="195"/>
        <v>48.15397179880388</v>
      </c>
      <c r="X710" s="121">
        <f t="shared" si="196"/>
        <v>1.0103214393736715</v>
      </c>
      <c r="Y710" s="188">
        <v>13.470952524982286</v>
      </c>
      <c r="Z710" s="148">
        <f t="shared" si="197"/>
        <v>1</v>
      </c>
      <c r="AA710" s="148">
        <f t="shared" si="198"/>
        <v>1</v>
      </c>
      <c r="AB710" s="122">
        <f t="shared" si="199"/>
        <v>448.98808204012948</v>
      </c>
      <c r="AC710" s="30">
        <f t="shared" si="200"/>
        <v>659.64384199999984</v>
      </c>
      <c r="AD710" s="31">
        <f t="shared" si="201"/>
        <v>1</v>
      </c>
      <c r="AE710" s="164">
        <f t="shared" si="202"/>
        <v>36.321999999999996</v>
      </c>
      <c r="AF710" s="165">
        <f t="shared" si="203"/>
        <v>1.0103214393736715</v>
      </c>
      <c r="AH710" t="str">
        <f t="shared" si="204"/>
        <v>2021</v>
      </c>
    </row>
    <row r="711" spans="4:34" hidden="1" x14ac:dyDescent="0.25">
      <c r="D711" s="282" t="str">
        <f t="shared" si="189"/>
        <v>Q3 2021</v>
      </c>
      <c r="E711" s="114" t="s">
        <v>65</v>
      </c>
      <c r="F711" s="115" t="s">
        <v>85</v>
      </c>
      <c r="G711" s="157" t="s">
        <v>43</v>
      </c>
      <c r="H711" s="157" t="s">
        <v>197</v>
      </c>
      <c r="I711" s="116" t="s">
        <v>89</v>
      </c>
      <c r="J711" s="116" t="s">
        <v>45</v>
      </c>
      <c r="K711" s="116" t="s">
        <v>81</v>
      </c>
      <c r="L711" s="116" t="s">
        <v>81</v>
      </c>
      <c r="M711" s="116" t="s">
        <v>281</v>
      </c>
      <c r="N711" s="117">
        <v>1.43</v>
      </c>
      <c r="O711" s="146">
        <v>454</v>
      </c>
      <c r="P711" s="146">
        <v>454</v>
      </c>
      <c r="Q711" s="242">
        <v>0.22</v>
      </c>
      <c r="R711" s="118" t="str">
        <f t="shared" si="190"/>
        <v>400 - 499</v>
      </c>
      <c r="S711" s="118" t="str">
        <f t="shared" si="191"/>
        <v>1.4 - 1.59</v>
      </c>
      <c r="T711" s="119">
        <f t="shared" si="192"/>
        <v>0.31459999999999999</v>
      </c>
      <c r="U711" s="120">
        <f t="shared" si="193"/>
        <v>0.14512164523999996</v>
      </c>
      <c r="V711" s="161">
        <f t="shared" si="194"/>
        <v>0.31459999999999999</v>
      </c>
      <c r="W711" s="161">
        <f t="shared" si="195"/>
        <v>141.25165060982474</v>
      </c>
      <c r="X711" s="121">
        <f t="shared" si="196"/>
        <v>2.9636095554961028</v>
      </c>
      <c r="Y711" s="188">
        <v>13.470952524982286</v>
      </c>
      <c r="Z711" s="148">
        <f t="shared" si="197"/>
        <v>1</v>
      </c>
      <c r="AA711" s="148">
        <f t="shared" si="198"/>
        <v>1</v>
      </c>
      <c r="AB711" s="122">
        <f t="shared" si="199"/>
        <v>448.98808204012948</v>
      </c>
      <c r="AC711" s="30">
        <f t="shared" si="200"/>
        <v>659.64384199999984</v>
      </c>
      <c r="AD711" s="31">
        <f t="shared" si="201"/>
        <v>1</v>
      </c>
      <c r="AE711" s="164">
        <f t="shared" si="202"/>
        <v>36.321999999999996</v>
      </c>
      <c r="AF711" s="165">
        <f t="shared" si="203"/>
        <v>2.9636095554961028</v>
      </c>
      <c r="AH711" t="str">
        <f t="shared" si="204"/>
        <v>2021</v>
      </c>
    </row>
    <row r="712" spans="4:34" hidden="1" x14ac:dyDescent="0.25">
      <c r="D712" s="282" t="str">
        <f t="shared" si="189"/>
        <v>Q3 2021</v>
      </c>
      <c r="E712" s="114" t="s">
        <v>65</v>
      </c>
      <c r="F712" s="115" t="s">
        <v>85</v>
      </c>
      <c r="G712" s="157" t="s">
        <v>43</v>
      </c>
      <c r="H712" s="157" t="s">
        <v>197</v>
      </c>
      <c r="I712" s="116" t="s">
        <v>58</v>
      </c>
      <c r="J712" s="116" t="s">
        <v>45</v>
      </c>
      <c r="K712" s="116" t="s">
        <v>81</v>
      </c>
      <c r="L712" s="116" t="s">
        <v>81</v>
      </c>
      <c r="M712" s="116" t="s">
        <v>279</v>
      </c>
      <c r="N712" s="117">
        <v>1.6</v>
      </c>
      <c r="O712" s="146">
        <v>320</v>
      </c>
      <c r="P712" s="146">
        <v>360</v>
      </c>
      <c r="Q712" s="242">
        <v>5.5E-2</v>
      </c>
      <c r="R712" s="118" t="str">
        <f t="shared" si="190"/>
        <v>300 - 399</v>
      </c>
      <c r="S712" s="118" t="str">
        <f t="shared" si="191"/>
        <v>1.6 - 1.79</v>
      </c>
      <c r="T712" s="119">
        <f t="shared" si="192"/>
        <v>8.8000000000000009E-2</v>
      </c>
      <c r="U712" s="120">
        <f t="shared" si="193"/>
        <v>4.5106027696551719E-2</v>
      </c>
      <c r="V712" s="161">
        <f t="shared" si="194"/>
        <v>8.7999999999999995E-2</v>
      </c>
      <c r="W712" s="161">
        <f t="shared" si="195"/>
        <v>26.491508073343049</v>
      </c>
      <c r="X712" s="121">
        <f t="shared" si="196"/>
        <v>0.74090238887402571</v>
      </c>
      <c r="Y712" s="188">
        <v>13.470952524982286</v>
      </c>
      <c r="Z712" s="148">
        <f t="shared" si="197"/>
        <v>8</v>
      </c>
      <c r="AA712" s="148">
        <f t="shared" si="198"/>
        <v>9</v>
      </c>
      <c r="AB712" s="122">
        <f t="shared" si="199"/>
        <v>301.03986446980736</v>
      </c>
      <c r="AC712" s="30">
        <f t="shared" si="200"/>
        <v>820.10959448275855</v>
      </c>
      <c r="AD712" s="31">
        <f t="shared" si="201"/>
        <v>0.88888888888888884</v>
      </c>
      <c r="AE712" s="164">
        <f t="shared" si="202"/>
        <v>40.64</v>
      </c>
      <c r="AF712" s="165">
        <f t="shared" si="203"/>
        <v>0.74090238887402571</v>
      </c>
      <c r="AH712" t="str">
        <f t="shared" si="204"/>
        <v>2021</v>
      </c>
    </row>
    <row r="713" spans="4:34" hidden="1" x14ac:dyDescent="0.25">
      <c r="D713" s="282" t="str">
        <f t="shared" si="189"/>
        <v>Q4 2021</v>
      </c>
      <c r="E713" s="114" t="s">
        <v>65</v>
      </c>
      <c r="F713" s="115" t="s">
        <v>86</v>
      </c>
      <c r="G713" s="157" t="s">
        <v>43</v>
      </c>
      <c r="H713" s="157" t="s">
        <v>197</v>
      </c>
      <c r="I713" s="116" t="s">
        <v>64</v>
      </c>
      <c r="J713" s="116" t="s">
        <v>51</v>
      </c>
      <c r="K713" s="116" t="s">
        <v>46</v>
      </c>
      <c r="L713" s="116" t="s">
        <v>46</v>
      </c>
      <c r="M713" s="116"/>
      <c r="N713" s="117">
        <v>1.78</v>
      </c>
      <c r="O713" s="146">
        <v>368</v>
      </c>
      <c r="P713" s="146">
        <v>448</v>
      </c>
      <c r="Q713" s="242">
        <v>3.3000000000000002E-2</v>
      </c>
      <c r="R713" s="118" t="str">
        <f t="shared" si="190"/>
        <v>300 - 399</v>
      </c>
      <c r="S713" s="118" t="str">
        <f t="shared" si="191"/>
        <v>1.6 - 1.79</v>
      </c>
      <c r="T713" s="119">
        <f t="shared" si="192"/>
        <v>5.8740000000000001E-2</v>
      </c>
      <c r="U713" s="120">
        <f t="shared" si="193"/>
        <v>3.3085866953456208E-2</v>
      </c>
      <c r="V713" s="161">
        <f t="shared" si="194"/>
        <v>5.8740000000000001E-2</v>
      </c>
      <c r="W713" s="161">
        <f t="shared" si="195"/>
        <v>19.132260504185069</v>
      </c>
      <c r="X713" s="121">
        <f t="shared" si="196"/>
        <v>1.1235054290152384</v>
      </c>
      <c r="Y713" s="188">
        <v>34.045619061067832</v>
      </c>
      <c r="Z713" s="148">
        <f t="shared" si="197"/>
        <v>23</v>
      </c>
      <c r="AA713" s="148">
        <f t="shared" si="198"/>
        <v>28</v>
      </c>
      <c r="AB713" s="122">
        <f t="shared" si="199"/>
        <v>325.71093810325283</v>
      </c>
      <c r="AC713" s="30">
        <f t="shared" si="200"/>
        <v>1002.6020288926123</v>
      </c>
      <c r="AD713" s="31">
        <f t="shared" si="201"/>
        <v>0.8214285714285714</v>
      </c>
      <c r="AE713" s="164">
        <f t="shared" si="202"/>
        <v>45.211999999999996</v>
      </c>
      <c r="AF713" s="165">
        <f t="shared" si="203"/>
        <v>1.1235054290152384</v>
      </c>
      <c r="AH713" t="str">
        <f t="shared" si="204"/>
        <v>2021</v>
      </c>
    </row>
    <row r="714" spans="4:34" hidden="1" x14ac:dyDescent="0.25">
      <c r="D714" s="282" t="str">
        <f t="shared" ref="D714:D777" si="205">F714&amp;" "&amp;E714</f>
        <v>Q4 2021</v>
      </c>
      <c r="E714" s="114" t="s">
        <v>65</v>
      </c>
      <c r="F714" s="115" t="s">
        <v>86</v>
      </c>
      <c r="G714" s="157" t="s">
        <v>43</v>
      </c>
      <c r="H714" s="157" t="s">
        <v>197</v>
      </c>
      <c r="I714" s="116" t="s">
        <v>88</v>
      </c>
      <c r="J714" s="116" t="s">
        <v>51</v>
      </c>
      <c r="K714" s="116" t="s">
        <v>46</v>
      </c>
      <c r="L714" s="116" t="s">
        <v>46</v>
      </c>
      <c r="M714" s="116"/>
      <c r="N714" s="117">
        <v>1.5</v>
      </c>
      <c r="O714" s="146">
        <v>312</v>
      </c>
      <c r="P714" s="146">
        <v>390</v>
      </c>
      <c r="Q714" s="242">
        <v>1.214</v>
      </c>
      <c r="R714" s="118" t="str">
        <f t="shared" si="190"/>
        <v>300 - 399</v>
      </c>
      <c r="S714" s="118" t="str">
        <f t="shared" si="191"/>
        <v>1.4 - 1.59</v>
      </c>
      <c r="T714" s="119">
        <f t="shared" si="192"/>
        <v>1.821</v>
      </c>
      <c r="U714" s="120">
        <f t="shared" si="193"/>
        <v>0.85963636097560947</v>
      </c>
      <c r="V714" s="161">
        <f t="shared" si="194"/>
        <v>1.8209999999999997</v>
      </c>
      <c r="W714" s="161">
        <f t="shared" si="195"/>
        <v>606.32464029099128</v>
      </c>
      <c r="X714" s="121">
        <f t="shared" si="196"/>
        <v>25.83211346258523</v>
      </c>
      <c r="Y714" s="188">
        <v>21.278511913167407</v>
      </c>
      <c r="Z714" s="148">
        <f t="shared" si="197"/>
        <v>4</v>
      </c>
      <c r="AA714" s="148">
        <f t="shared" si="198"/>
        <v>5</v>
      </c>
      <c r="AB714" s="122">
        <f t="shared" si="199"/>
        <v>332.96246034650812</v>
      </c>
      <c r="AC714" s="30">
        <f t="shared" si="200"/>
        <v>708.10243902439004</v>
      </c>
      <c r="AD714" s="31">
        <f t="shared" si="201"/>
        <v>0.8</v>
      </c>
      <c r="AE714" s="164">
        <f t="shared" si="202"/>
        <v>38.099999999999994</v>
      </c>
      <c r="AF714" s="165">
        <f t="shared" si="203"/>
        <v>25.83211346258523</v>
      </c>
      <c r="AH714" t="str">
        <f t="shared" si="204"/>
        <v>2021</v>
      </c>
    </row>
    <row r="715" spans="4:34" hidden="1" x14ac:dyDescent="0.25">
      <c r="D715" s="282" t="str">
        <f t="shared" si="205"/>
        <v>Q4 2021</v>
      </c>
      <c r="E715" s="114" t="s">
        <v>65</v>
      </c>
      <c r="F715" s="115" t="s">
        <v>86</v>
      </c>
      <c r="G715" s="157" t="s">
        <v>43</v>
      </c>
      <c r="H715" s="157" t="s">
        <v>197</v>
      </c>
      <c r="I715" s="116" t="s">
        <v>87</v>
      </c>
      <c r="J715" s="116" t="s">
        <v>51</v>
      </c>
      <c r="K715" s="116" t="s">
        <v>46</v>
      </c>
      <c r="L715" s="116" t="s">
        <v>46</v>
      </c>
      <c r="M715" s="116"/>
      <c r="N715" s="117">
        <v>1.78</v>
      </c>
      <c r="O715" s="146">
        <v>368</v>
      </c>
      <c r="P715" s="146">
        <v>448</v>
      </c>
      <c r="Q715" s="242">
        <v>2.7</v>
      </c>
      <c r="R715" s="118" t="str">
        <f t="shared" si="190"/>
        <v>300 - 399</v>
      </c>
      <c r="S715" s="118" t="str">
        <f t="shared" si="191"/>
        <v>1.6 - 1.79</v>
      </c>
      <c r="T715" s="119">
        <f t="shared" si="192"/>
        <v>4.806</v>
      </c>
      <c r="U715" s="120">
        <f t="shared" si="193"/>
        <v>2.7070254780100536</v>
      </c>
      <c r="V715" s="161">
        <f t="shared" si="194"/>
        <v>4.806</v>
      </c>
      <c r="W715" s="161">
        <f t="shared" si="195"/>
        <v>1565.3667685242331</v>
      </c>
      <c r="X715" s="121">
        <f t="shared" si="196"/>
        <v>91.923171464883154</v>
      </c>
      <c r="Y715" s="188">
        <v>34.045619061067832</v>
      </c>
      <c r="Z715" s="148">
        <f t="shared" si="197"/>
        <v>23</v>
      </c>
      <c r="AA715" s="148">
        <f t="shared" si="198"/>
        <v>28</v>
      </c>
      <c r="AB715" s="122">
        <f t="shared" si="199"/>
        <v>325.71093810325283</v>
      </c>
      <c r="AC715" s="30">
        <f t="shared" si="200"/>
        <v>1002.6020288926123</v>
      </c>
      <c r="AD715" s="31">
        <f t="shared" si="201"/>
        <v>0.8214285714285714</v>
      </c>
      <c r="AE715" s="164">
        <f t="shared" si="202"/>
        <v>45.211999999999996</v>
      </c>
      <c r="AF715" s="165">
        <f t="shared" si="203"/>
        <v>91.923171464883154</v>
      </c>
      <c r="AH715" t="str">
        <f t="shared" si="204"/>
        <v>2021</v>
      </c>
    </row>
    <row r="716" spans="4:34" hidden="1" x14ac:dyDescent="0.25">
      <c r="D716" s="282" t="str">
        <f t="shared" si="205"/>
        <v>Q4 2021</v>
      </c>
      <c r="E716" s="114" t="s">
        <v>65</v>
      </c>
      <c r="F716" s="115" t="s">
        <v>86</v>
      </c>
      <c r="G716" s="157" t="s">
        <v>43</v>
      </c>
      <c r="H716" s="157" t="s">
        <v>197</v>
      </c>
      <c r="I716" s="116" t="s">
        <v>64</v>
      </c>
      <c r="J716" s="116" t="s">
        <v>51</v>
      </c>
      <c r="K716" s="116" t="s">
        <v>46</v>
      </c>
      <c r="L716" s="116" t="s">
        <v>46</v>
      </c>
      <c r="M716" s="116"/>
      <c r="N716" s="117">
        <v>1.57</v>
      </c>
      <c r="O716" s="146">
        <v>324</v>
      </c>
      <c r="P716" s="146">
        <v>394</v>
      </c>
      <c r="Q716" s="242">
        <v>3.6850000000000001</v>
      </c>
      <c r="R716" s="118" t="str">
        <f t="shared" si="190"/>
        <v>300 - 399</v>
      </c>
      <c r="S716" s="118" t="str">
        <f t="shared" si="191"/>
        <v>1.4 - 1.59</v>
      </c>
      <c r="T716" s="119">
        <f t="shared" si="192"/>
        <v>5.78545</v>
      </c>
      <c r="U716" s="120">
        <f t="shared" si="193"/>
        <v>2.8748695409280369</v>
      </c>
      <c r="V716" s="161">
        <f t="shared" si="194"/>
        <v>5.7854500000000009</v>
      </c>
      <c r="W716" s="161">
        <f t="shared" si="195"/>
        <v>1879.7545839018453</v>
      </c>
      <c r="X716" s="121">
        <f t="shared" si="196"/>
        <v>125.45810624003497</v>
      </c>
      <c r="Y716" s="188">
        <v>34.045619061067832</v>
      </c>
      <c r="Z716" s="148">
        <f t="shared" si="197"/>
        <v>162</v>
      </c>
      <c r="AA716" s="148">
        <f t="shared" si="198"/>
        <v>197</v>
      </c>
      <c r="AB716" s="122">
        <f t="shared" si="199"/>
        <v>324.91069560740226</v>
      </c>
      <c r="AC716" s="30">
        <f t="shared" si="200"/>
        <v>780.154556561204</v>
      </c>
      <c r="AD716" s="31">
        <f t="shared" si="201"/>
        <v>0.82233502538071068</v>
      </c>
      <c r="AE716" s="164">
        <f t="shared" si="202"/>
        <v>39.878</v>
      </c>
      <c r="AF716" s="165">
        <f t="shared" si="203"/>
        <v>125.45810624003497</v>
      </c>
      <c r="AH716" t="str">
        <f t="shared" si="204"/>
        <v>2021</v>
      </c>
    </row>
    <row r="717" spans="4:34" hidden="1" x14ac:dyDescent="0.25">
      <c r="D717" s="282" t="str">
        <f t="shared" si="205"/>
        <v>Q4 2021</v>
      </c>
      <c r="E717" s="114" t="s">
        <v>65</v>
      </c>
      <c r="F717" s="115" t="s">
        <v>86</v>
      </c>
      <c r="G717" s="157" t="s">
        <v>43</v>
      </c>
      <c r="H717" s="157" t="s">
        <v>197</v>
      </c>
      <c r="I717" s="116" t="s">
        <v>64</v>
      </c>
      <c r="J717" s="116" t="s">
        <v>51</v>
      </c>
      <c r="K717" s="116" t="s">
        <v>46</v>
      </c>
      <c r="L717" s="116" t="s">
        <v>46</v>
      </c>
      <c r="M717" s="116"/>
      <c r="N717" s="117">
        <v>1.72</v>
      </c>
      <c r="O717" s="146">
        <v>396</v>
      </c>
      <c r="P717" s="146">
        <v>484</v>
      </c>
      <c r="Q717" s="242">
        <v>6.16</v>
      </c>
      <c r="R717" s="118" t="str">
        <f t="shared" si="190"/>
        <v>300 - 399</v>
      </c>
      <c r="S717" s="118" t="str">
        <f t="shared" si="191"/>
        <v>1.6 - 1.79</v>
      </c>
      <c r="T717" s="119">
        <f t="shared" si="192"/>
        <v>10.5952</v>
      </c>
      <c r="U717" s="120">
        <f t="shared" si="193"/>
        <v>5.7622071149750482</v>
      </c>
      <c r="V717" s="161">
        <f t="shared" si="194"/>
        <v>10.595199999999998</v>
      </c>
      <c r="W717" s="161">
        <f t="shared" si="195"/>
        <v>3852.2021861787057</v>
      </c>
      <c r="X717" s="121">
        <f t="shared" si="196"/>
        <v>209.72101341617784</v>
      </c>
      <c r="Y717" s="188">
        <v>34.045619061067832</v>
      </c>
      <c r="Z717" s="148">
        <f t="shared" si="197"/>
        <v>9</v>
      </c>
      <c r="AA717" s="148">
        <f t="shared" si="198"/>
        <v>11</v>
      </c>
      <c r="AB717" s="122">
        <f t="shared" si="199"/>
        <v>363.57994055597868</v>
      </c>
      <c r="AC717" s="30">
        <f t="shared" si="200"/>
        <v>935.42323295049482</v>
      </c>
      <c r="AD717" s="31">
        <f t="shared" si="201"/>
        <v>0.81818181818181823</v>
      </c>
      <c r="AE717" s="164">
        <f t="shared" si="202"/>
        <v>43.687999999999995</v>
      </c>
      <c r="AF717" s="165">
        <f t="shared" si="203"/>
        <v>209.72101341617784</v>
      </c>
      <c r="AH717" t="str">
        <f t="shared" si="204"/>
        <v>2021</v>
      </c>
    </row>
    <row r="718" spans="4:34" hidden="1" x14ac:dyDescent="0.25">
      <c r="D718" s="282" t="str">
        <f t="shared" si="205"/>
        <v>Q4 2021</v>
      </c>
      <c r="E718" s="114" t="s">
        <v>65</v>
      </c>
      <c r="F718" s="115" t="s">
        <v>86</v>
      </c>
      <c r="G718" s="157" t="s">
        <v>43</v>
      </c>
      <c r="H718" s="157" t="s">
        <v>197</v>
      </c>
      <c r="I718" s="116" t="s">
        <v>64</v>
      </c>
      <c r="J718" s="116" t="s">
        <v>51</v>
      </c>
      <c r="K718" s="116" t="s">
        <v>46</v>
      </c>
      <c r="L718" s="116" t="s">
        <v>46</v>
      </c>
      <c r="M718" s="116"/>
      <c r="N718" s="117">
        <v>1.9</v>
      </c>
      <c r="O718" s="146">
        <v>396</v>
      </c>
      <c r="P718" s="146">
        <v>484</v>
      </c>
      <c r="Q718" s="242">
        <v>7.7850000000000001</v>
      </c>
      <c r="R718" s="118" t="str">
        <f t="shared" ref="R718:R781" si="206">VLOOKUP(MATCH(AB718, PPIDefinition, 1), Index2PPICat, 2, FALSE)</f>
        <v>300 - 399</v>
      </c>
      <c r="S718" s="118" t="str">
        <f t="shared" ref="S718:S781" si="207">VLOOKUP(MATCH(N718, SizeDefinition, 1), Index2SizeCat, 2, FALSE)</f>
        <v>1.8 - 1.99</v>
      </c>
      <c r="T718" s="119">
        <f t="shared" ref="T718:T781" si="208">N718*Q718</f>
        <v>14.791499999999999</v>
      </c>
      <c r="U718" s="120">
        <f t="shared" ref="U718:U781" si="209">Q718*AC718/1000</f>
        <v>8.886220330366335</v>
      </c>
      <c r="V718" s="161">
        <f t="shared" ref="V718:V781" si="210">Q718*AE718/25.4</f>
        <v>14.791500000000001</v>
      </c>
      <c r="W718" s="161">
        <f t="shared" ref="W718:W781" si="211">Q718*SQRT(O718^2+P718^2)</f>
        <v>4868.4081200326664</v>
      </c>
      <c r="X718" s="121">
        <f t="shared" ref="X718:X781" si="212">IF(Q718=0, 0, Q718*Y718)</f>
        <v>290.52932234307764</v>
      </c>
      <c r="Y718" s="188">
        <v>37.319116550170534</v>
      </c>
      <c r="Z718" s="148">
        <f t="shared" ref="Z718:Z781" si="213">VLOOKUP(O718&amp;" x "&amp;P718, Reso2Code, 3, FALSE)</f>
        <v>9</v>
      </c>
      <c r="AA718" s="148">
        <f t="shared" ref="AA718:AA781" si="214">VLOOKUP(O718&amp;" x "&amp;P718, Reso2Code, 4, FALSE)</f>
        <v>11</v>
      </c>
      <c r="AB718" s="122">
        <f t="shared" ref="AB718:AB781" si="215">SQRT(O718^2+P718^2)/N718</f>
        <v>329.135525134886</v>
      </c>
      <c r="AC718" s="30">
        <f t="shared" ref="AC718:AC781" si="216">AE718^2*AD718/(1+AD718^2)</f>
        <v>1141.454120792079</v>
      </c>
      <c r="AD718" s="31">
        <f t="shared" ref="AD718:AD781" si="217">IF(Z718=0, 0, Z718/AA718)</f>
        <v>0.81818181818181823</v>
      </c>
      <c r="AE718" s="164">
        <f t="shared" ref="AE718:AE781" si="218">N718*25.4</f>
        <v>48.26</v>
      </c>
      <c r="AF718" s="165">
        <f t="shared" ref="AF718:AF781" si="219">Q718*Y718</f>
        <v>290.52932234307764</v>
      </c>
      <c r="AH718" t="str">
        <f t="shared" ref="AH718:AH781" si="220">TEXT(E718, "####")</f>
        <v>2021</v>
      </c>
    </row>
    <row r="719" spans="4:34" hidden="1" x14ac:dyDescent="0.25">
      <c r="D719" s="282" t="str">
        <f t="shared" si="205"/>
        <v>Q4 2021</v>
      </c>
      <c r="E719" s="114" t="s">
        <v>65</v>
      </c>
      <c r="F719" s="115" t="s">
        <v>86</v>
      </c>
      <c r="G719" s="157" t="s">
        <v>43</v>
      </c>
      <c r="H719" s="157" t="s">
        <v>197</v>
      </c>
      <c r="I719" s="116" t="s">
        <v>50</v>
      </c>
      <c r="J719" s="116" t="s">
        <v>51</v>
      </c>
      <c r="K719" s="116" t="s">
        <v>75</v>
      </c>
      <c r="L719" s="116" t="s">
        <v>75</v>
      </c>
      <c r="M719" s="116" t="s">
        <v>167</v>
      </c>
      <c r="N719" s="117">
        <v>1.53</v>
      </c>
      <c r="O719" s="146">
        <v>188</v>
      </c>
      <c r="P719" s="146">
        <v>460</v>
      </c>
      <c r="Q719" s="242">
        <v>0.2</v>
      </c>
      <c r="R719" s="118" t="str">
        <f t="shared" si="206"/>
        <v>300 - 399</v>
      </c>
      <c r="S719" s="118" t="str">
        <f t="shared" si="207"/>
        <v>1.4 - 1.59</v>
      </c>
      <c r="T719" s="119">
        <f t="shared" si="208"/>
        <v>0.30600000000000005</v>
      </c>
      <c r="U719" s="120">
        <f t="shared" si="209"/>
        <v>0.1057785216122846</v>
      </c>
      <c r="V719" s="161">
        <f t="shared" si="210"/>
        <v>0.30600000000000005</v>
      </c>
      <c r="W719" s="161">
        <f t="shared" si="211"/>
        <v>99.386920668667472</v>
      </c>
      <c r="X719" s="121">
        <f t="shared" si="212"/>
        <v>3.5464186521945664</v>
      </c>
      <c r="Y719" s="188">
        <v>17.732093260972832</v>
      </c>
      <c r="Z719" s="148">
        <f t="shared" si="213"/>
        <v>47</v>
      </c>
      <c r="AA719" s="148">
        <f t="shared" si="214"/>
        <v>115</v>
      </c>
      <c r="AB719" s="122">
        <f t="shared" si="215"/>
        <v>324.79385839433809</v>
      </c>
      <c r="AC719" s="30">
        <f t="shared" si="216"/>
        <v>528.89260806142295</v>
      </c>
      <c r="AD719" s="31">
        <f t="shared" si="217"/>
        <v>0.40869565217391307</v>
      </c>
      <c r="AE719" s="164">
        <f t="shared" si="218"/>
        <v>38.862000000000002</v>
      </c>
      <c r="AF719" s="165">
        <f t="shared" si="219"/>
        <v>3.5464186521945664</v>
      </c>
      <c r="AH719" t="str">
        <f t="shared" si="220"/>
        <v>2021</v>
      </c>
    </row>
    <row r="720" spans="4:34" hidden="1" x14ac:dyDescent="0.25">
      <c r="D720" s="282" t="str">
        <f t="shared" si="205"/>
        <v>Q4 2021</v>
      </c>
      <c r="E720" s="114" t="s">
        <v>65</v>
      </c>
      <c r="F720" s="115" t="s">
        <v>86</v>
      </c>
      <c r="G720" s="157" t="s">
        <v>43</v>
      </c>
      <c r="H720" s="157" t="s">
        <v>197</v>
      </c>
      <c r="I720" s="116" t="s">
        <v>73</v>
      </c>
      <c r="J720" s="116" t="s">
        <v>51</v>
      </c>
      <c r="K720" s="116" t="s">
        <v>78</v>
      </c>
      <c r="L720" s="116" t="s">
        <v>78</v>
      </c>
      <c r="M720" s="116" t="s">
        <v>193</v>
      </c>
      <c r="N720" s="117">
        <v>1.91</v>
      </c>
      <c r="O720" s="146">
        <v>402</v>
      </c>
      <c r="P720" s="146">
        <v>476</v>
      </c>
      <c r="Q720" s="242">
        <v>0.09</v>
      </c>
      <c r="R720" s="118" t="str">
        <f t="shared" si="206"/>
        <v>300 - 399</v>
      </c>
      <c r="S720" s="118" t="str">
        <f t="shared" si="207"/>
        <v>1.8 - 1.99</v>
      </c>
      <c r="T720" s="119">
        <f t="shared" si="208"/>
        <v>0.1719</v>
      </c>
      <c r="U720" s="120">
        <f t="shared" si="209"/>
        <v>0.10441827811038507</v>
      </c>
      <c r="V720" s="161">
        <f t="shared" si="210"/>
        <v>0.1719</v>
      </c>
      <c r="W720" s="161">
        <f t="shared" si="211"/>
        <v>56.073683667117862</v>
      </c>
      <c r="X720" s="121">
        <f t="shared" si="212"/>
        <v>1.5958883934875547</v>
      </c>
      <c r="Y720" s="188">
        <v>17.732093260972832</v>
      </c>
      <c r="Z720" s="148">
        <f t="shared" si="213"/>
        <v>201</v>
      </c>
      <c r="AA720" s="148">
        <f t="shared" si="214"/>
        <v>238</v>
      </c>
      <c r="AB720" s="122">
        <f t="shared" si="215"/>
        <v>326.19943959928952</v>
      </c>
      <c r="AC720" s="30">
        <f t="shared" si="216"/>
        <v>1160.2030901153896</v>
      </c>
      <c r="AD720" s="31">
        <f t="shared" si="217"/>
        <v>0.84453781512605042</v>
      </c>
      <c r="AE720" s="164">
        <f t="shared" si="218"/>
        <v>48.513999999999996</v>
      </c>
      <c r="AF720" s="165">
        <f t="shared" si="219"/>
        <v>1.5958883934875547</v>
      </c>
      <c r="AH720" t="str">
        <f t="shared" si="220"/>
        <v>2021</v>
      </c>
    </row>
    <row r="721" spans="4:34" hidden="1" x14ac:dyDescent="0.25">
      <c r="D721" s="282" t="str">
        <f t="shared" si="205"/>
        <v>Q4 2021</v>
      </c>
      <c r="E721" s="114" t="s">
        <v>65</v>
      </c>
      <c r="F721" s="115" t="s">
        <v>86</v>
      </c>
      <c r="G721" s="157" t="s">
        <v>43</v>
      </c>
      <c r="H721" s="157" t="s">
        <v>197</v>
      </c>
      <c r="I721" s="116" t="s">
        <v>58</v>
      </c>
      <c r="J721" s="116" t="s">
        <v>51</v>
      </c>
      <c r="K721" s="116" t="s">
        <v>70</v>
      </c>
      <c r="L721" s="116" t="s">
        <v>76</v>
      </c>
      <c r="M721" s="116" t="s">
        <v>284</v>
      </c>
      <c r="N721" s="117">
        <v>1.78</v>
      </c>
      <c r="O721" s="146">
        <v>368</v>
      </c>
      <c r="P721" s="146">
        <v>448</v>
      </c>
      <c r="Q721" s="242">
        <v>1.4999999999999999E-2</v>
      </c>
      <c r="R721" s="118" t="str">
        <f t="shared" si="206"/>
        <v>300 - 399</v>
      </c>
      <c r="S721" s="118" t="str">
        <f t="shared" si="207"/>
        <v>1.6 - 1.79</v>
      </c>
      <c r="T721" s="119">
        <f t="shared" si="208"/>
        <v>2.6699999999999998E-2</v>
      </c>
      <c r="U721" s="120">
        <f t="shared" si="209"/>
        <v>1.5039030433389184E-2</v>
      </c>
      <c r="V721" s="161">
        <f t="shared" si="210"/>
        <v>2.6699999999999998E-2</v>
      </c>
      <c r="W721" s="161">
        <f t="shared" si="211"/>
        <v>8.6964820473568505</v>
      </c>
      <c r="X721" s="121">
        <f t="shared" si="212"/>
        <v>0.20004364499598692</v>
      </c>
      <c r="Y721" s="188">
        <v>13.336242999732463</v>
      </c>
      <c r="Z721" s="148">
        <f t="shared" si="213"/>
        <v>23</v>
      </c>
      <c r="AA721" s="148">
        <f t="shared" si="214"/>
        <v>28</v>
      </c>
      <c r="AB721" s="122">
        <f t="shared" si="215"/>
        <v>325.71093810325283</v>
      </c>
      <c r="AC721" s="30">
        <f t="shared" si="216"/>
        <v>1002.6020288926123</v>
      </c>
      <c r="AD721" s="31">
        <f t="shared" si="217"/>
        <v>0.8214285714285714</v>
      </c>
      <c r="AE721" s="164">
        <f t="shared" si="218"/>
        <v>45.211999999999996</v>
      </c>
      <c r="AF721" s="165">
        <f t="shared" si="219"/>
        <v>0.20004364499598692</v>
      </c>
      <c r="AH721" t="str">
        <f t="shared" si="220"/>
        <v>2021</v>
      </c>
    </row>
    <row r="722" spans="4:34" hidden="1" x14ac:dyDescent="0.25">
      <c r="D722" s="282" t="str">
        <f t="shared" si="205"/>
        <v>Q4 2021</v>
      </c>
      <c r="E722" s="114" t="s">
        <v>65</v>
      </c>
      <c r="F722" s="115" t="s">
        <v>86</v>
      </c>
      <c r="G722" s="157" t="s">
        <v>43</v>
      </c>
      <c r="H722" s="157" t="s">
        <v>197</v>
      </c>
      <c r="I722" s="116" t="s">
        <v>88</v>
      </c>
      <c r="J722" s="116" t="s">
        <v>51</v>
      </c>
      <c r="K722" s="116" t="s">
        <v>55</v>
      </c>
      <c r="L722" s="116" t="s">
        <v>55</v>
      </c>
      <c r="M722" s="116"/>
      <c r="N722" s="117">
        <v>1.36</v>
      </c>
      <c r="O722" s="146">
        <v>360</v>
      </c>
      <c r="P722" s="146">
        <v>360</v>
      </c>
      <c r="Q722" s="242">
        <v>1.925713</v>
      </c>
      <c r="R722" s="118" t="str">
        <f t="shared" si="206"/>
        <v>300 - 399</v>
      </c>
      <c r="S722" s="118" t="str">
        <f t="shared" si="207"/>
        <v>1.2 - 1.39</v>
      </c>
      <c r="T722" s="119">
        <f t="shared" si="208"/>
        <v>2.6189696800000002</v>
      </c>
      <c r="U722" s="120">
        <f t="shared" si="209"/>
        <v>1.1489650455491842</v>
      </c>
      <c r="V722" s="161">
        <f t="shared" si="210"/>
        <v>2.6189696800000006</v>
      </c>
      <c r="W722" s="161">
        <f t="shared" si="211"/>
        <v>980.41299906174481</v>
      </c>
      <c r="X722" s="121">
        <f t="shared" si="212"/>
        <v>40.976307011841349</v>
      </c>
      <c r="Y722" s="188">
        <v>21.278511913167407</v>
      </c>
      <c r="Z722" s="148">
        <f t="shared" si="213"/>
        <v>1</v>
      </c>
      <c r="AA722" s="148">
        <f t="shared" si="214"/>
        <v>1</v>
      </c>
      <c r="AB722" s="122">
        <f t="shared" si="215"/>
        <v>374.35064886346635</v>
      </c>
      <c r="AC722" s="30">
        <f t="shared" si="216"/>
        <v>596.64396800000009</v>
      </c>
      <c r="AD722" s="31">
        <f t="shared" si="217"/>
        <v>1</v>
      </c>
      <c r="AE722" s="164">
        <f t="shared" si="218"/>
        <v>34.544000000000004</v>
      </c>
      <c r="AF722" s="165">
        <f t="shared" si="219"/>
        <v>40.976307011841349</v>
      </c>
      <c r="AH722" t="str">
        <f t="shared" si="220"/>
        <v>2021</v>
      </c>
    </row>
    <row r="723" spans="4:34" hidden="1" x14ac:dyDescent="0.25">
      <c r="D723" s="282" t="str">
        <f t="shared" si="205"/>
        <v>Q4 2021</v>
      </c>
      <c r="E723" s="114" t="s">
        <v>65</v>
      </c>
      <c r="F723" s="115" t="s">
        <v>86</v>
      </c>
      <c r="G723" s="157" t="s">
        <v>43</v>
      </c>
      <c r="H723" s="157" t="s">
        <v>197</v>
      </c>
      <c r="I723" s="116" t="s">
        <v>88</v>
      </c>
      <c r="J723" s="116" t="s">
        <v>51</v>
      </c>
      <c r="K723" s="116" t="s">
        <v>55</v>
      </c>
      <c r="L723" s="116" t="s">
        <v>55</v>
      </c>
      <c r="M723" s="116"/>
      <c r="N723" s="117">
        <v>1.2</v>
      </c>
      <c r="O723" s="146">
        <v>360</v>
      </c>
      <c r="P723" s="146">
        <v>360</v>
      </c>
      <c r="Q723" s="242">
        <v>2.6947869999999998</v>
      </c>
      <c r="R723" s="118" t="str">
        <f t="shared" si="206"/>
        <v>400 - 499</v>
      </c>
      <c r="S723" s="118" t="str">
        <f t="shared" si="207"/>
        <v>1.2 - 1.39</v>
      </c>
      <c r="T723" s="119">
        <f t="shared" si="208"/>
        <v>3.2337443999999995</v>
      </c>
      <c r="U723" s="120">
        <f t="shared" si="209"/>
        <v>1.2517695222623995</v>
      </c>
      <c r="V723" s="161">
        <f t="shared" si="210"/>
        <v>3.2337444</v>
      </c>
      <c r="W723" s="161">
        <f t="shared" si="211"/>
        <v>1371.9615563184141</v>
      </c>
      <c r="X723" s="121">
        <f t="shared" si="212"/>
        <v>47.784214402457188</v>
      </c>
      <c r="Y723" s="188">
        <v>17.732093260972832</v>
      </c>
      <c r="Z723" s="148">
        <f t="shared" si="213"/>
        <v>1</v>
      </c>
      <c r="AA723" s="148">
        <f t="shared" si="214"/>
        <v>1</v>
      </c>
      <c r="AB723" s="122">
        <f t="shared" si="215"/>
        <v>424.26406871192853</v>
      </c>
      <c r="AC723" s="30">
        <f t="shared" si="216"/>
        <v>464.51519999999988</v>
      </c>
      <c r="AD723" s="31">
        <f t="shared" si="217"/>
        <v>1</v>
      </c>
      <c r="AE723" s="164">
        <f t="shared" si="218"/>
        <v>30.479999999999997</v>
      </c>
      <c r="AF723" s="165">
        <f t="shared" si="219"/>
        <v>47.784214402457188</v>
      </c>
      <c r="AH723" t="str">
        <f t="shared" si="220"/>
        <v>2021</v>
      </c>
    </row>
    <row r="724" spans="4:34" hidden="1" x14ac:dyDescent="0.25">
      <c r="D724" s="282" t="str">
        <f t="shared" si="205"/>
        <v>Q4 2021</v>
      </c>
      <c r="E724" s="114" t="s">
        <v>65</v>
      </c>
      <c r="F724" s="115" t="s">
        <v>86</v>
      </c>
      <c r="G724" s="157" t="s">
        <v>43</v>
      </c>
      <c r="H724" s="157" t="s">
        <v>197</v>
      </c>
      <c r="I724" s="116" t="s">
        <v>58</v>
      </c>
      <c r="J724" s="116" t="s">
        <v>45</v>
      </c>
      <c r="K724" s="116" t="s">
        <v>168</v>
      </c>
      <c r="L724" s="116" t="s">
        <v>168</v>
      </c>
      <c r="M724" s="116">
        <v>6</v>
      </c>
      <c r="N724" s="117">
        <v>1.474</v>
      </c>
      <c r="O724" s="146">
        <v>194</v>
      </c>
      <c r="P724" s="146">
        <v>368</v>
      </c>
      <c r="Q724" s="242">
        <v>0.05</v>
      </c>
      <c r="R724" s="118" t="str">
        <f t="shared" si="206"/>
        <v>200 - 299</v>
      </c>
      <c r="S724" s="118" t="str">
        <f t="shared" si="207"/>
        <v>1.4 - 1.59</v>
      </c>
      <c r="T724" s="119">
        <f t="shared" si="208"/>
        <v>7.3700000000000002E-2</v>
      </c>
      <c r="U724" s="120">
        <f t="shared" si="209"/>
        <v>2.8912473907731051E-2</v>
      </c>
      <c r="V724" s="161">
        <f t="shared" si="210"/>
        <v>7.3700000000000002E-2</v>
      </c>
      <c r="W724" s="161">
        <f t="shared" si="211"/>
        <v>20.800240383226345</v>
      </c>
      <c r="X724" s="121">
        <f t="shared" si="212"/>
        <v>0.55012002373896429</v>
      </c>
      <c r="Y724" s="188">
        <v>11.002400474779286</v>
      </c>
      <c r="Z724" s="148">
        <f t="shared" si="213"/>
        <v>97</v>
      </c>
      <c r="AA724" s="148">
        <f t="shared" si="214"/>
        <v>184</v>
      </c>
      <c r="AB724" s="122">
        <f t="shared" si="215"/>
        <v>282.22849909398025</v>
      </c>
      <c r="AC724" s="30">
        <f t="shared" si="216"/>
        <v>578.24947815462099</v>
      </c>
      <c r="AD724" s="31">
        <f t="shared" si="217"/>
        <v>0.52717391304347827</v>
      </c>
      <c r="AE724" s="164">
        <f t="shared" si="218"/>
        <v>37.439599999999999</v>
      </c>
      <c r="AF724" s="165">
        <f t="shared" si="219"/>
        <v>0.55012002373896429</v>
      </c>
      <c r="AH724" t="str">
        <f t="shared" si="220"/>
        <v>2021</v>
      </c>
    </row>
    <row r="725" spans="4:34" hidden="1" x14ac:dyDescent="0.25">
      <c r="D725" s="282" t="str">
        <f t="shared" si="205"/>
        <v>Q4 2021</v>
      </c>
      <c r="E725" s="114" t="s">
        <v>65</v>
      </c>
      <c r="F725" s="115" t="s">
        <v>86</v>
      </c>
      <c r="G725" s="157" t="s">
        <v>43</v>
      </c>
      <c r="H725" s="157" t="s">
        <v>197</v>
      </c>
      <c r="I725" s="116" t="s">
        <v>72</v>
      </c>
      <c r="J725" s="116" t="s">
        <v>45</v>
      </c>
      <c r="K725" s="116" t="s">
        <v>168</v>
      </c>
      <c r="L725" s="116" t="s">
        <v>168</v>
      </c>
      <c r="M725" s="116">
        <v>6</v>
      </c>
      <c r="N725" s="117">
        <v>1.474</v>
      </c>
      <c r="O725" s="146">
        <v>194</v>
      </c>
      <c r="P725" s="146">
        <v>368</v>
      </c>
      <c r="Q725" s="242">
        <v>0.15</v>
      </c>
      <c r="R725" s="118" t="str">
        <f t="shared" si="206"/>
        <v>200 - 299</v>
      </c>
      <c r="S725" s="118" t="str">
        <f t="shared" si="207"/>
        <v>1.4 - 1.59</v>
      </c>
      <c r="T725" s="119">
        <f t="shared" si="208"/>
        <v>0.22109999999999999</v>
      </c>
      <c r="U725" s="120">
        <f t="shared" si="209"/>
        <v>8.6737421723193153E-2</v>
      </c>
      <c r="V725" s="161">
        <f t="shared" si="210"/>
        <v>0.22109999999999999</v>
      </c>
      <c r="W725" s="161">
        <f t="shared" si="211"/>
        <v>62.400721149679029</v>
      </c>
      <c r="X725" s="121">
        <f t="shared" si="212"/>
        <v>1.6503600712168929</v>
      </c>
      <c r="Y725" s="188">
        <v>11.002400474779286</v>
      </c>
      <c r="Z725" s="148">
        <f t="shared" si="213"/>
        <v>97</v>
      </c>
      <c r="AA725" s="148">
        <f t="shared" si="214"/>
        <v>184</v>
      </c>
      <c r="AB725" s="122">
        <f t="shared" si="215"/>
        <v>282.22849909398025</v>
      </c>
      <c r="AC725" s="30">
        <f t="shared" si="216"/>
        <v>578.24947815462099</v>
      </c>
      <c r="AD725" s="31">
        <f t="shared" si="217"/>
        <v>0.52717391304347827</v>
      </c>
      <c r="AE725" s="164">
        <f t="shared" si="218"/>
        <v>37.439599999999999</v>
      </c>
      <c r="AF725" s="165">
        <f t="shared" si="219"/>
        <v>1.6503600712168929</v>
      </c>
      <c r="AH725" t="str">
        <f t="shared" si="220"/>
        <v>2021</v>
      </c>
    </row>
    <row r="726" spans="4:34" hidden="1" x14ac:dyDescent="0.25">
      <c r="D726" s="282" t="str">
        <f t="shared" si="205"/>
        <v>Q4 2021</v>
      </c>
      <c r="E726" s="114" t="s">
        <v>65</v>
      </c>
      <c r="F726" s="115" t="s">
        <v>86</v>
      </c>
      <c r="G726" s="157" t="s">
        <v>43</v>
      </c>
      <c r="H726" s="157" t="s">
        <v>197</v>
      </c>
      <c r="I726" s="116" t="s">
        <v>50</v>
      </c>
      <c r="J726" s="116" t="s">
        <v>45</v>
      </c>
      <c r="K726" s="116" t="s">
        <v>168</v>
      </c>
      <c r="L726" s="116" t="s">
        <v>168</v>
      </c>
      <c r="M726" s="116">
        <v>6</v>
      </c>
      <c r="N726" s="117">
        <v>1.474</v>
      </c>
      <c r="O726" s="146">
        <v>194</v>
      </c>
      <c r="P726" s="146">
        <v>368</v>
      </c>
      <c r="Q726" s="242">
        <v>0.22500000000000001</v>
      </c>
      <c r="R726" s="118" t="str">
        <f t="shared" si="206"/>
        <v>200 - 299</v>
      </c>
      <c r="S726" s="118" t="str">
        <f t="shared" si="207"/>
        <v>1.4 - 1.59</v>
      </c>
      <c r="T726" s="119">
        <f t="shared" si="208"/>
        <v>0.33165</v>
      </c>
      <c r="U726" s="120">
        <f t="shared" si="209"/>
        <v>0.13010613258478973</v>
      </c>
      <c r="V726" s="161">
        <f t="shared" si="210"/>
        <v>0.33165</v>
      </c>
      <c r="W726" s="161">
        <f t="shared" si="211"/>
        <v>93.601081724518551</v>
      </c>
      <c r="X726" s="121">
        <f t="shared" si="212"/>
        <v>2.6491863534502413</v>
      </c>
      <c r="Y726" s="188">
        <v>11.774161570889961</v>
      </c>
      <c r="Z726" s="148">
        <f t="shared" si="213"/>
        <v>97</v>
      </c>
      <c r="AA726" s="148">
        <f t="shared" si="214"/>
        <v>184</v>
      </c>
      <c r="AB726" s="122">
        <f t="shared" si="215"/>
        <v>282.22849909398025</v>
      </c>
      <c r="AC726" s="30">
        <f t="shared" si="216"/>
        <v>578.24947815462099</v>
      </c>
      <c r="AD726" s="31">
        <f t="shared" si="217"/>
        <v>0.52717391304347827</v>
      </c>
      <c r="AE726" s="164">
        <f t="shared" si="218"/>
        <v>37.439599999999999</v>
      </c>
      <c r="AF726" s="165">
        <f t="shared" si="219"/>
        <v>2.6491863534502413</v>
      </c>
      <c r="AH726" t="str">
        <f t="shared" si="220"/>
        <v>2021</v>
      </c>
    </row>
    <row r="727" spans="4:34" hidden="1" x14ac:dyDescent="0.25">
      <c r="D727" s="282" t="str">
        <f t="shared" si="205"/>
        <v>Q4 2021</v>
      </c>
      <c r="E727" s="114" t="s">
        <v>65</v>
      </c>
      <c r="F727" s="115" t="s">
        <v>86</v>
      </c>
      <c r="G727" s="157" t="s">
        <v>43</v>
      </c>
      <c r="H727" s="157" t="s">
        <v>197</v>
      </c>
      <c r="I727" s="116" t="s">
        <v>50</v>
      </c>
      <c r="J727" s="116" t="s">
        <v>45</v>
      </c>
      <c r="K727" s="116" t="s">
        <v>168</v>
      </c>
      <c r="L727" s="116" t="s">
        <v>168</v>
      </c>
      <c r="M727" s="116" t="s">
        <v>280</v>
      </c>
      <c r="N727" s="117">
        <v>1.43</v>
      </c>
      <c r="O727" s="146">
        <v>466</v>
      </c>
      <c r="P727" s="146">
        <v>466</v>
      </c>
      <c r="Q727" s="242">
        <v>0.12</v>
      </c>
      <c r="R727" s="118" t="str">
        <f t="shared" si="206"/>
        <v>400 - 499</v>
      </c>
      <c r="S727" s="118" t="str">
        <f t="shared" si="207"/>
        <v>1.4 - 1.59</v>
      </c>
      <c r="T727" s="119">
        <f t="shared" si="208"/>
        <v>0.17159999999999997</v>
      </c>
      <c r="U727" s="120">
        <f t="shared" si="209"/>
        <v>7.9157261039999982E-2</v>
      </c>
      <c r="V727" s="161">
        <f t="shared" si="210"/>
        <v>0.17159999999999997</v>
      </c>
      <c r="W727" s="161">
        <f t="shared" si="211"/>
        <v>79.082822407903464</v>
      </c>
      <c r="X727" s="121">
        <f t="shared" si="212"/>
        <v>1.6003491599678954</v>
      </c>
      <c r="Y727" s="188">
        <v>13.336242999732463</v>
      </c>
      <c r="Z727" s="148">
        <f t="shared" si="213"/>
        <v>1</v>
      </c>
      <c r="AA727" s="148">
        <f t="shared" si="214"/>
        <v>1</v>
      </c>
      <c r="AB727" s="122">
        <f t="shared" si="215"/>
        <v>460.85560843766592</v>
      </c>
      <c r="AC727" s="30">
        <f t="shared" si="216"/>
        <v>659.64384199999984</v>
      </c>
      <c r="AD727" s="31">
        <f t="shared" si="217"/>
        <v>1</v>
      </c>
      <c r="AE727" s="164">
        <f t="shared" si="218"/>
        <v>36.321999999999996</v>
      </c>
      <c r="AF727" s="165">
        <f t="shared" si="219"/>
        <v>1.6003491599678954</v>
      </c>
      <c r="AH727" t="str">
        <f t="shared" si="220"/>
        <v>2021</v>
      </c>
    </row>
    <row r="728" spans="4:34" hidden="1" x14ac:dyDescent="0.25">
      <c r="D728" s="282" t="str">
        <f t="shared" si="205"/>
        <v>Q4 2021</v>
      </c>
      <c r="E728" s="114" t="s">
        <v>65</v>
      </c>
      <c r="F728" s="115" t="s">
        <v>86</v>
      </c>
      <c r="G728" s="157" t="s">
        <v>43</v>
      </c>
      <c r="H728" s="157" t="s">
        <v>197</v>
      </c>
      <c r="I728" s="116" t="s">
        <v>72</v>
      </c>
      <c r="J728" s="116" t="s">
        <v>45</v>
      </c>
      <c r="K728" s="116" t="s">
        <v>168</v>
      </c>
      <c r="L728" s="116" t="s">
        <v>168</v>
      </c>
      <c r="M728" s="116" t="s">
        <v>280</v>
      </c>
      <c r="N728" s="117">
        <v>1.43</v>
      </c>
      <c r="O728" s="146">
        <v>466</v>
      </c>
      <c r="P728" s="146">
        <v>466</v>
      </c>
      <c r="Q728" s="242">
        <v>0.26</v>
      </c>
      <c r="R728" s="118" t="str">
        <f t="shared" si="206"/>
        <v>400 - 499</v>
      </c>
      <c r="S728" s="118" t="str">
        <f t="shared" si="207"/>
        <v>1.4 - 1.59</v>
      </c>
      <c r="T728" s="119">
        <f t="shared" si="208"/>
        <v>0.37180000000000002</v>
      </c>
      <c r="U728" s="120">
        <f t="shared" si="209"/>
        <v>0.17150739891999997</v>
      </c>
      <c r="V728" s="161">
        <f t="shared" si="210"/>
        <v>0.37179999999999996</v>
      </c>
      <c r="W728" s="161">
        <f t="shared" si="211"/>
        <v>171.34611521712421</v>
      </c>
      <c r="X728" s="121">
        <f t="shared" si="212"/>
        <v>3.4674231799304405</v>
      </c>
      <c r="Y728" s="188">
        <v>13.336242999732463</v>
      </c>
      <c r="Z728" s="148">
        <f t="shared" si="213"/>
        <v>1</v>
      </c>
      <c r="AA728" s="148">
        <f t="shared" si="214"/>
        <v>1</v>
      </c>
      <c r="AB728" s="122">
        <f t="shared" si="215"/>
        <v>460.85560843766592</v>
      </c>
      <c r="AC728" s="30">
        <f t="shared" si="216"/>
        <v>659.64384199999984</v>
      </c>
      <c r="AD728" s="31">
        <f t="shared" si="217"/>
        <v>1</v>
      </c>
      <c r="AE728" s="164">
        <f t="shared" si="218"/>
        <v>36.321999999999996</v>
      </c>
      <c r="AF728" s="165">
        <f t="shared" si="219"/>
        <v>3.4674231799304405</v>
      </c>
      <c r="AH728" t="str">
        <f t="shared" si="220"/>
        <v>2021</v>
      </c>
    </row>
    <row r="729" spans="4:34" hidden="1" x14ac:dyDescent="0.25">
      <c r="D729" s="282" t="str">
        <f t="shared" si="205"/>
        <v>Q4 2021</v>
      </c>
      <c r="E729" s="114" t="s">
        <v>65</v>
      </c>
      <c r="F729" s="115" t="s">
        <v>86</v>
      </c>
      <c r="G729" s="157" t="s">
        <v>43</v>
      </c>
      <c r="H729" s="157" t="s">
        <v>197</v>
      </c>
      <c r="I729" s="116" t="s">
        <v>58</v>
      </c>
      <c r="J729" s="116" t="s">
        <v>45</v>
      </c>
      <c r="K729" s="116" t="s">
        <v>75</v>
      </c>
      <c r="L729" s="116" t="s">
        <v>129</v>
      </c>
      <c r="M729" s="116" t="s">
        <v>162</v>
      </c>
      <c r="N729" s="117">
        <v>1.39</v>
      </c>
      <c r="O729" s="146">
        <v>454</v>
      </c>
      <c r="P729" s="146">
        <v>454</v>
      </c>
      <c r="Q729" s="242">
        <v>0.08</v>
      </c>
      <c r="R729" s="118" t="str">
        <f t="shared" si="206"/>
        <v>400 - 499</v>
      </c>
      <c r="S729" s="118" t="str">
        <f t="shared" si="207"/>
        <v>1.2 - 1.39</v>
      </c>
      <c r="T729" s="119">
        <f t="shared" si="208"/>
        <v>0.11119999999999999</v>
      </c>
      <c r="U729" s="120">
        <f t="shared" si="209"/>
        <v>4.9860545439999994E-2</v>
      </c>
      <c r="V729" s="161">
        <f t="shared" si="210"/>
        <v>0.11120000000000001</v>
      </c>
      <c r="W729" s="161">
        <f t="shared" si="211"/>
        <v>51.364236585390813</v>
      </c>
      <c r="X729" s="121">
        <f t="shared" si="212"/>
        <v>1.0668994399785969</v>
      </c>
      <c r="Y729" s="188">
        <v>13.336242999732463</v>
      </c>
      <c r="Z729" s="148">
        <f t="shared" si="213"/>
        <v>1</v>
      </c>
      <c r="AA729" s="148">
        <f t="shared" si="214"/>
        <v>1</v>
      </c>
      <c r="AB729" s="122">
        <f t="shared" si="215"/>
        <v>461.90860238660804</v>
      </c>
      <c r="AC729" s="30">
        <f t="shared" si="216"/>
        <v>623.25681799999995</v>
      </c>
      <c r="AD729" s="31">
        <f t="shared" si="217"/>
        <v>1</v>
      </c>
      <c r="AE729" s="164">
        <f t="shared" si="218"/>
        <v>35.305999999999997</v>
      </c>
      <c r="AF729" s="165">
        <f t="shared" si="219"/>
        <v>1.0668994399785969</v>
      </c>
      <c r="AH729" t="str">
        <f t="shared" si="220"/>
        <v>2021</v>
      </c>
    </row>
    <row r="730" spans="4:34" hidden="1" x14ac:dyDescent="0.25">
      <c r="D730" s="282" t="str">
        <f t="shared" si="205"/>
        <v>Q4 2021</v>
      </c>
      <c r="E730" s="114" t="s">
        <v>65</v>
      </c>
      <c r="F730" s="115" t="s">
        <v>86</v>
      </c>
      <c r="G730" s="157" t="s">
        <v>43</v>
      </c>
      <c r="H730" s="157" t="s">
        <v>197</v>
      </c>
      <c r="I730" s="116" t="s">
        <v>58</v>
      </c>
      <c r="J730" s="116" t="s">
        <v>45</v>
      </c>
      <c r="K730" s="116" t="s">
        <v>75</v>
      </c>
      <c r="L730" s="116" t="s">
        <v>129</v>
      </c>
      <c r="M730" s="116" t="s">
        <v>278</v>
      </c>
      <c r="N730" s="117">
        <v>1.45</v>
      </c>
      <c r="O730" s="146">
        <v>480</v>
      </c>
      <c r="P730" s="146">
        <v>480</v>
      </c>
      <c r="Q730" s="242">
        <v>0.11</v>
      </c>
      <c r="R730" s="118" t="str">
        <f t="shared" si="206"/>
        <v>400 - 499</v>
      </c>
      <c r="S730" s="118" t="str">
        <f t="shared" si="207"/>
        <v>1.4 - 1.59</v>
      </c>
      <c r="T730" s="119">
        <f t="shared" si="208"/>
        <v>0.1595</v>
      </c>
      <c r="U730" s="120">
        <f t="shared" si="209"/>
        <v>7.4604689499999988E-2</v>
      </c>
      <c r="V730" s="161">
        <f t="shared" si="210"/>
        <v>0.15949999999999998</v>
      </c>
      <c r="W730" s="161">
        <f t="shared" si="211"/>
        <v>74.670476093299428</v>
      </c>
      <c r="X730" s="121">
        <f t="shared" si="212"/>
        <v>1.4669867299705708</v>
      </c>
      <c r="Y730" s="188">
        <v>13.336242999732463</v>
      </c>
      <c r="Z730" s="148">
        <f t="shared" si="213"/>
        <v>1</v>
      </c>
      <c r="AA730" s="148">
        <f t="shared" si="214"/>
        <v>1</v>
      </c>
      <c r="AB730" s="122">
        <f t="shared" si="215"/>
        <v>468.15345513040393</v>
      </c>
      <c r="AC730" s="30">
        <f t="shared" si="216"/>
        <v>678.22444999999993</v>
      </c>
      <c r="AD730" s="31">
        <f t="shared" si="217"/>
        <v>1</v>
      </c>
      <c r="AE730" s="164">
        <f t="shared" si="218"/>
        <v>36.83</v>
      </c>
      <c r="AF730" s="165">
        <f t="shared" si="219"/>
        <v>1.4669867299705708</v>
      </c>
      <c r="AH730" t="str">
        <f t="shared" si="220"/>
        <v>2021</v>
      </c>
    </row>
    <row r="731" spans="4:34" hidden="1" x14ac:dyDescent="0.25">
      <c r="D731" s="282" t="str">
        <f t="shared" si="205"/>
        <v>Q4 2021</v>
      </c>
      <c r="E731" s="114" t="s">
        <v>65</v>
      </c>
      <c r="F731" s="115" t="s">
        <v>86</v>
      </c>
      <c r="G731" s="157" t="s">
        <v>43</v>
      </c>
      <c r="H731" s="157" t="s">
        <v>197</v>
      </c>
      <c r="I731" s="116" t="s">
        <v>58</v>
      </c>
      <c r="J731" s="116" t="s">
        <v>45</v>
      </c>
      <c r="K731" s="116" t="s">
        <v>75</v>
      </c>
      <c r="L731" s="116" t="s">
        <v>129</v>
      </c>
      <c r="M731" s="116" t="s">
        <v>272</v>
      </c>
      <c r="N731" s="117">
        <v>1.55</v>
      </c>
      <c r="O731" s="146">
        <v>354</v>
      </c>
      <c r="P731" s="146">
        <v>306</v>
      </c>
      <c r="Q731" s="242">
        <v>4.4999999999999998E-2</v>
      </c>
      <c r="R731" s="118" t="str">
        <f t="shared" si="206"/>
        <v>300 - 399</v>
      </c>
      <c r="S731" s="118" t="str">
        <f t="shared" si="207"/>
        <v>1.4 - 1.59</v>
      </c>
      <c r="T731" s="119">
        <f t="shared" si="208"/>
        <v>6.9749999999999993E-2</v>
      </c>
      <c r="U731" s="120">
        <f t="shared" si="209"/>
        <v>3.450794643941138E-2</v>
      </c>
      <c r="V731" s="161">
        <f t="shared" si="210"/>
        <v>6.9749999999999993E-2</v>
      </c>
      <c r="W731" s="161">
        <f t="shared" si="211"/>
        <v>21.056538177012857</v>
      </c>
      <c r="X731" s="121">
        <f t="shared" si="212"/>
        <v>0.60013093498796077</v>
      </c>
      <c r="Y731" s="188">
        <v>13.336242999732463</v>
      </c>
      <c r="Z731" s="148">
        <f t="shared" si="213"/>
        <v>59</v>
      </c>
      <c r="AA731" s="148">
        <f t="shared" si="214"/>
        <v>51</v>
      </c>
      <c r="AB731" s="122">
        <f t="shared" si="215"/>
        <v>301.88585200018434</v>
      </c>
      <c r="AC731" s="30">
        <f t="shared" si="216"/>
        <v>766.84325420914172</v>
      </c>
      <c r="AD731" s="31">
        <f t="shared" si="217"/>
        <v>1.1568627450980393</v>
      </c>
      <c r="AE731" s="164">
        <f t="shared" si="218"/>
        <v>39.369999999999997</v>
      </c>
      <c r="AF731" s="165">
        <f t="shared" si="219"/>
        <v>0.60013093498796077</v>
      </c>
      <c r="AH731" t="str">
        <f t="shared" si="220"/>
        <v>2021</v>
      </c>
    </row>
    <row r="732" spans="4:34" hidden="1" x14ac:dyDescent="0.25">
      <c r="D732" s="282" t="str">
        <f t="shared" si="205"/>
        <v>Q4 2021</v>
      </c>
      <c r="E732" s="114" t="s">
        <v>65</v>
      </c>
      <c r="F732" s="115" t="s">
        <v>86</v>
      </c>
      <c r="G732" s="157" t="s">
        <v>43</v>
      </c>
      <c r="H732" s="157" t="s">
        <v>197</v>
      </c>
      <c r="I732" s="116" t="s">
        <v>58</v>
      </c>
      <c r="J732" s="116" t="s">
        <v>45</v>
      </c>
      <c r="K732" s="116" t="s">
        <v>75</v>
      </c>
      <c r="L732" s="116" t="s">
        <v>129</v>
      </c>
      <c r="M732" s="116" t="s">
        <v>183</v>
      </c>
      <c r="N732" s="117">
        <v>1.65</v>
      </c>
      <c r="O732" s="146">
        <v>348</v>
      </c>
      <c r="P732" s="146">
        <v>442</v>
      </c>
      <c r="Q732" s="242">
        <v>0.11</v>
      </c>
      <c r="R732" s="118" t="str">
        <f t="shared" si="206"/>
        <v>300 - 399</v>
      </c>
      <c r="S732" s="118" t="str">
        <f t="shared" si="207"/>
        <v>1.6 - 1.79</v>
      </c>
      <c r="T732" s="119">
        <f t="shared" si="208"/>
        <v>0.18149999999999999</v>
      </c>
      <c r="U732" s="120">
        <f t="shared" si="209"/>
        <v>9.3907378643199299E-2</v>
      </c>
      <c r="V732" s="161">
        <f t="shared" si="210"/>
        <v>0.18150000000000002</v>
      </c>
      <c r="W732" s="161">
        <f t="shared" si="211"/>
        <v>61.881037483222599</v>
      </c>
      <c r="X732" s="121">
        <f t="shared" si="212"/>
        <v>1.3202880569735145</v>
      </c>
      <c r="Y732" s="188">
        <v>12.002618699759223</v>
      </c>
      <c r="Z732" s="148">
        <f t="shared" si="213"/>
        <v>174</v>
      </c>
      <c r="AA732" s="148">
        <f t="shared" si="214"/>
        <v>221</v>
      </c>
      <c r="AB732" s="122">
        <f t="shared" si="215"/>
        <v>340.94235527946336</v>
      </c>
      <c r="AC732" s="30">
        <f t="shared" si="216"/>
        <v>853.70344221090261</v>
      </c>
      <c r="AD732" s="31">
        <f t="shared" si="217"/>
        <v>0.78733031674208143</v>
      </c>
      <c r="AE732" s="164">
        <f t="shared" si="218"/>
        <v>41.91</v>
      </c>
      <c r="AF732" s="165">
        <f t="shared" si="219"/>
        <v>1.3202880569735145</v>
      </c>
      <c r="AH732" t="str">
        <f t="shared" si="220"/>
        <v>2021</v>
      </c>
    </row>
    <row r="733" spans="4:34" hidden="1" x14ac:dyDescent="0.25">
      <c r="D733" s="282" t="str">
        <f t="shared" si="205"/>
        <v>Q4 2021</v>
      </c>
      <c r="E733" s="114" t="s">
        <v>65</v>
      </c>
      <c r="F733" s="115" t="s">
        <v>86</v>
      </c>
      <c r="G733" s="157" t="s">
        <v>43</v>
      </c>
      <c r="H733" s="157" t="s">
        <v>197</v>
      </c>
      <c r="I733" s="116" t="s">
        <v>72</v>
      </c>
      <c r="J733" s="116" t="s">
        <v>45</v>
      </c>
      <c r="K733" s="116" t="s">
        <v>75</v>
      </c>
      <c r="L733" s="116" t="s">
        <v>129</v>
      </c>
      <c r="M733" s="116" t="s">
        <v>273</v>
      </c>
      <c r="N733" s="117">
        <v>1.746</v>
      </c>
      <c r="O733" s="146">
        <v>448</v>
      </c>
      <c r="P733" s="146">
        <v>368</v>
      </c>
      <c r="Q733" s="242">
        <v>0.18</v>
      </c>
      <c r="R733" s="118" t="str">
        <f t="shared" si="206"/>
        <v>300 - 399</v>
      </c>
      <c r="S733" s="118" t="str">
        <f t="shared" si="207"/>
        <v>1.6 - 1.79</v>
      </c>
      <c r="T733" s="119">
        <f t="shared" si="208"/>
        <v>0.31428</v>
      </c>
      <c r="U733" s="120">
        <f t="shared" si="209"/>
        <v>0.17363991251359881</v>
      </c>
      <c r="V733" s="161">
        <f t="shared" si="210"/>
        <v>0.31428</v>
      </c>
      <c r="W733" s="161">
        <f t="shared" si="211"/>
        <v>104.3577845682822</v>
      </c>
      <c r="X733" s="121">
        <f t="shared" si="212"/>
        <v>2.8642612806243601</v>
      </c>
      <c r="Y733" s="188">
        <v>15.912562670135335</v>
      </c>
      <c r="Z733" s="148">
        <f t="shared" si="213"/>
        <v>28</v>
      </c>
      <c r="AA733" s="148">
        <f t="shared" si="214"/>
        <v>23</v>
      </c>
      <c r="AB733" s="122">
        <f t="shared" si="215"/>
        <v>332.0535336906014</v>
      </c>
      <c r="AC733" s="30">
        <f t="shared" si="216"/>
        <v>964.66618063110445</v>
      </c>
      <c r="AD733" s="31">
        <f t="shared" si="217"/>
        <v>1.2173913043478262</v>
      </c>
      <c r="AE733" s="164">
        <f t="shared" si="218"/>
        <v>44.348399999999998</v>
      </c>
      <c r="AF733" s="165">
        <f t="shared" si="219"/>
        <v>2.8642612806243601</v>
      </c>
      <c r="AH733" t="str">
        <f t="shared" si="220"/>
        <v>2021</v>
      </c>
    </row>
    <row r="734" spans="4:34" hidden="1" x14ac:dyDescent="0.25">
      <c r="D734" s="282" t="str">
        <f t="shared" si="205"/>
        <v>Q4 2021</v>
      </c>
      <c r="E734" s="114" t="s">
        <v>65</v>
      </c>
      <c r="F734" s="115" t="s">
        <v>86</v>
      </c>
      <c r="G734" s="157" t="s">
        <v>43</v>
      </c>
      <c r="H734" s="157" t="s">
        <v>197</v>
      </c>
      <c r="I734" s="116" t="s">
        <v>50</v>
      </c>
      <c r="J734" s="116" t="s">
        <v>45</v>
      </c>
      <c r="K734" s="116" t="s">
        <v>75</v>
      </c>
      <c r="L734" s="116" t="s">
        <v>129</v>
      </c>
      <c r="M734" s="116" t="s">
        <v>273</v>
      </c>
      <c r="N734" s="117">
        <v>1.746</v>
      </c>
      <c r="O734" s="146">
        <v>390</v>
      </c>
      <c r="P734" s="146">
        <v>450</v>
      </c>
      <c r="Q734" s="242">
        <v>0.21</v>
      </c>
      <c r="R734" s="118" t="str">
        <f t="shared" si="206"/>
        <v>300 - 399</v>
      </c>
      <c r="S734" s="118" t="str">
        <f t="shared" si="207"/>
        <v>1.6 - 1.79</v>
      </c>
      <c r="T734" s="119">
        <f t="shared" si="208"/>
        <v>0.36665999999999999</v>
      </c>
      <c r="U734" s="120">
        <f t="shared" si="209"/>
        <v>0.20441539303510659</v>
      </c>
      <c r="V734" s="161">
        <f t="shared" si="210"/>
        <v>0.36665999999999999</v>
      </c>
      <c r="W734" s="161">
        <f t="shared" si="211"/>
        <v>125.05142942005901</v>
      </c>
      <c r="X734" s="121">
        <f t="shared" si="212"/>
        <v>3.3416381607284205</v>
      </c>
      <c r="Y734" s="188">
        <v>15.912562670135335</v>
      </c>
      <c r="Z734" s="148">
        <f t="shared" si="213"/>
        <v>13</v>
      </c>
      <c r="AA734" s="148">
        <f t="shared" si="214"/>
        <v>15</v>
      </c>
      <c r="AB734" s="122">
        <f t="shared" si="215"/>
        <v>341.05555397386956</v>
      </c>
      <c r="AC734" s="30">
        <f t="shared" si="216"/>
        <v>973.4066335005075</v>
      </c>
      <c r="AD734" s="31">
        <f t="shared" si="217"/>
        <v>0.8666666666666667</v>
      </c>
      <c r="AE734" s="164">
        <f t="shared" si="218"/>
        <v>44.348399999999998</v>
      </c>
      <c r="AF734" s="165">
        <f t="shared" si="219"/>
        <v>3.3416381607284205</v>
      </c>
      <c r="AH734" t="str">
        <f t="shared" si="220"/>
        <v>2021</v>
      </c>
    </row>
    <row r="735" spans="4:34" hidden="1" x14ac:dyDescent="0.25">
      <c r="D735" s="282" t="str">
        <f t="shared" si="205"/>
        <v>Q4 2021</v>
      </c>
      <c r="E735" s="114" t="s">
        <v>65</v>
      </c>
      <c r="F735" s="115" t="s">
        <v>86</v>
      </c>
      <c r="G735" s="157" t="s">
        <v>43</v>
      </c>
      <c r="H735" s="157" t="s">
        <v>197</v>
      </c>
      <c r="I735" s="116" t="s">
        <v>72</v>
      </c>
      <c r="J735" s="116" t="s">
        <v>45</v>
      </c>
      <c r="K735" s="116" t="s">
        <v>75</v>
      </c>
      <c r="L735" s="116" t="s">
        <v>129</v>
      </c>
      <c r="M735" s="116" t="s">
        <v>135</v>
      </c>
      <c r="N735" s="117">
        <v>1.3</v>
      </c>
      <c r="O735" s="146">
        <v>360</v>
      </c>
      <c r="P735" s="146">
        <v>360</v>
      </c>
      <c r="Q735" s="242">
        <v>6.5000000000000002E-2</v>
      </c>
      <c r="R735" s="118" t="str">
        <f t="shared" si="206"/>
        <v>300 - 399</v>
      </c>
      <c r="S735" s="118" t="str">
        <f t="shared" si="207"/>
        <v>1.2 - 1.39</v>
      </c>
      <c r="T735" s="119">
        <f t="shared" si="208"/>
        <v>8.4500000000000006E-2</v>
      </c>
      <c r="U735" s="120">
        <f t="shared" si="209"/>
        <v>3.5435412999999999E-2</v>
      </c>
      <c r="V735" s="161">
        <f t="shared" si="210"/>
        <v>8.4499999999999992E-2</v>
      </c>
      <c r="W735" s="161">
        <f t="shared" si="211"/>
        <v>33.09259735953043</v>
      </c>
      <c r="X735" s="121">
        <f t="shared" si="212"/>
        <v>0.82351300523348003</v>
      </c>
      <c r="Y735" s="188">
        <v>12.669430849745845</v>
      </c>
      <c r="Z735" s="148">
        <f t="shared" si="213"/>
        <v>1</v>
      </c>
      <c r="AA735" s="148">
        <f t="shared" si="214"/>
        <v>1</v>
      </c>
      <c r="AB735" s="122">
        <f t="shared" si="215"/>
        <v>391.62837111870323</v>
      </c>
      <c r="AC735" s="30">
        <f t="shared" si="216"/>
        <v>545.16019999999992</v>
      </c>
      <c r="AD735" s="31">
        <f t="shared" si="217"/>
        <v>1</v>
      </c>
      <c r="AE735" s="164">
        <f t="shared" si="218"/>
        <v>33.019999999999996</v>
      </c>
      <c r="AF735" s="165">
        <f t="shared" si="219"/>
        <v>0.82351300523348003</v>
      </c>
      <c r="AH735" t="str">
        <f t="shared" si="220"/>
        <v>2021</v>
      </c>
    </row>
    <row r="736" spans="4:34" hidden="1" x14ac:dyDescent="0.25">
      <c r="D736" s="282" t="str">
        <f t="shared" si="205"/>
        <v>Q4 2021</v>
      </c>
      <c r="E736" s="114" t="s">
        <v>65</v>
      </c>
      <c r="F736" s="115" t="s">
        <v>86</v>
      </c>
      <c r="G736" s="157" t="s">
        <v>43</v>
      </c>
      <c r="H736" s="157" t="s">
        <v>197</v>
      </c>
      <c r="I736" s="116" t="s">
        <v>58</v>
      </c>
      <c r="J736" s="116" t="s">
        <v>45</v>
      </c>
      <c r="K736" s="116" t="s">
        <v>75</v>
      </c>
      <c r="L736" s="116" t="s">
        <v>129</v>
      </c>
      <c r="M736" s="116" t="s">
        <v>145</v>
      </c>
      <c r="N736" s="117">
        <v>1.3</v>
      </c>
      <c r="O736" s="146">
        <v>360</v>
      </c>
      <c r="P736" s="146">
        <v>360</v>
      </c>
      <c r="Q736" s="242">
        <v>0.125</v>
      </c>
      <c r="R736" s="118" t="str">
        <f t="shared" si="206"/>
        <v>300 - 399</v>
      </c>
      <c r="S736" s="118" t="str">
        <f t="shared" si="207"/>
        <v>1.2 - 1.39</v>
      </c>
      <c r="T736" s="119">
        <f t="shared" si="208"/>
        <v>0.16250000000000001</v>
      </c>
      <c r="U736" s="120">
        <f t="shared" si="209"/>
        <v>6.8145024999999984E-2</v>
      </c>
      <c r="V736" s="161">
        <f t="shared" si="210"/>
        <v>0.16249999999999998</v>
      </c>
      <c r="W736" s="161">
        <f t="shared" si="211"/>
        <v>63.63961030678928</v>
      </c>
      <c r="X736" s="121">
        <f t="shared" si="212"/>
        <v>1.5836788562182307</v>
      </c>
      <c r="Y736" s="188">
        <v>12.669430849745845</v>
      </c>
      <c r="Z736" s="148">
        <f t="shared" si="213"/>
        <v>1</v>
      </c>
      <c r="AA736" s="148">
        <f t="shared" si="214"/>
        <v>1</v>
      </c>
      <c r="AB736" s="122">
        <f t="shared" si="215"/>
        <v>391.62837111870323</v>
      </c>
      <c r="AC736" s="30">
        <f t="shared" si="216"/>
        <v>545.16019999999992</v>
      </c>
      <c r="AD736" s="31">
        <f t="shared" si="217"/>
        <v>1</v>
      </c>
      <c r="AE736" s="164">
        <f t="shared" si="218"/>
        <v>33.019999999999996</v>
      </c>
      <c r="AF736" s="165">
        <f t="shared" si="219"/>
        <v>1.5836788562182307</v>
      </c>
      <c r="AH736" t="str">
        <f t="shared" si="220"/>
        <v>2021</v>
      </c>
    </row>
    <row r="737" spans="4:34" hidden="1" x14ac:dyDescent="0.25">
      <c r="D737" s="282" t="str">
        <f t="shared" si="205"/>
        <v>Q4 2021</v>
      </c>
      <c r="E737" s="114" t="s">
        <v>65</v>
      </c>
      <c r="F737" s="115" t="s">
        <v>86</v>
      </c>
      <c r="G737" s="157" t="s">
        <v>43</v>
      </c>
      <c r="H737" s="157" t="s">
        <v>197</v>
      </c>
      <c r="I737" s="116" t="s">
        <v>72</v>
      </c>
      <c r="J737" s="116" t="s">
        <v>45</v>
      </c>
      <c r="K737" s="116" t="s">
        <v>75</v>
      </c>
      <c r="L737" s="116" t="s">
        <v>75</v>
      </c>
      <c r="M737" s="116">
        <v>6</v>
      </c>
      <c r="N737" s="117">
        <v>1.47</v>
      </c>
      <c r="O737" s="146">
        <v>194</v>
      </c>
      <c r="P737" s="146">
        <v>368</v>
      </c>
      <c r="Q737" s="242">
        <v>0.85</v>
      </c>
      <c r="R737" s="118" t="str">
        <f t="shared" si="206"/>
        <v>200 - 299</v>
      </c>
      <c r="S737" s="118" t="str">
        <f t="shared" si="207"/>
        <v>1.4 - 1.59</v>
      </c>
      <c r="T737" s="119">
        <f t="shared" si="208"/>
        <v>1.2495000000000001</v>
      </c>
      <c r="U737" s="120">
        <f t="shared" si="209"/>
        <v>0.48884803934994092</v>
      </c>
      <c r="V737" s="161">
        <f t="shared" si="210"/>
        <v>1.2494999999999998</v>
      </c>
      <c r="W737" s="161">
        <f t="shared" si="211"/>
        <v>353.60408651484784</v>
      </c>
      <c r="X737" s="121">
        <f t="shared" si="212"/>
        <v>9.352040403562393</v>
      </c>
      <c r="Y737" s="188">
        <v>11.002400474779286</v>
      </c>
      <c r="Z737" s="148">
        <f t="shared" si="213"/>
        <v>97</v>
      </c>
      <c r="AA737" s="148">
        <f t="shared" si="214"/>
        <v>184</v>
      </c>
      <c r="AB737" s="122">
        <f t="shared" si="215"/>
        <v>282.99646779899786</v>
      </c>
      <c r="AC737" s="30">
        <f t="shared" si="216"/>
        <v>575.11534041169523</v>
      </c>
      <c r="AD737" s="31">
        <f t="shared" si="217"/>
        <v>0.52717391304347827</v>
      </c>
      <c r="AE737" s="164">
        <f t="shared" si="218"/>
        <v>37.337999999999994</v>
      </c>
      <c r="AF737" s="165">
        <f t="shared" si="219"/>
        <v>9.352040403562393</v>
      </c>
      <c r="AH737" t="str">
        <f t="shared" si="220"/>
        <v>2021</v>
      </c>
    </row>
    <row r="738" spans="4:34" hidden="1" x14ac:dyDescent="0.25">
      <c r="D738" s="282" t="str">
        <f t="shared" si="205"/>
        <v>Q4 2021</v>
      </c>
      <c r="E738" s="114" t="s">
        <v>65</v>
      </c>
      <c r="F738" s="115" t="s">
        <v>86</v>
      </c>
      <c r="G738" s="157" t="s">
        <v>43</v>
      </c>
      <c r="H738" s="157" t="s">
        <v>197</v>
      </c>
      <c r="I738" s="116" t="s">
        <v>50</v>
      </c>
      <c r="J738" s="116" t="s">
        <v>45</v>
      </c>
      <c r="K738" s="116" t="s">
        <v>75</v>
      </c>
      <c r="L738" s="116" t="s">
        <v>75</v>
      </c>
      <c r="M738" s="116">
        <v>6</v>
      </c>
      <c r="N738" s="117">
        <v>1.474</v>
      </c>
      <c r="O738" s="146">
        <v>194</v>
      </c>
      <c r="P738" s="146">
        <v>368</v>
      </c>
      <c r="Q738" s="242">
        <v>1.575</v>
      </c>
      <c r="R738" s="118" t="str">
        <f t="shared" si="206"/>
        <v>200 - 299</v>
      </c>
      <c r="S738" s="118" t="str">
        <f t="shared" si="207"/>
        <v>1.4 - 1.59</v>
      </c>
      <c r="T738" s="119">
        <f t="shared" si="208"/>
        <v>2.3215499999999998</v>
      </c>
      <c r="U738" s="120">
        <f t="shared" si="209"/>
        <v>0.91074292809352797</v>
      </c>
      <c r="V738" s="161">
        <f t="shared" si="210"/>
        <v>2.3215499999999998</v>
      </c>
      <c r="W738" s="161">
        <f t="shared" si="211"/>
        <v>655.20757207162978</v>
      </c>
      <c r="X738" s="121">
        <f t="shared" si="212"/>
        <v>17.328780747777376</v>
      </c>
      <c r="Y738" s="188">
        <v>11.002400474779286</v>
      </c>
      <c r="Z738" s="148">
        <f t="shared" si="213"/>
        <v>97</v>
      </c>
      <c r="AA738" s="148">
        <f t="shared" si="214"/>
        <v>184</v>
      </c>
      <c r="AB738" s="122">
        <f t="shared" si="215"/>
        <v>282.22849909398025</v>
      </c>
      <c r="AC738" s="30">
        <f t="shared" si="216"/>
        <v>578.24947815462099</v>
      </c>
      <c r="AD738" s="31">
        <f t="shared" si="217"/>
        <v>0.52717391304347827</v>
      </c>
      <c r="AE738" s="164">
        <f t="shared" si="218"/>
        <v>37.439599999999999</v>
      </c>
      <c r="AF738" s="165">
        <f t="shared" si="219"/>
        <v>17.328780747777376</v>
      </c>
      <c r="AH738" t="str">
        <f t="shared" si="220"/>
        <v>2021</v>
      </c>
    </row>
    <row r="739" spans="4:34" hidden="1" x14ac:dyDescent="0.25">
      <c r="D739" s="282" t="str">
        <f t="shared" si="205"/>
        <v>Q4 2021</v>
      </c>
      <c r="E739" s="114" t="s">
        <v>65</v>
      </c>
      <c r="F739" s="115" t="s">
        <v>86</v>
      </c>
      <c r="G739" s="157" t="s">
        <v>43</v>
      </c>
      <c r="H739" s="157" t="s">
        <v>197</v>
      </c>
      <c r="I739" s="116" t="s">
        <v>58</v>
      </c>
      <c r="J739" s="116" t="s">
        <v>45</v>
      </c>
      <c r="K739" s="116" t="s">
        <v>75</v>
      </c>
      <c r="L739" s="116" t="s">
        <v>75</v>
      </c>
      <c r="M739" s="116" t="s">
        <v>276</v>
      </c>
      <c r="N739" s="117">
        <v>1.47</v>
      </c>
      <c r="O739" s="146">
        <v>194</v>
      </c>
      <c r="P739" s="146">
        <v>368</v>
      </c>
      <c r="Q739" s="242">
        <v>0.95</v>
      </c>
      <c r="R739" s="118" t="str">
        <f t="shared" si="206"/>
        <v>200 - 299</v>
      </c>
      <c r="S739" s="118" t="str">
        <f t="shared" si="207"/>
        <v>1.4 - 1.59</v>
      </c>
      <c r="T739" s="119">
        <f t="shared" si="208"/>
        <v>1.3964999999999999</v>
      </c>
      <c r="U739" s="120">
        <f t="shared" si="209"/>
        <v>0.54635957339111041</v>
      </c>
      <c r="V739" s="161">
        <f t="shared" si="210"/>
        <v>1.3964999999999999</v>
      </c>
      <c r="W739" s="161">
        <f t="shared" si="211"/>
        <v>395.20456728130051</v>
      </c>
      <c r="X739" s="121">
        <f t="shared" si="212"/>
        <v>12.669430849745838</v>
      </c>
      <c r="Y739" s="188">
        <v>13.336242999732463</v>
      </c>
      <c r="Z739" s="148">
        <f t="shared" si="213"/>
        <v>97</v>
      </c>
      <c r="AA739" s="148">
        <f t="shared" si="214"/>
        <v>184</v>
      </c>
      <c r="AB739" s="122">
        <f t="shared" si="215"/>
        <v>282.99646779899786</v>
      </c>
      <c r="AC739" s="30">
        <f t="shared" si="216"/>
        <v>575.11534041169523</v>
      </c>
      <c r="AD739" s="31">
        <f t="shared" si="217"/>
        <v>0.52717391304347827</v>
      </c>
      <c r="AE739" s="164">
        <f t="shared" si="218"/>
        <v>37.337999999999994</v>
      </c>
      <c r="AF739" s="165">
        <f t="shared" si="219"/>
        <v>12.669430849745838</v>
      </c>
      <c r="AH739" t="str">
        <f t="shared" si="220"/>
        <v>2021</v>
      </c>
    </row>
    <row r="740" spans="4:34" hidden="1" x14ac:dyDescent="0.25">
      <c r="D740" s="282" t="str">
        <f t="shared" si="205"/>
        <v>Q4 2021</v>
      </c>
      <c r="E740" s="114" t="s">
        <v>65</v>
      </c>
      <c r="F740" s="115" t="s">
        <v>86</v>
      </c>
      <c r="G740" s="157" t="s">
        <v>43</v>
      </c>
      <c r="H740" s="157" t="s">
        <v>197</v>
      </c>
      <c r="I740" s="116" t="s">
        <v>72</v>
      </c>
      <c r="J740" s="116" t="s">
        <v>45</v>
      </c>
      <c r="K740" s="116" t="s">
        <v>75</v>
      </c>
      <c r="L740" s="116" t="s">
        <v>75</v>
      </c>
      <c r="M740" s="116" t="s">
        <v>285</v>
      </c>
      <c r="N740" s="117">
        <v>1.32</v>
      </c>
      <c r="O740" s="146">
        <v>466</v>
      </c>
      <c r="P740" s="146">
        <v>466</v>
      </c>
      <c r="Q740" s="242">
        <v>0.45</v>
      </c>
      <c r="R740" s="118" t="str">
        <f t="shared" si="206"/>
        <v>400 - 499</v>
      </c>
      <c r="S740" s="118" t="str">
        <f t="shared" si="207"/>
        <v>1.2 - 1.39</v>
      </c>
      <c r="T740" s="119">
        <f t="shared" si="208"/>
        <v>0.59400000000000008</v>
      </c>
      <c r="U740" s="120">
        <f t="shared" si="209"/>
        <v>0.25292852639999996</v>
      </c>
      <c r="V740" s="161">
        <f t="shared" si="210"/>
        <v>0.59400000000000008</v>
      </c>
      <c r="W740" s="161">
        <f t="shared" si="211"/>
        <v>296.56058402963805</v>
      </c>
      <c r="X740" s="121">
        <f t="shared" si="212"/>
        <v>5.4011784148916506</v>
      </c>
      <c r="Y740" s="188">
        <v>12.002618699759223</v>
      </c>
      <c r="Z740" s="148">
        <f t="shared" si="213"/>
        <v>1</v>
      </c>
      <c r="AA740" s="148">
        <f t="shared" si="214"/>
        <v>1</v>
      </c>
      <c r="AB740" s="122">
        <f t="shared" si="215"/>
        <v>499.26024247413807</v>
      </c>
      <c r="AC740" s="30">
        <f t="shared" si="216"/>
        <v>562.06339199999991</v>
      </c>
      <c r="AD740" s="31">
        <f t="shared" si="217"/>
        <v>1</v>
      </c>
      <c r="AE740" s="164">
        <f t="shared" si="218"/>
        <v>33.527999999999999</v>
      </c>
      <c r="AF740" s="165">
        <f t="shared" si="219"/>
        <v>5.4011784148916506</v>
      </c>
      <c r="AH740" t="str">
        <f t="shared" si="220"/>
        <v>2021</v>
      </c>
    </row>
    <row r="741" spans="4:34" hidden="1" x14ac:dyDescent="0.25">
      <c r="D741" s="282" t="str">
        <f t="shared" si="205"/>
        <v>Q4 2021</v>
      </c>
      <c r="E741" s="114" t="s">
        <v>65</v>
      </c>
      <c r="F741" s="115" t="s">
        <v>86</v>
      </c>
      <c r="G741" s="157" t="s">
        <v>43</v>
      </c>
      <c r="H741" s="157" t="s">
        <v>197</v>
      </c>
      <c r="I741" s="116" t="s">
        <v>50</v>
      </c>
      <c r="J741" s="116" t="s">
        <v>45</v>
      </c>
      <c r="K741" s="116" t="s">
        <v>75</v>
      </c>
      <c r="L741" s="116" t="s">
        <v>75</v>
      </c>
      <c r="M741" s="116" t="s">
        <v>285</v>
      </c>
      <c r="N741" s="117">
        <v>1.32</v>
      </c>
      <c r="O741" s="146">
        <v>466</v>
      </c>
      <c r="P741" s="146">
        <v>466</v>
      </c>
      <c r="Q741" s="242">
        <v>0.48</v>
      </c>
      <c r="R741" s="118" t="str">
        <f t="shared" si="206"/>
        <v>400 - 499</v>
      </c>
      <c r="S741" s="118" t="str">
        <f t="shared" si="207"/>
        <v>1.2 - 1.39</v>
      </c>
      <c r="T741" s="119">
        <f t="shared" si="208"/>
        <v>0.63360000000000005</v>
      </c>
      <c r="U741" s="120">
        <f t="shared" si="209"/>
        <v>0.26979042815999993</v>
      </c>
      <c r="V741" s="161">
        <f t="shared" si="210"/>
        <v>0.63359999999999994</v>
      </c>
      <c r="W741" s="161">
        <f t="shared" si="211"/>
        <v>316.33128963161386</v>
      </c>
      <c r="X741" s="121">
        <f t="shared" si="212"/>
        <v>5.761256975884427</v>
      </c>
      <c r="Y741" s="188">
        <v>12.002618699759223</v>
      </c>
      <c r="Z741" s="148">
        <f t="shared" si="213"/>
        <v>1</v>
      </c>
      <c r="AA741" s="148">
        <f t="shared" si="214"/>
        <v>1</v>
      </c>
      <c r="AB741" s="122">
        <f t="shared" si="215"/>
        <v>499.26024247413807</v>
      </c>
      <c r="AC741" s="30">
        <f t="shared" si="216"/>
        <v>562.06339199999991</v>
      </c>
      <c r="AD741" s="31">
        <f t="shared" si="217"/>
        <v>1</v>
      </c>
      <c r="AE741" s="164">
        <f t="shared" si="218"/>
        <v>33.527999999999999</v>
      </c>
      <c r="AF741" s="165">
        <f t="shared" si="219"/>
        <v>5.761256975884427</v>
      </c>
      <c r="AH741" t="str">
        <f t="shared" si="220"/>
        <v>2021</v>
      </c>
    </row>
    <row r="742" spans="4:34" hidden="1" x14ac:dyDescent="0.25">
      <c r="D742" s="282" t="str">
        <f t="shared" si="205"/>
        <v>Q4 2021</v>
      </c>
      <c r="E742" s="114" t="s">
        <v>65</v>
      </c>
      <c r="F742" s="115" t="s">
        <v>86</v>
      </c>
      <c r="G742" s="157" t="s">
        <v>43</v>
      </c>
      <c r="H742" s="157" t="s">
        <v>197</v>
      </c>
      <c r="I742" s="116" t="s">
        <v>72</v>
      </c>
      <c r="J742" s="116" t="s">
        <v>45</v>
      </c>
      <c r="K742" s="116" t="s">
        <v>75</v>
      </c>
      <c r="L742" s="116" t="s">
        <v>75</v>
      </c>
      <c r="M742" s="116" t="s">
        <v>151</v>
      </c>
      <c r="N742" s="117">
        <v>1.19</v>
      </c>
      <c r="O742" s="146">
        <v>390</v>
      </c>
      <c r="P742" s="146">
        <v>390</v>
      </c>
      <c r="Q742" s="242">
        <v>0.17499999999999999</v>
      </c>
      <c r="R742" s="118" t="str">
        <f t="shared" si="206"/>
        <v>400 - 499</v>
      </c>
      <c r="S742" s="118" t="str">
        <f t="shared" si="207"/>
        <v>1 - 1.19</v>
      </c>
      <c r="T742" s="119">
        <f t="shared" si="208"/>
        <v>0.20824999999999999</v>
      </c>
      <c r="U742" s="120">
        <f t="shared" si="209"/>
        <v>7.9940969149999971E-2</v>
      </c>
      <c r="V742" s="161">
        <f t="shared" si="210"/>
        <v>0.20824999999999999</v>
      </c>
      <c r="W742" s="161">
        <f t="shared" si="211"/>
        <v>96.520075631963735</v>
      </c>
      <c r="X742" s="121">
        <f t="shared" si="212"/>
        <v>1.6807237483769208</v>
      </c>
      <c r="Y742" s="188">
        <v>9.604135705010977</v>
      </c>
      <c r="Z742" s="148">
        <f t="shared" si="213"/>
        <v>1</v>
      </c>
      <c r="AA742" s="148">
        <f t="shared" si="214"/>
        <v>1</v>
      </c>
      <c r="AB742" s="122">
        <f t="shared" si="215"/>
        <v>463.48175573572024</v>
      </c>
      <c r="AC742" s="30">
        <f t="shared" si="216"/>
        <v>456.80553799999984</v>
      </c>
      <c r="AD742" s="31">
        <f t="shared" si="217"/>
        <v>1</v>
      </c>
      <c r="AE742" s="164">
        <f t="shared" si="218"/>
        <v>30.225999999999996</v>
      </c>
      <c r="AF742" s="165">
        <f t="shared" si="219"/>
        <v>1.6807237483769208</v>
      </c>
      <c r="AH742" t="str">
        <f t="shared" si="220"/>
        <v>2021</v>
      </c>
    </row>
    <row r="743" spans="4:34" hidden="1" x14ac:dyDescent="0.25">
      <c r="D743" s="282" t="str">
        <f t="shared" si="205"/>
        <v>Q4 2021</v>
      </c>
      <c r="E743" s="114" t="s">
        <v>65</v>
      </c>
      <c r="F743" s="115" t="s">
        <v>86</v>
      </c>
      <c r="G743" s="157" t="s">
        <v>43</v>
      </c>
      <c r="H743" s="157" t="s">
        <v>197</v>
      </c>
      <c r="I743" s="116" t="s">
        <v>72</v>
      </c>
      <c r="J743" s="116" t="s">
        <v>45</v>
      </c>
      <c r="K743" s="116" t="s">
        <v>75</v>
      </c>
      <c r="L743" s="116" t="s">
        <v>75</v>
      </c>
      <c r="M743" s="116" t="s">
        <v>188</v>
      </c>
      <c r="N743" s="117">
        <v>1.43</v>
      </c>
      <c r="O743" s="146">
        <v>466</v>
      </c>
      <c r="P743" s="146">
        <v>466</v>
      </c>
      <c r="Q743" s="242">
        <v>1.0049999999999999</v>
      </c>
      <c r="R743" s="118" t="str">
        <f t="shared" si="206"/>
        <v>400 - 499</v>
      </c>
      <c r="S743" s="118" t="str">
        <f t="shared" si="207"/>
        <v>1.4 - 1.59</v>
      </c>
      <c r="T743" s="119">
        <f t="shared" si="208"/>
        <v>1.4371499999999997</v>
      </c>
      <c r="U743" s="120">
        <f t="shared" si="209"/>
        <v>0.66294206120999977</v>
      </c>
      <c r="V743" s="161">
        <f t="shared" si="210"/>
        <v>1.4371499999999999</v>
      </c>
      <c r="W743" s="161">
        <f t="shared" si="211"/>
        <v>662.31863766619153</v>
      </c>
      <c r="X743" s="121">
        <f t="shared" si="212"/>
        <v>17.102617045383163</v>
      </c>
      <c r="Y743" s="188">
        <v>17.017529398391208</v>
      </c>
      <c r="Z743" s="148">
        <f t="shared" si="213"/>
        <v>1</v>
      </c>
      <c r="AA743" s="148">
        <f t="shared" si="214"/>
        <v>1</v>
      </c>
      <c r="AB743" s="122">
        <f t="shared" si="215"/>
        <v>460.85560843766592</v>
      </c>
      <c r="AC743" s="30">
        <f t="shared" si="216"/>
        <v>659.64384199999984</v>
      </c>
      <c r="AD743" s="31">
        <f t="shared" si="217"/>
        <v>1</v>
      </c>
      <c r="AE743" s="164">
        <f t="shared" si="218"/>
        <v>36.321999999999996</v>
      </c>
      <c r="AF743" s="165">
        <f t="shared" si="219"/>
        <v>17.102617045383163</v>
      </c>
      <c r="AH743" t="str">
        <f t="shared" si="220"/>
        <v>2021</v>
      </c>
    </row>
    <row r="744" spans="4:34" hidden="1" x14ac:dyDescent="0.25">
      <c r="D744" s="282" t="str">
        <f t="shared" si="205"/>
        <v>Q4 2021</v>
      </c>
      <c r="E744" s="114" t="s">
        <v>65</v>
      </c>
      <c r="F744" s="115" t="s">
        <v>86</v>
      </c>
      <c r="G744" s="157" t="s">
        <v>43</v>
      </c>
      <c r="H744" s="157" t="s">
        <v>197</v>
      </c>
      <c r="I744" s="116" t="s">
        <v>50</v>
      </c>
      <c r="J744" s="116" t="s">
        <v>45</v>
      </c>
      <c r="K744" s="116" t="s">
        <v>75</v>
      </c>
      <c r="L744" s="116" t="s">
        <v>75</v>
      </c>
      <c r="M744" s="116" t="s">
        <v>283</v>
      </c>
      <c r="N744" s="117">
        <v>1.43</v>
      </c>
      <c r="O744" s="146">
        <v>466</v>
      </c>
      <c r="P744" s="146">
        <v>466</v>
      </c>
      <c r="Q744" s="242">
        <v>0.57999999999999996</v>
      </c>
      <c r="R744" s="118" t="str">
        <f t="shared" si="206"/>
        <v>400 - 499</v>
      </c>
      <c r="S744" s="118" t="str">
        <f t="shared" si="207"/>
        <v>1.4 - 1.59</v>
      </c>
      <c r="T744" s="119">
        <f t="shared" si="208"/>
        <v>0.82939999999999992</v>
      </c>
      <c r="U744" s="120">
        <f t="shared" si="209"/>
        <v>0.38259342835999993</v>
      </c>
      <c r="V744" s="161">
        <f t="shared" si="210"/>
        <v>0.8293999999999998</v>
      </c>
      <c r="W744" s="161">
        <f t="shared" si="211"/>
        <v>382.23364163820008</v>
      </c>
      <c r="X744" s="121">
        <f t="shared" si="212"/>
        <v>7.7350209398448273</v>
      </c>
      <c r="Y744" s="188">
        <v>13.336242999732463</v>
      </c>
      <c r="Z744" s="148">
        <f t="shared" si="213"/>
        <v>1</v>
      </c>
      <c r="AA744" s="148">
        <f t="shared" si="214"/>
        <v>1</v>
      </c>
      <c r="AB744" s="122">
        <f t="shared" si="215"/>
        <v>460.85560843766592</v>
      </c>
      <c r="AC744" s="30">
        <f t="shared" si="216"/>
        <v>659.64384199999984</v>
      </c>
      <c r="AD744" s="31">
        <f t="shared" si="217"/>
        <v>1</v>
      </c>
      <c r="AE744" s="164">
        <f t="shared" si="218"/>
        <v>36.321999999999996</v>
      </c>
      <c r="AF744" s="165">
        <f t="shared" si="219"/>
        <v>7.7350209398448273</v>
      </c>
      <c r="AH744" t="str">
        <f t="shared" si="220"/>
        <v>2021</v>
      </c>
    </row>
    <row r="745" spans="4:34" hidden="1" x14ac:dyDescent="0.25">
      <c r="D745" s="282" t="str">
        <f t="shared" si="205"/>
        <v>Q4 2021</v>
      </c>
      <c r="E745" s="114" t="s">
        <v>65</v>
      </c>
      <c r="F745" s="115" t="s">
        <v>86</v>
      </c>
      <c r="G745" s="157" t="s">
        <v>43</v>
      </c>
      <c r="H745" s="157" t="s">
        <v>197</v>
      </c>
      <c r="I745" s="116" t="s">
        <v>72</v>
      </c>
      <c r="J745" s="116" t="s">
        <v>45</v>
      </c>
      <c r="K745" s="116" t="s">
        <v>130</v>
      </c>
      <c r="L745" s="116" t="s">
        <v>130</v>
      </c>
      <c r="M745" s="116" t="s">
        <v>165</v>
      </c>
      <c r="N745" s="117">
        <v>1.64</v>
      </c>
      <c r="O745" s="146">
        <v>280</v>
      </c>
      <c r="P745" s="146">
        <v>456</v>
      </c>
      <c r="Q745" s="242">
        <v>0.27</v>
      </c>
      <c r="R745" s="118" t="str">
        <f t="shared" si="206"/>
        <v>300 - 399</v>
      </c>
      <c r="S745" s="118" t="str">
        <f t="shared" si="207"/>
        <v>1.6 - 1.79</v>
      </c>
      <c r="T745" s="119">
        <f t="shared" si="208"/>
        <v>0.44280000000000003</v>
      </c>
      <c r="U745" s="120">
        <f t="shared" si="209"/>
        <v>0.20891316747572636</v>
      </c>
      <c r="V745" s="161">
        <f t="shared" si="210"/>
        <v>0.44279999999999997</v>
      </c>
      <c r="W745" s="161">
        <f t="shared" si="211"/>
        <v>144.47800663076717</v>
      </c>
      <c r="X745" s="121">
        <f t="shared" si="212"/>
        <v>3.2407070489349903</v>
      </c>
      <c r="Y745" s="188">
        <v>12.002618699759223</v>
      </c>
      <c r="Z745" s="148">
        <f t="shared" si="213"/>
        <v>35</v>
      </c>
      <c r="AA745" s="148">
        <f t="shared" si="214"/>
        <v>57</v>
      </c>
      <c r="AB745" s="122">
        <f t="shared" si="215"/>
        <v>326.28276113542722</v>
      </c>
      <c r="AC745" s="30">
        <f t="shared" si="216"/>
        <v>773.75247213231978</v>
      </c>
      <c r="AD745" s="31">
        <f t="shared" si="217"/>
        <v>0.61403508771929827</v>
      </c>
      <c r="AE745" s="164">
        <f t="shared" si="218"/>
        <v>41.655999999999992</v>
      </c>
      <c r="AF745" s="165">
        <f t="shared" si="219"/>
        <v>3.2407070489349903</v>
      </c>
      <c r="AH745" t="str">
        <f t="shared" si="220"/>
        <v>2021</v>
      </c>
    </row>
    <row r="746" spans="4:34" hidden="1" x14ac:dyDescent="0.25">
      <c r="D746" s="282" t="str">
        <f t="shared" si="205"/>
        <v>Q4 2021</v>
      </c>
      <c r="E746" s="114" t="s">
        <v>65</v>
      </c>
      <c r="F746" s="115" t="s">
        <v>86</v>
      </c>
      <c r="G746" s="157" t="s">
        <v>43</v>
      </c>
      <c r="H746" s="157" t="s">
        <v>197</v>
      </c>
      <c r="I746" s="116" t="s">
        <v>58</v>
      </c>
      <c r="J746" s="116" t="s">
        <v>45</v>
      </c>
      <c r="K746" s="116" t="s">
        <v>130</v>
      </c>
      <c r="L746" s="116" t="s">
        <v>130</v>
      </c>
      <c r="M746" s="116" t="s">
        <v>165</v>
      </c>
      <c r="N746" s="117">
        <v>1.64</v>
      </c>
      <c r="O746" s="146">
        <v>280</v>
      </c>
      <c r="P746" s="146">
        <v>456</v>
      </c>
      <c r="Q746" s="242">
        <v>0.28000000000000003</v>
      </c>
      <c r="R746" s="118" t="str">
        <f t="shared" si="206"/>
        <v>300 - 399</v>
      </c>
      <c r="S746" s="118" t="str">
        <f t="shared" si="207"/>
        <v>1.6 - 1.79</v>
      </c>
      <c r="T746" s="119">
        <f t="shared" si="208"/>
        <v>0.4592</v>
      </c>
      <c r="U746" s="120">
        <f t="shared" si="209"/>
        <v>0.21665069219704955</v>
      </c>
      <c r="V746" s="161">
        <f t="shared" si="210"/>
        <v>0.4592</v>
      </c>
      <c r="W746" s="161">
        <f t="shared" si="211"/>
        <v>149.82904391338818</v>
      </c>
      <c r="X746" s="121">
        <f t="shared" si="212"/>
        <v>3.7341480399250897</v>
      </c>
      <c r="Y746" s="188">
        <v>13.336242999732463</v>
      </c>
      <c r="Z746" s="148">
        <f t="shared" si="213"/>
        <v>35</v>
      </c>
      <c r="AA746" s="148">
        <f t="shared" si="214"/>
        <v>57</v>
      </c>
      <c r="AB746" s="122">
        <f t="shared" si="215"/>
        <v>326.28276113542722</v>
      </c>
      <c r="AC746" s="30">
        <f t="shared" si="216"/>
        <v>773.75247213231978</v>
      </c>
      <c r="AD746" s="31">
        <f t="shared" si="217"/>
        <v>0.61403508771929827</v>
      </c>
      <c r="AE746" s="164">
        <f t="shared" si="218"/>
        <v>41.655999999999992</v>
      </c>
      <c r="AF746" s="165">
        <f t="shared" si="219"/>
        <v>3.7341480399250897</v>
      </c>
      <c r="AH746" t="str">
        <f t="shared" si="220"/>
        <v>2021</v>
      </c>
    </row>
    <row r="747" spans="4:34" hidden="1" x14ac:dyDescent="0.25">
      <c r="D747" s="282" t="str">
        <f t="shared" si="205"/>
        <v>Q4 2021</v>
      </c>
      <c r="E747" s="114" t="s">
        <v>65</v>
      </c>
      <c r="F747" s="115" t="s">
        <v>86</v>
      </c>
      <c r="G747" s="157" t="s">
        <v>43</v>
      </c>
      <c r="H747" s="157" t="s">
        <v>197</v>
      </c>
      <c r="I747" s="116" t="s">
        <v>58</v>
      </c>
      <c r="J747" s="116" t="s">
        <v>45</v>
      </c>
      <c r="K747" s="116" t="s">
        <v>78</v>
      </c>
      <c r="L747" s="116" t="s">
        <v>78</v>
      </c>
      <c r="M747" s="116" t="s">
        <v>172</v>
      </c>
      <c r="N747" s="117">
        <v>1.6</v>
      </c>
      <c r="O747" s="146">
        <v>320</v>
      </c>
      <c r="P747" s="146">
        <v>320</v>
      </c>
      <c r="Q747" s="242">
        <v>0.02</v>
      </c>
      <c r="R747" s="118" t="str">
        <f t="shared" si="206"/>
        <v>200 - 299</v>
      </c>
      <c r="S747" s="118" t="str">
        <f t="shared" si="207"/>
        <v>1.6 - 1.79</v>
      </c>
      <c r="T747" s="119">
        <f t="shared" si="208"/>
        <v>3.2000000000000001E-2</v>
      </c>
      <c r="U747" s="120">
        <f t="shared" si="209"/>
        <v>1.6516096000000001E-2</v>
      </c>
      <c r="V747" s="161">
        <f t="shared" si="210"/>
        <v>3.2000000000000008E-2</v>
      </c>
      <c r="W747" s="161">
        <f t="shared" si="211"/>
        <v>9.0509667991878082</v>
      </c>
      <c r="X747" s="121">
        <f t="shared" si="212"/>
        <v>0.26672485999464923</v>
      </c>
      <c r="Y747" s="188">
        <v>13.336242999732463</v>
      </c>
      <c r="Z747" s="148">
        <f t="shared" si="213"/>
        <v>1</v>
      </c>
      <c r="AA747" s="148">
        <f t="shared" si="214"/>
        <v>1</v>
      </c>
      <c r="AB747" s="122">
        <f t="shared" si="215"/>
        <v>282.84271247461902</v>
      </c>
      <c r="AC747" s="30">
        <f t="shared" si="216"/>
        <v>825.8048</v>
      </c>
      <c r="AD747" s="31">
        <f t="shared" si="217"/>
        <v>1</v>
      </c>
      <c r="AE747" s="164">
        <f t="shared" si="218"/>
        <v>40.64</v>
      </c>
      <c r="AF747" s="165">
        <f t="shared" si="219"/>
        <v>0.26672485999464923</v>
      </c>
      <c r="AH747" t="str">
        <f t="shared" si="220"/>
        <v>2021</v>
      </c>
    </row>
    <row r="748" spans="4:34" hidden="1" x14ac:dyDescent="0.25">
      <c r="D748" s="282" t="str">
        <f t="shared" si="205"/>
        <v>Q4 2021</v>
      </c>
      <c r="E748" s="114" t="s">
        <v>65</v>
      </c>
      <c r="F748" s="115" t="s">
        <v>86</v>
      </c>
      <c r="G748" s="157" t="s">
        <v>43</v>
      </c>
      <c r="H748" s="157" t="s">
        <v>197</v>
      </c>
      <c r="I748" s="116" t="s">
        <v>89</v>
      </c>
      <c r="J748" s="116" t="s">
        <v>45</v>
      </c>
      <c r="K748" s="116" t="s">
        <v>70</v>
      </c>
      <c r="L748" s="116" t="s">
        <v>120</v>
      </c>
      <c r="M748" s="116" t="s">
        <v>277</v>
      </c>
      <c r="N748" s="117">
        <v>1.04</v>
      </c>
      <c r="O748" s="146">
        <v>184</v>
      </c>
      <c r="P748" s="146">
        <v>276</v>
      </c>
      <c r="Q748" s="242">
        <v>0.26</v>
      </c>
      <c r="R748" s="118" t="str">
        <f t="shared" si="206"/>
        <v>300 - 399</v>
      </c>
      <c r="S748" s="118" t="str">
        <f t="shared" si="207"/>
        <v>1 - 1.19</v>
      </c>
      <c r="T748" s="119">
        <f t="shared" si="208"/>
        <v>0.27040000000000003</v>
      </c>
      <c r="U748" s="120">
        <f t="shared" si="209"/>
        <v>8.3736606719999995E-2</v>
      </c>
      <c r="V748" s="161">
        <f t="shared" si="210"/>
        <v>0.27040000000000003</v>
      </c>
      <c r="W748" s="161">
        <f t="shared" si="211"/>
        <v>86.244786509098631</v>
      </c>
      <c r="X748" s="121">
        <f t="shared" si="212"/>
        <v>3.4674231799304405</v>
      </c>
      <c r="Y748" s="188">
        <v>13.336242999732463</v>
      </c>
      <c r="Z748" s="148">
        <f t="shared" si="213"/>
        <v>2</v>
      </c>
      <c r="AA748" s="148">
        <f t="shared" si="214"/>
        <v>3</v>
      </c>
      <c r="AB748" s="122">
        <f t="shared" si="215"/>
        <v>318.95261282950673</v>
      </c>
      <c r="AC748" s="30">
        <f t="shared" si="216"/>
        <v>322.063872</v>
      </c>
      <c r="AD748" s="31">
        <f t="shared" si="217"/>
        <v>0.66666666666666663</v>
      </c>
      <c r="AE748" s="164">
        <f t="shared" si="218"/>
        <v>26.416</v>
      </c>
      <c r="AF748" s="165">
        <f t="shared" si="219"/>
        <v>3.4674231799304405</v>
      </c>
      <c r="AH748" t="str">
        <f t="shared" si="220"/>
        <v>2021</v>
      </c>
    </row>
    <row r="749" spans="4:34" hidden="1" x14ac:dyDescent="0.25">
      <c r="D749" s="282" t="str">
        <f t="shared" si="205"/>
        <v>Q4 2021</v>
      </c>
      <c r="E749" s="114" t="s">
        <v>65</v>
      </c>
      <c r="F749" s="115" t="s">
        <v>86</v>
      </c>
      <c r="G749" s="157" t="s">
        <v>43</v>
      </c>
      <c r="H749" s="157" t="s">
        <v>197</v>
      </c>
      <c r="I749" s="116" t="s">
        <v>73</v>
      </c>
      <c r="J749" s="116" t="s">
        <v>45</v>
      </c>
      <c r="K749" s="116" t="s">
        <v>70</v>
      </c>
      <c r="L749" s="116" t="s">
        <v>120</v>
      </c>
      <c r="M749" s="116" t="s">
        <v>277</v>
      </c>
      <c r="N749" s="117">
        <v>1.04</v>
      </c>
      <c r="O749" s="146">
        <v>184</v>
      </c>
      <c r="P749" s="146">
        <v>276</v>
      </c>
      <c r="Q749" s="242">
        <v>0.4</v>
      </c>
      <c r="R749" s="118" t="str">
        <f t="shared" si="206"/>
        <v>300 - 399</v>
      </c>
      <c r="S749" s="118" t="str">
        <f t="shared" si="207"/>
        <v>1 - 1.19</v>
      </c>
      <c r="T749" s="119">
        <f t="shared" si="208"/>
        <v>0.41600000000000004</v>
      </c>
      <c r="U749" s="120">
        <f t="shared" si="209"/>
        <v>0.12882554879999999</v>
      </c>
      <c r="V749" s="161">
        <f t="shared" si="210"/>
        <v>0.41600000000000009</v>
      </c>
      <c r="W749" s="161">
        <f t="shared" si="211"/>
        <v>132.6842869370748</v>
      </c>
      <c r="X749" s="121">
        <f t="shared" si="212"/>
        <v>5.3344971998929855</v>
      </c>
      <c r="Y749" s="188">
        <v>13.336242999732463</v>
      </c>
      <c r="Z749" s="148">
        <f t="shared" si="213"/>
        <v>2</v>
      </c>
      <c r="AA749" s="148">
        <f t="shared" si="214"/>
        <v>3</v>
      </c>
      <c r="AB749" s="122">
        <f t="shared" si="215"/>
        <v>318.95261282950673</v>
      </c>
      <c r="AC749" s="30">
        <f t="shared" si="216"/>
        <v>322.063872</v>
      </c>
      <c r="AD749" s="31">
        <f t="shared" si="217"/>
        <v>0.66666666666666663</v>
      </c>
      <c r="AE749" s="164">
        <f t="shared" si="218"/>
        <v>26.416</v>
      </c>
      <c r="AF749" s="165">
        <f t="shared" si="219"/>
        <v>5.3344971998929855</v>
      </c>
      <c r="AH749" t="str">
        <f t="shared" si="220"/>
        <v>2021</v>
      </c>
    </row>
    <row r="750" spans="4:34" hidden="1" x14ac:dyDescent="0.25">
      <c r="D750" s="282" t="str">
        <f t="shared" si="205"/>
        <v>Q4 2021</v>
      </c>
      <c r="E750" s="114" t="s">
        <v>65</v>
      </c>
      <c r="F750" s="115" t="s">
        <v>86</v>
      </c>
      <c r="G750" s="157" t="s">
        <v>43</v>
      </c>
      <c r="H750" s="157" t="s">
        <v>197</v>
      </c>
      <c r="I750" s="116" t="s">
        <v>44</v>
      </c>
      <c r="J750" s="116" t="s">
        <v>45</v>
      </c>
      <c r="K750" s="116" t="s">
        <v>70</v>
      </c>
      <c r="L750" s="116" t="s">
        <v>120</v>
      </c>
      <c r="M750" s="116" t="s">
        <v>289</v>
      </c>
      <c r="N750" s="117">
        <v>0.74</v>
      </c>
      <c r="O750" s="146">
        <v>128</v>
      </c>
      <c r="P750" s="146">
        <v>48</v>
      </c>
      <c r="Q750" s="242">
        <v>0.02</v>
      </c>
      <c r="R750" s="118" t="str">
        <f t="shared" si="206"/>
        <v xml:space="preserve"> &lt; 200</v>
      </c>
      <c r="S750" s="118" t="str">
        <f t="shared" si="207"/>
        <v xml:space="preserve"> &lt; 0.8</v>
      </c>
      <c r="T750" s="119">
        <f t="shared" si="208"/>
        <v>1.4800000000000001E-2</v>
      </c>
      <c r="U750" s="120">
        <f t="shared" si="209"/>
        <v>2.3230002147945203E-3</v>
      </c>
      <c r="V750" s="161">
        <f t="shared" si="210"/>
        <v>1.4800000000000001E-2</v>
      </c>
      <c r="W750" s="161">
        <f t="shared" si="211"/>
        <v>2.7340811985016096</v>
      </c>
      <c r="X750" s="121">
        <f t="shared" si="212"/>
        <v>0.16003491599678957</v>
      </c>
      <c r="Y750" s="188">
        <v>8.0017457998394779</v>
      </c>
      <c r="Z750" s="148">
        <f t="shared" si="213"/>
        <v>8</v>
      </c>
      <c r="AA750" s="148">
        <f t="shared" si="214"/>
        <v>3</v>
      </c>
      <c r="AB750" s="122">
        <f t="shared" si="215"/>
        <v>184.73521611497364</v>
      </c>
      <c r="AC750" s="30">
        <f t="shared" si="216"/>
        <v>116.15001073972601</v>
      </c>
      <c r="AD750" s="31">
        <f t="shared" si="217"/>
        <v>2.6666666666666665</v>
      </c>
      <c r="AE750" s="164">
        <f t="shared" si="218"/>
        <v>18.795999999999999</v>
      </c>
      <c r="AF750" s="165">
        <f t="shared" si="219"/>
        <v>0.16003491599678957</v>
      </c>
      <c r="AH750" t="str">
        <f t="shared" si="220"/>
        <v>2021</v>
      </c>
    </row>
    <row r="751" spans="4:34" hidden="1" x14ac:dyDescent="0.25">
      <c r="D751" s="282" t="str">
        <f t="shared" si="205"/>
        <v>Q4 2021</v>
      </c>
      <c r="E751" s="114" t="s">
        <v>65</v>
      </c>
      <c r="F751" s="115" t="s">
        <v>86</v>
      </c>
      <c r="G751" s="157" t="s">
        <v>43</v>
      </c>
      <c r="H751" s="157" t="s">
        <v>197</v>
      </c>
      <c r="I751" s="116" t="s">
        <v>89</v>
      </c>
      <c r="J751" s="116" t="s">
        <v>45</v>
      </c>
      <c r="K751" s="116" t="s">
        <v>70</v>
      </c>
      <c r="L751" s="116" t="s">
        <v>120</v>
      </c>
      <c r="M751" s="116" t="s">
        <v>274</v>
      </c>
      <c r="N751" s="117">
        <v>0.95</v>
      </c>
      <c r="O751" s="146">
        <v>120</v>
      </c>
      <c r="P751" s="146">
        <v>240</v>
      </c>
      <c r="Q751" s="242">
        <v>0.41</v>
      </c>
      <c r="R751" s="118" t="str">
        <f t="shared" si="206"/>
        <v>200 - 299</v>
      </c>
      <c r="S751" s="118" t="str">
        <f t="shared" si="207"/>
        <v>0.8 - 0.99</v>
      </c>
      <c r="T751" s="119">
        <f t="shared" si="208"/>
        <v>0.38949999999999996</v>
      </c>
      <c r="U751" s="120">
        <f t="shared" si="209"/>
        <v>9.54901316E-2</v>
      </c>
      <c r="V751" s="161">
        <f t="shared" si="210"/>
        <v>0.38949999999999996</v>
      </c>
      <c r="W751" s="161">
        <f t="shared" si="211"/>
        <v>110.01454449298964</v>
      </c>
      <c r="X751" s="121">
        <f t="shared" si="212"/>
        <v>3.2807157779341858</v>
      </c>
      <c r="Y751" s="188">
        <v>8.0017457998394779</v>
      </c>
      <c r="Z751" s="148">
        <f t="shared" si="213"/>
        <v>1</v>
      </c>
      <c r="AA751" s="148">
        <f t="shared" si="214"/>
        <v>2</v>
      </c>
      <c r="AB751" s="122">
        <f t="shared" si="215"/>
        <v>282.45069189471025</v>
      </c>
      <c r="AC751" s="30">
        <f t="shared" si="216"/>
        <v>232.90276</v>
      </c>
      <c r="AD751" s="31">
        <f t="shared" si="217"/>
        <v>0.5</v>
      </c>
      <c r="AE751" s="164">
        <f t="shared" si="218"/>
        <v>24.13</v>
      </c>
      <c r="AF751" s="165">
        <f t="shared" si="219"/>
        <v>3.2807157779341858</v>
      </c>
      <c r="AH751" t="str">
        <f t="shared" si="220"/>
        <v>2021</v>
      </c>
    </row>
    <row r="752" spans="4:34" hidden="1" x14ac:dyDescent="0.25">
      <c r="D752" s="282" t="str">
        <f t="shared" si="205"/>
        <v>Q4 2021</v>
      </c>
      <c r="E752" s="114" t="s">
        <v>65</v>
      </c>
      <c r="F752" s="115" t="s">
        <v>86</v>
      </c>
      <c r="G752" s="157" t="s">
        <v>43</v>
      </c>
      <c r="H752" s="157" t="s">
        <v>197</v>
      </c>
      <c r="I752" s="116" t="s">
        <v>44</v>
      </c>
      <c r="J752" s="116" t="s">
        <v>45</v>
      </c>
      <c r="K752" s="116" t="s">
        <v>70</v>
      </c>
      <c r="L752" s="116" t="s">
        <v>120</v>
      </c>
      <c r="M752" s="116" t="s">
        <v>286</v>
      </c>
      <c r="N752" s="117">
        <v>1.4</v>
      </c>
      <c r="O752" s="146">
        <v>300</v>
      </c>
      <c r="P752" s="146">
        <v>300</v>
      </c>
      <c r="Q752" s="242">
        <v>0.1</v>
      </c>
      <c r="R752" s="118" t="str">
        <f t="shared" si="206"/>
        <v>300 - 399</v>
      </c>
      <c r="S752" s="118" t="str">
        <f t="shared" si="207"/>
        <v>1.4 - 1.59</v>
      </c>
      <c r="T752" s="119">
        <f t="shared" si="208"/>
        <v>0.13999999999999999</v>
      </c>
      <c r="U752" s="120">
        <f t="shared" si="209"/>
        <v>6.3225679999999992E-2</v>
      </c>
      <c r="V752" s="161">
        <f t="shared" si="210"/>
        <v>0.13999999999999999</v>
      </c>
      <c r="W752" s="161">
        <f t="shared" si="211"/>
        <v>42.426406871192853</v>
      </c>
      <c r="X752" s="121">
        <f t="shared" si="212"/>
        <v>1.2002618699759224</v>
      </c>
      <c r="Y752" s="188">
        <v>12.002618699759223</v>
      </c>
      <c r="Z752" s="148">
        <f t="shared" si="213"/>
        <v>1</v>
      </c>
      <c r="AA752" s="148">
        <f t="shared" si="214"/>
        <v>1</v>
      </c>
      <c r="AB752" s="122">
        <f t="shared" si="215"/>
        <v>303.04576336566328</v>
      </c>
      <c r="AC752" s="30">
        <f t="shared" si="216"/>
        <v>632.25679999999988</v>
      </c>
      <c r="AD752" s="31">
        <f t="shared" si="217"/>
        <v>1</v>
      </c>
      <c r="AE752" s="164">
        <f t="shared" si="218"/>
        <v>35.559999999999995</v>
      </c>
      <c r="AF752" s="165">
        <f t="shared" si="219"/>
        <v>1.2002618699759224</v>
      </c>
      <c r="AH752" t="str">
        <f t="shared" si="220"/>
        <v>2021</v>
      </c>
    </row>
    <row r="753" spans="4:34" hidden="1" x14ac:dyDescent="0.25">
      <c r="D753" s="282" t="str">
        <f t="shared" si="205"/>
        <v>Q4 2021</v>
      </c>
      <c r="E753" s="114" t="s">
        <v>65</v>
      </c>
      <c r="F753" s="115" t="s">
        <v>86</v>
      </c>
      <c r="G753" s="157" t="s">
        <v>43</v>
      </c>
      <c r="H753" s="157" t="s">
        <v>197</v>
      </c>
      <c r="I753" s="116" t="s">
        <v>44</v>
      </c>
      <c r="J753" s="116" t="s">
        <v>45</v>
      </c>
      <c r="K753" s="116" t="s">
        <v>70</v>
      </c>
      <c r="L753" s="116" t="s">
        <v>120</v>
      </c>
      <c r="M753" s="116" t="s">
        <v>166</v>
      </c>
      <c r="N753" s="117">
        <v>1.58</v>
      </c>
      <c r="O753" s="146">
        <v>400</v>
      </c>
      <c r="P753" s="146">
        <v>400</v>
      </c>
      <c r="Q753" s="242">
        <v>0.3</v>
      </c>
      <c r="R753" s="118" t="str">
        <f t="shared" si="206"/>
        <v>300 - 399</v>
      </c>
      <c r="S753" s="118" t="str">
        <f t="shared" si="207"/>
        <v>1.4 - 1.59</v>
      </c>
      <c r="T753" s="119">
        <f t="shared" si="208"/>
        <v>0.47399999999999998</v>
      </c>
      <c r="U753" s="120">
        <f t="shared" si="209"/>
        <v>0.24158661359999997</v>
      </c>
      <c r="V753" s="161">
        <f t="shared" si="210"/>
        <v>0.47399999999999998</v>
      </c>
      <c r="W753" s="161">
        <f t="shared" si="211"/>
        <v>169.70562748477141</v>
      </c>
      <c r="X753" s="121">
        <f t="shared" si="212"/>
        <v>5.1420128039075639</v>
      </c>
      <c r="Y753" s="188">
        <v>17.140042679691881</v>
      </c>
      <c r="Z753" s="148">
        <f t="shared" si="213"/>
        <v>1</v>
      </c>
      <c r="AA753" s="148">
        <f t="shared" si="214"/>
        <v>1</v>
      </c>
      <c r="AB753" s="122">
        <f t="shared" si="215"/>
        <v>358.02874996787216</v>
      </c>
      <c r="AC753" s="30">
        <f t="shared" si="216"/>
        <v>805.28871199999992</v>
      </c>
      <c r="AD753" s="31">
        <f t="shared" si="217"/>
        <v>1</v>
      </c>
      <c r="AE753" s="164">
        <f t="shared" si="218"/>
        <v>40.131999999999998</v>
      </c>
      <c r="AF753" s="165">
        <f t="shared" si="219"/>
        <v>5.1420128039075639</v>
      </c>
      <c r="AH753" t="str">
        <f t="shared" si="220"/>
        <v>2021</v>
      </c>
    </row>
    <row r="754" spans="4:34" hidden="1" x14ac:dyDescent="0.25">
      <c r="D754" s="282" t="str">
        <f t="shared" si="205"/>
        <v>Q4 2021</v>
      </c>
      <c r="E754" s="114" t="s">
        <v>65</v>
      </c>
      <c r="F754" s="115" t="s">
        <v>86</v>
      </c>
      <c r="G754" s="157" t="s">
        <v>43</v>
      </c>
      <c r="H754" s="157" t="s">
        <v>197</v>
      </c>
      <c r="I754" s="116" t="s">
        <v>44</v>
      </c>
      <c r="J754" s="116" t="s">
        <v>45</v>
      </c>
      <c r="K754" s="116" t="s">
        <v>70</v>
      </c>
      <c r="L754" s="116" t="s">
        <v>119</v>
      </c>
      <c r="M754" s="116" t="s">
        <v>159</v>
      </c>
      <c r="N754" s="117">
        <v>1.28</v>
      </c>
      <c r="O754" s="146">
        <v>390</v>
      </c>
      <c r="P754" s="146">
        <v>390</v>
      </c>
      <c r="Q754" s="242">
        <v>0.16</v>
      </c>
      <c r="R754" s="118" t="str">
        <f t="shared" si="206"/>
        <v>400 - 499</v>
      </c>
      <c r="S754" s="118" t="str">
        <f t="shared" si="207"/>
        <v>1.2 - 1.39</v>
      </c>
      <c r="T754" s="119">
        <f t="shared" si="208"/>
        <v>0.20480000000000001</v>
      </c>
      <c r="U754" s="120">
        <f t="shared" si="209"/>
        <v>8.4562411520000005E-2</v>
      </c>
      <c r="V754" s="161">
        <f t="shared" si="210"/>
        <v>0.20480000000000004</v>
      </c>
      <c r="W754" s="161">
        <f t="shared" si="211"/>
        <v>88.246926292081142</v>
      </c>
      <c r="X754" s="121">
        <f t="shared" si="212"/>
        <v>1.9204189919614758</v>
      </c>
      <c r="Y754" s="188">
        <v>12.002618699759223</v>
      </c>
      <c r="Z754" s="148">
        <f t="shared" si="213"/>
        <v>1</v>
      </c>
      <c r="AA754" s="148">
        <f t="shared" si="214"/>
        <v>1</v>
      </c>
      <c r="AB754" s="122">
        <f t="shared" si="215"/>
        <v>430.8931947855524</v>
      </c>
      <c r="AC754" s="30">
        <f t="shared" si="216"/>
        <v>528.51507200000003</v>
      </c>
      <c r="AD754" s="31">
        <f t="shared" si="217"/>
        <v>1</v>
      </c>
      <c r="AE754" s="164">
        <f t="shared" si="218"/>
        <v>32.512</v>
      </c>
      <c r="AF754" s="165">
        <f t="shared" si="219"/>
        <v>1.9204189919614758</v>
      </c>
      <c r="AH754" t="str">
        <f t="shared" si="220"/>
        <v>2021</v>
      </c>
    </row>
    <row r="755" spans="4:34" hidden="1" x14ac:dyDescent="0.25">
      <c r="D755" s="282" t="str">
        <f t="shared" si="205"/>
        <v>Q4 2021</v>
      </c>
      <c r="E755" s="114" t="s">
        <v>65</v>
      </c>
      <c r="F755" s="115" t="s">
        <v>86</v>
      </c>
      <c r="G755" s="157" t="s">
        <v>43</v>
      </c>
      <c r="H755" s="157" t="s">
        <v>197</v>
      </c>
      <c r="I755" s="116" t="s">
        <v>44</v>
      </c>
      <c r="J755" s="116" t="s">
        <v>45</v>
      </c>
      <c r="K755" s="116" t="s">
        <v>70</v>
      </c>
      <c r="L755" s="116" t="s">
        <v>119</v>
      </c>
      <c r="M755" s="116" t="s">
        <v>155</v>
      </c>
      <c r="N755" s="117">
        <v>1.2</v>
      </c>
      <c r="O755" s="146">
        <v>390</v>
      </c>
      <c r="P755" s="146">
        <v>390</v>
      </c>
      <c r="Q755" s="242">
        <v>7.0000000000000007E-2</v>
      </c>
      <c r="R755" s="118" t="str">
        <f t="shared" si="206"/>
        <v>400 - 499</v>
      </c>
      <c r="S755" s="118" t="str">
        <f t="shared" si="207"/>
        <v>1.2 - 1.39</v>
      </c>
      <c r="T755" s="119">
        <f t="shared" si="208"/>
        <v>8.4000000000000005E-2</v>
      </c>
      <c r="U755" s="120">
        <f t="shared" si="209"/>
        <v>3.251606399999999E-2</v>
      </c>
      <c r="V755" s="161">
        <f t="shared" si="210"/>
        <v>8.4000000000000005E-2</v>
      </c>
      <c r="W755" s="161">
        <f t="shared" si="211"/>
        <v>38.608030252785497</v>
      </c>
      <c r="X755" s="121">
        <f t="shared" si="212"/>
        <v>0.76192809926420468</v>
      </c>
      <c r="Y755" s="188">
        <v>10.88468713234578</v>
      </c>
      <c r="Z755" s="148">
        <f t="shared" si="213"/>
        <v>1</v>
      </c>
      <c r="AA755" s="148">
        <f t="shared" si="214"/>
        <v>1</v>
      </c>
      <c r="AB755" s="122">
        <f t="shared" si="215"/>
        <v>459.61940777125591</v>
      </c>
      <c r="AC755" s="30">
        <f t="shared" si="216"/>
        <v>464.51519999999988</v>
      </c>
      <c r="AD755" s="31">
        <f t="shared" si="217"/>
        <v>1</v>
      </c>
      <c r="AE755" s="164">
        <f t="shared" si="218"/>
        <v>30.479999999999997</v>
      </c>
      <c r="AF755" s="165">
        <f t="shared" si="219"/>
        <v>0.76192809926420468</v>
      </c>
      <c r="AH755" t="str">
        <f t="shared" si="220"/>
        <v>2021</v>
      </c>
    </row>
    <row r="756" spans="4:34" hidden="1" x14ac:dyDescent="0.25">
      <c r="D756" s="282" t="str">
        <f t="shared" si="205"/>
        <v>Q4 2021</v>
      </c>
      <c r="E756" s="114" t="s">
        <v>65</v>
      </c>
      <c r="F756" s="115" t="s">
        <v>86</v>
      </c>
      <c r="G756" s="157" t="s">
        <v>43</v>
      </c>
      <c r="H756" s="157" t="s">
        <v>197</v>
      </c>
      <c r="I756" s="116" t="s">
        <v>44</v>
      </c>
      <c r="J756" s="116" t="s">
        <v>45</v>
      </c>
      <c r="K756" s="116" t="s">
        <v>70</v>
      </c>
      <c r="L756" s="116" t="s">
        <v>118</v>
      </c>
      <c r="M756" s="116" t="s">
        <v>275</v>
      </c>
      <c r="N756" s="117">
        <v>1.28</v>
      </c>
      <c r="O756" s="146">
        <v>416</v>
      </c>
      <c r="P756" s="146">
        <v>416</v>
      </c>
      <c r="Q756" s="242">
        <v>0.2</v>
      </c>
      <c r="R756" s="118" t="str">
        <f t="shared" si="206"/>
        <v>400 - 499</v>
      </c>
      <c r="S756" s="118" t="str">
        <f t="shared" si="207"/>
        <v>1.2 - 1.39</v>
      </c>
      <c r="T756" s="119">
        <f t="shared" si="208"/>
        <v>0.25600000000000001</v>
      </c>
      <c r="U756" s="120">
        <f t="shared" si="209"/>
        <v>0.10570301440000002</v>
      </c>
      <c r="V756" s="161">
        <f t="shared" si="210"/>
        <v>0.25600000000000006</v>
      </c>
      <c r="W756" s="161">
        <f t="shared" si="211"/>
        <v>117.6625683894415</v>
      </c>
      <c r="X756" s="121">
        <f t="shared" si="212"/>
        <v>2.4005237399518449</v>
      </c>
      <c r="Y756" s="188">
        <v>12.002618699759223</v>
      </c>
      <c r="Z756" s="148">
        <f t="shared" si="213"/>
        <v>1</v>
      </c>
      <c r="AA756" s="148">
        <f t="shared" si="214"/>
        <v>1</v>
      </c>
      <c r="AB756" s="122">
        <f t="shared" si="215"/>
        <v>459.61940777125585</v>
      </c>
      <c r="AC756" s="30">
        <f t="shared" si="216"/>
        <v>528.51507200000003</v>
      </c>
      <c r="AD756" s="31">
        <f t="shared" si="217"/>
        <v>1</v>
      </c>
      <c r="AE756" s="164">
        <f t="shared" si="218"/>
        <v>32.512</v>
      </c>
      <c r="AF756" s="165">
        <f t="shared" si="219"/>
        <v>2.4005237399518449</v>
      </c>
      <c r="AH756" t="str">
        <f t="shared" si="220"/>
        <v>2021</v>
      </c>
    </row>
    <row r="757" spans="4:34" hidden="1" x14ac:dyDescent="0.25">
      <c r="D757" s="282" t="str">
        <f t="shared" si="205"/>
        <v>Q4 2021</v>
      </c>
      <c r="E757" s="114" t="s">
        <v>65</v>
      </c>
      <c r="F757" s="115" t="s">
        <v>86</v>
      </c>
      <c r="G757" s="157" t="s">
        <v>43</v>
      </c>
      <c r="H757" s="157" t="s">
        <v>197</v>
      </c>
      <c r="I757" s="116" t="s">
        <v>44</v>
      </c>
      <c r="J757" s="116" t="s">
        <v>45</v>
      </c>
      <c r="K757" s="116" t="s">
        <v>70</v>
      </c>
      <c r="L757" s="116" t="s">
        <v>118</v>
      </c>
      <c r="M757" s="116" t="s">
        <v>269</v>
      </c>
      <c r="N757" s="117">
        <v>1.1000000000000001</v>
      </c>
      <c r="O757" s="146">
        <v>360</v>
      </c>
      <c r="P757" s="146">
        <v>360</v>
      </c>
      <c r="Q757" s="242">
        <v>0.1</v>
      </c>
      <c r="R757" s="118" t="str">
        <f t="shared" si="206"/>
        <v>400 - 499</v>
      </c>
      <c r="S757" s="118" t="str">
        <f t="shared" si="207"/>
        <v>1 - 1.19</v>
      </c>
      <c r="T757" s="119">
        <f t="shared" si="208"/>
        <v>0.11000000000000001</v>
      </c>
      <c r="U757" s="120">
        <f t="shared" si="209"/>
        <v>3.9032180000000014E-2</v>
      </c>
      <c r="V757" s="161">
        <f t="shared" si="210"/>
        <v>0.11000000000000003</v>
      </c>
      <c r="W757" s="161">
        <f t="shared" si="211"/>
        <v>50.911688245431428</v>
      </c>
      <c r="X757" s="121">
        <f t="shared" si="212"/>
        <v>1.1335806549772598</v>
      </c>
      <c r="Y757" s="188">
        <v>11.335806549772597</v>
      </c>
      <c r="Z757" s="148">
        <f t="shared" si="213"/>
        <v>1</v>
      </c>
      <c r="AA757" s="148">
        <f t="shared" si="214"/>
        <v>1</v>
      </c>
      <c r="AB757" s="122">
        <f t="shared" si="215"/>
        <v>462.83352950392202</v>
      </c>
      <c r="AC757" s="30">
        <f t="shared" si="216"/>
        <v>390.32180000000005</v>
      </c>
      <c r="AD757" s="31">
        <f t="shared" si="217"/>
        <v>1</v>
      </c>
      <c r="AE757" s="164">
        <f t="shared" si="218"/>
        <v>27.94</v>
      </c>
      <c r="AF757" s="165">
        <f t="shared" si="219"/>
        <v>1.1335806549772598</v>
      </c>
      <c r="AH757" t="str">
        <f t="shared" si="220"/>
        <v>2021</v>
      </c>
    </row>
    <row r="758" spans="4:34" hidden="1" x14ac:dyDescent="0.25">
      <c r="D758" s="282" t="str">
        <f t="shared" si="205"/>
        <v>Q4 2021</v>
      </c>
      <c r="E758" s="114" t="s">
        <v>65</v>
      </c>
      <c r="F758" s="115" t="s">
        <v>86</v>
      </c>
      <c r="G758" s="157" t="s">
        <v>43</v>
      </c>
      <c r="H758" s="157" t="s">
        <v>197</v>
      </c>
      <c r="I758" s="116" t="s">
        <v>44</v>
      </c>
      <c r="J758" s="116" t="s">
        <v>45</v>
      </c>
      <c r="K758" s="116" t="s">
        <v>70</v>
      </c>
      <c r="L758" s="116" t="s">
        <v>118</v>
      </c>
      <c r="M758" s="116" t="s">
        <v>268</v>
      </c>
      <c r="N758" s="117">
        <v>0.82</v>
      </c>
      <c r="O758" s="146">
        <v>128</v>
      </c>
      <c r="P758" s="146">
        <v>48</v>
      </c>
      <c r="Q758" s="242">
        <v>0.05</v>
      </c>
      <c r="R758" s="118" t="str">
        <f t="shared" si="206"/>
        <v xml:space="preserve"> &lt; 200</v>
      </c>
      <c r="S758" s="118" t="str">
        <f t="shared" si="207"/>
        <v>0.8 - 0.99</v>
      </c>
      <c r="T758" s="119">
        <f t="shared" si="208"/>
        <v>4.1000000000000002E-2</v>
      </c>
      <c r="U758" s="120">
        <f t="shared" si="209"/>
        <v>7.1310506958904077E-3</v>
      </c>
      <c r="V758" s="161">
        <f t="shared" si="210"/>
        <v>4.0999999999999995E-2</v>
      </c>
      <c r="W758" s="161">
        <f t="shared" si="211"/>
        <v>6.8352029962540248</v>
      </c>
      <c r="X758" s="121">
        <f t="shared" si="212"/>
        <v>0.53437768182035617</v>
      </c>
      <c r="Y758" s="188">
        <v>10.687553636407124</v>
      </c>
      <c r="Z758" s="148">
        <f t="shared" si="213"/>
        <v>8</v>
      </c>
      <c r="AA758" s="148">
        <f t="shared" si="214"/>
        <v>3</v>
      </c>
      <c r="AB758" s="122">
        <f t="shared" si="215"/>
        <v>166.71226820131767</v>
      </c>
      <c r="AC758" s="30">
        <f t="shared" si="216"/>
        <v>142.62101391780814</v>
      </c>
      <c r="AD758" s="31">
        <f t="shared" si="217"/>
        <v>2.6666666666666665</v>
      </c>
      <c r="AE758" s="164">
        <f t="shared" si="218"/>
        <v>20.827999999999996</v>
      </c>
      <c r="AF758" s="165">
        <f t="shared" si="219"/>
        <v>0.53437768182035617</v>
      </c>
      <c r="AH758" t="str">
        <f t="shared" si="220"/>
        <v>2021</v>
      </c>
    </row>
    <row r="759" spans="4:34" hidden="1" x14ac:dyDescent="0.25">
      <c r="D759" s="282" t="str">
        <f t="shared" si="205"/>
        <v>Q4 2021</v>
      </c>
      <c r="E759" s="114" t="s">
        <v>65</v>
      </c>
      <c r="F759" s="115" t="s">
        <v>86</v>
      </c>
      <c r="G759" s="157" t="s">
        <v>43</v>
      </c>
      <c r="H759" s="157" t="s">
        <v>197</v>
      </c>
      <c r="I759" s="116" t="s">
        <v>58</v>
      </c>
      <c r="J759" s="116" t="s">
        <v>45</v>
      </c>
      <c r="K759" s="116" t="s">
        <v>70</v>
      </c>
      <c r="L759" s="116" t="s">
        <v>77</v>
      </c>
      <c r="M759" s="116" t="s">
        <v>181</v>
      </c>
      <c r="N759" s="117">
        <v>1.41</v>
      </c>
      <c r="O759" s="146">
        <v>320</v>
      </c>
      <c r="P759" s="146">
        <v>360</v>
      </c>
      <c r="Q759" s="242">
        <v>0.31</v>
      </c>
      <c r="R759" s="118" t="str">
        <f t="shared" si="206"/>
        <v>300 - 399</v>
      </c>
      <c r="S759" s="118" t="str">
        <f t="shared" si="207"/>
        <v>1.4 - 1.59</v>
      </c>
      <c r="T759" s="119">
        <f t="shared" si="208"/>
        <v>0.43709999999999999</v>
      </c>
      <c r="U759" s="120">
        <f t="shared" si="209"/>
        <v>0.19743850167393096</v>
      </c>
      <c r="V759" s="161">
        <f t="shared" si="210"/>
        <v>0.43709999999999993</v>
      </c>
      <c r="W759" s="161">
        <f t="shared" si="211"/>
        <v>149.31577277702445</v>
      </c>
      <c r="X759" s="121">
        <f t="shared" si="212"/>
        <v>3.7208117969253589</v>
      </c>
      <c r="Y759" s="188">
        <v>12.002618699759223</v>
      </c>
      <c r="Z759" s="148">
        <f t="shared" si="213"/>
        <v>8</v>
      </c>
      <c r="AA759" s="148">
        <f t="shared" si="214"/>
        <v>9</v>
      </c>
      <c r="AB759" s="122">
        <f t="shared" si="215"/>
        <v>341.60551996573889</v>
      </c>
      <c r="AC759" s="30">
        <f t="shared" si="216"/>
        <v>636.89839249655142</v>
      </c>
      <c r="AD759" s="31">
        <f t="shared" si="217"/>
        <v>0.88888888888888884</v>
      </c>
      <c r="AE759" s="164">
        <f t="shared" si="218"/>
        <v>35.813999999999993</v>
      </c>
      <c r="AF759" s="165">
        <f t="shared" si="219"/>
        <v>3.7208117969253589</v>
      </c>
      <c r="AH759" t="str">
        <f t="shared" si="220"/>
        <v>2021</v>
      </c>
    </row>
    <row r="760" spans="4:34" hidden="1" x14ac:dyDescent="0.25">
      <c r="D760" s="282" t="str">
        <f t="shared" si="205"/>
        <v>Q4 2021</v>
      </c>
      <c r="E760" s="114" t="s">
        <v>65</v>
      </c>
      <c r="F760" s="115" t="s">
        <v>86</v>
      </c>
      <c r="G760" s="157" t="s">
        <v>43</v>
      </c>
      <c r="H760" s="157" t="s">
        <v>197</v>
      </c>
      <c r="I760" s="116" t="s">
        <v>89</v>
      </c>
      <c r="J760" s="116" t="s">
        <v>45</v>
      </c>
      <c r="K760" s="116" t="s">
        <v>70</v>
      </c>
      <c r="L760" s="116" t="s">
        <v>77</v>
      </c>
      <c r="M760" s="116" t="s">
        <v>180</v>
      </c>
      <c r="N760" s="117">
        <v>1.58</v>
      </c>
      <c r="O760" s="146">
        <v>320</v>
      </c>
      <c r="P760" s="146">
        <v>360</v>
      </c>
      <c r="Q760" s="242">
        <v>0.98</v>
      </c>
      <c r="R760" s="118" t="str">
        <f t="shared" si="206"/>
        <v>300 - 399</v>
      </c>
      <c r="S760" s="118" t="str">
        <f t="shared" si="207"/>
        <v>1.4 - 1.59</v>
      </c>
      <c r="T760" s="119">
        <f t="shared" si="208"/>
        <v>1.5484</v>
      </c>
      <c r="U760" s="120">
        <f t="shared" si="209"/>
        <v>0.78374029680993096</v>
      </c>
      <c r="V760" s="161">
        <f t="shared" si="210"/>
        <v>1.5483999999999998</v>
      </c>
      <c r="W760" s="161">
        <f t="shared" si="211"/>
        <v>472.03050748865797</v>
      </c>
      <c r="X760" s="121">
        <f t="shared" si="212"/>
        <v>13.069518139737813</v>
      </c>
      <c r="Y760" s="188">
        <v>13.336242999732463</v>
      </c>
      <c r="Z760" s="148">
        <f t="shared" si="213"/>
        <v>8</v>
      </c>
      <c r="AA760" s="148">
        <f t="shared" si="214"/>
        <v>9</v>
      </c>
      <c r="AB760" s="122">
        <f t="shared" si="215"/>
        <v>304.8504956656277</v>
      </c>
      <c r="AC760" s="30">
        <f t="shared" si="216"/>
        <v>799.73499674482753</v>
      </c>
      <c r="AD760" s="31">
        <f t="shared" si="217"/>
        <v>0.88888888888888884</v>
      </c>
      <c r="AE760" s="164">
        <f t="shared" si="218"/>
        <v>40.131999999999998</v>
      </c>
      <c r="AF760" s="165">
        <f t="shared" si="219"/>
        <v>13.069518139737813</v>
      </c>
      <c r="AH760" t="str">
        <f t="shared" si="220"/>
        <v>2021</v>
      </c>
    </row>
    <row r="761" spans="4:34" hidden="1" x14ac:dyDescent="0.25">
      <c r="D761" s="282" t="str">
        <f t="shared" si="205"/>
        <v>Q4 2021</v>
      </c>
      <c r="E761" s="114" t="s">
        <v>65</v>
      </c>
      <c r="F761" s="115" t="s">
        <v>86</v>
      </c>
      <c r="G761" s="157" t="s">
        <v>43</v>
      </c>
      <c r="H761" s="157" t="s">
        <v>197</v>
      </c>
      <c r="I761" s="116" t="s">
        <v>58</v>
      </c>
      <c r="J761" s="116" t="s">
        <v>45</v>
      </c>
      <c r="K761" s="116" t="s">
        <v>70</v>
      </c>
      <c r="L761" s="116" t="s">
        <v>148</v>
      </c>
      <c r="M761" s="116" t="s">
        <v>180</v>
      </c>
      <c r="N761" s="117">
        <v>1.6</v>
      </c>
      <c r="O761" s="146">
        <v>320</v>
      </c>
      <c r="P761" s="146">
        <v>360</v>
      </c>
      <c r="Q761" s="242">
        <v>0.25</v>
      </c>
      <c r="R761" s="118" t="str">
        <f t="shared" si="206"/>
        <v>300 - 399</v>
      </c>
      <c r="S761" s="118" t="str">
        <f t="shared" si="207"/>
        <v>1.6 - 1.79</v>
      </c>
      <c r="T761" s="119">
        <f t="shared" si="208"/>
        <v>0.4</v>
      </c>
      <c r="U761" s="120">
        <f t="shared" si="209"/>
        <v>0.20502739862068964</v>
      </c>
      <c r="V761" s="161">
        <f t="shared" si="210"/>
        <v>0.4</v>
      </c>
      <c r="W761" s="161">
        <f t="shared" si="211"/>
        <v>120.41594578792295</v>
      </c>
      <c r="X761" s="121">
        <f t="shared" si="212"/>
        <v>3.6674668249264286</v>
      </c>
      <c r="Y761" s="188">
        <v>14.669867299705714</v>
      </c>
      <c r="Z761" s="148">
        <f t="shared" si="213"/>
        <v>8</v>
      </c>
      <c r="AA761" s="148">
        <f t="shared" si="214"/>
        <v>9</v>
      </c>
      <c r="AB761" s="122">
        <f t="shared" si="215"/>
        <v>301.03986446980736</v>
      </c>
      <c r="AC761" s="30">
        <f t="shared" si="216"/>
        <v>820.10959448275855</v>
      </c>
      <c r="AD761" s="31">
        <f t="shared" si="217"/>
        <v>0.88888888888888884</v>
      </c>
      <c r="AE761" s="164">
        <f t="shared" si="218"/>
        <v>40.64</v>
      </c>
      <c r="AF761" s="165">
        <f t="shared" si="219"/>
        <v>3.6674668249264286</v>
      </c>
      <c r="AH761" t="str">
        <f t="shared" si="220"/>
        <v>2021</v>
      </c>
    </row>
    <row r="762" spans="4:34" hidden="1" x14ac:dyDescent="0.25">
      <c r="D762" s="282" t="str">
        <f t="shared" si="205"/>
        <v>Q4 2021</v>
      </c>
      <c r="E762" s="114" t="s">
        <v>65</v>
      </c>
      <c r="F762" s="115" t="s">
        <v>86</v>
      </c>
      <c r="G762" s="157" t="s">
        <v>43</v>
      </c>
      <c r="H762" s="157" t="s">
        <v>197</v>
      </c>
      <c r="I762" s="116" t="s">
        <v>50</v>
      </c>
      <c r="J762" s="116" t="s">
        <v>45</v>
      </c>
      <c r="K762" s="116" t="s">
        <v>70</v>
      </c>
      <c r="L762" s="116" t="s">
        <v>70</v>
      </c>
      <c r="M762" s="116" t="s">
        <v>152</v>
      </c>
      <c r="N762" s="117">
        <v>1.4</v>
      </c>
      <c r="O762" s="146">
        <v>240</v>
      </c>
      <c r="P762" s="146">
        <v>240</v>
      </c>
      <c r="Q762" s="242">
        <v>0.27800000000000002</v>
      </c>
      <c r="R762" s="118" t="str">
        <f t="shared" si="206"/>
        <v>200 - 299</v>
      </c>
      <c r="S762" s="118" t="str">
        <f t="shared" si="207"/>
        <v>1.4 - 1.59</v>
      </c>
      <c r="T762" s="119">
        <f t="shared" si="208"/>
        <v>0.38919999999999999</v>
      </c>
      <c r="U762" s="120">
        <f t="shared" si="209"/>
        <v>0.17576739039999997</v>
      </c>
      <c r="V762" s="161">
        <f t="shared" si="210"/>
        <v>0.38919999999999999</v>
      </c>
      <c r="W762" s="161">
        <f t="shared" si="211"/>
        <v>94.356328881532917</v>
      </c>
      <c r="X762" s="121">
        <f t="shared" si="212"/>
        <v>3.707475553925625</v>
      </c>
      <c r="Y762" s="188">
        <v>13.336242999732463</v>
      </c>
      <c r="Z762" s="148">
        <f t="shared" si="213"/>
        <v>1</v>
      </c>
      <c r="AA762" s="148">
        <f t="shared" si="214"/>
        <v>1</v>
      </c>
      <c r="AB762" s="122">
        <f t="shared" si="215"/>
        <v>242.43661069253059</v>
      </c>
      <c r="AC762" s="30">
        <f t="shared" si="216"/>
        <v>632.25679999999988</v>
      </c>
      <c r="AD762" s="31">
        <f t="shared" si="217"/>
        <v>1</v>
      </c>
      <c r="AE762" s="164">
        <f t="shared" si="218"/>
        <v>35.559999999999995</v>
      </c>
      <c r="AF762" s="165">
        <f t="shared" si="219"/>
        <v>3.707475553925625</v>
      </c>
      <c r="AH762" t="str">
        <f t="shared" si="220"/>
        <v>2021</v>
      </c>
    </row>
    <row r="763" spans="4:34" hidden="1" x14ac:dyDescent="0.25">
      <c r="D763" s="282" t="str">
        <f t="shared" si="205"/>
        <v>Q4 2021</v>
      </c>
      <c r="E763" s="114" t="s">
        <v>65</v>
      </c>
      <c r="F763" s="115" t="s">
        <v>86</v>
      </c>
      <c r="G763" s="157" t="s">
        <v>43</v>
      </c>
      <c r="H763" s="157" t="s">
        <v>197</v>
      </c>
      <c r="I763" s="116" t="s">
        <v>44</v>
      </c>
      <c r="J763" s="116" t="s">
        <v>45</v>
      </c>
      <c r="K763" s="116" t="s">
        <v>70</v>
      </c>
      <c r="L763" s="116" t="s">
        <v>70</v>
      </c>
      <c r="M763" s="116" t="s">
        <v>270</v>
      </c>
      <c r="N763" s="117">
        <v>1.4</v>
      </c>
      <c r="O763" s="146">
        <v>300</v>
      </c>
      <c r="P763" s="146">
        <v>300</v>
      </c>
      <c r="Q763" s="242">
        <v>0.1</v>
      </c>
      <c r="R763" s="118" t="str">
        <f t="shared" si="206"/>
        <v>300 - 399</v>
      </c>
      <c r="S763" s="118" t="str">
        <f t="shared" si="207"/>
        <v>1.4 - 1.59</v>
      </c>
      <c r="T763" s="119">
        <f t="shared" si="208"/>
        <v>0.13999999999999999</v>
      </c>
      <c r="U763" s="120">
        <f t="shared" si="209"/>
        <v>6.3225679999999992E-2</v>
      </c>
      <c r="V763" s="161">
        <f t="shared" si="210"/>
        <v>0.13999999999999999</v>
      </c>
      <c r="W763" s="161">
        <f t="shared" si="211"/>
        <v>42.426406871192853</v>
      </c>
      <c r="X763" s="121">
        <f t="shared" si="212"/>
        <v>1.2002618699759224</v>
      </c>
      <c r="Y763" s="188">
        <v>12.002618699759223</v>
      </c>
      <c r="Z763" s="148">
        <f t="shared" si="213"/>
        <v>1</v>
      </c>
      <c r="AA763" s="148">
        <f t="shared" si="214"/>
        <v>1</v>
      </c>
      <c r="AB763" s="122">
        <f t="shared" si="215"/>
        <v>303.04576336566328</v>
      </c>
      <c r="AC763" s="30">
        <f t="shared" si="216"/>
        <v>632.25679999999988</v>
      </c>
      <c r="AD763" s="31">
        <f t="shared" si="217"/>
        <v>1</v>
      </c>
      <c r="AE763" s="164">
        <f t="shared" si="218"/>
        <v>35.559999999999995</v>
      </c>
      <c r="AF763" s="165">
        <f t="shared" si="219"/>
        <v>1.2002618699759224</v>
      </c>
      <c r="AH763" t="str">
        <f t="shared" si="220"/>
        <v>2021</v>
      </c>
    </row>
    <row r="764" spans="4:34" hidden="1" x14ac:dyDescent="0.25">
      <c r="D764" s="282" t="str">
        <f t="shared" si="205"/>
        <v>Q4 2021</v>
      </c>
      <c r="E764" s="114" t="s">
        <v>65</v>
      </c>
      <c r="F764" s="115" t="s">
        <v>86</v>
      </c>
      <c r="G764" s="157" t="s">
        <v>43</v>
      </c>
      <c r="H764" s="157" t="s">
        <v>197</v>
      </c>
      <c r="I764" s="116" t="s">
        <v>73</v>
      </c>
      <c r="J764" s="116" t="s">
        <v>45</v>
      </c>
      <c r="K764" s="116" t="s">
        <v>70</v>
      </c>
      <c r="L764" s="116" t="s">
        <v>70</v>
      </c>
      <c r="M764" s="116" t="s">
        <v>131</v>
      </c>
      <c r="N764" s="117">
        <v>1.2</v>
      </c>
      <c r="O764" s="146">
        <v>390</v>
      </c>
      <c r="P764" s="146">
        <v>390</v>
      </c>
      <c r="Q764" s="242">
        <v>0.05</v>
      </c>
      <c r="R764" s="118" t="str">
        <f t="shared" si="206"/>
        <v>400 - 499</v>
      </c>
      <c r="S764" s="118" t="str">
        <f t="shared" si="207"/>
        <v>1.2 - 1.39</v>
      </c>
      <c r="T764" s="119">
        <f t="shared" si="208"/>
        <v>0.06</v>
      </c>
      <c r="U764" s="120">
        <f t="shared" si="209"/>
        <v>2.3225759999999995E-2</v>
      </c>
      <c r="V764" s="161">
        <f t="shared" si="210"/>
        <v>6.0000000000000005E-2</v>
      </c>
      <c r="W764" s="161">
        <f t="shared" si="211"/>
        <v>27.577164466275356</v>
      </c>
      <c r="X764" s="121">
        <f t="shared" si="212"/>
        <v>0.54423435661728903</v>
      </c>
      <c r="Y764" s="188">
        <v>10.88468713234578</v>
      </c>
      <c r="Z764" s="148">
        <f t="shared" si="213"/>
        <v>1</v>
      </c>
      <c r="AA764" s="148">
        <f t="shared" si="214"/>
        <v>1</v>
      </c>
      <c r="AB764" s="122">
        <f t="shared" si="215"/>
        <v>459.61940777125591</v>
      </c>
      <c r="AC764" s="30">
        <f t="shared" si="216"/>
        <v>464.51519999999988</v>
      </c>
      <c r="AD764" s="31">
        <f t="shared" si="217"/>
        <v>1</v>
      </c>
      <c r="AE764" s="164">
        <f t="shared" si="218"/>
        <v>30.479999999999997</v>
      </c>
      <c r="AF764" s="165">
        <f t="shared" si="219"/>
        <v>0.54423435661728903</v>
      </c>
      <c r="AH764" t="str">
        <f t="shared" si="220"/>
        <v>2021</v>
      </c>
    </row>
    <row r="765" spans="4:34" hidden="1" x14ac:dyDescent="0.25">
      <c r="D765" s="282" t="str">
        <f t="shared" si="205"/>
        <v>Q4 2021</v>
      </c>
      <c r="E765" s="114" t="s">
        <v>65</v>
      </c>
      <c r="F765" s="115" t="s">
        <v>86</v>
      </c>
      <c r="G765" s="157" t="s">
        <v>43</v>
      </c>
      <c r="H765" s="157" t="s">
        <v>197</v>
      </c>
      <c r="I765" s="116" t="s">
        <v>58</v>
      </c>
      <c r="J765" s="116" t="s">
        <v>45</v>
      </c>
      <c r="K765" s="116" t="s">
        <v>70</v>
      </c>
      <c r="L765" s="116" t="s">
        <v>70</v>
      </c>
      <c r="M765" s="116" t="s">
        <v>131</v>
      </c>
      <c r="N765" s="117">
        <v>1.4</v>
      </c>
      <c r="O765" s="146">
        <v>400</v>
      </c>
      <c r="P765" s="146">
        <v>400</v>
      </c>
      <c r="Q765" s="242">
        <v>0.11</v>
      </c>
      <c r="R765" s="118" t="str">
        <f t="shared" si="206"/>
        <v>400 - 499</v>
      </c>
      <c r="S765" s="118" t="str">
        <f t="shared" si="207"/>
        <v>1.4 - 1.59</v>
      </c>
      <c r="T765" s="119">
        <f t="shared" si="208"/>
        <v>0.154</v>
      </c>
      <c r="U765" s="120">
        <f t="shared" si="209"/>
        <v>6.9548247999999993E-2</v>
      </c>
      <c r="V765" s="161">
        <f t="shared" si="210"/>
        <v>0.154</v>
      </c>
      <c r="W765" s="161">
        <f t="shared" si="211"/>
        <v>62.225396744416187</v>
      </c>
      <c r="X765" s="121">
        <f t="shared" si="212"/>
        <v>1.393637393472043</v>
      </c>
      <c r="Y765" s="188">
        <v>12.669430849745845</v>
      </c>
      <c r="Z765" s="148">
        <f t="shared" si="213"/>
        <v>1</v>
      </c>
      <c r="AA765" s="148">
        <f t="shared" si="214"/>
        <v>1</v>
      </c>
      <c r="AB765" s="122">
        <f t="shared" si="215"/>
        <v>404.06101782088433</v>
      </c>
      <c r="AC765" s="30">
        <f t="shared" si="216"/>
        <v>632.25679999999988</v>
      </c>
      <c r="AD765" s="31">
        <f t="shared" si="217"/>
        <v>1</v>
      </c>
      <c r="AE765" s="164">
        <f t="shared" si="218"/>
        <v>35.559999999999995</v>
      </c>
      <c r="AF765" s="165">
        <f t="shared" si="219"/>
        <v>1.393637393472043</v>
      </c>
      <c r="AH765" t="str">
        <f t="shared" si="220"/>
        <v>2021</v>
      </c>
    </row>
    <row r="766" spans="4:34" hidden="1" x14ac:dyDescent="0.25">
      <c r="D766" s="282" t="str">
        <f t="shared" si="205"/>
        <v>Q4 2021</v>
      </c>
      <c r="E766" s="114" t="s">
        <v>65</v>
      </c>
      <c r="F766" s="115" t="s">
        <v>86</v>
      </c>
      <c r="G766" s="157" t="s">
        <v>43</v>
      </c>
      <c r="H766" s="157" t="s">
        <v>197</v>
      </c>
      <c r="I766" s="116" t="s">
        <v>58</v>
      </c>
      <c r="J766" s="116" t="s">
        <v>45</v>
      </c>
      <c r="K766" s="116" t="s">
        <v>70</v>
      </c>
      <c r="L766" s="116" t="s">
        <v>70</v>
      </c>
      <c r="M766" s="116" t="s">
        <v>131</v>
      </c>
      <c r="N766" s="117">
        <v>0.95</v>
      </c>
      <c r="O766" s="146">
        <v>120</v>
      </c>
      <c r="P766" s="146">
        <v>180</v>
      </c>
      <c r="Q766" s="242">
        <v>0.3</v>
      </c>
      <c r="R766" s="118" t="str">
        <f t="shared" si="206"/>
        <v>200 - 299</v>
      </c>
      <c r="S766" s="118" t="str">
        <f t="shared" si="207"/>
        <v>0.8 - 0.99</v>
      </c>
      <c r="T766" s="119">
        <f t="shared" si="208"/>
        <v>0.28499999999999998</v>
      </c>
      <c r="U766" s="120">
        <f t="shared" si="209"/>
        <v>8.0620186153846154E-2</v>
      </c>
      <c r="V766" s="161">
        <f t="shared" si="210"/>
        <v>0.28499999999999998</v>
      </c>
      <c r="W766" s="161">
        <f t="shared" si="211"/>
        <v>64.899922958351809</v>
      </c>
      <c r="X766" s="121">
        <f t="shared" si="212"/>
        <v>2.4005237399518431</v>
      </c>
      <c r="Y766" s="188">
        <v>8.0017457998394779</v>
      </c>
      <c r="Z766" s="148">
        <f t="shared" si="213"/>
        <v>2</v>
      </c>
      <c r="AA766" s="148">
        <f t="shared" si="214"/>
        <v>3</v>
      </c>
      <c r="AB766" s="122">
        <f t="shared" si="215"/>
        <v>227.71902792404143</v>
      </c>
      <c r="AC766" s="30">
        <f t="shared" si="216"/>
        <v>268.73395384615384</v>
      </c>
      <c r="AD766" s="31">
        <f t="shared" si="217"/>
        <v>0.66666666666666663</v>
      </c>
      <c r="AE766" s="164">
        <f t="shared" si="218"/>
        <v>24.13</v>
      </c>
      <c r="AF766" s="165">
        <f t="shared" si="219"/>
        <v>2.4005237399518431</v>
      </c>
      <c r="AH766" t="str">
        <f t="shared" si="220"/>
        <v>2021</v>
      </c>
    </row>
    <row r="767" spans="4:34" hidden="1" x14ac:dyDescent="0.25">
      <c r="D767" s="282" t="str">
        <f t="shared" si="205"/>
        <v>Q4 2021</v>
      </c>
      <c r="E767" s="114" t="s">
        <v>65</v>
      </c>
      <c r="F767" s="115" t="s">
        <v>86</v>
      </c>
      <c r="G767" s="157" t="s">
        <v>43</v>
      </c>
      <c r="H767" s="157" t="s">
        <v>197</v>
      </c>
      <c r="I767" s="116" t="s">
        <v>89</v>
      </c>
      <c r="J767" s="116" t="s">
        <v>45</v>
      </c>
      <c r="K767" s="116" t="s">
        <v>70</v>
      </c>
      <c r="L767" s="116" t="s">
        <v>70</v>
      </c>
      <c r="M767" s="116" t="s">
        <v>131</v>
      </c>
      <c r="N767" s="117">
        <v>1.39</v>
      </c>
      <c r="O767" s="146">
        <v>454</v>
      </c>
      <c r="P767" s="146">
        <v>454</v>
      </c>
      <c r="Q767" s="242">
        <v>0.35</v>
      </c>
      <c r="R767" s="118" t="str">
        <f t="shared" si="206"/>
        <v>400 - 499</v>
      </c>
      <c r="S767" s="118" t="str">
        <f t="shared" si="207"/>
        <v>1.2 - 1.39</v>
      </c>
      <c r="T767" s="119">
        <f t="shared" si="208"/>
        <v>0.48649999999999993</v>
      </c>
      <c r="U767" s="120">
        <f t="shared" si="209"/>
        <v>0.21813988629999997</v>
      </c>
      <c r="V767" s="161">
        <f t="shared" si="210"/>
        <v>0.48649999999999999</v>
      </c>
      <c r="W767" s="161">
        <f t="shared" si="211"/>
        <v>224.71853506108476</v>
      </c>
      <c r="X767" s="121">
        <f t="shared" si="212"/>
        <v>4.6676850499063613</v>
      </c>
      <c r="Y767" s="188">
        <v>13.336242999732463</v>
      </c>
      <c r="Z767" s="148">
        <f t="shared" si="213"/>
        <v>1</v>
      </c>
      <c r="AA767" s="148">
        <f t="shared" si="214"/>
        <v>1</v>
      </c>
      <c r="AB767" s="122">
        <f t="shared" si="215"/>
        <v>461.90860238660804</v>
      </c>
      <c r="AC767" s="30">
        <f t="shared" si="216"/>
        <v>623.25681799999995</v>
      </c>
      <c r="AD767" s="31">
        <f t="shared" si="217"/>
        <v>1</v>
      </c>
      <c r="AE767" s="164">
        <f t="shared" si="218"/>
        <v>35.305999999999997</v>
      </c>
      <c r="AF767" s="165">
        <f t="shared" si="219"/>
        <v>4.6676850499063613</v>
      </c>
      <c r="AH767" t="str">
        <f t="shared" si="220"/>
        <v>2021</v>
      </c>
    </row>
    <row r="768" spans="4:34" hidden="1" x14ac:dyDescent="0.25">
      <c r="D768" s="282" t="str">
        <f t="shared" si="205"/>
        <v>Q4 2021</v>
      </c>
      <c r="E768" s="114" t="s">
        <v>65</v>
      </c>
      <c r="F768" s="115" t="s">
        <v>86</v>
      </c>
      <c r="G768" s="157" t="s">
        <v>43</v>
      </c>
      <c r="H768" s="157" t="s">
        <v>197</v>
      </c>
      <c r="I768" s="116" t="s">
        <v>58</v>
      </c>
      <c r="J768" s="116" t="s">
        <v>45</v>
      </c>
      <c r="K768" s="116" t="s">
        <v>70</v>
      </c>
      <c r="L768" s="116" t="s">
        <v>70</v>
      </c>
      <c r="M768" s="116" t="s">
        <v>131</v>
      </c>
      <c r="N768" s="117">
        <v>1.1000000000000001</v>
      </c>
      <c r="O768" s="146">
        <v>126</v>
      </c>
      <c r="P768" s="146">
        <v>294</v>
      </c>
      <c r="Q768" s="242">
        <v>0.5</v>
      </c>
      <c r="R768" s="118" t="str">
        <f t="shared" si="206"/>
        <v>200 - 299</v>
      </c>
      <c r="S768" s="118" t="str">
        <f t="shared" si="207"/>
        <v>1 - 1.19</v>
      </c>
      <c r="T768" s="119">
        <f t="shared" si="208"/>
        <v>0.55000000000000004</v>
      </c>
      <c r="U768" s="120">
        <f t="shared" si="209"/>
        <v>0.14132341034482759</v>
      </c>
      <c r="V768" s="161">
        <f t="shared" si="210"/>
        <v>0.55000000000000004</v>
      </c>
      <c r="W768" s="161">
        <f t="shared" si="211"/>
        <v>159.93123522314207</v>
      </c>
      <c r="X768" s="121">
        <f t="shared" si="212"/>
        <v>2.8871437186382862</v>
      </c>
      <c r="Y768" s="188">
        <v>5.7742874372765725</v>
      </c>
      <c r="Z768" s="148">
        <f t="shared" si="213"/>
        <v>3</v>
      </c>
      <c r="AA768" s="148">
        <f t="shared" si="214"/>
        <v>7</v>
      </c>
      <c r="AB768" s="122">
        <f t="shared" si="215"/>
        <v>290.78406404207647</v>
      </c>
      <c r="AC768" s="30">
        <f t="shared" si="216"/>
        <v>282.64682068965521</v>
      </c>
      <c r="AD768" s="31">
        <f t="shared" si="217"/>
        <v>0.42857142857142855</v>
      </c>
      <c r="AE768" s="164">
        <f t="shared" si="218"/>
        <v>27.94</v>
      </c>
      <c r="AF768" s="165">
        <f t="shared" si="219"/>
        <v>2.8871437186382862</v>
      </c>
      <c r="AH768" t="str">
        <f t="shared" si="220"/>
        <v>2021</v>
      </c>
    </row>
    <row r="769" spans="4:34" hidden="1" x14ac:dyDescent="0.25">
      <c r="D769" s="282" t="str">
        <f t="shared" si="205"/>
        <v>Q4 2021</v>
      </c>
      <c r="E769" s="114" t="s">
        <v>65</v>
      </c>
      <c r="F769" s="115" t="s">
        <v>86</v>
      </c>
      <c r="G769" s="157" t="s">
        <v>43</v>
      </c>
      <c r="H769" s="157" t="s">
        <v>197</v>
      </c>
      <c r="I769" s="116" t="s">
        <v>89</v>
      </c>
      <c r="J769" s="116" t="s">
        <v>45</v>
      </c>
      <c r="K769" s="116" t="s">
        <v>70</v>
      </c>
      <c r="L769" s="116" t="s">
        <v>70</v>
      </c>
      <c r="M769" s="116" t="s">
        <v>131</v>
      </c>
      <c r="N769" s="117">
        <v>0.95</v>
      </c>
      <c r="O769" s="146">
        <v>120</v>
      </c>
      <c r="P769" s="146">
        <v>240</v>
      </c>
      <c r="Q769" s="242">
        <v>0.9</v>
      </c>
      <c r="R769" s="118" t="str">
        <f t="shared" si="206"/>
        <v>200 - 299</v>
      </c>
      <c r="S769" s="118" t="str">
        <f t="shared" si="207"/>
        <v>0.8 - 0.99</v>
      </c>
      <c r="T769" s="119">
        <f t="shared" si="208"/>
        <v>0.85499999999999998</v>
      </c>
      <c r="U769" s="120">
        <f t="shared" si="209"/>
        <v>0.20961248399999999</v>
      </c>
      <c r="V769" s="161">
        <f t="shared" si="210"/>
        <v>0.85499999999999998</v>
      </c>
      <c r="W769" s="161">
        <f t="shared" si="211"/>
        <v>241.49534156997728</v>
      </c>
      <c r="X769" s="121">
        <f t="shared" si="212"/>
        <v>7.2015712198555306</v>
      </c>
      <c r="Y769" s="188">
        <v>8.0017457998394779</v>
      </c>
      <c r="Z769" s="148">
        <f t="shared" si="213"/>
        <v>1</v>
      </c>
      <c r="AA769" s="148">
        <f t="shared" si="214"/>
        <v>2</v>
      </c>
      <c r="AB769" s="122">
        <f t="shared" si="215"/>
        <v>282.45069189471025</v>
      </c>
      <c r="AC769" s="30">
        <f t="shared" si="216"/>
        <v>232.90276</v>
      </c>
      <c r="AD769" s="31">
        <f t="shared" si="217"/>
        <v>0.5</v>
      </c>
      <c r="AE769" s="164">
        <f t="shared" si="218"/>
        <v>24.13</v>
      </c>
      <c r="AF769" s="165">
        <f t="shared" si="219"/>
        <v>7.2015712198555306</v>
      </c>
      <c r="AH769" t="str">
        <f t="shared" si="220"/>
        <v>2021</v>
      </c>
    </row>
    <row r="770" spans="4:34" hidden="1" x14ac:dyDescent="0.25">
      <c r="D770" s="282" t="str">
        <f t="shared" si="205"/>
        <v>Q4 2021</v>
      </c>
      <c r="E770" s="114" t="s">
        <v>65</v>
      </c>
      <c r="F770" s="115" t="s">
        <v>86</v>
      </c>
      <c r="G770" s="157" t="s">
        <v>43</v>
      </c>
      <c r="H770" s="157" t="s">
        <v>197</v>
      </c>
      <c r="I770" s="116" t="s">
        <v>89</v>
      </c>
      <c r="J770" s="116" t="s">
        <v>45</v>
      </c>
      <c r="K770" s="116" t="s">
        <v>70</v>
      </c>
      <c r="L770" s="116" t="s">
        <v>70</v>
      </c>
      <c r="M770" s="116" t="s">
        <v>185</v>
      </c>
      <c r="N770" s="117">
        <v>1.1000000000000001</v>
      </c>
      <c r="O770" s="146">
        <v>126</v>
      </c>
      <c r="P770" s="146">
        <v>294</v>
      </c>
      <c r="Q770" s="242">
        <v>0.9</v>
      </c>
      <c r="R770" s="118" t="str">
        <f t="shared" si="206"/>
        <v>200 - 299</v>
      </c>
      <c r="S770" s="118" t="str">
        <f t="shared" si="207"/>
        <v>1 - 1.19</v>
      </c>
      <c r="T770" s="119">
        <f t="shared" si="208"/>
        <v>0.9900000000000001</v>
      </c>
      <c r="U770" s="120">
        <f t="shared" si="209"/>
        <v>0.2543821386206897</v>
      </c>
      <c r="V770" s="161">
        <f t="shared" si="210"/>
        <v>0.9900000000000001</v>
      </c>
      <c r="W770" s="161">
        <f t="shared" si="211"/>
        <v>287.87622340165575</v>
      </c>
      <c r="X770" s="121">
        <f t="shared" si="212"/>
        <v>5.357575068096434</v>
      </c>
      <c r="Y770" s="188">
        <v>5.9528611867738155</v>
      </c>
      <c r="Z770" s="148">
        <f t="shared" si="213"/>
        <v>3</v>
      </c>
      <c r="AA770" s="148">
        <f t="shared" si="214"/>
        <v>7</v>
      </c>
      <c r="AB770" s="122">
        <f t="shared" si="215"/>
        <v>290.78406404207647</v>
      </c>
      <c r="AC770" s="30">
        <f t="shared" si="216"/>
        <v>282.64682068965521</v>
      </c>
      <c r="AD770" s="31">
        <f t="shared" si="217"/>
        <v>0.42857142857142855</v>
      </c>
      <c r="AE770" s="164">
        <f t="shared" si="218"/>
        <v>27.94</v>
      </c>
      <c r="AF770" s="165">
        <f t="shared" si="219"/>
        <v>5.357575068096434</v>
      </c>
      <c r="AH770" t="str">
        <f t="shared" si="220"/>
        <v>2021</v>
      </c>
    </row>
    <row r="771" spans="4:34" hidden="1" x14ac:dyDescent="0.25">
      <c r="D771" s="282" t="str">
        <f t="shared" si="205"/>
        <v>Q4 2021</v>
      </c>
      <c r="E771" s="114" t="s">
        <v>65</v>
      </c>
      <c r="F771" s="115" t="s">
        <v>86</v>
      </c>
      <c r="G771" s="157" t="s">
        <v>43</v>
      </c>
      <c r="H771" s="157" t="s">
        <v>197</v>
      </c>
      <c r="I771" s="116" t="s">
        <v>72</v>
      </c>
      <c r="J771" s="116" t="s">
        <v>45</v>
      </c>
      <c r="K771" s="116" t="s">
        <v>70</v>
      </c>
      <c r="L771" s="116" t="s">
        <v>82</v>
      </c>
      <c r="M771" s="116" t="s">
        <v>163</v>
      </c>
      <c r="N771" s="117">
        <v>1.4</v>
      </c>
      <c r="O771" s="146">
        <v>300</v>
      </c>
      <c r="P771" s="146">
        <v>300</v>
      </c>
      <c r="Q771" s="242">
        <v>0.13</v>
      </c>
      <c r="R771" s="118" t="str">
        <f t="shared" si="206"/>
        <v>300 - 399</v>
      </c>
      <c r="S771" s="118" t="str">
        <f t="shared" si="207"/>
        <v>1.4 - 1.59</v>
      </c>
      <c r="T771" s="119">
        <f t="shared" si="208"/>
        <v>0.182</v>
      </c>
      <c r="U771" s="120">
        <f t="shared" si="209"/>
        <v>8.2193383999999994E-2</v>
      </c>
      <c r="V771" s="161">
        <f t="shared" si="210"/>
        <v>0.182</v>
      </c>
      <c r="W771" s="161">
        <f t="shared" si="211"/>
        <v>55.154328932550712</v>
      </c>
      <c r="X771" s="121">
        <f t="shared" si="212"/>
        <v>1.560340430968699</v>
      </c>
      <c r="Y771" s="188">
        <v>12.002618699759223</v>
      </c>
      <c r="Z771" s="148">
        <f t="shared" si="213"/>
        <v>1</v>
      </c>
      <c r="AA771" s="148">
        <f t="shared" si="214"/>
        <v>1</v>
      </c>
      <c r="AB771" s="122">
        <f t="shared" si="215"/>
        <v>303.04576336566328</v>
      </c>
      <c r="AC771" s="30">
        <f t="shared" si="216"/>
        <v>632.25679999999988</v>
      </c>
      <c r="AD771" s="31">
        <f t="shared" si="217"/>
        <v>1</v>
      </c>
      <c r="AE771" s="164">
        <f t="shared" si="218"/>
        <v>35.559999999999995</v>
      </c>
      <c r="AF771" s="165">
        <f t="shared" si="219"/>
        <v>1.560340430968699</v>
      </c>
      <c r="AH771" t="str">
        <f t="shared" si="220"/>
        <v>2021</v>
      </c>
    </row>
    <row r="772" spans="4:34" hidden="1" x14ac:dyDescent="0.25">
      <c r="D772" s="282" t="str">
        <f t="shared" si="205"/>
        <v>Q4 2021</v>
      </c>
      <c r="E772" s="114" t="s">
        <v>65</v>
      </c>
      <c r="F772" s="115" t="s">
        <v>86</v>
      </c>
      <c r="G772" s="157" t="s">
        <v>43</v>
      </c>
      <c r="H772" s="157" t="s">
        <v>197</v>
      </c>
      <c r="I772" s="116" t="s">
        <v>89</v>
      </c>
      <c r="J772" s="116" t="s">
        <v>45</v>
      </c>
      <c r="K772" s="116" t="s">
        <v>55</v>
      </c>
      <c r="L772" s="116" t="s">
        <v>55</v>
      </c>
      <c r="M772" s="116" t="s">
        <v>184</v>
      </c>
      <c r="N772" s="117">
        <v>1.1000000000000001</v>
      </c>
      <c r="O772" s="146">
        <v>126</v>
      </c>
      <c r="P772" s="146">
        <v>294</v>
      </c>
      <c r="Q772" s="242">
        <v>0.19</v>
      </c>
      <c r="R772" s="118" t="str">
        <f t="shared" si="206"/>
        <v>200 - 299</v>
      </c>
      <c r="S772" s="118" t="str">
        <f t="shared" si="207"/>
        <v>1 - 1.19</v>
      </c>
      <c r="T772" s="119">
        <f t="shared" si="208"/>
        <v>0.20900000000000002</v>
      </c>
      <c r="U772" s="120">
        <f t="shared" si="209"/>
        <v>5.3702895931034493E-2</v>
      </c>
      <c r="V772" s="161">
        <f t="shared" si="210"/>
        <v>0.20900000000000002</v>
      </c>
      <c r="W772" s="161">
        <f t="shared" si="211"/>
        <v>60.773869384793983</v>
      </c>
      <c r="X772" s="121">
        <f t="shared" si="212"/>
        <v>1.1310436254870249</v>
      </c>
      <c r="Y772" s="188">
        <v>5.9528611867738155</v>
      </c>
      <c r="Z772" s="148">
        <f t="shared" si="213"/>
        <v>3</v>
      </c>
      <c r="AA772" s="148">
        <f t="shared" si="214"/>
        <v>7</v>
      </c>
      <c r="AB772" s="122">
        <f t="shared" si="215"/>
        <v>290.78406404207647</v>
      </c>
      <c r="AC772" s="30">
        <f t="shared" si="216"/>
        <v>282.64682068965521</v>
      </c>
      <c r="AD772" s="31">
        <f t="shared" si="217"/>
        <v>0.42857142857142855</v>
      </c>
      <c r="AE772" s="164">
        <f t="shared" si="218"/>
        <v>27.94</v>
      </c>
      <c r="AF772" s="165">
        <f t="shared" si="219"/>
        <v>1.1310436254870249</v>
      </c>
      <c r="AH772" t="str">
        <f t="shared" si="220"/>
        <v>2021</v>
      </c>
    </row>
    <row r="773" spans="4:34" hidden="1" x14ac:dyDescent="0.25">
      <c r="D773" s="282" t="str">
        <f t="shared" si="205"/>
        <v>Q4 2021</v>
      </c>
      <c r="E773" s="114" t="s">
        <v>65</v>
      </c>
      <c r="F773" s="115" t="s">
        <v>86</v>
      </c>
      <c r="G773" s="157" t="s">
        <v>43</v>
      </c>
      <c r="H773" s="157" t="s">
        <v>197</v>
      </c>
      <c r="I773" s="116" t="s">
        <v>58</v>
      </c>
      <c r="J773" s="116" t="s">
        <v>45</v>
      </c>
      <c r="K773" s="116" t="s">
        <v>55</v>
      </c>
      <c r="L773" s="116" t="s">
        <v>55</v>
      </c>
      <c r="M773" s="116" t="s">
        <v>184</v>
      </c>
      <c r="N773" s="117">
        <v>1.1000000000000001</v>
      </c>
      <c r="O773" s="146">
        <v>126</v>
      </c>
      <c r="P773" s="146">
        <v>294</v>
      </c>
      <c r="Q773" s="242">
        <v>0.2</v>
      </c>
      <c r="R773" s="118" t="str">
        <f t="shared" si="206"/>
        <v>200 - 299</v>
      </c>
      <c r="S773" s="118" t="str">
        <f t="shared" si="207"/>
        <v>1 - 1.19</v>
      </c>
      <c r="T773" s="119">
        <f t="shared" si="208"/>
        <v>0.22000000000000003</v>
      </c>
      <c r="U773" s="120">
        <f t="shared" si="209"/>
        <v>5.6529364137931047E-2</v>
      </c>
      <c r="V773" s="161">
        <f t="shared" si="210"/>
        <v>0.22000000000000006</v>
      </c>
      <c r="W773" s="161">
        <f t="shared" si="211"/>
        <v>63.972494089256827</v>
      </c>
      <c r="X773" s="121">
        <f t="shared" si="212"/>
        <v>1.1905722373547631</v>
      </c>
      <c r="Y773" s="188">
        <v>5.9528611867738155</v>
      </c>
      <c r="Z773" s="148">
        <f t="shared" si="213"/>
        <v>3</v>
      </c>
      <c r="AA773" s="148">
        <f t="shared" si="214"/>
        <v>7</v>
      </c>
      <c r="AB773" s="122">
        <f t="shared" si="215"/>
        <v>290.78406404207647</v>
      </c>
      <c r="AC773" s="30">
        <f t="shared" si="216"/>
        <v>282.64682068965521</v>
      </c>
      <c r="AD773" s="31">
        <f t="shared" si="217"/>
        <v>0.42857142857142855</v>
      </c>
      <c r="AE773" s="164">
        <f t="shared" si="218"/>
        <v>27.94</v>
      </c>
      <c r="AF773" s="165">
        <f t="shared" si="219"/>
        <v>1.1905722373547631</v>
      </c>
      <c r="AH773" t="str">
        <f t="shared" si="220"/>
        <v>2021</v>
      </c>
    </row>
    <row r="774" spans="4:34" hidden="1" x14ac:dyDescent="0.25">
      <c r="D774" s="282" t="str">
        <f t="shared" si="205"/>
        <v>Q4 2021</v>
      </c>
      <c r="E774" s="114" t="s">
        <v>65</v>
      </c>
      <c r="F774" s="115" t="s">
        <v>86</v>
      </c>
      <c r="G774" s="157" t="s">
        <v>43</v>
      </c>
      <c r="H774" s="157" t="s">
        <v>197</v>
      </c>
      <c r="I774" s="116" t="s">
        <v>73</v>
      </c>
      <c r="J774" s="116" t="s">
        <v>45</v>
      </c>
      <c r="K774" s="116" t="s">
        <v>80</v>
      </c>
      <c r="L774" s="116" t="s">
        <v>80</v>
      </c>
      <c r="M774" s="116" t="s">
        <v>287</v>
      </c>
      <c r="N774" s="117">
        <v>1.43</v>
      </c>
      <c r="O774" s="146">
        <v>466</v>
      </c>
      <c r="P774" s="146">
        <v>466</v>
      </c>
      <c r="Q774" s="242">
        <v>0.09</v>
      </c>
      <c r="R774" s="118" t="str">
        <f t="shared" si="206"/>
        <v>400 - 499</v>
      </c>
      <c r="S774" s="118" t="str">
        <f t="shared" si="207"/>
        <v>1.4 - 1.59</v>
      </c>
      <c r="T774" s="119">
        <f t="shared" si="208"/>
        <v>0.12869999999999998</v>
      </c>
      <c r="U774" s="120">
        <f t="shared" si="209"/>
        <v>5.9367945779999987E-2</v>
      </c>
      <c r="V774" s="161">
        <f t="shared" si="210"/>
        <v>0.12869999999999998</v>
      </c>
      <c r="W774" s="161">
        <f t="shared" si="211"/>
        <v>59.312116805927602</v>
      </c>
      <c r="X774" s="121">
        <f t="shared" si="212"/>
        <v>1.2002618699759215</v>
      </c>
      <c r="Y774" s="188">
        <v>13.336242999732463</v>
      </c>
      <c r="Z774" s="148">
        <f t="shared" si="213"/>
        <v>1</v>
      </c>
      <c r="AA774" s="148">
        <f t="shared" si="214"/>
        <v>1</v>
      </c>
      <c r="AB774" s="122">
        <f t="shared" si="215"/>
        <v>460.85560843766592</v>
      </c>
      <c r="AC774" s="30">
        <f t="shared" si="216"/>
        <v>659.64384199999984</v>
      </c>
      <c r="AD774" s="31">
        <f t="shared" si="217"/>
        <v>1</v>
      </c>
      <c r="AE774" s="164">
        <f t="shared" si="218"/>
        <v>36.321999999999996</v>
      </c>
      <c r="AF774" s="165">
        <f t="shared" si="219"/>
        <v>1.2002618699759215</v>
      </c>
      <c r="AH774" t="str">
        <f t="shared" si="220"/>
        <v>2021</v>
      </c>
    </row>
    <row r="775" spans="4:34" hidden="1" x14ac:dyDescent="0.25">
      <c r="D775" s="282" t="str">
        <f t="shared" si="205"/>
        <v>Q4 2021</v>
      </c>
      <c r="E775" s="114" t="s">
        <v>65</v>
      </c>
      <c r="F775" s="115" t="s">
        <v>86</v>
      </c>
      <c r="G775" s="157" t="s">
        <v>43</v>
      </c>
      <c r="H775" s="157" t="s">
        <v>197</v>
      </c>
      <c r="I775" s="116" t="s">
        <v>72</v>
      </c>
      <c r="J775" s="116" t="s">
        <v>45</v>
      </c>
      <c r="K775" s="116" t="s">
        <v>81</v>
      </c>
      <c r="L775" s="116" t="s">
        <v>81</v>
      </c>
      <c r="M775" s="116" t="s">
        <v>147</v>
      </c>
      <c r="N775" s="117">
        <v>1.1000000000000001</v>
      </c>
      <c r="O775" s="146">
        <v>126</v>
      </c>
      <c r="P775" s="146">
        <v>294</v>
      </c>
      <c r="Q775" s="242">
        <v>0.1</v>
      </c>
      <c r="R775" s="118" t="str">
        <f t="shared" si="206"/>
        <v>200 - 299</v>
      </c>
      <c r="S775" s="118" t="str">
        <f t="shared" si="207"/>
        <v>1 - 1.19</v>
      </c>
      <c r="T775" s="119">
        <f t="shared" si="208"/>
        <v>0.11000000000000001</v>
      </c>
      <c r="U775" s="120">
        <f t="shared" si="209"/>
        <v>2.8264682068965524E-2</v>
      </c>
      <c r="V775" s="161">
        <f t="shared" si="210"/>
        <v>0.11000000000000003</v>
      </c>
      <c r="W775" s="161">
        <f t="shared" si="211"/>
        <v>31.986247044628414</v>
      </c>
      <c r="X775" s="121">
        <f t="shared" si="212"/>
        <v>0.50761511445390861</v>
      </c>
      <c r="Y775" s="188">
        <v>5.0761511445390859</v>
      </c>
      <c r="Z775" s="148">
        <f t="shared" si="213"/>
        <v>3</v>
      </c>
      <c r="AA775" s="148">
        <f t="shared" si="214"/>
        <v>7</v>
      </c>
      <c r="AB775" s="122">
        <f t="shared" si="215"/>
        <v>290.78406404207647</v>
      </c>
      <c r="AC775" s="30">
        <f t="shared" si="216"/>
        <v>282.64682068965521</v>
      </c>
      <c r="AD775" s="31">
        <f t="shared" si="217"/>
        <v>0.42857142857142855</v>
      </c>
      <c r="AE775" s="164">
        <f t="shared" si="218"/>
        <v>27.94</v>
      </c>
      <c r="AF775" s="165">
        <f t="shared" si="219"/>
        <v>0.50761511445390861</v>
      </c>
      <c r="AH775" t="str">
        <f t="shared" si="220"/>
        <v>2021</v>
      </c>
    </row>
    <row r="776" spans="4:34" hidden="1" x14ac:dyDescent="0.25">
      <c r="D776" s="282" t="str">
        <f t="shared" si="205"/>
        <v>Q4 2021</v>
      </c>
      <c r="E776" s="114" t="s">
        <v>65</v>
      </c>
      <c r="F776" s="115" t="s">
        <v>86</v>
      </c>
      <c r="G776" s="157" t="s">
        <v>43</v>
      </c>
      <c r="H776" s="157" t="s">
        <v>197</v>
      </c>
      <c r="I776" s="116" t="s">
        <v>50</v>
      </c>
      <c r="J776" s="116" t="s">
        <v>45</v>
      </c>
      <c r="K776" s="116" t="s">
        <v>81</v>
      </c>
      <c r="L776" s="116" t="s">
        <v>81</v>
      </c>
      <c r="M776" s="116" t="s">
        <v>175</v>
      </c>
      <c r="N776" s="117">
        <v>1.5640000000000001</v>
      </c>
      <c r="O776" s="146">
        <v>394</v>
      </c>
      <c r="P776" s="146">
        <v>324</v>
      </c>
      <c r="Q776" s="242">
        <v>0.88</v>
      </c>
      <c r="R776" s="118" t="str">
        <f t="shared" si="206"/>
        <v>300 - 399</v>
      </c>
      <c r="S776" s="118" t="str">
        <f t="shared" si="207"/>
        <v>1.4 - 1.59</v>
      </c>
      <c r="T776" s="119">
        <f t="shared" si="208"/>
        <v>1.37632</v>
      </c>
      <c r="U776" s="120">
        <f t="shared" si="209"/>
        <v>0.68129862767812022</v>
      </c>
      <c r="V776" s="161">
        <f t="shared" si="210"/>
        <v>1.3763200000000002</v>
      </c>
      <c r="W776" s="161">
        <f t="shared" si="211"/>
        <v>448.89661705118698</v>
      </c>
      <c r="X776" s="121">
        <f t="shared" si="212"/>
        <v>11.735893839764566</v>
      </c>
      <c r="Y776" s="188">
        <v>13.336242999732463</v>
      </c>
      <c r="Z776" s="148">
        <f t="shared" si="213"/>
        <v>197</v>
      </c>
      <c r="AA776" s="148">
        <f t="shared" si="214"/>
        <v>162</v>
      </c>
      <c r="AB776" s="122">
        <f t="shared" si="215"/>
        <v>326.15715607648434</v>
      </c>
      <c r="AC776" s="30">
        <f t="shared" si="216"/>
        <v>774.20298599786383</v>
      </c>
      <c r="AD776" s="31">
        <f t="shared" si="217"/>
        <v>1.2160493827160495</v>
      </c>
      <c r="AE776" s="164">
        <f t="shared" si="218"/>
        <v>39.7256</v>
      </c>
      <c r="AF776" s="165">
        <f t="shared" si="219"/>
        <v>11.735893839764566</v>
      </c>
      <c r="AH776" t="str">
        <f t="shared" si="220"/>
        <v>2021</v>
      </c>
    </row>
    <row r="777" spans="4:34" hidden="1" x14ac:dyDescent="0.25">
      <c r="D777" s="282" t="str">
        <f t="shared" si="205"/>
        <v>Q4 2021</v>
      </c>
      <c r="E777" s="114" t="s">
        <v>65</v>
      </c>
      <c r="F777" s="115" t="s">
        <v>86</v>
      </c>
      <c r="G777" s="157" t="s">
        <v>43</v>
      </c>
      <c r="H777" s="157" t="s">
        <v>197</v>
      </c>
      <c r="I777" s="116" t="s">
        <v>72</v>
      </c>
      <c r="J777" s="116" t="s">
        <v>45</v>
      </c>
      <c r="K777" s="116" t="s">
        <v>81</v>
      </c>
      <c r="L777" s="116" t="s">
        <v>81</v>
      </c>
      <c r="M777" s="116" t="s">
        <v>175</v>
      </c>
      <c r="N777" s="117">
        <v>1.5640000000000001</v>
      </c>
      <c r="O777" s="146">
        <v>394</v>
      </c>
      <c r="P777" s="146">
        <v>324</v>
      </c>
      <c r="Q777" s="242">
        <v>1.45</v>
      </c>
      <c r="R777" s="118" t="str">
        <f t="shared" si="206"/>
        <v>300 - 399</v>
      </c>
      <c r="S777" s="118" t="str">
        <f t="shared" si="207"/>
        <v>1.4 - 1.59</v>
      </c>
      <c r="T777" s="119">
        <f t="shared" si="208"/>
        <v>2.2677999999999998</v>
      </c>
      <c r="U777" s="120">
        <f t="shared" si="209"/>
        <v>1.1225943296969025</v>
      </c>
      <c r="V777" s="161">
        <f t="shared" si="210"/>
        <v>2.2678000000000003</v>
      </c>
      <c r="W777" s="161">
        <f t="shared" si="211"/>
        <v>739.65919855025118</v>
      </c>
      <c r="X777" s="121">
        <f t="shared" si="212"/>
        <v>13.536286644728447</v>
      </c>
      <c r="Y777" s="188">
        <v>9.3353700998127227</v>
      </c>
      <c r="Z777" s="148">
        <f t="shared" si="213"/>
        <v>197</v>
      </c>
      <c r="AA777" s="148">
        <f t="shared" si="214"/>
        <v>162</v>
      </c>
      <c r="AB777" s="122">
        <f t="shared" si="215"/>
        <v>326.15715607648434</v>
      </c>
      <c r="AC777" s="30">
        <f t="shared" si="216"/>
        <v>774.20298599786383</v>
      </c>
      <c r="AD777" s="31">
        <f t="shared" si="217"/>
        <v>1.2160493827160495</v>
      </c>
      <c r="AE777" s="164">
        <f t="shared" si="218"/>
        <v>39.7256</v>
      </c>
      <c r="AF777" s="165">
        <f t="shared" si="219"/>
        <v>13.536286644728447</v>
      </c>
      <c r="AH777" t="str">
        <f t="shared" si="220"/>
        <v>2021</v>
      </c>
    </row>
    <row r="778" spans="4:34" hidden="1" x14ac:dyDescent="0.25">
      <c r="D778" s="282" t="str">
        <f t="shared" ref="D778:D841" si="221">F778&amp;" "&amp;E778</f>
        <v>Q4 2021</v>
      </c>
      <c r="E778" s="114" t="s">
        <v>65</v>
      </c>
      <c r="F778" s="115" t="s">
        <v>86</v>
      </c>
      <c r="G778" s="157" t="s">
        <v>43</v>
      </c>
      <c r="H778" s="157" t="s">
        <v>197</v>
      </c>
      <c r="I778" s="116" t="s">
        <v>73</v>
      </c>
      <c r="J778" s="116" t="s">
        <v>45</v>
      </c>
      <c r="K778" s="116" t="s">
        <v>81</v>
      </c>
      <c r="L778" s="116" t="s">
        <v>81</v>
      </c>
      <c r="M778" s="116" t="s">
        <v>175</v>
      </c>
      <c r="N778" s="117">
        <v>1.5640000000000001</v>
      </c>
      <c r="O778" s="146">
        <v>394</v>
      </c>
      <c r="P778" s="146">
        <v>324</v>
      </c>
      <c r="Q778" s="242">
        <v>1.82</v>
      </c>
      <c r="R778" s="118" t="str">
        <f t="shared" si="206"/>
        <v>300 - 399</v>
      </c>
      <c r="S778" s="118" t="str">
        <f t="shared" si="207"/>
        <v>1.4 - 1.59</v>
      </c>
      <c r="T778" s="119">
        <f t="shared" si="208"/>
        <v>2.8464800000000001</v>
      </c>
      <c r="U778" s="120">
        <f t="shared" si="209"/>
        <v>1.4090494345161122</v>
      </c>
      <c r="V778" s="161">
        <f t="shared" si="210"/>
        <v>2.8464800000000006</v>
      </c>
      <c r="W778" s="161">
        <f t="shared" si="211"/>
        <v>928.39982162859121</v>
      </c>
      <c r="X778" s="121">
        <f t="shared" si="212"/>
        <v>24.271962259513082</v>
      </c>
      <c r="Y778" s="188">
        <v>13.336242999732463</v>
      </c>
      <c r="Z778" s="148">
        <f t="shared" si="213"/>
        <v>197</v>
      </c>
      <c r="AA778" s="148">
        <f t="shared" si="214"/>
        <v>162</v>
      </c>
      <c r="AB778" s="122">
        <f t="shared" si="215"/>
        <v>326.15715607648434</v>
      </c>
      <c r="AC778" s="30">
        <f t="shared" si="216"/>
        <v>774.20298599786383</v>
      </c>
      <c r="AD778" s="31">
        <f t="shared" si="217"/>
        <v>1.2160493827160495</v>
      </c>
      <c r="AE778" s="164">
        <f t="shared" si="218"/>
        <v>39.7256</v>
      </c>
      <c r="AF778" s="165">
        <f t="shared" si="219"/>
        <v>24.271962259513082</v>
      </c>
      <c r="AH778" t="str">
        <f t="shared" si="220"/>
        <v>2021</v>
      </c>
    </row>
    <row r="779" spans="4:34" hidden="1" x14ac:dyDescent="0.25">
      <c r="D779" s="282" t="str">
        <f t="shared" si="221"/>
        <v>Q4 2021</v>
      </c>
      <c r="E779" s="114" t="s">
        <v>65</v>
      </c>
      <c r="F779" s="115" t="s">
        <v>86</v>
      </c>
      <c r="G779" s="157" t="s">
        <v>43</v>
      </c>
      <c r="H779" s="157" t="s">
        <v>197</v>
      </c>
      <c r="I779" s="116" t="s">
        <v>58</v>
      </c>
      <c r="J779" s="116" t="s">
        <v>45</v>
      </c>
      <c r="K779" s="116" t="s">
        <v>81</v>
      </c>
      <c r="L779" s="116" t="s">
        <v>81</v>
      </c>
      <c r="M779" s="116" t="s">
        <v>187</v>
      </c>
      <c r="N779" s="117">
        <v>1.39</v>
      </c>
      <c r="O779" s="146">
        <v>454</v>
      </c>
      <c r="P779" s="146">
        <v>454</v>
      </c>
      <c r="Q779" s="242">
        <v>0.2</v>
      </c>
      <c r="R779" s="118" t="str">
        <f t="shared" si="206"/>
        <v>400 - 499</v>
      </c>
      <c r="S779" s="118" t="str">
        <f t="shared" si="207"/>
        <v>1.2 - 1.39</v>
      </c>
      <c r="T779" s="119">
        <f t="shared" si="208"/>
        <v>0.27799999999999997</v>
      </c>
      <c r="U779" s="120">
        <f t="shared" si="209"/>
        <v>0.1246513636</v>
      </c>
      <c r="V779" s="161">
        <f t="shared" si="210"/>
        <v>0.27799999999999997</v>
      </c>
      <c r="W779" s="161">
        <f t="shared" si="211"/>
        <v>128.41059146347703</v>
      </c>
      <c r="X779" s="121">
        <f t="shared" si="212"/>
        <v>2.6672485999464928</v>
      </c>
      <c r="Y779" s="188">
        <v>13.336242999732463</v>
      </c>
      <c r="Z779" s="148">
        <f t="shared" si="213"/>
        <v>1</v>
      </c>
      <c r="AA779" s="148">
        <f t="shared" si="214"/>
        <v>1</v>
      </c>
      <c r="AB779" s="122">
        <f t="shared" si="215"/>
        <v>461.90860238660804</v>
      </c>
      <c r="AC779" s="30">
        <f t="shared" si="216"/>
        <v>623.25681799999995</v>
      </c>
      <c r="AD779" s="31">
        <f t="shared" si="217"/>
        <v>1</v>
      </c>
      <c r="AE779" s="164">
        <f t="shared" si="218"/>
        <v>35.305999999999997</v>
      </c>
      <c r="AF779" s="165">
        <f t="shared" si="219"/>
        <v>2.6672485999464928</v>
      </c>
      <c r="AH779" t="str">
        <f t="shared" si="220"/>
        <v>2021</v>
      </c>
    </row>
    <row r="780" spans="4:34" hidden="1" x14ac:dyDescent="0.25">
      <c r="D780" s="282" t="str">
        <f t="shared" si="221"/>
        <v>Q4 2021</v>
      </c>
      <c r="E780" s="114" t="s">
        <v>65</v>
      </c>
      <c r="F780" s="115" t="s">
        <v>86</v>
      </c>
      <c r="G780" s="157" t="s">
        <v>43</v>
      </c>
      <c r="H780" s="157" t="s">
        <v>197</v>
      </c>
      <c r="I780" s="116" t="s">
        <v>89</v>
      </c>
      <c r="J780" s="116" t="s">
        <v>45</v>
      </c>
      <c r="K780" s="116" t="s">
        <v>81</v>
      </c>
      <c r="L780" s="116" t="s">
        <v>81</v>
      </c>
      <c r="M780" s="116" t="s">
        <v>281</v>
      </c>
      <c r="N780" s="117">
        <v>1.43</v>
      </c>
      <c r="O780" s="146">
        <v>454</v>
      </c>
      <c r="P780" s="146">
        <v>454</v>
      </c>
      <c r="Q780" s="242">
        <v>0.26</v>
      </c>
      <c r="R780" s="118" t="str">
        <f t="shared" si="206"/>
        <v>400 - 499</v>
      </c>
      <c r="S780" s="118" t="str">
        <f t="shared" si="207"/>
        <v>1.4 - 1.59</v>
      </c>
      <c r="T780" s="119">
        <f t="shared" si="208"/>
        <v>0.37180000000000002</v>
      </c>
      <c r="U780" s="120">
        <f t="shared" si="209"/>
        <v>0.17150739891999997</v>
      </c>
      <c r="V780" s="161">
        <f t="shared" si="210"/>
        <v>0.37179999999999996</v>
      </c>
      <c r="W780" s="161">
        <f t="shared" si="211"/>
        <v>166.93376890252014</v>
      </c>
      <c r="X780" s="121">
        <f t="shared" si="212"/>
        <v>3.4674231799304405</v>
      </c>
      <c r="Y780" s="188">
        <v>13.336242999732463</v>
      </c>
      <c r="Z780" s="148">
        <f t="shared" si="213"/>
        <v>1</v>
      </c>
      <c r="AA780" s="148">
        <f t="shared" si="214"/>
        <v>1</v>
      </c>
      <c r="AB780" s="122">
        <f t="shared" si="215"/>
        <v>448.98808204012948</v>
      </c>
      <c r="AC780" s="30">
        <f t="shared" si="216"/>
        <v>659.64384199999984</v>
      </c>
      <c r="AD780" s="31">
        <f t="shared" si="217"/>
        <v>1</v>
      </c>
      <c r="AE780" s="164">
        <f t="shared" si="218"/>
        <v>36.321999999999996</v>
      </c>
      <c r="AF780" s="165">
        <f t="shared" si="219"/>
        <v>3.4674231799304405</v>
      </c>
      <c r="AH780" t="str">
        <f t="shared" si="220"/>
        <v>2021</v>
      </c>
    </row>
    <row r="781" spans="4:34" hidden="1" x14ac:dyDescent="0.25">
      <c r="D781" s="282" t="str">
        <f t="shared" si="221"/>
        <v>Q4 2021</v>
      </c>
      <c r="E781" s="114" t="s">
        <v>65</v>
      </c>
      <c r="F781" s="115" t="s">
        <v>86</v>
      </c>
      <c r="G781" s="157" t="s">
        <v>43</v>
      </c>
      <c r="H781" s="157" t="s">
        <v>197</v>
      </c>
      <c r="I781" s="116" t="s">
        <v>73</v>
      </c>
      <c r="J781" s="116" t="s">
        <v>45</v>
      </c>
      <c r="K781" s="116" t="s">
        <v>81</v>
      </c>
      <c r="L781" s="116" t="s">
        <v>81</v>
      </c>
      <c r="M781" s="116" t="s">
        <v>281</v>
      </c>
      <c r="N781" s="117">
        <v>1.43</v>
      </c>
      <c r="O781" s="146">
        <v>454</v>
      </c>
      <c r="P781" s="146">
        <v>454</v>
      </c>
      <c r="Q781" s="242">
        <v>0.31</v>
      </c>
      <c r="R781" s="118" t="str">
        <f t="shared" si="206"/>
        <v>400 - 499</v>
      </c>
      <c r="S781" s="118" t="str">
        <f t="shared" si="207"/>
        <v>1.4 - 1.59</v>
      </c>
      <c r="T781" s="119">
        <f t="shared" si="208"/>
        <v>0.44329999999999997</v>
      </c>
      <c r="U781" s="120">
        <f t="shared" si="209"/>
        <v>0.20448959101999994</v>
      </c>
      <c r="V781" s="161">
        <f t="shared" si="210"/>
        <v>0.44329999999999992</v>
      </c>
      <c r="W781" s="161">
        <f t="shared" si="211"/>
        <v>199.03641676838939</v>
      </c>
      <c r="X781" s="121">
        <f t="shared" si="212"/>
        <v>4.1342353299170638</v>
      </c>
      <c r="Y781" s="188">
        <v>13.336242999732463</v>
      </c>
      <c r="Z781" s="148">
        <f t="shared" si="213"/>
        <v>1</v>
      </c>
      <c r="AA781" s="148">
        <f t="shared" si="214"/>
        <v>1</v>
      </c>
      <c r="AB781" s="122">
        <f t="shared" si="215"/>
        <v>448.98808204012948</v>
      </c>
      <c r="AC781" s="30">
        <f t="shared" si="216"/>
        <v>659.64384199999984</v>
      </c>
      <c r="AD781" s="31">
        <f t="shared" si="217"/>
        <v>1</v>
      </c>
      <c r="AE781" s="164">
        <f t="shared" si="218"/>
        <v>36.321999999999996</v>
      </c>
      <c r="AF781" s="165">
        <f t="shared" si="219"/>
        <v>4.1342353299170638</v>
      </c>
      <c r="AH781" t="str">
        <f t="shared" si="220"/>
        <v>2021</v>
      </c>
    </row>
    <row r="782" spans="4:34" hidden="1" x14ac:dyDescent="0.25">
      <c r="D782" s="282" t="str">
        <f t="shared" si="221"/>
        <v>Q4 2021</v>
      </c>
      <c r="E782" s="114" t="s">
        <v>65</v>
      </c>
      <c r="F782" s="115" t="s">
        <v>86</v>
      </c>
      <c r="G782" s="157" t="s">
        <v>43</v>
      </c>
      <c r="H782" s="157" t="s">
        <v>197</v>
      </c>
      <c r="I782" s="116" t="s">
        <v>58</v>
      </c>
      <c r="J782" s="116" t="s">
        <v>45</v>
      </c>
      <c r="K782" s="116" t="s">
        <v>81</v>
      </c>
      <c r="L782" s="116" t="s">
        <v>81</v>
      </c>
      <c r="M782" s="116" t="s">
        <v>279</v>
      </c>
      <c r="N782" s="117">
        <v>1.6</v>
      </c>
      <c r="O782" s="146">
        <v>320</v>
      </c>
      <c r="P782" s="146">
        <v>360</v>
      </c>
      <c r="Q782" s="242">
        <v>0.45</v>
      </c>
      <c r="R782" s="118" t="str">
        <f t="shared" ref="R782:R845" si="222">VLOOKUP(MATCH(AB782, PPIDefinition, 1), Index2PPICat, 2, FALSE)</f>
        <v>300 - 399</v>
      </c>
      <c r="S782" s="118" t="str">
        <f t="shared" ref="S782:S845" si="223">VLOOKUP(MATCH(N782, SizeDefinition, 1), Index2SizeCat, 2, FALSE)</f>
        <v>1.6 - 1.79</v>
      </c>
      <c r="T782" s="119">
        <f t="shared" ref="T782:T845" si="224">N782*Q782</f>
        <v>0.72000000000000008</v>
      </c>
      <c r="U782" s="120">
        <f t="shared" ref="U782:U845" si="225">Q782*AC782/1000</f>
        <v>0.3690493175172414</v>
      </c>
      <c r="V782" s="161">
        <f t="shared" ref="V782:V845" si="226">Q782*AE782/25.4</f>
        <v>0.72000000000000008</v>
      </c>
      <c r="W782" s="161">
        <f t="shared" ref="W782:W845" si="227">Q782*SQRT(O782^2+P782^2)</f>
        <v>216.7487024182613</v>
      </c>
      <c r="X782" s="121">
        <f t="shared" ref="X782:X845" si="228">IF(Q782=0, 0, Q782*Y782)</f>
        <v>6.001309349879608</v>
      </c>
      <c r="Y782" s="188">
        <v>13.336242999732463</v>
      </c>
      <c r="Z782" s="148">
        <f t="shared" ref="Z782:Z845" si="229">VLOOKUP(O782&amp;" x "&amp;P782, Reso2Code, 3, FALSE)</f>
        <v>8</v>
      </c>
      <c r="AA782" s="148">
        <f t="shared" ref="AA782:AA845" si="230">VLOOKUP(O782&amp;" x "&amp;P782, Reso2Code, 4, FALSE)</f>
        <v>9</v>
      </c>
      <c r="AB782" s="122">
        <f t="shared" ref="AB782:AB845" si="231">SQRT(O782^2+P782^2)/N782</f>
        <v>301.03986446980736</v>
      </c>
      <c r="AC782" s="30">
        <f t="shared" ref="AC782:AC845" si="232">AE782^2*AD782/(1+AD782^2)</f>
        <v>820.10959448275855</v>
      </c>
      <c r="AD782" s="31">
        <f t="shared" ref="AD782:AD845" si="233">IF(Z782=0, 0, Z782/AA782)</f>
        <v>0.88888888888888884</v>
      </c>
      <c r="AE782" s="164">
        <f t="shared" ref="AE782:AE845" si="234">N782*25.4</f>
        <v>40.64</v>
      </c>
      <c r="AF782" s="165">
        <f t="shared" ref="AF782:AF845" si="235">Q782*Y782</f>
        <v>6.001309349879608</v>
      </c>
      <c r="AH782" t="str">
        <f t="shared" ref="AH782:AH845" si="236">TEXT(E782, "####")</f>
        <v>2021</v>
      </c>
    </row>
    <row r="783" spans="4:34" hidden="1" x14ac:dyDescent="0.25">
      <c r="D783" s="282" t="str">
        <f t="shared" si="221"/>
        <v>Q4 2021</v>
      </c>
      <c r="E783" s="114" t="s">
        <v>65</v>
      </c>
      <c r="F783" s="115" t="s">
        <v>86</v>
      </c>
      <c r="G783" s="157" t="s">
        <v>43</v>
      </c>
      <c r="H783" s="157" t="s">
        <v>197</v>
      </c>
      <c r="I783" s="116" t="s">
        <v>72</v>
      </c>
      <c r="J783" s="116" t="s">
        <v>45</v>
      </c>
      <c r="K783" s="116" t="s">
        <v>81</v>
      </c>
      <c r="L783" s="116" t="s">
        <v>81</v>
      </c>
      <c r="M783" s="116" t="s">
        <v>282</v>
      </c>
      <c r="N783" s="117">
        <v>1.43</v>
      </c>
      <c r="O783" s="146">
        <v>466</v>
      </c>
      <c r="P783" s="146">
        <v>466</v>
      </c>
      <c r="Q783" s="242">
        <v>3.5000000000000003E-2</v>
      </c>
      <c r="R783" s="118" t="str">
        <f t="shared" si="222"/>
        <v>400 - 499</v>
      </c>
      <c r="S783" s="118" t="str">
        <f t="shared" si="223"/>
        <v>1.4 - 1.59</v>
      </c>
      <c r="T783" s="119">
        <f t="shared" si="224"/>
        <v>5.0050000000000004E-2</v>
      </c>
      <c r="U783" s="120">
        <f t="shared" si="225"/>
        <v>2.3087534469999997E-2</v>
      </c>
      <c r="V783" s="161">
        <f t="shared" si="226"/>
        <v>5.0049999999999997E-2</v>
      </c>
      <c r="W783" s="161">
        <f t="shared" si="227"/>
        <v>23.065823202305182</v>
      </c>
      <c r="X783" s="121">
        <f t="shared" si="228"/>
        <v>0.46676850499063621</v>
      </c>
      <c r="Y783" s="188">
        <v>13.336242999732463</v>
      </c>
      <c r="Z783" s="148">
        <f t="shared" si="229"/>
        <v>1</v>
      </c>
      <c r="AA783" s="148">
        <f t="shared" si="230"/>
        <v>1</v>
      </c>
      <c r="AB783" s="122">
        <f t="shared" si="231"/>
        <v>460.85560843766592</v>
      </c>
      <c r="AC783" s="30">
        <f t="shared" si="232"/>
        <v>659.64384199999984</v>
      </c>
      <c r="AD783" s="31">
        <f t="shared" si="233"/>
        <v>1</v>
      </c>
      <c r="AE783" s="164">
        <f t="shared" si="234"/>
        <v>36.321999999999996</v>
      </c>
      <c r="AF783" s="165">
        <f t="shared" si="235"/>
        <v>0.46676850499063621</v>
      </c>
      <c r="AH783" t="str">
        <f t="shared" si="236"/>
        <v>2021</v>
      </c>
    </row>
    <row r="784" spans="4:34" hidden="1" x14ac:dyDescent="0.25">
      <c r="D784" s="282" t="str">
        <f t="shared" si="221"/>
        <v>Q4 2021</v>
      </c>
      <c r="E784" s="114" t="s">
        <v>65</v>
      </c>
      <c r="F784" s="115" t="s">
        <v>86</v>
      </c>
      <c r="G784" s="157" t="s">
        <v>43</v>
      </c>
      <c r="H784" s="157" t="s">
        <v>197</v>
      </c>
      <c r="I784" s="116" t="s">
        <v>50</v>
      </c>
      <c r="J784" s="116" t="s">
        <v>45</v>
      </c>
      <c r="K784" s="116" t="s">
        <v>81</v>
      </c>
      <c r="L784" s="116" t="s">
        <v>81</v>
      </c>
      <c r="M784" s="116" t="s">
        <v>282</v>
      </c>
      <c r="N784" s="117">
        <v>1.43</v>
      </c>
      <c r="O784" s="146">
        <v>466</v>
      </c>
      <c r="P784" s="146">
        <v>466</v>
      </c>
      <c r="Q784" s="242">
        <v>9.5000000000000001E-2</v>
      </c>
      <c r="R784" s="118" t="str">
        <f t="shared" si="222"/>
        <v>400 - 499</v>
      </c>
      <c r="S784" s="118" t="str">
        <f t="shared" si="223"/>
        <v>1.4 - 1.59</v>
      </c>
      <c r="T784" s="119">
        <f t="shared" si="224"/>
        <v>0.13585</v>
      </c>
      <c r="U784" s="120">
        <f t="shared" si="225"/>
        <v>6.2666164989999981E-2</v>
      </c>
      <c r="V784" s="161">
        <f t="shared" si="226"/>
        <v>0.13585</v>
      </c>
      <c r="W784" s="161">
        <f t="shared" si="227"/>
        <v>62.607234406256914</v>
      </c>
      <c r="X784" s="121">
        <f t="shared" si="228"/>
        <v>1.266943084974584</v>
      </c>
      <c r="Y784" s="188">
        <v>13.336242999732463</v>
      </c>
      <c r="Z784" s="148">
        <f t="shared" si="229"/>
        <v>1</v>
      </c>
      <c r="AA784" s="148">
        <f t="shared" si="230"/>
        <v>1</v>
      </c>
      <c r="AB784" s="122">
        <f t="shared" si="231"/>
        <v>460.85560843766592</v>
      </c>
      <c r="AC784" s="30">
        <f t="shared" si="232"/>
        <v>659.64384199999984</v>
      </c>
      <c r="AD784" s="31">
        <f t="shared" si="233"/>
        <v>1</v>
      </c>
      <c r="AE784" s="164">
        <f t="shared" si="234"/>
        <v>36.321999999999996</v>
      </c>
      <c r="AF784" s="165">
        <f t="shared" si="235"/>
        <v>1.266943084974584</v>
      </c>
      <c r="AH784" t="str">
        <f t="shared" si="236"/>
        <v>2021</v>
      </c>
    </row>
    <row r="785" spans="4:34" hidden="1" x14ac:dyDescent="0.25">
      <c r="D785" s="282" t="str">
        <f t="shared" si="221"/>
        <v>Q4 2021</v>
      </c>
      <c r="E785" s="114" t="s">
        <v>65</v>
      </c>
      <c r="F785" s="115" t="s">
        <v>86</v>
      </c>
      <c r="G785" s="157" t="s">
        <v>43</v>
      </c>
      <c r="H785" s="157" t="s">
        <v>197</v>
      </c>
      <c r="I785" s="116" t="s">
        <v>72</v>
      </c>
      <c r="J785" s="116" t="s">
        <v>45</v>
      </c>
      <c r="K785" s="116" t="s">
        <v>81</v>
      </c>
      <c r="L785" s="116" t="s">
        <v>81</v>
      </c>
      <c r="M785" s="116"/>
      <c r="N785" s="117">
        <v>1.47</v>
      </c>
      <c r="O785" s="146">
        <v>194</v>
      </c>
      <c r="P785" s="146">
        <v>368</v>
      </c>
      <c r="Q785" s="242">
        <v>0.09</v>
      </c>
      <c r="R785" s="118" t="str">
        <f t="shared" si="222"/>
        <v>200 - 299</v>
      </c>
      <c r="S785" s="118" t="str">
        <f t="shared" si="223"/>
        <v>1.4 - 1.59</v>
      </c>
      <c r="T785" s="119">
        <f t="shared" si="224"/>
        <v>0.1323</v>
      </c>
      <c r="U785" s="120">
        <f t="shared" si="225"/>
        <v>5.1760380637052572E-2</v>
      </c>
      <c r="V785" s="161">
        <f t="shared" si="226"/>
        <v>0.1323</v>
      </c>
      <c r="W785" s="161">
        <f t="shared" si="227"/>
        <v>37.440432689807416</v>
      </c>
      <c r="X785" s="121">
        <f t="shared" si="228"/>
        <v>0.99021604273013564</v>
      </c>
      <c r="Y785" s="188">
        <v>11.002400474779286</v>
      </c>
      <c r="Z785" s="148">
        <f t="shared" si="229"/>
        <v>97</v>
      </c>
      <c r="AA785" s="148">
        <f t="shared" si="230"/>
        <v>184</v>
      </c>
      <c r="AB785" s="122">
        <f t="shared" si="231"/>
        <v>282.99646779899786</v>
      </c>
      <c r="AC785" s="30">
        <f t="shared" si="232"/>
        <v>575.11534041169523</v>
      </c>
      <c r="AD785" s="31">
        <f t="shared" si="233"/>
        <v>0.52717391304347827</v>
      </c>
      <c r="AE785" s="164">
        <f t="shared" si="234"/>
        <v>37.337999999999994</v>
      </c>
      <c r="AF785" s="165">
        <f t="shared" si="235"/>
        <v>0.99021604273013564</v>
      </c>
      <c r="AH785" t="str">
        <f t="shared" si="236"/>
        <v>2021</v>
      </c>
    </row>
    <row r="786" spans="4:34" hidden="1" x14ac:dyDescent="0.25">
      <c r="D786" s="282" t="str">
        <f t="shared" si="221"/>
        <v>Q1 2022</v>
      </c>
      <c r="E786" s="114" t="s">
        <v>67</v>
      </c>
      <c r="F786" s="115" t="s">
        <v>83</v>
      </c>
      <c r="G786" s="157" t="s">
        <v>43</v>
      </c>
      <c r="H786" s="157" t="s">
        <v>197</v>
      </c>
      <c r="I786" s="116" t="s">
        <v>64</v>
      </c>
      <c r="J786" s="116" t="s">
        <v>51</v>
      </c>
      <c r="K786" s="116" t="s">
        <v>46</v>
      </c>
      <c r="L786" s="116" t="s">
        <v>46</v>
      </c>
      <c r="M786" s="116"/>
      <c r="N786" s="117">
        <v>1.78</v>
      </c>
      <c r="O786" s="146">
        <v>368</v>
      </c>
      <c r="P786" s="146">
        <v>448</v>
      </c>
      <c r="Q786" s="242">
        <v>0.1</v>
      </c>
      <c r="R786" s="118" t="str">
        <f t="shared" si="222"/>
        <v>300 - 399</v>
      </c>
      <c r="S786" s="118" t="str">
        <f t="shared" si="223"/>
        <v>1.6 - 1.79</v>
      </c>
      <c r="T786" s="119">
        <f t="shared" si="224"/>
        <v>0.17800000000000002</v>
      </c>
      <c r="U786" s="120">
        <f t="shared" si="225"/>
        <v>0.10026020288926124</v>
      </c>
      <c r="V786" s="161">
        <f t="shared" si="226"/>
        <v>0.17799999999999999</v>
      </c>
      <c r="W786" s="161">
        <f t="shared" si="227"/>
        <v>57.976546982379006</v>
      </c>
      <c r="X786" s="121">
        <f t="shared" si="228"/>
        <v>3.3194478584541138</v>
      </c>
      <c r="Y786" s="188">
        <v>33.194478584541137</v>
      </c>
      <c r="Z786" s="148">
        <f t="shared" si="229"/>
        <v>23</v>
      </c>
      <c r="AA786" s="148">
        <f t="shared" si="230"/>
        <v>28</v>
      </c>
      <c r="AB786" s="122">
        <f t="shared" si="231"/>
        <v>325.71093810325283</v>
      </c>
      <c r="AC786" s="30">
        <f t="shared" si="232"/>
        <v>1002.6020288926123</v>
      </c>
      <c r="AD786" s="31">
        <f t="shared" si="233"/>
        <v>0.8214285714285714</v>
      </c>
      <c r="AE786" s="164">
        <f t="shared" si="234"/>
        <v>45.211999999999996</v>
      </c>
      <c r="AF786" s="165">
        <f t="shared" si="235"/>
        <v>3.3194478584541138</v>
      </c>
      <c r="AH786" t="str">
        <f t="shared" si="236"/>
        <v>2022</v>
      </c>
    </row>
    <row r="787" spans="4:34" hidden="1" x14ac:dyDescent="0.25">
      <c r="D787" s="282" t="str">
        <f t="shared" si="221"/>
        <v>Q1 2022</v>
      </c>
      <c r="E787" s="114" t="s">
        <v>67</v>
      </c>
      <c r="F787" s="115" t="s">
        <v>83</v>
      </c>
      <c r="G787" s="157" t="s">
        <v>43</v>
      </c>
      <c r="H787" s="157" t="s">
        <v>197</v>
      </c>
      <c r="I787" s="116" t="s">
        <v>88</v>
      </c>
      <c r="J787" s="116" t="s">
        <v>51</v>
      </c>
      <c r="K787" s="116" t="s">
        <v>46</v>
      </c>
      <c r="L787" s="116" t="s">
        <v>46</v>
      </c>
      <c r="M787" s="116"/>
      <c r="N787" s="117">
        <v>1.5</v>
      </c>
      <c r="O787" s="146">
        <v>312</v>
      </c>
      <c r="P787" s="146">
        <v>390</v>
      </c>
      <c r="Q787" s="242">
        <v>0.34499999999999997</v>
      </c>
      <c r="R787" s="118" t="str">
        <f t="shared" si="222"/>
        <v>300 - 399</v>
      </c>
      <c r="S787" s="118" t="str">
        <f t="shared" si="223"/>
        <v>1.4 - 1.59</v>
      </c>
      <c r="T787" s="119">
        <f t="shared" si="224"/>
        <v>0.51749999999999996</v>
      </c>
      <c r="U787" s="120">
        <f t="shared" si="225"/>
        <v>0.24429534146341453</v>
      </c>
      <c r="V787" s="161">
        <f t="shared" si="226"/>
        <v>0.51749999999999996</v>
      </c>
      <c r="W787" s="161">
        <f t="shared" si="227"/>
        <v>172.30807322931793</v>
      </c>
      <c r="X787" s="121">
        <f t="shared" si="228"/>
        <v>7.1942648778419001</v>
      </c>
      <c r="Y787" s="188">
        <v>20.852941674904059</v>
      </c>
      <c r="Z787" s="148">
        <f t="shared" si="229"/>
        <v>4</v>
      </c>
      <c r="AA787" s="148">
        <f t="shared" si="230"/>
        <v>5</v>
      </c>
      <c r="AB787" s="122">
        <f t="shared" si="231"/>
        <v>332.96246034650812</v>
      </c>
      <c r="AC787" s="30">
        <f t="shared" si="232"/>
        <v>708.10243902439004</v>
      </c>
      <c r="AD787" s="31">
        <f t="shared" si="233"/>
        <v>0.8</v>
      </c>
      <c r="AE787" s="164">
        <f t="shared" si="234"/>
        <v>38.099999999999994</v>
      </c>
      <c r="AF787" s="165">
        <f t="shared" si="235"/>
        <v>7.1942648778419001</v>
      </c>
      <c r="AH787" t="str">
        <f t="shared" si="236"/>
        <v>2022</v>
      </c>
    </row>
    <row r="788" spans="4:34" hidden="1" x14ac:dyDescent="0.25">
      <c r="D788" s="282" t="str">
        <f t="shared" si="221"/>
        <v>Q1 2022</v>
      </c>
      <c r="E788" s="114" t="s">
        <v>67</v>
      </c>
      <c r="F788" s="115" t="s">
        <v>83</v>
      </c>
      <c r="G788" s="157" t="s">
        <v>43</v>
      </c>
      <c r="H788" s="157" t="s">
        <v>197</v>
      </c>
      <c r="I788" s="116" t="s">
        <v>87</v>
      </c>
      <c r="J788" s="116" t="s">
        <v>51</v>
      </c>
      <c r="K788" s="116" t="s">
        <v>46</v>
      </c>
      <c r="L788" s="116" t="s">
        <v>46</v>
      </c>
      <c r="M788" s="116"/>
      <c r="N788" s="117">
        <v>1.78</v>
      </c>
      <c r="O788" s="146">
        <v>368</v>
      </c>
      <c r="P788" s="146">
        <v>448</v>
      </c>
      <c r="Q788" s="242">
        <v>1.8</v>
      </c>
      <c r="R788" s="118" t="str">
        <f t="shared" si="222"/>
        <v>300 - 399</v>
      </c>
      <c r="S788" s="118" t="str">
        <f t="shared" si="223"/>
        <v>1.6 - 1.79</v>
      </c>
      <c r="T788" s="119">
        <f t="shared" si="224"/>
        <v>3.2040000000000002</v>
      </c>
      <c r="U788" s="120">
        <f t="shared" si="225"/>
        <v>1.8046836520067022</v>
      </c>
      <c r="V788" s="161">
        <f t="shared" si="226"/>
        <v>3.2039999999999997</v>
      </c>
      <c r="W788" s="161">
        <f t="shared" si="227"/>
        <v>1043.577845682822</v>
      </c>
      <c r="X788" s="121">
        <f t="shared" si="228"/>
        <v>60.056472023723664</v>
      </c>
      <c r="Y788" s="188">
        <v>33.364706679846478</v>
      </c>
      <c r="Z788" s="148">
        <f t="shared" si="229"/>
        <v>23</v>
      </c>
      <c r="AA788" s="148">
        <f t="shared" si="230"/>
        <v>28</v>
      </c>
      <c r="AB788" s="122">
        <f t="shared" si="231"/>
        <v>325.71093810325283</v>
      </c>
      <c r="AC788" s="30">
        <f t="shared" si="232"/>
        <v>1002.6020288926123</v>
      </c>
      <c r="AD788" s="31">
        <f t="shared" si="233"/>
        <v>0.8214285714285714</v>
      </c>
      <c r="AE788" s="164">
        <f t="shared" si="234"/>
        <v>45.211999999999996</v>
      </c>
      <c r="AF788" s="165">
        <f t="shared" si="235"/>
        <v>60.056472023723664</v>
      </c>
      <c r="AH788" t="str">
        <f t="shared" si="236"/>
        <v>2022</v>
      </c>
    </row>
    <row r="789" spans="4:34" hidden="1" x14ac:dyDescent="0.25">
      <c r="D789" s="282" t="str">
        <f t="shared" si="221"/>
        <v>Q1 2022</v>
      </c>
      <c r="E789" s="114" t="s">
        <v>67</v>
      </c>
      <c r="F789" s="115" t="s">
        <v>83</v>
      </c>
      <c r="G789" s="157" t="s">
        <v>43</v>
      </c>
      <c r="H789" s="157" t="s">
        <v>197</v>
      </c>
      <c r="I789" s="116" t="s">
        <v>64</v>
      </c>
      <c r="J789" s="116" t="s">
        <v>51</v>
      </c>
      <c r="K789" s="116" t="s">
        <v>46</v>
      </c>
      <c r="L789" s="116" t="s">
        <v>46</v>
      </c>
      <c r="M789" s="116"/>
      <c r="N789" s="117">
        <v>1.57</v>
      </c>
      <c r="O789" s="146">
        <v>324</v>
      </c>
      <c r="P789" s="146">
        <v>394</v>
      </c>
      <c r="Q789" s="242">
        <v>1.9</v>
      </c>
      <c r="R789" s="118" t="str">
        <f t="shared" si="222"/>
        <v>300 - 399</v>
      </c>
      <c r="S789" s="118" t="str">
        <f t="shared" si="223"/>
        <v>1.4 - 1.59</v>
      </c>
      <c r="T789" s="119">
        <f t="shared" si="224"/>
        <v>2.9830000000000001</v>
      </c>
      <c r="U789" s="120">
        <f t="shared" si="225"/>
        <v>1.4822936574662877</v>
      </c>
      <c r="V789" s="161">
        <f t="shared" si="226"/>
        <v>2.9830000000000001</v>
      </c>
      <c r="W789" s="161">
        <f t="shared" si="227"/>
        <v>969.20860499688092</v>
      </c>
      <c r="X789" s="121">
        <f t="shared" si="228"/>
        <v>63.069509310628156</v>
      </c>
      <c r="Y789" s="188">
        <v>33.194478584541137</v>
      </c>
      <c r="Z789" s="148">
        <f t="shared" si="229"/>
        <v>162</v>
      </c>
      <c r="AA789" s="148">
        <f t="shared" si="230"/>
        <v>197</v>
      </c>
      <c r="AB789" s="122">
        <f t="shared" si="231"/>
        <v>324.91069560740226</v>
      </c>
      <c r="AC789" s="30">
        <f t="shared" si="232"/>
        <v>780.154556561204</v>
      </c>
      <c r="AD789" s="31">
        <f t="shared" si="233"/>
        <v>0.82233502538071068</v>
      </c>
      <c r="AE789" s="164">
        <f t="shared" si="234"/>
        <v>39.878</v>
      </c>
      <c r="AF789" s="165">
        <f t="shared" si="235"/>
        <v>63.069509310628156</v>
      </c>
      <c r="AH789" t="str">
        <f t="shared" si="236"/>
        <v>2022</v>
      </c>
    </row>
    <row r="790" spans="4:34" hidden="1" x14ac:dyDescent="0.25">
      <c r="D790" s="282" t="str">
        <f t="shared" si="221"/>
        <v>Q1 2022</v>
      </c>
      <c r="E790" s="114" t="s">
        <v>67</v>
      </c>
      <c r="F790" s="115" t="s">
        <v>83</v>
      </c>
      <c r="G790" s="157" t="s">
        <v>43</v>
      </c>
      <c r="H790" s="157" t="s">
        <v>197</v>
      </c>
      <c r="I790" s="116" t="s">
        <v>64</v>
      </c>
      <c r="J790" s="116" t="s">
        <v>51</v>
      </c>
      <c r="K790" s="116" t="s">
        <v>46</v>
      </c>
      <c r="L790" s="116" t="s">
        <v>46</v>
      </c>
      <c r="M790" s="116"/>
      <c r="N790" s="117">
        <v>1.72</v>
      </c>
      <c r="O790" s="146">
        <v>396</v>
      </c>
      <c r="P790" s="146">
        <v>484</v>
      </c>
      <c r="Q790" s="242">
        <v>2.42</v>
      </c>
      <c r="R790" s="118" t="str">
        <f t="shared" si="222"/>
        <v>300 - 399</v>
      </c>
      <c r="S790" s="118" t="str">
        <f t="shared" si="223"/>
        <v>1.6 - 1.79</v>
      </c>
      <c r="T790" s="119">
        <f t="shared" si="224"/>
        <v>4.1623999999999999</v>
      </c>
      <c r="U790" s="120">
        <f t="shared" si="225"/>
        <v>2.2637242237401973</v>
      </c>
      <c r="V790" s="161">
        <f t="shared" si="226"/>
        <v>4.1623999999999999</v>
      </c>
      <c r="W790" s="161">
        <f t="shared" si="227"/>
        <v>1513.3651445702058</v>
      </c>
      <c r="X790" s="121">
        <f t="shared" si="228"/>
        <v>80.330638174589552</v>
      </c>
      <c r="Y790" s="188">
        <v>33.194478584541137</v>
      </c>
      <c r="Z790" s="148">
        <f t="shared" si="229"/>
        <v>9</v>
      </c>
      <c r="AA790" s="148">
        <f t="shared" si="230"/>
        <v>11</v>
      </c>
      <c r="AB790" s="122">
        <f t="shared" si="231"/>
        <v>363.57994055597868</v>
      </c>
      <c r="AC790" s="30">
        <f t="shared" si="232"/>
        <v>935.42323295049482</v>
      </c>
      <c r="AD790" s="31">
        <f t="shared" si="233"/>
        <v>0.81818181818181823</v>
      </c>
      <c r="AE790" s="164">
        <f t="shared" si="234"/>
        <v>43.687999999999995</v>
      </c>
      <c r="AF790" s="165">
        <f t="shared" si="235"/>
        <v>80.330638174589552</v>
      </c>
      <c r="AH790" t="str">
        <f t="shared" si="236"/>
        <v>2022</v>
      </c>
    </row>
    <row r="791" spans="4:34" hidden="1" x14ac:dyDescent="0.25">
      <c r="D791" s="282" t="str">
        <f t="shared" si="221"/>
        <v>Q1 2022</v>
      </c>
      <c r="E791" s="114" t="s">
        <v>67</v>
      </c>
      <c r="F791" s="115" t="s">
        <v>83</v>
      </c>
      <c r="G791" s="157" t="s">
        <v>43</v>
      </c>
      <c r="H791" s="157" t="s">
        <v>197</v>
      </c>
      <c r="I791" s="116" t="s">
        <v>64</v>
      </c>
      <c r="J791" s="116" t="s">
        <v>51</v>
      </c>
      <c r="K791" s="116" t="s">
        <v>46</v>
      </c>
      <c r="L791" s="116" t="s">
        <v>46</v>
      </c>
      <c r="M791" s="116"/>
      <c r="N791" s="117">
        <v>1.9</v>
      </c>
      <c r="O791" s="146">
        <v>396</v>
      </c>
      <c r="P791" s="146">
        <v>484</v>
      </c>
      <c r="Q791" s="242">
        <v>3.4</v>
      </c>
      <c r="R791" s="118" t="str">
        <f t="shared" si="222"/>
        <v>300 - 399</v>
      </c>
      <c r="S791" s="118" t="str">
        <f t="shared" si="223"/>
        <v>1.8 - 1.99</v>
      </c>
      <c r="T791" s="119">
        <f t="shared" si="224"/>
        <v>6.46</v>
      </c>
      <c r="U791" s="120">
        <f t="shared" si="225"/>
        <v>3.8809440106930686</v>
      </c>
      <c r="V791" s="161">
        <f t="shared" si="226"/>
        <v>6.4599999999999991</v>
      </c>
      <c r="W791" s="161">
        <f t="shared" si="227"/>
        <v>2126.2154923713633</v>
      </c>
      <c r="X791" s="121">
        <f t="shared" si="228"/>
        <v>123.71287136381531</v>
      </c>
      <c r="Y791" s="188">
        <v>36.38613863641627</v>
      </c>
      <c r="Z791" s="148">
        <f t="shared" si="229"/>
        <v>9</v>
      </c>
      <c r="AA791" s="148">
        <f t="shared" si="230"/>
        <v>11</v>
      </c>
      <c r="AB791" s="122">
        <f t="shared" si="231"/>
        <v>329.135525134886</v>
      </c>
      <c r="AC791" s="30">
        <f t="shared" si="232"/>
        <v>1141.454120792079</v>
      </c>
      <c r="AD791" s="31">
        <f t="shared" si="233"/>
        <v>0.81818181818181823</v>
      </c>
      <c r="AE791" s="164">
        <f t="shared" si="234"/>
        <v>48.26</v>
      </c>
      <c r="AF791" s="165">
        <f t="shared" si="235"/>
        <v>123.71287136381531</v>
      </c>
      <c r="AH791" t="str">
        <f t="shared" si="236"/>
        <v>2022</v>
      </c>
    </row>
    <row r="792" spans="4:34" hidden="1" x14ac:dyDescent="0.25">
      <c r="D792" s="282" t="str">
        <f t="shared" si="221"/>
        <v>Q1 2022</v>
      </c>
      <c r="E792" s="114" t="s">
        <v>67</v>
      </c>
      <c r="F792" s="115" t="s">
        <v>83</v>
      </c>
      <c r="G792" s="157" t="s">
        <v>43</v>
      </c>
      <c r="H792" s="157" t="s">
        <v>197</v>
      </c>
      <c r="I792" s="116" t="s">
        <v>88</v>
      </c>
      <c r="J792" s="116" t="s">
        <v>51</v>
      </c>
      <c r="K792" s="116" t="s">
        <v>55</v>
      </c>
      <c r="L792" s="116" t="s">
        <v>55</v>
      </c>
      <c r="M792" s="116"/>
      <c r="N792" s="117">
        <v>1.36</v>
      </c>
      <c r="O792" s="146">
        <v>360</v>
      </c>
      <c r="P792" s="146">
        <v>360</v>
      </c>
      <c r="Q792" s="242">
        <v>0.74</v>
      </c>
      <c r="R792" s="118" t="str">
        <f t="shared" si="222"/>
        <v>300 - 399</v>
      </c>
      <c r="S792" s="118" t="str">
        <f t="shared" si="223"/>
        <v>1.2 - 1.39</v>
      </c>
      <c r="T792" s="119">
        <f t="shared" si="224"/>
        <v>1.0064</v>
      </c>
      <c r="U792" s="120">
        <f t="shared" si="225"/>
        <v>0.44151653632000004</v>
      </c>
      <c r="V792" s="161">
        <f t="shared" si="226"/>
        <v>1.0064000000000002</v>
      </c>
      <c r="W792" s="161">
        <f t="shared" si="227"/>
        <v>376.74649301619252</v>
      </c>
      <c r="X792" s="121">
        <f t="shared" si="228"/>
        <v>15.431176839429003</v>
      </c>
      <c r="Y792" s="188">
        <v>20.852941674904059</v>
      </c>
      <c r="Z792" s="148">
        <f t="shared" si="229"/>
        <v>1</v>
      </c>
      <c r="AA792" s="148">
        <f t="shared" si="230"/>
        <v>1</v>
      </c>
      <c r="AB792" s="122">
        <f t="shared" si="231"/>
        <v>374.35064886346635</v>
      </c>
      <c r="AC792" s="30">
        <f t="shared" si="232"/>
        <v>596.64396800000009</v>
      </c>
      <c r="AD792" s="31">
        <f t="shared" si="233"/>
        <v>1</v>
      </c>
      <c r="AE792" s="164">
        <f t="shared" si="234"/>
        <v>34.544000000000004</v>
      </c>
      <c r="AF792" s="165">
        <f t="shared" si="235"/>
        <v>15.431176839429003</v>
      </c>
      <c r="AH792" t="str">
        <f t="shared" si="236"/>
        <v>2022</v>
      </c>
    </row>
    <row r="793" spans="4:34" hidden="1" x14ac:dyDescent="0.25">
      <c r="D793" s="282" t="str">
        <f t="shared" si="221"/>
        <v>Q1 2022</v>
      </c>
      <c r="E793" s="114" t="s">
        <v>67</v>
      </c>
      <c r="F793" s="115" t="s">
        <v>83</v>
      </c>
      <c r="G793" s="157" t="s">
        <v>43</v>
      </c>
      <c r="H793" s="157" t="s">
        <v>197</v>
      </c>
      <c r="I793" s="116" t="s">
        <v>88</v>
      </c>
      <c r="J793" s="116" t="s">
        <v>51</v>
      </c>
      <c r="K793" s="116" t="s">
        <v>55</v>
      </c>
      <c r="L793" s="116" t="s">
        <v>55</v>
      </c>
      <c r="M793" s="116"/>
      <c r="N793" s="117">
        <v>1.2</v>
      </c>
      <c r="O793" s="146">
        <v>360</v>
      </c>
      <c r="P793" s="146">
        <v>360</v>
      </c>
      <c r="Q793" s="242">
        <v>2.13</v>
      </c>
      <c r="R793" s="118" t="str">
        <f t="shared" si="222"/>
        <v>400 - 499</v>
      </c>
      <c r="S793" s="118" t="str">
        <f t="shared" si="223"/>
        <v>1.2 - 1.39</v>
      </c>
      <c r="T793" s="119">
        <f t="shared" si="224"/>
        <v>2.5559999999999996</v>
      </c>
      <c r="U793" s="120">
        <f t="shared" si="225"/>
        <v>0.98941737599999968</v>
      </c>
      <c r="V793" s="161">
        <f t="shared" si="226"/>
        <v>2.556</v>
      </c>
      <c r="W793" s="161">
        <f t="shared" si="227"/>
        <v>1084.4189596276892</v>
      </c>
      <c r="X793" s="121">
        <f t="shared" si="228"/>
        <v>37.013971472954687</v>
      </c>
      <c r="Y793" s="188">
        <v>17.377451395753376</v>
      </c>
      <c r="Z793" s="148">
        <f t="shared" si="229"/>
        <v>1</v>
      </c>
      <c r="AA793" s="148">
        <f t="shared" si="230"/>
        <v>1</v>
      </c>
      <c r="AB793" s="122">
        <f t="shared" si="231"/>
        <v>424.26406871192853</v>
      </c>
      <c r="AC793" s="30">
        <f t="shared" si="232"/>
        <v>464.51519999999988</v>
      </c>
      <c r="AD793" s="31">
        <f t="shared" si="233"/>
        <v>1</v>
      </c>
      <c r="AE793" s="164">
        <f t="shared" si="234"/>
        <v>30.479999999999997</v>
      </c>
      <c r="AF793" s="165">
        <f t="shared" si="235"/>
        <v>37.013971472954687</v>
      </c>
      <c r="AH793" t="str">
        <f t="shared" si="236"/>
        <v>2022</v>
      </c>
    </row>
    <row r="794" spans="4:34" hidden="1" x14ac:dyDescent="0.25">
      <c r="D794" s="282" t="str">
        <f t="shared" si="221"/>
        <v>Q1 2022</v>
      </c>
      <c r="E794" s="114" t="s">
        <v>67</v>
      </c>
      <c r="F794" s="115" t="s">
        <v>83</v>
      </c>
      <c r="G794" s="157" t="s">
        <v>43</v>
      </c>
      <c r="H794" s="157" t="s">
        <v>197</v>
      </c>
      <c r="I794" s="116" t="s">
        <v>50</v>
      </c>
      <c r="J794" s="116" t="s">
        <v>45</v>
      </c>
      <c r="K794" s="116" t="s">
        <v>168</v>
      </c>
      <c r="L794" s="116" t="s">
        <v>168</v>
      </c>
      <c r="M794" s="116" t="s">
        <v>280</v>
      </c>
      <c r="N794" s="117">
        <v>1.43</v>
      </c>
      <c r="O794" s="146">
        <v>466</v>
      </c>
      <c r="P794" s="146">
        <v>466</v>
      </c>
      <c r="Q794" s="242">
        <v>0.255</v>
      </c>
      <c r="R794" s="118" t="str">
        <f t="shared" si="222"/>
        <v>400 - 499</v>
      </c>
      <c r="S794" s="118" t="str">
        <f t="shared" si="223"/>
        <v>1.4 - 1.59</v>
      </c>
      <c r="T794" s="119">
        <f t="shared" si="224"/>
        <v>0.36464999999999997</v>
      </c>
      <c r="U794" s="120">
        <f t="shared" si="225"/>
        <v>0.16820917970999996</v>
      </c>
      <c r="V794" s="161">
        <f t="shared" si="226"/>
        <v>0.36465000000000003</v>
      </c>
      <c r="W794" s="161">
        <f t="shared" si="227"/>
        <v>168.05099761679489</v>
      </c>
      <c r="X794" s="121">
        <f t="shared" si="228"/>
        <v>3.3667345452824602</v>
      </c>
      <c r="Y794" s="188">
        <v>13.202880569735138</v>
      </c>
      <c r="Z794" s="148">
        <f t="shared" si="229"/>
        <v>1</v>
      </c>
      <c r="AA794" s="148">
        <f t="shared" si="230"/>
        <v>1</v>
      </c>
      <c r="AB794" s="122">
        <f t="shared" si="231"/>
        <v>460.85560843766592</v>
      </c>
      <c r="AC794" s="30">
        <f t="shared" si="232"/>
        <v>659.64384199999984</v>
      </c>
      <c r="AD794" s="31">
        <f t="shared" si="233"/>
        <v>1</v>
      </c>
      <c r="AE794" s="164">
        <f t="shared" si="234"/>
        <v>36.321999999999996</v>
      </c>
      <c r="AF794" s="165">
        <f t="shared" si="235"/>
        <v>3.3667345452824602</v>
      </c>
      <c r="AH794" t="str">
        <f t="shared" si="236"/>
        <v>2022</v>
      </c>
    </row>
    <row r="795" spans="4:34" hidden="1" x14ac:dyDescent="0.25">
      <c r="D795" s="282" t="str">
        <f t="shared" si="221"/>
        <v>Q1 2022</v>
      </c>
      <c r="E795" s="114" t="s">
        <v>67</v>
      </c>
      <c r="F795" s="115" t="s">
        <v>83</v>
      </c>
      <c r="G795" s="157" t="s">
        <v>43</v>
      </c>
      <c r="H795" s="157" t="s">
        <v>197</v>
      </c>
      <c r="I795" s="116" t="s">
        <v>58</v>
      </c>
      <c r="J795" s="116" t="s">
        <v>45</v>
      </c>
      <c r="K795" s="116" t="s">
        <v>75</v>
      </c>
      <c r="L795" s="116" t="s">
        <v>129</v>
      </c>
      <c r="M795" s="116" t="s">
        <v>162</v>
      </c>
      <c r="N795" s="117">
        <v>1.39</v>
      </c>
      <c r="O795" s="146">
        <v>454</v>
      </c>
      <c r="P795" s="146">
        <v>454</v>
      </c>
      <c r="Q795" s="242">
        <v>5.5E-2</v>
      </c>
      <c r="R795" s="118" t="str">
        <f t="shared" si="222"/>
        <v>400 - 499</v>
      </c>
      <c r="S795" s="118" t="str">
        <f t="shared" si="223"/>
        <v>1.2 - 1.39</v>
      </c>
      <c r="T795" s="119">
        <f t="shared" si="224"/>
        <v>7.644999999999999E-2</v>
      </c>
      <c r="U795" s="120">
        <f t="shared" si="225"/>
        <v>3.427912499E-2</v>
      </c>
      <c r="V795" s="161">
        <f t="shared" si="226"/>
        <v>7.6450000000000004E-2</v>
      </c>
      <c r="W795" s="161">
        <f t="shared" si="227"/>
        <v>35.312912652456184</v>
      </c>
      <c r="X795" s="121">
        <f t="shared" si="228"/>
        <v>0.72615843133543256</v>
      </c>
      <c r="Y795" s="188">
        <v>13.202880569735138</v>
      </c>
      <c r="Z795" s="148">
        <f t="shared" si="229"/>
        <v>1</v>
      </c>
      <c r="AA795" s="148">
        <f t="shared" si="230"/>
        <v>1</v>
      </c>
      <c r="AB795" s="122">
        <f t="shared" si="231"/>
        <v>461.90860238660804</v>
      </c>
      <c r="AC795" s="30">
        <f t="shared" si="232"/>
        <v>623.25681799999995</v>
      </c>
      <c r="AD795" s="31">
        <f t="shared" si="233"/>
        <v>1</v>
      </c>
      <c r="AE795" s="164">
        <f t="shared" si="234"/>
        <v>35.305999999999997</v>
      </c>
      <c r="AF795" s="165">
        <f t="shared" si="235"/>
        <v>0.72615843133543256</v>
      </c>
      <c r="AH795" t="str">
        <f t="shared" si="236"/>
        <v>2022</v>
      </c>
    </row>
    <row r="796" spans="4:34" hidden="1" x14ac:dyDescent="0.25">
      <c r="D796" s="282" t="str">
        <f t="shared" si="221"/>
        <v>Q1 2022</v>
      </c>
      <c r="E796" s="114" t="s">
        <v>67</v>
      </c>
      <c r="F796" s="115" t="s">
        <v>83</v>
      </c>
      <c r="G796" s="157" t="s">
        <v>43</v>
      </c>
      <c r="H796" s="157" t="s">
        <v>197</v>
      </c>
      <c r="I796" s="116" t="s">
        <v>58</v>
      </c>
      <c r="J796" s="116" t="s">
        <v>45</v>
      </c>
      <c r="K796" s="116" t="s">
        <v>75</v>
      </c>
      <c r="L796" s="116" t="s">
        <v>129</v>
      </c>
      <c r="M796" s="116" t="s">
        <v>278</v>
      </c>
      <c r="N796" s="117">
        <v>1.45</v>
      </c>
      <c r="O796" s="146">
        <v>480</v>
      </c>
      <c r="P796" s="146">
        <v>480</v>
      </c>
      <c r="Q796" s="242">
        <v>7.4999999999999997E-2</v>
      </c>
      <c r="R796" s="118" t="str">
        <f t="shared" si="222"/>
        <v>400 - 499</v>
      </c>
      <c r="S796" s="118" t="str">
        <f t="shared" si="223"/>
        <v>1.4 - 1.59</v>
      </c>
      <c r="T796" s="119">
        <f t="shared" si="224"/>
        <v>0.10875</v>
      </c>
      <c r="U796" s="120">
        <f t="shared" si="225"/>
        <v>5.0866833749999993E-2</v>
      </c>
      <c r="V796" s="161">
        <f t="shared" si="226"/>
        <v>0.10875</v>
      </c>
      <c r="W796" s="161">
        <f t="shared" si="227"/>
        <v>50.911688245431421</v>
      </c>
      <c r="X796" s="121">
        <f t="shared" si="228"/>
        <v>0.9902160427301353</v>
      </c>
      <c r="Y796" s="188">
        <v>13.202880569735138</v>
      </c>
      <c r="Z796" s="148">
        <f t="shared" si="229"/>
        <v>1</v>
      </c>
      <c r="AA796" s="148">
        <f t="shared" si="230"/>
        <v>1</v>
      </c>
      <c r="AB796" s="122">
        <f t="shared" si="231"/>
        <v>468.15345513040393</v>
      </c>
      <c r="AC796" s="30">
        <f t="shared" si="232"/>
        <v>678.22444999999993</v>
      </c>
      <c r="AD796" s="31">
        <f t="shared" si="233"/>
        <v>1</v>
      </c>
      <c r="AE796" s="164">
        <f t="shared" si="234"/>
        <v>36.83</v>
      </c>
      <c r="AF796" s="165">
        <f t="shared" si="235"/>
        <v>0.9902160427301353</v>
      </c>
      <c r="AH796" t="str">
        <f t="shared" si="236"/>
        <v>2022</v>
      </c>
    </row>
    <row r="797" spans="4:34" hidden="1" x14ac:dyDescent="0.25">
      <c r="D797" s="282" t="str">
        <f t="shared" si="221"/>
        <v>Q1 2022</v>
      </c>
      <c r="E797" s="114" t="s">
        <v>67</v>
      </c>
      <c r="F797" s="115" t="s">
        <v>83</v>
      </c>
      <c r="G797" s="157" t="s">
        <v>43</v>
      </c>
      <c r="H797" s="157" t="s">
        <v>197</v>
      </c>
      <c r="I797" s="116" t="s">
        <v>58</v>
      </c>
      <c r="J797" s="116" t="s">
        <v>45</v>
      </c>
      <c r="K797" s="116" t="s">
        <v>75</v>
      </c>
      <c r="L797" s="116" t="s">
        <v>129</v>
      </c>
      <c r="M797" s="116" t="s">
        <v>272</v>
      </c>
      <c r="N797" s="117">
        <v>1.55</v>
      </c>
      <c r="O797" s="146">
        <v>354</v>
      </c>
      <c r="P797" s="146">
        <v>306</v>
      </c>
      <c r="Q797" s="242">
        <v>0.03</v>
      </c>
      <c r="R797" s="118" t="str">
        <f t="shared" si="222"/>
        <v>300 - 399</v>
      </c>
      <c r="S797" s="118" t="str">
        <f t="shared" si="223"/>
        <v>1.4 - 1.59</v>
      </c>
      <c r="T797" s="119">
        <f t="shared" si="224"/>
        <v>4.65E-2</v>
      </c>
      <c r="U797" s="120">
        <f t="shared" si="225"/>
        <v>2.3005297626274249E-2</v>
      </c>
      <c r="V797" s="161">
        <f t="shared" si="226"/>
        <v>4.6499999999999993E-2</v>
      </c>
      <c r="W797" s="161">
        <f t="shared" si="227"/>
        <v>14.037692118008573</v>
      </c>
      <c r="X797" s="121">
        <f t="shared" si="228"/>
        <v>0.39608641709205411</v>
      </c>
      <c r="Y797" s="188">
        <v>13.202880569735138</v>
      </c>
      <c r="Z797" s="148">
        <f t="shared" si="229"/>
        <v>59</v>
      </c>
      <c r="AA797" s="148">
        <f t="shared" si="230"/>
        <v>51</v>
      </c>
      <c r="AB797" s="122">
        <f t="shared" si="231"/>
        <v>301.88585200018434</v>
      </c>
      <c r="AC797" s="30">
        <f t="shared" si="232"/>
        <v>766.84325420914172</v>
      </c>
      <c r="AD797" s="31">
        <f t="shared" si="233"/>
        <v>1.1568627450980393</v>
      </c>
      <c r="AE797" s="164">
        <f t="shared" si="234"/>
        <v>39.369999999999997</v>
      </c>
      <c r="AF797" s="165">
        <f t="shared" si="235"/>
        <v>0.39608641709205411</v>
      </c>
      <c r="AH797" t="str">
        <f t="shared" si="236"/>
        <v>2022</v>
      </c>
    </row>
    <row r="798" spans="4:34" hidden="1" x14ac:dyDescent="0.25">
      <c r="D798" s="282" t="str">
        <f t="shared" si="221"/>
        <v>Q1 2022</v>
      </c>
      <c r="E798" s="114" t="s">
        <v>67</v>
      </c>
      <c r="F798" s="115" t="s">
        <v>83</v>
      </c>
      <c r="G798" s="157" t="s">
        <v>43</v>
      </c>
      <c r="H798" s="157" t="s">
        <v>197</v>
      </c>
      <c r="I798" s="116" t="s">
        <v>58</v>
      </c>
      <c r="J798" s="116" t="s">
        <v>45</v>
      </c>
      <c r="K798" s="116" t="s">
        <v>75</v>
      </c>
      <c r="L798" s="116" t="s">
        <v>129</v>
      </c>
      <c r="M798" s="116" t="s">
        <v>183</v>
      </c>
      <c r="N798" s="117">
        <v>1.65</v>
      </c>
      <c r="O798" s="146">
        <v>348</v>
      </c>
      <c r="P798" s="146">
        <v>442</v>
      </c>
      <c r="Q798" s="242">
        <v>0.05</v>
      </c>
      <c r="R798" s="118" t="str">
        <f t="shared" si="222"/>
        <v>300 - 399</v>
      </c>
      <c r="S798" s="118" t="str">
        <f t="shared" si="223"/>
        <v>1.6 - 1.79</v>
      </c>
      <c r="T798" s="119">
        <f t="shared" si="224"/>
        <v>8.2500000000000004E-2</v>
      </c>
      <c r="U798" s="120">
        <f t="shared" si="225"/>
        <v>4.2685172110545129E-2</v>
      </c>
      <c r="V798" s="161">
        <f t="shared" si="226"/>
        <v>8.2500000000000004E-2</v>
      </c>
      <c r="W798" s="161">
        <f t="shared" si="227"/>
        <v>28.127744310555727</v>
      </c>
      <c r="X798" s="121">
        <f t="shared" si="228"/>
        <v>0.59412962563808158</v>
      </c>
      <c r="Y798" s="188">
        <v>11.882592512761631</v>
      </c>
      <c r="Z798" s="148">
        <f t="shared" si="229"/>
        <v>174</v>
      </c>
      <c r="AA798" s="148">
        <f t="shared" si="230"/>
        <v>221</v>
      </c>
      <c r="AB798" s="122">
        <f t="shared" si="231"/>
        <v>340.94235527946336</v>
      </c>
      <c r="AC798" s="30">
        <f t="shared" si="232"/>
        <v>853.70344221090261</v>
      </c>
      <c r="AD798" s="31">
        <f t="shared" si="233"/>
        <v>0.78733031674208143</v>
      </c>
      <c r="AE798" s="164">
        <f t="shared" si="234"/>
        <v>41.91</v>
      </c>
      <c r="AF798" s="165">
        <f t="shared" si="235"/>
        <v>0.59412962563808158</v>
      </c>
      <c r="AH798" t="str">
        <f t="shared" si="236"/>
        <v>2022</v>
      </c>
    </row>
    <row r="799" spans="4:34" hidden="1" x14ac:dyDescent="0.25">
      <c r="D799" s="282" t="str">
        <f t="shared" si="221"/>
        <v>Q1 2022</v>
      </c>
      <c r="E799" s="114" t="s">
        <v>67</v>
      </c>
      <c r="F799" s="115" t="s">
        <v>83</v>
      </c>
      <c r="G799" s="157" t="s">
        <v>43</v>
      </c>
      <c r="H799" s="157" t="s">
        <v>197</v>
      </c>
      <c r="I799" s="116" t="s">
        <v>72</v>
      </c>
      <c r="J799" s="116" t="s">
        <v>45</v>
      </c>
      <c r="K799" s="116" t="s">
        <v>75</v>
      </c>
      <c r="L799" s="116" t="s">
        <v>129</v>
      </c>
      <c r="M799" s="116" t="s">
        <v>273</v>
      </c>
      <c r="N799" s="117">
        <v>1.746</v>
      </c>
      <c r="O799" s="146">
        <v>448</v>
      </c>
      <c r="P799" s="146">
        <v>368</v>
      </c>
      <c r="Q799" s="242">
        <v>0.15</v>
      </c>
      <c r="R799" s="118" t="str">
        <f t="shared" si="222"/>
        <v>300 - 399</v>
      </c>
      <c r="S799" s="118" t="str">
        <f t="shared" si="223"/>
        <v>1.6 - 1.79</v>
      </c>
      <c r="T799" s="119">
        <f t="shared" si="224"/>
        <v>0.26189999999999997</v>
      </c>
      <c r="U799" s="120">
        <f t="shared" si="225"/>
        <v>0.14469992709466567</v>
      </c>
      <c r="V799" s="161">
        <f t="shared" si="226"/>
        <v>0.26189999999999997</v>
      </c>
      <c r="W799" s="161">
        <f t="shared" si="227"/>
        <v>86.964820473568494</v>
      </c>
      <c r="X799" s="121">
        <f t="shared" si="228"/>
        <v>2.363015556515097</v>
      </c>
      <c r="Y799" s="188">
        <v>15.753437043433982</v>
      </c>
      <c r="Z799" s="148">
        <f t="shared" si="229"/>
        <v>28</v>
      </c>
      <c r="AA799" s="148">
        <f t="shared" si="230"/>
        <v>23</v>
      </c>
      <c r="AB799" s="122">
        <f t="shared" si="231"/>
        <v>332.0535336906014</v>
      </c>
      <c r="AC799" s="30">
        <f t="shared" si="232"/>
        <v>964.66618063110445</v>
      </c>
      <c r="AD799" s="31">
        <f t="shared" si="233"/>
        <v>1.2173913043478262</v>
      </c>
      <c r="AE799" s="164">
        <f t="shared" si="234"/>
        <v>44.348399999999998</v>
      </c>
      <c r="AF799" s="165">
        <f t="shared" si="235"/>
        <v>2.363015556515097</v>
      </c>
      <c r="AH799" t="str">
        <f t="shared" si="236"/>
        <v>2022</v>
      </c>
    </row>
    <row r="800" spans="4:34" hidden="1" x14ac:dyDescent="0.25">
      <c r="D800" s="282" t="str">
        <f t="shared" si="221"/>
        <v>Q1 2022</v>
      </c>
      <c r="E800" s="114" t="s">
        <v>67</v>
      </c>
      <c r="F800" s="115" t="s">
        <v>83</v>
      </c>
      <c r="G800" s="157" t="s">
        <v>43</v>
      </c>
      <c r="H800" s="157" t="s">
        <v>197</v>
      </c>
      <c r="I800" s="116" t="s">
        <v>50</v>
      </c>
      <c r="J800" s="116" t="s">
        <v>45</v>
      </c>
      <c r="K800" s="116" t="s">
        <v>75</v>
      </c>
      <c r="L800" s="116" t="s">
        <v>129</v>
      </c>
      <c r="M800" s="116" t="s">
        <v>273</v>
      </c>
      <c r="N800" s="117">
        <v>1.746</v>
      </c>
      <c r="O800" s="146">
        <v>390</v>
      </c>
      <c r="P800" s="146">
        <v>450</v>
      </c>
      <c r="Q800" s="242">
        <v>0.21</v>
      </c>
      <c r="R800" s="118" t="str">
        <f t="shared" si="222"/>
        <v>300 - 399</v>
      </c>
      <c r="S800" s="118" t="str">
        <f t="shared" si="223"/>
        <v>1.6 - 1.79</v>
      </c>
      <c r="T800" s="119">
        <f t="shared" si="224"/>
        <v>0.36665999999999999</v>
      </c>
      <c r="U800" s="120">
        <f t="shared" si="225"/>
        <v>0.20441539303510659</v>
      </c>
      <c r="V800" s="161">
        <f t="shared" si="226"/>
        <v>0.36665999999999999</v>
      </c>
      <c r="W800" s="161">
        <f t="shared" si="227"/>
        <v>125.05142942005901</v>
      </c>
      <c r="X800" s="121">
        <f t="shared" si="228"/>
        <v>3.3082217791211361</v>
      </c>
      <c r="Y800" s="188">
        <v>15.753437043433982</v>
      </c>
      <c r="Z800" s="148">
        <f t="shared" si="229"/>
        <v>13</v>
      </c>
      <c r="AA800" s="148">
        <f t="shared" si="230"/>
        <v>15</v>
      </c>
      <c r="AB800" s="122">
        <f t="shared" si="231"/>
        <v>341.05555397386956</v>
      </c>
      <c r="AC800" s="30">
        <f t="shared" si="232"/>
        <v>973.4066335005075</v>
      </c>
      <c r="AD800" s="31">
        <f t="shared" si="233"/>
        <v>0.8666666666666667</v>
      </c>
      <c r="AE800" s="164">
        <f t="shared" si="234"/>
        <v>44.348399999999998</v>
      </c>
      <c r="AF800" s="165">
        <f t="shared" si="235"/>
        <v>3.3082217791211361</v>
      </c>
      <c r="AH800" t="str">
        <f t="shared" si="236"/>
        <v>2022</v>
      </c>
    </row>
    <row r="801" spans="4:34" hidden="1" x14ac:dyDescent="0.25">
      <c r="D801" s="282" t="str">
        <f t="shared" si="221"/>
        <v>Q1 2022</v>
      </c>
      <c r="E801" s="114" t="s">
        <v>67</v>
      </c>
      <c r="F801" s="115" t="s">
        <v>83</v>
      </c>
      <c r="G801" s="157" t="s">
        <v>43</v>
      </c>
      <c r="H801" s="157" t="s">
        <v>197</v>
      </c>
      <c r="I801" s="116" t="s">
        <v>72</v>
      </c>
      <c r="J801" s="116" t="s">
        <v>45</v>
      </c>
      <c r="K801" s="116" t="s">
        <v>75</v>
      </c>
      <c r="L801" s="116" t="s">
        <v>129</v>
      </c>
      <c r="M801" s="116" t="s">
        <v>135</v>
      </c>
      <c r="N801" s="117">
        <v>1.3</v>
      </c>
      <c r="O801" s="146">
        <v>360</v>
      </c>
      <c r="P801" s="146">
        <v>360</v>
      </c>
      <c r="Q801" s="242">
        <v>0.04</v>
      </c>
      <c r="R801" s="118" t="str">
        <f t="shared" si="222"/>
        <v>300 - 399</v>
      </c>
      <c r="S801" s="118" t="str">
        <f t="shared" si="223"/>
        <v>1.2 - 1.39</v>
      </c>
      <c r="T801" s="119">
        <f t="shared" si="224"/>
        <v>5.2000000000000005E-2</v>
      </c>
      <c r="U801" s="120">
        <f t="shared" si="225"/>
        <v>2.1806407999999996E-2</v>
      </c>
      <c r="V801" s="161">
        <f t="shared" si="226"/>
        <v>5.2000000000000005E-2</v>
      </c>
      <c r="W801" s="161">
        <f t="shared" si="227"/>
        <v>20.364675298172571</v>
      </c>
      <c r="X801" s="121">
        <f t="shared" si="228"/>
        <v>0.50170946164993546</v>
      </c>
      <c r="Y801" s="188">
        <v>12.542736541248386</v>
      </c>
      <c r="Z801" s="148">
        <f t="shared" si="229"/>
        <v>1</v>
      </c>
      <c r="AA801" s="148">
        <f t="shared" si="230"/>
        <v>1</v>
      </c>
      <c r="AB801" s="122">
        <f t="shared" si="231"/>
        <v>391.62837111870323</v>
      </c>
      <c r="AC801" s="30">
        <f t="shared" si="232"/>
        <v>545.16019999999992</v>
      </c>
      <c r="AD801" s="31">
        <f t="shared" si="233"/>
        <v>1</v>
      </c>
      <c r="AE801" s="164">
        <f t="shared" si="234"/>
        <v>33.019999999999996</v>
      </c>
      <c r="AF801" s="165">
        <f t="shared" si="235"/>
        <v>0.50170946164993546</v>
      </c>
      <c r="AH801" t="str">
        <f t="shared" si="236"/>
        <v>2022</v>
      </c>
    </row>
    <row r="802" spans="4:34" hidden="1" x14ac:dyDescent="0.25">
      <c r="D802" s="282" t="str">
        <f t="shared" si="221"/>
        <v>Q1 2022</v>
      </c>
      <c r="E802" s="114" t="s">
        <v>67</v>
      </c>
      <c r="F802" s="115" t="s">
        <v>83</v>
      </c>
      <c r="G802" s="157" t="s">
        <v>43</v>
      </c>
      <c r="H802" s="157" t="s">
        <v>197</v>
      </c>
      <c r="I802" s="116" t="s">
        <v>58</v>
      </c>
      <c r="J802" s="116" t="s">
        <v>45</v>
      </c>
      <c r="K802" s="116" t="s">
        <v>75</v>
      </c>
      <c r="L802" s="116" t="s">
        <v>129</v>
      </c>
      <c r="M802" s="116" t="s">
        <v>145</v>
      </c>
      <c r="N802" s="117">
        <v>1.3</v>
      </c>
      <c r="O802" s="146">
        <v>360</v>
      </c>
      <c r="P802" s="146">
        <v>360</v>
      </c>
      <c r="Q802" s="242">
        <v>7.4999999999999997E-2</v>
      </c>
      <c r="R802" s="118" t="str">
        <f t="shared" si="222"/>
        <v>300 - 399</v>
      </c>
      <c r="S802" s="118" t="str">
        <f t="shared" si="223"/>
        <v>1.2 - 1.39</v>
      </c>
      <c r="T802" s="119">
        <f t="shared" si="224"/>
        <v>9.7500000000000003E-2</v>
      </c>
      <c r="U802" s="120">
        <f t="shared" si="225"/>
        <v>4.0887014999999992E-2</v>
      </c>
      <c r="V802" s="161">
        <f t="shared" si="226"/>
        <v>9.7499999999999989E-2</v>
      </c>
      <c r="W802" s="161">
        <f t="shared" si="227"/>
        <v>38.183766184073569</v>
      </c>
      <c r="X802" s="121">
        <f t="shared" si="228"/>
        <v>0.94070524059362892</v>
      </c>
      <c r="Y802" s="188">
        <v>12.542736541248386</v>
      </c>
      <c r="Z802" s="148">
        <f t="shared" si="229"/>
        <v>1</v>
      </c>
      <c r="AA802" s="148">
        <f t="shared" si="230"/>
        <v>1</v>
      </c>
      <c r="AB802" s="122">
        <f t="shared" si="231"/>
        <v>391.62837111870323</v>
      </c>
      <c r="AC802" s="30">
        <f t="shared" si="232"/>
        <v>545.16019999999992</v>
      </c>
      <c r="AD802" s="31">
        <f t="shared" si="233"/>
        <v>1</v>
      </c>
      <c r="AE802" s="164">
        <f t="shared" si="234"/>
        <v>33.019999999999996</v>
      </c>
      <c r="AF802" s="165">
        <f t="shared" si="235"/>
        <v>0.94070524059362892</v>
      </c>
      <c r="AH802" t="str">
        <f t="shared" si="236"/>
        <v>2022</v>
      </c>
    </row>
    <row r="803" spans="4:34" hidden="1" x14ac:dyDescent="0.25">
      <c r="D803" s="282" t="str">
        <f t="shared" si="221"/>
        <v>Q1 2022</v>
      </c>
      <c r="E803" s="114" t="s">
        <v>67</v>
      </c>
      <c r="F803" s="115" t="s">
        <v>83</v>
      </c>
      <c r="G803" s="157" t="s">
        <v>43</v>
      </c>
      <c r="H803" s="157" t="s">
        <v>197</v>
      </c>
      <c r="I803" s="116" t="s">
        <v>72</v>
      </c>
      <c r="J803" s="116" t="s">
        <v>45</v>
      </c>
      <c r="K803" s="116" t="s">
        <v>75</v>
      </c>
      <c r="L803" s="116" t="s">
        <v>75</v>
      </c>
      <c r="M803" s="116">
        <v>6</v>
      </c>
      <c r="N803" s="117">
        <v>1.47</v>
      </c>
      <c r="O803" s="146">
        <v>194</v>
      </c>
      <c r="P803" s="146">
        <v>368</v>
      </c>
      <c r="Q803" s="242">
        <v>0.39</v>
      </c>
      <c r="R803" s="118" t="str">
        <f t="shared" si="222"/>
        <v>200 - 299</v>
      </c>
      <c r="S803" s="118" t="str">
        <f t="shared" si="223"/>
        <v>1.4 - 1.59</v>
      </c>
      <c r="T803" s="119">
        <f t="shared" si="224"/>
        <v>0.57330000000000003</v>
      </c>
      <c r="U803" s="120">
        <f t="shared" si="225"/>
        <v>0.22429498276056115</v>
      </c>
      <c r="V803" s="161">
        <f t="shared" si="226"/>
        <v>0.57329999999999992</v>
      </c>
      <c r="W803" s="161">
        <f t="shared" si="227"/>
        <v>162.2418749891655</v>
      </c>
      <c r="X803" s="121">
        <f t="shared" si="228"/>
        <v>4.2480268233122827</v>
      </c>
      <c r="Y803" s="188">
        <v>10.892376470031493</v>
      </c>
      <c r="Z803" s="148">
        <f t="shared" si="229"/>
        <v>97</v>
      </c>
      <c r="AA803" s="148">
        <f t="shared" si="230"/>
        <v>184</v>
      </c>
      <c r="AB803" s="122">
        <f t="shared" si="231"/>
        <v>282.99646779899786</v>
      </c>
      <c r="AC803" s="30">
        <f t="shared" si="232"/>
        <v>575.11534041169523</v>
      </c>
      <c r="AD803" s="31">
        <f t="shared" si="233"/>
        <v>0.52717391304347827</v>
      </c>
      <c r="AE803" s="164">
        <f t="shared" si="234"/>
        <v>37.337999999999994</v>
      </c>
      <c r="AF803" s="165">
        <f t="shared" si="235"/>
        <v>4.2480268233122827</v>
      </c>
      <c r="AH803" t="str">
        <f t="shared" si="236"/>
        <v>2022</v>
      </c>
    </row>
    <row r="804" spans="4:34" hidden="1" x14ac:dyDescent="0.25">
      <c r="D804" s="282" t="str">
        <f t="shared" si="221"/>
        <v>Q1 2022</v>
      </c>
      <c r="E804" s="114" t="s">
        <v>67</v>
      </c>
      <c r="F804" s="115" t="s">
        <v>83</v>
      </c>
      <c r="G804" s="157" t="s">
        <v>43</v>
      </c>
      <c r="H804" s="157" t="s">
        <v>197</v>
      </c>
      <c r="I804" s="116" t="s">
        <v>50</v>
      </c>
      <c r="J804" s="116" t="s">
        <v>45</v>
      </c>
      <c r="K804" s="116" t="s">
        <v>75</v>
      </c>
      <c r="L804" s="116" t="s">
        <v>75</v>
      </c>
      <c r="M804" s="116">
        <v>6</v>
      </c>
      <c r="N804" s="117">
        <v>1.474</v>
      </c>
      <c r="O804" s="146">
        <v>194</v>
      </c>
      <c r="P804" s="146">
        <v>368</v>
      </c>
      <c r="Q804" s="242">
        <v>1.05</v>
      </c>
      <c r="R804" s="118" t="str">
        <f t="shared" si="222"/>
        <v>200 - 299</v>
      </c>
      <c r="S804" s="118" t="str">
        <f t="shared" si="223"/>
        <v>1.4 - 1.59</v>
      </c>
      <c r="T804" s="119">
        <f t="shared" si="224"/>
        <v>1.5477000000000001</v>
      </c>
      <c r="U804" s="120">
        <f t="shared" si="225"/>
        <v>0.60716195206235202</v>
      </c>
      <c r="V804" s="161">
        <f t="shared" si="226"/>
        <v>1.5477000000000001</v>
      </c>
      <c r="W804" s="161">
        <f t="shared" si="227"/>
        <v>436.80504804775325</v>
      </c>
      <c r="X804" s="121">
        <f t="shared" si="228"/>
        <v>11.436995293533068</v>
      </c>
      <c r="Y804" s="188">
        <v>10.892376470031493</v>
      </c>
      <c r="Z804" s="148">
        <f t="shared" si="229"/>
        <v>97</v>
      </c>
      <c r="AA804" s="148">
        <f t="shared" si="230"/>
        <v>184</v>
      </c>
      <c r="AB804" s="122">
        <f t="shared" si="231"/>
        <v>282.22849909398025</v>
      </c>
      <c r="AC804" s="30">
        <f t="shared" si="232"/>
        <v>578.24947815462099</v>
      </c>
      <c r="AD804" s="31">
        <f t="shared" si="233"/>
        <v>0.52717391304347827</v>
      </c>
      <c r="AE804" s="164">
        <f t="shared" si="234"/>
        <v>37.439599999999999</v>
      </c>
      <c r="AF804" s="165">
        <f t="shared" si="235"/>
        <v>11.436995293533068</v>
      </c>
      <c r="AH804" t="str">
        <f t="shared" si="236"/>
        <v>2022</v>
      </c>
    </row>
    <row r="805" spans="4:34" hidden="1" x14ac:dyDescent="0.25">
      <c r="D805" s="282" t="str">
        <f t="shared" si="221"/>
        <v>Q1 2022</v>
      </c>
      <c r="E805" s="114" t="s">
        <v>67</v>
      </c>
      <c r="F805" s="115" t="s">
        <v>83</v>
      </c>
      <c r="G805" s="157" t="s">
        <v>43</v>
      </c>
      <c r="H805" s="157" t="s">
        <v>197</v>
      </c>
      <c r="I805" s="116" t="s">
        <v>58</v>
      </c>
      <c r="J805" s="116" t="s">
        <v>45</v>
      </c>
      <c r="K805" s="116" t="s">
        <v>75</v>
      </c>
      <c r="L805" s="116" t="s">
        <v>75</v>
      </c>
      <c r="M805" s="116" t="s">
        <v>276</v>
      </c>
      <c r="N805" s="117">
        <v>1.47</v>
      </c>
      <c r="O805" s="146">
        <v>194</v>
      </c>
      <c r="P805" s="146">
        <v>368</v>
      </c>
      <c r="Q805" s="242">
        <v>1.05</v>
      </c>
      <c r="R805" s="118" t="str">
        <f t="shared" si="222"/>
        <v>200 - 299</v>
      </c>
      <c r="S805" s="118" t="str">
        <f t="shared" si="223"/>
        <v>1.4 - 1.59</v>
      </c>
      <c r="T805" s="119">
        <f t="shared" si="224"/>
        <v>1.5435000000000001</v>
      </c>
      <c r="U805" s="120">
        <f t="shared" si="225"/>
        <v>0.60387110743228001</v>
      </c>
      <c r="V805" s="161">
        <f t="shared" si="226"/>
        <v>1.5434999999999999</v>
      </c>
      <c r="W805" s="161">
        <f t="shared" si="227"/>
        <v>436.80504804775325</v>
      </c>
      <c r="X805" s="121">
        <f t="shared" si="228"/>
        <v>13.863024598221894</v>
      </c>
      <c r="Y805" s="188">
        <v>13.202880569735138</v>
      </c>
      <c r="Z805" s="148">
        <f t="shared" si="229"/>
        <v>97</v>
      </c>
      <c r="AA805" s="148">
        <f t="shared" si="230"/>
        <v>184</v>
      </c>
      <c r="AB805" s="122">
        <f t="shared" si="231"/>
        <v>282.99646779899786</v>
      </c>
      <c r="AC805" s="30">
        <f t="shared" si="232"/>
        <v>575.11534041169523</v>
      </c>
      <c r="AD805" s="31">
        <f t="shared" si="233"/>
        <v>0.52717391304347827</v>
      </c>
      <c r="AE805" s="164">
        <f t="shared" si="234"/>
        <v>37.337999999999994</v>
      </c>
      <c r="AF805" s="165">
        <f t="shared" si="235"/>
        <v>13.863024598221894</v>
      </c>
      <c r="AH805" t="str">
        <f t="shared" si="236"/>
        <v>2022</v>
      </c>
    </row>
    <row r="806" spans="4:34" hidden="1" x14ac:dyDescent="0.25">
      <c r="D806" s="282" t="str">
        <f t="shared" si="221"/>
        <v>Q1 2022</v>
      </c>
      <c r="E806" s="114" t="s">
        <v>67</v>
      </c>
      <c r="F806" s="115" t="s">
        <v>83</v>
      </c>
      <c r="G806" s="157" t="s">
        <v>43</v>
      </c>
      <c r="H806" s="157" t="s">
        <v>197</v>
      </c>
      <c r="I806" s="116" t="s">
        <v>72</v>
      </c>
      <c r="J806" s="116" t="s">
        <v>45</v>
      </c>
      <c r="K806" s="116" t="s">
        <v>75</v>
      </c>
      <c r="L806" s="116" t="s">
        <v>75</v>
      </c>
      <c r="M806" s="116" t="s">
        <v>285</v>
      </c>
      <c r="N806" s="117">
        <v>1.32</v>
      </c>
      <c r="O806" s="146">
        <v>466</v>
      </c>
      <c r="P806" s="146">
        <v>466</v>
      </c>
      <c r="Q806" s="242">
        <v>0.4</v>
      </c>
      <c r="R806" s="118" t="str">
        <f t="shared" si="222"/>
        <v>400 - 499</v>
      </c>
      <c r="S806" s="118" t="str">
        <f t="shared" si="223"/>
        <v>1.2 - 1.39</v>
      </c>
      <c r="T806" s="119">
        <f t="shared" si="224"/>
        <v>0.52800000000000002</v>
      </c>
      <c r="U806" s="120">
        <f t="shared" si="225"/>
        <v>0.22482535679999999</v>
      </c>
      <c r="V806" s="161">
        <f t="shared" si="226"/>
        <v>0.52800000000000002</v>
      </c>
      <c r="W806" s="161">
        <f t="shared" si="227"/>
        <v>263.60940802634491</v>
      </c>
      <c r="X806" s="121">
        <f t="shared" si="228"/>
        <v>4.7530370051046527</v>
      </c>
      <c r="Y806" s="188">
        <v>11.882592512761631</v>
      </c>
      <c r="Z806" s="148">
        <f t="shared" si="229"/>
        <v>1</v>
      </c>
      <c r="AA806" s="148">
        <f t="shared" si="230"/>
        <v>1</v>
      </c>
      <c r="AB806" s="122">
        <f t="shared" si="231"/>
        <v>499.26024247413807</v>
      </c>
      <c r="AC806" s="30">
        <f t="shared" si="232"/>
        <v>562.06339199999991</v>
      </c>
      <c r="AD806" s="31">
        <f t="shared" si="233"/>
        <v>1</v>
      </c>
      <c r="AE806" s="164">
        <f t="shared" si="234"/>
        <v>33.527999999999999</v>
      </c>
      <c r="AF806" s="165">
        <f t="shared" si="235"/>
        <v>4.7530370051046527</v>
      </c>
      <c r="AH806" t="str">
        <f t="shared" si="236"/>
        <v>2022</v>
      </c>
    </row>
    <row r="807" spans="4:34" hidden="1" x14ac:dyDescent="0.25">
      <c r="D807" s="282" t="str">
        <f t="shared" si="221"/>
        <v>Q1 2022</v>
      </c>
      <c r="E807" s="114" t="s">
        <v>67</v>
      </c>
      <c r="F807" s="115" t="s">
        <v>83</v>
      </c>
      <c r="G807" s="157" t="s">
        <v>43</v>
      </c>
      <c r="H807" s="157" t="s">
        <v>197</v>
      </c>
      <c r="I807" s="116" t="s">
        <v>50</v>
      </c>
      <c r="J807" s="116" t="s">
        <v>45</v>
      </c>
      <c r="K807" s="116" t="s">
        <v>75</v>
      </c>
      <c r="L807" s="116" t="s">
        <v>75</v>
      </c>
      <c r="M807" s="116" t="s">
        <v>285</v>
      </c>
      <c r="N807" s="117">
        <v>1.32</v>
      </c>
      <c r="O807" s="146">
        <v>466</v>
      </c>
      <c r="P807" s="146">
        <v>466</v>
      </c>
      <c r="Q807" s="242">
        <v>0.53</v>
      </c>
      <c r="R807" s="118" t="str">
        <f t="shared" si="222"/>
        <v>400 - 499</v>
      </c>
      <c r="S807" s="118" t="str">
        <f t="shared" si="223"/>
        <v>1.2 - 1.39</v>
      </c>
      <c r="T807" s="119">
        <f t="shared" si="224"/>
        <v>0.69960000000000011</v>
      </c>
      <c r="U807" s="120">
        <f t="shared" si="225"/>
        <v>0.29789359775999996</v>
      </c>
      <c r="V807" s="161">
        <f t="shared" si="226"/>
        <v>0.6996</v>
      </c>
      <c r="W807" s="161">
        <f t="shared" si="227"/>
        <v>349.282465634907</v>
      </c>
      <c r="X807" s="121">
        <f t="shared" si="228"/>
        <v>6.297774031763665</v>
      </c>
      <c r="Y807" s="188">
        <v>11.882592512761631</v>
      </c>
      <c r="Z807" s="148">
        <f t="shared" si="229"/>
        <v>1</v>
      </c>
      <c r="AA807" s="148">
        <f t="shared" si="230"/>
        <v>1</v>
      </c>
      <c r="AB807" s="122">
        <f t="shared" si="231"/>
        <v>499.26024247413807</v>
      </c>
      <c r="AC807" s="30">
        <f t="shared" si="232"/>
        <v>562.06339199999991</v>
      </c>
      <c r="AD807" s="31">
        <f t="shared" si="233"/>
        <v>1</v>
      </c>
      <c r="AE807" s="164">
        <f t="shared" si="234"/>
        <v>33.527999999999999</v>
      </c>
      <c r="AF807" s="165">
        <f t="shared" si="235"/>
        <v>6.297774031763665</v>
      </c>
      <c r="AH807" t="str">
        <f t="shared" si="236"/>
        <v>2022</v>
      </c>
    </row>
    <row r="808" spans="4:34" hidden="1" x14ac:dyDescent="0.25">
      <c r="D808" s="282" t="str">
        <f t="shared" si="221"/>
        <v>Q1 2022</v>
      </c>
      <c r="E808" s="114" t="s">
        <v>67</v>
      </c>
      <c r="F808" s="115" t="s">
        <v>83</v>
      </c>
      <c r="G808" s="157" t="s">
        <v>43</v>
      </c>
      <c r="H808" s="157" t="s">
        <v>197</v>
      </c>
      <c r="I808" s="116" t="s">
        <v>72</v>
      </c>
      <c r="J808" s="116" t="s">
        <v>45</v>
      </c>
      <c r="K808" s="116" t="s">
        <v>75</v>
      </c>
      <c r="L808" s="116" t="s">
        <v>75</v>
      </c>
      <c r="M808" s="116" t="s">
        <v>164</v>
      </c>
      <c r="N808" s="117">
        <v>1.41</v>
      </c>
      <c r="O808" s="146">
        <v>320</v>
      </c>
      <c r="P808" s="146">
        <v>360</v>
      </c>
      <c r="Q808" s="242">
        <v>0.04</v>
      </c>
      <c r="R808" s="118" t="str">
        <f t="shared" si="222"/>
        <v>300 - 399</v>
      </c>
      <c r="S808" s="118" t="str">
        <f t="shared" si="223"/>
        <v>1.4 - 1.59</v>
      </c>
      <c r="T808" s="119">
        <f t="shared" si="224"/>
        <v>5.6399999999999999E-2</v>
      </c>
      <c r="U808" s="120">
        <f t="shared" si="225"/>
        <v>2.5475935699862055E-2</v>
      </c>
      <c r="V808" s="161">
        <f t="shared" si="226"/>
        <v>5.6399999999999999E-2</v>
      </c>
      <c r="W808" s="161">
        <f t="shared" si="227"/>
        <v>19.266551326067674</v>
      </c>
      <c r="X808" s="121">
        <f t="shared" si="228"/>
        <v>0.47530370051046528</v>
      </c>
      <c r="Y808" s="188">
        <v>11.882592512761631</v>
      </c>
      <c r="Z808" s="148">
        <f t="shared" si="229"/>
        <v>8</v>
      </c>
      <c r="AA808" s="148">
        <f t="shared" si="230"/>
        <v>9</v>
      </c>
      <c r="AB808" s="122">
        <f t="shared" si="231"/>
        <v>341.60551996573889</v>
      </c>
      <c r="AC808" s="30">
        <f t="shared" si="232"/>
        <v>636.89839249655142</v>
      </c>
      <c r="AD808" s="31">
        <f t="shared" si="233"/>
        <v>0.88888888888888884</v>
      </c>
      <c r="AE808" s="164">
        <f t="shared" si="234"/>
        <v>35.813999999999993</v>
      </c>
      <c r="AF808" s="165">
        <f t="shared" si="235"/>
        <v>0.47530370051046528</v>
      </c>
      <c r="AH808" t="str">
        <f t="shared" si="236"/>
        <v>2022</v>
      </c>
    </row>
    <row r="809" spans="4:34" hidden="1" x14ac:dyDescent="0.25">
      <c r="D809" s="282" t="str">
        <f t="shared" si="221"/>
        <v>Q1 2022</v>
      </c>
      <c r="E809" s="114" t="s">
        <v>67</v>
      </c>
      <c r="F809" s="115" t="s">
        <v>83</v>
      </c>
      <c r="G809" s="157" t="s">
        <v>43</v>
      </c>
      <c r="H809" s="157" t="s">
        <v>197</v>
      </c>
      <c r="I809" s="116" t="s">
        <v>72</v>
      </c>
      <c r="J809" s="116" t="s">
        <v>45</v>
      </c>
      <c r="K809" s="116" t="s">
        <v>75</v>
      </c>
      <c r="L809" s="116" t="s">
        <v>75</v>
      </c>
      <c r="M809" s="116" t="s">
        <v>151</v>
      </c>
      <c r="N809" s="117">
        <v>1.19</v>
      </c>
      <c r="O809" s="146">
        <v>390</v>
      </c>
      <c r="P809" s="146">
        <v>390</v>
      </c>
      <c r="Q809" s="242">
        <v>3.5000000000000003E-2</v>
      </c>
      <c r="R809" s="118" t="str">
        <f t="shared" si="222"/>
        <v>400 - 499</v>
      </c>
      <c r="S809" s="118" t="str">
        <f t="shared" si="223"/>
        <v>1 - 1.19</v>
      </c>
      <c r="T809" s="119">
        <f t="shared" si="224"/>
        <v>4.165E-2</v>
      </c>
      <c r="U809" s="120">
        <f t="shared" si="225"/>
        <v>1.5988193829999997E-2</v>
      </c>
      <c r="V809" s="161">
        <f t="shared" si="226"/>
        <v>4.165E-2</v>
      </c>
      <c r="W809" s="161">
        <f t="shared" si="227"/>
        <v>19.304015126392748</v>
      </c>
      <c r="X809" s="121">
        <f t="shared" si="228"/>
        <v>0.33278330217863039</v>
      </c>
      <c r="Y809" s="188">
        <v>9.5080943479608671</v>
      </c>
      <c r="Z809" s="148">
        <f t="shared" si="229"/>
        <v>1</v>
      </c>
      <c r="AA809" s="148">
        <f t="shared" si="230"/>
        <v>1</v>
      </c>
      <c r="AB809" s="122">
        <f t="shared" si="231"/>
        <v>463.48175573572024</v>
      </c>
      <c r="AC809" s="30">
        <f t="shared" si="232"/>
        <v>456.80553799999984</v>
      </c>
      <c r="AD809" s="31">
        <f t="shared" si="233"/>
        <v>1</v>
      </c>
      <c r="AE809" s="164">
        <f t="shared" si="234"/>
        <v>30.225999999999996</v>
      </c>
      <c r="AF809" s="165">
        <f t="shared" si="235"/>
        <v>0.33278330217863039</v>
      </c>
      <c r="AH809" t="str">
        <f t="shared" si="236"/>
        <v>2022</v>
      </c>
    </row>
    <row r="810" spans="4:34" hidden="1" x14ac:dyDescent="0.25">
      <c r="D810" s="282" t="str">
        <f t="shared" si="221"/>
        <v>Q1 2022</v>
      </c>
      <c r="E810" s="114" t="s">
        <v>67</v>
      </c>
      <c r="F810" s="115" t="s">
        <v>83</v>
      </c>
      <c r="G810" s="157" t="s">
        <v>43</v>
      </c>
      <c r="H810" s="157" t="s">
        <v>197</v>
      </c>
      <c r="I810" s="116" t="s">
        <v>72</v>
      </c>
      <c r="J810" s="116" t="s">
        <v>45</v>
      </c>
      <c r="K810" s="116" t="s">
        <v>75</v>
      </c>
      <c r="L810" s="116" t="s">
        <v>75</v>
      </c>
      <c r="M810" s="116" t="s">
        <v>188</v>
      </c>
      <c r="N810" s="117">
        <v>1.43</v>
      </c>
      <c r="O810" s="146">
        <v>466</v>
      </c>
      <c r="P810" s="146">
        <v>466</v>
      </c>
      <c r="Q810" s="242">
        <v>0.83</v>
      </c>
      <c r="R810" s="118" t="str">
        <f t="shared" si="222"/>
        <v>400 - 499</v>
      </c>
      <c r="S810" s="118" t="str">
        <f t="shared" si="223"/>
        <v>1.4 - 1.59</v>
      </c>
      <c r="T810" s="119">
        <f t="shared" si="224"/>
        <v>1.1868999999999998</v>
      </c>
      <c r="U810" s="120">
        <f t="shared" si="225"/>
        <v>0.54750438885999986</v>
      </c>
      <c r="V810" s="161">
        <f t="shared" si="226"/>
        <v>1.1868999999999998</v>
      </c>
      <c r="W810" s="161">
        <f t="shared" si="227"/>
        <v>546.98952165466562</v>
      </c>
      <c r="X810" s="121">
        <f t="shared" si="228"/>
        <v>13.983303906658055</v>
      </c>
      <c r="Y810" s="188">
        <v>16.847354104407295</v>
      </c>
      <c r="Z810" s="148">
        <f t="shared" si="229"/>
        <v>1</v>
      </c>
      <c r="AA810" s="148">
        <f t="shared" si="230"/>
        <v>1</v>
      </c>
      <c r="AB810" s="122">
        <f t="shared" si="231"/>
        <v>460.85560843766592</v>
      </c>
      <c r="AC810" s="30">
        <f t="shared" si="232"/>
        <v>659.64384199999984</v>
      </c>
      <c r="AD810" s="31">
        <f t="shared" si="233"/>
        <v>1</v>
      </c>
      <c r="AE810" s="164">
        <f t="shared" si="234"/>
        <v>36.321999999999996</v>
      </c>
      <c r="AF810" s="165">
        <f t="shared" si="235"/>
        <v>13.983303906658055</v>
      </c>
      <c r="AH810" t="str">
        <f t="shared" si="236"/>
        <v>2022</v>
      </c>
    </row>
    <row r="811" spans="4:34" hidden="1" x14ac:dyDescent="0.25">
      <c r="D811" s="282" t="str">
        <f t="shared" si="221"/>
        <v>Q1 2022</v>
      </c>
      <c r="E811" s="114" t="s">
        <v>67</v>
      </c>
      <c r="F811" s="115" t="s">
        <v>83</v>
      </c>
      <c r="G811" s="157" t="s">
        <v>43</v>
      </c>
      <c r="H811" s="157" t="s">
        <v>197</v>
      </c>
      <c r="I811" s="116" t="s">
        <v>72</v>
      </c>
      <c r="J811" s="116" t="s">
        <v>45</v>
      </c>
      <c r="K811" s="116" t="s">
        <v>75</v>
      </c>
      <c r="L811" s="116" t="s">
        <v>75</v>
      </c>
      <c r="M811" s="116" t="s">
        <v>291</v>
      </c>
      <c r="N811" s="117">
        <v>1.74</v>
      </c>
      <c r="O811" s="146">
        <v>466</v>
      </c>
      <c r="P811" s="146">
        <v>466</v>
      </c>
      <c r="Q811" s="242">
        <v>0.03</v>
      </c>
      <c r="R811" s="118" t="str">
        <f t="shared" si="222"/>
        <v>300 - 399</v>
      </c>
      <c r="S811" s="118" t="str">
        <f t="shared" si="223"/>
        <v>1.6 - 1.79</v>
      </c>
      <c r="T811" s="119">
        <f t="shared" si="224"/>
        <v>5.2199999999999996E-2</v>
      </c>
      <c r="U811" s="120">
        <f t="shared" si="225"/>
        <v>2.9299296239999998E-2</v>
      </c>
      <c r="V811" s="161">
        <f t="shared" si="226"/>
        <v>5.2200000000000003E-2</v>
      </c>
      <c r="W811" s="161">
        <f t="shared" si="227"/>
        <v>19.770705601975866</v>
      </c>
      <c r="X811" s="121">
        <f t="shared" si="228"/>
        <v>0.47260311130301941</v>
      </c>
      <c r="Y811" s="188">
        <v>15.753437043433982</v>
      </c>
      <c r="Z811" s="148">
        <f t="shared" si="229"/>
        <v>1</v>
      </c>
      <c r="AA811" s="148">
        <f t="shared" si="230"/>
        <v>1</v>
      </c>
      <c r="AB811" s="122">
        <f t="shared" si="231"/>
        <v>378.74914946313925</v>
      </c>
      <c r="AC811" s="30">
        <f t="shared" si="232"/>
        <v>976.64320799999996</v>
      </c>
      <c r="AD811" s="31">
        <f t="shared" si="233"/>
        <v>1</v>
      </c>
      <c r="AE811" s="164">
        <f t="shared" si="234"/>
        <v>44.195999999999998</v>
      </c>
      <c r="AF811" s="165">
        <f t="shared" si="235"/>
        <v>0.47260311130301941</v>
      </c>
      <c r="AH811" t="str">
        <f t="shared" si="236"/>
        <v>2022</v>
      </c>
    </row>
    <row r="812" spans="4:34" hidden="1" x14ac:dyDescent="0.25">
      <c r="D812" s="282" t="str">
        <f t="shared" si="221"/>
        <v>Q1 2022</v>
      </c>
      <c r="E812" s="114" t="s">
        <v>67</v>
      </c>
      <c r="F812" s="115" t="s">
        <v>83</v>
      </c>
      <c r="G812" s="157" t="s">
        <v>43</v>
      </c>
      <c r="H812" s="157" t="s">
        <v>197</v>
      </c>
      <c r="I812" s="116" t="s">
        <v>73</v>
      </c>
      <c r="J812" s="116" t="s">
        <v>45</v>
      </c>
      <c r="K812" s="116" t="s">
        <v>75</v>
      </c>
      <c r="L812" s="116" t="s">
        <v>75</v>
      </c>
      <c r="M812" s="116" t="s">
        <v>292</v>
      </c>
      <c r="N812" s="117">
        <v>1.43</v>
      </c>
      <c r="O812" s="146">
        <v>466</v>
      </c>
      <c r="P812" s="146">
        <v>466</v>
      </c>
      <c r="Q812" s="242">
        <v>0.15</v>
      </c>
      <c r="R812" s="118" t="str">
        <f t="shared" si="222"/>
        <v>400 - 499</v>
      </c>
      <c r="S812" s="118" t="str">
        <f t="shared" si="223"/>
        <v>1.4 - 1.59</v>
      </c>
      <c r="T812" s="119">
        <f t="shared" si="224"/>
        <v>0.2145</v>
      </c>
      <c r="U812" s="120">
        <f t="shared" si="225"/>
        <v>9.8946576299999978E-2</v>
      </c>
      <c r="V812" s="161">
        <f t="shared" si="226"/>
        <v>0.21449999999999997</v>
      </c>
      <c r="W812" s="161">
        <f t="shared" si="227"/>
        <v>98.853528009879341</v>
      </c>
      <c r="X812" s="121">
        <f t="shared" si="228"/>
        <v>1.9412317398720638</v>
      </c>
      <c r="Y812" s="188">
        <v>12.941544932480426</v>
      </c>
      <c r="Z812" s="148">
        <f t="shared" si="229"/>
        <v>1</v>
      </c>
      <c r="AA812" s="148">
        <f t="shared" si="230"/>
        <v>1</v>
      </c>
      <c r="AB812" s="122">
        <f t="shared" si="231"/>
        <v>460.85560843766592</v>
      </c>
      <c r="AC812" s="30">
        <f t="shared" si="232"/>
        <v>659.64384199999984</v>
      </c>
      <c r="AD812" s="31">
        <f t="shared" si="233"/>
        <v>1</v>
      </c>
      <c r="AE812" s="164">
        <f t="shared" si="234"/>
        <v>36.321999999999996</v>
      </c>
      <c r="AF812" s="165">
        <f t="shared" si="235"/>
        <v>1.9412317398720638</v>
      </c>
      <c r="AH812" t="str">
        <f t="shared" si="236"/>
        <v>2022</v>
      </c>
    </row>
    <row r="813" spans="4:34" hidden="1" x14ac:dyDescent="0.25">
      <c r="D813" s="282" t="str">
        <f t="shared" si="221"/>
        <v>Q1 2022</v>
      </c>
      <c r="E813" s="114" t="s">
        <v>67</v>
      </c>
      <c r="F813" s="115" t="s">
        <v>83</v>
      </c>
      <c r="G813" s="157" t="s">
        <v>43</v>
      </c>
      <c r="H813" s="157" t="s">
        <v>197</v>
      </c>
      <c r="I813" s="116" t="s">
        <v>58</v>
      </c>
      <c r="J813" s="116" t="s">
        <v>45</v>
      </c>
      <c r="K813" s="116" t="s">
        <v>75</v>
      </c>
      <c r="L813" s="116" t="s">
        <v>75</v>
      </c>
      <c r="M813" s="116" t="s">
        <v>283</v>
      </c>
      <c r="N813" s="117">
        <v>1.43</v>
      </c>
      <c r="O813" s="146">
        <v>466</v>
      </c>
      <c r="P813" s="146">
        <v>466</v>
      </c>
      <c r="Q813" s="242">
        <v>0.39</v>
      </c>
      <c r="R813" s="118" t="str">
        <f t="shared" si="222"/>
        <v>400 - 499</v>
      </c>
      <c r="S813" s="118" t="str">
        <f t="shared" si="223"/>
        <v>1.4 - 1.59</v>
      </c>
      <c r="T813" s="119">
        <f t="shared" si="224"/>
        <v>0.55769999999999997</v>
      </c>
      <c r="U813" s="120">
        <f t="shared" si="225"/>
        <v>0.25726109837999994</v>
      </c>
      <c r="V813" s="161">
        <f t="shared" si="226"/>
        <v>0.55769999999999997</v>
      </c>
      <c r="W813" s="161">
        <f t="shared" si="227"/>
        <v>257.01917282568627</v>
      </c>
      <c r="X813" s="121">
        <f t="shared" si="228"/>
        <v>5.1491234221967037</v>
      </c>
      <c r="Y813" s="188">
        <v>13.202880569735138</v>
      </c>
      <c r="Z813" s="148">
        <f t="shared" si="229"/>
        <v>1</v>
      </c>
      <c r="AA813" s="148">
        <f t="shared" si="230"/>
        <v>1</v>
      </c>
      <c r="AB813" s="122">
        <f t="shared" si="231"/>
        <v>460.85560843766592</v>
      </c>
      <c r="AC813" s="30">
        <f t="shared" si="232"/>
        <v>659.64384199999984</v>
      </c>
      <c r="AD813" s="31">
        <f t="shared" si="233"/>
        <v>1</v>
      </c>
      <c r="AE813" s="164">
        <f t="shared" si="234"/>
        <v>36.321999999999996</v>
      </c>
      <c r="AF813" s="165">
        <f t="shared" si="235"/>
        <v>5.1491234221967037</v>
      </c>
      <c r="AH813" t="str">
        <f t="shared" si="236"/>
        <v>2022</v>
      </c>
    </row>
    <row r="814" spans="4:34" hidden="1" x14ac:dyDescent="0.25">
      <c r="D814" s="282" t="str">
        <f t="shared" si="221"/>
        <v>Q1 2022</v>
      </c>
      <c r="E814" s="114" t="s">
        <v>67</v>
      </c>
      <c r="F814" s="115" t="s">
        <v>83</v>
      </c>
      <c r="G814" s="157" t="s">
        <v>43</v>
      </c>
      <c r="H814" s="157" t="s">
        <v>197</v>
      </c>
      <c r="I814" s="116" t="s">
        <v>50</v>
      </c>
      <c r="J814" s="116" t="s">
        <v>45</v>
      </c>
      <c r="K814" s="116" t="s">
        <v>75</v>
      </c>
      <c r="L814" s="116" t="s">
        <v>75</v>
      </c>
      <c r="M814" s="116" t="s">
        <v>283</v>
      </c>
      <c r="N814" s="117">
        <v>1.43</v>
      </c>
      <c r="O814" s="146">
        <v>466</v>
      </c>
      <c r="P814" s="146">
        <v>466</v>
      </c>
      <c r="Q814" s="242">
        <v>0.9</v>
      </c>
      <c r="R814" s="118" t="str">
        <f t="shared" si="222"/>
        <v>400 - 499</v>
      </c>
      <c r="S814" s="118" t="str">
        <f t="shared" si="223"/>
        <v>1.4 - 1.59</v>
      </c>
      <c r="T814" s="119">
        <f t="shared" si="224"/>
        <v>1.2869999999999999</v>
      </c>
      <c r="U814" s="120">
        <f t="shared" si="225"/>
        <v>0.59367945779999987</v>
      </c>
      <c r="V814" s="161">
        <f t="shared" si="226"/>
        <v>1.2869999999999999</v>
      </c>
      <c r="W814" s="161">
        <f t="shared" si="227"/>
        <v>593.1211680592761</v>
      </c>
      <c r="X814" s="121">
        <f t="shared" si="228"/>
        <v>11.882592512761624</v>
      </c>
      <c r="Y814" s="188">
        <v>13.202880569735138</v>
      </c>
      <c r="Z814" s="148">
        <f t="shared" si="229"/>
        <v>1</v>
      </c>
      <c r="AA814" s="148">
        <f t="shared" si="230"/>
        <v>1</v>
      </c>
      <c r="AB814" s="122">
        <f t="shared" si="231"/>
        <v>460.85560843766592</v>
      </c>
      <c r="AC814" s="30">
        <f t="shared" si="232"/>
        <v>659.64384199999984</v>
      </c>
      <c r="AD814" s="31">
        <f t="shared" si="233"/>
        <v>1</v>
      </c>
      <c r="AE814" s="164">
        <f t="shared" si="234"/>
        <v>36.321999999999996</v>
      </c>
      <c r="AF814" s="165">
        <f t="shared" si="235"/>
        <v>11.882592512761624</v>
      </c>
      <c r="AH814" t="str">
        <f t="shared" si="236"/>
        <v>2022</v>
      </c>
    </row>
    <row r="815" spans="4:34" hidden="1" x14ac:dyDescent="0.25">
      <c r="D815" s="282" t="str">
        <f t="shared" si="221"/>
        <v>Q1 2022</v>
      </c>
      <c r="E815" s="114" t="s">
        <v>67</v>
      </c>
      <c r="F815" s="115" t="s">
        <v>83</v>
      </c>
      <c r="G815" s="157" t="s">
        <v>43</v>
      </c>
      <c r="H815" s="157" t="s">
        <v>197</v>
      </c>
      <c r="I815" s="116" t="s">
        <v>72</v>
      </c>
      <c r="J815" s="116" t="s">
        <v>45</v>
      </c>
      <c r="K815" s="116" t="s">
        <v>130</v>
      </c>
      <c r="L815" s="116" t="s">
        <v>130</v>
      </c>
      <c r="M815" s="116" t="s">
        <v>165</v>
      </c>
      <c r="N815" s="117">
        <v>1.64</v>
      </c>
      <c r="O815" s="146">
        <v>280</v>
      </c>
      <c r="P815" s="146">
        <v>456</v>
      </c>
      <c r="Q815" s="242">
        <v>3.5000000000000003E-2</v>
      </c>
      <c r="R815" s="118" t="str">
        <f t="shared" si="222"/>
        <v>300 - 399</v>
      </c>
      <c r="S815" s="118" t="str">
        <f t="shared" si="223"/>
        <v>1.6 - 1.79</v>
      </c>
      <c r="T815" s="119">
        <f t="shared" si="224"/>
        <v>5.74E-2</v>
      </c>
      <c r="U815" s="120">
        <f t="shared" si="225"/>
        <v>2.7081336524631194E-2</v>
      </c>
      <c r="V815" s="161">
        <f t="shared" si="226"/>
        <v>5.74E-2</v>
      </c>
      <c r="W815" s="161">
        <f t="shared" si="227"/>
        <v>18.728630489173522</v>
      </c>
      <c r="X815" s="121">
        <f t="shared" si="228"/>
        <v>0.41589073794665715</v>
      </c>
      <c r="Y815" s="188">
        <v>11.882592512761631</v>
      </c>
      <c r="Z815" s="148">
        <f t="shared" si="229"/>
        <v>35</v>
      </c>
      <c r="AA815" s="148">
        <f t="shared" si="230"/>
        <v>57</v>
      </c>
      <c r="AB815" s="122">
        <f t="shared" si="231"/>
        <v>326.28276113542722</v>
      </c>
      <c r="AC815" s="30">
        <f t="shared" si="232"/>
        <v>773.75247213231978</v>
      </c>
      <c r="AD815" s="31">
        <f t="shared" si="233"/>
        <v>0.61403508771929827</v>
      </c>
      <c r="AE815" s="164">
        <f t="shared" si="234"/>
        <v>41.655999999999992</v>
      </c>
      <c r="AF815" s="165">
        <f t="shared" si="235"/>
        <v>0.41589073794665715</v>
      </c>
      <c r="AH815" t="str">
        <f t="shared" si="236"/>
        <v>2022</v>
      </c>
    </row>
    <row r="816" spans="4:34" hidden="1" x14ac:dyDescent="0.25">
      <c r="D816" s="282" t="str">
        <f t="shared" si="221"/>
        <v>Q1 2022</v>
      </c>
      <c r="E816" s="114" t="s">
        <v>67</v>
      </c>
      <c r="F816" s="115" t="s">
        <v>83</v>
      </c>
      <c r="G816" s="157" t="s">
        <v>43</v>
      </c>
      <c r="H816" s="157" t="s">
        <v>197</v>
      </c>
      <c r="I816" s="116" t="s">
        <v>58</v>
      </c>
      <c r="J816" s="116" t="s">
        <v>45</v>
      </c>
      <c r="K816" s="116" t="s">
        <v>130</v>
      </c>
      <c r="L816" s="116" t="s">
        <v>130</v>
      </c>
      <c r="M816" s="116" t="s">
        <v>165</v>
      </c>
      <c r="N816" s="117">
        <v>1.64</v>
      </c>
      <c r="O816" s="146">
        <v>280</v>
      </c>
      <c r="P816" s="146">
        <v>456</v>
      </c>
      <c r="Q816" s="242">
        <v>0.21</v>
      </c>
      <c r="R816" s="118" t="str">
        <f t="shared" si="222"/>
        <v>300 - 399</v>
      </c>
      <c r="S816" s="118" t="str">
        <f t="shared" si="223"/>
        <v>1.6 - 1.79</v>
      </c>
      <c r="T816" s="119">
        <f t="shared" si="224"/>
        <v>0.34439999999999998</v>
      </c>
      <c r="U816" s="120">
        <f t="shared" si="225"/>
        <v>0.16248801914778715</v>
      </c>
      <c r="V816" s="161">
        <f t="shared" si="226"/>
        <v>0.34439999999999993</v>
      </c>
      <c r="W816" s="161">
        <f t="shared" si="227"/>
        <v>112.37178293504113</v>
      </c>
      <c r="X816" s="121">
        <f t="shared" si="228"/>
        <v>2.7726049196443787</v>
      </c>
      <c r="Y816" s="188">
        <v>13.202880569735138</v>
      </c>
      <c r="Z816" s="148">
        <f t="shared" si="229"/>
        <v>35</v>
      </c>
      <c r="AA816" s="148">
        <f t="shared" si="230"/>
        <v>57</v>
      </c>
      <c r="AB816" s="122">
        <f t="shared" si="231"/>
        <v>326.28276113542722</v>
      </c>
      <c r="AC816" s="30">
        <f t="shared" si="232"/>
        <v>773.75247213231978</v>
      </c>
      <c r="AD816" s="31">
        <f t="shared" si="233"/>
        <v>0.61403508771929827</v>
      </c>
      <c r="AE816" s="164">
        <f t="shared" si="234"/>
        <v>41.655999999999992</v>
      </c>
      <c r="AF816" s="165">
        <f t="shared" si="235"/>
        <v>2.7726049196443787</v>
      </c>
      <c r="AH816" t="str">
        <f t="shared" si="236"/>
        <v>2022</v>
      </c>
    </row>
    <row r="817" spans="4:34" hidden="1" x14ac:dyDescent="0.25">
      <c r="D817" s="282" t="str">
        <f t="shared" si="221"/>
        <v>Q1 2022</v>
      </c>
      <c r="E817" s="114" t="s">
        <v>67</v>
      </c>
      <c r="F817" s="115" t="s">
        <v>83</v>
      </c>
      <c r="G817" s="157" t="s">
        <v>43</v>
      </c>
      <c r="H817" s="157" t="s">
        <v>197</v>
      </c>
      <c r="I817" s="116" t="s">
        <v>73</v>
      </c>
      <c r="J817" s="116" t="s">
        <v>45</v>
      </c>
      <c r="K817" s="116" t="s">
        <v>70</v>
      </c>
      <c r="L817" s="116" t="s">
        <v>120</v>
      </c>
      <c r="M817" s="116" t="s">
        <v>277</v>
      </c>
      <c r="N817" s="117">
        <v>1.04</v>
      </c>
      <c r="O817" s="146">
        <v>184</v>
      </c>
      <c r="P817" s="146">
        <v>276</v>
      </c>
      <c r="Q817" s="242">
        <v>0.105</v>
      </c>
      <c r="R817" s="118" t="str">
        <f t="shared" si="222"/>
        <v>300 - 399</v>
      </c>
      <c r="S817" s="118" t="str">
        <f t="shared" si="223"/>
        <v>1 - 1.19</v>
      </c>
      <c r="T817" s="119">
        <f t="shared" si="224"/>
        <v>0.10920000000000001</v>
      </c>
      <c r="U817" s="120">
        <f t="shared" si="225"/>
        <v>3.381670656E-2</v>
      </c>
      <c r="V817" s="161">
        <f t="shared" si="226"/>
        <v>0.10920000000000001</v>
      </c>
      <c r="W817" s="161">
        <f t="shared" si="227"/>
        <v>34.829625320982139</v>
      </c>
      <c r="X817" s="121">
        <f t="shared" si="228"/>
        <v>1.3863024598221894</v>
      </c>
      <c r="Y817" s="188">
        <v>13.202880569735138</v>
      </c>
      <c r="Z817" s="148">
        <f t="shared" si="229"/>
        <v>2</v>
      </c>
      <c r="AA817" s="148">
        <f t="shared" si="230"/>
        <v>3</v>
      </c>
      <c r="AB817" s="122">
        <f t="shared" si="231"/>
        <v>318.95261282950673</v>
      </c>
      <c r="AC817" s="30">
        <f t="shared" si="232"/>
        <v>322.063872</v>
      </c>
      <c r="AD817" s="31">
        <f t="shared" si="233"/>
        <v>0.66666666666666663</v>
      </c>
      <c r="AE817" s="164">
        <f t="shared" si="234"/>
        <v>26.416</v>
      </c>
      <c r="AF817" s="165">
        <f t="shared" si="235"/>
        <v>1.3863024598221894</v>
      </c>
      <c r="AH817" t="str">
        <f t="shared" si="236"/>
        <v>2022</v>
      </c>
    </row>
    <row r="818" spans="4:34" hidden="1" x14ac:dyDescent="0.25">
      <c r="D818" s="282" t="str">
        <f t="shared" si="221"/>
        <v>Q1 2022</v>
      </c>
      <c r="E818" s="114" t="s">
        <v>67</v>
      </c>
      <c r="F818" s="115" t="s">
        <v>83</v>
      </c>
      <c r="G818" s="157" t="s">
        <v>43</v>
      </c>
      <c r="H818" s="157" t="s">
        <v>197</v>
      </c>
      <c r="I818" s="116" t="s">
        <v>89</v>
      </c>
      <c r="J818" s="116" t="s">
        <v>45</v>
      </c>
      <c r="K818" s="116" t="s">
        <v>70</v>
      </c>
      <c r="L818" s="116" t="s">
        <v>120</v>
      </c>
      <c r="M818" s="116" t="s">
        <v>277</v>
      </c>
      <c r="N818" s="117">
        <v>1.04</v>
      </c>
      <c r="O818" s="146">
        <v>184</v>
      </c>
      <c r="P818" s="146">
        <v>276</v>
      </c>
      <c r="Q818" s="242">
        <v>0.22</v>
      </c>
      <c r="R818" s="118" t="str">
        <f t="shared" si="222"/>
        <v>300 - 399</v>
      </c>
      <c r="S818" s="118" t="str">
        <f t="shared" si="223"/>
        <v>1 - 1.19</v>
      </c>
      <c r="T818" s="119">
        <f t="shared" si="224"/>
        <v>0.2288</v>
      </c>
      <c r="U818" s="120">
        <f t="shared" si="225"/>
        <v>7.0854051840000001E-2</v>
      </c>
      <c r="V818" s="161">
        <f t="shared" si="226"/>
        <v>0.2288</v>
      </c>
      <c r="W818" s="161">
        <f t="shared" si="227"/>
        <v>72.97635781539114</v>
      </c>
      <c r="X818" s="121">
        <f t="shared" si="228"/>
        <v>2.9046337253417303</v>
      </c>
      <c r="Y818" s="188">
        <v>13.202880569735138</v>
      </c>
      <c r="Z818" s="148">
        <f t="shared" si="229"/>
        <v>2</v>
      </c>
      <c r="AA818" s="148">
        <f t="shared" si="230"/>
        <v>3</v>
      </c>
      <c r="AB818" s="122">
        <f t="shared" si="231"/>
        <v>318.95261282950673</v>
      </c>
      <c r="AC818" s="30">
        <f t="shared" si="232"/>
        <v>322.063872</v>
      </c>
      <c r="AD818" s="31">
        <f t="shared" si="233"/>
        <v>0.66666666666666663</v>
      </c>
      <c r="AE818" s="164">
        <f t="shared" si="234"/>
        <v>26.416</v>
      </c>
      <c r="AF818" s="165">
        <f t="shared" si="235"/>
        <v>2.9046337253417303</v>
      </c>
      <c r="AH818" t="str">
        <f t="shared" si="236"/>
        <v>2022</v>
      </c>
    </row>
    <row r="819" spans="4:34" hidden="1" x14ac:dyDescent="0.25">
      <c r="D819" s="282" t="str">
        <f t="shared" si="221"/>
        <v>Q1 2022</v>
      </c>
      <c r="E819" s="114" t="s">
        <v>67</v>
      </c>
      <c r="F819" s="115" t="s">
        <v>83</v>
      </c>
      <c r="G819" s="157" t="s">
        <v>43</v>
      </c>
      <c r="H819" s="157" t="s">
        <v>197</v>
      </c>
      <c r="I819" s="116" t="s">
        <v>44</v>
      </c>
      <c r="J819" s="116" t="s">
        <v>45</v>
      </c>
      <c r="K819" s="116" t="s">
        <v>70</v>
      </c>
      <c r="L819" s="116" t="s">
        <v>120</v>
      </c>
      <c r="M819" s="116" t="s">
        <v>289</v>
      </c>
      <c r="N819" s="117">
        <v>0.74</v>
      </c>
      <c r="O819" s="146">
        <v>128</v>
      </c>
      <c r="P819" s="146">
        <v>48</v>
      </c>
      <c r="Q819" s="242">
        <v>1E-3</v>
      </c>
      <c r="R819" s="118" t="str">
        <f t="shared" si="222"/>
        <v xml:space="preserve"> &lt; 200</v>
      </c>
      <c r="S819" s="118" t="str">
        <f t="shared" si="223"/>
        <v xml:space="preserve"> &lt; 0.8</v>
      </c>
      <c r="T819" s="119">
        <f t="shared" si="224"/>
        <v>7.3999999999999999E-4</v>
      </c>
      <c r="U819" s="120">
        <f t="shared" si="225"/>
        <v>1.1615001073972602E-4</v>
      </c>
      <c r="V819" s="161">
        <f t="shared" si="226"/>
        <v>7.400000000000001E-4</v>
      </c>
      <c r="W819" s="161">
        <f t="shared" si="227"/>
        <v>0.1367040599250805</v>
      </c>
      <c r="X819" s="121">
        <f t="shared" si="228"/>
        <v>7.9217283418410826E-3</v>
      </c>
      <c r="Y819" s="188">
        <v>7.9217283418410833</v>
      </c>
      <c r="Z819" s="148">
        <f t="shared" si="229"/>
        <v>8</v>
      </c>
      <c r="AA819" s="148">
        <f t="shared" si="230"/>
        <v>3</v>
      </c>
      <c r="AB819" s="122">
        <f t="shared" si="231"/>
        <v>184.73521611497364</v>
      </c>
      <c r="AC819" s="30">
        <f t="shared" si="232"/>
        <v>116.15001073972601</v>
      </c>
      <c r="AD819" s="31">
        <f t="shared" si="233"/>
        <v>2.6666666666666665</v>
      </c>
      <c r="AE819" s="164">
        <f t="shared" si="234"/>
        <v>18.795999999999999</v>
      </c>
      <c r="AF819" s="165">
        <f t="shared" si="235"/>
        <v>7.9217283418410826E-3</v>
      </c>
      <c r="AH819" t="str">
        <f t="shared" si="236"/>
        <v>2022</v>
      </c>
    </row>
    <row r="820" spans="4:34" hidden="1" x14ac:dyDescent="0.25">
      <c r="D820" s="282" t="str">
        <f t="shared" si="221"/>
        <v>Q1 2022</v>
      </c>
      <c r="E820" s="114" t="s">
        <v>67</v>
      </c>
      <c r="F820" s="115" t="s">
        <v>83</v>
      </c>
      <c r="G820" s="157" t="s">
        <v>43</v>
      </c>
      <c r="H820" s="157" t="s">
        <v>197</v>
      </c>
      <c r="I820" s="116" t="s">
        <v>89</v>
      </c>
      <c r="J820" s="116" t="s">
        <v>45</v>
      </c>
      <c r="K820" s="116" t="s">
        <v>70</v>
      </c>
      <c r="L820" s="116" t="s">
        <v>120</v>
      </c>
      <c r="M820" s="116" t="s">
        <v>274</v>
      </c>
      <c r="N820" s="117">
        <v>0.95</v>
      </c>
      <c r="O820" s="146">
        <v>120</v>
      </c>
      <c r="P820" s="146">
        <v>240</v>
      </c>
      <c r="Q820" s="242">
        <v>0.31</v>
      </c>
      <c r="R820" s="118" t="str">
        <f t="shared" si="222"/>
        <v>200 - 299</v>
      </c>
      <c r="S820" s="118" t="str">
        <f t="shared" si="223"/>
        <v>0.8 - 0.99</v>
      </c>
      <c r="T820" s="119">
        <f t="shared" si="224"/>
        <v>0.29449999999999998</v>
      </c>
      <c r="U820" s="120">
        <f t="shared" si="225"/>
        <v>7.2199855600000001E-2</v>
      </c>
      <c r="V820" s="161">
        <f t="shared" si="226"/>
        <v>0.29449999999999998</v>
      </c>
      <c r="W820" s="161">
        <f t="shared" si="227"/>
        <v>83.181728762992165</v>
      </c>
      <c r="X820" s="121">
        <f t="shared" si="228"/>
        <v>2.4557357859707358</v>
      </c>
      <c r="Y820" s="188">
        <v>7.9217283418410833</v>
      </c>
      <c r="Z820" s="148">
        <f t="shared" si="229"/>
        <v>1</v>
      </c>
      <c r="AA820" s="148">
        <f t="shared" si="230"/>
        <v>2</v>
      </c>
      <c r="AB820" s="122">
        <f t="shared" si="231"/>
        <v>282.45069189471025</v>
      </c>
      <c r="AC820" s="30">
        <f t="shared" si="232"/>
        <v>232.90276</v>
      </c>
      <c r="AD820" s="31">
        <f t="shared" si="233"/>
        <v>0.5</v>
      </c>
      <c r="AE820" s="164">
        <f t="shared" si="234"/>
        <v>24.13</v>
      </c>
      <c r="AF820" s="165">
        <f t="shared" si="235"/>
        <v>2.4557357859707358</v>
      </c>
      <c r="AH820" t="str">
        <f t="shared" si="236"/>
        <v>2022</v>
      </c>
    </row>
    <row r="821" spans="4:34" hidden="1" x14ac:dyDescent="0.25">
      <c r="D821" s="282" t="str">
        <f t="shared" si="221"/>
        <v>Q1 2022</v>
      </c>
      <c r="E821" s="114" t="s">
        <v>67</v>
      </c>
      <c r="F821" s="115" t="s">
        <v>83</v>
      </c>
      <c r="G821" s="157" t="s">
        <v>43</v>
      </c>
      <c r="H821" s="157" t="s">
        <v>197</v>
      </c>
      <c r="I821" s="116" t="s">
        <v>44</v>
      </c>
      <c r="J821" s="116" t="s">
        <v>45</v>
      </c>
      <c r="K821" s="116" t="s">
        <v>70</v>
      </c>
      <c r="L821" s="116" t="s">
        <v>120</v>
      </c>
      <c r="M821" s="116" t="s">
        <v>286</v>
      </c>
      <c r="N821" s="117">
        <v>1.4</v>
      </c>
      <c r="O821" s="146">
        <v>300</v>
      </c>
      <c r="P821" s="146">
        <v>300</v>
      </c>
      <c r="Q821" s="242">
        <v>0.1</v>
      </c>
      <c r="R821" s="118" t="str">
        <f t="shared" si="222"/>
        <v>300 - 399</v>
      </c>
      <c r="S821" s="118" t="str">
        <f t="shared" si="223"/>
        <v>1.4 - 1.59</v>
      </c>
      <c r="T821" s="119">
        <f t="shared" si="224"/>
        <v>0.13999999999999999</v>
      </c>
      <c r="U821" s="120">
        <f t="shared" si="225"/>
        <v>6.3225679999999992E-2</v>
      </c>
      <c r="V821" s="161">
        <f t="shared" si="226"/>
        <v>0.13999999999999999</v>
      </c>
      <c r="W821" s="161">
        <f t="shared" si="227"/>
        <v>42.426406871192853</v>
      </c>
      <c r="X821" s="121">
        <f t="shared" si="228"/>
        <v>1.1882592512761632</v>
      </c>
      <c r="Y821" s="188">
        <v>11.882592512761631</v>
      </c>
      <c r="Z821" s="148">
        <f t="shared" si="229"/>
        <v>1</v>
      </c>
      <c r="AA821" s="148">
        <f t="shared" si="230"/>
        <v>1</v>
      </c>
      <c r="AB821" s="122">
        <f t="shared" si="231"/>
        <v>303.04576336566328</v>
      </c>
      <c r="AC821" s="30">
        <f t="shared" si="232"/>
        <v>632.25679999999988</v>
      </c>
      <c r="AD821" s="31">
        <f t="shared" si="233"/>
        <v>1</v>
      </c>
      <c r="AE821" s="164">
        <f t="shared" si="234"/>
        <v>35.559999999999995</v>
      </c>
      <c r="AF821" s="165">
        <f t="shared" si="235"/>
        <v>1.1882592512761632</v>
      </c>
      <c r="AH821" t="str">
        <f t="shared" si="236"/>
        <v>2022</v>
      </c>
    </row>
    <row r="822" spans="4:34" hidden="1" x14ac:dyDescent="0.25">
      <c r="D822" s="282" t="str">
        <f t="shared" si="221"/>
        <v>Q1 2022</v>
      </c>
      <c r="E822" s="114" t="s">
        <v>67</v>
      </c>
      <c r="F822" s="115" t="s">
        <v>83</v>
      </c>
      <c r="G822" s="157" t="s">
        <v>43</v>
      </c>
      <c r="H822" s="157" t="s">
        <v>197</v>
      </c>
      <c r="I822" s="116" t="s">
        <v>44</v>
      </c>
      <c r="J822" s="116" t="s">
        <v>45</v>
      </c>
      <c r="K822" s="116" t="s">
        <v>70</v>
      </c>
      <c r="L822" s="116" t="s">
        <v>120</v>
      </c>
      <c r="M822" s="116" t="s">
        <v>166</v>
      </c>
      <c r="N822" s="117">
        <v>1.58</v>
      </c>
      <c r="O822" s="146">
        <v>400</v>
      </c>
      <c r="P822" s="146">
        <v>400</v>
      </c>
      <c r="Q822" s="242">
        <v>0.3</v>
      </c>
      <c r="R822" s="118" t="str">
        <f t="shared" si="222"/>
        <v>300 - 399</v>
      </c>
      <c r="S822" s="118" t="str">
        <f t="shared" si="223"/>
        <v>1.4 - 1.59</v>
      </c>
      <c r="T822" s="119">
        <f t="shared" si="224"/>
        <v>0.47399999999999998</v>
      </c>
      <c r="U822" s="120">
        <f t="shared" si="225"/>
        <v>0.24158661359999997</v>
      </c>
      <c r="V822" s="161">
        <f t="shared" si="226"/>
        <v>0.47399999999999998</v>
      </c>
      <c r="W822" s="161">
        <f t="shared" si="227"/>
        <v>169.70562748477141</v>
      </c>
      <c r="X822" s="121">
        <f t="shared" si="228"/>
        <v>4.9877524197903371</v>
      </c>
      <c r="Y822" s="188">
        <v>16.625841399301123</v>
      </c>
      <c r="Z822" s="148">
        <f t="shared" si="229"/>
        <v>1</v>
      </c>
      <c r="AA822" s="148">
        <f t="shared" si="230"/>
        <v>1</v>
      </c>
      <c r="AB822" s="122">
        <f t="shared" si="231"/>
        <v>358.02874996787216</v>
      </c>
      <c r="AC822" s="30">
        <f t="shared" si="232"/>
        <v>805.28871199999992</v>
      </c>
      <c r="AD822" s="31">
        <f t="shared" si="233"/>
        <v>1</v>
      </c>
      <c r="AE822" s="164">
        <f t="shared" si="234"/>
        <v>40.131999999999998</v>
      </c>
      <c r="AF822" s="165">
        <f t="shared" si="235"/>
        <v>4.9877524197903371</v>
      </c>
      <c r="AH822" t="str">
        <f t="shared" si="236"/>
        <v>2022</v>
      </c>
    </row>
    <row r="823" spans="4:34" hidden="1" x14ac:dyDescent="0.25">
      <c r="D823" s="282" t="str">
        <f t="shared" si="221"/>
        <v>Q1 2022</v>
      </c>
      <c r="E823" s="114" t="s">
        <v>67</v>
      </c>
      <c r="F823" s="115" t="s">
        <v>83</v>
      </c>
      <c r="G823" s="157" t="s">
        <v>43</v>
      </c>
      <c r="H823" s="157" t="s">
        <v>197</v>
      </c>
      <c r="I823" s="116" t="s">
        <v>44</v>
      </c>
      <c r="J823" s="116" t="s">
        <v>45</v>
      </c>
      <c r="K823" s="116" t="s">
        <v>70</v>
      </c>
      <c r="L823" s="116" t="s">
        <v>119</v>
      </c>
      <c r="M823" s="116" t="s">
        <v>159</v>
      </c>
      <c r="N823" s="117">
        <v>1.28</v>
      </c>
      <c r="O823" s="146">
        <v>390</v>
      </c>
      <c r="P823" s="146">
        <v>390</v>
      </c>
      <c r="Q823" s="242">
        <v>0.2</v>
      </c>
      <c r="R823" s="118" t="str">
        <f t="shared" si="222"/>
        <v>400 - 499</v>
      </c>
      <c r="S823" s="118" t="str">
        <f t="shared" si="223"/>
        <v>1.2 - 1.39</v>
      </c>
      <c r="T823" s="119">
        <f t="shared" si="224"/>
        <v>0.25600000000000001</v>
      </c>
      <c r="U823" s="120">
        <f t="shared" si="225"/>
        <v>0.10570301440000002</v>
      </c>
      <c r="V823" s="161">
        <f t="shared" si="226"/>
        <v>0.25600000000000006</v>
      </c>
      <c r="W823" s="161">
        <f t="shared" si="227"/>
        <v>110.30865786510142</v>
      </c>
      <c r="X823" s="121">
        <f t="shared" si="228"/>
        <v>2.3765185025523263</v>
      </c>
      <c r="Y823" s="188">
        <v>11.882592512761631</v>
      </c>
      <c r="Z823" s="148">
        <f t="shared" si="229"/>
        <v>1</v>
      </c>
      <c r="AA823" s="148">
        <f t="shared" si="230"/>
        <v>1</v>
      </c>
      <c r="AB823" s="122">
        <f t="shared" si="231"/>
        <v>430.8931947855524</v>
      </c>
      <c r="AC823" s="30">
        <f t="shared" si="232"/>
        <v>528.51507200000003</v>
      </c>
      <c r="AD823" s="31">
        <f t="shared" si="233"/>
        <v>1</v>
      </c>
      <c r="AE823" s="164">
        <f t="shared" si="234"/>
        <v>32.512</v>
      </c>
      <c r="AF823" s="165">
        <f t="shared" si="235"/>
        <v>2.3765185025523263</v>
      </c>
      <c r="AH823" t="str">
        <f t="shared" si="236"/>
        <v>2022</v>
      </c>
    </row>
    <row r="824" spans="4:34" hidden="1" x14ac:dyDescent="0.25">
      <c r="D824" s="282" t="str">
        <f t="shared" si="221"/>
        <v>Q1 2022</v>
      </c>
      <c r="E824" s="114" t="s">
        <v>67</v>
      </c>
      <c r="F824" s="115" t="s">
        <v>83</v>
      </c>
      <c r="G824" s="157" t="s">
        <v>43</v>
      </c>
      <c r="H824" s="157" t="s">
        <v>197</v>
      </c>
      <c r="I824" s="116" t="s">
        <v>44</v>
      </c>
      <c r="J824" s="116" t="s">
        <v>45</v>
      </c>
      <c r="K824" s="116" t="s">
        <v>70</v>
      </c>
      <c r="L824" s="116" t="s">
        <v>119</v>
      </c>
      <c r="M824" s="116" t="s">
        <v>155</v>
      </c>
      <c r="N824" s="117">
        <v>1.2</v>
      </c>
      <c r="O824" s="146">
        <v>390</v>
      </c>
      <c r="P824" s="146">
        <v>390</v>
      </c>
      <c r="Q824" s="242">
        <v>0.05</v>
      </c>
      <c r="R824" s="118" t="str">
        <f t="shared" si="222"/>
        <v>400 - 499</v>
      </c>
      <c r="S824" s="118" t="str">
        <f t="shared" si="223"/>
        <v>1.2 - 1.39</v>
      </c>
      <c r="T824" s="119">
        <f t="shared" si="224"/>
        <v>0.06</v>
      </c>
      <c r="U824" s="120">
        <f t="shared" si="225"/>
        <v>2.3225759999999995E-2</v>
      </c>
      <c r="V824" s="161">
        <f t="shared" si="226"/>
        <v>6.0000000000000005E-2</v>
      </c>
      <c r="W824" s="161">
        <f t="shared" si="227"/>
        <v>27.577164466275356</v>
      </c>
      <c r="X824" s="121">
        <f t="shared" si="228"/>
        <v>0.53879201305111613</v>
      </c>
      <c r="Y824" s="188">
        <v>10.775840261022323</v>
      </c>
      <c r="Z824" s="148">
        <f t="shared" si="229"/>
        <v>1</v>
      </c>
      <c r="AA824" s="148">
        <f t="shared" si="230"/>
        <v>1</v>
      </c>
      <c r="AB824" s="122">
        <f t="shared" si="231"/>
        <v>459.61940777125591</v>
      </c>
      <c r="AC824" s="30">
        <f t="shared" si="232"/>
        <v>464.51519999999988</v>
      </c>
      <c r="AD824" s="31">
        <f t="shared" si="233"/>
        <v>1</v>
      </c>
      <c r="AE824" s="164">
        <f t="shared" si="234"/>
        <v>30.479999999999997</v>
      </c>
      <c r="AF824" s="165">
        <f t="shared" si="235"/>
        <v>0.53879201305111613</v>
      </c>
      <c r="AH824" t="str">
        <f t="shared" si="236"/>
        <v>2022</v>
      </c>
    </row>
    <row r="825" spans="4:34" hidden="1" x14ac:dyDescent="0.25">
      <c r="D825" s="282" t="str">
        <f t="shared" si="221"/>
        <v>Q1 2022</v>
      </c>
      <c r="E825" s="114" t="s">
        <v>67</v>
      </c>
      <c r="F825" s="115" t="s">
        <v>83</v>
      </c>
      <c r="G825" s="157" t="s">
        <v>43</v>
      </c>
      <c r="H825" s="157" t="s">
        <v>197</v>
      </c>
      <c r="I825" s="116" t="s">
        <v>44</v>
      </c>
      <c r="J825" s="116" t="s">
        <v>45</v>
      </c>
      <c r="K825" s="116" t="s">
        <v>70</v>
      </c>
      <c r="L825" s="116" t="s">
        <v>118</v>
      </c>
      <c r="M825" s="116" t="s">
        <v>275</v>
      </c>
      <c r="N825" s="117">
        <v>1.28</v>
      </c>
      <c r="O825" s="146">
        <v>416</v>
      </c>
      <c r="P825" s="146">
        <v>416</v>
      </c>
      <c r="Q825" s="242">
        <v>0.2</v>
      </c>
      <c r="R825" s="118" t="str">
        <f t="shared" si="222"/>
        <v>400 - 499</v>
      </c>
      <c r="S825" s="118" t="str">
        <f t="shared" si="223"/>
        <v>1.2 - 1.39</v>
      </c>
      <c r="T825" s="119">
        <f t="shared" si="224"/>
        <v>0.25600000000000001</v>
      </c>
      <c r="U825" s="120">
        <f t="shared" si="225"/>
        <v>0.10570301440000002</v>
      </c>
      <c r="V825" s="161">
        <f t="shared" si="226"/>
        <v>0.25600000000000006</v>
      </c>
      <c r="W825" s="161">
        <f t="shared" si="227"/>
        <v>117.6625683894415</v>
      </c>
      <c r="X825" s="121">
        <f t="shared" si="228"/>
        <v>2.3765185025523263</v>
      </c>
      <c r="Y825" s="188">
        <v>11.882592512761631</v>
      </c>
      <c r="Z825" s="148">
        <f t="shared" si="229"/>
        <v>1</v>
      </c>
      <c r="AA825" s="148">
        <f t="shared" si="230"/>
        <v>1</v>
      </c>
      <c r="AB825" s="122">
        <f t="shared" si="231"/>
        <v>459.61940777125585</v>
      </c>
      <c r="AC825" s="30">
        <f t="shared" si="232"/>
        <v>528.51507200000003</v>
      </c>
      <c r="AD825" s="31">
        <f t="shared" si="233"/>
        <v>1</v>
      </c>
      <c r="AE825" s="164">
        <f t="shared" si="234"/>
        <v>32.512</v>
      </c>
      <c r="AF825" s="165">
        <f t="shared" si="235"/>
        <v>2.3765185025523263</v>
      </c>
      <c r="AH825" t="str">
        <f t="shared" si="236"/>
        <v>2022</v>
      </c>
    </row>
    <row r="826" spans="4:34" hidden="1" x14ac:dyDescent="0.25">
      <c r="D826" s="282" t="str">
        <f t="shared" si="221"/>
        <v>Q1 2022</v>
      </c>
      <c r="E826" s="114" t="s">
        <v>67</v>
      </c>
      <c r="F826" s="115" t="s">
        <v>83</v>
      </c>
      <c r="G826" s="157" t="s">
        <v>43</v>
      </c>
      <c r="H826" s="157" t="s">
        <v>197</v>
      </c>
      <c r="I826" s="116" t="s">
        <v>44</v>
      </c>
      <c r="J826" s="116" t="s">
        <v>45</v>
      </c>
      <c r="K826" s="116" t="s">
        <v>70</v>
      </c>
      <c r="L826" s="116" t="s">
        <v>118</v>
      </c>
      <c r="M826" s="116" t="s">
        <v>269</v>
      </c>
      <c r="N826" s="117">
        <v>1.1000000000000001</v>
      </c>
      <c r="O826" s="146">
        <v>360</v>
      </c>
      <c r="P826" s="146">
        <v>360</v>
      </c>
      <c r="Q826" s="242">
        <v>0.15</v>
      </c>
      <c r="R826" s="118" t="str">
        <f t="shared" si="222"/>
        <v>400 - 499</v>
      </c>
      <c r="S826" s="118" t="str">
        <f t="shared" si="223"/>
        <v>1 - 1.19</v>
      </c>
      <c r="T826" s="119">
        <f t="shared" si="224"/>
        <v>0.16500000000000001</v>
      </c>
      <c r="U826" s="120">
        <f t="shared" si="225"/>
        <v>5.8548269999999999E-2</v>
      </c>
      <c r="V826" s="161">
        <f t="shared" si="226"/>
        <v>0.16500000000000001</v>
      </c>
      <c r="W826" s="161">
        <f t="shared" si="227"/>
        <v>76.367532368147138</v>
      </c>
      <c r="X826" s="121">
        <f t="shared" si="228"/>
        <v>1.6833672726412305</v>
      </c>
      <c r="Y826" s="188">
        <v>11.222448484274871</v>
      </c>
      <c r="Z826" s="148">
        <f t="shared" si="229"/>
        <v>1</v>
      </c>
      <c r="AA826" s="148">
        <f t="shared" si="230"/>
        <v>1</v>
      </c>
      <c r="AB826" s="122">
        <f t="shared" si="231"/>
        <v>462.83352950392202</v>
      </c>
      <c r="AC826" s="30">
        <f t="shared" si="232"/>
        <v>390.32180000000005</v>
      </c>
      <c r="AD826" s="31">
        <f t="shared" si="233"/>
        <v>1</v>
      </c>
      <c r="AE826" s="164">
        <f t="shared" si="234"/>
        <v>27.94</v>
      </c>
      <c r="AF826" s="165">
        <f t="shared" si="235"/>
        <v>1.6833672726412305</v>
      </c>
      <c r="AH826" t="str">
        <f t="shared" si="236"/>
        <v>2022</v>
      </c>
    </row>
    <row r="827" spans="4:34" hidden="1" x14ac:dyDescent="0.25">
      <c r="D827" s="282" t="str">
        <f t="shared" si="221"/>
        <v>Q1 2022</v>
      </c>
      <c r="E827" s="114" t="s">
        <v>67</v>
      </c>
      <c r="F827" s="115" t="s">
        <v>83</v>
      </c>
      <c r="G827" s="157" t="s">
        <v>43</v>
      </c>
      <c r="H827" s="157" t="s">
        <v>197</v>
      </c>
      <c r="I827" s="116" t="s">
        <v>44</v>
      </c>
      <c r="J827" s="116" t="s">
        <v>45</v>
      </c>
      <c r="K827" s="116" t="s">
        <v>70</v>
      </c>
      <c r="L827" s="116" t="s">
        <v>118</v>
      </c>
      <c r="M827" s="116" t="s">
        <v>268</v>
      </c>
      <c r="N827" s="117">
        <v>0.82</v>
      </c>
      <c r="O827" s="146">
        <v>128</v>
      </c>
      <c r="P827" s="146">
        <v>48</v>
      </c>
      <c r="Q827" s="242">
        <v>5.0000000000000001E-3</v>
      </c>
      <c r="R827" s="118" t="str">
        <f t="shared" si="222"/>
        <v xml:space="preserve"> &lt; 200</v>
      </c>
      <c r="S827" s="118" t="str">
        <f t="shared" si="223"/>
        <v>0.8 - 0.99</v>
      </c>
      <c r="T827" s="119">
        <f t="shared" si="224"/>
        <v>4.0999999999999995E-3</v>
      </c>
      <c r="U827" s="120">
        <f t="shared" si="225"/>
        <v>7.131050695890407E-4</v>
      </c>
      <c r="V827" s="161">
        <f t="shared" si="226"/>
        <v>4.0999999999999995E-3</v>
      </c>
      <c r="W827" s="161">
        <f t="shared" si="227"/>
        <v>0.68352029962540239</v>
      </c>
      <c r="X827" s="121">
        <f t="shared" si="228"/>
        <v>5.290339050021526E-2</v>
      </c>
      <c r="Y827" s="188">
        <v>10.580678100043052</v>
      </c>
      <c r="Z827" s="148">
        <f t="shared" si="229"/>
        <v>8</v>
      </c>
      <c r="AA827" s="148">
        <f t="shared" si="230"/>
        <v>3</v>
      </c>
      <c r="AB827" s="122">
        <f t="shared" si="231"/>
        <v>166.71226820131767</v>
      </c>
      <c r="AC827" s="30">
        <f t="shared" si="232"/>
        <v>142.62101391780814</v>
      </c>
      <c r="AD827" s="31">
        <f t="shared" si="233"/>
        <v>2.6666666666666665</v>
      </c>
      <c r="AE827" s="164">
        <f t="shared" si="234"/>
        <v>20.827999999999996</v>
      </c>
      <c r="AF827" s="165">
        <f t="shared" si="235"/>
        <v>5.290339050021526E-2</v>
      </c>
      <c r="AH827" t="str">
        <f t="shared" si="236"/>
        <v>2022</v>
      </c>
    </row>
    <row r="828" spans="4:34" hidden="1" x14ac:dyDescent="0.25">
      <c r="D828" s="282" t="str">
        <f t="shared" si="221"/>
        <v>Q1 2022</v>
      </c>
      <c r="E828" s="114" t="s">
        <v>67</v>
      </c>
      <c r="F828" s="115" t="s">
        <v>83</v>
      </c>
      <c r="G828" s="157" t="s">
        <v>43</v>
      </c>
      <c r="H828" s="157" t="s">
        <v>197</v>
      </c>
      <c r="I828" s="116" t="s">
        <v>58</v>
      </c>
      <c r="J828" s="116" t="s">
        <v>45</v>
      </c>
      <c r="K828" s="116" t="s">
        <v>70</v>
      </c>
      <c r="L828" s="116" t="s">
        <v>77</v>
      </c>
      <c r="M828" s="116" t="s">
        <v>181</v>
      </c>
      <c r="N828" s="117">
        <v>1.41</v>
      </c>
      <c r="O828" s="146">
        <v>320</v>
      </c>
      <c r="P828" s="146">
        <v>360</v>
      </c>
      <c r="Q828" s="242">
        <v>0.28000000000000003</v>
      </c>
      <c r="R828" s="118" t="str">
        <f t="shared" si="222"/>
        <v>300 - 399</v>
      </c>
      <c r="S828" s="118" t="str">
        <f t="shared" si="223"/>
        <v>1.4 - 1.59</v>
      </c>
      <c r="T828" s="119">
        <f t="shared" si="224"/>
        <v>0.39480000000000004</v>
      </c>
      <c r="U828" s="120">
        <f t="shared" si="225"/>
        <v>0.17833154989903444</v>
      </c>
      <c r="V828" s="161">
        <f t="shared" si="226"/>
        <v>0.39479999999999993</v>
      </c>
      <c r="W828" s="161">
        <f t="shared" si="227"/>
        <v>134.86585928247371</v>
      </c>
      <c r="X828" s="121">
        <f t="shared" si="228"/>
        <v>3.3271259035732572</v>
      </c>
      <c r="Y828" s="188">
        <v>11.882592512761631</v>
      </c>
      <c r="Z828" s="148">
        <f t="shared" si="229"/>
        <v>8</v>
      </c>
      <c r="AA828" s="148">
        <f t="shared" si="230"/>
        <v>9</v>
      </c>
      <c r="AB828" s="122">
        <f t="shared" si="231"/>
        <v>341.60551996573889</v>
      </c>
      <c r="AC828" s="30">
        <f t="shared" si="232"/>
        <v>636.89839249655142</v>
      </c>
      <c r="AD828" s="31">
        <f t="shared" si="233"/>
        <v>0.88888888888888884</v>
      </c>
      <c r="AE828" s="164">
        <f t="shared" si="234"/>
        <v>35.813999999999993</v>
      </c>
      <c r="AF828" s="165">
        <f t="shared" si="235"/>
        <v>3.3271259035732572</v>
      </c>
      <c r="AH828" t="str">
        <f t="shared" si="236"/>
        <v>2022</v>
      </c>
    </row>
    <row r="829" spans="4:34" hidden="1" x14ac:dyDescent="0.25">
      <c r="D829" s="282" t="str">
        <f t="shared" si="221"/>
        <v>Q1 2022</v>
      </c>
      <c r="E829" s="114" t="s">
        <v>67</v>
      </c>
      <c r="F829" s="115" t="s">
        <v>83</v>
      </c>
      <c r="G829" s="157" t="s">
        <v>43</v>
      </c>
      <c r="H829" s="157" t="s">
        <v>197</v>
      </c>
      <c r="I829" s="116" t="s">
        <v>89</v>
      </c>
      <c r="J829" s="116" t="s">
        <v>45</v>
      </c>
      <c r="K829" s="116" t="s">
        <v>70</v>
      </c>
      <c r="L829" s="116" t="s">
        <v>77</v>
      </c>
      <c r="M829" s="116" t="s">
        <v>180</v>
      </c>
      <c r="N829" s="117">
        <v>1.58</v>
      </c>
      <c r="O829" s="146">
        <v>320</v>
      </c>
      <c r="P829" s="146">
        <v>360</v>
      </c>
      <c r="Q829" s="242">
        <v>0.95</v>
      </c>
      <c r="R829" s="118" t="str">
        <f t="shared" si="222"/>
        <v>300 - 399</v>
      </c>
      <c r="S829" s="118" t="str">
        <f t="shared" si="223"/>
        <v>1.4 - 1.59</v>
      </c>
      <c r="T829" s="119">
        <f t="shared" si="224"/>
        <v>1.5009999999999999</v>
      </c>
      <c r="U829" s="120">
        <f t="shared" si="225"/>
        <v>0.75974824690758613</v>
      </c>
      <c r="V829" s="161">
        <f t="shared" si="226"/>
        <v>1.5010000000000001</v>
      </c>
      <c r="W829" s="161">
        <f t="shared" si="227"/>
        <v>457.58059399410718</v>
      </c>
      <c r="X829" s="121">
        <f t="shared" si="228"/>
        <v>12.542736541248381</v>
      </c>
      <c r="Y829" s="188">
        <v>13.202880569735138</v>
      </c>
      <c r="Z829" s="148">
        <f t="shared" si="229"/>
        <v>8</v>
      </c>
      <c r="AA829" s="148">
        <f t="shared" si="230"/>
        <v>9</v>
      </c>
      <c r="AB829" s="122">
        <f t="shared" si="231"/>
        <v>304.8504956656277</v>
      </c>
      <c r="AC829" s="30">
        <f t="shared" si="232"/>
        <v>799.73499674482753</v>
      </c>
      <c r="AD829" s="31">
        <f t="shared" si="233"/>
        <v>0.88888888888888884</v>
      </c>
      <c r="AE829" s="164">
        <f t="shared" si="234"/>
        <v>40.131999999999998</v>
      </c>
      <c r="AF829" s="165">
        <f t="shared" si="235"/>
        <v>12.542736541248381</v>
      </c>
      <c r="AH829" t="str">
        <f t="shared" si="236"/>
        <v>2022</v>
      </c>
    </row>
    <row r="830" spans="4:34" hidden="1" x14ac:dyDescent="0.25">
      <c r="D830" s="282" t="str">
        <f t="shared" si="221"/>
        <v>Q1 2022</v>
      </c>
      <c r="E830" s="114" t="s">
        <v>67</v>
      </c>
      <c r="F830" s="115" t="s">
        <v>83</v>
      </c>
      <c r="G830" s="157" t="s">
        <v>43</v>
      </c>
      <c r="H830" s="157" t="s">
        <v>197</v>
      </c>
      <c r="I830" s="116" t="s">
        <v>58</v>
      </c>
      <c r="J830" s="116" t="s">
        <v>45</v>
      </c>
      <c r="K830" s="116" t="s">
        <v>70</v>
      </c>
      <c r="L830" s="116" t="s">
        <v>148</v>
      </c>
      <c r="M830" s="116" t="s">
        <v>180</v>
      </c>
      <c r="N830" s="117">
        <v>1.6</v>
      </c>
      <c r="O830" s="146">
        <v>320</v>
      </c>
      <c r="P830" s="146">
        <v>360</v>
      </c>
      <c r="Q830" s="242">
        <v>0.23</v>
      </c>
      <c r="R830" s="118" t="str">
        <f t="shared" si="222"/>
        <v>300 - 399</v>
      </c>
      <c r="S830" s="118" t="str">
        <f t="shared" si="223"/>
        <v>1.6 - 1.79</v>
      </c>
      <c r="T830" s="119">
        <f t="shared" si="224"/>
        <v>0.36800000000000005</v>
      </c>
      <c r="U830" s="120">
        <f t="shared" si="225"/>
        <v>0.18862520673103447</v>
      </c>
      <c r="V830" s="161">
        <f t="shared" si="226"/>
        <v>0.36800000000000005</v>
      </c>
      <c r="W830" s="161">
        <f t="shared" si="227"/>
        <v>110.78267012488912</v>
      </c>
      <c r="X830" s="121">
        <f t="shared" si="228"/>
        <v>3.3403287841429909</v>
      </c>
      <c r="Y830" s="188">
        <v>14.523168626708657</v>
      </c>
      <c r="Z830" s="148">
        <f t="shared" si="229"/>
        <v>8</v>
      </c>
      <c r="AA830" s="148">
        <f t="shared" si="230"/>
        <v>9</v>
      </c>
      <c r="AB830" s="122">
        <f t="shared" si="231"/>
        <v>301.03986446980736</v>
      </c>
      <c r="AC830" s="30">
        <f t="shared" si="232"/>
        <v>820.10959448275855</v>
      </c>
      <c r="AD830" s="31">
        <f t="shared" si="233"/>
        <v>0.88888888888888884</v>
      </c>
      <c r="AE830" s="164">
        <f t="shared" si="234"/>
        <v>40.64</v>
      </c>
      <c r="AF830" s="165">
        <f t="shared" si="235"/>
        <v>3.3403287841429909</v>
      </c>
      <c r="AH830" t="str">
        <f t="shared" si="236"/>
        <v>2022</v>
      </c>
    </row>
    <row r="831" spans="4:34" hidden="1" x14ac:dyDescent="0.25">
      <c r="D831" s="282" t="str">
        <f t="shared" si="221"/>
        <v>Q1 2022</v>
      </c>
      <c r="E831" s="114" t="s">
        <v>67</v>
      </c>
      <c r="F831" s="115" t="s">
        <v>83</v>
      </c>
      <c r="G831" s="157" t="s">
        <v>43</v>
      </c>
      <c r="H831" s="157" t="s">
        <v>197</v>
      </c>
      <c r="I831" s="116" t="s">
        <v>44</v>
      </c>
      <c r="J831" s="116" t="s">
        <v>45</v>
      </c>
      <c r="K831" s="116" t="s">
        <v>70</v>
      </c>
      <c r="L831" s="116" t="s">
        <v>70</v>
      </c>
      <c r="M831" s="116" t="s">
        <v>142</v>
      </c>
      <c r="N831" s="117">
        <v>1.39</v>
      </c>
      <c r="O831" s="146">
        <v>454</v>
      </c>
      <c r="P831" s="146">
        <v>454</v>
      </c>
      <c r="Q831" s="242">
        <v>1.6E-2</v>
      </c>
      <c r="R831" s="118" t="str">
        <f t="shared" si="222"/>
        <v>400 - 499</v>
      </c>
      <c r="S831" s="118" t="str">
        <f t="shared" si="223"/>
        <v>1.2 - 1.39</v>
      </c>
      <c r="T831" s="119">
        <f t="shared" si="224"/>
        <v>2.2239999999999999E-2</v>
      </c>
      <c r="U831" s="120">
        <f t="shared" si="225"/>
        <v>9.9721090879999995E-3</v>
      </c>
      <c r="V831" s="161">
        <f t="shared" si="226"/>
        <v>2.2239999999999999E-2</v>
      </c>
      <c r="W831" s="161">
        <f t="shared" si="227"/>
        <v>10.272847317078162</v>
      </c>
      <c r="X831" s="121">
        <f t="shared" si="228"/>
        <v>0.2112460891157622</v>
      </c>
      <c r="Y831" s="188">
        <v>13.202880569735138</v>
      </c>
      <c r="Z831" s="148">
        <f t="shared" si="229"/>
        <v>1</v>
      </c>
      <c r="AA831" s="148">
        <f t="shared" si="230"/>
        <v>1</v>
      </c>
      <c r="AB831" s="122">
        <f t="shared" si="231"/>
        <v>461.90860238660804</v>
      </c>
      <c r="AC831" s="30">
        <f t="shared" si="232"/>
        <v>623.25681799999995</v>
      </c>
      <c r="AD831" s="31">
        <f t="shared" si="233"/>
        <v>1</v>
      </c>
      <c r="AE831" s="164">
        <f t="shared" si="234"/>
        <v>35.305999999999997</v>
      </c>
      <c r="AF831" s="165">
        <f t="shared" si="235"/>
        <v>0.2112460891157622</v>
      </c>
      <c r="AH831" t="str">
        <f t="shared" si="236"/>
        <v>2022</v>
      </c>
    </row>
    <row r="832" spans="4:34" hidden="1" x14ac:dyDescent="0.25">
      <c r="D832" s="282" t="str">
        <f t="shared" si="221"/>
        <v>Q1 2022</v>
      </c>
      <c r="E832" s="114" t="s">
        <v>67</v>
      </c>
      <c r="F832" s="115" t="s">
        <v>83</v>
      </c>
      <c r="G832" s="157" t="s">
        <v>43</v>
      </c>
      <c r="H832" s="157" t="s">
        <v>197</v>
      </c>
      <c r="I832" s="116" t="s">
        <v>44</v>
      </c>
      <c r="J832" s="116" t="s">
        <v>45</v>
      </c>
      <c r="K832" s="116" t="s">
        <v>70</v>
      </c>
      <c r="L832" s="116" t="s">
        <v>70</v>
      </c>
      <c r="M832" s="116" t="s">
        <v>142</v>
      </c>
      <c r="N832" s="117">
        <v>1.41</v>
      </c>
      <c r="O832" s="146">
        <v>320</v>
      </c>
      <c r="P832" s="146">
        <v>360</v>
      </c>
      <c r="Q832" s="242">
        <v>0.3</v>
      </c>
      <c r="R832" s="118" t="str">
        <f t="shared" si="222"/>
        <v>300 - 399</v>
      </c>
      <c r="S832" s="118" t="str">
        <f t="shared" si="223"/>
        <v>1.4 - 1.59</v>
      </c>
      <c r="T832" s="119">
        <f t="shared" si="224"/>
        <v>0.42299999999999999</v>
      </c>
      <c r="U832" s="120">
        <f t="shared" si="225"/>
        <v>0.19106951774896541</v>
      </c>
      <c r="V832" s="161">
        <f t="shared" si="226"/>
        <v>0.42299999999999993</v>
      </c>
      <c r="W832" s="161">
        <f t="shared" si="227"/>
        <v>144.49913494550754</v>
      </c>
      <c r="X832" s="121">
        <f t="shared" si="228"/>
        <v>3.3327271256331428</v>
      </c>
      <c r="Y832" s="188">
        <v>11.109090418777143</v>
      </c>
      <c r="Z832" s="148">
        <f t="shared" si="229"/>
        <v>8</v>
      </c>
      <c r="AA832" s="148">
        <f t="shared" si="230"/>
        <v>9</v>
      </c>
      <c r="AB832" s="122">
        <f t="shared" si="231"/>
        <v>341.60551996573889</v>
      </c>
      <c r="AC832" s="30">
        <f t="shared" si="232"/>
        <v>636.89839249655142</v>
      </c>
      <c r="AD832" s="31">
        <f t="shared" si="233"/>
        <v>0.88888888888888884</v>
      </c>
      <c r="AE832" s="164">
        <f t="shared" si="234"/>
        <v>35.813999999999993</v>
      </c>
      <c r="AF832" s="165">
        <f t="shared" si="235"/>
        <v>3.3327271256331428</v>
      </c>
      <c r="AH832" t="str">
        <f t="shared" si="236"/>
        <v>2022</v>
      </c>
    </row>
    <row r="833" spans="4:34" hidden="1" x14ac:dyDescent="0.25">
      <c r="D833" s="282" t="str">
        <f t="shared" si="221"/>
        <v>Q1 2022</v>
      </c>
      <c r="E833" s="114" t="s">
        <v>67</v>
      </c>
      <c r="F833" s="115" t="s">
        <v>83</v>
      </c>
      <c r="G833" s="157" t="s">
        <v>43</v>
      </c>
      <c r="H833" s="157" t="s">
        <v>197</v>
      </c>
      <c r="I833" s="116" t="s">
        <v>58</v>
      </c>
      <c r="J833" s="116" t="s">
        <v>45</v>
      </c>
      <c r="K833" s="116" t="s">
        <v>70</v>
      </c>
      <c r="L833" s="116" t="s">
        <v>70</v>
      </c>
      <c r="M833" s="116" t="s">
        <v>131</v>
      </c>
      <c r="N833" s="117">
        <v>0.95</v>
      </c>
      <c r="O833" s="146">
        <v>120</v>
      </c>
      <c r="P833" s="146">
        <v>180</v>
      </c>
      <c r="Q833" s="242">
        <v>0.3</v>
      </c>
      <c r="R833" s="118" t="str">
        <f t="shared" si="222"/>
        <v>200 - 299</v>
      </c>
      <c r="S833" s="118" t="str">
        <f t="shared" si="223"/>
        <v>0.8 - 0.99</v>
      </c>
      <c r="T833" s="119">
        <f t="shared" si="224"/>
        <v>0.28499999999999998</v>
      </c>
      <c r="U833" s="120">
        <f t="shared" si="225"/>
        <v>8.0620186153846154E-2</v>
      </c>
      <c r="V833" s="161">
        <f t="shared" si="226"/>
        <v>0.28499999999999998</v>
      </c>
      <c r="W833" s="161">
        <f t="shared" si="227"/>
        <v>64.899922958351809</v>
      </c>
      <c r="X833" s="121">
        <f t="shared" si="228"/>
        <v>2.376518502552325</v>
      </c>
      <c r="Y833" s="188">
        <v>7.9217283418410833</v>
      </c>
      <c r="Z833" s="148">
        <f t="shared" si="229"/>
        <v>2</v>
      </c>
      <c r="AA833" s="148">
        <f t="shared" si="230"/>
        <v>3</v>
      </c>
      <c r="AB833" s="122">
        <f t="shared" si="231"/>
        <v>227.71902792404143</v>
      </c>
      <c r="AC833" s="30">
        <f t="shared" si="232"/>
        <v>268.73395384615384</v>
      </c>
      <c r="AD833" s="31">
        <f t="shared" si="233"/>
        <v>0.66666666666666663</v>
      </c>
      <c r="AE833" s="164">
        <f t="shared" si="234"/>
        <v>24.13</v>
      </c>
      <c r="AF833" s="165">
        <f t="shared" si="235"/>
        <v>2.376518502552325</v>
      </c>
      <c r="AH833" t="str">
        <f t="shared" si="236"/>
        <v>2022</v>
      </c>
    </row>
    <row r="834" spans="4:34" hidden="1" x14ac:dyDescent="0.25">
      <c r="D834" s="282" t="str">
        <f t="shared" si="221"/>
        <v>Q1 2022</v>
      </c>
      <c r="E834" s="114" t="s">
        <v>67</v>
      </c>
      <c r="F834" s="115" t="s">
        <v>83</v>
      </c>
      <c r="G834" s="157" t="s">
        <v>43</v>
      </c>
      <c r="H834" s="157" t="s">
        <v>197</v>
      </c>
      <c r="I834" s="116" t="s">
        <v>58</v>
      </c>
      <c r="J834" s="116" t="s">
        <v>45</v>
      </c>
      <c r="K834" s="116" t="s">
        <v>70</v>
      </c>
      <c r="L834" s="116" t="s">
        <v>70</v>
      </c>
      <c r="M834" s="116" t="s">
        <v>131</v>
      </c>
      <c r="N834" s="117">
        <v>1.1000000000000001</v>
      </c>
      <c r="O834" s="146">
        <v>126</v>
      </c>
      <c r="P834" s="146">
        <v>294</v>
      </c>
      <c r="Q834" s="242">
        <v>0.3</v>
      </c>
      <c r="R834" s="118" t="str">
        <f t="shared" si="222"/>
        <v>200 - 299</v>
      </c>
      <c r="S834" s="118" t="str">
        <f t="shared" si="223"/>
        <v>1 - 1.19</v>
      </c>
      <c r="T834" s="119">
        <f t="shared" si="224"/>
        <v>0.33</v>
      </c>
      <c r="U834" s="120">
        <f t="shared" si="225"/>
        <v>8.4794046206896567E-2</v>
      </c>
      <c r="V834" s="161">
        <f t="shared" si="226"/>
        <v>0.33</v>
      </c>
      <c r="W834" s="161">
        <f t="shared" si="227"/>
        <v>95.958741133885241</v>
      </c>
      <c r="X834" s="121">
        <f t="shared" si="228"/>
        <v>1.7149633688711421</v>
      </c>
      <c r="Y834" s="188">
        <v>5.716544562903807</v>
      </c>
      <c r="Z834" s="148">
        <f t="shared" si="229"/>
        <v>3</v>
      </c>
      <c r="AA834" s="148">
        <f t="shared" si="230"/>
        <v>7</v>
      </c>
      <c r="AB834" s="122">
        <f t="shared" si="231"/>
        <v>290.78406404207647</v>
      </c>
      <c r="AC834" s="30">
        <f t="shared" si="232"/>
        <v>282.64682068965521</v>
      </c>
      <c r="AD834" s="31">
        <f t="shared" si="233"/>
        <v>0.42857142857142855</v>
      </c>
      <c r="AE834" s="164">
        <f t="shared" si="234"/>
        <v>27.94</v>
      </c>
      <c r="AF834" s="165">
        <f t="shared" si="235"/>
        <v>1.7149633688711421</v>
      </c>
      <c r="AH834" t="str">
        <f t="shared" si="236"/>
        <v>2022</v>
      </c>
    </row>
    <row r="835" spans="4:34" hidden="1" x14ac:dyDescent="0.25">
      <c r="D835" s="282" t="str">
        <f t="shared" si="221"/>
        <v>Q1 2022</v>
      </c>
      <c r="E835" s="114" t="s">
        <v>67</v>
      </c>
      <c r="F835" s="115" t="s">
        <v>83</v>
      </c>
      <c r="G835" s="157" t="s">
        <v>43</v>
      </c>
      <c r="H835" s="157" t="s">
        <v>197</v>
      </c>
      <c r="I835" s="116" t="s">
        <v>89</v>
      </c>
      <c r="J835" s="116" t="s">
        <v>45</v>
      </c>
      <c r="K835" s="116" t="s">
        <v>70</v>
      </c>
      <c r="L835" s="116" t="s">
        <v>70</v>
      </c>
      <c r="M835" s="116" t="s">
        <v>131</v>
      </c>
      <c r="N835" s="117">
        <v>1.39</v>
      </c>
      <c r="O835" s="146">
        <v>454</v>
      </c>
      <c r="P835" s="146">
        <v>454</v>
      </c>
      <c r="Q835" s="242">
        <v>0.3</v>
      </c>
      <c r="R835" s="118" t="str">
        <f t="shared" si="222"/>
        <v>400 - 499</v>
      </c>
      <c r="S835" s="118" t="str">
        <f t="shared" si="223"/>
        <v>1.2 - 1.39</v>
      </c>
      <c r="T835" s="119">
        <f t="shared" si="224"/>
        <v>0.41699999999999998</v>
      </c>
      <c r="U835" s="120">
        <f t="shared" si="225"/>
        <v>0.18697704539999999</v>
      </c>
      <c r="V835" s="161">
        <f t="shared" si="226"/>
        <v>0.41699999999999998</v>
      </c>
      <c r="W835" s="161">
        <f t="shared" si="227"/>
        <v>192.61588719521552</v>
      </c>
      <c r="X835" s="121">
        <f t="shared" si="228"/>
        <v>3.9608641709205412</v>
      </c>
      <c r="Y835" s="188">
        <v>13.202880569735138</v>
      </c>
      <c r="Z835" s="148">
        <f t="shared" si="229"/>
        <v>1</v>
      </c>
      <c r="AA835" s="148">
        <f t="shared" si="230"/>
        <v>1</v>
      </c>
      <c r="AB835" s="122">
        <f t="shared" si="231"/>
        <v>461.90860238660804</v>
      </c>
      <c r="AC835" s="30">
        <f t="shared" si="232"/>
        <v>623.25681799999995</v>
      </c>
      <c r="AD835" s="31">
        <f t="shared" si="233"/>
        <v>1</v>
      </c>
      <c r="AE835" s="164">
        <f t="shared" si="234"/>
        <v>35.305999999999997</v>
      </c>
      <c r="AF835" s="165">
        <f t="shared" si="235"/>
        <v>3.9608641709205412</v>
      </c>
      <c r="AH835" t="str">
        <f t="shared" si="236"/>
        <v>2022</v>
      </c>
    </row>
    <row r="836" spans="4:34" hidden="1" x14ac:dyDescent="0.25">
      <c r="D836" s="282" t="str">
        <f t="shared" si="221"/>
        <v>Q1 2022</v>
      </c>
      <c r="E836" s="114" t="s">
        <v>67</v>
      </c>
      <c r="F836" s="115" t="s">
        <v>83</v>
      </c>
      <c r="G836" s="157" t="s">
        <v>43</v>
      </c>
      <c r="H836" s="157" t="s">
        <v>197</v>
      </c>
      <c r="I836" s="116" t="s">
        <v>89</v>
      </c>
      <c r="J836" s="116" t="s">
        <v>45</v>
      </c>
      <c r="K836" s="116" t="s">
        <v>70</v>
      </c>
      <c r="L836" s="116" t="s">
        <v>70</v>
      </c>
      <c r="M836" s="116" t="s">
        <v>131</v>
      </c>
      <c r="N836" s="117">
        <v>0.95</v>
      </c>
      <c r="O836" s="146">
        <v>120</v>
      </c>
      <c r="P836" s="146">
        <v>240</v>
      </c>
      <c r="Q836" s="242">
        <v>0.65</v>
      </c>
      <c r="R836" s="118" t="str">
        <f t="shared" si="222"/>
        <v>200 - 299</v>
      </c>
      <c r="S836" s="118" t="str">
        <f t="shared" si="223"/>
        <v>0.8 - 0.99</v>
      </c>
      <c r="T836" s="119">
        <f t="shared" si="224"/>
        <v>0.61749999999999994</v>
      </c>
      <c r="U836" s="120">
        <f t="shared" si="225"/>
        <v>0.15138679400000002</v>
      </c>
      <c r="V836" s="161">
        <f t="shared" si="226"/>
        <v>0.61750000000000005</v>
      </c>
      <c r="W836" s="161">
        <f t="shared" si="227"/>
        <v>174.41330224498358</v>
      </c>
      <c r="X836" s="121">
        <f t="shared" si="228"/>
        <v>5.1491234221967046</v>
      </c>
      <c r="Y836" s="188">
        <v>7.9217283418410833</v>
      </c>
      <c r="Z836" s="148">
        <f t="shared" si="229"/>
        <v>1</v>
      </c>
      <c r="AA836" s="148">
        <f t="shared" si="230"/>
        <v>2</v>
      </c>
      <c r="AB836" s="122">
        <f t="shared" si="231"/>
        <v>282.45069189471025</v>
      </c>
      <c r="AC836" s="30">
        <f t="shared" si="232"/>
        <v>232.90276</v>
      </c>
      <c r="AD836" s="31">
        <f t="shared" si="233"/>
        <v>0.5</v>
      </c>
      <c r="AE836" s="164">
        <f t="shared" si="234"/>
        <v>24.13</v>
      </c>
      <c r="AF836" s="165">
        <f t="shared" si="235"/>
        <v>5.1491234221967046</v>
      </c>
      <c r="AH836" t="str">
        <f t="shared" si="236"/>
        <v>2022</v>
      </c>
    </row>
    <row r="837" spans="4:34" hidden="1" x14ac:dyDescent="0.25">
      <c r="D837" s="282" t="str">
        <f t="shared" si="221"/>
        <v>Q1 2022</v>
      </c>
      <c r="E837" s="114" t="s">
        <v>67</v>
      </c>
      <c r="F837" s="115" t="s">
        <v>83</v>
      </c>
      <c r="G837" s="157" t="s">
        <v>43</v>
      </c>
      <c r="H837" s="157" t="s">
        <v>197</v>
      </c>
      <c r="I837" s="116" t="s">
        <v>89</v>
      </c>
      <c r="J837" s="116" t="s">
        <v>45</v>
      </c>
      <c r="K837" s="116" t="s">
        <v>70</v>
      </c>
      <c r="L837" s="116" t="s">
        <v>70</v>
      </c>
      <c r="M837" s="116" t="s">
        <v>185</v>
      </c>
      <c r="N837" s="117">
        <v>1.1000000000000001</v>
      </c>
      <c r="O837" s="146">
        <v>126</v>
      </c>
      <c r="P837" s="146">
        <v>294</v>
      </c>
      <c r="Q837" s="242">
        <v>0.65</v>
      </c>
      <c r="R837" s="118" t="str">
        <f t="shared" si="222"/>
        <v>200 - 299</v>
      </c>
      <c r="S837" s="118" t="str">
        <f t="shared" si="223"/>
        <v>1 - 1.19</v>
      </c>
      <c r="T837" s="119">
        <f t="shared" si="224"/>
        <v>0.71500000000000008</v>
      </c>
      <c r="U837" s="120">
        <f t="shared" si="225"/>
        <v>0.18372043344827588</v>
      </c>
      <c r="V837" s="161">
        <f t="shared" si="226"/>
        <v>0.71500000000000008</v>
      </c>
      <c r="W837" s="161">
        <f t="shared" si="227"/>
        <v>207.9106057900847</v>
      </c>
      <c r="X837" s="121">
        <f t="shared" si="228"/>
        <v>3.8306661736889502</v>
      </c>
      <c r="Y837" s="188">
        <v>5.8933325749060774</v>
      </c>
      <c r="Z837" s="148">
        <f t="shared" si="229"/>
        <v>3</v>
      </c>
      <c r="AA837" s="148">
        <f t="shared" si="230"/>
        <v>7</v>
      </c>
      <c r="AB837" s="122">
        <f t="shared" si="231"/>
        <v>290.78406404207647</v>
      </c>
      <c r="AC837" s="30">
        <f t="shared" si="232"/>
        <v>282.64682068965521</v>
      </c>
      <c r="AD837" s="31">
        <f t="shared" si="233"/>
        <v>0.42857142857142855</v>
      </c>
      <c r="AE837" s="164">
        <f t="shared" si="234"/>
        <v>27.94</v>
      </c>
      <c r="AF837" s="165">
        <f t="shared" si="235"/>
        <v>3.8306661736889502</v>
      </c>
      <c r="AH837" t="str">
        <f t="shared" si="236"/>
        <v>2022</v>
      </c>
    </row>
    <row r="838" spans="4:34" hidden="1" x14ac:dyDescent="0.25">
      <c r="D838" s="282" t="str">
        <f t="shared" si="221"/>
        <v>Q1 2022</v>
      </c>
      <c r="E838" s="114" t="s">
        <v>67</v>
      </c>
      <c r="F838" s="115" t="s">
        <v>83</v>
      </c>
      <c r="G838" s="157" t="s">
        <v>43</v>
      </c>
      <c r="H838" s="157" t="s">
        <v>197</v>
      </c>
      <c r="I838" s="116" t="s">
        <v>72</v>
      </c>
      <c r="J838" s="116" t="s">
        <v>45</v>
      </c>
      <c r="K838" s="116" t="s">
        <v>70</v>
      </c>
      <c r="L838" s="116" t="s">
        <v>82</v>
      </c>
      <c r="M838" s="116" t="s">
        <v>163</v>
      </c>
      <c r="N838" s="117">
        <v>1.4</v>
      </c>
      <c r="O838" s="146">
        <v>300</v>
      </c>
      <c r="P838" s="146">
        <v>300</v>
      </c>
      <c r="Q838" s="242">
        <v>0.14000000000000001</v>
      </c>
      <c r="R838" s="118" t="str">
        <f t="shared" si="222"/>
        <v>300 - 399</v>
      </c>
      <c r="S838" s="118" t="str">
        <f t="shared" si="223"/>
        <v>1.4 - 1.59</v>
      </c>
      <c r="T838" s="119">
        <f t="shared" si="224"/>
        <v>0.19600000000000001</v>
      </c>
      <c r="U838" s="120">
        <f t="shared" si="225"/>
        <v>8.8515951999999995E-2</v>
      </c>
      <c r="V838" s="161">
        <f t="shared" si="226"/>
        <v>0.19600000000000001</v>
      </c>
      <c r="W838" s="161">
        <f t="shared" si="227"/>
        <v>59.396969619670003</v>
      </c>
      <c r="X838" s="121">
        <f t="shared" si="228"/>
        <v>1.6635629517866286</v>
      </c>
      <c r="Y838" s="188">
        <v>11.882592512761631</v>
      </c>
      <c r="Z838" s="148">
        <f t="shared" si="229"/>
        <v>1</v>
      </c>
      <c r="AA838" s="148">
        <f t="shared" si="230"/>
        <v>1</v>
      </c>
      <c r="AB838" s="122">
        <f t="shared" si="231"/>
        <v>303.04576336566328</v>
      </c>
      <c r="AC838" s="30">
        <f t="shared" si="232"/>
        <v>632.25679999999988</v>
      </c>
      <c r="AD838" s="31">
        <f t="shared" si="233"/>
        <v>1</v>
      </c>
      <c r="AE838" s="164">
        <f t="shared" si="234"/>
        <v>35.559999999999995</v>
      </c>
      <c r="AF838" s="165">
        <f t="shared" si="235"/>
        <v>1.6635629517866286</v>
      </c>
      <c r="AH838" t="str">
        <f t="shared" si="236"/>
        <v>2022</v>
      </c>
    </row>
    <row r="839" spans="4:34" hidden="1" x14ac:dyDescent="0.25">
      <c r="D839" s="282" t="str">
        <f t="shared" si="221"/>
        <v>Q1 2022</v>
      </c>
      <c r="E839" s="114" t="s">
        <v>67</v>
      </c>
      <c r="F839" s="115" t="s">
        <v>83</v>
      </c>
      <c r="G839" s="157" t="s">
        <v>43</v>
      </c>
      <c r="H839" s="157" t="s">
        <v>197</v>
      </c>
      <c r="I839" s="116" t="s">
        <v>58</v>
      </c>
      <c r="J839" s="116" t="s">
        <v>45</v>
      </c>
      <c r="K839" s="116" t="s">
        <v>55</v>
      </c>
      <c r="L839" s="116" t="s">
        <v>55</v>
      </c>
      <c r="M839" s="116" t="s">
        <v>184</v>
      </c>
      <c r="N839" s="117">
        <v>1.1000000000000001</v>
      </c>
      <c r="O839" s="146">
        <v>126</v>
      </c>
      <c r="P839" s="146">
        <v>294</v>
      </c>
      <c r="Q839" s="242">
        <v>0.16</v>
      </c>
      <c r="R839" s="118" t="str">
        <f t="shared" si="222"/>
        <v>200 - 299</v>
      </c>
      <c r="S839" s="118" t="str">
        <f t="shared" si="223"/>
        <v>1 - 1.19</v>
      </c>
      <c r="T839" s="119">
        <f t="shared" si="224"/>
        <v>0.17600000000000002</v>
      </c>
      <c r="U839" s="120">
        <f t="shared" si="225"/>
        <v>4.5223491310344831E-2</v>
      </c>
      <c r="V839" s="161">
        <f t="shared" si="226"/>
        <v>0.17600000000000005</v>
      </c>
      <c r="W839" s="161">
        <f t="shared" si="227"/>
        <v>51.177995271405464</v>
      </c>
      <c r="X839" s="121">
        <f t="shared" si="228"/>
        <v>0.94293321198497237</v>
      </c>
      <c r="Y839" s="188">
        <v>5.8933325749060774</v>
      </c>
      <c r="Z839" s="148">
        <f t="shared" si="229"/>
        <v>3</v>
      </c>
      <c r="AA839" s="148">
        <f t="shared" si="230"/>
        <v>7</v>
      </c>
      <c r="AB839" s="122">
        <f t="shared" si="231"/>
        <v>290.78406404207647</v>
      </c>
      <c r="AC839" s="30">
        <f t="shared" si="232"/>
        <v>282.64682068965521</v>
      </c>
      <c r="AD839" s="31">
        <f t="shared" si="233"/>
        <v>0.42857142857142855</v>
      </c>
      <c r="AE839" s="164">
        <f t="shared" si="234"/>
        <v>27.94</v>
      </c>
      <c r="AF839" s="165">
        <f t="shared" si="235"/>
        <v>0.94293321198497237</v>
      </c>
      <c r="AH839" t="str">
        <f t="shared" si="236"/>
        <v>2022</v>
      </c>
    </row>
    <row r="840" spans="4:34" hidden="1" x14ac:dyDescent="0.25">
      <c r="D840" s="282" t="str">
        <f t="shared" si="221"/>
        <v>Q1 2022</v>
      </c>
      <c r="E840" s="114" t="s">
        <v>67</v>
      </c>
      <c r="F840" s="115" t="s">
        <v>83</v>
      </c>
      <c r="G840" s="157" t="s">
        <v>43</v>
      </c>
      <c r="H840" s="157" t="s">
        <v>197</v>
      </c>
      <c r="I840" s="116" t="s">
        <v>89</v>
      </c>
      <c r="J840" s="116" t="s">
        <v>45</v>
      </c>
      <c r="K840" s="116" t="s">
        <v>55</v>
      </c>
      <c r="L840" s="116" t="s">
        <v>55</v>
      </c>
      <c r="M840" s="116" t="s">
        <v>184</v>
      </c>
      <c r="N840" s="117">
        <v>1.1000000000000001</v>
      </c>
      <c r="O840" s="146">
        <v>126</v>
      </c>
      <c r="P840" s="146">
        <v>294</v>
      </c>
      <c r="Q840" s="242">
        <v>0.16</v>
      </c>
      <c r="R840" s="118" t="str">
        <f t="shared" si="222"/>
        <v>200 - 299</v>
      </c>
      <c r="S840" s="118" t="str">
        <f t="shared" si="223"/>
        <v>1 - 1.19</v>
      </c>
      <c r="T840" s="119">
        <f t="shared" si="224"/>
        <v>0.17600000000000002</v>
      </c>
      <c r="U840" s="120">
        <f t="shared" si="225"/>
        <v>4.5223491310344831E-2</v>
      </c>
      <c r="V840" s="161">
        <f t="shared" si="226"/>
        <v>0.17600000000000005</v>
      </c>
      <c r="W840" s="161">
        <f t="shared" si="227"/>
        <v>51.177995271405464</v>
      </c>
      <c r="X840" s="121">
        <f t="shared" si="228"/>
        <v>0.94293321198497237</v>
      </c>
      <c r="Y840" s="188">
        <v>5.8933325749060774</v>
      </c>
      <c r="Z840" s="148">
        <f t="shared" si="229"/>
        <v>3</v>
      </c>
      <c r="AA840" s="148">
        <f t="shared" si="230"/>
        <v>7</v>
      </c>
      <c r="AB840" s="122">
        <f t="shared" si="231"/>
        <v>290.78406404207647</v>
      </c>
      <c r="AC840" s="30">
        <f t="shared" si="232"/>
        <v>282.64682068965521</v>
      </c>
      <c r="AD840" s="31">
        <f t="shared" si="233"/>
        <v>0.42857142857142855</v>
      </c>
      <c r="AE840" s="164">
        <f t="shared" si="234"/>
        <v>27.94</v>
      </c>
      <c r="AF840" s="165">
        <f t="shared" si="235"/>
        <v>0.94293321198497237</v>
      </c>
      <c r="AH840" t="str">
        <f t="shared" si="236"/>
        <v>2022</v>
      </c>
    </row>
    <row r="841" spans="4:34" hidden="1" x14ac:dyDescent="0.25">
      <c r="D841" s="282" t="str">
        <f t="shared" si="221"/>
        <v>Q1 2022</v>
      </c>
      <c r="E841" s="114" t="s">
        <v>67</v>
      </c>
      <c r="F841" s="115" t="s">
        <v>83</v>
      </c>
      <c r="G841" s="157" t="s">
        <v>43</v>
      </c>
      <c r="H841" s="157" t="s">
        <v>197</v>
      </c>
      <c r="I841" s="116" t="s">
        <v>88</v>
      </c>
      <c r="J841" s="116" t="s">
        <v>45</v>
      </c>
      <c r="K841" s="116" t="s">
        <v>55</v>
      </c>
      <c r="L841" s="116" t="s">
        <v>55</v>
      </c>
      <c r="M841" s="116"/>
      <c r="N841" s="117">
        <v>1.19</v>
      </c>
      <c r="O841" s="146">
        <v>360</v>
      </c>
      <c r="P841" s="146">
        <v>360</v>
      </c>
      <c r="Q841" s="242">
        <v>5.0000000000000001E-3</v>
      </c>
      <c r="R841" s="118" t="str">
        <f t="shared" si="222"/>
        <v>400 - 499</v>
      </c>
      <c r="S841" s="118" t="str">
        <f t="shared" si="223"/>
        <v>1 - 1.19</v>
      </c>
      <c r="T841" s="119">
        <f t="shared" si="224"/>
        <v>5.9499999999999996E-3</v>
      </c>
      <c r="U841" s="120">
        <f t="shared" si="225"/>
        <v>2.2840276899999995E-3</v>
      </c>
      <c r="V841" s="161">
        <f t="shared" si="226"/>
        <v>5.9499999999999996E-3</v>
      </c>
      <c r="W841" s="161">
        <f t="shared" si="227"/>
        <v>2.5455844122715714</v>
      </c>
      <c r="X841" s="121">
        <f t="shared" si="228"/>
        <v>4.7060264954553788E-2</v>
      </c>
      <c r="Y841" s="188">
        <v>9.4120529909107571</v>
      </c>
      <c r="Z841" s="148">
        <f t="shared" si="229"/>
        <v>1</v>
      </c>
      <c r="AA841" s="148">
        <f t="shared" si="230"/>
        <v>1</v>
      </c>
      <c r="AB841" s="122">
        <f t="shared" si="231"/>
        <v>427.82931298681871</v>
      </c>
      <c r="AC841" s="30">
        <f t="shared" si="232"/>
        <v>456.80553799999984</v>
      </c>
      <c r="AD841" s="31">
        <f t="shared" si="233"/>
        <v>1</v>
      </c>
      <c r="AE841" s="164">
        <f t="shared" si="234"/>
        <v>30.225999999999996</v>
      </c>
      <c r="AF841" s="165">
        <f t="shared" si="235"/>
        <v>4.7060264954553788E-2</v>
      </c>
      <c r="AH841" t="str">
        <f t="shared" si="236"/>
        <v>2022</v>
      </c>
    </row>
    <row r="842" spans="4:34" hidden="1" x14ac:dyDescent="0.25">
      <c r="D842" s="282" t="str">
        <f t="shared" ref="D842:D905" si="237">F842&amp;" "&amp;E842</f>
        <v>Q1 2022</v>
      </c>
      <c r="E842" s="114" t="s">
        <v>67</v>
      </c>
      <c r="F842" s="115" t="s">
        <v>83</v>
      </c>
      <c r="G842" s="157" t="s">
        <v>43</v>
      </c>
      <c r="H842" s="157" t="s">
        <v>197</v>
      </c>
      <c r="I842" s="116" t="s">
        <v>88</v>
      </c>
      <c r="J842" s="116" t="s">
        <v>45</v>
      </c>
      <c r="K842" s="116" t="s">
        <v>55</v>
      </c>
      <c r="L842" s="116" t="s">
        <v>55</v>
      </c>
      <c r="M842" s="116"/>
      <c r="N842" s="117">
        <v>1.33</v>
      </c>
      <c r="O842" s="146">
        <v>360</v>
      </c>
      <c r="P842" s="146">
        <v>360</v>
      </c>
      <c r="Q842" s="242">
        <v>1.4999999999999999E-2</v>
      </c>
      <c r="R842" s="118" t="str">
        <f t="shared" si="222"/>
        <v>300 - 399</v>
      </c>
      <c r="S842" s="118" t="str">
        <f t="shared" si="223"/>
        <v>1.2 - 1.39</v>
      </c>
      <c r="T842" s="119">
        <f t="shared" si="224"/>
        <v>1.9949999999999999E-2</v>
      </c>
      <c r="U842" s="120">
        <f t="shared" si="225"/>
        <v>8.5591764299999974E-3</v>
      </c>
      <c r="V842" s="161">
        <f t="shared" si="226"/>
        <v>1.9949999999999999E-2</v>
      </c>
      <c r="W842" s="161">
        <f t="shared" si="227"/>
        <v>7.6367532368147133</v>
      </c>
      <c r="X842" s="121">
        <f t="shared" si="228"/>
        <v>0.18065379261125658</v>
      </c>
      <c r="Y842" s="188">
        <v>12.043586174083773</v>
      </c>
      <c r="Z842" s="148">
        <f t="shared" si="229"/>
        <v>1</v>
      </c>
      <c r="AA842" s="148">
        <f t="shared" si="230"/>
        <v>1</v>
      </c>
      <c r="AB842" s="122">
        <f t="shared" si="231"/>
        <v>382.7946484618904</v>
      </c>
      <c r="AC842" s="30">
        <f t="shared" si="232"/>
        <v>570.61176199999989</v>
      </c>
      <c r="AD842" s="31">
        <f t="shared" si="233"/>
        <v>1</v>
      </c>
      <c r="AE842" s="164">
        <f t="shared" si="234"/>
        <v>33.781999999999996</v>
      </c>
      <c r="AF842" s="165">
        <f t="shared" si="235"/>
        <v>0.18065379261125658</v>
      </c>
      <c r="AH842" t="str">
        <f t="shared" si="236"/>
        <v>2022</v>
      </c>
    </row>
    <row r="843" spans="4:34" hidden="1" x14ac:dyDescent="0.25">
      <c r="D843" s="282" t="str">
        <f t="shared" si="237"/>
        <v>Q1 2022</v>
      </c>
      <c r="E843" s="114" t="s">
        <v>67</v>
      </c>
      <c r="F843" s="115" t="s">
        <v>83</v>
      </c>
      <c r="G843" s="157" t="s">
        <v>43</v>
      </c>
      <c r="H843" s="157" t="s">
        <v>197</v>
      </c>
      <c r="I843" s="116" t="s">
        <v>73</v>
      </c>
      <c r="J843" s="116" t="s">
        <v>45</v>
      </c>
      <c r="K843" s="116" t="s">
        <v>80</v>
      </c>
      <c r="L843" s="116" t="s">
        <v>80</v>
      </c>
      <c r="M843" s="116" t="s">
        <v>287</v>
      </c>
      <c r="N843" s="117">
        <v>1.43</v>
      </c>
      <c r="O843" s="146">
        <v>466</v>
      </c>
      <c r="P843" s="146">
        <v>466</v>
      </c>
      <c r="Q843" s="242">
        <v>0.20499999999999999</v>
      </c>
      <c r="R843" s="118" t="str">
        <f t="shared" si="222"/>
        <v>400 - 499</v>
      </c>
      <c r="S843" s="118" t="str">
        <f t="shared" si="223"/>
        <v>1.4 - 1.59</v>
      </c>
      <c r="T843" s="119">
        <f t="shared" si="224"/>
        <v>0.29314999999999997</v>
      </c>
      <c r="U843" s="120">
        <f t="shared" si="225"/>
        <v>0.13522698760999996</v>
      </c>
      <c r="V843" s="161">
        <f t="shared" si="226"/>
        <v>0.29314999999999997</v>
      </c>
      <c r="W843" s="161">
        <f t="shared" si="227"/>
        <v>135.09982161350175</v>
      </c>
      <c r="X843" s="121">
        <f t="shared" si="228"/>
        <v>2.7065905167957029</v>
      </c>
      <c r="Y843" s="188">
        <v>13.202880569735138</v>
      </c>
      <c r="Z843" s="148">
        <f t="shared" si="229"/>
        <v>1</v>
      </c>
      <c r="AA843" s="148">
        <f t="shared" si="230"/>
        <v>1</v>
      </c>
      <c r="AB843" s="122">
        <f t="shared" si="231"/>
        <v>460.85560843766592</v>
      </c>
      <c r="AC843" s="30">
        <f t="shared" si="232"/>
        <v>659.64384199999984</v>
      </c>
      <c r="AD843" s="31">
        <f t="shared" si="233"/>
        <v>1</v>
      </c>
      <c r="AE843" s="164">
        <f t="shared" si="234"/>
        <v>36.321999999999996</v>
      </c>
      <c r="AF843" s="165">
        <f t="shared" si="235"/>
        <v>2.7065905167957029</v>
      </c>
      <c r="AH843" t="str">
        <f t="shared" si="236"/>
        <v>2022</v>
      </c>
    </row>
    <row r="844" spans="4:34" hidden="1" x14ac:dyDescent="0.25">
      <c r="D844" s="282" t="str">
        <f t="shared" si="237"/>
        <v>Q1 2022</v>
      </c>
      <c r="E844" s="114" t="s">
        <v>67</v>
      </c>
      <c r="F844" s="115" t="s">
        <v>83</v>
      </c>
      <c r="G844" s="157" t="s">
        <v>43</v>
      </c>
      <c r="H844" s="157" t="s">
        <v>197</v>
      </c>
      <c r="I844" s="116" t="s">
        <v>72</v>
      </c>
      <c r="J844" s="116" t="s">
        <v>45</v>
      </c>
      <c r="K844" s="116" t="s">
        <v>81</v>
      </c>
      <c r="L844" s="116" t="s">
        <v>81</v>
      </c>
      <c r="M844" s="116" t="s">
        <v>147</v>
      </c>
      <c r="N844" s="117">
        <v>1.1000000000000001</v>
      </c>
      <c r="O844" s="146">
        <v>126</v>
      </c>
      <c r="P844" s="146">
        <v>294</v>
      </c>
      <c r="Q844" s="242">
        <v>0.05</v>
      </c>
      <c r="R844" s="118" t="str">
        <f t="shared" si="222"/>
        <v>200 - 299</v>
      </c>
      <c r="S844" s="118" t="str">
        <f t="shared" si="223"/>
        <v>1 - 1.19</v>
      </c>
      <c r="T844" s="119">
        <f t="shared" si="224"/>
        <v>5.5000000000000007E-2</v>
      </c>
      <c r="U844" s="120">
        <f t="shared" si="225"/>
        <v>1.4132341034482762E-2</v>
      </c>
      <c r="V844" s="161">
        <f t="shared" si="226"/>
        <v>5.5000000000000014E-2</v>
      </c>
      <c r="W844" s="161">
        <f t="shared" si="227"/>
        <v>15.993123522314207</v>
      </c>
      <c r="X844" s="121">
        <f t="shared" si="228"/>
        <v>0.25126948165468477</v>
      </c>
      <c r="Y844" s="188">
        <v>5.0253896330936954</v>
      </c>
      <c r="Z844" s="148">
        <f t="shared" si="229"/>
        <v>3</v>
      </c>
      <c r="AA844" s="148">
        <f t="shared" si="230"/>
        <v>7</v>
      </c>
      <c r="AB844" s="122">
        <f t="shared" si="231"/>
        <v>290.78406404207647</v>
      </c>
      <c r="AC844" s="30">
        <f t="shared" si="232"/>
        <v>282.64682068965521</v>
      </c>
      <c r="AD844" s="31">
        <f t="shared" si="233"/>
        <v>0.42857142857142855</v>
      </c>
      <c r="AE844" s="164">
        <f t="shared" si="234"/>
        <v>27.94</v>
      </c>
      <c r="AF844" s="165">
        <f t="shared" si="235"/>
        <v>0.25126948165468477</v>
      </c>
      <c r="AH844" t="str">
        <f t="shared" si="236"/>
        <v>2022</v>
      </c>
    </row>
    <row r="845" spans="4:34" hidden="1" x14ac:dyDescent="0.25">
      <c r="D845" s="282" t="str">
        <f t="shared" si="237"/>
        <v>Q1 2022</v>
      </c>
      <c r="E845" s="114" t="s">
        <v>67</v>
      </c>
      <c r="F845" s="115" t="s">
        <v>83</v>
      </c>
      <c r="G845" s="157" t="s">
        <v>43</v>
      </c>
      <c r="H845" s="157" t="s">
        <v>197</v>
      </c>
      <c r="I845" s="116" t="s">
        <v>73</v>
      </c>
      <c r="J845" s="116" t="s">
        <v>45</v>
      </c>
      <c r="K845" s="116" t="s">
        <v>81</v>
      </c>
      <c r="L845" s="116" t="s">
        <v>81</v>
      </c>
      <c r="M845" s="116" t="s">
        <v>175</v>
      </c>
      <c r="N845" s="117">
        <v>1.5640000000000001</v>
      </c>
      <c r="O845" s="146">
        <v>394</v>
      </c>
      <c r="P845" s="146">
        <v>324</v>
      </c>
      <c r="Q845" s="242">
        <v>0.43</v>
      </c>
      <c r="R845" s="118" t="str">
        <f t="shared" si="222"/>
        <v>300 - 399</v>
      </c>
      <c r="S845" s="118" t="str">
        <f t="shared" si="223"/>
        <v>1.4 - 1.59</v>
      </c>
      <c r="T845" s="119">
        <f t="shared" si="224"/>
        <v>0.67252000000000001</v>
      </c>
      <c r="U845" s="120">
        <f t="shared" si="225"/>
        <v>0.33290728397908148</v>
      </c>
      <c r="V845" s="161">
        <f t="shared" si="226"/>
        <v>0.67252000000000001</v>
      </c>
      <c r="W845" s="161">
        <f t="shared" si="227"/>
        <v>219.34721060455726</v>
      </c>
      <c r="X845" s="121">
        <f t="shared" si="228"/>
        <v>5.677238644986109</v>
      </c>
      <c r="Y845" s="188">
        <v>13.202880569735138</v>
      </c>
      <c r="Z845" s="148">
        <f t="shared" si="229"/>
        <v>197</v>
      </c>
      <c r="AA845" s="148">
        <f t="shared" si="230"/>
        <v>162</v>
      </c>
      <c r="AB845" s="122">
        <f t="shared" si="231"/>
        <v>326.15715607648434</v>
      </c>
      <c r="AC845" s="30">
        <f t="shared" si="232"/>
        <v>774.20298599786383</v>
      </c>
      <c r="AD845" s="31">
        <f t="shared" si="233"/>
        <v>1.2160493827160495</v>
      </c>
      <c r="AE845" s="164">
        <f t="shared" si="234"/>
        <v>39.7256</v>
      </c>
      <c r="AF845" s="165">
        <f t="shared" si="235"/>
        <v>5.677238644986109</v>
      </c>
      <c r="AH845" t="str">
        <f t="shared" si="236"/>
        <v>2022</v>
      </c>
    </row>
    <row r="846" spans="4:34" hidden="1" x14ac:dyDescent="0.25">
      <c r="D846" s="282" t="str">
        <f t="shared" si="237"/>
        <v>Q1 2022</v>
      </c>
      <c r="E846" s="114" t="s">
        <v>67</v>
      </c>
      <c r="F846" s="115" t="s">
        <v>83</v>
      </c>
      <c r="G846" s="157" t="s">
        <v>43</v>
      </c>
      <c r="H846" s="157" t="s">
        <v>197</v>
      </c>
      <c r="I846" s="116" t="s">
        <v>72</v>
      </c>
      <c r="J846" s="116" t="s">
        <v>45</v>
      </c>
      <c r="K846" s="116" t="s">
        <v>81</v>
      </c>
      <c r="L846" s="116" t="s">
        <v>81</v>
      </c>
      <c r="M846" s="116" t="s">
        <v>175</v>
      </c>
      <c r="N846" s="117">
        <v>1.5640000000000001</v>
      </c>
      <c r="O846" s="146">
        <v>394</v>
      </c>
      <c r="P846" s="146">
        <v>324</v>
      </c>
      <c r="Q846" s="242">
        <v>0.51</v>
      </c>
      <c r="R846" s="118" t="str">
        <f t="shared" ref="R846:R909" si="238">VLOOKUP(MATCH(AB846, PPIDefinition, 1), Index2PPICat, 2, FALSE)</f>
        <v>300 - 399</v>
      </c>
      <c r="S846" s="118" t="str">
        <f t="shared" ref="S846:S909" si="239">VLOOKUP(MATCH(N846, SizeDefinition, 1), Index2SizeCat, 2, FALSE)</f>
        <v>1.4 - 1.59</v>
      </c>
      <c r="T846" s="119">
        <f t="shared" ref="T846:T909" si="240">N846*Q846</f>
        <v>0.79764000000000002</v>
      </c>
      <c r="U846" s="120">
        <f t="shared" ref="U846:U909" si="241">Q846*AC846/1000</f>
        <v>0.39484352285891056</v>
      </c>
      <c r="V846" s="161">
        <f t="shared" ref="V846:V909" si="242">Q846*AE846/25.4</f>
        <v>0.79764000000000002</v>
      </c>
      <c r="W846" s="161">
        <f t="shared" ref="W846:W909" si="243">Q846*SQRT(O846^2+P846^2)</f>
        <v>260.155993972847</v>
      </c>
      <c r="X846" s="121">
        <f t="shared" ref="X846:X909" si="244">IF(Q846=0, 0, Q846*Y846)</f>
        <v>4.7134283633954439</v>
      </c>
      <c r="Y846" s="188">
        <v>9.2420163988145951</v>
      </c>
      <c r="Z846" s="148">
        <f t="shared" ref="Z846:Z909" si="245">VLOOKUP(O846&amp;" x "&amp;P846, Reso2Code, 3, FALSE)</f>
        <v>197</v>
      </c>
      <c r="AA846" s="148">
        <f t="shared" ref="AA846:AA909" si="246">VLOOKUP(O846&amp;" x "&amp;P846, Reso2Code, 4, FALSE)</f>
        <v>162</v>
      </c>
      <c r="AB846" s="122">
        <f t="shared" ref="AB846:AB909" si="247">SQRT(O846^2+P846^2)/N846</f>
        <v>326.15715607648434</v>
      </c>
      <c r="AC846" s="30">
        <f t="shared" ref="AC846:AC909" si="248">AE846^2*AD846/(1+AD846^2)</f>
        <v>774.20298599786383</v>
      </c>
      <c r="AD846" s="31">
        <f t="shared" ref="AD846:AD909" si="249">IF(Z846=0, 0, Z846/AA846)</f>
        <v>1.2160493827160495</v>
      </c>
      <c r="AE846" s="164">
        <f t="shared" ref="AE846:AE909" si="250">N846*25.4</f>
        <v>39.7256</v>
      </c>
      <c r="AF846" s="165">
        <f t="shared" ref="AF846:AF909" si="251">Q846*Y846</f>
        <v>4.7134283633954439</v>
      </c>
      <c r="AH846" t="str">
        <f t="shared" ref="AH846:AH909" si="252">TEXT(E846, "####")</f>
        <v>2022</v>
      </c>
    </row>
    <row r="847" spans="4:34" hidden="1" x14ac:dyDescent="0.25">
      <c r="D847" s="282" t="str">
        <f t="shared" si="237"/>
        <v>Q1 2022</v>
      </c>
      <c r="E847" s="114" t="s">
        <v>67</v>
      </c>
      <c r="F847" s="115" t="s">
        <v>83</v>
      </c>
      <c r="G847" s="157" t="s">
        <v>43</v>
      </c>
      <c r="H847" s="157" t="s">
        <v>197</v>
      </c>
      <c r="I847" s="116" t="s">
        <v>72</v>
      </c>
      <c r="J847" s="116" t="s">
        <v>45</v>
      </c>
      <c r="K847" s="116" t="s">
        <v>81</v>
      </c>
      <c r="L847" s="116" t="s">
        <v>81</v>
      </c>
      <c r="M847" s="116" t="s">
        <v>293</v>
      </c>
      <c r="N847" s="117">
        <v>1.6160000000000001</v>
      </c>
      <c r="O847" s="146">
        <v>192</v>
      </c>
      <c r="P847" s="146">
        <v>490</v>
      </c>
      <c r="Q847" s="242">
        <v>0.35</v>
      </c>
      <c r="R847" s="118" t="str">
        <f t="shared" si="238"/>
        <v>300 - 399</v>
      </c>
      <c r="S847" s="118" t="str">
        <f t="shared" si="239"/>
        <v>1.6 - 1.79</v>
      </c>
      <c r="T847" s="119">
        <f t="shared" si="240"/>
        <v>0.56559999999999999</v>
      </c>
      <c r="U847" s="120">
        <f t="shared" si="241"/>
        <v>0.20030517809920018</v>
      </c>
      <c r="V847" s="161">
        <f t="shared" si="242"/>
        <v>0.56559999999999999</v>
      </c>
      <c r="W847" s="161">
        <f t="shared" si="243"/>
        <v>184.19579256866859</v>
      </c>
      <c r="X847" s="121">
        <f t="shared" si="244"/>
        <v>3.2347057395851082</v>
      </c>
      <c r="Y847" s="188">
        <v>9.2420163988145951</v>
      </c>
      <c r="Z847" s="148">
        <f t="shared" si="245"/>
        <v>96</v>
      </c>
      <c r="AA847" s="148">
        <f t="shared" si="246"/>
        <v>245</v>
      </c>
      <c r="AB847" s="122">
        <f t="shared" si="247"/>
        <v>325.66441401815524</v>
      </c>
      <c r="AC847" s="30">
        <f t="shared" si="248"/>
        <v>572.30050885485764</v>
      </c>
      <c r="AD847" s="31">
        <f t="shared" si="249"/>
        <v>0.39183673469387753</v>
      </c>
      <c r="AE847" s="164">
        <f t="shared" si="250"/>
        <v>41.046399999999998</v>
      </c>
      <c r="AF847" s="165">
        <f t="shared" si="251"/>
        <v>3.2347057395851082</v>
      </c>
      <c r="AH847" t="str">
        <f t="shared" si="252"/>
        <v>2022</v>
      </c>
    </row>
    <row r="848" spans="4:34" hidden="1" x14ac:dyDescent="0.25">
      <c r="D848" s="282" t="str">
        <f t="shared" si="237"/>
        <v>Q1 2022</v>
      </c>
      <c r="E848" s="114" t="s">
        <v>67</v>
      </c>
      <c r="F848" s="115" t="s">
        <v>83</v>
      </c>
      <c r="G848" s="157" t="s">
        <v>43</v>
      </c>
      <c r="H848" s="157" t="s">
        <v>197</v>
      </c>
      <c r="I848" s="116" t="s">
        <v>73</v>
      </c>
      <c r="J848" s="116" t="s">
        <v>45</v>
      </c>
      <c r="K848" s="116" t="s">
        <v>81</v>
      </c>
      <c r="L848" s="116" t="s">
        <v>81</v>
      </c>
      <c r="M848" s="116" t="s">
        <v>293</v>
      </c>
      <c r="N848" s="117">
        <v>1.6160000000000001</v>
      </c>
      <c r="O848" s="146">
        <v>192</v>
      </c>
      <c r="P848" s="146">
        <v>490</v>
      </c>
      <c r="Q848" s="242">
        <v>0.85</v>
      </c>
      <c r="R848" s="118" t="str">
        <f t="shared" si="238"/>
        <v>300 - 399</v>
      </c>
      <c r="S848" s="118" t="str">
        <f t="shared" si="239"/>
        <v>1.6 - 1.79</v>
      </c>
      <c r="T848" s="119">
        <f t="shared" si="240"/>
        <v>1.3736000000000002</v>
      </c>
      <c r="U848" s="120">
        <f t="shared" si="241"/>
        <v>0.48645543252662893</v>
      </c>
      <c r="V848" s="161">
        <f t="shared" si="242"/>
        <v>1.3736000000000002</v>
      </c>
      <c r="W848" s="161">
        <f t="shared" si="243"/>
        <v>447.33263909533804</v>
      </c>
      <c r="X848" s="121">
        <f t="shared" si="244"/>
        <v>10.100203635847386</v>
      </c>
      <c r="Y848" s="188">
        <v>11.882592512761631</v>
      </c>
      <c r="Z848" s="148">
        <f t="shared" si="245"/>
        <v>96</v>
      </c>
      <c r="AA848" s="148">
        <f t="shared" si="246"/>
        <v>245</v>
      </c>
      <c r="AB848" s="122">
        <f t="shared" si="247"/>
        <v>325.66441401815524</v>
      </c>
      <c r="AC848" s="30">
        <f t="shared" si="248"/>
        <v>572.30050885485764</v>
      </c>
      <c r="AD848" s="31">
        <f t="shared" si="249"/>
        <v>0.39183673469387753</v>
      </c>
      <c r="AE848" s="164">
        <f t="shared" si="250"/>
        <v>41.046399999999998</v>
      </c>
      <c r="AF848" s="165">
        <f t="shared" si="251"/>
        <v>10.100203635847386</v>
      </c>
      <c r="AH848" t="str">
        <f t="shared" si="252"/>
        <v>2022</v>
      </c>
    </row>
    <row r="849" spans="4:34" hidden="1" x14ac:dyDescent="0.25">
      <c r="D849" s="282" t="str">
        <f t="shared" si="237"/>
        <v>Q1 2022</v>
      </c>
      <c r="E849" s="114" t="s">
        <v>67</v>
      </c>
      <c r="F849" s="115" t="s">
        <v>83</v>
      </c>
      <c r="G849" s="157" t="s">
        <v>43</v>
      </c>
      <c r="H849" s="157" t="s">
        <v>197</v>
      </c>
      <c r="I849" s="116" t="s">
        <v>89</v>
      </c>
      <c r="J849" s="116" t="s">
        <v>45</v>
      </c>
      <c r="K849" s="116" t="s">
        <v>81</v>
      </c>
      <c r="L849" s="116" t="s">
        <v>81</v>
      </c>
      <c r="M849" s="116" t="s">
        <v>281</v>
      </c>
      <c r="N849" s="117">
        <v>1.43</v>
      </c>
      <c r="O849" s="146">
        <v>454</v>
      </c>
      <c r="P849" s="146">
        <v>454</v>
      </c>
      <c r="Q849" s="242">
        <v>0.13</v>
      </c>
      <c r="R849" s="118" t="str">
        <f t="shared" si="238"/>
        <v>400 - 499</v>
      </c>
      <c r="S849" s="118" t="str">
        <f t="shared" si="239"/>
        <v>1.4 - 1.59</v>
      </c>
      <c r="T849" s="119">
        <f t="shared" si="240"/>
        <v>0.18590000000000001</v>
      </c>
      <c r="U849" s="120">
        <f t="shared" si="241"/>
        <v>8.5753699459999985E-2</v>
      </c>
      <c r="V849" s="161">
        <f t="shared" si="242"/>
        <v>0.18589999999999998</v>
      </c>
      <c r="W849" s="161">
        <f t="shared" si="243"/>
        <v>83.466884451260071</v>
      </c>
      <c r="X849" s="121">
        <f t="shared" si="244"/>
        <v>1.716374474065568</v>
      </c>
      <c r="Y849" s="188">
        <v>13.202880569735138</v>
      </c>
      <c r="Z849" s="148">
        <f t="shared" si="245"/>
        <v>1</v>
      </c>
      <c r="AA849" s="148">
        <f t="shared" si="246"/>
        <v>1</v>
      </c>
      <c r="AB849" s="122">
        <f t="shared" si="247"/>
        <v>448.98808204012948</v>
      </c>
      <c r="AC849" s="30">
        <f t="shared" si="248"/>
        <v>659.64384199999984</v>
      </c>
      <c r="AD849" s="31">
        <f t="shared" si="249"/>
        <v>1</v>
      </c>
      <c r="AE849" s="164">
        <f t="shared" si="250"/>
        <v>36.321999999999996</v>
      </c>
      <c r="AF849" s="165">
        <f t="shared" si="251"/>
        <v>1.716374474065568</v>
      </c>
      <c r="AH849" t="str">
        <f t="shared" si="252"/>
        <v>2022</v>
      </c>
    </row>
    <row r="850" spans="4:34" hidden="1" x14ac:dyDescent="0.25">
      <c r="D850" s="282" t="str">
        <f t="shared" si="237"/>
        <v>Q1 2022</v>
      </c>
      <c r="E850" s="114" t="s">
        <v>67</v>
      </c>
      <c r="F850" s="115" t="s">
        <v>83</v>
      </c>
      <c r="G850" s="157" t="s">
        <v>43</v>
      </c>
      <c r="H850" s="157" t="s">
        <v>197</v>
      </c>
      <c r="I850" s="116" t="s">
        <v>73</v>
      </c>
      <c r="J850" s="116" t="s">
        <v>45</v>
      </c>
      <c r="K850" s="116" t="s">
        <v>81</v>
      </c>
      <c r="L850" s="116" t="s">
        <v>81</v>
      </c>
      <c r="M850" s="116" t="s">
        <v>281</v>
      </c>
      <c r="N850" s="117">
        <v>1.43</v>
      </c>
      <c r="O850" s="146">
        <v>454</v>
      </c>
      <c r="P850" s="146">
        <v>454</v>
      </c>
      <c r="Q850" s="242">
        <v>0.185</v>
      </c>
      <c r="R850" s="118" t="str">
        <f t="shared" si="238"/>
        <v>400 - 499</v>
      </c>
      <c r="S850" s="118" t="str">
        <f t="shared" si="239"/>
        <v>1.4 - 1.59</v>
      </c>
      <c r="T850" s="119">
        <f t="shared" si="240"/>
        <v>0.26455000000000001</v>
      </c>
      <c r="U850" s="120">
        <f t="shared" si="241"/>
        <v>0.12203411076999997</v>
      </c>
      <c r="V850" s="161">
        <f t="shared" si="242"/>
        <v>0.26455000000000001</v>
      </c>
      <c r="W850" s="161">
        <f t="shared" si="243"/>
        <v>118.77979710371625</v>
      </c>
      <c r="X850" s="121">
        <f t="shared" si="244"/>
        <v>2.4425329054010003</v>
      </c>
      <c r="Y850" s="188">
        <v>13.202880569735138</v>
      </c>
      <c r="Z850" s="148">
        <f t="shared" si="245"/>
        <v>1</v>
      </c>
      <c r="AA850" s="148">
        <f t="shared" si="246"/>
        <v>1</v>
      </c>
      <c r="AB850" s="122">
        <f t="shared" si="247"/>
        <v>448.98808204012948</v>
      </c>
      <c r="AC850" s="30">
        <f t="shared" si="248"/>
        <v>659.64384199999984</v>
      </c>
      <c r="AD850" s="31">
        <f t="shared" si="249"/>
        <v>1</v>
      </c>
      <c r="AE850" s="164">
        <f t="shared" si="250"/>
        <v>36.321999999999996</v>
      </c>
      <c r="AF850" s="165">
        <f t="shared" si="251"/>
        <v>2.4425329054010003</v>
      </c>
      <c r="AH850" t="str">
        <f t="shared" si="252"/>
        <v>2022</v>
      </c>
    </row>
    <row r="851" spans="4:34" hidden="1" x14ac:dyDescent="0.25">
      <c r="D851" s="282" t="str">
        <f t="shared" si="237"/>
        <v>Q1 2022</v>
      </c>
      <c r="E851" s="114" t="s">
        <v>67</v>
      </c>
      <c r="F851" s="115" t="s">
        <v>83</v>
      </c>
      <c r="G851" s="157" t="s">
        <v>43</v>
      </c>
      <c r="H851" s="157" t="s">
        <v>197</v>
      </c>
      <c r="I851" s="116" t="s">
        <v>58</v>
      </c>
      <c r="J851" s="116" t="s">
        <v>45</v>
      </c>
      <c r="K851" s="116" t="s">
        <v>81</v>
      </c>
      <c r="L851" s="116" t="s">
        <v>81</v>
      </c>
      <c r="M851" s="116" t="s">
        <v>279</v>
      </c>
      <c r="N851" s="117">
        <v>1.6</v>
      </c>
      <c r="O851" s="146">
        <v>320</v>
      </c>
      <c r="P851" s="146">
        <v>360</v>
      </c>
      <c r="Q851" s="242">
        <v>0.22</v>
      </c>
      <c r="R851" s="118" t="str">
        <f t="shared" si="238"/>
        <v>300 - 399</v>
      </c>
      <c r="S851" s="118" t="str">
        <f t="shared" si="239"/>
        <v>1.6 - 1.79</v>
      </c>
      <c r="T851" s="119">
        <f t="shared" si="240"/>
        <v>0.35200000000000004</v>
      </c>
      <c r="U851" s="120">
        <f t="shared" si="241"/>
        <v>0.18042411078620688</v>
      </c>
      <c r="V851" s="161">
        <f t="shared" si="242"/>
        <v>0.35199999999999998</v>
      </c>
      <c r="W851" s="161">
        <f t="shared" si="243"/>
        <v>105.96603229337219</v>
      </c>
      <c r="X851" s="121">
        <f t="shared" si="244"/>
        <v>2.9046337253417303</v>
      </c>
      <c r="Y851" s="188">
        <v>13.202880569735138</v>
      </c>
      <c r="Z851" s="148">
        <f t="shared" si="245"/>
        <v>8</v>
      </c>
      <c r="AA851" s="148">
        <f t="shared" si="246"/>
        <v>9</v>
      </c>
      <c r="AB851" s="122">
        <f t="shared" si="247"/>
        <v>301.03986446980736</v>
      </c>
      <c r="AC851" s="30">
        <f t="shared" si="248"/>
        <v>820.10959448275855</v>
      </c>
      <c r="AD851" s="31">
        <f t="shared" si="249"/>
        <v>0.88888888888888884</v>
      </c>
      <c r="AE851" s="164">
        <f t="shared" si="250"/>
        <v>40.64</v>
      </c>
      <c r="AF851" s="165">
        <f t="shared" si="251"/>
        <v>2.9046337253417303</v>
      </c>
      <c r="AH851" t="str">
        <f t="shared" si="252"/>
        <v>2022</v>
      </c>
    </row>
    <row r="852" spans="4:34" hidden="1" x14ac:dyDescent="0.25">
      <c r="D852" s="282" t="str">
        <f t="shared" si="237"/>
        <v>Q1 2022</v>
      </c>
      <c r="E852" s="114" t="s">
        <v>67</v>
      </c>
      <c r="F852" s="115" t="s">
        <v>83</v>
      </c>
      <c r="G852" s="157" t="s">
        <v>43</v>
      </c>
      <c r="H852" s="157" t="s">
        <v>197</v>
      </c>
      <c r="I852" s="116" t="s">
        <v>73</v>
      </c>
      <c r="J852" s="116" t="s">
        <v>45</v>
      </c>
      <c r="K852" s="116" t="s">
        <v>81</v>
      </c>
      <c r="L852" s="116" t="s">
        <v>81</v>
      </c>
      <c r="M852" s="116" t="s">
        <v>282</v>
      </c>
      <c r="N852" s="117">
        <v>1.43</v>
      </c>
      <c r="O852" s="146">
        <v>466</v>
      </c>
      <c r="P852" s="146">
        <v>466</v>
      </c>
      <c r="Q852" s="242">
        <v>6.5000000000000002E-2</v>
      </c>
      <c r="R852" s="118" t="str">
        <f t="shared" si="238"/>
        <v>400 - 499</v>
      </c>
      <c r="S852" s="118" t="str">
        <f t="shared" si="239"/>
        <v>1.4 - 1.59</v>
      </c>
      <c r="T852" s="119">
        <f t="shared" si="240"/>
        <v>9.2950000000000005E-2</v>
      </c>
      <c r="U852" s="120">
        <f t="shared" si="241"/>
        <v>4.2876849729999993E-2</v>
      </c>
      <c r="V852" s="161">
        <f t="shared" si="242"/>
        <v>9.2949999999999991E-2</v>
      </c>
      <c r="W852" s="161">
        <f t="shared" si="243"/>
        <v>42.836528804281052</v>
      </c>
      <c r="X852" s="121">
        <f t="shared" si="244"/>
        <v>0.85818723703278399</v>
      </c>
      <c r="Y852" s="188">
        <v>13.202880569735138</v>
      </c>
      <c r="Z852" s="148">
        <f t="shared" si="245"/>
        <v>1</v>
      </c>
      <c r="AA852" s="148">
        <f t="shared" si="246"/>
        <v>1</v>
      </c>
      <c r="AB852" s="122">
        <f t="shared" si="247"/>
        <v>460.85560843766592</v>
      </c>
      <c r="AC852" s="30">
        <f t="shared" si="248"/>
        <v>659.64384199999984</v>
      </c>
      <c r="AD852" s="31">
        <f t="shared" si="249"/>
        <v>1</v>
      </c>
      <c r="AE852" s="164">
        <f t="shared" si="250"/>
        <v>36.321999999999996</v>
      </c>
      <c r="AF852" s="165">
        <f t="shared" si="251"/>
        <v>0.85818723703278399</v>
      </c>
      <c r="AH852" t="str">
        <f t="shared" si="252"/>
        <v>2022</v>
      </c>
    </row>
    <row r="853" spans="4:34" hidden="1" x14ac:dyDescent="0.25">
      <c r="D853" s="282" t="str">
        <f t="shared" si="237"/>
        <v>Q1 2022</v>
      </c>
      <c r="E853" s="114" t="s">
        <v>67</v>
      </c>
      <c r="F853" s="115" t="s">
        <v>83</v>
      </c>
      <c r="G853" s="157" t="s">
        <v>43</v>
      </c>
      <c r="H853" s="157" t="s">
        <v>197</v>
      </c>
      <c r="I853" s="116" t="s">
        <v>72</v>
      </c>
      <c r="J853" s="116" t="s">
        <v>45</v>
      </c>
      <c r="K853" s="116" t="s">
        <v>81</v>
      </c>
      <c r="L853" s="116" t="s">
        <v>81</v>
      </c>
      <c r="M853" s="116" t="s">
        <v>282</v>
      </c>
      <c r="N853" s="117">
        <v>1.43</v>
      </c>
      <c r="O853" s="146">
        <v>466</v>
      </c>
      <c r="P853" s="146">
        <v>466</v>
      </c>
      <c r="Q853" s="242">
        <v>0.13500000000000001</v>
      </c>
      <c r="R853" s="118" t="str">
        <f t="shared" si="238"/>
        <v>400 - 499</v>
      </c>
      <c r="S853" s="118" t="str">
        <f t="shared" si="239"/>
        <v>1.4 - 1.59</v>
      </c>
      <c r="T853" s="119">
        <f t="shared" si="240"/>
        <v>0.19305</v>
      </c>
      <c r="U853" s="120">
        <f t="shared" si="241"/>
        <v>8.905191866999998E-2</v>
      </c>
      <c r="V853" s="161">
        <f t="shared" si="242"/>
        <v>0.19305</v>
      </c>
      <c r="W853" s="161">
        <f t="shared" si="243"/>
        <v>88.96817520889141</v>
      </c>
      <c r="X853" s="121">
        <f t="shared" si="244"/>
        <v>1.7823888769142437</v>
      </c>
      <c r="Y853" s="188">
        <v>13.202880569735138</v>
      </c>
      <c r="Z853" s="148">
        <f t="shared" si="245"/>
        <v>1</v>
      </c>
      <c r="AA853" s="148">
        <f t="shared" si="246"/>
        <v>1</v>
      </c>
      <c r="AB853" s="122">
        <f t="shared" si="247"/>
        <v>460.85560843766592</v>
      </c>
      <c r="AC853" s="30">
        <f t="shared" si="248"/>
        <v>659.64384199999984</v>
      </c>
      <c r="AD853" s="31">
        <f t="shared" si="249"/>
        <v>1</v>
      </c>
      <c r="AE853" s="164">
        <f t="shared" si="250"/>
        <v>36.321999999999996</v>
      </c>
      <c r="AF853" s="165">
        <f t="shared" si="251"/>
        <v>1.7823888769142437</v>
      </c>
      <c r="AH853" t="str">
        <f t="shared" si="252"/>
        <v>2022</v>
      </c>
    </row>
    <row r="854" spans="4:34" hidden="1" x14ac:dyDescent="0.25">
      <c r="D854" s="282" t="str">
        <f t="shared" si="237"/>
        <v>Q1 2022</v>
      </c>
      <c r="E854" s="114" t="s">
        <v>67</v>
      </c>
      <c r="F854" s="115" t="s">
        <v>83</v>
      </c>
      <c r="G854" s="157" t="s">
        <v>43</v>
      </c>
      <c r="H854" s="157" t="s">
        <v>197</v>
      </c>
      <c r="I854" s="116" t="s">
        <v>50</v>
      </c>
      <c r="J854" s="116" t="s">
        <v>45</v>
      </c>
      <c r="K854" s="116" t="s">
        <v>81</v>
      </c>
      <c r="L854" s="116" t="s">
        <v>81</v>
      </c>
      <c r="M854" s="116" t="s">
        <v>282</v>
      </c>
      <c r="N854" s="117">
        <v>1.43</v>
      </c>
      <c r="O854" s="146">
        <v>466</v>
      </c>
      <c r="P854" s="146">
        <v>466</v>
      </c>
      <c r="Q854" s="242">
        <v>0.2</v>
      </c>
      <c r="R854" s="118" t="str">
        <f t="shared" si="238"/>
        <v>400 - 499</v>
      </c>
      <c r="S854" s="118" t="str">
        <f t="shared" si="239"/>
        <v>1.4 - 1.59</v>
      </c>
      <c r="T854" s="119">
        <f t="shared" si="240"/>
        <v>0.28599999999999998</v>
      </c>
      <c r="U854" s="120">
        <f t="shared" si="241"/>
        <v>0.13192876839999998</v>
      </c>
      <c r="V854" s="161">
        <f t="shared" si="242"/>
        <v>0.28599999999999998</v>
      </c>
      <c r="W854" s="161">
        <f t="shared" si="243"/>
        <v>131.80470401317245</v>
      </c>
      <c r="X854" s="121">
        <f t="shared" si="244"/>
        <v>2.6405761139470276</v>
      </c>
      <c r="Y854" s="188">
        <v>13.202880569735138</v>
      </c>
      <c r="Z854" s="148">
        <f t="shared" si="245"/>
        <v>1</v>
      </c>
      <c r="AA854" s="148">
        <f t="shared" si="246"/>
        <v>1</v>
      </c>
      <c r="AB854" s="122">
        <f t="shared" si="247"/>
        <v>460.85560843766592</v>
      </c>
      <c r="AC854" s="30">
        <f t="shared" si="248"/>
        <v>659.64384199999984</v>
      </c>
      <c r="AD854" s="31">
        <f t="shared" si="249"/>
        <v>1</v>
      </c>
      <c r="AE854" s="164">
        <f t="shared" si="250"/>
        <v>36.321999999999996</v>
      </c>
      <c r="AF854" s="165">
        <f t="shared" si="251"/>
        <v>2.6405761139470276</v>
      </c>
      <c r="AH854" t="str">
        <f t="shared" si="252"/>
        <v>2022</v>
      </c>
    </row>
    <row r="855" spans="4:34" hidden="1" x14ac:dyDescent="0.25">
      <c r="D855" s="282" t="str">
        <f t="shared" si="237"/>
        <v>Q1 2022</v>
      </c>
      <c r="E855" s="114" t="s">
        <v>67</v>
      </c>
      <c r="F855" s="115" t="s">
        <v>83</v>
      </c>
      <c r="G855" s="157" t="s">
        <v>43</v>
      </c>
      <c r="H855" s="157" t="s">
        <v>197</v>
      </c>
      <c r="I855" s="116" t="s">
        <v>72</v>
      </c>
      <c r="J855" s="116" t="s">
        <v>45</v>
      </c>
      <c r="K855" s="116" t="s">
        <v>81</v>
      </c>
      <c r="L855" s="116" t="s">
        <v>81</v>
      </c>
      <c r="M855" s="116"/>
      <c r="N855" s="117">
        <v>1.47</v>
      </c>
      <c r="O855" s="146">
        <v>194</v>
      </c>
      <c r="P855" s="146">
        <v>368</v>
      </c>
      <c r="Q855" s="242">
        <v>0.1</v>
      </c>
      <c r="R855" s="118" t="str">
        <f t="shared" si="238"/>
        <v>200 - 299</v>
      </c>
      <c r="S855" s="118" t="str">
        <f t="shared" si="239"/>
        <v>1.4 - 1.59</v>
      </c>
      <c r="T855" s="119">
        <f t="shared" si="240"/>
        <v>0.14699999999999999</v>
      </c>
      <c r="U855" s="120">
        <f t="shared" si="241"/>
        <v>5.7511534041169529E-2</v>
      </c>
      <c r="V855" s="161">
        <f t="shared" si="242"/>
        <v>0.14699999999999999</v>
      </c>
      <c r="W855" s="161">
        <f t="shared" si="243"/>
        <v>41.600480766452691</v>
      </c>
      <c r="X855" s="121">
        <f t="shared" si="244"/>
        <v>1.0892376470031493</v>
      </c>
      <c r="Y855" s="188">
        <v>10.892376470031493</v>
      </c>
      <c r="Z855" s="148">
        <f t="shared" si="245"/>
        <v>97</v>
      </c>
      <c r="AA855" s="148">
        <f t="shared" si="246"/>
        <v>184</v>
      </c>
      <c r="AB855" s="122">
        <f t="shared" si="247"/>
        <v>282.99646779899786</v>
      </c>
      <c r="AC855" s="30">
        <f t="shared" si="248"/>
        <v>575.11534041169523</v>
      </c>
      <c r="AD855" s="31">
        <f t="shared" si="249"/>
        <v>0.52717391304347827</v>
      </c>
      <c r="AE855" s="164">
        <f t="shared" si="250"/>
        <v>37.337999999999994</v>
      </c>
      <c r="AF855" s="165">
        <f t="shared" si="251"/>
        <v>1.0892376470031493</v>
      </c>
      <c r="AH855" t="str">
        <f t="shared" si="252"/>
        <v>2022</v>
      </c>
    </row>
    <row r="856" spans="4:34" hidden="1" x14ac:dyDescent="0.25">
      <c r="D856" s="282" t="str">
        <f t="shared" si="237"/>
        <v>Q2 2022</v>
      </c>
      <c r="E856" s="114" t="s">
        <v>67</v>
      </c>
      <c r="F856" s="115" t="s">
        <v>84</v>
      </c>
      <c r="G856" s="157" t="s">
        <v>43</v>
      </c>
      <c r="H856" s="157" t="s">
        <v>197</v>
      </c>
      <c r="I856" s="116" t="s">
        <v>64</v>
      </c>
      <c r="J856" s="116" t="s">
        <v>51</v>
      </c>
      <c r="K856" s="116" t="s">
        <v>46</v>
      </c>
      <c r="L856" s="116" t="s">
        <v>46</v>
      </c>
      <c r="M856" s="116"/>
      <c r="N856" s="117">
        <v>1.99</v>
      </c>
      <c r="O856" s="146">
        <v>410</v>
      </c>
      <c r="P856" s="146">
        <v>502</v>
      </c>
      <c r="Q856" s="242">
        <v>0.05</v>
      </c>
      <c r="R856" s="118" t="str">
        <f t="shared" si="238"/>
        <v>300 - 399</v>
      </c>
      <c r="S856" s="118" t="str">
        <f t="shared" si="239"/>
        <v>1.8 - 1.99</v>
      </c>
      <c r="T856" s="119">
        <f t="shared" si="240"/>
        <v>9.9500000000000005E-2</v>
      </c>
      <c r="U856" s="120">
        <f t="shared" si="241"/>
        <v>6.2585589548673659E-2</v>
      </c>
      <c r="V856" s="161">
        <f t="shared" si="242"/>
        <v>9.9500000000000019E-2</v>
      </c>
      <c r="W856" s="161">
        <f t="shared" si="243"/>
        <v>32.407715130814147</v>
      </c>
      <c r="X856" s="121">
        <f t="shared" si="244"/>
        <v>1.9026270065446127</v>
      </c>
      <c r="Y856" s="188">
        <v>38.052540130892254</v>
      </c>
      <c r="Z856" s="148">
        <f t="shared" si="245"/>
        <v>205</v>
      </c>
      <c r="AA856" s="148">
        <f t="shared" si="246"/>
        <v>251</v>
      </c>
      <c r="AB856" s="122">
        <f t="shared" si="247"/>
        <v>325.7056797066748</v>
      </c>
      <c r="AC856" s="30">
        <f t="shared" si="248"/>
        <v>1251.7117909734732</v>
      </c>
      <c r="AD856" s="31">
        <f t="shared" si="249"/>
        <v>0.81673306772908372</v>
      </c>
      <c r="AE856" s="164">
        <f t="shared" si="250"/>
        <v>50.545999999999999</v>
      </c>
      <c r="AF856" s="165">
        <f t="shared" si="251"/>
        <v>1.9026270065446127</v>
      </c>
      <c r="AH856" t="str">
        <f t="shared" si="252"/>
        <v>2022</v>
      </c>
    </row>
    <row r="857" spans="4:34" hidden="1" x14ac:dyDescent="0.25">
      <c r="D857" s="282" t="str">
        <f t="shared" si="237"/>
        <v>Q2 2022</v>
      </c>
      <c r="E857" s="114" t="s">
        <v>67</v>
      </c>
      <c r="F857" s="115" t="s">
        <v>84</v>
      </c>
      <c r="G857" s="157" t="s">
        <v>43</v>
      </c>
      <c r="H857" s="157" t="s">
        <v>197</v>
      </c>
      <c r="I857" s="116" t="s">
        <v>88</v>
      </c>
      <c r="J857" s="116" t="s">
        <v>51</v>
      </c>
      <c r="K857" s="116" t="s">
        <v>46</v>
      </c>
      <c r="L857" s="116" t="s">
        <v>46</v>
      </c>
      <c r="M857" s="116"/>
      <c r="N857" s="117">
        <v>1.5</v>
      </c>
      <c r="O857" s="146">
        <v>312</v>
      </c>
      <c r="P857" s="146">
        <v>390</v>
      </c>
      <c r="Q857" s="242">
        <v>0.464339</v>
      </c>
      <c r="R857" s="118" t="str">
        <f t="shared" si="238"/>
        <v>300 - 399</v>
      </c>
      <c r="S857" s="118" t="str">
        <f t="shared" si="239"/>
        <v>1.4 - 1.59</v>
      </c>
      <c r="T857" s="119">
        <f t="shared" si="240"/>
        <v>0.69650849999999997</v>
      </c>
      <c r="U857" s="120">
        <f t="shared" si="241"/>
        <v>0.32879957843414626</v>
      </c>
      <c r="V857" s="161">
        <f t="shared" si="242"/>
        <v>0.69650849999999986</v>
      </c>
      <c r="W857" s="161">
        <f t="shared" si="243"/>
        <v>231.91118381225584</v>
      </c>
      <c r="X857" s="121">
        <f t="shared" si="244"/>
        <v>9.4891774026956099</v>
      </c>
      <c r="Y857" s="188">
        <v>20.435882841405977</v>
      </c>
      <c r="Z857" s="148">
        <f t="shared" si="245"/>
        <v>4</v>
      </c>
      <c r="AA857" s="148">
        <f t="shared" si="246"/>
        <v>5</v>
      </c>
      <c r="AB857" s="122">
        <f t="shared" si="247"/>
        <v>332.96246034650812</v>
      </c>
      <c r="AC857" s="30">
        <f t="shared" si="248"/>
        <v>708.10243902439004</v>
      </c>
      <c r="AD857" s="31">
        <f t="shared" si="249"/>
        <v>0.8</v>
      </c>
      <c r="AE857" s="164">
        <f t="shared" si="250"/>
        <v>38.099999999999994</v>
      </c>
      <c r="AF857" s="165">
        <f t="shared" si="251"/>
        <v>9.4891774026956099</v>
      </c>
      <c r="AH857" t="str">
        <f t="shared" si="252"/>
        <v>2022</v>
      </c>
    </row>
    <row r="858" spans="4:34" hidden="1" x14ac:dyDescent="0.25">
      <c r="D858" s="282" t="str">
        <f t="shared" si="237"/>
        <v>Q2 2022</v>
      </c>
      <c r="E858" s="114" t="s">
        <v>67</v>
      </c>
      <c r="F858" s="115" t="s">
        <v>84</v>
      </c>
      <c r="G858" s="157" t="s">
        <v>43</v>
      </c>
      <c r="H858" s="157" t="s">
        <v>197</v>
      </c>
      <c r="I858" s="116" t="s">
        <v>87</v>
      </c>
      <c r="J858" s="116" t="s">
        <v>51</v>
      </c>
      <c r="K858" s="116" t="s">
        <v>46</v>
      </c>
      <c r="L858" s="116" t="s">
        <v>46</v>
      </c>
      <c r="M858" s="116"/>
      <c r="N858" s="117">
        <v>1.78</v>
      </c>
      <c r="O858" s="146">
        <v>368</v>
      </c>
      <c r="P858" s="146">
        <v>448</v>
      </c>
      <c r="Q858" s="242">
        <v>1.5</v>
      </c>
      <c r="R858" s="118" t="str">
        <f t="shared" si="238"/>
        <v>300 - 399</v>
      </c>
      <c r="S858" s="118" t="str">
        <f t="shared" si="239"/>
        <v>1.6 - 1.79</v>
      </c>
      <c r="T858" s="119">
        <f t="shared" si="240"/>
        <v>2.67</v>
      </c>
      <c r="U858" s="120">
        <f t="shared" si="241"/>
        <v>1.5039030433389184</v>
      </c>
      <c r="V858" s="161">
        <f t="shared" si="242"/>
        <v>2.67</v>
      </c>
      <c r="W858" s="161">
        <f t="shared" si="243"/>
        <v>869.648204735685</v>
      </c>
      <c r="X858" s="121">
        <f t="shared" si="244"/>
        <v>49.046118819374314</v>
      </c>
      <c r="Y858" s="188">
        <v>32.697412546249545</v>
      </c>
      <c r="Z858" s="148">
        <f t="shared" si="245"/>
        <v>23</v>
      </c>
      <c r="AA858" s="148">
        <f t="shared" si="246"/>
        <v>28</v>
      </c>
      <c r="AB858" s="122">
        <f t="shared" si="247"/>
        <v>325.71093810325283</v>
      </c>
      <c r="AC858" s="30">
        <f t="shared" si="248"/>
        <v>1002.6020288926123</v>
      </c>
      <c r="AD858" s="31">
        <f t="shared" si="249"/>
        <v>0.8214285714285714</v>
      </c>
      <c r="AE858" s="164">
        <f t="shared" si="250"/>
        <v>45.211999999999996</v>
      </c>
      <c r="AF858" s="165">
        <f t="shared" si="251"/>
        <v>49.046118819374314</v>
      </c>
      <c r="AH858" t="str">
        <f t="shared" si="252"/>
        <v>2022</v>
      </c>
    </row>
    <row r="859" spans="4:34" hidden="1" x14ac:dyDescent="0.25">
      <c r="D859" s="282" t="str">
        <f t="shared" si="237"/>
        <v>Q2 2022</v>
      </c>
      <c r="E859" s="114" t="s">
        <v>67</v>
      </c>
      <c r="F859" s="115" t="s">
        <v>84</v>
      </c>
      <c r="G859" s="157" t="s">
        <v>43</v>
      </c>
      <c r="H859" s="157" t="s">
        <v>197</v>
      </c>
      <c r="I859" s="116" t="s">
        <v>64</v>
      </c>
      <c r="J859" s="116" t="s">
        <v>51</v>
      </c>
      <c r="K859" s="116" t="s">
        <v>46</v>
      </c>
      <c r="L859" s="116" t="s">
        <v>46</v>
      </c>
      <c r="M859" s="116"/>
      <c r="N859" s="117">
        <v>1.72</v>
      </c>
      <c r="O859" s="146">
        <v>396</v>
      </c>
      <c r="P859" s="146">
        <v>484</v>
      </c>
      <c r="Q859" s="242">
        <v>1.55</v>
      </c>
      <c r="R859" s="118" t="str">
        <f t="shared" si="238"/>
        <v>300 - 399</v>
      </c>
      <c r="S859" s="118" t="str">
        <f t="shared" si="239"/>
        <v>1.6 - 1.79</v>
      </c>
      <c r="T859" s="119">
        <f t="shared" si="240"/>
        <v>2.6659999999999999</v>
      </c>
      <c r="U859" s="120">
        <f t="shared" si="241"/>
        <v>1.4499060110732671</v>
      </c>
      <c r="V859" s="161">
        <f t="shared" si="242"/>
        <v>2.6659999999999999</v>
      </c>
      <c r="W859" s="161">
        <f t="shared" si="243"/>
        <v>969.30412152223926</v>
      </c>
      <c r="X859" s="121">
        <f t="shared" si="244"/>
        <v>50.165155760887799</v>
      </c>
      <c r="Y859" s="188">
        <v>32.36461661992761</v>
      </c>
      <c r="Z859" s="148">
        <f t="shared" si="245"/>
        <v>9</v>
      </c>
      <c r="AA859" s="148">
        <f t="shared" si="246"/>
        <v>11</v>
      </c>
      <c r="AB859" s="122">
        <f t="shared" si="247"/>
        <v>363.57994055597868</v>
      </c>
      <c r="AC859" s="30">
        <f t="shared" si="248"/>
        <v>935.42323295049482</v>
      </c>
      <c r="AD859" s="31">
        <f t="shared" si="249"/>
        <v>0.81818181818181823</v>
      </c>
      <c r="AE859" s="164">
        <f t="shared" si="250"/>
        <v>43.687999999999995</v>
      </c>
      <c r="AF859" s="165">
        <f t="shared" si="251"/>
        <v>50.165155760887799</v>
      </c>
      <c r="AH859" t="str">
        <f t="shared" si="252"/>
        <v>2022</v>
      </c>
    </row>
    <row r="860" spans="4:34" hidden="1" x14ac:dyDescent="0.25">
      <c r="D860" s="282" t="str">
        <f t="shared" si="237"/>
        <v>Q2 2022</v>
      </c>
      <c r="E860" s="114" t="s">
        <v>67</v>
      </c>
      <c r="F860" s="115" t="s">
        <v>84</v>
      </c>
      <c r="G860" s="157" t="s">
        <v>43</v>
      </c>
      <c r="H860" s="157" t="s">
        <v>197</v>
      </c>
      <c r="I860" s="116" t="s">
        <v>64</v>
      </c>
      <c r="J860" s="116" t="s">
        <v>51</v>
      </c>
      <c r="K860" s="116" t="s">
        <v>46</v>
      </c>
      <c r="L860" s="116" t="s">
        <v>46</v>
      </c>
      <c r="M860" s="116"/>
      <c r="N860" s="117">
        <v>1.57</v>
      </c>
      <c r="O860" s="146">
        <v>324</v>
      </c>
      <c r="P860" s="146">
        <v>394</v>
      </c>
      <c r="Q860" s="242">
        <v>2.5</v>
      </c>
      <c r="R860" s="118" t="str">
        <f t="shared" si="238"/>
        <v>300 - 399</v>
      </c>
      <c r="S860" s="118" t="str">
        <f t="shared" si="239"/>
        <v>1.4 - 1.59</v>
      </c>
      <c r="T860" s="119">
        <f t="shared" si="240"/>
        <v>3.9250000000000003</v>
      </c>
      <c r="U860" s="120">
        <f t="shared" si="241"/>
        <v>1.95038639140301</v>
      </c>
      <c r="V860" s="161">
        <f t="shared" si="242"/>
        <v>3.9249999999999998</v>
      </c>
      <c r="W860" s="161">
        <f t="shared" si="243"/>
        <v>1275.2744802590539</v>
      </c>
      <c r="X860" s="121">
        <f t="shared" si="244"/>
        <v>80.91154154981902</v>
      </c>
      <c r="Y860" s="188">
        <v>32.36461661992761</v>
      </c>
      <c r="Z860" s="148">
        <f t="shared" si="245"/>
        <v>162</v>
      </c>
      <c r="AA860" s="148">
        <f t="shared" si="246"/>
        <v>197</v>
      </c>
      <c r="AB860" s="122">
        <f t="shared" si="247"/>
        <v>324.91069560740226</v>
      </c>
      <c r="AC860" s="30">
        <f t="shared" si="248"/>
        <v>780.154556561204</v>
      </c>
      <c r="AD860" s="31">
        <f t="shared" si="249"/>
        <v>0.82233502538071068</v>
      </c>
      <c r="AE860" s="164">
        <f t="shared" si="250"/>
        <v>39.878</v>
      </c>
      <c r="AF860" s="165">
        <f t="shared" si="251"/>
        <v>80.91154154981902</v>
      </c>
      <c r="AH860" t="str">
        <f t="shared" si="252"/>
        <v>2022</v>
      </c>
    </row>
    <row r="861" spans="4:34" hidden="1" x14ac:dyDescent="0.25">
      <c r="D861" s="282" t="str">
        <f t="shared" si="237"/>
        <v>Q2 2022</v>
      </c>
      <c r="E861" s="114" t="s">
        <v>67</v>
      </c>
      <c r="F861" s="115" t="s">
        <v>84</v>
      </c>
      <c r="G861" s="157" t="s">
        <v>43</v>
      </c>
      <c r="H861" s="157" t="s">
        <v>197</v>
      </c>
      <c r="I861" s="116" t="s">
        <v>64</v>
      </c>
      <c r="J861" s="116" t="s">
        <v>51</v>
      </c>
      <c r="K861" s="116" t="s">
        <v>46</v>
      </c>
      <c r="L861" s="116" t="s">
        <v>46</v>
      </c>
      <c r="M861" s="116"/>
      <c r="N861" s="117">
        <v>1.9</v>
      </c>
      <c r="O861" s="146">
        <v>396</v>
      </c>
      <c r="P861" s="146">
        <v>484</v>
      </c>
      <c r="Q861" s="242">
        <v>2.5499999999999998</v>
      </c>
      <c r="R861" s="118" t="str">
        <f t="shared" si="238"/>
        <v>300 - 399</v>
      </c>
      <c r="S861" s="118" t="str">
        <f t="shared" si="239"/>
        <v>1.8 - 1.99</v>
      </c>
      <c r="T861" s="119">
        <f t="shared" si="240"/>
        <v>4.8449999999999998</v>
      </c>
      <c r="U861" s="120">
        <f t="shared" si="241"/>
        <v>2.9107080080198013</v>
      </c>
      <c r="V861" s="161">
        <f t="shared" si="242"/>
        <v>4.8449999999999998</v>
      </c>
      <c r="W861" s="161">
        <f t="shared" si="243"/>
        <v>1594.6616192785225</v>
      </c>
      <c r="X861" s="121">
        <f t="shared" si="244"/>
        <v>90.465037184789935</v>
      </c>
      <c r="Y861" s="188">
        <v>35.47648517050586</v>
      </c>
      <c r="Z861" s="148">
        <f t="shared" si="245"/>
        <v>9</v>
      </c>
      <c r="AA861" s="148">
        <f t="shared" si="246"/>
        <v>11</v>
      </c>
      <c r="AB861" s="122">
        <f t="shared" si="247"/>
        <v>329.135525134886</v>
      </c>
      <c r="AC861" s="30">
        <f t="shared" si="248"/>
        <v>1141.454120792079</v>
      </c>
      <c r="AD861" s="31">
        <f t="shared" si="249"/>
        <v>0.81818181818181823</v>
      </c>
      <c r="AE861" s="164">
        <f t="shared" si="250"/>
        <v>48.26</v>
      </c>
      <c r="AF861" s="165">
        <f t="shared" si="251"/>
        <v>90.465037184789935</v>
      </c>
      <c r="AH861" t="str">
        <f t="shared" si="252"/>
        <v>2022</v>
      </c>
    </row>
    <row r="862" spans="4:34" hidden="1" x14ac:dyDescent="0.25">
      <c r="D862" s="282" t="str">
        <f t="shared" si="237"/>
        <v>Q2 2022</v>
      </c>
      <c r="E862" s="114" t="s">
        <v>67</v>
      </c>
      <c r="F862" s="115" t="s">
        <v>84</v>
      </c>
      <c r="G862" s="157" t="s">
        <v>43</v>
      </c>
      <c r="H862" s="157" t="s">
        <v>197</v>
      </c>
      <c r="I862" s="116" t="s">
        <v>88</v>
      </c>
      <c r="J862" s="116" t="s">
        <v>51</v>
      </c>
      <c r="K862" s="116" t="s">
        <v>55</v>
      </c>
      <c r="L862" s="116" t="s">
        <v>55</v>
      </c>
      <c r="M862" s="116"/>
      <c r="N862" s="117">
        <v>1.36</v>
      </c>
      <c r="O862" s="146">
        <v>360</v>
      </c>
      <c r="P862" s="146">
        <v>360</v>
      </c>
      <c r="Q862" s="242">
        <v>0.90428299999999995</v>
      </c>
      <c r="R862" s="118" t="str">
        <f t="shared" si="238"/>
        <v>300 - 399</v>
      </c>
      <c r="S862" s="118" t="str">
        <f t="shared" si="239"/>
        <v>1.2 - 1.39</v>
      </c>
      <c r="T862" s="119">
        <f t="shared" si="240"/>
        <v>1.22982488</v>
      </c>
      <c r="U862" s="120">
        <f t="shared" si="241"/>
        <v>0.53953499731494403</v>
      </c>
      <c r="V862" s="161">
        <f t="shared" si="242"/>
        <v>1.22982488</v>
      </c>
      <c r="W862" s="161">
        <f t="shared" si="243"/>
        <v>460.38574181643463</v>
      </c>
      <c r="X862" s="121">
        <f t="shared" si="244"/>
        <v>18.479821443475121</v>
      </c>
      <c r="Y862" s="188">
        <v>20.435882841405977</v>
      </c>
      <c r="Z862" s="148">
        <f t="shared" si="245"/>
        <v>1</v>
      </c>
      <c r="AA862" s="148">
        <f t="shared" si="246"/>
        <v>1</v>
      </c>
      <c r="AB862" s="122">
        <f t="shared" si="247"/>
        <v>374.35064886346635</v>
      </c>
      <c r="AC862" s="30">
        <f t="shared" si="248"/>
        <v>596.64396800000009</v>
      </c>
      <c r="AD862" s="31">
        <f t="shared" si="249"/>
        <v>1</v>
      </c>
      <c r="AE862" s="164">
        <f t="shared" si="250"/>
        <v>34.544000000000004</v>
      </c>
      <c r="AF862" s="165">
        <f t="shared" si="251"/>
        <v>18.479821443475121</v>
      </c>
      <c r="AH862" t="str">
        <f t="shared" si="252"/>
        <v>2022</v>
      </c>
    </row>
    <row r="863" spans="4:34" hidden="1" x14ac:dyDescent="0.25">
      <c r="D863" s="282" t="str">
        <f t="shared" si="237"/>
        <v>Q2 2022</v>
      </c>
      <c r="E863" s="114" t="s">
        <v>67</v>
      </c>
      <c r="F863" s="115" t="s">
        <v>84</v>
      </c>
      <c r="G863" s="157" t="s">
        <v>43</v>
      </c>
      <c r="H863" s="157" t="s">
        <v>197</v>
      </c>
      <c r="I863" s="116" t="s">
        <v>88</v>
      </c>
      <c r="J863" s="116" t="s">
        <v>51</v>
      </c>
      <c r="K863" s="116" t="s">
        <v>55</v>
      </c>
      <c r="L863" s="116" t="s">
        <v>55</v>
      </c>
      <c r="M863" s="116"/>
      <c r="N863" s="117">
        <v>1.2</v>
      </c>
      <c r="O863" s="146">
        <v>360</v>
      </c>
      <c r="P863" s="146">
        <v>360</v>
      </c>
      <c r="Q863" s="242">
        <v>1.280478</v>
      </c>
      <c r="R863" s="118" t="str">
        <f t="shared" si="238"/>
        <v>400 - 499</v>
      </c>
      <c r="S863" s="118" t="str">
        <f t="shared" si="239"/>
        <v>1.2 - 1.39</v>
      </c>
      <c r="T863" s="119">
        <f t="shared" si="240"/>
        <v>1.5365735999999999</v>
      </c>
      <c r="U863" s="120">
        <f t="shared" si="241"/>
        <v>0.59480149426559992</v>
      </c>
      <c r="V863" s="161">
        <f t="shared" si="242"/>
        <v>1.5365735999999999</v>
      </c>
      <c r="W863" s="161">
        <f t="shared" si="243"/>
        <v>651.91296741133544</v>
      </c>
      <c r="X863" s="121">
        <f t="shared" si="244"/>
        <v>21.80641532416486</v>
      </c>
      <c r="Y863" s="188">
        <v>17.029902367838307</v>
      </c>
      <c r="Z863" s="148">
        <f t="shared" si="245"/>
        <v>1</v>
      </c>
      <c r="AA863" s="148">
        <f t="shared" si="246"/>
        <v>1</v>
      </c>
      <c r="AB863" s="122">
        <f t="shared" si="247"/>
        <v>424.26406871192853</v>
      </c>
      <c r="AC863" s="30">
        <f t="shared" si="248"/>
        <v>464.51519999999988</v>
      </c>
      <c r="AD863" s="31">
        <f t="shared" si="249"/>
        <v>1</v>
      </c>
      <c r="AE863" s="164">
        <f t="shared" si="250"/>
        <v>30.479999999999997</v>
      </c>
      <c r="AF863" s="165">
        <f t="shared" si="251"/>
        <v>21.80641532416486</v>
      </c>
      <c r="AH863" t="str">
        <f t="shared" si="252"/>
        <v>2022</v>
      </c>
    </row>
    <row r="864" spans="4:34" hidden="1" x14ac:dyDescent="0.25">
      <c r="D864" s="282" t="str">
        <f t="shared" si="237"/>
        <v>Q2 2022</v>
      </c>
      <c r="E864" s="114" t="s">
        <v>67</v>
      </c>
      <c r="F864" s="115" t="s">
        <v>84</v>
      </c>
      <c r="G864" s="157" t="s">
        <v>43</v>
      </c>
      <c r="H864" s="157" t="s">
        <v>197</v>
      </c>
      <c r="I864" s="116" t="s">
        <v>72</v>
      </c>
      <c r="J864" s="116" t="s">
        <v>45</v>
      </c>
      <c r="K864" s="116" t="s">
        <v>168</v>
      </c>
      <c r="L864" s="116" t="s">
        <v>168</v>
      </c>
      <c r="M864" s="116" t="s">
        <v>280</v>
      </c>
      <c r="N864" s="117">
        <v>1.43</v>
      </c>
      <c r="O864" s="146">
        <v>466</v>
      </c>
      <c r="P864" s="146">
        <v>466</v>
      </c>
      <c r="Q864" s="242">
        <v>5.0000000000000001E-3</v>
      </c>
      <c r="R864" s="118" t="str">
        <f t="shared" si="238"/>
        <v>400 - 499</v>
      </c>
      <c r="S864" s="118" t="str">
        <f t="shared" si="239"/>
        <v>1.4 - 1.59</v>
      </c>
      <c r="T864" s="119">
        <f t="shared" si="240"/>
        <v>7.1500000000000001E-3</v>
      </c>
      <c r="U864" s="120">
        <f t="shared" si="241"/>
        <v>3.298219209999999E-3</v>
      </c>
      <c r="V864" s="161">
        <f t="shared" si="242"/>
        <v>7.1500000000000001E-3</v>
      </c>
      <c r="W864" s="161">
        <f t="shared" si="243"/>
        <v>3.2951176003293114</v>
      </c>
      <c r="X864" s="121">
        <f t="shared" si="244"/>
        <v>6.5354258820188943E-2</v>
      </c>
      <c r="Y864" s="188">
        <v>13.070851764037787</v>
      </c>
      <c r="Z864" s="148">
        <f t="shared" si="245"/>
        <v>1</v>
      </c>
      <c r="AA864" s="148">
        <f t="shared" si="246"/>
        <v>1</v>
      </c>
      <c r="AB864" s="122">
        <f t="shared" si="247"/>
        <v>460.85560843766592</v>
      </c>
      <c r="AC864" s="30">
        <f t="shared" si="248"/>
        <v>659.64384199999984</v>
      </c>
      <c r="AD864" s="31">
        <f t="shared" si="249"/>
        <v>1</v>
      </c>
      <c r="AE864" s="164">
        <f t="shared" si="250"/>
        <v>36.321999999999996</v>
      </c>
      <c r="AF864" s="165">
        <f t="shared" si="251"/>
        <v>6.5354258820188943E-2</v>
      </c>
      <c r="AH864" t="str">
        <f t="shared" si="252"/>
        <v>2022</v>
      </c>
    </row>
    <row r="865" spans="4:34" hidden="1" x14ac:dyDescent="0.25">
      <c r="D865" s="282" t="str">
        <f t="shared" si="237"/>
        <v>Q2 2022</v>
      </c>
      <c r="E865" s="114" t="s">
        <v>67</v>
      </c>
      <c r="F865" s="115" t="s">
        <v>84</v>
      </c>
      <c r="G865" s="157" t="s">
        <v>43</v>
      </c>
      <c r="H865" s="157" t="s">
        <v>197</v>
      </c>
      <c r="I865" s="116" t="s">
        <v>50</v>
      </c>
      <c r="J865" s="116" t="s">
        <v>45</v>
      </c>
      <c r="K865" s="116" t="s">
        <v>168</v>
      </c>
      <c r="L865" s="116" t="s">
        <v>168</v>
      </c>
      <c r="M865" s="116" t="s">
        <v>280</v>
      </c>
      <c r="N865" s="117">
        <v>1.43</v>
      </c>
      <c r="O865" s="146">
        <v>466</v>
      </c>
      <c r="P865" s="146">
        <v>466</v>
      </c>
      <c r="Q865" s="242">
        <v>0.22500000000000001</v>
      </c>
      <c r="R865" s="118" t="str">
        <f t="shared" si="238"/>
        <v>400 - 499</v>
      </c>
      <c r="S865" s="118" t="str">
        <f t="shared" si="239"/>
        <v>1.4 - 1.59</v>
      </c>
      <c r="T865" s="119">
        <f t="shared" si="240"/>
        <v>0.32174999999999998</v>
      </c>
      <c r="U865" s="120">
        <f t="shared" si="241"/>
        <v>0.14841986444999997</v>
      </c>
      <c r="V865" s="161">
        <f t="shared" si="242"/>
        <v>0.32174999999999998</v>
      </c>
      <c r="W865" s="161">
        <f t="shared" si="243"/>
        <v>148.28029201481903</v>
      </c>
      <c r="X865" s="121">
        <f t="shared" si="244"/>
        <v>2.9409416469085023</v>
      </c>
      <c r="Y865" s="188">
        <v>13.070851764037787</v>
      </c>
      <c r="Z865" s="148">
        <f t="shared" si="245"/>
        <v>1</v>
      </c>
      <c r="AA865" s="148">
        <f t="shared" si="246"/>
        <v>1</v>
      </c>
      <c r="AB865" s="122">
        <f t="shared" si="247"/>
        <v>460.85560843766592</v>
      </c>
      <c r="AC865" s="30">
        <f t="shared" si="248"/>
        <v>659.64384199999984</v>
      </c>
      <c r="AD865" s="31">
        <f t="shared" si="249"/>
        <v>1</v>
      </c>
      <c r="AE865" s="164">
        <f t="shared" si="250"/>
        <v>36.321999999999996</v>
      </c>
      <c r="AF865" s="165">
        <f t="shared" si="251"/>
        <v>2.9409416469085023</v>
      </c>
      <c r="AH865" t="str">
        <f t="shared" si="252"/>
        <v>2022</v>
      </c>
    </row>
    <row r="866" spans="4:34" hidden="1" x14ac:dyDescent="0.25">
      <c r="D866" s="282" t="str">
        <f t="shared" si="237"/>
        <v>Q2 2022</v>
      </c>
      <c r="E866" s="114" t="s">
        <v>67</v>
      </c>
      <c r="F866" s="115" t="s">
        <v>84</v>
      </c>
      <c r="G866" s="157" t="s">
        <v>43</v>
      </c>
      <c r="H866" s="157" t="s">
        <v>197</v>
      </c>
      <c r="I866" s="116" t="s">
        <v>58</v>
      </c>
      <c r="J866" s="116" t="s">
        <v>45</v>
      </c>
      <c r="K866" s="116" t="s">
        <v>75</v>
      </c>
      <c r="L866" s="116" t="s">
        <v>129</v>
      </c>
      <c r="M866" s="116" t="s">
        <v>162</v>
      </c>
      <c r="N866" s="117">
        <v>1.39</v>
      </c>
      <c r="O866" s="146">
        <v>454</v>
      </c>
      <c r="P866" s="146">
        <v>454</v>
      </c>
      <c r="Q866" s="242">
        <v>0.03</v>
      </c>
      <c r="R866" s="118" t="str">
        <f t="shared" si="238"/>
        <v>400 - 499</v>
      </c>
      <c r="S866" s="118" t="str">
        <f t="shared" si="239"/>
        <v>1.2 - 1.39</v>
      </c>
      <c r="T866" s="119">
        <f t="shared" si="240"/>
        <v>4.1699999999999994E-2</v>
      </c>
      <c r="U866" s="120">
        <f t="shared" si="241"/>
        <v>1.8697704539999995E-2</v>
      </c>
      <c r="V866" s="161">
        <f t="shared" si="242"/>
        <v>4.1699999999999994E-2</v>
      </c>
      <c r="W866" s="161">
        <f t="shared" si="243"/>
        <v>19.261588719521551</v>
      </c>
      <c r="X866" s="121">
        <f t="shared" si="244"/>
        <v>0.3921255529211336</v>
      </c>
      <c r="Y866" s="188">
        <v>13.070851764037787</v>
      </c>
      <c r="Z866" s="148">
        <f t="shared" si="245"/>
        <v>1</v>
      </c>
      <c r="AA866" s="148">
        <f t="shared" si="246"/>
        <v>1</v>
      </c>
      <c r="AB866" s="122">
        <f t="shared" si="247"/>
        <v>461.90860238660804</v>
      </c>
      <c r="AC866" s="30">
        <f t="shared" si="248"/>
        <v>623.25681799999995</v>
      </c>
      <c r="AD866" s="31">
        <f t="shared" si="249"/>
        <v>1</v>
      </c>
      <c r="AE866" s="164">
        <f t="shared" si="250"/>
        <v>35.305999999999997</v>
      </c>
      <c r="AF866" s="165">
        <f t="shared" si="251"/>
        <v>0.3921255529211336</v>
      </c>
      <c r="AH866" t="str">
        <f t="shared" si="252"/>
        <v>2022</v>
      </c>
    </row>
    <row r="867" spans="4:34" hidden="1" x14ac:dyDescent="0.25">
      <c r="D867" s="282" t="str">
        <f t="shared" si="237"/>
        <v>Q2 2022</v>
      </c>
      <c r="E867" s="114" t="s">
        <v>67</v>
      </c>
      <c r="F867" s="115" t="s">
        <v>84</v>
      </c>
      <c r="G867" s="157" t="s">
        <v>43</v>
      </c>
      <c r="H867" s="157" t="s">
        <v>197</v>
      </c>
      <c r="I867" s="116" t="s">
        <v>58</v>
      </c>
      <c r="J867" s="116" t="s">
        <v>45</v>
      </c>
      <c r="K867" s="116" t="s">
        <v>75</v>
      </c>
      <c r="L867" s="116" t="s">
        <v>129</v>
      </c>
      <c r="M867" s="116" t="s">
        <v>278</v>
      </c>
      <c r="N867" s="117">
        <v>1.45</v>
      </c>
      <c r="O867" s="146">
        <v>480</v>
      </c>
      <c r="P867" s="146">
        <v>480</v>
      </c>
      <c r="Q867" s="242">
        <v>6.5000000000000002E-2</v>
      </c>
      <c r="R867" s="118" t="str">
        <f t="shared" si="238"/>
        <v>400 - 499</v>
      </c>
      <c r="S867" s="118" t="str">
        <f t="shared" si="239"/>
        <v>1.4 - 1.59</v>
      </c>
      <c r="T867" s="119">
        <f t="shared" si="240"/>
        <v>9.425E-2</v>
      </c>
      <c r="U867" s="120">
        <f t="shared" si="241"/>
        <v>4.408458925E-2</v>
      </c>
      <c r="V867" s="161">
        <f t="shared" si="242"/>
        <v>9.425E-2</v>
      </c>
      <c r="W867" s="161">
        <f t="shared" si="243"/>
        <v>44.123463146040571</v>
      </c>
      <c r="X867" s="121">
        <f t="shared" si="244"/>
        <v>0.84960536466245618</v>
      </c>
      <c r="Y867" s="188">
        <v>13.070851764037787</v>
      </c>
      <c r="Z867" s="148">
        <f t="shared" si="245"/>
        <v>1</v>
      </c>
      <c r="AA867" s="148">
        <f t="shared" si="246"/>
        <v>1</v>
      </c>
      <c r="AB867" s="122">
        <f t="shared" si="247"/>
        <v>468.15345513040393</v>
      </c>
      <c r="AC867" s="30">
        <f t="shared" si="248"/>
        <v>678.22444999999993</v>
      </c>
      <c r="AD867" s="31">
        <f t="shared" si="249"/>
        <v>1</v>
      </c>
      <c r="AE867" s="164">
        <f t="shared" si="250"/>
        <v>36.83</v>
      </c>
      <c r="AF867" s="165">
        <f t="shared" si="251"/>
        <v>0.84960536466245618</v>
      </c>
      <c r="AH867" t="str">
        <f t="shared" si="252"/>
        <v>2022</v>
      </c>
    </row>
    <row r="868" spans="4:34" hidden="1" x14ac:dyDescent="0.25">
      <c r="D868" s="282" t="str">
        <f t="shared" si="237"/>
        <v>Q2 2022</v>
      </c>
      <c r="E868" s="114" t="s">
        <v>67</v>
      </c>
      <c r="F868" s="115" t="s">
        <v>84</v>
      </c>
      <c r="G868" s="157" t="s">
        <v>43</v>
      </c>
      <c r="H868" s="157" t="s">
        <v>197</v>
      </c>
      <c r="I868" s="116" t="s">
        <v>72</v>
      </c>
      <c r="J868" s="116" t="s">
        <v>45</v>
      </c>
      <c r="K868" s="116" t="s">
        <v>75</v>
      </c>
      <c r="L868" s="116" t="s">
        <v>129</v>
      </c>
      <c r="M868" s="116" t="s">
        <v>301</v>
      </c>
      <c r="N868" s="117">
        <v>1.651</v>
      </c>
      <c r="O868" s="146">
        <v>336</v>
      </c>
      <c r="P868" s="146">
        <v>384</v>
      </c>
      <c r="Q868" s="242">
        <v>0.13</v>
      </c>
      <c r="R868" s="118" t="str">
        <f t="shared" si="238"/>
        <v>300 - 399</v>
      </c>
      <c r="S868" s="118" t="str">
        <f t="shared" si="239"/>
        <v>1.6 - 1.79</v>
      </c>
      <c r="T868" s="119">
        <f t="shared" si="240"/>
        <v>0.21463000000000002</v>
      </c>
      <c r="U868" s="120">
        <f t="shared" si="241"/>
        <v>0.113295983969954</v>
      </c>
      <c r="V868" s="161">
        <f t="shared" si="242"/>
        <v>0.21463000000000002</v>
      </c>
      <c r="W868" s="161">
        <f t="shared" si="243"/>
        <v>66.332109871464212</v>
      </c>
      <c r="X868" s="121">
        <f t="shared" si="244"/>
        <v>1.6992107293249124</v>
      </c>
      <c r="Y868" s="188">
        <v>13.070851764037787</v>
      </c>
      <c r="Z868" s="148">
        <f t="shared" si="245"/>
        <v>7</v>
      </c>
      <c r="AA868" s="148">
        <f t="shared" si="246"/>
        <v>8</v>
      </c>
      <c r="AB868" s="122">
        <f t="shared" si="247"/>
        <v>309.0533004308075</v>
      </c>
      <c r="AC868" s="30">
        <f t="shared" si="248"/>
        <v>871.50756899964608</v>
      </c>
      <c r="AD868" s="31">
        <f t="shared" si="249"/>
        <v>0.875</v>
      </c>
      <c r="AE868" s="164">
        <f t="shared" si="250"/>
        <v>41.935400000000001</v>
      </c>
      <c r="AF868" s="165">
        <f t="shared" si="251"/>
        <v>1.6992107293249124</v>
      </c>
      <c r="AH868" t="str">
        <f t="shared" si="252"/>
        <v>2022</v>
      </c>
    </row>
    <row r="869" spans="4:34" hidden="1" x14ac:dyDescent="0.25">
      <c r="D869" s="282" t="str">
        <f t="shared" si="237"/>
        <v>Q2 2022</v>
      </c>
      <c r="E869" s="114" t="s">
        <v>67</v>
      </c>
      <c r="F869" s="115" t="s">
        <v>84</v>
      </c>
      <c r="G869" s="157" t="s">
        <v>43</v>
      </c>
      <c r="H869" s="157" t="s">
        <v>197</v>
      </c>
      <c r="I869" s="116" t="s">
        <v>58</v>
      </c>
      <c r="J869" s="116" t="s">
        <v>45</v>
      </c>
      <c r="K869" s="116" t="s">
        <v>75</v>
      </c>
      <c r="L869" s="116" t="s">
        <v>129</v>
      </c>
      <c r="M869" s="116" t="s">
        <v>183</v>
      </c>
      <c r="N869" s="117">
        <v>1.65</v>
      </c>
      <c r="O869" s="146">
        <v>348</v>
      </c>
      <c r="P869" s="146">
        <v>442</v>
      </c>
      <c r="Q869" s="242">
        <v>3.5000000000000003E-2</v>
      </c>
      <c r="R869" s="118" t="str">
        <f t="shared" si="238"/>
        <v>300 - 399</v>
      </c>
      <c r="S869" s="118" t="str">
        <f t="shared" si="239"/>
        <v>1.6 - 1.79</v>
      </c>
      <c r="T869" s="119">
        <f t="shared" si="240"/>
        <v>5.7750000000000003E-2</v>
      </c>
      <c r="U869" s="120">
        <f t="shared" si="241"/>
        <v>2.9879620477381592E-2</v>
      </c>
      <c r="V869" s="161">
        <f t="shared" si="242"/>
        <v>5.7750000000000003E-2</v>
      </c>
      <c r="W869" s="161">
        <f t="shared" si="243"/>
        <v>19.689421017389012</v>
      </c>
      <c r="X869" s="121">
        <f t="shared" si="244"/>
        <v>0.41173183056719054</v>
      </c>
      <c r="Y869" s="188">
        <v>11.763766587634015</v>
      </c>
      <c r="Z869" s="148">
        <f t="shared" si="245"/>
        <v>174</v>
      </c>
      <c r="AA869" s="148">
        <f t="shared" si="246"/>
        <v>221</v>
      </c>
      <c r="AB869" s="122">
        <f t="shared" si="247"/>
        <v>340.94235527946336</v>
      </c>
      <c r="AC869" s="30">
        <f t="shared" si="248"/>
        <v>853.70344221090261</v>
      </c>
      <c r="AD869" s="31">
        <f t="shared" si="249"/>
        <v>0.78733031674208143</v>
      </c>
      <c r="AE869" s="164">
        <f t="shared" si="250"/>
        <v>41.91</v>
      </c>
      <c r="AF869" s="165">
        <f t="shared" si="251"/>
        <v>0.41173183056719054</v>
      </c>
      <c r="AH869" t="str">
        <f t="shared" si="252"/>
        <v>2022</v>
      </c>
    </row>
    <row r="870" spans="4:34" hidden="1" x14ac:dyDescent="0.25">
      <c r="D870" s="282" t="str">
        <f t="shared" si="237"/>
        <v>Q2 2022</v>
      </c>
      <c r="E870" s="114" t="s">
        <v>67</v>
      </c>
      <c r="F870" s="115" t="s">
        <v>84</v>
      </c>
      <c r="G870" s="157" t="s">
        <v>43</v>
      </c>
      <c r="H870" s="157" t="s">
        <v>197</v>
      </c>
      <c r="I870" s="116" t="s">
        <v>72</v>
      </c>
      <c r="J870" s="116" t="s">
        <v>45</v>
      </c>
      <c r="K870" s="116" t="s">
        <v>75</v>
      </c>
      <c r="L870" s="116" t="s">
        <v>129</v>
      </c>
      <c r="M870" s="116" t="s">
        <v>273</v>
      </c>
      <c r="N870" s="117">
        <v>1.746</v>
      </c>
      <c r="O870" s="146">
        <v>448</v>
      </c>
      <c r="P870" s="146">
        <v>368</v>
      </c>
      <c r="Q870" s="242">
        <v>5.0000000000000001E-3</v>
      </c>
      <c r="R870" s="118" t="str">
        <f t="shared" si="238"/>
        <v>300 - 399</v>
      </c>
      <c r="S870" s="118" t="str">
        <f t="shared" si="239"/>
        <v>1.6 - 1.79</v>
      </c>
      <c r="T870" s="119">
        <f t="shared" si="240"/>
        <v>8.7299999999999999E-3</v>
      </c>
      <c r="U870" s="120">
        <f t="shared" si="241"/>
        <v>4.8233309031555224E-3</v>
      </c>
      <c r="V870" s="161">
        <f t="shared" si="242"/>
        <v>8.7299999999999999E-3</v>
      </c>
      <c r="W870" s="161">
        <f t="shared" si="243"/>
        <v>2.89882734911895</v>
      </c>
      <c r="X870" s="121">
        <f t="shared" si="244"/>
        <v>7.7979513364998213E-2</v>
      </c>
      <c r="Y870" s="188">
        <v>15.595902672999642</v>
      </c>
      <c r="Z870" s="148">
        <f t="shared" si="245"/>
        <v>28</v>
      </c>
      <c r="AA870" s="148">
        <f t="shared" si="246"/>
        <v>23</v>
      </c>
      <c r="AB870" s="122">
        <f t="shared" si="247"/>
        <v>332.0535336906014</v>
      </c>
      <c r="AC870" s="30">
        <f t="shared" si="248"/>
        <v>964.66618063110445</v>
      </c>
      <c r="AD870" s="31">
        <f t="shared" si="249"/>
        <v>1.2173913043478262</v>
      </c>
      <c r="AE870" s="164">
        <f t="shared" si="250"/>
        <v>44.348399999999998</v>
      </c>
      <c r="AF870" s="165">
        <f t="shared" si="251"/>
        <v>7.7979513364998213E-2</v>
      </c>
      <c r="AH870" t="str">
        <f t="shared" si="252"/>
        <v>2022</v>
      </c>
    </row>
    <row r="871" spans="4:34" hidden="1" x14ac:dyDescent="0.25">
      <c r="D871" s="282" t="str">
        <f t="shared" si="237"/>
        <v>Q2 2022</v>
      </c>
      <c r="E871" s="114" t="s">
        <v>67</v>
      </c>
      <c r="F871" s="115" t="s">
        <v>84</v>
      </c>
      <c r="G871" s="157" t="s">
        <v>43</v>
      </c>
      <c r="H871" s="157" t="s">
        <v>197</v>
      </c>
      <c r="I871" s="116" t="s">
        <v>50</v>
      </c>
      <c r="J871" s="116" t="s">
        <v>45</v>
      </c>
      <c r="K871" s="116" t="s">
        <v>75</v>
      </c>
      <c r="L871" s="116" t="s">
        <v>129</v>
      </c>
      <c r="M871" s="116" t="s">
        <v>273</v>
      </c>
      <c r="N871" s="117">
        <v>1.746</v>
      </c>
      <c r="O871" s="146">
        <v>390</v>
      </c>
      <c r="P871" s="146">
        <v>450</v>
      </c>
      <c r="Q871" s="242">
        <v>0.16500000000000001</v>
      </c>
      <c r="R871" s="118" t="str">
        <f t="shared" si="238"/>
        <v>300 - 399</v>
      </c>
      <c r="S871" s="118" t="str">
        <f t="shared" si="239"/>
        <v>1.6 - 1.79</v>
      </c>
      <c r="T871" s="119">
        <f t="shared" si="240"/>
        <v>0.28809000000000001</v>
      </c>
      <c r="U871" s="120">
        <f t="shared" si="241"/>
        <v>0.16061209452758374</v>
      </c>
      <c r="V871" s="161">
        <f t="shared" si="242"/>
        <v>0.28809000000000001</v>
      </c>
      <c r="W871" s="161">
        <f t="shared" si="243"/>
        <v>98.254694544332082</v>
      </c>
      <c r="X871" s="121">
        <f t="shared" si="244"/>
        <v>2.5733239410449413</v>
      </c>
      <c r="Y871" s="188">
        <v>15.595902672999642</v>
      </c>
      <c r="Z871" s="148">
        <f t="shared" si="245"/>
        <v>13</v>
      </c>
      <c r="AA871" s="148">
        <f t="shared" si="246"/>
        <v>15</v>
      </c>
      <c r="AB871" s="122">
        <f t="shared" si="247"/>
        <v>341.05555397386956</v>
      </c>
      <c r="AC871" s="30">
        <f t="shared" si="248"/>
        <v>973.4066335005075</v>
      </c>
      <c r="AD871" s="31">
        <f t="shared" si="249"/>
        <v>0.8666666666666667</v>
      </c>
      <c r="AE871" s="164">
        <f t="shared" si="250"/>
        <v>44.348399999999998</v>
      </c>
      <c r="AF871" s="165">
        <f t="shared" si="251"/>
        <v>2.5733239410449413</v>
      </c>
      <c r="AH871" t="str">
        <f t="shared" si="252"/>
        <v>2022</v>
      </c>
    </row>
    <row r="872" spans="4:34" hidden="1" x14ac:dyDescent="0.25">
      <c r="D872" s="282" t="str">
        <f t="shared" si="237"/>
        <v>Q2 2022</v>
      </c>
      <c r="E872" s="114" t="s">
        <v>67</v>
      </c>
      <c r="F872" s="115" t="s">
        <v>84</v>
      </c>
      <c r="G872" s="157" t="s">
        <v>43</v>
      </c>
      <c r="H872" s="157" t="s">
        <v>197</v>
      </c>
      <c r="I872" s="116" t="s">
        <v>72</v>
      </c>
      <c r="J872" s="116" t="s">
        <v>45</v>
      </c>
      <c r="K872" s="116" t="s">
        <v>75</v>
      </c>
      <c r="L872" s="116" t="s">
        <v>129</v>
      </c>
      <c r="M872" s="116" t="s">
        <v>296</v>
      </c>
      <c r="N872" s="117">
        <v>1.744</v>
      </c>
      <c r="O872" s="146">
        <v>390</v>
      </c>
      <c r="P872" s="146">
        <v>450</v>
      </c>
      <c r="Q872" s="242">
        <v>0.03</v>
      </c>
      <c r="R872" s="118" t="str">
        <f t="shared" si="238"/>
        <v>300 - 399</v>
      </c>
      <c r="S872" s="118" t="str">
        <f t="shared" si="239"/>
        <v>1.6 - 1.79</v>
      </c>
      <c r="T872" s="119">
        <f t="shared" si="240"/>
        <v>5.2319999999999998E-2</v>
      </c>
      <c r="U872" s="120">
        <f t="shared" si="241"/>
        <v>2.9135336522071058E-2</v>
      </c>
      <c r="V872" s="161">
        <f t="shared" si="242"/>
        <v>5.2319999999999998E-2</v>
      </c>
      <c r="W872" s="161">
        <f t="shared" si="243"/>
        <v>17.864489917151285</v>
      </c>
      <c r="X872" s="121">
        <f t="shared" si="244"/>
        <v>0.46787708018998925</v>
      </c>
      <c r="Y872" s="188">
        <v>15.595902672999642</v>
      </c>
      <c r="Z872" s="148">
        <f t="shared" si="245"/>
        <v>13</v>
      </c>
      <c r="AA872" s="148">
        <f t="shared" si="246"/>
        <v>15</v>
      </c>
      <c r="AB872" s="122">
        <f t="shared" si="247"/>
        <v>341.44667272842673</v>
      </c>
      <c r="AC872" s="30">
        <f t="shared" si="248"/>
        <v>971.17788406903526</v>
      </c>
      <c r="AD872" s="31">
        <f t="shared" si="249"/>
        <v>0.8666666666666667</v>
      </c>
      <c r="AE872" s="164">
        <f t="shared" si="250"/>
        <v>44.297599999999996</v>
      </c>
      <c r="AF872" s="165">
        <f t="shared" si="251"/>
        <v>0.46787708018998925</v>
      </c>
      <c r="AH872" t="str">
        <f t="shared" si="252"/>
        <v>2022</v>
      </c>
    </row>
    <row r="873" spans="4:34" hidden="1" x14ac:dyDescent="0.25">
      <c r="D873" s="282" t="str">
        <f t="shared" si="237"/>
        <v>Q2 2022</v>
      </c>
      <c r="E873" s="114" t="s">
        <v>67</v>
      </c>
      <c r="F873" s="115" t="s">
        <v>84</v>
      </c>
      <c r="G873" s="157" t="s">
        <v>43</v>
      </c>
      <c r="H873" s="157" t="s">
        <v>197</v>
      </c>
      <c r="I873" s="116" t="s">
        <v>72</v>
      </c>
      <c r="J873" s="116" t="s">
        <v>45</v>
      </c>
      <c r="K873" s="116" t="s">
        <v>75</v>
      </c>
      <c r="L873" s="116" t="s">
        <v>129</v>
      </c>
      <c r="M873" s="116" t="s">
        <v>135</v>
      </c>
      <c r="N873" s="117">
        <v>1.3</v>
      </c>
      <c r="O873" s="146">
        <v>360</v>
      </c>
      <c r="P873" s="146">
        <v>360</v>
      </c>
      <c r="Q873" s="242">
        <v>0.03</v>
      </c>
      <c r="R873" s="118" t="str">
        <f t="shared" si="238"/>
        <v>300 - 399</v>
      </c>
      <c r="S873" s="118" t="str">
        <f t="shared" si="239"/>
        <v>1.2 - 1.39</v>
      </c>
      <c r="T873" s="119">
        <f t="shared" si="240"/>
        <v>3.9E-2</v>
      </c>
      <c r="U873" s="120">
        <f t="shared" si="241"/>
        <v>1.6354805999999996E-2</v>
      </c>
      <c r="V873" s="161">
        <f t="shared" si="242"/>
        <v>3.8999999999999993E-2</v>
      </c>
      <c r="W873" s="161">
        <f t="shared" si="243"/>
        <v>15.273506473629427</v>
      </c>
      <c r="X873" s="121">
        <f t="shared" si="244"/>
        <v>0.37251927527507706</v>
      </c>
      <c r="Y873" s="188">
        <v>12.417309175835902</v>
      </c>
      <c r="Z873" s="148">
        <f t="shared" si="245"/>
        <v>1</v>
      </c>
      <c r="AA873" s="148">
        <f t="shared" si="246"/>
        <v>1</v>
      </c>
      <c r="AB873" s="122">
        <f t="shared" si="247"/>
        <v>391.62837111870323</v>
      </c>
      <c r="AC873" s="30">
        <f t="shared" si="248"/>
        <v>545.16019999999992</v>
      </c>
      <c r="AD873" s="31">
        <f t="shared" si="249"/>
        <v>1</v>
      </c>
      <c r="AE873" s="164">
        <f t="shared" si="250"/>
        <v>33.019999999999996</v>
      </c>
      <c r="AF873" s="165">
        <f t="shared" si="251"/>
        <v>0.37251927527507706</v>
      </c>
      <c r="AH873" t="str">
        <f t="shared" si="252"/>
        <v>2022</v>
      </c>
    </row>
    <row r="874" spans="4:34" hidden="1" x14ac:dyDescent="0.25">
      <c r="D874" s="282" t="str">
        <f t="shared" si="237"/>
        <v>Q2 2022</v>
      </c>
      <c r="E874" s="114" t="s">
        <v>67</v>
      </c>
      <c r="F874" s="115" t="s">
        <v>84</v>
      </c>
      <c r="G874" s="157" t="s">
        <v>43</v>
      </c>
      <c r="H874" s="157" t="s">
        <v>197</v>
      </c>
      <c r="I874" s="116" t="s">
        <v>50</v>
      </c>
      <c r="J874" s="116" t="s">
        <v>45</v>
      </c>
      <c r="K874" s="116" t="s">
        <v>75</v>
      </c>
      <c r="L874" s="116" t="s">
        <v>75</v>
      </c>
      <c r="M874" s="116">
        <v>6</v>
      </c>
      <c r="N874" s="117">
        <v>1.474</v>
      </c>
      <c r="O874" s="146">
        <v>194</v>
      </c>
      <c r="P874" s="146">
        <v>368</v>
      </c>
      <c r="Q874" s="242">
        <v>0.91500000000000004</v>
      </c>
      <c r="R874" s="118" t="str">
        <f t="shared" si="238"/>
        <v>200 - 299</v>
      </c>
      <c r="S874" s="118" t="str">
        <f t="shared" si="239"/>
        <v>1.4 - 1.59</v>
      </c>
      <c r="T874" s="119">
        <f t="shared" si="240"/>
        <v>1.3487100000000001</v>
      </c>
      <c r="U874" s="120">
        <f t="shared" si="241"/>
        <v>0.52909827251147812</v>
      </c>
      <c r="V874" s="161">
        <f t="shared" si="242"/>
        <v>1.3487099999999999</v>
      </c>
      <c r="W874" s="161">
        <f t="shared" si="243"/>
        <v>380.64439901304212</v>
      </c>
      <c r="X874" s="121">
        <f t="shared" si="244"/>
        <v>9.866859225378029</v>
      </c>
      <c r="Y874" s="188">
        <v>10.783452705331179</v>
      </c>
      <c r="Z874" s="148">
        <f t="shared" si="245"/>
        <v>97</v>
      </c>
      <c r="AA874" s="148">
        <f t="shared" si="246"/>
        <v>184</v>
      </c>
      <c r="AB874" s="122">
        <f t="shared" si="247"/>
        <v>282.22849909398025</v>
      </c>
      <c r="AC874" s="30">
        <f t="shared" si="248"/>
        <v>578.24947815462099</v>
      </c>
      <c r="AD874" s="31">
        <f t="shared" si="249"/>
        <v>0.52717391304347827</v>
      </c>
      <c r="AE874" s="164">
        <f t="shared" si="250"/>
        <v>37.439599999999999</v>
      </c>
      <c r="AF874" s="165">
        <f t="shared" si="251"/>
        <v>9.866859225378029</v>
      </c>
      <c r="AH874" t="str">
        <f t="shared" si="252"/>
        <v>2022</v>
      </c>
    </row>
    <row r="875" spans="4:34" hidden="1" x14ac:dyDescent="0.25">
      <c r="D875" s="282" t="str">
        <f t="shared" si="237"/>
        <v>Q2 2022</v>
      </c>
      <c r="E875" s="114" t="s">
        <v>67</v>
      </c>
      <c r="F875" s="115" t="s">
        <v>84</v>
      </c>
      <c r="G875" s="157" t="s">
        <v>43</v>
      </c>
      <c r="H875" s="157" t="s">
        <v>197</v>
      </c>
      <c r="I875" s="116" t="s">
        <v>72</v>
      </c>
      <c r="J875" s="116" t="s">
        <v>45</v>
      </c>
      <c r="K875" s="116" t="s">
        <v>75</v>
      </c>
      <c r="L875" s="116" t="s">
        <v>75</v>
      </c>
      <c r="M875" s="116">
        <v>6</v>
      </c>
      <c r="N875" s="117">
        <v>1.47</v>
      </c>
      <c r="O875" s="146">
        <v>194</v>
      </c>
      <c r="P875" s="146">
        <v>368</v>
      </c>
      <c r="Q875" s="242">
        <v>1.1100000000000001</v>
      </c>
      <c r="R875" s="118" t="str">
        <f t="shared" si="238"/>
        <v>200 - 299</v>
      </c>
      <c r="S875" s="118" t="str">
        <f t="shared" si="239"/>
        <v>1.4 - 1.59</v>
      </c>
      <c r="T875" s="119">
        <f t="shared" si="240"/>
        <v>1.6317000000000002</v>
      </c>
      <c r="U875" s="120">
        <f t="shared" si="241"/>
        <v>0.63837802785698183</v>
      </c>
      <c r="V875" s="161">
        <f t="shared" si="242"/>
        <v>1.6316999999999999</v>
      </c>
      <c r="W875" s="161">
        <f t="shared" si="243"/>
        <v>461.76533650762485</v>
      </c>
      <c r="X875" s="121">
        <f t="shared" si="244"/>
        <v>11.969632502917609</v>
      </c>
      <c r="Y875" s="188">
        <v>10.783452705331179</v>
      </c>
      <c r="Z875" s="148">
        <f t="shared" si="245"/>
        <v>97</v>
      </c>
      <c r="AA875" s="148">
        <f t="shared" si="246"/>
        <v>184</v>
      </c>
      <c r="AB875" s="122">
        <f t="shared" si="247"/>
        <v>282.99646779899786</v>
      </c>
      <c r="AC875" s="30">
        <f t="shared" si="248"/>
        <v>575.11534041169523</v>
      </c>
      <c r="AD875" s="31">
        <f t="shared" si="249"/>
        <v>0.52717391304347827</v>
      </c>
      <c r="AE875" s="164">
        <f t="shared" si="250"/>
        <v>37.337999999999994</v>
      </c>
      <c r="AF875" s="165">
        <f t="shared" si="251"/>
        <v>11.969632502917609</v>
      </c>
      <c r="AH875" t="str">
        <f t="shared" si="252"/>
        <v>2022</v>
      </c>
    </row>
    <row r="876" spans="4:34" hidden="1" x14ac:dyDescent="0.25">
      <c r="D876" s="282" t="str">
        <f t="shared" si="237"/>
        <v>Q2 2022</v>
      </c>
      <c r="E876" s="114" t="s">
        <v>67</v>
      </c>
      <c r="F876" s="115" t="s">
        <v>84</v>
      </c>
      <c r="G876" s="157" t="s">
        <v>43</v>
      </c>
      <c r="H876" s="157" t="s">
        <v>197</v>
      </c>
      <c r="I876" s="116" t="s">
        <v>58</v>
      </c>
      <c r="J876" s="116" t="s">
        <v>45</v>
      </c>
      <c r="K876" s="116" t="s">
        <v>75</v>
      </c>
      <c r="L876" s="116" t="s">
        <v>75</v>
      </c>
      <c r="M876" s="116" t="s">
        <v>276</v>
      </c>
      <c r="N876" s="117">
        <v>1.47</v>
      </c>
      <c r="O876" s="146">
        <v>194</v>
      </c>
      <c r="P876" s="146">
        <v>368</v>
      </c>
      <c r="Q876" s="242">
        <v>0.55000000000000004</v>
      </c>
      <c r="R876" s="118" t="str">
        <f t="shared" si="238"/>
        <v>200 - 299</v>
      </c>
      <c r="S876" s="118" t="str">
        <f t="shared" si="239"/>
        <v>1.4 - 1.59</v>
      </c>
      <c r="T876" s="119">
        <f t="shared" si="240"/>
        <v>0.8085</v>
      </c>
      <c r="U876" s="120">
        <f t="shared" si="241"/>
        <v>0.3163134372264324</v>
      </c>
      <c r="V876" s="161">
        <f t="shared" si="242"/>
        <v>0.8085</v>
      </c>
      <c r="W876" s="161">
        <f t="shared" si="243"/>
        <v>228.80264421548981</v>
      </c>
      <c r="X876" s="121">
        <f t="shared" si="244"/>
        <v>7.1889684702207832</v>
      </c>
      <c r="Y876" s="188">
        <v>13.070851764037787</v>
      </c>
      <c r="Z876" s="148">
        <f t="shared" si="245"/>
        <v>97</v>
      </c>
      <c r="AA876" s="148">
        <f t="shared" si="246"/>
        <v>184</v>
      </c>
      <c r="AB876" s="122">
        <f t="shared" si="247"/>
        <v>282.99646779899786</v>
      </c>
      <c r="AC876" s="30">
        <f t="shared" si="248"/>
        <v>575.11534041169523</v>
      </c>
      <c r="AD876" s="31">
        <f t="shared" si="249"/>
        <v>0.52717391304347827</v>
      </c>
      <c r="AE876" s="164">
        <f t="shared" si="250"/>
        <v>37.337999999999994</v>
      </c>
      <c r="AF876" s="165">
        <f t="shared" si="251"/>
        <v>7.1889684702207832</v>
      </c>
      <c r="AH876" t="str">
        <f t="shared" si="252"/>
        <v>2022</v>
      </c>
    </row>
    <row r="877" spans="4:34" hidden="1" x14ac:dyDescent="0.25">
      <c r="D877" s="282" t="str">
        <f t="shared" si="237"/>
        <v>Q2 2022</v>
      </c>
      <c r="E877" s="114" t="s">
        <v>67</v>
      </c>
      <c r="F877" s="115" t="s">
        <v>84</v>
      </c>
      <c r="G877" s="157" t="s">
        <v>43</v>
      </c>
      <c r="H877" s="157" t="s">
        <v>197</v>
      </c>
      <c r="I877" s="116" t="s">
        <v>72</v>
      </c>
      <c r="J877" s="116" t="s">
        <v>45</v>
      </c>
      <c r="K877" s="116" t="s">
        <v>75</v>
      </c>
      <c r="L877" s="116" t="s">
        <v>75</v>
      </c>
      <c r="M877" s="116" t="s">
        <v>285</v>
      </c>
      <c r="N877" s="117">
        <v>1.32</v>
      </c>
      <c r="O877" s="146">
        <v>466</v>
      </c>
      <c r="P877" s="146">
        <v>466</v>
      </c>
      <c r="Q877" s="242">
        <v>0.25</v>
      </c>
      <c r="R877" s="118" t="str">
        <f t="shared" si="238"/>
        <v>400 - 499</v>
      </c>
      <c r="S877" s="118" t="str">
        <f t="shared" si="239"/>
        <v>1.2 - 1.39</v>
      </c>
      <c r="T877" s="119">
        <f t="shared" si="240"/>
        <v>0.33</v>
      </c>
      <c r="U877" s="120">
        <f t="shared" si="241"/>
        <v>0.14051584799999997</v>
      </c>
      <c r="V877" s="161">
        <f t="shared" si="242"/>
        <v>0.33</v>
      </c>
      <c r="W877" s="161">
        <f t="shared" si="243"/>
        <v>164.75588001646557</v>
      </c>
      <c r="X877" s="121">
        <f t="shared" si="244"/>
        <v>2.9409416469085037</v>
      </c>
      <c r="Y877" s="188">
        <v>11.763766587634015</v>
      </c>
      <c r="Z877" s="148">
        <f t="shared" si="245"/>
        <v>1</v>
      </c>
      <c r="AA877" s="148">
        <f t="shared" si="246"/>
        <v>1</v>
      </c>
      <c r="AB877" s="122">
        <f t="shared" si="247"/>
        <v>499.26024247413807</v>
      </c>
      <c r="AC877" s="30">
        <f t="shared" si="248"/>
        <v>562.06339199999991</v>
      </c>
      <c r="AD877" s="31">
        <f t="shared" si="249"/>
        <v>1</v>
      </c>
      <c r="AE877" s="164">
        <f t="shared" si="250"/>
        <v>33.527999999999999</v>
      </c>
      <c r="AF877" s="165">
        <f t="shared" si="251"/>
        <v>2.9409416469085037</v>
      </c>
      <c r="AH877" t="str">
        <f t="shared" si="252"/>
        <v>2022</v>
      </c>
    </row>
    <row r="878" spans="4:34" hidden="1" x14ac:dyDescent="0.25">
      <c r="D878" s="282" t="str">
        <f t="shared" si="237"/>
        <v>Q2 2022</v>
      </c>
      <c r="E878" s="114" t="s">
        <v>67</v>
      </c>
      <c r="F878" s="115" t="s">
        <v>84</v>
      </c>
      <c r="G878" s="157" t="s">
        <v>43</v>
      </c>
      <c r="H878" s="157" t="s">
        <v>197</v>
      </c>
      <c r="I878" s="116" t="s">
        <v>50</v>
      </c>
      <c r="J878" s="116" t="s">
        <v>45</v>
      </c>
      <c r="K878" s="116" t="s">
        <v>75</v>
      </c>
      <c r="L878" s="116" t="s">
        <v>75</v>
      </c>
      <c r="M878" s="116" t="s">
        <v>285</v>
      </c>
      <c r="N878" s="117">
        <v>1.32</v>
      </c>
      <c r="O878" s="146">
        <v>466</v>
      </c>
      <c r="P878" s="146">
        <v>466</v>
      </c>
      <c r="Q878" s="242">
        <v>0.57999999999999996</v>
      </c>
      <c r="R878" s="118" t="str">
        <f t="shared" si="238"/>
        <v>400 - 499</v>
      </c>
      <c r="S878" s="118" t="str">
        <f t="shared" si="239"/>
        <v>1.2 - 1.39</v>
      </c>
      <c r="T878" s="119">
        <f t="shared" si="240"/>
        <v>0.76559999999999995</v>
      </c>
      <c r="U878" s="120">
        <f t="shared" si="241"/>
        <v>0.32599676735999994</v>
      </c>
      <c r="V878" s="161">
        <f t="shared" si="242"/>
        <v>0.76560000000000006</v>
      </c>
      <c r="W878" s="161">
        <f t="shared" si="243"/>
        <v>382.23364163820008</v>
      </c>
      <c r="X878" s="121">
        <f t="shared" si="244"/>
        <v>6.8229846208277278</v>
      </c>
      <c r="Y878" s="188">
        <v>11.763766587634015</v>
      </c>
      <c r="Z878" s="148">
        <f t="shared" si="245"/>
        <v>1</v>
      </c>
      <c r="AA878" s="148">
        <f t="shared" si="246"/>
        <v>1</v>
      </c>
      <c r="AB878" s="122">
        <f t="shared" si="247"/>
        <v>499.26024247413807</v>
      </c>
      <c r="AC878" s="30">
        <f t="shared" si="248"/>
        <v>562.06339199999991</v>
      </c>
      <c r="AD878" s="31">
        <f t="shared" si="249"/>
        <v>1</v>
      </c>
      <c r="AE878" s="164">
        <f t="shared" si="250"/>
        <v>33.527999999999999</v>
      </c>
      <c r="AF878" s="165">
        <f t="shared" si="251"/>
        <v>6.8229846208277278</v>
      </c>
      <c r="AH878" t="str">
        <f t="shared" si="252"/>
        <v>2022</v>
      </c>
    </row>
    <row r="879" spans="4:34" hidden="1" x14ac:dyDescent="0.25">
      <c r="D879" s="282" t="str">
        <f t="shared" si="237"/>
        <v>Q2 2022</v>
      </c>
      <c r="E879" s="114" t="s">
        <v>67</v>
      </c>
      <c r="F879" s="115" t="s">
        <v>84</v>
      </c>
      <c r="G879" s="157" t="s">
        <v>43</v>
      </c>
      <c r="H879" s="157" t="s">
        <v>197</v>
      </c>
      <c r="I879" s="116" t="s">
        <v>72</v>
      </c>
      <c r="J879" s="116" t="s">
        <v>45</v>
      </c>
      <c r="K879" s="116" t="s">
        <v>75</v>
      </c>
      <c r="L879" s="116" t="s">
        <v>75</v>
      </c>
      <c r="M879" s="116" t="s">
        <v>164</v>
      </c>
      <c r="N879" s="117">
        <v>1.41</v>
      </c>
      <c r="O879" s="146">
        <v>320</v>
      </c>
      <c r="P879" s="146">
        <v>360</v>
      </c>
      <c r="Q879" s="242">
        <v>1.4999999999999999E-2</v>
      </c>
      <c r="R879" s="118" t="str">
        <f t="shared" si="238"/>
        <v>300 - 399</v>
      </c>
      <c r="S879" s="118" t="str">
        <f t="shared" si="239"/>
        <v>1.4 - 1.59</v>
      </c>
      <c r="T879" s="119">
        <f t="shared" si="240"/>
        <v>2.1149999999999999E-2</v>
      </c>
      <c r="U879" s="120">
        <f t="shared" si="241"/>
        <v>9.5534758874482699E-3</v>
      </c>
      <c r="V879" s="161">
        <f t="shared" si="242"/>
        <v>2.1149999999999995E-2</v>
      </c>
      <c r="W879" s="161">
        <f t="shared" si="243"/>
        <v>7.2249567472753764</v>
      </c>
      <c r="X879" s="121">
        <f t="shared" si="244"/>
        <v>0.17645649881451023</v>
      </c>
      <c r="Y879" s="188">
        <v>11.763766587634015</v>
      </c>
      <c r="Z879" s="148">
        <f t="shared" si="245"/>
        <v>8</v>
      </c>
      <c r="AA879" s="148">
        <f t="shared" si="246"/>
        <v>9</v>
      </c>
      <c r="AB879" s="122">
        <f t="shared" si="247"/>
        <v>341.60551996573889</v>
      </c>
      <c r="AC879" s="30">
        <f t="shared" si="248"/>
        <v>636.89839249655142</v>
      </c>
      <c r="AD879" s="31">
        <f t="shared" si="249"/>
        <v>0.88888888888888884</v>
      </c>
      <c r="AE879" s="164">
        <f t="shared" si="250"/>
        <v>35.813999999999993</v>
      </c>
      <c r="AF879" s="165">
        <f t="shared" si="251"/>
        <v>0.17645649881451023</v>
      </c>
      <c r="AH879" t="str">
        <f t="shared" si="252"/>
        <v>2022</v>
      </c>
    </row>
    <row r="880" spans="4:34" hidden="1" x14ac:dyDescent="0.25">
      <c r="D880" s="282" t="str">
        <f t="shared" si="237"/>
        <v>Q2 2022</v>
      </c>
      <c r="E880" s="114" t="s">
        <v>67</v>
      </c>
      <c r="F880" s="115" t="s">
        <v>84</v>
      </c>
      <c r="G880" s="157" t="s">
        <v>43</v>
      </c>
      <c r="H880" s="157" t="s">
        <v>197</v>
      </c>
      <c r="I880" s="116" t="s">
        <v>50</v>
      </c>
      <c r="J880" s="116" t="s">
        <v>45</v>
      </c>
      <c r="K880" s="116" t="s">
        <v>75</v>
      </c>
      <c r="L880" s="116" t="s">
        <v>75</v>
      </c>
      <c r="M880" s="116" t="s">
        <v>164</v>
      </c>
      <c r="N880" s="117">
        <v>1.41</v>
      </c>
      <c r="O880" s="146">
        <v>320</v>
      </c>
      <c r="P880" s="146">
        <v>360</v>
      </c>
      <c r="Q880" s="242">
        <v>5.5E-2</v>
      </c>
      <c r="R880" s="118" t="str">
        <f t="shared" si="238"/>
        <v>300 - 399</v>
      </c>
      <c r="S880" s="118" t="str">
        <f t="shared" si="239"/>
        <v>1.4 - 1.59</v>
      </c>
      <c r="T880" s="119">
        <f t="shared" si="240"/>
        <v>7.7549999999999994E-2</v>
      </c>
      <c r="U880" s="120">
        <f t="shared" si="241"/>
        <v>3.5029411587310329E-2</v>
      </c>
      <c r="V880" s="161">
        <f t="shared" si="242"/>
        <v>7.7549999999999994E-2</v>
      </c>
      <c r="W880" s="161">
        <f t="shared" si="243"/>
        <v>26.491508073343049</v>
      </c>
      <c r="X880" s="121">
        <f t="shared" si="244"/>
        <v>0.64700716231987077</v>
      </c>
      <c r="Y880" s="188">
        <v>11.763766587634015</v>
      </c>
      <c r="Z880" s="148">
        <f t="shared" si="245"/>
        <v>8</v>
      </c>
      <c r="AA880" s="148">
        <f t="shared" si="246"/>
        <v>9</v>
      </c>
      <c r="AB880" s="122">
        <f t="shared" si="247"/>
        <v>341.60551996573889</v>
      </c>
      <c r="AC880" s="30">
        <f t="shared" si="248"/>
        <v>636.89839249655142</v>
      </c>
      <c r="AD880" s="31">
        <f t="shared" si="249"/>
        <v>0.88888888888888884</v>
      </c>
      <c r="AE880" s="164">
        <f t="shared" si="250"/>
        <v>35.813999999999993</v>
      </c>
      <c r="AF880" s="165">
        <f t="shared" si="251"/>
        <v>0.64700716231987077</v>
      </c>
      <c r="AH880" t="str">
        <f t="shared" si="252"/>
        <v>2022</v>
      </c>
    </row>
    <row r="881" spans="4:34" hidden="1" x14ac:dyDescent="0.25">
      <c r="D881" s="282" t="str">
        <f t="shared" si="237"/>
        <v>Q2 2022</v>
      </c>
      <c r="E881" s="114" t="s">
        <v>67</v>
      </c>
      <c r="F881" s="115" t="s">
        <v>84</v>
      </c>
      <c r="G881" s="157" t="s">
        <v>43</v>
      </c>
      <c r="H881" s="157" t="s">
        <v>197</v>
      </c>
      <c r="I881" s="116" t="s">
        <v>72</v>
      </c>
      <c r="J881" s="116" t="s">
        <v>45</v>
      </c>
      <c r="K881" s="116" t="s">
        <v>75</v>
      </c>
      <c r="L881" s="116" t="s">
        <v>75</v>
      </c>
      <c r="M881" s="116" t="s">
        <v>188</v>
      </c>
      <c r="N881" s="117">
        <v>1.43</v>
      </c>
      <c r="O881" s="146">
        <v>466</v>
      </c>
      <c r="P881" s="146">
        <v>466</v>
      </c>
      <c r="Q881" s="242">
        <v>0.17499999999999999</v>
      </c>
      <c r="R881" s="118" t="str">
        <f t="shared" si="238"/>
        <v>400 - 499</v>
      </c>
      <c r="S881" s="118" t="str">
        <f t="shared" si="239"/>
        <v>1.4 - 1.59</v>
      </c>
      <c r="T881" s="119">
        <f t="shared" si="240"/>
        <v>0.25024999999999997</v>
      </c>
      <c r="U881" s="120">
        <f t="shared" si="241"/>
        <v>0.11543767234999995</v>
      </c>
      <c r="V881" s="161">
        <f t="shared" si="242"/>
        <v>0.25024999999999997</v>
      </c>
      <c r="W881" s="161">
        <f t="shared" si="243"/>
        <v>115.32911601152588</v>
      </c>
      <c r="X881" s="121">
        <f t="shared" si="244"/>
        <v>2.9188040985885637</v>
      </c>
      <c r="Y881" s="188">
        <v>16.678880563363222</v>
      </c>
      <c r="Z881" s="148">
        <f t="shared" si="245"/>
        <v>1</v>
      </c>
      <c r="AA881" s="148">
        <f t="shared" si="246"/>
        <v>1</v>
      </c>
      <c r="AB881" s="122">
        <f t="shared" si="247"/>
        <v>460.85560843766592</v>
      </c>
      <c r="AC881" s="30">
        <f t="shared" si="248"/>
        <v>659.64384199999984</v>
      </c>
      <c r="AD881" s="31">
        <f t="shared" si="249"/>
        <v>1</v>
      </c>
      <c r="AE881" s="164">
        <f t="shared" si="250"/>
        <v>36.321999999999996</v>
      </c>
      <c r="AF881" s="165">
        <f t="shared" si="251"/>
        <v>2.9188040985885637</v>
      </c>
      <c r="AH881" t="str">
        <f t="shared" si="252"/>
        <v>2022</v>
      </c>
    </row>
    <row r="882" spans="4:34" hidden="1" x14ac:dyDescent="0.25">
      <c r="D882" s="282" t="str">
        <f t="shared" si="237"/>
        <v>Q2 2022</v>
      </c>
      <c r="E882" s="114" t="s">
        <v>67</v>
      </c>
      <c r="F882" s="115" t="s">
        <v>84</v>
      </c>
      <c r="G882" s="157" t="s">
        <v>43</v>
      </c>
      <c r="H882" s="157" t="s">
        <v>197</v>
      </c>
      <c r="I882" s="116" t="s">
        <v>72</v>
      </c>
      <c r="J882" s="116" t="s">
        <v>45</v>
      </c>
      <c r="K882" s="116" t="s">
        <v>75</v>
      </c>
      <c r="L882" s="116" t="s">
        <v>75</v>
      </c>
      <c r="M882" s="116" t="s">
        <v>291</v>
      </c>
      <c r="N882" s="117">
        <v>1.74</v>
      </c>
      <c r="O882" s="146">
        <v>466</v>
      </c>
      <c r="P882" s="146">
        <v>466</v>
      </c>
      <c r="Q882" s="242">
        <v>0.36499999999999999</v>
      </c>
      <c r="R882" s="118" t="str">
        <f t="shared" si="238"/>
        <v>300 - 399</v>
      </c>
      <c r="S882" s="118" t="str">
        <f t="shared" si="239"/>
        <v>1.6 - 1.79</v>
      </c>
      <c r="T882" s="119">
        <f t="shared" si="240"/>
        <v>0.6351</v>
      </c>
      <c r="U882" s="120">
        <f t="shared" si="241"/>
        <v>0.35647477091999996</v>
      </c>
      <c r="V882" s="161">
        <f t="shared" si="242"/>
        <v>0.63509999999999989</v>
      </c>
      <c r="W882" s="161">
        <f t="shared" si="243"/>
        <v>240.54358482403973</v>
      </c>
      <c r="X882" s="121">
        <f t="shared" si="244"/>
        <v>5.6925044756448697</v>
      </c>
      <c r="Y882" s="188">
        <v>15.595902672999642</v>
      </c>
      <c r="Z882" s="148">
        <f t="shared" si="245"/>
        <v>1</v>
      </c>
      <c r="AA882" s="148">
        <f t="shared" si="246"/>
        <v>1</v>
      </c>
      <c r="AB882" s="122">
        <f t="shared" si="247"/>
        <v>378.74914946313925</v>
      </c>
      <c r="AC882" s="30">
        <f t="shared" si="248"/>
        <v>976.64320799999996</v>
      </c>
      <c r="AD882" s="31">
        <f t="shared" si="249"/>
        <v>1</v>
      </c>
      <c r="AE882" s="164">
        <f t="shared" si="250"/>
        <v>44.195999999999998</v>
      </c>
      <c r="AF882" s="165">
        <f t="shared" si="251"/>
        <v>5.6925044756448697</v>
      </c>
      <c r="AH882" t="str">
        <f t="shared" si="252"/>
        <v>2022</v>
      </c>
    </row>
    <row r="883" spans="4:34" hidden="1" x14ac:dyDescent="0.25">
      <c r="D883" s="282" t="str">
        <f t="shared" si="237"/>
        <v>Q2 2022</v>
      </c>
      <c r="E883" s="114" t="s">
        <v>67</v>
      </c>
      <c r="F883" s="115" t="s">
        <v>84</v>
      </c>
      <c r="G883" s="157" t="s">
        <v>43</v>
      </c>
      <c r="H883" s="157" t="s">
        <v>197</v>
      </c>
      <c r="I883" s="116" t="s">
        <v>58</v>
      </c>
      <c r="J883" s="116" t="s">
        <v>45</v>
      </c>
      <c r="K883" s="116" t="s">
        <v>75</v>
      </c>
      <c r="L883" s="116" t="s">
        <v>75</v>
      </c>
      <c r="M883" s="116" t="s">
        <v>291</v>
      </c>
      <c r="N883" s="117">
        <v>1.74</v>
      </c>
      <c r="O883" s="146">
        <v>336</v>
      </c>
      <c r="P883" s="146">
        <v>580</v>
      </c>
      <c r="Q883" s="242">
        <v>0.41</v>
      </c>
      <c r="R883" s="118" t="str">
        <f t="shared" si="238"/>
        <v>300 - 399</v>
      </c>
      <c r="S883" s="118" t="str">
        <f t="shared" si="239"/>
        <v>1.6 - 1.79</v>
      </c>
      <c r="T883" s="119">
        <f t="shared" si="240"/>
        <v>0.71339999999999992</v>
      </c>
      <c r="U883" s="120">
        <f t="shared" si="241"/>
        <v>0.34736375856346996</v>
      </c>
      <c r="V883" s="161">
        <f t="shared" si="242"/>
        <v>0.71339999999999992</v>
      </c>
      <c r="W883" s="161">
        <f t="shared" si="243"/>
        <v>274.82113746944572</v>
      </c>
      <c r="X883" s="121">
        <f t="shared" si="244"/>
        <v>6.394320095929853</v>
      </c>
      <c r="Y883" s="188">
        <v>15.595902672999642</v>
      </c>
      <c r="Z883" s="148">
        <f t="shared" si="245"/>
        <v>84</v>
      </c>
      <c r="AA883" s="148">
        <f t="shared" si="246"/>
        <v>145</v>
      </c>
      <c r="AB883" s="122">
        <f t="shared" si="247"/>
        <v>385.22727427732792</v>
      </c>
      <c r="AC883" s="30">
        <f t="shared" si="248"/>
        <v>847.22867942309745</v>
      </c>
      <c r="AD883" s="31">
        <f t="shared" si="249"/>
        <v>0.57931034482758625</v>
      </c>
      <c r="AE883" s="164">
        <f t="shared" si="250"/>
        <v>44.195999999999998</v>
      </c>
      <c r="AF883" s="165">
        <f t="shared" si="251"/>
        <v>6.394320095929853</v>
      </c>
      <c r="AH883" t="str">
        <f t="shared" si="252"/>
        <v>2022</v>
      </c>
    </row>
    <row r="884" spans="4:34" hidden="1" x14ac:dyDescent="0.25">
      <c r="D884" s="282" t="str">
        <f t="shared" si="237"/>
        <v>Q2 2022</v>
      </c>
      <c r="E884" s="114" t="s">
        <v>67</v>
      </c>
      <c r="F884" s="115" t="s">
        <v>84</v>
      </c>
      <c r="G884" s="157" t="s">
        <v>43</v>
      </c>
      <c r="H884" s="157" t="s">
        <v>197</v>
      </c>
      <c r="I884" s="116" t="s">
        <v>73</v>
      </c>
      <c r="J884" s="116" t="s">
        <v>45</v>
      </c>
      <c r="K884" s="116" t="s">
        <v>75</v>
      </c>
      <c r="L884" s="116" t="s">
        <v>75</v>
      </c>
      <c r="M884" s="116" t="s">
        <v>292</v>
      </c>
      <c r="N884" s="117">
        <v>1.43</v>
      </c>
      <c r="O884" s="146">
        <v>466</v>
      </c>
      <c r="P884" s="146">
        <v>466</v>
      </c>
      <c r="Q884" s="242">
        <v>0.315</v>
      </c>
      <c r="R884" s="118" t="str">
        <f t="shared" si="238"/>
        <v>400 - 499</v>
      </c>
      <c r="S884" s="118" t="str">
        <f t="shared" si="239"/>
        <v>1.4 - 1.59</v>
      </c>
      <c r="T884" s="119">
        <f t="shared" si="240"/>
        <v>0.45044999999999996</v>
      </c>
      <c r="U884" s="120">
        <f t="shared" si="241"/>
        <v>0.20778781022999995</v>
      </c>
      <c r="V884" s="161">
        <f t="shared" si="242"/>
        <v>0.45044999999999996</v>
      </c>
      <c r="W884" s="161">
        <f t="shared" si="243"/>
        <v>207.59240882074661</v>
      </c>
      <c r="X884" s="121">
        <f t="shared" si="244"/>
        <v>3.995054920656707</v>
      </c>
      <c r="Y884" s="188">
        <v>12.682714033830816</v>
      </c>
      <c r="Z884" s="148">
        <f t="shared" si="245"/>
        <v>1</v>
      </c>
      <c r="AA884" s="148">
        <f t="shared" si="246"/>
        <v>1</v>
      </c>
      <c r="AB884" s="122">
        <f t="shared" si="247"/>
        <v>460.85560843766592</v>
      </c>
      <c r="AC884" s="30">
        <f t="shared" si="248"/>
        <v>659.64384199999984</v>
      </c>
      <c r="AD884" s="31">
        <f t="shared" si="249"/>
        <v>1</v>
      </c>
      <c r="AE884" s="164">
        <f t="shared" si="250"/>
        <v>36.321999999999996</v>
      </c>
      <c r="AF884" s="165">
        <f t="shared" si="251"/>
        <v>3.995054920656707</v>
      </c>
      <c r="AH884" t="str">
        <f t="shared" si="252"/>
        <v>2022</v>
      </c>
    </row>
    <row r="885" spans="4:34" hidden="1" x14ac:dyDescent="0.25">
      <c r="D885" s="282" t="str">
        <f t="shared" si="237"/>
        <v>Q2 2022</v>
      </c>
      <c r="E885" s="114" t="s">
        <v>67</v>
      </c>
      <c r="F885" s="115" t="s">
        <v>84</v>
      </c>
      <c r="G885" s="157" t="s">
        <v>43</v>
      </c>
      <c r="H885" s="157" t="s">
        <v>197</v>
      </c>
      <c r="I885" s="116" t="s">
        <v>58</v>
      </c>
      <c r="J885" s="116" t="s">
        <v>45</v>
      </c>
      <c r="K885" s="116" t="s">
        <v>75</v>
      </c>
      <c r="L885" s="116" t="s">
        <v>75</v>
      </c>
      <c r="M885" s="116" t="s">
        <v>283</v>
      </c>
      <c r="N885" s="117">
        <v>1.43</v>
      </c>
      <c r="O885" s="146">
        <v>466</v>
      </c>
      <c r="P885" s="146">
        <v>466</v>
      </c>
      <c r="Q885" s="242">
        <v>0.30499999999999999</v>
      </c>
      <c r="R885" s="118" t="str">
        <f t="shared" si="238"/>
        <v>400 - 499</v>
      </c>
      <c r="S885" s="118" t="str">
        <f t="shared" si="239"/>
        <v>1.4 - 1.59</v>
      </c>
      <c r="T885" s="119">
        <f t="shared" si="240"/>
        <v>0.43614999999999998</v>
      </c>
      <c r="U885" s="120">
        <f t="shared" si="241"/>
        <v>0.20119137180999994</v>
      </c>
      <c r="V885" s="161">
        <f t="shared" si="242"/>
        <v>0.43614999999999998</v>
      </c>
      <c r="W885" s="161">
        <f t="shared" si="243"/>
        <v>201.002173620088</v>
      </c>
      <c r="X885" s="121">
        <f t="shared" si="244"/>
        <v>3.986609788031525</v>
      </c>
      <c r="Y885" s="188">
        <v>13.070851764037787</v>
      </c>
      <c r="Z885" s="148">
        <f t="shared" si="245"/>
        <v>1</v>
      </c>
      <c r="AA885" s="148">
        <f t="shared" si="246"/>
        <v>1</v>
      </c>
      <c r="AB885" s="122">
        <f t="shared" si="247"/>
        <v>460.85560843766592</v>
      </c>
      <c r="AC885" s="30">
        <f t="shared" si="248"/>
        <v>659.64384199999984</v>
      </c>
      <c r="AD885" s="31">
        <f t="shared" si="249"/>
        <v>1</v>
      </c>
      <c r="AE885" s="164">
        <f t="shared" si="250"/>
        <v>36.321999999999996</v>
      </c>
      <c r="AF885" s="165">
        <f t="shared" si="251"/>
        <v>3.986609788031525</v>
      </c>
      <c r="AH885" t="str">
        <f t="shared" si="252"/>
        <v>2022</v>
      </c>
    </row>
    <row r="886" spans="4:34" hidden="1" x14ac:dyDescent="0.25">
      <c r="D886" s="282" t="str">
        <f t="shared" si="237"/>
        <v>Q2 2022</v>
      </c>
      <c r="E886" s="114" t="s">
        <v>67</v>
      </c>
      <c r="F886" s="115" t="s">
        <v>84</v>
      </c>
      <c r="G886" s="157" t="s">
        <v>43</v>
      </c>
      <c r="H886" s="157" t="s">
        <v>197</v>
      </c>
      <c r="I886" s="116" t="s">
        <v>50</v>
      </c>
      <c r="J886" s="116" t="s">
        <v>45</v>
      </c>
      <c r="K886" s="116" t="s">
        <v>75</v>
      </c>
      <c r="L886" s="116" t="s">
        <v>75</v>
      </c>
      <c r="M886" s="116" t="s">
        <v>283</v>
      </c>
      <c r="N886" s="117">
        <v>1.43</v>
      </c>
      <c r="O886" s="146">
        <v>466</v>
      </c>
      <c r="P886" s="146">
        <v>466</v>
      </c>
      <c r="Q886" s="242">
        <v>0.91</v>
      </c>
      <c r="R886" s="118" t="str">
        <f t="shared" si="238"/>
        <v>400 - 499</v>
      </c>
      <c r="S886" s="118" t="str">
        <f t="shared" si="239"/>
        <v>1.4 - 1.59</v>
      </c>
      <c r="T886" s="119">
        <f t="shared" si="240"/>
        <v>1.3012999999999999</v>
      </c>
      <c r="U886" s="120">
        <f t="shared" si="241"/>
        <v>0.60027589621999977</v>
      </c>
      <c r="V886" s="161">
        <f t="shared" si="242"/>
        <v>1.3012999999999999</v>
      </c>
      <c r="W886" s="161">
        <f t="shared" si="243"/>
        <v>599.71140325993474</v>
      </c>
      <c r="X886" s="121">
        <f t="shared" si="244"/>
        <v>11.894475105274386</v>
      </c>
      <c r="Y886" s="188">
        <v>13.070851764037787</v>
      </c>
      <c r="Z886" s="148">
        <f t="shared" si="245"/>
        <v>1</v>
      </c>
      <c r="AA886" s="148">
        <f t="shared" si="246"/>
        <v>1</v>
      </c>
      <c r="AB886" s="122">
        <f t="shared" si="247"/>
        <v>460.85560843766592</v>
      </c>
      <c r="AC886" s="30">
        <f t="shared" si="248"/>
        <v>659.64384199999984</v>
      </c>
      <c r="AD886" s="31">
        <f t="shared" si="249"/>
        <v>1</v>
      </c>
      <c r="AE886" s="164">
        <f t="shared" si="250"/>
        <v>36.321999999999996</v>
      </c>
      <c r="AF886" s="165">
        <f t="shared" si="251"/>
        <v>11.894475105274386</v>
      </c>
      <c r="AH886" t="str">
        <f t="shared" si="252"/>
        <v>2022</v>
      </c>
    </row>
    <row r="887" spans="4:34" hidden="1" x14ac:dyDescent="0.25">
      <c r="D887" s="282" t="str">
        <f t="shared" si="237"/>
        <v>Q2 2022</v>
      </c>
      <c r="E887" s="114" t="s">
        <v>67</v>
      </c>
      <c r="F887" s="115" t="s">
        <v>84</v>
      </c>
      <c r="G887" s="157" t="s">
        <v>43</v>
      </c>
      <c r="H887" s="157" t="s">
        <v>197</v>
      </c>
      <c r="I887" s="116" t="s">
        <v>72</v>
      </c>
      <c r="J887" s="116" t="s">
        <v>45</v>
      </c>
      <c r="K887" s="116" t="s">
        <v>75</v>
      </c>
      <c r="L887" s="116" t="s">
        <v>75</v>
      </c>
      <c r="M887" s="116"/>
      <c r="N887" s="117">
        <v>1.32</v>
      </c>
      <c r="O887" s="146">
        <v>466</v>
      </c>
      <c r="P887" s="146">
        <v>466</v>
      </c>
      <c r="Q887" s="242">
        <v>5.0000000000000001E-3</v>
      </c>
      <c r="R887" s="118" t="str">
        <f t="shared" si="238"/>
        <v>400 - 499</v>
      </c>
      <c r="S887" s="118" t="str">
        <f t="shared" si="239"/>
        <v>1.2 - 1.39</v>
      </c>
      <c r="T887" s="119">
        <f t="shared" si="240"/>
        <v>6.6000000000000008E-3</v>
      </c>
      <c r="U887" s="120">
        <f t="shared" si="241"/>
        <v>2.8103169599999998E-3</v>
      </c>
      <c r="V887" s="161">
        <f t="shared" si="242"/>
        <v>6.6E-3</v>
      </c>
      <c r="W887" s="161">
        <f t="shared" si="243"/>
        <v>3.2951176003293114</v>
      </c>
      <c r="X887" s="121">
        <f t="shared" si="244"/>
        <v>5.8818832938170078E-2</v>
      </c>
      <c r="Y887" s="188">
        <v>11.763766587634015</v>
      </c>
      <c r="Z887" s="148">
        <f t="shared" si="245"/>
        <v>1</v>
      </c>
      <c r="AA887" s="148">
        <f t="shared" si="246"/>
        <v>1</v>
      </c>
      <c r="AB887" s="122">
        <f t="shared" si="247"/>
        <v>499.26024247413807</v>
      </c>
      <c r="AC887" s="30">
        <f t="shared" si="248"/>
        <v>562.06339199999991</v>
      </c>
      <c r="AD887" s="31">
        <f t="shared" si="249"/>
        <v>1</v>
      </c>
      <c r="AE887" s="164">
        <f t="shared" si="250"/>
        <v>33.527999999999999</v>
      </c>
      <c r="AF887" s="165">
        <f t="shared" si="251"/>
        <v>5.8818832938170078E-2</v>
      </c>
      <c r="AH887" t="str">
        <f t="shared" si="252"/>
        <v>2022</v>
      </c>
    </row>
    <row r="888" spans="4:34" hidden="1" x14ac:dyDescent="0.25">
      <c r="D888" s="282" t="str">
        <f t="shared" si="237"/>
        <v>Q2 2022</v>
      </c>
      <c r="E888" s="114" t="s">
        <v>67</v>
      </c>
      <c r="F888" s="115" t="s">
        <v>84</v>
      </c>
      <c r="G888" s="157" t="s">
        <v>43</v>
      </c>
      <c r="H888" s="157" t="s">
        <v>197</v>
      </c>
      <c r="I888" s="116" t="s">
        <v>58</v>
      </c>
      <c r="J888" s="116" t="s">
        <v>45</v>
      </c>
      <c r="K888" s="116" t="s">
        <v>130</v>
      </c>
      <c r="L888" s="116" t="s">
        <v>130</v>
      </c>
      <c r="M888" s="116" t="s">
        <v>165</v>
      </c>
      <c r="N888" s="117">
        <v>1.64</v>
      </c>
      <c r="O888" s="146">
        <v>280</v>
      </c>
      <c r="P888" s="146">
        <v>456</v>
      </c>
      <c r="Q888" s="242">
        <v>0.11</v>
      </c>
      <c r="R888" s="118" t="str">
        <f t="shared" si="238"/>
        <v>300 - 399</v>
      </c>
      <c r="S888" s="118" t="str">
        <f t="shared" si="239"/>
        <v>1.6 - 1.79</v>
      </c>
      <c r="T888" s="119">
        <f t="shared" si="240"/>
        <v>0.18039999999999998</v>
      </c>
      <c r="U888" s="120">
        <f t="shared" si="241"/>
        <v>8.5112771934555173E-2</v>
      </c>
      <c r="V888" s="161">
        <f t="shared" si="242"/>
        <v>0.18039999999999998</v>
      </c>
      <c r="W888" s="161">
        <f t="shared" si="243"/>
        <v>58.861410108831066</v>
      </c>
      <c r="X888" s="121">
        <f t="shared" si="244"/>
        <v>1.4377936940441567</v>
      </c>
      <c r="Y888" s="188">
        <v>13.070851764037787</v>
      </c>
      <c r="Z888" s="148">
        <f t="shared" si="245"/>
        <v>35</v>
      </c>
      <c r="AA888" s="148">
        <f t="shared" si="246"/>
        <v>57</v>
      </c>
      <c r="AB888" s="122">
        <f t="shared" si="247"/>
        <v>326.28276113542722</v>
      </c>
      <c r="AC888" s="30">
        <f t="shared" si="248"/>
        <v>773.75247213231978</v>
      </c>
      <c r="AD888" s="31">
        <f t="shared" si="249"/>
        <v>0.61403508771929827</v>
      </c>
      <c r="AE888" s="164">
        <f t="shared" si="250"/>
        <v>41.655999999999992</v>
      </c>
      <c r="AF888" s="165">
        <f t="shared" si="251"/>
        <v>1.4377936940441567</v>
      </c>
      <c r="AH888" t="str">
        <f t="shared" si="252"/>
        <v>2022</v>
      </c>
    </row>
    <row r="889" spans="4:34" hidden="1" x14ac:dyDescent="0.25">
      <c r="D889" s="282" t="str">
        <f t="shared" si="237"/>
        <v>Q2 2022</v>
      </c>
      <c r="E889" s="114" t="s">
        <v>67</v>
      </c>
      <c r="F889" s="115" t="s">
        <v>84</v>
      </c>
      <c r="G889" s="157" t="s">
        <v>43</v>
      </c>
      <c r="H889" s="157" t="s">
        <v>197</v>
      </c>
      <c r="I889" s="116" t="s">
        <v>89</v>
      </c>
      <c r="J889" s="116" t="s">
        <v>45</v>
      </c>
      <c r="K889" s="116" t="s">
        <v>70</v>
      </c>
      <c r="L889" s="116" t="s">
        <v>120</v>
      </c>
      <c r="M889" s="116" t="s">
        <v>277</v>
      </c>
      <c r="N889" s="117">
        <v>1.04</v>
      </c>
      <c r="O889" s="146">
        <v>184</v>
      </c>
      <c r="P889" s="146">
        <v>276</v>
      </c>
      <c r="Q889" s="242">
        <v>0.11</v>
      </c>
      <c r="R889" s="118" t="str">
        <f t="shared" si="238"/>
        <v>300 - 399</v>
      </c>
      <c r="S889" s="118" t="str">
        <f t="shared" si="239"/>
        <v>1 - 1.19</v>
      </c>
      <c r="T889" s="119">
        <f t="shared" si="240"/>
        <v>0.1144</v>
      </c>
      <c r="U889" s="120">
        <f t="shared" si="241"/>
        <v>3.5427025920000001E-2</v>
      </c>
      <c r="V889" s="161">
        <f t="shared" si="242"/>
        <v>0.1144</v>
      </c>
      <c r="W889" s="161">
        <f t="shared" si="243"/>
        <v>36.48817890769557</v>
      </c>
      <c r="X889" s="121">
        <f t="shared" si="244"/>
        <v>1.4377936940441567</v>
      </c>
      <c r="Y889" s="188">
        <v>13.070851764037787</v>
      </c>
      <c r="Z889" s="148">
        <f t="shared" si="245"/>
        <v>2</v>
      </c>
      <c r="AA889" s="148">
        <f t="shared" si="246"/>
        <v>3</v>
      </c>
      <c r="AB889" s="122">
        <f t="shared" si="247"/>
        <v>318.95261282950673</v>
      </c>
      <c r="AC889" s="30">
        <f t="shared" si="248"/>
        <v>322.063872</v>
      </c>
      <c r="AD889" s="31">
        <f t="shared" si="249"/>
        <v>0.66666666666666663</v>
      </c>
      <c r="AE889" s="164">
        <f t="shared" si="250"/>
        <v>26.416</v>
      </c>
      <c r="AF889" s="165">
        <f t="shared" si="251"/>
        <v>1.4377936940441567</v>
      </c>
      <c r="AH889" t="str">
        <f t="shared" si="252"/>
        <v>2022</v>
      </c>
    </row>
    <row r="890" spans="4:34" hidden="1" x14ac:dyDescent="0.25">
      <c r="D890" s="282" t="str">
        <f t="shared" si="237"/>
        <v>Q2 2022</v>
      </c>
      <c r="E890" s="114" t="s">
        <v>67</v>
      </c>
      <c r="F890" s="115" t="s">
        <v>84</v>
      </c>
      <c r="G890" s="157" t="s">
        <v>43</v>
      </c>
      <c r="H890" s="157" t="s">
        <v>197</v>
      </c>
      <c r="I890" s="116" t="s">
        <v>89</v>
      </c>
      <c r="J890" s="116" t="s">
        <v>45</v>
      </c>
      <c r="K890" s="116" t="s">
        <v>70</v>
      </c>
      <c r="L890" s="116" t="s">
        <v>120</v>
      </c>
      <c r="M890" s="116" t="s">
        <v>274</v>
      </c>
      <c r="N890" s="117">
        <v>0.95</v>
      </c>
      <c r="O890" s="146">
        <v>120</v>
      </c>
      <c r="P890" s="146">
        <v>240</v>
      </c>
      <c r="Q890" s="242">
        <v>0.13</v>
      </c>
      <c r="R890" s="118" t="str">
        <f t="shared" si="238"/>
        <v>200 - 299</v>
      </c>
      <c r="S890" s="118" t="str">
        <f t="shared" si="239"/>
        <v>0.8 - 0.99</v>
      </c>
      <c r="T890" s="119">
        <f t="shared" si="240"/>
        <v>0.1235</v>
      </c>
      <c r="U890" s="120">
        <f t="shared" si="241"/>
        <v>3.0277358800000001E-2</v>
      </c>
      <c r="V890" s="161">
        <f t="shared" si="242"/>
        <v>0.1235</v>
      </c>
      <c r="W890" s="161">
        <f t="shared" si="243"/>
        <v>34.882660448996717</v>
      </c>
      <c r="X890" s="121">
        <f t="shared" si="244"/>
        <v>1.0195264375949473</v>
      </c>
      <c r="Y890" s="188">
        <v>7.842511058422672</v>
      </c>
      <c r="Z890" s="148">
        <f t="shared" si="245"/>
        <v>1</v>
      </c>
      <c r="AA890" s="148">
        <f t="shared" si="246"/>
        <v>2</v>
      </c>
      <c r="AB890" s="122">
        <f t="shared" si="247"/>
        <v>282.45069189471025</v>
      </c>
      <c r="AC890" s="30">
        <f t="shared" si="248"/>
        <v>232.90276</v>
      </c>
      <c r="AD890" s="31">
        <f t="shared" si="249"/>
        <v>0.5</v>
      </c>
      <c r="AE890" s="164">
        <f t="shared" si="250"/>
        <v>24.13</v>
      </c>
      <c r="AF890" s="165">
        <f t="shared" si="251"/>
        <v>1.0195264375949473</v>
      </c>
      <c r="AH890" t="str">
        <f t="shared" si="252"/>
        <v>2022</v>
      </c>
    </row>
    <row r="891" spans="4:34" hidden="1" x14ac:dyDescent="0.25">
      <c r="D891" s="282" t="str">
        <f t="shared" si="237"/>
        <v>Q2 2022</v>
      </c>
      <c r="E891" s="114" t="s">
        <v>67</v>
      </c>
      <c r="F891" s="115" t="s">
        <v>84</v>
      </c>
      <c r="G891" s="157" t="s">
        <v>43</v>
      </c>
      <c r="H891" s="157" t="s">
        <v>197</v>
      </c>
      <c r="I891" s="116" t="s">
        <v>44</v>
      </c>
      <c r="J891" s="116" t="s">
        <v>45</v>
      </c>
      <c r="K891" s="116" t="s">
        <v>70</v>
      </c>
      <c r="L891" s="116" t="s">
        <v>120</v>
      </c>
      <c r="M891" s="116" t="s">
        <v>166</v>
      </c>
      <c r="N891" s="117">
        <v>1.58</v>
      </c>
      <c r="O891" s="146">
        <v>400</v>
      </c>
      <c r="P891" s="146">
        <v>400</v>
      </c>
      <c r="Q891" s="242">
        <v>0.16</v>
      </c>
      <c r="R891" s="118" t="str">
        <f t="shared" si="238"/>
        <v>300 - 399</v>
      </c>
      <c r="S891" s="118" t="str">
        <f t="shared" si="239"/>
        <v>1.4 - 1.59</v>
      </c>
      <c r="T891" s="119">
        <f t="shared" si="240"/>
        <v>0.25280000000000002</v>
      </c>
      <c r="U891" s="120">
        <f t="shared" si="241"/>
        <v>0.12884619391999999</v>
      </c>
      <c r="V891" s="161">
        <f t="shared" si="242"/>
        <v>0.25280000000000002</v>
      </c>
      <c r="W891" s="161">
        <f t="shared" si="243"/>
        <v>90.509667991878089</v>
      </c>
      <c r="X891" s="121">
        <f t="shared" si="244"/>
        <v>2.5803305851715344</v>
      </c>
      <c r="Y891" s="188">
        <v>16.127066157322091</v>
      </c>
      <c r="Z891" s="148">
        <f t="shared" si="245"/>
        <v>1</v>
      </c>
      <c r="AA891" s="148">
        <f t="shared" si="246"/>
        <v>1</v>
      </c>
      <c r="AB891" s="122">
        <f t="shared" si="247"/>
        <v>358.02874996787216</v>
      </c>
      <c r="AC891" s="30">
        <f t="shared" si="248"/>
        <v>805.28871199999992</v>
      </c>
      <c r="AD891" s="31">
        <f t="shared" si="249"/>
        <v>1</v>
      </c>
      <c r="AE891" s="164">
        <f t="shared" si="250"/>
        <v>40.131999999999998</v>
      </c>
      <c r="AF891" s="165">
        <f t="shared" si="251"/>
        <v>2.5803305851715344</v>
      </c>
      <c r="AH891" t="str">
        <f t="shared" si="252"/>
        <v>2022</v>
      </c>
    </row>
    <row r="892" spans="4:34" hidden="1" x14ac:dyDescent="0.25">
      <c r="D892" s="282" t="str">
        <f t="shared" si="237"/>
        <v>Q2 2022</v>
      </c>
      <c r="E892" s="114" t="s">
        <v>67</v>
      </c>
      <c r="F892" s="115" t="s">
        <v>84</v>
      </c>
      <c r="G892" s="157" t="s">
        <v>43</v>
      </c>
      <c r="H892" s="157" t="s">
        <v>197</v>
      </c>
      <c r="I892" s="116" t="s">
        <v>44</v>
      </c>
      <c r="J892" s="116" t="s">
        <v>45</v>
      </c>
      <c r="K892" s="116" t="s">
        <v>70</v>
      </c>
      <c r="L892" s="116" t="s">
        <v>119</v>
      </c>
      <c r="M892" s="116" t="s">
        <v>159</v>
      </c>
      <c r="N892" s="117">
        <v>1.28</v>
      </c>
      <c r="O892" s="146">
        <v>390</v>
      </c>
      <c r="P892" s="146">
        <v>390</v>
      </c>
      <c r="Q892" s="242">
        <v>0.06</v>
      </c>
      <c r="R892" s="118" t="str">
        <f t="shared" si="238"/>
        <v>400 - 499</v>
      </c>
      <c r="S892" s="118" t="str">
        <f t="shared" si="239"/>
        <v>1.2 - 1.39</v>
      </c>
      <c r="T892" s="119">
        <f t="shared" si="240"/>
        <v>7.6799999999999993E-2</v>
      </c>
      <c r="U892" s="120">
        <f t="shared" si="241"/>
        <v>3.1710904320000004E-2</v>
      </c>
      <c r="V892" s="161">
        <f t="shared" si="242"/>
        <v>7.6800000000000007E-2</v>
      </c>
      <c r="W892" s="161">
        <f t="shared" si="243"/>
        <v>33.092597359530423</v>
      </c>
      <c r="X892" s="121">
        <f t="shared" si="244"/>
        <v>0.70582599525804091</v>
      </c>
      <c r="Y892" s="188">
        <v>11.763766587634015</v>
      </c>
      <c r="Z892" s="148">
        <f t="shared" si="245"/>
        <v>1</v>
      </c>
      <c r="AA892" s="148">
        <f t="shared" si="246"/>
        <v>1</v>
      </c>
      <c r="AB892" s="122">
        <f t="shared" si="247"/>
        <v>430.8931947855524</v>
      </c>
      <c r="AC892" s="30">
        <f t="shared" si="248"/>
        <v>528.51507200000003</v>
      </c>
      <c r="AD892" s="31">
        <f t="shared" si="249"/>
        <v>1</v>
      </c>
      <c r="AE892" s="164">
        <f t="shared" si="250"/>
        <v>32.512</v>
      </c>
      <c r="AF892" s="165">
        <f t="shared" si="251"/>
        <v>0.70582599525804091</v>
      </c>
      <c r="AH892" t="str">
        <f t="shared" si="252"/>
        <v>2022</v>
      </c>
    </row>
    <row r="893" spans="4:34" hidden="1" x14ac:dyDescent="0.25">
      <c r="D893" s="282" t="str">
        <f t="shared" si="237"/>
        <v>Q2 2022</v>
      </c>
      <c r="E893" s="114" t="s">
        <v>67</v>
      </c>
      <c r="F893" s="115" t="s">
        <v>84</v>
      </c>
      <c r="G893" s="157" t="s">
        <v>43</v>
      </c>
      <c r="H893" s="157" t="s">
        <v>197</v>
      </c>
      <c r="I893" s="116" t="s">
        <v>44</v>
      </c>
      <c r="J893" s="116" t="s">
        <v>45</v>
      </c>
      <c r="K893" s="116" t="s">
        <v>70</v>
      </c>
      <c r="L893" s="116" t="s">
        <v>119</v>
      </c>
      <c r="M893" s="116" t="s">
        <v>155</v>
      </c>
      <c r="N893" s="117">
        <v>1.2</v>
      </c>
      <c r="O893" s="146">
        <v>390</v>
      </c>
      <c r="P893" s="146">
        <v>390</v>
      </c>
      <c r="Q893" s="242">
        <v>0.09</v>
      </c>
      <c r="R893" s="118" t="str">
        <f t="shared" si="238"/>
        <v>400 - 499</v>
      </c>
      <c r="S893" s="118" t="str">
        <f t="shared" si="239"/>
        <v>1.2 - 1.39</v>
      </c>
      <c r="T893" s="119">
        <f t="shared" si="240"/>
        <v>0.108</v>
      </c>
      <c r="U893" s="120">
        <f t="shared" si="241"/>
        <v>4.1806367999999983E-2</v>
      </c>
      <c r="V893" s="161">
        <f t="shared" si="242"/>
        <v>0.10799999999999998</v>
      </c>
      <c r="W893" s="161">
        <f t="shared" si="243"/>
        <v>49.638896039295638</v>
      </c>
      <c r="X893" s="121">
        <f t="shared" si="244"/>
        <v>0.96012736725708892</v>
      </c>
      <c r="Y893" s="188">
        <v>10.6680818584121</v>
      </c>
      <c r="Z893" s="148">
        <f t="shared" si="245"/>
        <v>1</v>
      </c>
      <c r="AA893" s="148">
        <f t="shared" si="246"/>
        <v>1</v>
      </c>
      <c r="AB893" s="122">
        <f t="shared" si="247"/>
        <v>459.61940777125591</v>
      </c>
      <c r="AC893" s="30">
        <f t="shared" si="248"/>
        <v>464.51519999999988</v>
      </c>
      <c r="AD893" s="31">
        <f t="shared" si="249"/>
        <v>1</v>
      </c>
      <c r="AE893" s="164">
        <f t="shared" si="250"/>
        <v>30.479999999999997</v>
      </c>
      <c r="AF893" s="165">
        <f t="shared" si="251"/>
        <v>0.96012736725708892</v>
      </c>
      <c r="AH893" t="str">
        <f t="shared" si="252"/>
        <v>2022</v>
      </c>
    </row>
    <row r="894" spans="4:34" hidden="1" x14ac:dyDescent="0.25">
      <c r="D894" s="282" t="str">
        <f t="shared" si="237"/>
        <v>Q2 2022</v>
      </c>
      <c r="E894" s="114" t="s">
        <v>67</v>
      </c>
      <c r="F894" s="115" t="s">
        <v>84</v>
      </c>
      <c r="G894" s="157" t="s">
        <v>43</v>
      </c>
      <c r="H894" s="157" t="s">
        <v>197</v>
      </c>
      <c r="I894" s="116" t="s">
        <v>44</v>
      </c>
      <c r="J894" s="116" t="s">
        <v>45</v>
      </c>
      <c r="K894" s="116" t="s">
        <v>70</v>
      </c>
      <c r="L894" s="116" t="s">
        <v>118</v>
      </c>
      <c r="M894" s="116" t="s">
        <v>275</v>
      </c>
      <c r="N894" s="117">
        <v>1.28</v>
      </c>
      <c r="O894" s="146">
        <v>416</v>
      </c>
      <c r="P894" s="146">
        <v>416</v>
      </c>
      <c r="Q894" s="242">
        <v>0.38</v>
      </c>
      <c r="R894" s="118" t="str">
        <f t="shared" si="238"/>
        <v>400 - 499</v>
      </c>
      <c r="S894" s="118" t="str">
        <f t="shared" si="239"/>
        <v>1.2 - 1.39</v>
      </c>
      <c r="T894" s="119">
        <f t="shared" si="240"/>
        <v>0.4864</v>
      </c>
      <c r="U894" s="120">
        <f t="shared" si="241"/>
        <v>0.20083572736000002</v>
      </c>
      <c r="V894" s="161">
        <f t="shared" si="242"/>
        <v>0.48640000000000005</v>
      </c>
      <c r="W894" s="161">
        <f t="shared" si="243"/>
        <v>223.55887993993886</v>
      </c>
      <c r="X894" s="121">
        <f t="shared" si="244"/>
        <v>4.4702313033009258</v>
      </c>
      <c r="Y894" s="188">
        <v>11.763766587634015</v>
      </c>
      <c r="Z894" s="148">
        <f t="shared" si="245"/>
        <v>1</v>
      </c>
      <c r="AA894" s="148">
        <f t="shared" si="246"/>
        <v>1</v>
      </c>
      <c r="AB894" s="122">
        <f t="shared" si="247"/>
        <v>459.61940777125585</v>
      </c>
      <c r="AC894" s="30">
        <f t="shared" si="248"/>
        <v>528.51507200000003</v>
      </c>
      <c r="AD894" s="31">
        <f t="shared" si="249"/>
        <v>1</v>
      </c>
      <c r="AE894" s="164">
        <f t="shared" si="250"/>
        <v>32.512</v>
      </c>
      <c r="AF894" s="165">
        <f t="shared" si="251"/>
        <v>4.4702313033009258</v>
      </c>
      <c r="AH894" t="str">
        <f t="shared" si="252"/>
        <v>2022</v>
      </c>
    </row>
    <row r="895" spans="4:34" hidden="1" x14ac:dyDescent="0.25">
      <c r="D895" s="282" t="str">
        <f t="shared" si="237"/>
        <v>Q2 2022</v>
      </c>
      <c r="E895" s="114" t="s">
        <v>67</v>
      </c>
      <c r="F895" s="115" t="s">
        <v>84</v>
      </c>
      <c r="G895" s="157" t="s">
        <v>43</v>
      </c>
      <c r="H895" s="157" t="s">
        <v>197</v>
      </c>
      <c r="I895" s="116" t="s">
        <v>44</v>
      </c>
      <c r="J895" s="116" t="s">
        <v>45</v>
      </c>
      <c r="K895" s="116" t="s">
        <v>70</v>
      </c>
      <c r="L895" s="116" t="s">
        <v>118</v>
      </c>
      <c r="M895" s="116" t="s">
        <v>269</v>
      </c>
      <c r="N895" s="184">
        <v>1.1000000000000001</v>
      </c>
      <c r="O895" s="146">
        <v>360</v>
      </c>
      <c r="P895" s="146">
        <v>360</v>
      </c>
      <c r="Q895" s="242">
        <v>0.16</v>
      </c>
      <c r="R895" s="118" t="str">
        <f t="shared" si="238"/>
        <v>400 - 499</v>
      </c>
      <c r="S895" s="118" t="str">
        <f t="shared" si="239"/>
        <v>1 - 1.19</v>
      </c>
      <c r="T895" s="119">
        <f t="shared" si="240"/>
        <v>0.17600000000000002</v>
      </c>
      <c r="U895" s="120">
        <f t="shared" si="241"/>
        <v>6.2451488000000013E-2</v>
      </c>
      <c r="V895" s="161">
        <f t="shared" si="242"/>
        <v>0.17600000000000005</v>
      </c>
      <c r="W895" s="161">
        <f t="shared" si="243"/>
        <v>81.458701192690285</v>
      </c>
      <c r="X895" s="121">
        <f t="shared" si="244"/>
        <v>1.7776358399091396</v>
      </c>
      <c r="Y895" s="188">
        <v>11.110223999432122</v>
      </c>
      <c r="Z895" s="148">
        <f t="shared" si="245"/>
        <v>1</v>
      </c>
      <c r="AA895" s="148">
        <f t="shared" si="246"/>
        <v>1</v>
      </c>
      <c r="AB895" s="122">
        <f t="shared" si="247"/>
        <v>462.83352950392202</v>
      </c>
      <c r="AC895" s="30">
        <f t="shared" si="248"/>
        <v>390.32180000000005</v>
      </c>
      <c r="AD895" s="31">
        <f t="shared" si="249"/>
        <v>1</v>
      </c>
      <c r="AE895" s="164">
        <f t="shared" si="250"/>
        <v>27.94</v>
      </c>
      <c r="AF895" s="165">
        <f t="shared" si="251"/>
        <v>1.7776358399091396</v>
      </c>
      <c r="AH895" t="str">
        <f t="shared" si="252"/>
        <v>2022</v>
      </c>
    </row>
    <row r="896" spans="4:34" hidden="1" x14ac:dyDescent="0.25">
      <c r="D896" s="282" t="str">
        <f t="shared" si="237"/>
        <v>Q2 2022</v>
      </c>
      <c r="E896" s="114" t="s">
        <v>67</v>
      </c>
      <c r="F896" s="115" t="s">
        <v>84</v>
      </c>
      <c r="G896" s="157" t="s">
        <v>43</v>
      </c>
      <c r="H896" s="157" t="s">
        <v>197</v>
      </c>
      <c r="I896" s="116" t="s">
        <v>72</v>
      </c>
      <c r="J896" s="116" t="s">
        <v>45</v>
      </c>
      <c r="K896" s="116" t="s">
        <v>70</v>
      </c>
      <c r="L896" s="116" t="s">
        <v>118</v>
      </c>
      <c r="M896" s="116"/>
      <c r="N896" s="184">
        <v>1.41</v>
      </c>
      <c r="O896" s="146">
        <v>400</v>
      </c>
      <c r="P896" s="146">
        <v>400</v>
      </c>
      <c r="Q896" s="242">
        <v>0.12</v>
      </c>
      <c r="R896" s="118" t="str">
        <f t="shared" si="238"/>
        <v>400 - 499</v>
      </c>
      <c r="S896" s="118" t="str">
        <f t="shared" si="239"/>
        <v>1.4 - 1.59</v>
      </c>
      <c r="T896" s="119">
        <f t="shared" si="240"/>
        <v>0.16919999999999999</v>
      </c>
      <c r="U896" s="120">
        <f t="shared" si="241"/>
        <v>7.6958555759999964E-2</v>
      </c>
      <c r="V896" s="161">
        <f t="shared" si="242"/>
        <v>0.16919999999999996</v>
      </c>
      <c r="W896" s="161">
        <f t="shared" si="243"/>
        <v>67.882250993908556</v>
      </c>
      <c r="X896" s="121">
        <f t="shared" si="244"/>
        <v>1.5685022116845344</v>
      </c>
      <c r="Y896" s="188">
        <v>13.070851764037787</v>
      </c>
      <c r="Z896" s="148">
        <f t="shared" si="245"/>
        <v>1</v>
      </c>
      <c r="AA896" s="148">
        <f t="shared" si="246"/>
        <v>1</v>
      </c>
      <c r="AB896" s="122">
        <f t="shared" si="247"/>
        <v>401.19533684343128</v>
      </c>
      <c r="AC896" s="30">
        <f t="shared" si="248"/>
        <v>641.32129799999973</v>
      </c>
      <c r="AD896" s="31">
        <f t="shared" si="249"/>
        <v>1</v>
      </c>
      <c r="AE896" s="164">
        <f t="shared" si="250"/>
        <v>35.813999999999993</v>
      </c>
      <c r="AF896" s="165">
        <f t="shared" si="251"/>
        <v>1.5685022116845344</v>
      </c>
      <c r="AH896" t="str">
        <f t="shared" si="252"/>
        <v>2022</v>
      </c>
    </row>
    <row r="897" spans="4:34" hidden="1" x14ac:dyDescent="0.25">
      <c r="D897" s="282" t="str">
        <f t="shared" si="237"/>
        <v>Q2 2022</v>
      </c>
      <c r="E897" s="114" t="s">
        <v>67</v>
      </c>
      <c r="F897" s="115" t="s">
        <v>84</v>
      </c>
      <c r="G897" s="157" t="s">
        <v>43</v>
      </c>
      <c r="H897" s="157" t="s">
        <v>197</v>
      </c>
      <c r="I897" s="116" t="s">
        <v>89</v>
      </c>
      <c r="J897" s="116" t="s">
        <v>45</v>
      </c>
      <c r="K897" s="116" t="s">
        <v>70</v>
      </c>
      <c r="L897" s="116" t="s">
        <v>77</v>
      </c>
      <c r="M897" s="116" t="s">
        <v>180</v>
      </c>
      <c r="N897" s="117">
        <v>1.58</v>
      </c>
      <c r="O897" s="146">
        <v>320</v>
      </c>
      <c r="P897" s="146">
        <v>360</v>
      </c>
      <c r="Q897" s="242">
        <v>0.38</v>
      </c>
      <c r="R897" s="118" t="str">
        <f t="shared" si="238"/>
        <v>300 - 399</v>
      </c>
      <c r="S897" s="118" t="str">
        <f t="shared" si="239"/>
        <v>1.4 - 1.59</v>
      </c>
      <c r="T897" s="119">
        <f t="shared" si="240"/>
        <v>0.60040000000000004</v>
      </c>
      <c r="U897" s="120">
        <f t="shared" si="241"/>
        <v>0.30389929876303445</v>
      </c>
      <c r="V897" s="161">
        <f t="shared" si="242"/>
        <v>0.60040000000000004</v>
      </c>
      <c r="W897" s="161">
        <f t="shared" si="243"/>
        <v>183.03223759764288</v>
      </c>
      <c r="X897" s="121">
        <f t="shared" si="244"/>
        <v>4.9669236703343591</v>
      </c>
      <c r="Y897" s="188">
        <v>13.070851764037787</v>
      </c>
      <c r="Z897" s="148">
        <f t="shared" si="245"/>
        <v>8</v>
      </c>
      <c r="AA897" s="148">
        <f t="shared" si="246"/>
        <v>9</v>
      </c>
      <c r="AB897" s="122">
        <f t="shared" si="247"/>
        <v>304.8504956656277</v>
      </c>
      <c r="AC897" s="30">
        <f t="shared" si="248"/>
        <v>799.73499674482753</v>
      </c>
      <c r="AD897" s="31">
        <f t="shared" si="249"/>
        <v>0.88888888888888884</v>
      </c>
      <c r="AE897" s="164">
        <f t="shared" si="250"/>
        <v>40.131999999999998</v>
      </c>
      <c r="AF897" s="165">
        <f t="shared" si="251"/>
        <v>4.9669236703343591</v>
      </c>
      <c r="AH897" t="str">
        <f t="shared" si="252"/>
        <v>2022</v>
      </c>
    </row>
    <row r="898" spans="4:34" hidden="1" x14ac:dyDescent="0.25">
      <c r="D898" s="282" t="str">
        <f t="shared" si="237"/>
        <v>Q2 2022</v>
      </c>
      <c r="E898" s="114" t="s">
        <v>67</v>
      </c>
      <c r="F898" s="115" t="s">
        <v>84</v>
      </c>
      <c r="G898" s="157" t="s">
        <v>43</v>
      </c>
      <c r="H898" s="157" t="s">
        <v>197</v>
      </c>
      <c r="I898" s="116" t="s">
        <v>72</v>
      </c>
      <c r="J898" s="116" t="s">
        <v>45</v>
      </c>
      <c r="K898" s="116" t="s">
        <v>70</v>
      </c>
      <c r="L898" s="116" t="s">
        <v>77</v>
      </c>
      <c r="M898" s="116" t="s">
        <v>295</v>
      </c>
      <c r="N898" s="117">
        <v>1.6</v>
      </c>
      <c r="O898" s="146">
        <v>400</v>
      </c>
      <c r="P898" s="146">
        <v>400</v>
      </c>
      <c r="Q898" s="242">
        <v>2E-3</v>
      </c>
      <c r="R898" s="118" t="str">
        <f t="shared" si="238"/>
        <v>300 - 399</v>
      </c>
      <c r="S898" s="118" t="str">
        <f t="shared" si="239"/>
        <v>1.6 - 1.79</v>
      </c>
      <c r="T898" s="119">
        <f t="shared" si="240"/>
        <v>3.2000000000000002E-3</v>
      </c>
      <c r="U898" s="120">
        <f t="shared" si="241"/>
        <v>1.6516096000000001E-3</v>
      </c>
      <c r="V898" s="161">
        <f t="shared" si="242"/>
        <v>3.2000000000000006E-3</v>
      </c>
      <c r="W898" s="161">
        <f t="shared" si="243"/>
        <v>1.131370849898476</v>
      </c>
      <c r="X898" s="121">
        <f t="shared" si="244"/>
        <v>2.6141703528075575E-2</v>
      </c>
      <c r="Y898" s="188">
        <v>13.070851764037787</v>
      </c>
      <c r="Z898" s="148">
        <f t="shared" si="245"/>
        <v>1</v>
      </c>
      <c r="AA898" s="148">
        <f t="shared" si="246"/>
        <v>1</v>
      </c>
      <c r="AB898" s="122">
        <f t="shared" si="247"/>
        <v>353.55339059327378</v>
      </c>
      <c r="AC898" s="30">
        <f t="shared" si="248"/>
        <v>825.8048</v>
      </c>
      <c r="AD898" s="31">
        <f t="shared" si="249"/>
        <v>1</v>
      </c>
      <c r="AE898" s="164">
        <f t="shared" si="250"/>
        <v>40.64</v>
      </c>
      <c r="AF898" s="165">
        <f t="shared" si="251"/>
        <v>2.6141703528075575E-2</v>
      </c>
      <c r="AH898" t="str">
        <f t="shared" si="252"/>
        <v>2022</v>
      </c>
    </row>
    <row r="899" spans="4:34" hidden="1" x14ac:dyDescent="0.25">
      <c r="D899" s="282" t="str">
        <f t="shared" si="237"/>
        <v>Q2 2022</v>
      </c>
      <c r="E899" s="114" t="s">
        <v>67</v>
      </c>
      <c r="F899" s="115" t="s">
        <v>84</v>
      </c>
      <c r="G899" s="157" t="s">
        <v>43</v>
      </c>
      <c r="H899" s="157" t="s">
        <v>197</v>
      </c>
      <c r="I899" s="116" t="s">
        <v>89</v>
      </c>
      <c r="J899" s="116" t="s">
        <v>45</v>
      </c>
      <c r="K899" s="116" t="s">
        <v>70</v>
      </c>
      <c r="L899" s="116" t="s">
        <v>77</v>
      </c>
      <c r="M899" s="116" t="s">
        <v>295</v>
      </c>
      <c r="N899" s="117">
        <v>1.6</v>
      </c>
      <c r="O899" s="146">
        <v>320</v>
      </c>
      <c r="P899" s="146">
        <v>360</v>
      </c>
      <c r="Q899" s="242">
        <v>0.42</v>
      </c>
      <c r="R899" s="118" t="str">
        <f t="shared" si="238"/>
        <v>300 - 399</v>
      </c>
      <c r="S899" s="118" t="str">
        <f t="shared" si="239"/>
        <v>1.6 - 1.79</v>
      </c>
      <c r="T899" s="119">
        <f t="shared" si="240"/>
        <v>0.67200000000000004</v>
      </c>
      <c r="U899" s="120">
        <f t="shared" si="241"/>
        <v>0.34444602968275861</v>
      </c>
      <c r="V899" s="161">
        <f t="shared" si="242"/>
        <v>0.67200000000000004</v>
      </c>
      <c r="W899" s="161">
        <f t="shared" si="243"/>
        <v>202.29878892371056</v>
      </c>
      <c r="X899" s="121">
        <f t="shared" si="244"/>
        <v>5.48975774089587</v>
      </c>
      <c r="Y899" s="188">
        <v>13.070851764037787</v>
      </c>
      <c r="Z899" s="148">
        <f t="shared" si="245"/>
        <v>8</v>
      </c>
      <c r="AA899" s="148">
        <f t="shared" si="246"/>
        <v>9</v>
      </c>
      <c r="AB899" s="122">
        <f t="shared" si="247"/>
        <v>301.03986446980736</v>
      </c>
      <c r="AC899" s="30">
        <f t="shared" si="248"/>
        <v>820.10959448275855</v>
      </c>
      <c r="AD899" s="31">
        <f t="shared" si="249"/>
        <v>0.88888888888888884</v>
      </c>
      <c r="AE899" s="164">
        <f t="shared" si="250"/>
        <v>40.64</v>
      </c>
      <c r="AF899" s="165">
        <f t="shared" si="251"/>
        <v>5.48975774089587</v>
      </c>
      <c r="AH899" t="str">
        <f t="shared" si="252"/>
        <v>2022</v>
      </c>
    </row>
    <row r="900" spans="4:34" hidden="1" x14ac:dyDescent="0.25">
      <c r="D900" s="282" t="str">
        <f t="shared" si="237"/>
        <v>Q2 2022</v>
      </c>
      <c r="E900" s="114" t="s">
        <v>67</v>
      </c>
      <c r="F900" s="115" t="s">
        <v>84</v>
      </c>
      <c r="G900" s="157" t="s">
        <v>43</v>
      </c>
      <c r="H900" s="157" t="s">
        <v>197</v>
      </c>
      <c r="I900" s="116" t="s">
        <v>58</v>
      </c>
      <c r="J900" s="116" t="s">
        <v>45</v>
      </c>
      <c r="K900" s="116" t="s">
        <v>70</v>
      </c>
      <c r="L900" s="116" t="s">
        <v>148</v>
      </c>
      <c r="M900" s="116" t="s">
        <v>180</v>
      </c>
      <c r="N900" s="117">
        <v>1.6</v>
      </c>
      <c r="O900" s="146">
        <v>320</v>
      </c>
      <c r="P900" s="146">
        <v>360</v>
      </c>
      <c r="Q900" s="242">
        <v>9.5000000000000001E-2</v>
      </c>
      <c r="R900" s="118" t="str">
        <f t="shared" si="238"/>
        <v>300 - 399</v>
      </c>
      <c r="S900" s="118" t="str">
        <f t="shared" si="239"/>
        <v>1.6 - 1.79</v>
      </c>
      <c r="T900" s="119">
        <f t="shared" si="240"/>
        <v>0.15200000000000002</v>
      </c>
      <c r="U900" s="120">
        <f t="shared" si="241"/>
        <v>7.7910411475862057E-2</v>
      </c>
      <c r="V900" s="161">
        <f t="shared" si="242"/>
        <v>0.15200000000000002</v>
      </c>
      <c r="W900" s="161">
        <f t="shared" si="243"/>
        <v>45.758059399410719</v>
      </c>
      <c r="X900" s="121">
        <f t="shared" si="244"/>
        <v>1.3659040093419492</v>
      </c>
      <c r="Y900" s="188">
        <v>14.37793694044157</v>
      </c>
      <c r="Z900" s="148">
        <f t="shared" si="245"/>
        <v>8</v>
      </c>
      <c r="AA900" s="148">
        <f t="shared" si="246"/>
        <v>9</v>
      </c>
      <c r="AB900" s="122">
        <f t="shared" si="247"/>
        <v>301.03986446980736</v>
      </c>
      <c r="AC900" s="30">
        <f t="shared" si="248"/>
        <v>820.10959448275855</v>
      </c>
      <c r="AD900" s="31">
        <f t="shared" si="249"/>
        <v>0.88888888888888884</v>
      </c>
      <c r="AE900" s="164">
        <f t="shared" si="250"/>
        <v>40.64</v>
      </c>
      <c r="AF900" s="165">
        <f t="shared" si="251"/>
        <v>1.3659040093419492</v>
      </c>
      <c r="AH900" t="str">
        <f t="shared" si="252"/>
        <v>2022</v>
      </c>
    </row>
    <row r="901" spans="4:34" hidden="1" x14ac:dyDescent="0.25">
      <c r="D901" s="282" t="str">
        <f t="shared" si="237"/>
        <v>Q2 2022</v>
      </c>
      <c r="E901" s="114" t="s">
        <v>67</v>
      </c>
      <c r="F901" s="115" t="s">
        <v>84</v>
      </c>
      <c r="G901" s="157" t="s">
        <v>43</v>
      </c>
      <c r="H901" s="157" t="s">
        <v>197</v>
      </c>
      <c r="I901" s="116" t="s">
        <v>50</v>
      </c>
      <c r="J901" s="116" t="s">
        <v>45</v>
      </c>
      <c r="K901" s="116" t="s">
        <v>70</v>
      </c>
      <c r="L901" s="116" t="s">
        <v>70</v>
      </c>
      <c r="M901" s="116" t="s">
        <v>152</v>
      </c>
      <c r="N901" s="117">
        <v>1.4</v>
      </c>
      <c r="O901" s="146">
        <v>240</v>
      </c>
      <c r="P901" s="146">
        <v>240</v>
      </c>
      <c r="Q901" s="242">
        <v>0.11</v>
      </c>
      <c r="R901" s="118" t="str">
        <f t="shared" si="238"/>
        <v>200 - 299</v>
      </c>
      <c r="S901" s="118" t="str">
        <f t="shared" si="239"/>
        <v>1.4 - 1.59</v>
      </c>
      <c r="T901" s="119">
        <f t="shared" si="240"/>
        <v>0.154</v>
      </c>
      <c r="U901" s="120">
        <f t="shared" si="241"/>
        <v>6.9548247999999993E-2</v>
      </c>
      <c r="V901" s="161">
        <f t="shared" si="242"/>
        <v>0.154</v>
      </c>
      <c r="W901" s="161">
        <f t="shared" si="243"/>
        <v>37.335238046649714</v>
      </c>
      <c r="X901" s="121">
        <f t="shared" si="244"/>
        <v>1.4377936940441567</v>
      </c>
      <c r="Y901" s="188">
        <v>13.070851764037787</v>
      </c>
      <c r="Z901" s="148">
        <f t="shared" si="245"/>
        <v>1</v>
      </c>
      <c r="AA901" s="148">
        <f t="shared" si="246"/>
        <v>1</v>
      </c>
      <c r="AB901" s="122">
        <f t="shared" si="247"/>
        <v>242.43661069253059</v>
      </c>
      <c r="AC901" s="30">
        <f t="shared" si="248"/>
        <v>632.25679999999988</v>
      </c>
      <c r="AD901" s="31">
        <f t="shared" si="249"/>
        <v>1</v>
      </c>
      <c r="AE901" s="164">
        <f t="shared" si="250"/>
        <v>35.559999999999995</v>
      </c>
      <c r="AF901" s="165">
        <f t="shared" si="251"/>
        <v>1.4377936940441567</v>
      </c>
      <c r="AH901" t="str">
        <f t="shared" si="252"/>
        <v>2022</v>
      </c>
    </row>
    <row r="902" spans="4:34" hidden="1" x14ac:dyDescent="0.25">
      <c r="D902" s="282" t="str">
        <f t="shared" si="237"/>
        <v>Q2 2022</v>
      </c>
      <c r="E902" s="114" t="s">
        <v>67</v>
      </c>
      <c r="F902" s="115" t="s">
        <v>84</v>
      </c>
      <c r="G902" s="157" t="s">
        <v>43</v>
      </c>
      <c r="H902" s="157" t="s">
        <v>197</v>
      </c>
      <c r="I902" s="116" t="s">
        <v>44</v>
      </c>
      <c r="J902" s="116" t="s">
        <v>45</v>
      </c>
      <c r="K902" s="116" t="s">
        <v>70</v>
      </c>
      <c r="L902" s="116" t="s">
        <v>70</v>
      </c>
      <c r="M902" s="116" t="s">
        <v>142</v>
      </c>
      <c r="N902" s="117">
        <v>1.39</v>
      </c>
      <c r="O902" s="146">
        <v>454</v>
      </c>
      <c r="P902" s="146">
        <v>454</v>
      </c>
      <c r="Q902" s="242">
        <v>1.0999999999999999E-2</v>
      </c>
      <c r="R902" s="118" t="str">
        <f t="shared" si="238"/>
        <v>400 - 499</v>
      </c>
      <c r="S902" s="118" t="str">
        <f t="shared" si="239"/>
        <v>1.2 - 1.39</v>
      </c>
      <c r="T902" s="119">
        <f t="shared" si="240"/>
        <v>1.5289999999999998E-2</v>
      </c>
      <c r="U902" s="120">
        <f t="shared" si="241"/>
        <v>6.8558249979999994E-3</v>
      </c>
      <c r="V902" s="161">
        <f t="shared" si="242"/>
        <v>1.5289999999999998E-2</v>
      </c>
      <c r="W902" s="161">
        <f t="shared" si="243"/>
        <v>7.0625825304912357</v>
      </c>
      <c r="X902" s="121">
        <f t="shared" si="244"/>
        <v>0.14377936940441566</v>
      </c>
      <c r="Y902" s="188">
        <v>13.070851764037787</v>
      </c>
      <c r="Z902" s="148">
        <f t="shared" si="245"/>
        <v>1</v>
      </c>
      <c r="AA902" s="148">
        <f t="shared" si="246"/>
        <v>1</v>
      </c>
      <c r="AB902" s="122">
        <f t="shared" si="247"/>
        <v>461.90860238660804</v>
      </c>
      <c r="AC902" s="30">
        <f t="shared" si="248"/>
        <v>623.25681799999995</v>
      </c>
      <c r="AD902" s="31">
        <f t="shared" si="249"/>
        <v>1</v>
      </c>
      <c r="AE902" s="164">
        <f t="shared" si="250"/>
        <v>35.305999999999997</v>
      </c>
      <c r="AF902" s="165">
        <f t="shared" si="251"/>
        <v>0.14377936940441566</v>
      </c>
      <c r="AH902" t="str">
        <f t="shared" si="252"/>
        <v>2022</v>
      </c>
    </row>
    <row r="903" spans="4:34" hidden="1" x14ac:dyDescent="0.25">
      <c r="D903" s="282" t="str">
        <f t="shared" si="237"/>
        <v>Q2 2022</v>
      </c>
      <c r="E903" s="114" t="s">
        <v>67</v>
      </c>
      <c r="F903" s="115" t="s">
        <v>84</v>
      </c>
      <c r="G903" s="157" t="s">
        <v>43</v>
      </c>
      <c r="H903" s="157" t="s">
        <v>197</v>
      </c>
      <c r="I903" s="116" t="s">
        <v>44</v>
      </c>
      <c r="J903" s="116" t="s">
        <v>45</v>
      </c>
      <c r="K903" s="116" t="s">
        <v>70</v>
      </c>
      <c r="L903" s="116" t="s">
        <v>70</v>
      </c>
      <c r="M903" s="116" t="s">
        <v>142</v>
      </c>
      <c r="N903" s="117">
        <v>1.41</v>
      </c>
      <c r="O903" s="146">
        <v>320</v>
      </c>
      <c r="P903" s="146">
        <v>360</v>
      </c>
      <c r="Q903" s="242">
        <v>0.02</v>
      </c>
      <c r="R903" s="118" t="str">
        <f t="shared" si="238"/>
        <v>300 - 399</v>
      </c>
      <c r="S903" s="118" t="str">
        <f t="shared" si="239"/>
        <v>1.4 - 1.59</v>
      </c>
      <c r="T903" s="119">
        <f t="shared" si="240"/>
        <v>2.8199999999999999E-2</v>
      </c>
      <c r="U903" s="120">
        <f t="shared" si="241"/>
        <v>1.2737967849931028E-2</v>
      </c>
      <c r="V903" s="161">
        <f t="shared" si="242"/>
        <v>2.8199999999999999E-2</v>
      </c>
      <c r="W903" s="161">
        <f t="shared" si="243"/>
        <v>9.633275663033837</v>
      </c>
      <c r="X903" s="121">
        <f t="shared" si="244"/>
        <v>0.21995999029178745</v>
      </c>
      <c r="Y903" s="188">
        <v>10.997999514589372</v>
      </c>
      <c r="Z903" s="148">
        <f t="shared" si="245"/>
        <v>8</v>
      </c>
      <c r="AA903" s="148">
        <f t="shared" si="246"/>
        <v>9</v>
      </c>
      <c r="AB903" s="122">
        <f t="shared" si="247"/>
        <v>341.60551996573889</v>
      </c>
      <c r="AC903" s="30">
        <f t="shared" si="248"/>
        <v>636.89839249655142</v>
      </c>
      <c r="AD903" s="31">
        <f t="shared" si="249"/>
        <v>0.88888888888888884</v>
      </c>
      <c r="AE903" s="164">
        <f t="shared" si="250"/>
        <v>35.813999999999993</v>
      </c>
      <c r="AF903" s="165">
        <f t="shared" si="251"/>
        <v>0.21995999029178745</v>
      </c>
      <c r="AH903" t="str">
        <f t="shared" si="252"/>
        <v>2022</v>
      </c>
    </row>
    <row r="904" spans="4:34" hidden="1" x14ac:dyDescent="0.25">
      <c r="D904" s="282" t="str">
        <f t="shared" si="237"/>
        <v>Q2 2022</v>
      </c>
      <c r="E904" s="114" t="s">
        <v>67</v>
      </c>
      <c r="F904" s="115" t="s">
        <v>84</v>
      </c>
      <c r="G904" s="157" t="s">
        <v>43</v>
      </c>
      <c r="H904" s="157" t="s">
        <v>197</v>
      </c>
      <c r="I904" s="116" t="s">
        <v>72</v>
      </c>
      <c r="J904" s="116" t="s">
        <v>45</v>
      </c>
      <c r="K904" s="116" t="s">
        <v>70</v>
      </c>
      <c r="L904" s="116" t="s">
        <v>70</v>
      </c>
      <c r="M904" s="116" t="s">
        <v>294</v>
      </c>
      <c r="N904" s="117">
        <v>1.32</v>
      </c>
      <c r="O904" s="146">
        <v>466</v>
      </c>
      <c r="P904" s="146">
        <v>466</v>
      </c>
      <c r="Q904" s="242">
        <v>2E-3</v>
      </c>
      <c r="R904" s="118" t="str">
        <f t="shared" si="238"/>
        <v>400 - 499</v>
      </c>
      <c r="S904" s="118" t="str">
        <f t="shared" si="239"/>
        <v>1.2 - 1.39</v>
      </c>
      <c r="T904" s="119">
        <f t="shared" si="240"/>
        <v>2.64E-3</v>
      </c>
      <c r="U904" s="120">
        <f t="shared" si="241"/>
        <v>1.1241267839999997E-3</v>
      </c>
      <c r="V904" s="161">
        <f t="shared" si="242"/>
        <v>2.6400000000000004E-3</v>
      </c>
      <c r="W904" s="161">
        <f t="shared" si="243"/>
        <v>1.3180470401317246</v>
      </c>
      <c r="X904" s="121">
        <f t="shared" si="244"/>
        <v>2.3527533175268029E-2</v>
      </c>
      <c r="Y904" s="188">
        <v>11.763766587634015</v>
      </c>
      <c r="Z904" s="148">
        <f t="shared" si="245"/>
        <v>1</v>
      </c>
      <c r="AA904" s="148">
        <f t="shared" si="246"/>
        <v>1</v>
      </c>
      <c r="AB904" s="122">
        <f t="shared" si="247"/>
        <v>499.26024247413807</v>
      </c>
      <c r="AC904" s="30">
        <f t="shared" si="248"/>
        <v>562.06339199999991</v>
      </c>
      <c r="AD904" s="31">
        <f t="shared" si="249"/>
        <v>1</v>
      </c>
      <c r="AE904" s="164">
        <f t="shared" si="250"/>
        <v>33.527999999999999</v>
      </c>
      <c r="AF904" s="165">
        <f t="shared" si="251"/>
        <v>2.3527533175268029E-2</v>
      </c>
      <c r="AH904" t="str">
        <f t="shared" si="252"/>
        <v>2022</v>
      </c>
    </row>
    <row r="905" spans="4:34" hidden="1" x14ac:dyDescent="0.25">
      <c r="D905" s="282" t="str">
        <f t="shared" si="237"/>
        <v>Q2 2022</v>
      </c>
      <c r="E905" s="114" t="s">
        <v>67</v>
      </c>
      <c r="F905" s="115" t="s">
        <v>84</v>
      </c>
      <c r="G905" s="157" t="s">
        <v>43</v>
      </c>
      <c r="H905" s="157" t="s">
        <v>197</v>
      </c>
      <c r="I905" s="116" t="s">
        <v>72</v>
      </c>
      <c r="J905" s="116" t="s">
        <v>45</v>
      </c>
      <c r="K905" s="116" t="s">
        <v>70</v>
      </c>
      <c r="L905" s="116" t="s">
        <v>70</v>
      </c>
      <c r="M905" s="116" t="s">
        <v>294</v>
      </c>
      <c r="N905" s="117">
        <v>1.19</v>
      </c>
      <c r="O905" s="146">
        <v>390</v>
      </c>
      <c r="P905" s="146">
        <v>390</v>
      </c>
      <c r="Q905" s="242">
        <v>0.01</v>
      </c>
      <c r="R905" s="118" t="str">
        <f t="shared" si="238"/>
        <v>400 - 499</v>
      </c>
      <c r="S905" s="118" t="str">
        <f t="shared" si="239"/>
        <v>1 - 1.19</v>
      </c>
      <c r="T905" s="119">
        <f t="shared" si="240"/>
        <v>1.1899999999999999E-2</v>
      </c>
      <c r="U905" s="120">
        <f t="shared" si="241"/>
        <v>4.568055379999999E-3</v>
      </c>
      <c r="V905" s="161">
        <f t="shared" si="242"/>
        <v>1.1899999999999999E-2</v>
      </c>
      <c r="W905" s="161">
        <f t="shared" si="243"/>
        <v>5.5154328932550714</v>
      </c>
      <c r="X905" s="121">
        <f t="shared" si="244"/>
        <v>0.106680818584121</v>
      </c>
      <c r="Y905" s="188">
        <v>10.6680818584121</v>
      </c>
      <c r="Z905" s="148">
        <f t="shared" si="245"/>
        <v>1</v>
      </c>
      <c r="AA905" s="148">
        <f t="shared" si="246"/>
        <v>1</v>
      </c>
      <c r="AB905" s="122">
        <f t="shared" si="247"/>
        <v>463.48175573572024</v>
      </c>
      <c r="AC905" s="30">
        <f t="shared" si="248"/>
        <v>456.80553799999984</v>
      </c>
      <c r="AD905" s="31">
        <f t="shared" si="249"/>
        <v>1</v>
      </c>
      <c r="AE905" s="164">
        <f t="shared" si="250"/>
        <v>30.225999999999996</v>
      </c>
      <c r="AF905" s="165">
        <f t="shared" si="251"/>
        <v>0.106680818584121</v>
      </c>
      <c r="AH905" t="str">
        <f t="shared" si="252"/>
        <v>2022</v>
      </c>
    </row>
    <row r="906" spans="4:34" hidden="1" x14ac:dyDescent="0.25">
      <c r="D906" s="282" t="str">
        <f t="shared" ref="D906:D969" si="253">F906&amp;" "&amp;E906</f>
        <v>Q2 2022</v>
      </c>
      <c r="E906" s="114" t="s">
        <v>67</v>
      </c>
      <c r="F906" s="115" t="s">
        <v>84</v>
      </c>
      <c r="G906" s="157" t="s">
        <v>43</v>
      </c>
      <c r="H906" s="157" t="s">
        <v>197</v>
      </c>
      <c r="I906" s="116" t="s">
        <v>72</v>
      </c>
      <c r="J906" s="116" t="s">
        <v>45</v>
      </c>
      <c r="K906" s="116" t="s">
        <v>70</v>
      </c>
      <c r="L906" s="116" t="s">
        <v>70</v>
      </c>
      <c r="M906" s="116" t="s">
        <v>294</v>
      </c>
      <c r="N906" s="117">
        <v>2</v>
      </c>
      <c r="O906" s="146">
        <v>400</v>
      </c>
      <c r="P906" s="146">
        <v>400</v>
      </c>
      <c r="Q906" s="242">
        <v>2.1000000000000001E-2</v>
      </c>
      <c r="R906" s="118" t="str">
        <f t="shared" si="238"/>
        <v>200 - 299</v>
      </c>
      <c r="S906" s="118" t="str">
        <f t="shared" si="239"/>
        <v>2.00+</v>
      </c>
      <c r="T906" s="119">
        <f t="shared" si="240"/>
        <v>4.2000000000000003E-2</v>
      </c>
      <c r="U906" s="120">
        <f t="shared" si="241"/>
        <v>2.7096720000000001E-2</v>
      </c>
      <c r="V906" s="161">
        <f t="shared" si="242"/>
        <v>4.2000000000000003E-2</v>
      </c>
      <c r="W906" s="161">
        <f t="shared" si="243"/>
        <v>11.879393923934</v>
      </c>
      <c r="X906" s="121">
        <f t="shared" si="244"/>
        <v>0.37645282314137074</v>
      </c>
      <c r="Y906" s="188">
        <v>17.926324911493843</v>
      </c>
      <c r="Z906" s="148">
        <f t="shared" si="245"/>
        <v>1</v>
      </c>
      <c r="AA906" s="148">
        <f t="shared" si="246"/>
        <v>1</v>
      </c>
      <c r="AB906" s="122">
        <f t="shared" si="247"/>
        <v>282.84271247461902</v>
      </c>
      <c r="AC906" s="30">
        <f t="shared" si="248"/>
        <v>1290.32</v>
      </c>
      <c r="AD906" s="31">
        <f t="shared" si="249"/>
        <v>1</v>
      </c>
      <c r="AE906" s="164">
        <f t="shared" si="250"/>
        <v>50.8</v>
      </c>
      <c r="AF906" s="165">
        <f t="shared" si="251"/>
        <v>0.37645282314137074</v>
      </c>
      <c r="AH906" t="str">
        <f t="shared" si="252"/>
        <v>2022</v>
      </c>
    </row>
    <row r="907" spans="4:34" hidden="1" x14ac:dyDescent="0.25">
      <c r="D907" s="282" t="str">
        <f t="shared" si="253"/>
        <v>Q2 2022</v>
      </c>
      <c r="E907" s="114" t="s">
        <v>67</v>
      </c>
      <c r="F907" s="115" t="s">
        <v>84</v>
      </c>
      <c r="G907" s="157" t="s">
        <v>43</v>
      </c>
      <c r="H907" s="157" t="s">
        <v>197</v>
      </c>
      <c r="I907" s="116" t="s">
        <v>72</v>
      </c>
      <c r="J907" s="116" t="s">
        <v>45</v>
      </c>
      <c r="K907" s="116" t="s">
        <v>70</v>
      </c>
      <c r="L907" s="116" t="s">
        <v>70</v>
      </c>
      <c r="M907" s="116" t="s">
        <v>294</v>
      </c>
      <c r="N907" s="117">
        <v>1.3</v>
      </c>
      <c r="O907" s="146">
        <v>466</v>
      </c>
      <c r="P907" s="146">
        <v>466</v>
      </c>
      <c r="Q907" s="242">
        <v>0.11</v>
      </c>
      <c r="R907" s="118" t="str">
        <f t="shared" si="238"/>
        <v>500 - 599</v>
      </c>
      <c r="S907" s="118" t="str">
        <f t="shared" si="239"/>
        <v>1.2 - 1.39</v>
      </c>
      <c r="T907" s="119">
        <f t="shared" si="240"/>
        <v>0.14300000000000002</v>
      </c>
      <c r="U907" s="120">
        <f t="shared" si="241"/>
        <v>5.9967621999999991E-2</v>
      </c>
      <c r="V907" s="161">
        <f t="shared" si="242"/>
        <v>0.14299999999999999</v>
      </c>
      <c r="W907" s="161">
        <f t="shared" si="243"/>
        <v>72.492587207244853</v>
      </c>
      <c r="X907" s="121">
        <f t="shared" si="244"/>
        <v>1.2940143246397415</v>
      </c>
      <c r="Y907" s="188">
        <v>11.763766587634015</v>
      </c>
      <c r="Z907" s="148">
        <f t="shared" si="245"/>
        <v>1</v>
      </c>
      <c r="AA907" s="148">
        <f t="shared" si="246"/>
        <v>1</v>
      </c>
      <c r="AB907" s="122">
        <f t="shared" si="247"/>
        <v>506.94116928143251</v>
      </c>
      <c r="AC907" s="30">
        <f t="shared" si="248"/>
        <v>545.16019999999992</v>
      </c>
      <c r="AD907" s="31">
        <f t="shared" si="249"/>
        <v>1</v>
      </c>
      <c r="AE907" s="164">
        <f t="shared" si="250"/>
        <v>33.019999999999996</v>
      </c>
      <c r="AF907" s="165">
        <f t="shared" si="251"/>
        <v>1.2940143246397415</v>
      </c>
      <c r="AH907" t="str">
        <f t="shared" si="252"/>
        <v>2022</v>
      </c>
    </row>
    <row r="908" spans="4:34" hidden="1" x14ac:dyDescent="0.25">
      <c r="D908" s="282" t="str">
        <f t="shared" si="253"/>
        <v>Q2 2022</v>
      </c>
      <c r="E908" s="114" t="s">
        <v>67</v>
      </c>
      <c r="F908" s="115" t="s">
        <v>84</v>
      </c>
      <c r="G908" s="157" t="s">
        <v>43</v>
      </c>
      <c r="H908" s="157" t="s">
        <v>197</v>
      </c>
      <c r="I908" s="116" t="s">
        <v>58</v>
      </c>
      <c r="J908" s="116" t="s">
        <v>45</v>
      </c>
      <c r="K908" s="116" t="s">
        <v>70</v>
      </c>
      <c r="L908" s="116" t="s">
        <v>70</v>
      </c>
      <c r="M908" s="116" t="s">
        <v>131</v>
      </c>
      <c r="N908" s="117">
        <v>1.1000000000000001</v>
      </c>
      <c r="O908" s="146">
        <v>126</v>
      </c>
      <c r="P908" s="146">
        <v>294</v>
      </c>
      <c r="Q908" s="242">
        <v>0.13</v>
      </c>
      <c r="R908" s="118" t="str">
        <f t="shared" si="238"/>
        <v>200 - 299</v>
      </c>
      <c r="S908" s="118" t="str">
        <f t="shared" si="239"/>
        <v>1 - 1.19</v>
      </c>
      <c r="T908" s="119">
        <f t="shared" si="240"/>
        <v>0.14300000000000002</v>
      </c>
      <c r="U908" s="120">
        <f t="shared" si="241"/>
        <v>3.6744086689655175E-2</v>
      </c>
      <c r="V908" s="161">
        <f t="shared" si="242"/>
        <v>0.14300000000000002</v>
      </c>
      <c r="W908" s="161">
        <f t="shared" si="243"/>
        <v>41.582121158016939</v>
      </c>
      <c r="X908" s="121">
        <f t="shared" si="244"/>
        <v>0.73571928524571995</v>
      </c>
      <c r="Y908" s="188">
        <v>5.6593791172747689</v>
      </c>
      <c r="Z908" s="148">
        <f t="shared" si="245"/>
        <v>3</v>
      </c>
      <c r="AA908" s="148">
        <f t="shared" si="246"/>
        <v>7</v>
      </c>
      <c r="AB908" s="122">
        <f t="shared" si="247"/>
        <v>290.78406404207647</v>
      </c>
      <c r="AC908" s="30">
        <f t="shared" si="248"/>
        <v>282.64682068965521</v>
      </c>
      <c r="AD908" s="31">
        <f t="shared" si="249"/>
        <v>0.42857142857142855</v>
      </c>
      <c r="AE908" s="164">
        <f t="shared" si="250"/>
        <v>27.94</v>
      </c>
      <c r="AF908" s="165">
        <f t="shared" si="251"/>
        <v>0.73571928524571995</v>
      </c>
      <c r="AH908" t="str">
        <f t="shared" si="252"/>
        <v>2022</v>
      </c>
    </row>
    <row r="909" spans="4:34" hidden="1" x14ac:dyDescent="0.25">
      <c r="D909" s="282" t="str">
        <f t="shared" si="253"/>
        <v>Q2 2022</v>
      </c>
      <c r="E909" s="114" t="s">
        <v>67</v>
      </c>
      <c r="F909" s="115" t="s">
        <v>84</v>
      </c>
      <c r="G909" s="157" t="s">
        <v>43</v>
      </c>
      <c r="H909" s="157" t="s">
        <v>197</v>
      </c>
      <c r="I909" s="116" t="s">
        <v>72</v>
      </c>
      <c r="J909" s="116" t="s">
        <v>45</v>
      </c>
      <c r="K909" s="116" t="s">
        <v>70</v>
      </c>
      <c r="L909" s="116" t="s">
        <v>70</v>
      </c>
      <c r="M909" s="116" t="s">
        <v>294</v>
      </c>
      <c r="N909" s="117">
        <v>1.43</v>
      </c>
      <c r="O909" s="146">
        <v>466</v>
      </c>
      <c r="P909" s="146">
        <v>466</v>
      </c>
      <c r="Q909" s="242">
        <v>0.13</v>
      </c>
      <c r="R909" s="118" t="str">
        <f t="shared" si="238"/>
        <v>400 - 499</v>
      </c>
      <c r="S909" s="118" t="str">
        <f t="shared" si="239"/>
        <v>1.4 - 1.59</v>
      </c>
      <c r="T909" s="119">
        <f t="shared" si="240"/>
        <v>0.18590000000000001</v>
      </c>
      <c r="U909" s="120">
        <f t="shared" si="241"/>
        <v>8.5753699459999985E-2</v>
      </c>
      <c r="V909" s="161">
        <f t="shared" si="242"/>
        <v>0.18589999999999998</v>
      </c>
      <c r="W909" s="161">
        <f t="shared" si="243"/>
        <v>85.673057608562104</v>
      </c>
      <c r="X909" s="121">
        <f t="shared" si="244"/>
        <v>1.6992107293249124</v>
      </c>
      <c r="Y909" s="188">
        <v>13.070851764037787</v>
      </c>
      <c r="Z909" s="148">
        <f t="shared" si="245"/>
        <v>1</v>
      </c>
      <c r="AA909" s="148">
        <f t="shared" si="246"/>
        <v>1</v>
      </c>
      <c r="AB909" s="122">
        <f t="shared" si="247"/>
        <v>460.85560843766592</v>
      </c>
      <c r="AC909" s="30">
        <f t="shared" si="248"/>
        <v>659.64384199999984</v>
      </c>
      <c r="AD909" s="31">
        <f t="shared" si="249"/>
        <v>1</v>
      </c>
      <c r="AE909" s="164">
        <f t="shared" si="250"/>
        <v>36.321999999999996</v>
      </c>
      <c r="AF909" s="165">
        <f t="shared" si="251"/>
        <v>1.6992107293249124</v>
      </c>
      <c r="AH909" t="str">
        <f t="shared" si="252"/>
        <v>2022</v>
      </c>
    </row>
    <row r="910" spans="4:34" hidden="1" x14ac:dyDescent="0.25">
      <c r="D910" s="282" t="str">
        <f t="shared" si="253"/>
        <v>Q2 2022</v>
      </c>
      <c r="E910" s="114" t="s">
        <v>67</v>
      </c>
      <c r="F910" s="115" t="s">
        <v>84</v>
      </c>
      <c r="G910" s="157" t="s">
        <v>43</v>
      </c>
      <c r="H910" s="157" t="s">
        <v>197</v>
      </c>
      <c r="I910" s="116" t="s">
        <v>72</v>
      </c>
      <c r="J910" s="116" t="s">
        <v>45</v>
      </c>
      <c r="K910" s="116" t="s">
        <v>70</v>
      </c>
      <c r="L910" s="116" t="s">
        <v>70</v>
      </c>
      <c r="M910" s="116" t="s">
        <v>294</v>
      </c>
      <c r="N910" s="117">
        <v>1.744</v>
      </c>
      <c r="O910" s="146">
        <v>400</v>
      </c>
      <c r="P910" s="146">
        <v>400</v>
      </c>
      <c r="Q910" s="242">
        <v>0.24</v>
      </c>
      <c r="R910" s="118" t="str">
        <f t="shared" ref="R910:R973" si="254">VLOOKUP(MATCH(AB910, PPIDefinition, 1), Index2PPICat, 2, FALSE)</f>
        <v>300 - 399</v>
      </c>
      <c r="S910" s="118" t="str">
        <f t="shared" ref="S910:S973" si="255">VLOOKUP(MATCH(N910, SizeDefinition, 1), Index2SizeCat, 2, FALSE)</f>
        <v>1.6 - 1.79</v>
      </c>
      <c r="T910" s="119">
        <f t="shared" ref="T910:T973" si="256">N910*Q910</f>
        <v>0.41855999999999999</v>
      </c>
      <c r="U910" s="120">
        <f t="shared" ref="U910:U973" si="257">Q910*AC910/1000</f>
        <v>0.23547328389119995</v>
      </c>
      <c r="V910" s="161">
        <f t="shared" ref="V910:V973" si="258">Q910*AE910/25.4</f>
        <v>0.41855999999999999</v>
      </c>
      <c r="W910" s="161">
        <f t="shared" ref="W910:W973" si="259">Q910*SQRT(O910^2+P910^2)</f>
        <v>135.76450198781711</v>
      </c>
      <c r="X910" s="121">
        <f t="shared" ref="X910:X973" si="260">IF(Q910=0, 0, Q910*Y910)</f>
        <v>3.743016641519914</v>
      </c>
      <c r="Y910" s="188">
        <v>15.595902672999642</v>
      </c>
      <c r="Z910" s="148">
        <f t="shared" ref="Z910:Z973" si="261">VLOOKUP(O910&amp;" x "&amp;P910, Reso2Code, 3, FALSE)</f>
        <v>1</v>
      </c>
      <c r="AA910" s="148">
        <f t="shared" ref="AA910:AA973" si="262">VLOOKUP(O910&amp;" x "&amp;P910, Reso2Code, 4, FALSE)</f>
        <v>1</v>
      </c>
      <c r="AB910" s="122">
        <f t="shared" ref="AB910:AB973" si="263">SQRT(O910^2+P910^2)/N910</f>
        <v>324.36090880116859</v>
      </c>
      <c r="AC910" s="30">
        <f t="shared" ref="AC910:AC973" si="264">AE910^2*AD910/(1+AD910^2)</f>
        <v>981.13868287999981</v>
      </c>
      <c r="AD910" s="31">
        <f t="shared" ref="AD910:AD973" si="265">IF(Z910=0, 0, Z910/AA910)</f>
        <v>1</v>
      </c>
      <c r="AE910" s="164">
        <f t="shared" ref="AE910:AE973" si="266">N910*25.4</f>
        <v>44.297599999999996</v>
      </c>
      <c r="AF910" s="165">
        <f t="shared" ref="AF910:AF973" si="267">Q910*Y910</f>
        <v>3.743016641519914</v>
      </c>
      <c r="AH910" t="str">
        <f t="shared" ref="AH910:AH973" si="268">TEXT(E910, "####")</f>
        <v>2022</v>
      </c>
    </row>
    <row r="911" spans="4:34" hidden="1" x14ac:dyDescent="0.25">
      <c r="D911" s="282" t="str">
        <f t="shared" si="253"/>
        <v>Q2 2022</v>
      </c>
      <c r="E911" s="114" t="s">
        <v>67</v>
      </c>
      <c r="F911" s="115" t="s">
        <v>84</v>
      </c>
      <c r="G911" s="157" t="s">
        <v>43</v>
      </c>
      <c r="H911" s="157" t="s">
        <v>197</v>
      </c>
      <c r="I911" s="116" t="s">
        <v>72</v>
      </c>
      <c r="J911" s="116" t="s">
        <v>45</v>
      </c>
      <c r="K911" s="116" t="s">
        <v>70</v>
      </c>
      <c r="L911" s="116" t="s">
        <v>70</v>
      </c>
      <c r="M911" s="116" t="s">
        <v>294</v>
      </c>
      <c r="N911" s="117">
        <v>1.19</v>
      </c>
      <c r="O911" s="146">
        <v>390</v>
      </c>
      <c r="P911" s="146">
        <v>390</v>
      </c>
      <c r="Q911" s="242">
        <v>0.26</v>
      </c>
      <c r="R911" s="118" t="str">
        <f t="shared" si="254"/>
        <v>400 - 499</v>
      </c>
      <c r="S911" s="118" t="str">
        <f t="shared" si="255"/>
        <v>1 - 1.19</v>
      </c>
      <c r="T911" s="119">
        <f t="shared" si="256"/>
        <v>0.30940000000000001</v>
      </c>
      <c r="U911" s="120">
        <f t="shared" si="257"/>
        <v>0.11876943987999997</v>
      </c>
      <c r="V911" s="161">
        <f t="shared" si="258"/>
        <v>0.30940000000000001</v>
      </c>
      <c r="W911" s="161">
        <f t="shared" si="259"/>
        <v>143.40125522463185</v>
      </c>
      <c r="X911" s="121">
        <f t="shared" si="260"/>
        <v>2.7737012831871461</v>
      </c>
      <c r="Y911" s="188">
        <v>10.6680818584121</v>
      </c>
      <c r="Z911" s="148">
        <f t="shared" si="261"/>
        <v>1</v>
      </c>
      <c r="AA911" s="148">
        <f t="shared" si="262"/>
        <v>1</v>
      </c>
      <c r="AB911" s="122">
        <f t="shared" si="263"/>
        <v>463.48175573572024</v>
      </c>
      <c r="AC911" s="30">
        <f t="shared" si="264"/>
        <v>456.80553799999984</v>
      </c>
      <c r="AD911" s="31">
        <f t="shared" si="265"/>
        <v>1</v>
      </c>
      <c r="AE911" s="164">
        <f t="shared" si="266"/>
        <v>30.225999999999996</v>
      </c>
      <c r="AF911" s="165">
        <f t="shared" si="267"/>
        <v>2.7737012831871461</v>
      </c>
      <c r="AH911" t="str">
        <f t="shared" si="268"/>
        <v>2022</v>
      </c>
    </row>
    <row r="912" spans="4:34" hidden="1" x14ac:dyDescent="0.25">
      <c r="D912" s="282" t="str">
        <f t="shared" si="253"/>
        <v>Q2 2022</v>
      </c>
      <c r="E912" s="114" t="s">
        <v>67</v>
      </c>
      <c r="F912" s="115" t="s">
        <v>84</v>
      </c>
      <c r="G912" s="157" t="s">
        <v>43</v>
      </c>
      <c r="H912" s="157" t="s">
        <v>197</v>
      </c>
      <c r="I912" s="116" t="s">
        <v>89</v>
      </c>
      <c r="J912" s="116" t="s">
        <v>45</v>
      </c>
      <c r="K912" s="116" t="s">
        <v>70</v>
      </c>
      <c r="L912" s="116" t="s">
        <v>70</v>
      </c>
      <c r="M912" s="116" t="s">
        <v>131</v>
      </c>
      <c r="N912" s="117">
        <v>1.39</v>
      </c>
      <c r="O912" s="146">
        <v>454</v>
      </c>
      <c r="P912" s="146">
        <v>454</v>
      </c>
      <c r="Q912" s="242">
        <v>0.28000000000000003</v>
      </c>
      <c r="R912" s="118" t="str">
        <f t="shared" si="254"/>
        <v>400 - 499</v>
      </c>
      <c r="S912" s="118" t="str">
        <f t="shared" si="255"/>
        <v>1.2 - 1.39</v>
      </c>
      <c r="T912" s="119">
        <f t="shared" si="256"/>
        <v>0.38919999999999999</v>
      </c>
      <c r="U912" s="120">
        <f t="shared" si="257"/>
        <v>0.17451190904</v>
      </c>
      <c r="V912" s="161">
        <f t="shared" si="258"/>
        <v>0.38920000000000005</v>
      </c>
      <c r="W912" s="161">
        <f t="shared" si="259"/>
        <v>179.77482804886785</v>
      </c>
      <c r="X912" s="121">
        <f t="shared" si="260"/>
        <v>3.6598384939305806</v>
      </c>
      <c r="Y912" s="188">
        <v>13.070851764037787</v>
      </c>
      <c r="Z912" s="148">
        <f t="shared" si="261"/>
        <v>1</v>
      </c>
      <c r="AA912" s="148">
        <f t="shared" si="262"/>
        <v>1</v>
      </c>
      <c r="AB912" s="122">
        <f t="shared" si="263"/>
        <v>461.90860238660804</v>
      </c>
      <c r="AC912" s="30">
        <f t="shared" si="264"/>
        <v>623.25681799999995</v>
      </c>
      <c r="AD912" s="31">
        <f t="shared" si="265"/>
        <v>1</v>
      </c>
      <c r="AE912" s="164">
        <f t="shared" si="266"/>
        <v>35.305999999999997</v>
      </c>
      <c r="AF912" s="165">
        <f t="shared" si="267"/>
        <v>3.6598384939305806</v>
      </c>
      <c r="AH912" t="str">
        <f t="shared" si="268"/>
        <v>2022</v>
      </c>
    </row>
    <row r="913" spans="4:34" hidden="1" x14ac:dyDescent="0.25">
      <c r="D913" s="282" t="str">
        <f t="shared" si="253"/>
        <v>Q2 2022</v>
      </c>
      <c r="E913" s="114" t="s">
        <v>67</v>
      </c>
      <c r="F913" s="115" t="s">
        <v>84</v>
      </c>
      <c r="G913" s="157" t="s">
        <v>43</v>
      </c>
      <c r="H913" s="157" t="s">
        <v>197</v>
      </c>
      <c r="I913" s="116" t="s">
        <v>58</v>
      </c>
      <c r="J913" s="116" t="s">
        <v>45</v>
      </c>
      <c r="K913" s="116" t="s">
        <v>70</v>
      </c>
      <c r="L913" s="116" t="s">
        <v>70</v>
      </c>
      <c r="M913" s="116" t="s">
        <v>131</v>
      </c>
      <c r="N913" s="117">
        <v>1.4</v>
      </c>
      <c r="O913" s="146">
        <v>400</v>
      </c>
      <c r="P913" s="146">
        <v>400</v>
      </c>
      <c r="Q913" s="242">
        <v>0.35</v>
      </c>
      <c r="R913" s="118" t="str">
        <f t="shared" si="254"/>
        <v>400 - 499</v>
      </c>
      <c r="S913" s="118" t="str">
        <f t="shared" si="255"/>
        <v>1.4 - 1.59</v>
      </c>
      <c r="T913" s="119">
        <f t="shared" si="256"/>
        <v>0.48999999999999994</v>
      </c>
      <c r="U913" s="120">
        <f t="shared" si="257"/>
        <v>0.22128987999999997</v>
      </c>
      <c r="V913" s="161">
        <f t="shared" si="258"/>
        <v>0.48999999999999994</v>
      </c>
      <c r="W913" s="161">
        <f t="shared" si="259"/>
        <v>197.98989873223331</v>
      </c>
      <c r="X913" s="121">
        <f t="shared" si="260"/>
        <v>4.346058211542565</v>
      </c>
      <c r="Y913" s="188">
        <v>12.417309175835902</v>
      </c>
      <c r="Z913" s="148">
        <f t="shared" si="261"/>
        <v>1</v>
      </c>
      <c r="AA913" s="148">
        <f t="shared" si="262"/>
        <v>1</v>
      </c>
      <c r="AB913" s="122">
        <f t="shared" si="263"/>
        <v>404.06101782088433</v>
      </c>
      <c r="AC913" s="30">
        <f t="shared" si="264"/>
        <v>632.25679999999988</v>
      </c>
      <c r="AD913" s="31">
        <f t="shared" si="265"/>
        <v>1</v>
      </c>
      <c r="AE913" s="164">
        <f t="shared" si="266"/>
        <v>35.559999999999995</v>
      </c>
      <c r="AF913" s="165">
        <f t="shared" si="267"/>
        <v>4.346058211542565</v>
      </c>
      <c r="AH913" t="str">
        <f t="shared" si="268"/>
        <v>2022</v>
      </c>
    </row>
    <row r="914" spans="4:34" hidden="1" x14ac:dyDescent="0.25">
      <c r="D914" s="282" t="str">
        <f t="shared" si="253"/>
        <v>Q2 2022</v>
      </c>
      <c r="E914" s="114" t="s">
        <v>67</v>
      </c>
      <c r="F914" s="115" t="s">
        <v>84</v>
      </c>
      <c r="G914" s="157" t="s">
        <v>43</v>
      </c>
      <c r="H914" s="157" t="s">
        <v>197</v>
      </c>
      <c r="I914" s="116" t="s">
        <v>89</v>
      </c>
      <c r="J914" s="116" t="s">
        <v>45</v>
      </c>
      <c r="K914" s="116" t="s">
        <v>70</v>
      </c>
      <c r="L914" s="116" t="s">
        <v>70</v>
      </c>
      <c r="M914" s="116" t="s">
        <v>131</v>
      </c>
      <c r="N914" s="117">
        <v>0.95</v>
      </c>
      <c r="O914" s="146">
        <v>120</v>
      </c>
      <c r="P914" s="146">
        <v>240</v>
      </c>
      <c r="Q914" s="242">
        <v>0.43</v>
      </c>
      <c r="R914" s="118" t="str">
        <f t="shared" si="254"/>
        <v>200 - 299</v>
      </c>
      <c r="S914" s="118" t="str">
        <f t="shared" si="255"/>
        <v>0.8 - 0.99</v>
      </c>
      <c r="T914" s="119">
        <f t="shared" si="256"/>
        <v>0.40849999999999997</v>
      </c>
      <c r="U914" s="120">
        <f t="shared" si="257"/>
        <v>0.10014818680000001</v>
      </c>
      <c r="V914" s="161">
        <f t="shared" si="258"/>
        <v>0.40850000000000003</v>
      </c>
      <c r="W914" s="161">
        <f t="shared" si="259"/>
        <v>115.38110763898914</v>
      </c>
      <c r="X914" s="121">
        <f t="shared" si="260"/>
        <v>3.3722797551217489</v>
      </c>
      <c r="Y914" s="188">
        <v>7.842511058422672</v>
      </c>
      <c r="Z914" s="148">
        <f t="shared" si="261"/>
        <v>1</v>
      </c>
      <c r="AA914" s="148">
        <f t="shared" si="262"/>
        <v>2</v>
      </c>
      <c r="AB914" s="122">
        <f t="shared" si="263"/>
        <v>282.45069189471025</v>
      </c>
      <c r="AC914" s="30">
        <f t="shared" si="264"/>
        <v>232.90276</v>
      </c>
      <c r="AD914" s="31">
        <f t="shared" si="265"/>
        <v>0.5</v>
      </c>
      <c r="AE914" s="164">
        <f t="shared" si="266"/>
        <v>24.13</v>
      </c>
      <c r="AF914" s="165">
        <f t="shared" si="267"/>
        <v>3.3722797551217489</v>
      </c>
      <c r="AH914" t="str">
        <f t="shared" si="268"/>
        <v>2022</v>
      </c>
    </row>
    <row r="915" spans="4:34" hidden="1" x14ac:dyDescent="0.25">
      <c r="D915" s="282" t="str">
        <f t="shared" si="253"/>
        <v>Q2 2022</v>
      </c>
      <c r="E915" s="114" t="s">
        <v>67</v>
      </c>
      <c r="F915" s="115" t="s">
        <v>84</v>
      </c>
      <c r="G915" s="157" t="s">
        <v>43</v>
      </c>
      <c r="H915" s="157" t="s">
        <v>197</v>
      </c>
      <c r="I915" s="116" t="s">
        <v>89</v>
      </c>
      <c r="J915" s="116" t="s">
        <v>45</v>
      </c>
      <c r="K915" s="116" t="s">
        <v>70</v>
      </c>
      <c r="L915" s="116" t="s">
        <v>70</v>
      </c>
      <c r="M915" s="116" t="s">
        <v>185</v>
      </c>
      <c r="N915" s="117">
        <v>1.1000000000000001</v>
      </c>
      <c r="O915" s="146">
        <v>126</v>
      </c>
      <c r="P915" s="146">
        <v>294</v>
      </c>
      <c r="Q915" s="242">
        <v>0.45</v>
      </c>
      <c r="R915" s="118" t="str">
        <f t="shared" si="254"/>
        <v>200 - 299</v>
      </c>
      <c r="S915" s="118" t="str">
        <f t="shared" si="255"/>
        <v>1 - 1.19</v>
      </c>
      <c r="T915" s="119">
        <f t="shared" si="256"/>
        <v>0.49500000000000005</v>
      </c>
      <c r="U915" s="120">
        <f t="shared" si="257"/>
        <v>0.12719106931034485</v>
      </c>
      <c r="V915" s="161">
        <f t="shared" si="258"/>
        <v>0.49500000000000005</v>
      </c>
      <c r="W915" s="161">
        <f t="shared" si="259"/>
        <v>143.93811170082787</v>
      </c>
      <c r="X915" s="121">
        <f t="shared" si="260"/>
        <v>2.6254796621206573</v>
      </c>
      <c r="Y915" s="188">
        <v>5.8343992491570162</v>
      </c>
      <c r="Z915" s="148">
        <f t="shared" si="261"/>
        <v>3</v>
      </c>
      <c r="AA915" s="148">
        <f t="shared" si="262"/>
        <v>7</v>
      </c>
      <c r="AB915" s="122">
        <f t="shared" si="263"/>
        <v>290.78406404207647</v>
      </c>
      <c r="AC915" s="30">
        <f t="shared" si="264"/>
        <v>282.64682068965521</v>
      </c>
      <c r="AD915" s="31">
        <f t="shared" si="265"/>
        <v>0.42857142857142855</v>
      </c>
      <c r="AE915" s="164">
        <f t="shared" si="266"/>
        <v>27.94</v>
      </c>
      <c r="AF915" s="165">
        <f t="shared" si="267"/>
        <v>2.6254796621206573</v>
      </c>
      <c r="AH915" t="str">
        <f t="shared" si="268"/>
        <v>2022</v>
      </c>
    </row>
    <row r="916" spans="4:34" hidden="1" x14ac:dyDescent="0.25">
      <c r="D916" s="282" t="str">
        <f t="shared" si="253"/>
        <v>Q2 2022</v>
      </c>
      <c r="E916" s="114" t="s">
        <v>67</v>
      </c>
      <c r="F916" s="115" t="s">
        <v>84</v>
      </c>
      <c r="G916" s="157" t="s">
        <v>43</v>
      </c>
      <c r="H916" s="157" t="s">
        <v>197</v>
      </c>
      <c r="I916" s="116" t="s">
        <v>72</v>
      </c>
      <c r="J916" s="116" t="s">
        <v>45</v>
      </c>
      <c r="K916" s="116" t="s">
        <v>70</v>
      </c>
      <c r="L916" s="116" t="s">
        <v>70</v>
      </c>
      <c r="M916" s="116" t="s">
        <v>297</v>
      </c>
      <c r="N916" s="117">
        <v>1.43</v>
      </c>
      <c r="O916" s="146">
        <v>400</v>
      </c>
      <c r="P916" s="146">
        <v>400</v>
      </c>
      <c r="Q916" s="242">
        <v>0.16</v>
      </c>
      <c r="R916" s="118" t="str">
        <f t="shared" si="254"/>
        <v>300 - 399</v>
      </c>
      <c r="S916" s="118" t="str">
        <f t="shared" si="255"/>
        <v>1.4 - 1.59</v>
      </c>
      <c r="T916" s="119">
        <f t="shared" si="256"/>
        <v>0.2288</v>
      </c>
      <c r="U916" s="120">
        <f t="shared" si="257"/>
        <v>0.10554301471999997</v>
      </c>
      <c r="V916" s="161">
        <f t="shared" si="258"/>
        <v>0.2288</v>
      </c>
      <c r="W916" s="161">
        <f t="shared" si="259"/>
        <v>90.509667991878089</v>
      </c>
      <c r="X916" s="121">
        <f t="shared" si="260"/>
        <v>2.0913362822460462</v>
      </c>
      <c r="Y916" s="188">
        <v>13.070851764037787</v>
      </c>
      <c r="Z916" s="148">
        <f t="shared" si="261"/>
        <v>1</v>
      </c>
      <c r="AA916" s="148">
        <f t="shared" si="262"/>
        <v>1</v>
      </c>
      <c r="AB916" s="122">
        <f t="shared" si="263"/>
        <v>395.58421325121543</v>
      </c>
      <c r="AC916" s="30">
        <f t="shared" si="264"/>
        <v>659.64384199999984</v>
      </c>
      <c r="AD916" s="31">
        <f t="shared" si="265"/>
        <v>1</v>
      </c>
      <c r="AE916" s="164">
        <f t="shared" si="266"/>
        <v>36.321999999999996</v>
      </c>
      <c r="AF916" s="165">
        <f t="shared" si="267"/>
        <v>2.0913362822460462</v>
      </c>
      <c r="AH916" t="str">
        <f t="shared" si="268"/>
        <v>2022</v>
      </c>
    </row>
    <row r="917" spans="4:34" hidden="1" x14ac:dyDescent="0.25">
      <c r="D917" s="282" t="str">
        <f t="shared" si="253"/>
        <v>Q2 2022</v>
      </c>
      <c r="E917" s="114" t="s">
        <v>67</v>
      </c>
      <c r="F917" s="115" t="s">
        <v>84</v>
      </c>
      <c r="G917" s="157" t="s">
        <v>43</v>
      </c>
      <c r="H917" s="157" t="s">
        <v>197</v>
      </c>
      <c r="I917" s="116" t="s">
        <v>72</v>
      </c>
      <c r="J917" s="116" t="s">
        <v>45</v>
      </c>
      <c r="K917" s="116" t="s">
        <v>70</v>
      </c>
      <c r="L917" s="116" t="s">
        <v>82</v>
      </c>
      <c r="M917" s="116" t="s">
        <v>163</v>
      </c>
      <c r="N917" s="117">
        <v>1.4</v>
      </c>
      <c r="O917" s="146">
        <v>300</v>
      </c>
      <c r="P917" s="146">
        <v>300</v>
      </c>
      <c r="Q917" s="242">
        <v>0.16</v>
      </c>
      <c r="R917" s="118" t="str">
        <f t="shared" si="254"/>
        <v>300 - 399</v>
      </c>
      <c r="S917" s="118" t="str">
        <f t="shared" si="255"/>
        <v>1.4 - 1.59</v>
      </c>
      <c r="T917" s="119">
        <f t="shared" si="256"/>
        <v>0.22399999999999998</v>
      </c>
      <c r="U917" s="120">
        <f t="shared" si="257"/>
        <v>0.10116108799999998</v>
      </c>
      <c r="V917" s="161">
        <f t="shared" si="258"/>
        <v>0.224</v>
      </c>
      <c r="W917" s="161">
        <f t="shared" si="259"/>
        <v>67.882250993908571</v>
      </c>
      <c r="X917" s="121">
        <f t="shared" si="260"/>
        <v>1.8822026540214425</v>
      </c>
      <c r="Y917" s="188">
        <v>11.763766587634015</v>
      </c>
      <c r="Z917" s="148">
        <f t="shared" si="261"/>
        <v>1</v>
      </c>
      <c r="AA917" s="148">
        <f t="shared" si="262"/>
        <v>1</v>
      </c>
      <c r="AB917" s="122">
        <f t="shared" si="263"/>
        <v>303.04576336566328</v>
      </c>
      <c r="AC917" s="30">
        <f t="shared" si="264"/>
        <v>632.25679999999988</v>
      </c>
      <c r="AD917" s="31">
        <f t="shared" si="265"/>
        <v>1</v>
      </c>
      <c r="AE917" s="164">
        <f t="shared" si="266"/>
        <v>35.559999999999995</v>
      </c>
      <c r="AF917" s="165">
        <f t="shared" si="267"/>
        <v>1.8822026540214425</v>
      </c>
      <c r="AH917" t="str">
        <f t="shared" si="268"/>
        <v>2022</v>
      </c>
    </row>
    <row r="918" spans="4:34" hidden="1" x14ac:dyDescent="0.25">
      <c r="D918" s="282" t="str">
        <f t="shared" si="253"/>
        <v>Q2 2022</v>
      </c>
      <c r="E918" s="114" t="s">
        <v>67</v>
      </c>
      <c r="F918" s="115" t="s">
        <v>84</v>
      </c>
      <c r="G918" s="157" t="s">
        <v>43</v>
      </c>
      <c r="H918" s="157" t="s">
        <v>197</v>
      </c>
      <c r="I918" s="116" t="s">
        <v>89</v>
      </c>
      <c r="J918" s="116" t="s">
        <v>45</v>
      </c>
      <c r="K918" s="116" t="s">
        <v>55</v>
      </c>
      <c r="L918" s="116" t="s">
        <v>55</v>
      </c>
      <c r="M918" s="116" t="s">
        <v>184</v>
      </c>
      <c r="N918" s="117">
        <v>1.1000000000000001</v>
      </c>
      <c r="O918" s="146">
        <v>126</v>
      </c>
      <c r="P918" s="146">
        <v>294</v>
      </c>
      <c r="Q918" s="242">
        <v>0.11</v>
      </c>
      <c r="R918" s="118" t="str">
        <f t="shared" si="254"/>
        <v>200 - 299</v>
      </c>
      <c r="S918" s="118" t="str">
        <f t="shared" si="255"/>
        <v>1 - 1.19</v>
      </c>
      <c r="T918" s="119">
        <f t="shared" si="256"/>
        <v>0.12100000000000001</v>
      </c>
      <c r="U918" s="120">
        <f t="shared" si="257"/>
        <v>3.1091150275862074E-2</v>
      </c>
      <c r="V918" s="161">
        <f t="shared" si="258"/>
        <v>0.12100000000000002</v>
      </c>
      <c r="W918" s="161">
        <f t="shared" si="259"/>
        <v>35.184871749091258</v>
      </c>
      <c r="X918" s="121">
        <f t="shared" si="260"/>
        <v>0.64178391740727181</v>
      </c>
      <c r="Y918" s="188">
        <v>5.8343992491570162</v>
      </c>
      <c r="Z918" s="148">
        <f t="shared" si="261"/>
        <v>3</v>
      </c>
      <c r="AA918" s="148">
        <f t="shared" si="262"/>
        <v>7</v>
      </c>
      <c r="AB918" s="122">
        <f t="shared" si="263"/>
        <v>290.78406404207647</v>
      </c>
      <c r="AC918" s="30">
        <f t="shared" si="264"/>
        <v>282.64682068965521</v>
      </c>
      <c r="AD918" s="31">
        <f t="shared" si="265"/>
        <v>0.42857142857142855</v>
      </c>
      <c r="AE918" s="164">
        <f t="shared" si="266"/>
        <v>27.94</v>
      </c>
      <c r="AF918" s="165">
        <f t="shared" si="267"/>
        <v>0.64178391740727181</v>
      </c>
      <c r="AH918" t="str">
        <f t="shared" si="268"/>
        <v>2022</v>
      </c>
    </row>
    <row r="919" spans="4:34" hidden="1" x14ac:dyDescent="0.25">
      <c r="D919" s="282" t="str">
        <f t="shared" si="253"/>
        <v>Q2 2022</v>
      </c>
      <c r="E919" s="114" t="s">
        <v>67</v>
      </c>
      <c r="F919" s="115" t="s">
        <v>84</v>
      </c>
      <c r="G919" s="157" t="s">
        <v>43</v>
      </c>
      <c r="H919" s="157" t="s">
        <v>197</v>
      </c>
      <c r="I919" s="116" t="s">
        <v>88</v>
      </c>
      <c r="J919" s="116" t="s">
        <v>45</v>
      </c>
      <c r="K919" s="116" t="s">
        <v>55</v>
      </c>
      <c r="L919" s="116" t="s">
        <v>55</v>
      </c>
      <c r="M919" s="116"/>
      <c r="N919" s="117">
        <v>1.19</v>
      </c>
      <c r="O919" s="146">
        <v>360</v>
      </c>
      <c r="P919" s="146">
        <v>360</v>
      </c>
      <c r="Q919" s="242">
        <v>9.2149999999999992E-3</v>
      </c>
      <c r="R919" s="118" t="str">
        <f t="shared" si="254"/>
        <v>400 - 499</v>
      </c>
      <c r="S919" s="118" t="str">
        <f t="shared" si="255"/>
        <v>1 - 1.19</v>
      </c>
      <c r="T919" s="119">
        <f t="shared" si="256"/>
        <v>1.0965849999999999E-2</v>
      </c>
      <c r="U919" s="120">
        <f t="shared" si="257"/>
        <v>4.2094630326699979E-3</v>
      </c>
      <c r="V919" s="161">
        <f t="shared" si="258"/>
        <v>1.0965849999999997E-2</v>
      </c>
      <c r="W919" s="161">
        <f t="shared" si="259"/>
        <v>4.6915120718165051</v>
      </c>
      <c r="X919" s="121">
        <f t="shared" si="260"/>
        <v>8.4997426945017759E-2</v>
      </c>
      <c r="Y919" s="188">
        <v>9.2238119310925413</v>
      </c>
      <c r="Z919" s="148">
        <f t="shared" si="261"/>
        <v>1</v>
      </c>
      <c r="AA919" s="148">
        <f t="shared" si="262"/>
        <v>1</v>
      </c>
      <c r="AB919" s="122">
        <f t="shared" si="263"/>
        <v>427.82931298681871</v>
      </c>
      <c r="AC919" s="30">
        <f t="shared" si="264"/>
        <v>456.80553799999984</v>
      </c>
      <c r="AD919" s="31">
        <f t="shared" si="265"/>
        <v>1</v>
      </c>
      <c r="AE919" s="164">
        <f t="shared" si="266"/>
        <v>30.225999999999996</v>
      </c>
      <c r="AF919" s="165">
        <f t="shared" si="267"/>
        <v>8.4997426945017759E-2</v>
      </c>
      <c r="AH919" t="str">
        <f t="shared" si="268"/>
        <v>2022</v>
      </c>
    </row>
    <row r="920" spans="4:34" hidden="1" x14ac:dyDescent="0.25">
      <c r="D920" s="282" t="str">
        <f t="shared" si="253"/>
        <v>Q2 2022</v>
      </c>
      <c r="E920" s="114" t="s">
        <v>67</v>
      </c>
      <c r="F920" s="115" t="s">
        <v>84</v>
      </c>
      <c r="G920" s="157" t="s">
        <v>43</v>
      </c>
      <c r="H920" s="157" t="s">
        <v>197</v>
      </c>
      <c r="I920" s="116" t="s">
        <v>88</v>
      </c>
      <c r="J920" s="116" t="s">
        <v>45</v>
      </c>
      <c r="K920" s="116" t="s">
        <v>55</v>
      </c>
      <c r="L920" s="116" t="s">
        <v>55</v>
      </c>
      <c r="M920" s="116"/>
      <c r="N920" s="117">
        <v>1.33</v>
      </c>
      <c r="O920" s="146">
        <v>360</v>
      </c>
      <c r="P920" s="146">
        <v>360</v>
      </c>
      <c r="Q920" s="242">
        <v>1.9885E-2</v>
      </c>
      <c r="R920" s="118" t="str">
        <f t="shared" si="254"/>
        <v>300 - 399</v>
      </c>
      <c r="S920" s="118" t="str">
        <f t="shared" si="255"/>
        <v>1.2 - 1.39</v>
      </c>
      <c r="T920" s="119">
        <f t="shared" si="256"/>
        <v>2.644705E-2</v>
      </c>
      <c r="U920" s="120">
        <f t="shared" si="257"/>
        <v>1.1346614887369997E-2</v>
      </c>
      <c r="V920" s="161">
        <f t="shared" si="258"/>
        <v>2.6447049999999996E-2</v>
      </c>
      <c r="W920" s="161">
        <f t="shared" si="259"/>
        <v>10.123789207604039</v>
      </c>
      <c r="X920" s="121">
        <f t="shared" si="260"/>
        <v>0.2346969768502227</v>
      </c>
      <c r="Y920" s="188">
        <v>11.802714450602098</v>
      </c>
      <c r="Z920" s="148">
        <f t="shared" si="261"/>
        <v>1</v>
      </c>
      <c r="AA920" s="148">
        <f t="shared" si="262"/>
        <v>1</v>
      </c>
      <c r="AB920" s="122">
        <f t="shared" si="263"/>
        <v>382.7946484618904</v>
      </c>
      <c r="AC920" s="30">
        <f t="shared" si="264"/>
        <v>570.61176199999989</v>
      </c>
      <c r="AD920" s="31">
        <f t="shared" si="265"/>
        <v>1</v>
      </c>
      <c r="AE920" s="164">
        <f t="shared" si="266"/>
        <v>33.781999999999996</v>
      </c>
      <c r="AF920" s="165">
        <f t="shared" si="267"/>
        <v>0.2346969768502227</v>
      </c>
      <c r="AH920" t="str">
        <f t="shared" si="268"/>
        <v>2022</v>
      </c>
    </row>
    <row r="921" spans="4:34" hidden="1" x14ac:dyDescent="0.25">
      <c r="D921" s="282" t="str">
        <f t="shared" si="253"/>
        <v>Q2 2022</v>
      </c>
      <c r="E921" s="114" t="s">
        <v>67</v>
      </c>
      <c r="F921" s="115" t="s">
        <v>84</v>
      </c>
      <c r="G921" s="157" t="s">
        <v>43</v>
      </c>
      <c r="H921" s="157" t="s">
        <v>197</v>
      </c>
      <c r="I921" s="116" t="s">
        <v>73</v>
      </c>
      <c r="J921" s="116" t="s">
        <v>45</v>
      </c>
      <c r="K921" s="116" t="s">
        <v>80</v>
      </c>
      <c r="L921" s="116" t="s">
        <v>80</v>
      </c>
      <c r="M921" s="116" t="s">
        <v>287</v>
      </c>
      <c r="N921" s="117">
        <v>1.43</v>
      </c>
      <c r="O921" s="146">
        <v>466</v>
      </c>
      <c r="P921" s="146">
        <v>466</v>
      </c>
      <c r="Q921" s="242">
        <v>0.05</v>
      </c>
      <c r="R921" s="118" t="str">
        <f t="shared" si="254"/>
        <v>400 - 499</v>
      </c>
      <c r="S921" s="118" t="str">
        <f t="shared" si="255"/>
        <v>1.4 - 1.59</v>
      </c>
      <c r="T921" s="119">
        <f t="shared" si="256"/>
        <v>7.1499999999999994E-2</v>
      </c>
      <c r="U921" s="120">
        <f t="shared" si="257"/>
        <v>3.2982192099999995E-2</v>
      </c>
      <c r="V921" s="161">
        <f t="shared" si="258"/>
        <v>7.1499999999999994E-2</v>
      </c>
      <c r="W921" s="161">
        <f t="shared" si="259"/>
        <v>32.951176003293114</v>
      </c>
      <c r="X921" s="121">
        <f t="shared" si="260"/>
        <v>0.65354258820188937</v>
      </c>
      <c r="Y921" s="188">
        <v>13.070851764037787</v>
      </c>
      <c r="Z921" s="148">
        <f t="shared" si="261"/>
        <v>1</v>
      </c>
      <c r="AA921" s="148">
        <f t="shared" si="262"/>
        <v>1</v>
      </c>
      <c r="AB921" s="122">
        <f t="shared" si="263"/>
        <v>460.85560843766592</v>
      </c>
      <c r="AC921" s="30">
        <f t="shared" si="264"/>
        <v>659.64384199999984</v>
      </c>
      <c r="AD921" s="31">
        <f t="shared" si="265"/>
        <v>1</v>
      </c>
      <c r="AE921" s="164">
        <f t="shared" si="266"/>
        <v>36.321999999999996</v>
      </c>
      <c r="AF921" s="165">
        <f t="shared" si="267"/>
        <v>0.65354258820188937</v>
      </c>
      <c r="AH921" t="str">
        <f t="shared" si="268"/>
        <v>2022</v>
      </c>
    </row>
    <row r="922" spans="4:34" hidden="1" x14ac:dyDescent="0.25">
      <c r="D922" s="282" t="str">
        <f t="shared" si="253"/>
        <v>Q2 2022</v>
      </c>
      <c r="E922" s="114" t="s">
        <v>67</v>
      </c>
      <c r="F922" s="115" t="s">
        <v>84</v>
      </c>
      <c r="G922" s="157" t="s">
        <v>43</v>
      </c>
      <c r="H922" s="157" t="s">
        <v>197</v>
      </c>
      <c r="I922" s="116" t="s">
        <v>72</v>
      </c>
      <c r="J922" s="116" t="s">
        <v>45</v>
      </c>
      <c r="K922" s="116" t="s">
        <v>81</v>
      </c>
      <c r="L922" s="116" t="s">
        <v>81</v>
      </c>
      <c r="M922" s="116" t="s">
        <v>175</v>
      </c>
      <c r="N922" s="117">
        <v>1.5640000000000001</v>
      </c>
      <c r="O922" s="146">
        <v>394</v>
      </c>
      <c r="P922" s="146">
        <v>324</v>
      </c>
      <c r="Q922" s="242">
        <v>0.18</v>
      </c>
      <c r="R922" s="118" t="str">
        <f t="shared" si="254"/>
        <v>300 - 399</v>
      </c>
      <c r="S922" s="118" t="str">
        <f t="shared" si="255"/>
        <v>1.4 - 1.59</v>
      </c>
      <c r="T922" s="119">
        <f t="shared" si="256"/>
        <v>0.28151999999999999</v>
      </c>
      <c r="U922" s="120">
        <f t="shared" si="257"/>
        <v>0.13935653747961549</v>
      </c>
      <c r="V922" s="161">
        <f t="shared" si="258"/>
        <v>0.28151999999999999</v>
      </c>
      <c r="W922" s="161">
        <f t="shared" si="259"/>
        <v>91.819762578651876</v>
      </c>
      <c r="X922" s="121">
        <f t="shared" si="260"/>
        <v>1.6469273222687608</v>
      </c>
      <c r="Y922" s="188">
        <v>9.1495962348264488</v>
      </c>
      <c r="Z922" s="148">
        <f t="shared" si="261"/>
        <v>197</v>
      </c>
      <c r="AA922" s="148">
        <f t="shared" si="262"/>
        <v>162</v>
      </c>
      <c r="AB922" s="122">
        <f t="shared" si="263"/>
        <v>326.15715607648434</v>
      </c>
      <c r="AC922" s="30">
        <f t="shared" si="264"/>
        <v>774.20298599786383</v>
      </c>
      <c r="AD922" s="31">
        <f t="shared" si="265"/>
        <v>1.2160493827160495</v>
      </c>
      <c r="AE922" s="164">
        <f t="shared" si="266"/>
        <v>39.7256</v>
      </c>
      <c r="AF922" s="165">
        <f t="shared" si="267"/>
        <v>1.6469273222687608</v>
      </c>
      <c r="AH922" t="str">
        <f t="shared" si="268"/>
        <v>2022</v>
      </c>
    </row>
    <row r="923" spans="4:34" hidden="1" x14ac:dyDescent="0.25">
      <c r="D923" s="282" t="str">
        <f t="shared" si="253"/>
        <v>Q2 2022</v>
      </c>
      <c r="E923" s="114" t="s">
        <v>67</v>
      </c>
      <c r="F923" s="115" t="s">
        <v>84</v>
      </c>
      <c r="G923" s="157" t="s">
        <v>43</v>
      </c>
      <c r="H923" s="157" t="s">
        <v>197</v>
      </c>
      <c r="I923" s="116" t="s">
        <v>72</v>
      </c>
      <c r="J923" s="116" t="s">
        <v>45</v>
      </c>
      <c r="K923" s="116" t="s">
        <v>81</v>
      </c>
      <c r="L923" s="116" t="s">
        <v>81</v>
      </c>
      <c r="M923" s="116" t="s">
        <v>293</v>
      </c>
      <c r="N923" s="117">
        <v>1.6160000000000001</v>
      </c>
      <c r="O923" s="146">
        <v>192</v>
      </c>
      <c r="P923" s="146">
        <v>490</v>
      </c>
      <c r="Q923" s="242">
        <v>0.51</v>
      </c>
      <c r="R923" s="118" t="str">
        <f t="shared" si="254"/>
        <v>300 - 399</v>
      </c>
      <c r="S923" s="118" t="str">
        <f t="shared" si="255"/>
        <v>1.6 - 1.79</v>
      </c>
      <c r="T923" s="119">
        <f t="shared" si="256"/>
        <v>0.82416000000000011</v>
      </c>
      <c r="U923" s="120">
        <f t="shared" si="257"/>
        <v>0.29187325951597737</v>
      </c>
      <c r="V923" s="161">
        <f t="shared" si="258"/>
        <v>0.82416</v>
      </c>
      <c r="W923" s="161">
        <f t="shared" si="259"/>
        <v>268.39958345720282</v>
      </c>
      <c r="X923" s="121">
        <f t="shared" si="260"/>
        <v>4.6662940797614887</v>
      </c>
      <c r="Y923" s="188">
        <v>9.1495962348264488</v>
      </c>
      <c r="Z923" s="148">
        <f t="shared" si="261"/>
        <v>96</v>
      </c>
      <c r="AA923" s="148">
        <f t="shared" si="262"/>
        <v>245</v>
      </c>
      <c r="AB923" s="122">
        <f t="shared" si="263"/>
        <v>325.66441401815524</v>
      </c>
      <c r="AC923" s="30">
        <f t="shared" si="264"/>
        <v>572.30050885485764</v>
      </c>
      <c r="AD923" s="31">
        <f t="shared" si="265"/>
        <v>0.39183673469387753</v>
      </c>
      <c r="AE923" s="164">
        <f t="shared" si="266"/>
        <v>41.046399999999998</v>
      </c>
      <c r="AF923" s="165">
        <f t="shared" si="267"/>
        <v>4.6662940797614887</v>
      </c>
      <c r="AH923" t="str">
        <f t="shared" si="268"/>
        <v>2022</v>
      </c>
    </row>
    <row r="924" spans="4:34" hidden="1" x14ac:dyDescent="0.25">
      <c r="D924" s="282" t="str">
        <f t="shared" si="253"/>
        <v>Q2 2022</v>
      </c>
      <c r="E924" s="114" t="s">
        <v>67</v>
      </c>
      <c r="F924" s="115" t="s">
        <v>84</v>
      </c>
      <c r="G924" s="157" t="s">
        <v>43</v>
      </c>
      <c r="H924" s="157" t="s">
        <v>197</v>
      </c>
      <c r="I924" s="116" t="s">
        <v>73</v>
      </c>
      <c r="J924" s="116" t="s">
        <v>45</v>
      </c>
      <c r="K924" s="116" t="s">
        <v>81</v>
      </c>
      <c r="L924" s="116" t="s">
        <v>81</v>
      </c>
      <c r="M924" s="116" t="s">
        <v>293</v>
      </c>
      <c r="N924" s="117">
        <v>1.6160000000000001</v>
      </c>
      <c r="O924" s="146">
        <v>192</v>
      </c>
      <c r="P924" s="146">
        <v>490</v>
      </c>
      <c r="Q924" s="242">
        <v>2.15</v>
      </c>
      <c r="R924" s="118" t="str">
        <f t="shared" si="254"/>
        <v>300 - 399</v>
      </c>
      <c r="S924" s="118" t="str">
        <f t="shared" si="255"/>
        <v>1.6 - 1.79</v>
      </c>
      <c r="T924" s="119">
        <f t="shared" si="256"/>
        <v>3.4744000000000002</v>
      </c>
      <c r="U924" s="120">
        <f t="shared" si="257"/>
        <v>1.2304460940379438</v>
      </c>
      <c r="V924" s="161">
        <f t="shared" si="258"/>
        <v>3.4744000000000002</v>
      </c>
      <c r="W924" s="161">
        <f t="shared" si="259"/>
        <v>1131.4884400646786</v>
      </c>
      <c r="X924" s="121">
        <f t="shared" si="260"/>
        <v>25.292098163413129</v>
      </c>
      <c r="Y924" s="188">
        <v>11.763766587634015</v>
      </c>
      <c r="Z924" s="148">
        <f t="shared" si="261"/>
        <v>96</v>
      </c>
      <c r="AA924" s="148">
        <f t="shared" si="262"/>
        <v>245</v>
      </c>
      <c r="AB924" s="122">
        <f t="shared" si="263"/>
        <v>325.66441401815524</v>
      </c>
      <c r="AC924" s="30">
        <f t="shared" si="264"/>
        <v>572.30050885485764</v>
      </c>
      <c r="AD924" s="31">
        <f t="shared" si="265"/>
        <v>0.39183673469387753</v>
      </c>
      <c r="AE924" s="164">
        <f t="shared" si="266"/>
        <v>41.046399999999998</v>
      </c>
      <c r="AF924" s="165">
        <f t="shared" si="267"/>
        <v>25.292098163413129</v>
      </c>
      <c r="AH924" t="str">
        <f t="shared" si="268"/>
        <v>2022</v>
      </c>
    </row>
    <row r="925" spans="4:34" hidden="1" x14ac:dyDescent="0.25">
      <c r="D925" s="282" t="str">
        <f t="shared" si="253"/>
        <v>Q2 2022</v>
      </c>
      <c r="E925" s="114" t="s">
        <v>67</v>
      </c>
      <c r="F925" s="115" t="s">
        <v>84</v>
      </c>
      <c r="G925" s="157" t="s">
        <v>43</v>
      </c>
      <c r="H925" s="157" t="s">
        <v>197</v>
      </c>
      <c r="I925" s="116" t="s">
        <v>72</v>
      </c>
      <c r="J925" s="116" t="s">
        <v>45</v>
      </c>
      <c r="K925" s="116" t="s">
        <v>81</v>
      </c>
      <c r="L925" s="116" t="s">
        <v>81</v>
      </c>
      <c r="M925" s="116" t="s">
        <v>298</v>
      </c>
      <c r="N925" s="117">
        <v>1.64</v>
      </c>
      <c r="O925" s="146">
        <v>456</v>
      </c>
      <c r="P925" s="146">
        <v>280</v>
      </c>
      <c r="Q925" s="242">
        <v>0.35</v>
      </c>
      <c r="R925" s="118" t="str">
        <f t="shared" si="254"/>
        <v>300 - 399</v>
      </c>
      <c r="S925" s="118" t="str">
        <f t="shared" si="255"/>
        <v>1.6 - 1.79</v>
      </c>
      <c r="T925" s="119">
        <f t="shared" si="256"/>
        <v>0.57399999999999995</v>
      </c>
      <c r="U925" s="120">
        <f t="shared" si="257"/>
        <v>0.27081336524631189</v>
      </c>
      <c r="V925" s="161">
        <f t="shared" si="258"/>
        <v>0.57399999999999984</v>
      </c>
      <c r="W925" s="161">
        <f t="shared" si="259"/>
        <v>187.2863048917352</v>
      </c>
      <c r="X925" s="121">
        <f t="shared" si="260"/>
        <v>3.2023586821892569</v>
      </c>
      <c r="Y925" s="188">
        <v>9.1495962348264488</v>
      </c>
      <c r="Z925" s="148">
        <f t="shared" si="261"/>
        <v>57</v>
      </c>
      <c r="AA925" s="148">
        <f t="shared" si="262"/>
        <v>35</v>
      </c>
      <c r="AB925" s="122">
        <f t="shared" si="263"/>
        <v>326.28276113542722</v>
      </c>
      <c r="AC925" s="30">
        <f t="shared" si="264"/>
        <v>773.75247213231978</v>
      </c>
      <c r="AD925" s="31">
        <f t="shared" si="265"/>
        <v>1.6285714285714286</v>
      </c>
      <c r="AE925" s="164">
        <f t="shared" si="266"/>
        <v>41.655999999999992</v>
      </c>
      <c r="AF925" s="165">
        <f t="shared" si="267"/>
        <v>3.2023586821892569</v>
      </c>
      <c r="AH925" t="str">
        <f t="shared" si="268"/>
        <v>2022</v>
      </c>
    </row>
    <row r="926" spans="4:34" hidden="1" x14ac:dyDescent="0.25">
      <c r="D926" s="282" t="str">
        <f t="shared" si="253"/>
        <v>Q2 2022</v>
      </c>
      <c r="E926" s="114" t="s">
        <v>67</v>
      </c>
      <c r="F926" s="115" t="s">
        <v>84</v>
      </c>
      <c r="G926" s="157" t="s">
        <v>43</v>
      </c>
      <c r="H926" s="157" t="s">
        <v>197</v>
      </c>
      <c r="I926" s="116" t="s">
        <v>89</v>
      </c>
      <c r="J926" s="116" t="s">
        <v>45</v>
      </c>
      <c r="K926" s="116" t="s">
        <v>81</v>
      </c>
      <c r="L926" s="116" t="s">
        <v>81</v>
      </c>
      <c r="M926" s="116" t="s">
        <v>281</v>
      </c>
      <c r="N926" s="117">
        <v>1.43</v>
      </c>
      <c r="O926" s="146">
        <v>454</v>
      </c>
      <c r="P926" s="146">
        <v>454</v>
      </c>
      <c r="Q926" s="242">
        <v>0.06</v>
      </c>
      <c r="R926" s="118" t="str">
        <f t="shared" si="254"/>
        <v>400 - 499</v>
      </c>
      <c r="S926" s="118" t="str">
        <f t="shared" si="255"/>
        <v>1.4 - 1.59</v>
      </c>
      <c r="T926" s="119">
        <f t="shared" si="256"/>
        <v>8.5799999999999987E-2</v>
      </c>
      <c r="U926" s="120">
        <f t="shared" si="257"/>
        <v>3.9578630519999991E-2</v>
      </c>
      <c r="V926" s="161">
        <f t="shared" si="258"/>
        <v>8.5799999999999987E-2</v>
      </c>
      <c r="W926" s="161">
        <f t="shared" si="259"/>
        <v>38.523177439043103</v>
      </c>
      <c r="X926" s="121">
        <f t="shared" si="260"/>
        <v>0.7842511058422672</v>
      </c>
      <c r="Y926" s="188">
        <v>13.070851764037787</v>
      </c>
      <c r="Z926" s="148">
        <f t="shared" si="261"/>
        <v>1</v>
      </c>
      <c r="AA926" s="148">
        <f t="shared" si="262"/>
        <v>1</v>
      </c>
      <c r="AB926" s="122">
        <f t="shared" si="263"/>
        <v>448.98808204012948</v>
      </c>
      <c r="AC926" s="30">
        <f t="shared" si="264"/>
        <v>659.64384199999984</v>
      </c>
      <c r="AD926" s="31">
        <f t="shared" si="265"/>
        <v>1</v>
      </c>
      <c r="AE926" s="164">
        <f t="shared" si="266"/>
        <v>36.321999999999996</v>
      </c>
      <c r="AF926" s="165">
        <f t="shared" si="267"/>
        <v>0.7842511058422672</v>
      </c>
      <c r="AH926" t="str">
        <f t="shared" si="268"/>
        <v>2022</v>
      </c>
    </row>
    <row r="927" spans="4:34" hidden="1" x14ac:dyDescent="0.25">
      <c r="D927" s="282" t="str">
        <f t="shared" si="253"/>
        <v>Q2 2022</v>
      </c>
      <c r="E927" s="114" t="s">
        <v>67</v>
      </c>
      <c r="F927" s="115" t="s">
        <v>84</v>
      </c>
      <c r="G927" s="157" t="s">
        <v>43</v>
      </c>
      <c r="H927" s="157" t="s">
        <v>197</v>
      </c>
      <c r="I927" s="116" t="s">
        <v>58</v>
      </c>
      <c r="J927" s="116" t="s">
        <v>45</v>
      </c>
      <c r="K927" s="116" t="s">
        <v>81</v>
      </c>
      <c r="L927" s="116" t="s">
        <v>81</v>
      </c>
      <c r="M927" s="116" t="s">
        <v>279</v>
      </c>
      <c r="N927" s="117">
        <v>1.6</v>
      </c>
      <c r="O927" s="146">
        <v>320</v>
      </c>
      <c r="P927" s="146">
        <v>360</v>
      </c>
      <c r="Q927" s="242">
        <v>0.13</v>
      </c>
      <c r="R927" s="118" t="str">
        <f t="shared" si="254"/>
        <v>300 - 399</v>
      </c>
      <c r="S927" s="118" t="str">
        <f t="shared" si="255"/>
        <v>1.6 - 1.79</v>
      </c>
      <c r="T927" s="119">
        <f t="shared" si="256"/>
        <v>0.20800000000000002</v>
      </c>
      <c r="U927" s="120">
        <f t="shared" si="257"/>
        <v>0.10661424728275862</v>
      </c>
      <c r="V927" s="161">
        <f t="shared" si="258"/>
        <v>0.20800000000000002</v>
      </c>
      <c r="W927" s="161">
        <f t="shared" si="259"/>
        <v>62.616291809719939</v>
      </c>
      <c r="X927" s="121">
        <f t="shared" si="260"/>
        <v>1.6992107293249124</v>
      </c>
      <c r="Y927" s="188">
        <v>13.070851764037787</v>
      </c>
      <c r="Z927" s="148">
        <f t="shared" si="261"/>
        <v>8</v>
      </c>
      <c r="AA927" s="148">
        <f t="shared" si="262"/>
        <v>9</v>
      </c>
      <c r="AB927" s="122">
        <f t="shared" si="263"/>
        <v>301.03986446980736</v>
      </c>
      <c r="AC927" s="30">
        <f t="shared" si="264"/>
        <v>820.10959448275855</v>
      </c>
      <c r="AD927" s="31">
        <f t="shared" si="265"/>
        <v>0.88888888888888884</v>
      </c>
      <c r="AE927" s="164">
        <f t="shared" si="266"/>
        <v>40.64</v>
      </c>
      <c r="AF927" s="165">
        <f t="shared" si="267"/>
        <v>1.6992107293249124</v>
      </c>
      <c r="AH927" t="str">
        <f t="shared" si="268"/>
        <v>2022</v>
      </c>
    </row>
    <row r="928" spans="4:34" hidden="1" x14ac:dyDescent="0.25">
      <c r="D928" s="282" t="str">
        <f t="shared" si="253"/>
        <v>Q2 2022</v>
      </c>
      <c r="E928" s="114" t="s">
        <v>67</v>
      </c>
      <c r="F928" s="115" t="s">
        <v>84</v>
      </c>
      <c r="G928" s="157" t="s">
        <v>43</v>
      </c>
      <c r="H928" s="157" t="s">
        <v>197</v>
      </c>
      <c r="I928" s="116" t="s">
        <v>72</v>
      </c>
      <c r="J928" s="116" t="s">
        <v>45</v>
      </c>
      <c r="K928" s="116" t="s">
        <v>81</v>
      </c>
      <c r="L928" s="116" t="s">
        <v>81</v>
      </c>
      <c r="M928" s="116" t="s">
        <v>282</v>
      </c>
      <c r="N928" s="117">
        <v>1.43</v>
      </c>
      <c r="O928" s="146">
        <v>466</v>
      </c>
      <c r="P928" s="146">
        <v>466</v>
      </c>
      <c r="Q928" s="242">
        <v>5.5E-2</v>
      </c>
      <c r="R928" s="118" t="str">
        <f t="shared" si="254"/>
        <v>400 - 499</v>
      </c>
      <c r="S928" s="118" t="str">
        <f t="shared" si="255"/>
        <v>1.4 - 1.59</v>
      </c>
      <c r="T928" s="119">
        <f t="shared" si="256"/>
        <v>7.8649999999999998E-2</v>
      </c>
      <c r="U928" s="120">
        <f t="shared" si="257"/>
        <v>3.6280411309999989E-2</v>
      </c>
      <c r="V928" s="161">
        <f t="shared" si="258"/>
        <v>7.8649999999999998E-2</v>
      </c>
      <c r="W928" s="161">
        <f t="shared" si="259"/>
        <v>36.246293603622426</v>
      </c>
      <c r="X928" s="121">
        <f t="shared" si="260"/>
        <v>0.71889684702207834</v>
      </c>
      <c r="Y928" s="188">
        <v>13.070851764037787</v>
      </c>
      <c r="Z928" s="148">
        <f t="shared" si="261"/>
        <v>1</v>
      </c>
      <c r="AA928" s="148">
        <f t="shared" si="262"/>
        <v>1</v>
      </c>
      <c r="AB928" s="122">
        <f t="shared" si="263"/>
        <v>460.85560843766592</v>
      </c>
      <c r="AC928" s="30">
        <f t="shared" si="264"/>
        <v>659.64384199999984</v>
      </c>
      <c r="AD928" s="31">
        <f t="shared" si="265"/>
        <v>1</v>
      </c>
      <c r="AE928" s="164">
        <f t="shared" si="266"/>
        <v>36.321999999999996</v>
      </c>
      <c r="AF928" s="165">
        <f t="shared" si="267"/>
        <v>0.71889684702207834</v>
      </c>
      <c r="AH928" t="str">
        <f t="shared" si="268"/>
        <v>2022</v>
      </c>
    </row>
    <row r="929" spans="4:34" hidden="1" x14ac:dyDescent="0.25">
      <c r="D929" s="282" t="str">
        <f t="shared" si="253"/>
        <v>Q2 2022</v>
      </c>
      <c r="E929" s="114" t="s">
        <v>67</v>
      </c>
      <c r="F929" s="115" t="s">
        <v>84</v>
      </c>
      <c r="G929" s="157" t="s">
        <v>43</v>
      </c>
      <c r="H929" s="157" t="s">
        <v>197</v>
      </c>
      <c r="I929" s="116" t="s">
        <v>50</v>
      </c>
      <c r="J929" s="116" t="s">
        <v>45</v>
      </c>
      <c r="K929" s="116" t="s">
        <v>81</v>
      </c>
      <c r="L929" s="116" t="s">
        <v>81</v>
      </c>
      <c r="M929" s="116" t="s">
        <v>282</v>
      </c>
      <c r="N929" s="117">
        <v>1.43</v>
      </c>
      <c r="O929" s="146">
        <v>466</v>
      </c>
      <c r="P929" s="146">
        <v>466</v>
      </c>
      <c r="Q929" s="242">
        <v>0.105</v>
      </c>
      <c r="R929" s="118" t="str">
        <f t="shared" si="254"/>
        <v>400 - 499</v>
      </c>
      <c r="S929" s="118" t="str">
        <f t="shared" si="255"/>
        <v>1.4 - 1.59</v>
      </c>
      <c r="T929" s="119">
        <f t="shared" si="256"/>
        <v>0.15014999999999998</v>
      </c>
      <c r="U929" s="120">
        <f t="shared" si="257"/>
        <v>6.9262603409999984E-2</v>
      </c>
      <c r="V929" s="161">
        <f t="shared" si="258"/>
        <v>0.15014999999999998</v>
      </c>
      <c r="W929" s="161">
        <f t="shared" si="259"/>
        <v>69.197469606915533</v>
      </c>
      <c r="X929" s="121">
        <f t="shared" si="260"/>
        <v>1.3724394352239675</v>
      </c>
      <c r="Y929" s="188">
        <v>13.070851764037787</v>
      </c>
      <c r="Z929" s="148">
        <f t="shared" si="261"/>
        <v>1</v>
      </c>
      <c r="AA929" s="148">
        <f t="shared" si="262"/>
        <v>1</v>
      </c>
      <c r="AB929" s="122">
        <f t="shared" si="263"/>
        <v>460.85560843766592</v>
      </c>
      <c r="AC929" s="30">
        <f t="shared" si="264"/>
        <v>659.64384199999984</v>
      </c>
      <c r="AD929" s="31">
        <f t="shared" si="265"/>
        <v>1</v>
      </c>
      <c r="AE929" s="164">
        <f t="shared" si="266"/>
        <v>36.321999999999996</v>
      </c>
      <c r="AF929" s="165">
        <f t="shared" si="267"/>
        <v>1.3724394352239675</v>
      </c>
      <c r="AH929" t="str">
        <f t="shared" si="268"/>
        <v>2022</v>
      </c>
    </row>
    <row r="930" spans="4:34" hidden="1" x14ac:dyDescent="0.25">
      <c r="D930" s="282" t="str">
        <f t="shared" si="253"/>
        <v>Q2 2022</v>
      </c>
      <c r="E930" s="114" t="s">
        <v>67</v>
      </c>
      <c r="F930" s="115" t="s">
        <v>84</v>
      </c>
      <c r="G930" s="157" t="s">
        <v>43</v>
      </c>
      <c r="H930" s="157" t="s">
        <v>197</v>
      </c>
      <c r="I930" s="116" t="s">
        <v>73</v>
      </c>
      <c r="J930" s="116" t="s">
        <v>45</v>
      </c>
      <c r="K930" s="116" t="s">
        <v>81</v>
      </c>
      <c r="L930" s="116" t="s">
        <v>81</v>
      </c>
      <c r="M930" s="116" t="s">
        <v>282</v>
      </c>
      <c r="N930" s="117">
        <v>1.43</v>
      </c>
      <c r="O930" s="146">
        <v>466</v>
      </c>
      <c r="P930" s="146">
        <v>466</v>
      </c>
      <c r="Q930" s="242">
        <v>0.13500000000000001</v>
      </c>
      <c r="R930" s="118" t="str">
        <f t="shared" si="254"/>
        <v>400 - 499</v>
      </c>
      <c r="S930" s="118" t="str">
        <f t="shared" si="255"/>
        <v>1.4 - 1.59</v>
      </c>
      <c r="T930" s="119">
        <f t="shared" si="256"/>
        <v>0.19305</v>
      </c>
      <c r="U930" s="120">
        <f t="shared" si="257"/>
        <v>8.905191866999998E-2</v>
      </c>
      <c r="V930" s="161">
        <f t="shared" si="258"/>
        <v>0.19305</v>
      </c>
      <c r="W930" s="161">
        <f t="shared" si="259"/>
        <v>88.96817520889141</v>
      </c>
      <c r="X930" s="121">
        <f t="shared" si="260"/>
        <v>1.7645649881451013</v>
      </c>
      <c r="Y930" s="188">
        <v>13.070851764037787</v>
      </c>
      <c r="Z930" s="148">
        <f t="shared" si="261"/>
        <v>1</v>
      </c>
      <c r="AA930" s="148">
        <f t="shared" si="262"/>
        <v>1</v>
      </c>
      <c r="AB930" s="122">
        <f t="shared" si="263"/>
        <v>460.85560843766592</v>
      </c>
      <c r="AC930" s="30">
        <f t="shared" si="264"/>
        <v>659.64384199999984</v>
      </c>
      <c r="AD930" s="31">
        <f t="shared" si="265"/>
        <v>1</v>
      </c>
      <c r="AE930" s="164">
        <f t="shared" si="266"/>
        <v>36.321999999999996</v>
      </c>
      <c r="AF930" s="165">
        <f t="shared" si="267"/>
        <v>1.7645649881451013</v>
      </c>
      <c r="AH930" t="str">
        <f t="shared" si="268"/>
        <v>2022</v>
      </c>
    </row>
    <row r="931" spans="4:34" hidden="1" x14ac:dyDescent="0.25">
      <c r="D931" s="282" t="str">
        <f t="shared" si="253"/>
        <v>Q2 2022</v>
      </c>
      <c r="E931" s="114" t="s">
        <v>67</v>
      </c>
      <c r="F931" s="115" t="s">
        <v>84</v>
      </c>
      <c r="G931" s="157" t="s">
        <v>43</v>
      </c>
      <c r="H931" s="157" t="s">
        <v>197</v>
      </c>
      <c r="I931" s="116" t="s">
        <v>72</v>
      </c>
      <c r="J931" s="116" t="s">
        <v>45</v>
      </c>
      <c r="K931" s="116" t="s">
        <v>81</v>
      </c>
      <c r="L931" s="116" t="s">
        <v>81</v>
      </c>
      <c r="M931" s="116"/>
      <c r="N931" s="117">
        <v>1.47</v>
      </c>
      <c r="O931" s="146">
        <v>194</v>
      </c>
      <c r="P931" s="146">
        <v>368</v>
      </c>
      <c r="Q931" s="242">
        <v>0.14000000000000001</v>
      </c>
      <c r="R931" s="118" t="str">
        <f t="shared" si="254"/>
        <v>200 - 299</v>
      </c>
      <c r="S931" s="118" t="str">
        <f t="shared" si="255"/>
        <v>1.4 - 1.59</v>
      </c>
      <c r="T931" s="119">
        <f t="shared" si="256"/>
        <v>0.20580000000000001</v>
      </c>
      <c r="U931" s="120">
        <f t="shared" si="257"/>
        <v>8.051614765763733E-2</v>
      </c>
      <c r="V931" s="161">
        <f t="shared" si="258"/>
        <v>0.20580000000000001</v>
      </c>
      <c r="W931" s="161">
        <f t="shared" si="259"/>
        <v>58.240673073033769</v>
      </c>
      <c r="X931" s="121">
        <f t="shared" si="260"/>
        <v>1.5096833787463653</v>
      </c>
      <c r="Y931" s="188">
        <v>10.783452705331179</v>
      </c>
      <c r="Z931" s="148">
        <f t="shared" si="261"/>
        <v>97</v>
      </c>
      <c r="AA931" s="148">
        <f t="shared" si="262"/>
        <v>184</v>
      </c>
      <c r="AB931" s="122">
        <f t="shared" si="263"/>
        <v>282.99646779899786</v>
      </c>
      <c r="AC931" s="30">
        <f t="shared" si="264"/>
        <v>575.11534041169523</v>
      </c>
      <c r="AD931" s="31">
        <f t="shared" si="265"/>
        <v>0.52717391304347827</v>
      </c>
      <c r="AE931" s="164">
        <f t="shared" si="266"/>
        <v>37.337999999999994</v>
      </c>
      <c r="AF931" s="165">
        <f t="shared" si="267"/>
        <v>1.5096833787463653</v>
      </c>
      <c r="AH931" t="str">
        <f t="shared" si="268"/>
        <v>2022</v>
      </c>
    </row>
    <row r="932" spans="4:34" hidden="1" x14ac:dyDescent="0.25">
      <c r="D932" s="282" t="str">
        <f t="shared" si="253"/>
        <v>Q3 2022</v>
      </c>
      <c r="E932" s="114" t="s">
        <v>67</v>
      </c>
      <c r="F932" s="115" t="s">
        <v>85</v>
      </c>
      <c r="G932" s="157" t="s">
        <v>43</v>
      </c>
      <c r="H932" s="157" t="s">
        <v>197</v>
      </c>
      <c r="I932" s="116" t="s">
        <v>88</v>
      </c>
      <c r="J932" s="116" t="s">
        <v>51</v>
      </c>
      <c r="K932" s="116" t="s">
        <v>46</v>
      </c>
      <c r="L932" s="116" t="s">
        <v>46</v>
      </c>
      <c r="M932" s="116"/>
      <c r="N932" s="117">
        <v>1.5</v>
      </c>
      <c r="O932" s="146">
        <v>312</v>
      </c>
      <c r="P932" s="146">
        <v>390</v>
      </c>
      <c r="Q932" s="242">
        <v>1.0185E-2</v>
      </c>
      <c r="R932" s="118" t="str">
        <f t="shared" si="254"/>
        <v>300 - 399</v>
      </c>
      <c r="S932" s="118" t="str">
        <f t="shared" si="255"/>
        <v>1.4 - 1.59</v>
      </c>
      <c r="T932" s="119">
        <f t="shared" si="256"/>
        <v>1.5277499999999999E-2</v>
      </c>
      <c r="U932" s="120">
        <f t="shared" si="257"/>
        <v>7.2120233414634128E-3</v>
      </c>
      <c r="V932" s="161">
        <f t="shared" si="258"/>
        <v>1.5277499999999998E-2</v>
      </c>
      <c r="W932" s="161">
        <f t="shared" si="259"/>
        <v>5.0868339879437778</v>
      </c>
      <c r="X932" s="121">
        <f t="shared" si="260"/>
        <v>0.20397667740492548</v>
      </c>
      <c r="Y932" s="188">
        <v>20.027165184577857</v>
      </c>
      <c r="Z932" s="148">
        <f t="shared" si="261"/>
        <v>4</v>
      </c>
      <c r="AA932" s="148">
        <f t="shared" si="262"/>
        <v>5</v>
      </c>
      <c r="AB932" s="122">
        <f t="shared" si="263"/>
        <v>332.96246034650812</v>
      </c>
      <c r="AC932" s="30">
        <f t="shared" si="264"/>
        <v>708.10243902439004</v>
      </c>
      <c r="AD932" s="31">
        <f t="shared" si="265"/>
        <v>0.8</v>
      </c>
      <c r="AE932" s="164">
        <f t="shared" si="266"/>
        <v>38.099999999999994</v>
      </c>
      <c r="AF932" s="165">
        <f t="shared" si="267"/>
        <v>0.20397667740492548</v>
      </c>
      <c r="AH932" t="str">
        <f t="shared" si="268"/>
        <v>2022</v>
      </c>
    </row>
    <row r="933" spans="4:34" hidden="1" x14ac:dyDescent="0.25">
      <c r="D933" s="282" t="str">
        <f t="shared" si="253"/>
        <v>Q3 2022</v>
      </c>
      <c r="E933" s="114" t="s">
        <v>67</v>
      </c>
      <c r="F933" s="115" t="s">
        <v>85</v>
      </c>
      <c r="G933" s="157" t="s">
        <v>43</v>
      </c>
      <c r="H933" s="157" t="s">
        <v>197</v>
      </c>
      <c r="I933" s="116" t="s">
        <v>64</v>
      </c>
      <c r="J933" s="116" t="s">
        <v>51</v>
      </c>
      <c r="K933" s="116" t="s">
        <v>46</v>
      </c>
      <c r="L933" s="116" t="s">
        <v>46</v>
      </c>
      <c r="M933" s="116"/>
      <c r="N933" s="117">
        <v>1.78</v>
      </c>
      <c r="O933" s="146">
        <v>368</v>
      </c>
      <c r="P933" s="146">
        <v>448</v>
      </c>
      <c r="Q933" s="242">
        <v>0.2</v>
      </c>
      <c r="R933" s="118" t="str">
        <f t="shared" si="254"/>
        <v>300 - 399</v>
      </c>
      <c r="S933" s="118" t="str">
        <f t="shared" si="255"/>
        <v>1.6 - 1.79</v>
      </c>
      <c r="T933" s="119">
        <f t="shared" si="256"/>
        <v>0.35600000000000004</v>
      </c>
      <c r="U933" s="120">
        <f t="shared" si="257"/>
        <v>0.20052040577852248</v>
      </c>
      <c r="V933" s="161">
        <f t="shared" si="258"/>
        <v>0.35599999999999998</v>
      </c>
      <c r="W933" s="161">
        <f t="shared" si="259"/>
        <v>115.95309396475801</v>
      </c>
      <c r="X933" s="121">
        <f t="shared" si="260"/>
        <v>6.3111002408858843</v>
      </c>
      <c r="Y933" s="188">
        <v>31.555501204429419</v>
      </c>
      <c r="Z933" s="148">
        <f t="shared" si="261"/>
        <v>23</v>
      </c>
      <c r="AA933" s="148">
        <f t="shared" si="262"/>
        <v>28</v>
      </c>
      <c r="AB933" s="122">
        <f t="shared" si="263"/>
        <v>325.71093810325283</v>
      </c>
      <c r="AC933" s="30">
        <f t="shared" si="264"/>
        <v>1002.6020288926123</v>
      </c>
      <c r="AD933" s="31">
        <f t="shared" si="265"/>
        <v>0.8214285714285714</v>
      </c>
      <c r="AE933" s="164">
        <f t="shared" si="266"/>
        <v>45.211999999999996</v>
      </c>
      <c r="AF933" s="165">
        <f t="shared" si="267"/>
        <v>6.3111002408858843</v>
      </c>
      <c r="AH933" t="str">
        <f t="shared" si="268"/>
        <v>2022</v>
      </c>
    </row>
    <row r="934" spans="4:34" hidden="1" x14ac:dyDescent="0.25">
      <c r="D934" s="282" t="str">
        <f t="shared" si="253"/>
        <v>Q3 2022</v>
      </c>
      <c r="E934" s="114" t="s">
        <v>67</v>
      </c>
      <c r="F934" s="115" t="s">
        <v>85</v>
      </c>
      <c r="G934" s="157" t="s">
        <v>43</v>
      </c>
      <c r="H934" s="157" t="s">
        <v>197</v>
      </c>
      <c r="I934" s="116" t="s">
        <v>64</v>
      </c>
      <c r="J934" s="116" t="s">
        <v>51</v>
      </c>
      <c r="K934" s="116" t="s">
        <v>46</v>
      </c>
      <c r="L934" s="116" t="s">
        <v>46</v>
      </c>
      <c r="M934" s="116"/>
      <c r="N934" s="117">
        <v>1.99</v>
      </c>
      <c r="O934" s="146">
        <v>410</v>
      </c>
      <c r="P934" s="146">
        <v>502</v>
      </c>
      <c r="Q934" s="242">
        <v>1.8</v>
      </c>
      <c r="R934" s="118" t="str">
        <f t="shared" si="254"/>
        <v>300 - 399</v>
      </c>
      <c r="S934" s="118" t="str">
        <f t="shared" si="255"/>
        <v>1.8 - 1.99</v>
      </c>
      <c r="T934" s="119">
        <f t="shared" si="256"/>
        <v>3.5819999999999999</v>
      </c>
      <c r="U934" s="120">
        <f t="shared" si="257"/>
        <v>2.2530812237522517</v>
      </c>
      <c r="V934" s="161">
        <f t="shared" si="258"/>
        <v>3.5820000000000003</v>
      </c>
      <c r="W934" s="161">
        <f t="shared" si="259"/>
        <v>1166.6777447093091</v>
      </c>
      <c r="X934" s="121">
        <f t="shared" si="260"/>
        <v>66.782207929715895</v>
      </c>
      <c r="Y934" s="188">
        <v>37.101226627619944</v>
      </c>
      <c r="Z934" s="148">
        <f t="shared" si="261"/>
        <v>205</v>
      </c>
      <c r="AA934" s="148">
        <f t="shared" si="262"/>
        <v>251</v>
      </c>
      <c r="AB934" s="122">
        <f t="shared" si="263"/>
        <v>325.7056797066748</v>
      </c>
      <c r="AC934" s="30">
        <f t="shared" si="264"/>
        <v>1251.7117909734732</v>
      </c>
      <c r="AD934" s="31">
        <f t="shared" si="265"/>
        <v>0.81673306772908372</v>
      </c>
      <c r="AE934" s="164">
        <f t="shared" si="266"/>
        <v>50.545999999999999</v>
      </c>
      <c r="AF934" s="165">
        <f t="shared" si="267"/>
        <v>66.782207929715895</v>
      </c>
      <c r="AH934" t="str">
        <f t="shared" si="268"/>
        <v>2022</v>
      </c>
    </row>
    <row r="935" spans="4:34" hidden="1" x14ac:dyDescent="0.25">
      <c r="D935" s="282" t="str">
        <f t="shared" si="253"/>
        <v>Q3 2022</v>
      </c>
      <c r="E935" s="114" t="s">
        <v>67</v>
      </c>
      <c r="F935" s="115" t="s">
        <v>85</v>
      </c>
      <c r="G935" s="157" t="s">
        <v>43</v>
      </c>
      <c r="H935" s="157" t="s">
        <v>197</v>
      </c>
      <c r="I935" s="116" t="s">
        <v>87</v>
      </c>
      <c r="J935" s="116" t="s">
        <v>51</v>
      </c>
      <c r="K935" s="116" t="s">
        <v>46</v>
      </c>
      <c r="L935" s="116" t="s">
        <v>46</v>
      </c>
      <c r="M935" s="116"/>
      <c r="N935" s="117">
        <v>1.78</v>
      </c>
      <c r="O935" s="146">
        <v>368</v>
      </c>
      <c r="P935" s="146">
        <v>448</v>
      </c>
      <c r="Q935" s="242">
        <v>1.8</v>
      </c>
      <c r="R935" s="118" t="str">
        <f t="shared" si="254"/>
        <v>300 - 399</v>
      </c>
      <c r="S935" s="118" t="str">
        <f t="shared" si="255"/>
        <v>1.6 - 1.79</v>
      </c>
      <c r="T935" s="119">
        <f t="shared" si="256"/>
        <v>3.2040000000000002</v>
      </c>
      <c r="U935" s="120">
        <f t="shared" si="257"/>
        <v>1.8046836520067022</v>
      </c>
      <c r="V935" s="161">
        <f t="shared" si="258"/>
        <v>3.2039999999999997</v>
      </c>
      <c r="W935" s="161">
        <f t="shared" si="259"/>
        <v>1043.577845682822</v>
      </c>
      <c r="X935" s="121">
        <f t="shared" si="260"/>
        <v>57.678235731584202</v>
      </c>
      <c r="Y935" s="188">
        <v>32.043464295324554</v>
      </c>
      <c r="Z935" s="148">
        <f t="shared" si="261"/>
        <v>23</v>
      </c>
      <c r="AA935" s="148">
        <f t="shared" si="262"/>
        <v>28</v>
      </c>
      <c r="AB935" s="122">
        <f t="shared" si="263"/>
        <v>325.71093810325283</v>
      </c>
      <c r="AC935" s="30">
        <f t="shared" si="264"/>
        <v>1002.6020288926123</v>
      </c>
      <c r="AD935" s="31">
        <f t="shared" si="265"/>
        <v>0.8214285714285714</v>
      </c>
      <c r="AE935" s="164">
        <f t="shared" si="266"/>
        <v>45.211999999999996</v>
      </c>
      <c r="AF935" s="165">
        <f t="shared" si="267"/>
        <v>57.678235731584202</v>
      </c>
      <c r="AH935" t="str">
        <f t="shared" si="268"/>
        <v>2022</v>
      </c>
    </row>
    <row r="936" spans="4:34" hidden="1" x14ac:dyDescent="0.25">
      <c r="D936" s="282" t="str">
        <f t="shared" si="253"/>
        <v>Q3 2022</v>
      </c>
      <c r="E936" s="114" t="s">
        <v>67</v>
      </c>
      <c r="F936" s="115" t="s">
        <v>85</v>
      </c>
      <c r="G936" s="157" t="s">
        <v>43</v>
      </c>
      <c r="H936" s="157" t="s">
        <v>197</v>
      </c>
      <c r="I936" s="116" t="s">
        <v>64</v>
      </c>
      <c r="J936" s="116" t="s">
        <v>51</v>
      </c>
      <c r="K936" s="116" t="s">
        <v>46</v>
      </c>
      <c r="L936" s="116" t="s">
        <v>46</v>
      </c>
      <c r="M936" s="116"/>
      <c r="N936" s="117">
        <v>1.57</v>
      </c>
      <c r="O936" s="146">
        <v>324</v>
      </c>
      <c r="P936" s="146">
        <v>394</v>
      </c>
      <c r="Q936" s="242">
        <v>3.7</v>
      </c>
      <c r="R936" s="118" t="str">
        <f t="shared" si="254"/>
        <v>300 - 399</v>
      </c>
      <c r="S936" s="118" t="str">
        <f t="shared" si="255"/>
        <v>1.4 - 1.59</v>
      </c>
      <c r="T936" s="119">
        <f t="shared" si="256"/>
        <v>5.8090000000000002</v>
      </c>
      <c r="U936" s="120">
        <f t="shared" si="257"/>
        <v>2.8865718592764553</v>
      </c>
      <c r="V936" s="161">
        <f t="shared" si="258"/>
        <v>5.8090000000000002</v>
      </c>
      <c r="W936" s="161">
        <f t="shared" si="259"/>
        <v>1887.4062307833999</v>
      </c>
      <c r="X936" s="121">
        <f t="shared" si="260"/>
        <v>116.75535445638886</v>
      </c>
      <c r="Y936" s="188">
        <v>31.555501204429419</v>
      </c>
      <c r="Z936" s="148">
        <f t="shared" si="261"/>
        <v>162</v>
      </c>
      <c r="AA936" s="148">
        <f t="shared" si="262"/>
        <v>197</v>
      </c>
      <c r="AB936" s="122">
        <f t="shared" si="263"/>
        <v>324.91069560740226</v>
      </c>
      <c r="AC936" s="30">
        <f t="shared" si="264"/>
        <v>780.154556561204</v>
      </c>
      <c r="AD936" s="31">
        <f t="shared" si="265"/>
        <v>0.82233502538071068</v>
      </c>
      <c r="AE936" s="164">
        <f t="shared" si="266"/>
        <v>39.878</v>
      </c>
      <c r="AF936" s="165">
        <f t="shared" si="267"/>
        <v>116.75535445638886</v>
      </c>
      <c r="AH936" t="str">
        <f t="shared" si="268"/>
        <v>2022</v>
      </c>
    </row>
    <row r="937" spans="4:34" hidden="1" x14ac:dyDescent="0.25">
      <c r="D937" s="282" t="str">
        <f t="shared" si="253"/>
        <v>Q3 2022</v>
      </c>
      <c r="E937" s="114" t="s">
        <v>67</v>
      </c>
      <c r="F937" s="115" t="s">
        <v>85</v>
      </c>
      <c r="G937" s="157" t="s">
        <v>43</v>
      </c>
      <c r="H937" s="157" t="s">
        <v>197</v>
      </c>
      <c r="I937" s="116" t="s">
        <v>64</v>
      </c>
      <c r="J937" s="116" t="s">
        <v>51</v>
      </c>
      <c r="K937" s="116" t="s">
        <v>46</v>
      </c>
      <c r="L937" s="116" t="s">
        <v>46</v>
      </c>
      <c r="M937" s="116"/>
      <c r="N937" s="117">
        <v>1.72</v>
      </c>
      <c r="O937" s="146">
        <v>396</v>
      </c>
      <c r="P937" s="146">
        <v>484</v>
      </c>
      <c r="Q937" s="242">
        <v>4.3</v>
      </c>
      <c r="R937" s="118" t="str">
        <f t="shared" si="254"/>
        <v>300 - 399</v>
      </c>
      <c r="S937" s="118" t="str">
        <f t="shared" si="255"/>
        <v>1.6 - 1.79</v>
      </c>
      <c r="T937" s="119">
        <f t="shared" si="256"/>
        <v>7.3959999999999999</v>
      </c>
      <c r="U937" s="120">
        <f t="shared" si="257"/>
        <v>4.0223199016871281</v>
      </c>
      <c r="V937" s="161">
        <f t="shared" si="258"/>
        <v>7.395999999999999</v>
      </c>
      <c r="W937" s="161">
        <f t="shared" si="259"/>
        <v>2689.0372403520182</v>
      </c>
      <c r="X937" s="121">
        <f t="shared" si="260"/>
        <v>135.68865517904649</v>
      </c>
      <c r="Y937" s="188">
        <v>31.555501204429419</v>
      </c>
      <c r="Z937" s="148">
        <f t="shared" si="261"/>
        <v>9</v>
      </c>
      <c r="AA937" s="148">
        <f t="shared" si="262"/>
        <v>11</v>
      </c>
      <c r="AB937" s="122">
        <f t="shared" si="263"/>
        <v>363.57994055597868</v>
      </c>
      <c r="AC937" s="30">
        <f t="shared" si="264"/>
        <v>935.42323295049482</v>
      </c>
      <c r="AD937" s="31">
        <f t="shared" si="265"/>
        <v>0.81818181818181823</v>
      </c>
      <c r="AE937" s="164">
        <f t="shared" si="266"/>
        <v>43.687999999999995</v>
      </c>
      <c r="AF937" s="165">
        <f t="shared" si="267"/>
        <v>135.68865517904649</v>
      </c>
      <c r="AH937" t="str">
        <f t="shared" si="268"/>
        <v>2022</v>
      </c>
    </row>
    <row r="938" spans="4:34" hidden="1" x14ac:dyDescent="0.25">
      <c r="D938" s="282" t="str">
        <f t="shared" si="253"/>
        <v>Q3 2022</v>
      </c>
      <c r="E938" s="114" t="s">
        <v>67</v>
      </c>
      <c r="F938" s="115" t="s">
        <v>85</v>
      </c>
      <c r="G938" s="157" t="s">
        <v>43</v>
      </c>
      <c r="H938" s="157" t="s">
        <v>197</v>
      </c>
      <c r="I938" s="116" t="s">
        <v>64</v>
      </c>
      <c r="J938" s="116" t="s">
        <v>51</v>
      </c>
      <c r="K938" s="116" t="s">
        <v>46</v>
      </c>
      <c r="L938" s="116" t="s">
        <v>46</v>
      </c>
      <c r="M938" s="116"/>
      <c r="N938" s="117">
        <v>1.9</v>
      </c>
      <c r="O938" s="146">
        <v>396</v>
      </c>
      <c r="P938" s="146">
        <v>484</v>
      </c>
      <c r="Q938" s="242">
        <v>5.8</v>
      </c>
      <c r="R938" s="118" t="str">
        <f t="shared" si="254"/>
        <v>300 - 399</v>
      </c>
      <c r="S938" s="118" t="str">
        <f t="shared" si="255"/>
        <v>1.8 - 1.99</v>
      </c>
      <c r="T938" s="119">
        <f t="shared" si="256"/>
        <v>11.02</v>
      </c>
      <c r="U938" s="120">
        <f t="shared" si="257"/>
        <v>6.6204339005940582</v>
      </c>
      <c r="V938" s="161">
        <f t="shared" si="258"/>
        <v>11.02</v>
      </c>
      <c r="W938" s="161">
        <f t="shared" si="259"/>
        <v>3627.0734869864432</v>
      </c>
      <c r="X938" s="121">
        <f t="shared" si="260"/>
        <v>200.61952363921063</v>
      </c>
      <c r="Y938" s="188">
        <v>34.589573041243213</v>
      </c>
      <c r="Z938" s="148">
        <f t="shared" si="261"/>
        <v>9</v>
      </c>
      <c r="AA938" s="148">
        <f t="shared" si="262"/>
        <v>11</v>
      </c>
      <c r="AB938" s="122">
        <f t="shared" si="263"/>
        <v>329.135525134886</v>
      </c>
      <c r="AC938" s="30">
        <f t="shared" si="264"/>
        <v>1141.454120792079</v>
      </c>
      <c r="AD938" s="31">
        <f t="shared" si="265"/>
        <v>0.81818181818181823</v>
      </c>
      <c r="AE938" s="164">
        <f t="shared" si="266"/>
        <v>48.26</v>
      </c>
      <c r="AF938" s="165">
        <f t="shared" si="267"/>
        <v>200.61952363921063</v>
      </c>
      <c r="AH938" t="str">
        <f t="shared" si="268"/>
        <v>2022</v>
      </c>
    </row>
    <row r="939" spans="4:34" hidden="1" x14ac:dyDescent="0.25">
      <c r="D939" s="282" t="str">
        <f t="shared" si="253"/>
        <v>Q3 2022</v>
      </c>
      <c r="E939" s="114" t="s">
        <v>67</v>
      </c>
      <c r="F939" s="115" t="s">
        <v>85</v>
      </c>
      <c r="G939" s="157" t="s">
        <v>43</v>
      </c>
      <c r="H939" s="157" t="s">
        <v>197</v>
      </c>
      <c r="I939" s="116" t="s">
        <v>50</v>
      </c>
      <c r="J939" s="116" t="s">
        <v>51</v>
      </c>
      <c r="K939" s="116" t="s">
        <v>75</v>
      </c>
      <c r="L939" s="116" t="s">
        <v>75</v>
      </c>
      <c r="M939" s="116" t="s">
        <v>167</v>
      </c>
      <c r="N939" s="117">
        <v>1.53</v>
      </c>
      <c r="O939" s="146">
        <v>188</v>
      </c>
      <c r="P939" s="146">
        <v>460</v>
      </c>
      <c r="Q939" s="242">
        <v>0.13</v>
      </c>
      <c r="R939" s="118" t="str">
        <f t="shared" si="254"/>
        <v>300 - 399</v>
      </c>
      <c r="S939" s="118" t="str">
        <f t="shared" si="255"/>
        <v>1.4 - 1.59</v>
      </c>
      <c r="T939" s="119">
        <f t="shared" si="256"/>
        <v>0.19890000000000002</v>
      </c>
      <c r="U939" s="120">
        <f t="shared" si="257"/>
        <v>6.8756039047984982E-2</v>
      </c>
      <c r="V939" s="161">
        <f t="shared" si="258"/>
        <v>0.19890000000000002</v>
      </c>
      <c r="W939" s="161">
        <f t="shared" si="259"/>
        <v>64.601498434633854</v>
      </c>
      <c r="X939" s="121">
        <f t="shared" si="260"/>
        <v>2.1696095616626003</v>
      </c>
      <c r="Y939" s="188">
        <v>16.68930432048154</v>
      </c>
      <c r="Z939" s="148">
        <f t="shared" si="261"/>
        <v>47</v>
      </c>
      <c r="AA939" s="148">
        <f t="shared" si="262"/>
        <v>115</v>
      </c>
      <c r="AB939" s="122">
        <f t="shared" si="263"/>
        <v>324.79385839433809</v>
      </c>
      <c r="AC939" s="30">
        <f t="shared" si="264"/>
        <v>528.89260806142295</v>
      </c>
      <c r="AD939" s="31">
        <f t="shared" si="265"/>
        <v>0.40869565217391307</v>
      </c>
      <c r="AE939" s="164">
        <f t="shared" si="266"/>
        <v>38.862000000000002</v>
      </c>
      <c r="AF939" s="165">
        <f t="shared" si="267"/>
        <v>2.1696095616626003</v>
      </c>
      <c r="AH939" t="str">
        <f t="shared" si="268"/>
        <v>2022</v>
      </c>
    </row>
    <row r="940" spans="4:34" hidden="1" x14ac:dyDescent="0.25">
      <c r="D940" s="282" t="str">
        <f t="shared" si="253"/>
        <v>Q3 2022</v>
      </c>
      <c r="E940" s="114" t="s">
        <v>67</v>
      </c>
      <c r="F940" s="115" t="s">
        <v>85</v>
      </c>
      <c r="G940" s="157" t="s">
        <v>43</v>
      </c>
      <c r="H940" s="157" t="s">
        <v>197</v>
      </c>
      <c r="I940" s="116" t="s">
        <v>73</v>
      </c>
      <c r="J940" s="116" t="s">
        <v>51</v>
      </c>
      <c r="K940" s="116" t="s">
        <v>78</v>
      </c>
      <c r="L940" s="116" t="s">
        <v>78</v>
      </c>
      <c r="M940" s="116" t="s">
        <v>303</v>
      </c>
      <c r="N940" s="117">
        <v>1.75</v>
      </c>
      <c r="O940" s="146">
        <v>372</v>
      </c>
      <c r="P940" s="146">
        <v>430</v>
      </c>
      <c r="Q940" s="242">
        <v>0.13500000000000001</v>
      </c>
      <c r="R940" s="118" t="str">
        <f t="shared" si="254"/>
        <v>300 - 399</v>
      </c>
      <c r="S940" s="118" t="str">
        <f t="shared" si="255"/>
        <v>1.6 - 1.79</v>
      </c>
      <c r="T940" s="119">
        <f t="shared" si="256"/>
        <v>0.23625000000000002</v>
      </c>
      <c r="U940" s="120">
        <f t="shared" si="257"/>
        <v>0.13197889368635624</v>
      </c>
      <c r="V940" s="161">
        <f t="shared" si="258"/>
        <v>0.23625000000000002</v>
      </c>
      <c r="W940" s="161">
        <f t="shared" si="259"/>
        <v>76.758393026430667</v>
      </c>
      <c r="X940" s="121">
        <f t="shared" si="260"/>
        <v>4.3258676798688152</v>
      </c>
      <c r="Y940" s="188">
        <v>32.043464295324554</v>
      </c>
      <c r="Z940" s="148">
        <f t="shared" si="261"/>
        <v>186</v>
      </c>
      <c r="AA940" s="148">
        <f t="shared" si="262"/>
        <v>215</v>
      </c>
      <c r="AB940" s="122">
        <f t="shared" si="263"/>
        <v>324.90325090552659</v>
      </c>
      <c r="AC940" s="30">
        <f t="shared" si="264"/>
        <v>977.62143471374986</v>
      </c>
      <c r="AD940" s="31">
        <f t="shared" si="265"/>
        <v>0.8651162790697674</v>
      </c>
      <c r="AE940" s="164">
        <f t="shared" si="266"/>
        <v>44.449999999999996</v>
      </c>
      <c r="AF940" s="165">
        <f t="shared" si="267"/>
        <v>4.3258676798688152</v>
      </c>
      <c r="AH940" t="str">
        <f t="shared" si="268"/>
        <v>2022</v>
      </c>
    </row>
    <row r="941" spans="4:34" hidden="1" x14ac:dyDescent="0.25">
      <c r="D941" s="282" t="str">
        <f t="shared" si="253"/>
        <v>Q3 2022</v>
      </c>
      <c r="E941" s="114" t="s">
        <v>67</v>
      </c>
      <c r="F941" s="115" t="s">
        <v>85</v>
      </c>
      <c r="G941" s="157" t="s">
        <v>43</v>
      </c>
      <c r="H941" s="157" t="s">
        <v>197</v>
      </c>
      <c r="I941" s="116" t="s">
        <v>50</v>
      </c>
      <c r="J941" s="116" t="s">
        <v>51</v>
      </c>
      <c r="K941" s="116" t="s">
        <v>78</v>
      </c>
      <c r="L941" s="116" t="s">
        <v>78</v>
      </c>
      <c r="M941" s="116" t="s">
        <v>304</v>
      </c>
      <c r="N941" s="117">
        <v>1.91</v>
      </c>
      <c r="O941" s="146">
        <v>378</v>
      </c>
      <c r="P941" s="146">
        <v>496</v>
      </c>
      <c r="Q941" s="242">
        <v>0.155</v>
      </c>
      <c r="R941" s="118" t="str">
        <f t="shared" si="254"/>
        <v>300 - 399</v>
      </c>
      <c r="S941" s="118" t="str">
        <f t="shared" si="255"/>
        <v>1.8 - 1.99</v>
      </c>
      <c r="T941" s="119">
        <f t="shared" si="256"/>
        <v>0.29604999999999998</v>
      </c>
      <c r="U941" s="120">
        <f t="shared" si="257"/>
        <v>0.17587390199281416</v>
      </c>
      <c r="V941" s="161">
        <f t="shared" si="258"/>
        <v>0.29604999999999998</v>
      </c>
      <c r="W941" s="161">
        <f t="shared" si="259"/>
        <v>96.660863331546949</v>
      </c>
      <c r="X941" s="121">
        <f t="shared" si="260"/>
        <v>4.966736965775306</v>
      </c>
      <c r="Y941" s="188">
        <v>32.043464295324554</v>
      </c>
      <c r="Z941" s="148">
        <f t="shared" si="261"/>
        <v>189</v>
      </c>
      <c r="AA941" s="148">
        <f t="shared" si="262"/>
        <v>248</v>
      </c>
      <c r="AB941" s="122">
        <f t="shared" si="263"/>
        <v>326.5018183804998</v>
      </c>
      <c r="AC941" s="30">
        <f t="shared" si="264"/>
        <v>1134.6703354375106</v>
      </c>
      <c r="AD941" s="31">
        <f t="shared" si="265"/>
        <v>0.76209677419354838</v>
      </c>
      <c r="AE941" s="164">
        <f t="shared" si="266"/>
        <v>48.513999999999996</v>
      </c>
      <c r="AF941" s="165">
        <f t="shared" si="267"/>
        <v>4.966736965775306</v>
      </c>
      <c r="AH941" t="str">
        <f t="shared" si="268"/>
        <v>2022</v>
      </c>
    </row>
    <row r="942" spans="4:34" hidden="1" x14ac:dyDescent="0.25">
      <c r="D942" s="282" t="str">
        <f t="shared" si="253"/>
        <v>Q3 2022</v>
      </c>
      <c r="E942" s="114" t="s">
        <v>67</v>
      </c>
      <c r="F942" s="115" t="s">
        <v>85</v>
      </c>
      <c r="G942" s="157" t="s">
        <v>43</v>
      </c>
      <c r="H942" s="157" t="s">
        <v>197</v>
      </c>
      <c r="I942" s="116" t="s">
        <v>50</v>
      </c>
      <c r="J942" s="116" t="s">
        <v>51</v>
      </c>
      <c r="K942" s="116" t="s">
        <v>70</v>
      </c>
      <c r="L942" s="116" t="s">
        <v>74</v>
      </c>
      <c r="M942" s="116" t="s">
        <v>305</v>
      </c>
      <c r="N942" s="117">
        <v>1.2</v>
      </c>
      <c r="O942" s="146">
        <v>450</v>
      </c>
      <c r="P942" s="146">
        <v>450</v>
      </c>
      <c r="Q942" s="242">
        <v>0.17499999999999999</v>
      </c>
      <c r="R942" s="118" t="str">
        <f t="shared" si="254"/>
        <v>500 - 599</v>
      </c>
      <c r="S942" s="118" t="str">
        <f t="shared" si="255"/>
        <v>1.2 - 1.39</v>
      </c>
      <c r="T942" s="119">
        <f t="shared" si="256"/>
        <v>0.21</v>
      </c>
      <c r="U942" s="120">
        <f t="shared" si="257"/>
        <v>8.1290159999999972E-2</v>
      </c>
      <c r="V942" s="161">
        <f t="shared" si="258"/>
        <v>0.20999999999999996</v>
      </c>
      <c r="W942" s="161">
        <f t="shared" si="259"/>
        <v>111.36931803688124</v>
      </c>
      <c r="X942" s="121">
        <f t="shared" si="260"/>
        <v>2.9206282560842691</v>
      </c>
      <c r="Y942" s="188">
        <v>16.68930432048154</v>
      </c>
      <c r="Z942" s="148">
        <f t="shared" si="261"/>
        <v>1</v>
      </c>
      <c r="AA942" s="148">
        <f t="shared" si="262"/>
        <v>1</v>
      </c>
      <c r="AB942" s="122">
        <f t="shared" si="263"/>
        <v>530.33008588991072</v>
      </c>
      <c r="AC942" s="30">
        <f t="shared" si="264"/>
        <v>464.51519999999988</v>
      </c>
      <c r="AD942" s="31">
        <f t="shared" si="265"/>
        <v>1</v>
      </c>
      <c r="AE942" s="164">
        <f t="shared" si="266"/>
        <v>30.479999999999997</v>
      </c>
      <c r="AF942" s="165">
        <f t="shared" si="267"/>
        <v>2.9206282560842691</v>
      </c>
      <c r="AH942" t="str">
        <f t="shared" si="268"/>
        <v>2022</v>
      </c>
    </row>
    <row r="943" spans="4:34" hidden="1" x14ac:dyDescent="0.25">
      <c r="D943" s="282" t="str">
        <f t="shared" si="253"/>
        <v>Q3 2022</v>
      </c>
      <c r="E943" s="114" t="s">
        <v>67</v>
      </c>
      <c r="F943" s="115" t="s">
        <v>85</v>
      </c>
      <c r="G943" s="157" t="s">
        <v>43</v>
      </c>
      <c r="H943" s="157" t="s">
        <v>197</v>
      </c>
      <c r="I943" s="116" t="s">
        <v>88</v>
      </c>
      <c r="J943" s="116" t="s">
        <v>51</v>
      </c>
      <c r="K943" s="116" t="s">
        <v>55</v>
      </c>
      <c r="L943" s="116" t="s">
        <v>55</v>
      </c>
      <c r="M943" s="116"/>
      <c r="N943" s="117">
        <v>1.2</v>
      </c>
      <c r="O943" s="146">
        <v>360</v>
      </c>
      <c r="P943" s="146">
        <v>360</v>
      </c>
      <c r="Q943" s="242">
        <v>2.2254710000000002</v>
      </c>
      <c r="R943" s="118" t="str">
        <f t="shared" si="254"/>
        <v>400 - 499</v>
      </c>
      <c r="S943" s="118" t="str">
        <f t="shared" si="255"/>
        <v>1.2 - 1.39</v>
      </c>
      <c r="T943" s="119">
        <f t="shared" si="256"/>
        <v>2.6705652</v>
      </c>
      <c r="U943" s="120">
        <f t="shared" si="257"/>
        <v>1.0337651066591997</v>
      </c>
      <c r="V943" s="161">
        <f t="shared" si="258"/>
        <v>2.6705652</v>
      </c>
      <c r="W943" s="161">
        <f t="shared" si="259"/>
        <v>1133.0248575124854</v>
      </c>
      <c r="X943" s="121">
        <f t="shared" si="260"/>
        <v>37.141562775406378</v>
      </c>
      <c r="Y943" s="188">
        <v>16.68930432048154</v>
      </c>
      <c r="Z943" s="148">
        <f t="shared" si="261"/>
        <v>1</v>
      </c>
      <c r="AA943" s="148">
        <f t="shared" si="262"/>
        <v>1</v>
      </c>
      <c r="AB943" s="122">
        <f t="shared" si="263"/>
        <v>424.26406871192853</v>
      </c>
      <c r="AC943" s="30">
        <f t="shared" si="264"/>
        <v>464.51519999999988</v>
      </c>
      <c r="AD943" s="31">
        <f t="shared" si="265"/>
        <v>1</v>
      </c>
      <c r="AE943" s="164">
        <f t="shared" si="266"/>
        <v>30.479999999999997</v>
      </c>
      <c r="AF943" s="165">
        <f t="shared" si="267"/>
        <v>37.141562775406378</v>
      </c>
      <c r="AH943" t="str">
        <f t="shared" si="268"/>
        <v>2022</v>
      </c>
    </row>
    <row r="944" spans="4:34" hidden="1" x14ac:dyDescent="0.25">
      <c r="D944" s="282" t="str">
        <f t="shared" si="253"/>
        <v>Q3 2022</v>
      </c>
      <c r="E944" s="114" t="s">
        <v>67</v>
      </c>
      <c r="F944" s="115" t="s">
        <v>85</v>
      </c>
      <c r="G944" s="157" t="s">
        <v>43</v>
      </c>
      <c r="H944" s="157" t="s">
        <v>197</v>
      </c>
      <c r="I944" s="116" t="s">
        <v>88</v>
      </c>
      <c r="J944" s="116" t="s">
        <v>51</v>
      </c>
      <c r="K944" s="116" t="s">
        <v>55</v>
      </c>
      <c r="L944" s="116" t="s">
        <v>55</v>
      </c>
      <c r="M944" s="116"/>
      <c r="N944" s="117">
        <v>1.36</v>
      </c>
      <c r="O944" s="146">
        <v>360</v>
      </c>
      <c r="P944" s="146">
        <v>360</v>
      </c>
      <c r="Q944" s="242">
        <v>2.3934310000000001</v>
      </c>
      <c r="R944" s="118" t="str">
        <f t="shared" si="254"/>
        <v>300 - 399</v>
      </c>
      <c r="S944" s="118" t="str">
        <f t="shared" si="255"/>
        <v>1.2 - 1.39</v>
      </c>
      <c r="T944" s="119">
        <f t="shared" si="256"/>
        <v>3.2550661600000002</v>
      </c>
      <c r="U944" s="120">
        <f t="shared" si="257"/>
        <v>1.4280261689742082</v>
      </c>
      <c r="V944" s="161">
        <f t="shared" si="258"/>
        <v>3.2550661600000006</v>
      </c>
      <c r="W944" s="161">
        <f t="shared" si="259"/>
        <v>1218.5361290895119</v>
      </c>
      <c r="X944" s="121">
        <f t="shared" si="260"/>
        <v>47.933637994889366</v>
      </c>
      <c r="Y944" s="188">
        <v>20.027165184577857</v>
      </c>
      <c r="Z944" s="148">
        <f t="shared" si="261"/>
        <v>1</v>
      </c>
      <c r="AA944" s="148">
        <f t="shared" si="262"/>
        <v>1</v>
      </c>
      <c r="AB944" s="122">
        <f t="shared" si="263"/>
        <v>374.35064886346635</v>
      </c>
      <c r="AC944" s="30">
        <f t="shared" si="264"/>
        <v>596.64396800000009</v>
      </c>
      <c r="AD944" s="31">
        <f t="shared" si="265"/>
        <v>1</v>
      </c>
      <c r="AE944" s="164">
        <f t="shared" si="266"/>
        <v>34.544000000000004</v>
      </c>
      <c r="AF944" s="165">
        <f t="shared" si="267"/>
        <v>47.933637994889366</v>
      </c>
      <c r="AH944" t="str">
        <f t="shared" si="268"/>
        <v>2022</v>
      </c>
    </row>
    <row r="945" spans="4:34" hidden="1" x14ac:dyDescent="0.25">
      <c r="D945" s="282" t="str">
        <f t="shared" si="253"/>
        <v>Q3 2022</v>
      </c>
      <c r="E945" s="114" t="s">
        <v>67</v>
      </c>
      <c r="F945" s="115" t="s">
        <v>85</v>
      </c>
      <c r="G945" s="157" t="s">
        <v>43</v>
      </c>
      <c r="H945" s="157" t="s">
        <v>197</v>
      </c>
      <c r="I945" s="116" t="s">
        <v>72</v>
      </c>
      <c r="J945" s="116" t="s">
        <v>45</v>
      </c>
      <c r="K945" s="116" t="s">
        <v>168</v>
      </c>
      <c r="L945" s="116" t="s">
        <v>168</v>
      </c>
      <c r="M945" s="116" t="s">
        <v>280</v>
      </c>
      <c r="N945" s="117">
        <v>1.43</v>
      </c>
      <c r="O945" s="146">
        <v>466</v>
      </c>
      <c r="P945" s="146">
        <v>466</v>
      </c>
      <c r="Q945" s="242">
        <v>0.14499999999999999</v>
      </c>
      <c r="R945" s="118" t="str">
        <f t="shared" si="254"/>
        <v>400 - 499</v>
      </c>
      <c r="S945" s="118" t="str">
        <f t="shared" si="255"/>
        <v>1.4 - 1.59</v>
      </c>
      <c r="T945" s="119">
        <f t="shared" si="256"/>
        <v>0.20734999999999998</v>
      </c>
      <c r="U945" s="120">
        <f t="shared" si="257"/>
        <v>9.5648357089999983E-2</v>
      </c>
      <c r="V945" s="161">
        <f t="shared" si="258"/>
        <v>0.20734999999999995</v>
      </c>
      <c r="W945" s="161">
        <f t="shared" si="259"/>
        <v>95.558410409550021</v>
      </c>
      <c r="X945" s="121">
        <f t="shared" si="260"/>
        <v>1.8763207707276242</v>
      </c>
      <c r="Y945" s="188">
        <v>12.940143246397408</v>
      </c>
      <c r="Z945" s="148">
        <f t="shared" si="261"/>
        <v>1</v>
      </c>
      <c r="AA945" s="148">
        <f t="shared" si="262"/>
        <v>1</v>
      </c>
      <c r="AB945" s="122">
        <f t="shared" si="263"/>
        <v>460.85560843766592</v>
      </c>
      <c r="AC945" s="30">
        <f t="shared" si="264"/>
        <v>659.64384199999984</v>
      </c>
      <c r="AD945" s="31">
        <f t="shared" si="265"/>
        <v>1</v>
      </c>
      <c r="AE945" s="164">
        <f t="shared" si="266"/>
        <v>36.321999999999996</v>
      </c>
      <c r="AF945" s="165">
        <f t="shared" si="267"/>
        <v>1.8763207707276242</v>
      </c>
      <c r="AH945" t="str">
        <f t="shared" si="268"/>
        <v>2022</v>
      </c>
    </row>
    <row r="946" spans="4:34" hidden="1" x14ac:dyDescent="0.25">
      <c r="D946" s="282" t="str">
        <f t="shared" si="253"/>
        <v>Q3 2022</v>
      </c>
      <c r="E946" s="114" t="s">
        <v>67</v>
      </c>
      <c r="F946" s="115" t="s">
        <v>85</v>
      </c>
      <c r="G946" s="157" t="s">
        <v>43</v>
      </c>
      <c r="H946" s="157" t="s">
        <v>197</v>
      </c>
      <c r="I946" s="116" t="s">
        <v>72</v>
      </c>
      <c r="J946" s="116" t="s">
        <v>45</v>
      </c>
      <c r="K946" s="116" t="s">
        <v>75</v>
      </c>
      <c r="L946" s="116" t="s">
        <v>129</v>
      </c>
      <c r="M946" s="116" t="s">
        <v>293</v>
      </c>
      <c r="N946" s="117">
        <v>1.47</v>
      </c>
      <c r="O946" s="146">
        <v>466</v>
      </c>
      <c r="P946" s="146">
        <v>466</v>
      </c>
      <c r="Q946" s="242">
        <v>0.14000000000000001</v>
      </c>
      <c r="R946" s="118" t="str">
        <f t="shared" si="254"/>
        <v>400 - 499</v>
      </c>
      <c r="S946" s="118" t="str">
        <f t="shared" si="255"/>
        <v>1.4 - 1.59</v>
      </c>
      <c r="T946" s="119">
        <f t="shared" si="256"/>
        <v>0.20580000000000001</v>
      </c>
      <c r="U946" s="120">
        <f t="shared" si="257"/>
        <v>9.7588837079999977E-2</v>
      </c>
      <c r="V946" s="161">
        <f t="shared" si="258"/>
        <v>0.20580000000000001</v>
      </c>
      <c r="W946" s="161">
        <f t="shared" si="259"/>
        <v>92.263292809220729</v>
      </c>
      <c r="X946" s="121">
        <f t="shared" si="260"/>
        <v>1.8116200544956373</v>
      </c>
      <c r="Y946" s="188">
        <v>12.940143246397408</v>
      </c>
      <c r="Z946" s="148">
        <f t="shared" si="261"/>
        <v>1</v>
      </c>
      <c r="AA946" s="148">
        <f t="shared" si="262"/>
        <v>1</v>
      </c>
      <c r="AB946" s="122">
        <f t="shared" si="263"/>
        <v>448.31531977269543</v>
      </c>
      <c r="AC946" s="30">
        <f t="shared" si="264"/>
        <v>697.06312199999979</v>
      </c>
      <c r="AD946" s="31">
        <f t="shared" si="265"/>
        <v>1</v>
      </c>
      <c r="AE946" s="164">
        <f t="shared" si="266"/>
        <v>37.337999999999994</v>
      </c>
      <c r="AF946" s="165">
        <f t="shared" si="267"/>
        <v>1.8116200544956373</v>
      </c>
      <c r="AH946" t="str">
        <f t="shared" si="268"/>
        <v>2022</v>
      </c>
    </row>
    <row r="947" spans="4:34" hidden="1" x14ac:dyDescent="0.25">
      <c r="D947" s="282" t="str">
        <f t="shared" si="253"/>
        <v>Q3 2022</v>
      </c>
      <c r="E947" s="114" t="s">
        <v>67</v>
      </c>
      <c r="F947" s="115" t="s">
        <v>85</v>
      </c>
      <c r="G947" s="157" t="s">
        <v>43</v>
      </c>
      <c r="H947" s="157" t="s">
        <v>197</v>
      </c>
      <c r="I947" s="116" t="s">
        <v>58</v>
      </c>
      <c r="J947" s="116" t="s">
        <v>45</v>
      </c>
      <c r="K947" s="116" t="s">
        <v>75</v>
      </c>
      <c r="L947" s="116" t="s">
        <v>129</v>
      </c>
      <c r="M947" s="116" t="s">
        <v>162</v>
      </c>
      <c r="N947" s="117">
        <v>1.39</v>
      </c>
      <c r="O947" s="146">
        <v>454</v>
      </c>
      <c r="P947" s="146">
        <v>454</v>
      </c>
      <c r="Q947" s="242">
        <v>6.5000000000000002E-2</v>
      </c>
      <c r="R947" s="118" t="str">
        <f t="shared" si="254"/>
        <v>400 - 499</v>
      </c>
      <c r="S947" s="118" t="str">
        <f t="shared" si="255"/>
        <v>1.2 - 1.39</v>
      </c>
      <c r="T947" s="119">
        <f t="shared" si="256"/>
        <v>9.035E-2</v>
      </c>
      <c r="U947" s="120">
        <f t="shared" si="257"/>
        <v>4.0511693170000002E-2</v>
      </c>
      <c r="V947" s="161">
        <f t="shared" si="258"/>
        <v>9.0350000000000014E-2</v>
      </c>
      <c r="W947" s="161">
        <f t="shared" si="259"/>
        <v>41.733442225630036</v>
      </c>
      <c r="X947" s="121">
        <f t="shared" si="260"/>
        <v>0.84110931101583153</v>
      </c>
      <c r="Y947" s="188">
        <v>12.940143246397408</v>
      </c>
      <c r="Z947" s="148">
        <f t="shared" si="261"/>
        <v>1</v>
      </c>
      <c r="AA947" s="148">
        <f t="shared" si="262"/>
        <v>1</v>
      </c>
      <c r="AB947" s="122">
        <f t="shared" si="263"/>
        <v>461.90860238660804</v>
      </c>
      <c r="AC947" s="30">
        <f t="shared" si="264"/>
        <v>623.25681799999995</v>
      </c>
      <c r="AD947" s="31">
        <f t="shared" si="265"/>
        <v>1</v>
      </c>
      <c r="AE947" s="164">
        <f t="shared" si="266"/>
        <v>35.305999999999997</v>
      </c>
      <c r="AF947" s="165">
        <f t="shared" si="267"/>
        <v>0.84110931101583153</v>
      </c>
      <c r="AH947" t="str">
        <f t="shared" si="268"/>
        <v>2022</v>
      </c>
    </row>
    <row r="948" spans="4:34" hidden="1" x14ac:dyDescent="0.25">
      <c r="D948" s="282" t="str">
        <f t="shared" si="253"/>
        <v>Q3 2022</v>
      </c>
      <c r="E948" s="114" t="s">
        <v>67</v>
      </c>
      <c r="F948" s="115" t="s">
        <v>85</v>
      </c>
      <c r="G948" s="157" t="s">
        <v>43</v>
      </c>
      <c r="H948" s="157" t="s">
        <v>197</v>
      </c>
      <c r="I948" s="116" t="s">
        <v>58</v>
      </c>
      <c r="J948" s="116" t="s">
        <v>45</v>
      </c>
      <c r="K948" s="116" t="s">
        <v>75</v>
      </c>
      <c r="L948" s="116" t="s">
        <v>129</v>
      </c>
      <c r="M948" s="116" t="s">
        <v>299</v>
      </c>
      <c r="N948" s="117">
        <v>1.43</v>
      </c>
      <c r="O948" s="146">
        <v>466</v>
      </c>
      <c r="P948" s="146">
        <v>466</v>
      </c>
      <c r="Q948" s="242">
        <v>5.5E-2</v>
      </c>
      <c r="R948" s="118" t="str">
        <f t="shared" si="254"/>
        <v>400 - 499</v>
      </c>
      <c r="S948" s="118" t="str">
        <f t="shared" si="255"/>
        <v>1.4 - 1.59</v>
      </c>
      <c r="T948" s="119">
        <f t="shared" si="256"/>
        <v>7.8649999999999998E-2</v>
      </c>
      <c r="U948" s="120">
        <f t="shared" si="257"/>
        <v>3.6280411309999989E-2</v>
      </c>
      <c r="V948" s="161">
        <f t="shared" si="258"/>
        <v>7.8649999999999998E-2</v>
      </c>
      <c r="W948" s="161">
        <f t="shared" si="259"/>
        <v>36.246293603622426</v>
      </c>
      <c r="X948" s="121">
        <f t="shared" si="260"/>
        <v>0.64053709069667208</v>
      </c>
      <c r="Y948" s="188">
        <v>11.646128921757674</v>
      </c>
      <c r="Z948" s="148">
        <f t="shared" si="261"/>
        <v>1</v>
      </c>
      <c r="AA948" s="148">
        <f t="shared" si="262"/>
        <v>1</v>
      </c>
      <c r="AB948" s="122">
        <f t="shared" si="263"/>
        <v>460.85560843766592</v>
      </c>
      <c r="AC948" s="30">
        <f t="shared" si="264"/>
        <v>659.64384199999984</v>
      </c>
      <c r="AD948" s="31">
        <f t="shared" si="265"/>
        <v>1</v>
      </c>
      <c r="AE948" s="164">
        <f t="shared" si="266"/>
        <v>36.321999999999996</v>
      </c>
      <c r="AF948" s="165">
        <f t="shared" si="267"/>
        <v>0.64053709069667208</v>
      </c>
      <c r="AH948" t="str">
        <f t="shared" si="268"/>
        <v>2022</v>
      </c>
    </row>
    <row r="949" spans="4:34" hidden="1" x14ac:dyDescent="0.25">
      <c r="D949" s="282" t="str">
        <f t="shared" si="253"/>
        <v>Q3 2022</v>
      </c>
      <c r="E949" s="114" t="s">
        <v>67</v>
      </c>
      <c r="F949" s="115" t="s">
        <v>85</v>
      </c>
      <c r="G949" s="157" t="s">
        <v>43</v>
      </c>
      <c r="H949" s="157" t="s">
        <v>197</v>
      </c>
      <c r="I949" s="116" t="s">
        <v>58</v>
      </c>
      <c r="J949" s="116" t="s">
        <v>45</v>
      </c>
      <c r="K949" s="116" t="s">
        <v>75</v>
      </c>
      <c r="L949" s="116" t="s">
        <v>129</v>
      </c>
      <c r="M949" s="116" t="s">
        <v>278</v>
      </c>
      <c r="N949" s="117">
        <v>1.45</v>
      </c>
      <c r="O949" s="146">
        <v>480</v>
      </c>
      <c r="P949" s="146">
        <v>480</v>
      </c>
      <c r="Q949" s="242">
        <v>0.1</v>
      </c>
      <c r="R949" s="118" t="str">
        <f t="shared" si="254"/>
        <v>400 - 499</v>
      </c>
      <c r="S949" s="118" t="str">
        <f t="shared" si="255"/>
        <v>1.4 - 1.59</v>
      </c>
      <c r="T949" s="119">
        <f t="shared" si="256"/>
        <v>0.14499999999999999</v>
      </c>
      <c r="U949" s="120">
        <f t="shared" si="257"/>
        <v>6.7822444999999995E-2</v>
      </c>
      <c r="V949" s="161">
        <f t="shared" si="258"/>
        <v>0.14499999999999999</v>
      </c>
      <c r="W949" s="161">
        <f t="shared" si="259"/>
        <v>67.882250993908571</v>
      </c>
      <c r="X949" s="121">
        <f t="shared" si="260"/>
        <v>1.2940143246397409</v>
      </c>
      <c r="Y949" s="188">
        <v>12.940143246397408</v>
      </c>
      <c r="Z949" s="148">
        <f t="shared" si="261"/>
        <v>1</v>
      </c>
      <c r="AA949" s="148">
        <f t="shared" si="262"/>
        <v>1</v>
      </c>
      <c r="AB949" s="122">
        <f t="shared" si="263"/>
        <v>468.15345513040393</v>
      </c>
      <c r="AC949" s="30">
        <f t="shared" si="264"/>
        <v>678.22444999999993</v>
      </c>
      <c r="AD949" s="31">
        <f t="shared" si="265"/>
        <v>1</v>
      </c>
      <c r="AE949" s="164">
        <f t="shared" si="266"/>
        <v>36.83</v>
      </c>
      <c r="AF949" s="165">
        <f t="shared" si="267"/>
        <v>1.2940143246397409</v>
      </c>
      <c r="AH949" t="str">
        <f t="shared" si="268"/>
        <v>2022</v>
      </c>
    </row>
    <row r="950" spans="4:34" hidden="1" x14ac:dyDescent="0.25">
      <c r="D950" s="282" t="str">
        <f t="shared" si="253"/>
        <v>Q3 2022</v>
      </c>
      <c r="E950" s="114" t="s">
        <v>67</v>
      </c>
      <c r="F950" s="115" t="s">
        <v>85</v>
      </c>
      <c r="G950" s="157" t="s">
        <v>43</v>
      </c>
      <c r="H950" s="157" t="s">
        <v>197</v>
      </c>
      <c r="I950" s="116" t="s">
        <v>72</v>
      </c>
      <c r="J950" s="116" t="s">
        <v>45</v>
      </c>
      <c r="K950" s="116" t="s">
        <v>75</v>
      </c>
      <c r="L950" s="116" t="s">
        <v>129</v>
      </c>
      <c r="M950" s="116" t="s">
        <v>300</v>
      </c>
      <c r="N950" s="117">
        <v>1.43</v>
      </c>
      <c r="O950" s="146">
        <v>466</v>
      </c>
      <c r="P950" s="146">
        <v>466</v>
      </c>
      <c r="Q950" s="242">
        <v>8.5000000000000006E-2</v>
      </c>
      <c r="R950" s="118" t="str">
        <f t="shared" si="254"/>
        <v>400 - 499</v>
      </c>
      <c r="S950" s="118" t="str">
        <f t="shared" si="255"/>
        <v>1.4 - 1.59</v>
      </c>
      <c r="T950" s="119">
        <f t="shared" si="256"/>
        <v>0.12155000000000001</v>
      </c>
      <c r="U950" s="120">
        <f t="shared" si="257"/>
        <v>5.6069726569999992E-2</v>
      </c>
      <c r="V950" s="161">
        <f t="shared" si="258"/>
        <v>0.12155000000000001</v>
      </c>
      <c r="W950" s="161">
        <f t="shared" si="259"/>
        <v>56.016999205598296</v>
      </c>
      <c r="X950" s="121">
        <f t="shared" si="260"/>
        <v>1.0999121759437798</v>
      </c>
      <c r="Y950" s="188">
        <v>12.940143246397408</v>
      </c>
      <c r="Z950" s="148">
        <f t="shared" si="261"/>
        <v>1</v>
      </c>
      <c r="AA950" s="148">
        <f t="shared" si="262"/>
        <v>1</v>
      </c>
      <c r="AB950" s="122">
        <f t="shared" si="263"/>
        <v>460.85560843766592</v>
      </c>
      <c r="AC950" s="30">
        <f t="shared" si="264"/>
        <v>659.64384199999984</v>
      </c>
      <c r="AD950" s="31">
        <f t="shared" si="265"/>
        <v>1</v>
      </c>
      <c r="AE950" s="164">
        <f t="shared" si="266"/>
        <v>36.321999999999996</v>
      </c>
      <c r="AF950" s="165">
        <f t="shared" si="267"/>
        <v>1.0999121759437798</v>
      </c>
      <c r="AH950" t="str">
        <f t="shared" si="268"/>
        <v>2022</v>
      </c>
    </row>
    <row r="951" spans="4:34" hidden="1" x14ac:dyDescent="0.25">
      <c r="D951" s="282" t="str">
        <f t="shared" si="253"/>
        <v>Q3 2022</v>
      </c>
      <c r="E951" s="114" t="s">
        <v>67</v>
      </c>
      <c r="F951" s="115" t="s">
        <v>85</v>
      </c>
      <c r="G951" s="157" t="s">
        <v>43</v>
      </c>
      <c r="H951" s="157" t="s">
        <v>197</v>
      </c>
      <c r="I951" s="116" t="s">
        <v>58</v>
      </c>
      <c r="J951" s="116" t="s">
        <v>45</v>
      </c>
      <c r="K951" s="116" t="s">
        <v>75</v>
      </c>
      <c r="L951" s="116" t="s">
        <v>129</v>
      </c>
      <c r="M951" s="116" t="s">
        <v>302</v>
      </c>
      <c r="N951" s="117">
        <v>1.65</v>
      </c>
      <c r="O951" s="146">
        <v>336</v>
      </c>
      <c r="P951" s="146">
        <v>384</v>
      </c>
      <c r="Q951" s="242">
        <v>0.12</v>
      </c>
      <c r="R951" s="118" t="str">
        <f t="shared" si="254"/>
        <v>300 - 399</v>
      </c>
      <c r="S951" s="118" t="str">
        <f t="shared" si="255"/>
        <v>1.6 - 1.79</v>
      </c>
      <c r="T951" s="119">
        <f t="shared" si="256"/>
        <v>0.19799999999999998</v>
      </c>
      <c r="U951" s="120">
        <f t="shared" si="257"/>
        <v>0.10445425869026546</v>
      </c>
      <c r="V951" s="161">
        <f t="shared" si="258"/>
        <v>0.19799999999999998</v>
      </c>
      <c r="W951" s="161">
        <f t="shared" si="259"/>
        <v>61.229639881351581</v>
      </c>
      <c r="X951" s="121">
        <f t="shared" si="260"/>
        <v>1.3975354706109209</v>
      </c>
      <c r="Y951" s="188">
        <v>11.646128921757674</v>
      </c>
      <c r="Z951" s="148">
        <f t="shared" si="261"/>
        <v>7</v>
      </c>
      <c r="AA951" s="148">
        <f t="shared" si="262"/>
        <v>8</v>
      </c>
      <c r="AB951" s="122">
        <f t="shared" si="263"/>
        <v>309.24060546137167</v>
      </c>
      <c r="AC951" s="30">
        <f t="shared" si="264"/>
        <v>870.45215575221221</v>
      </c>
      <c r="AD951" s="31">
        <f t="shared" si="265"/>
        <v>0.875</v>
      </c>
      <c r="AE951" s="164">
        <f t="shared" si="266"/>
        <v>41.91</v>
      </c>
      <c r="AF951" s="165">
        <f t="shared" si="267"/>
        <v>1.3975354706109209</v>
      </c>
      <c r="AH951" t="str">
        <f t="shared" si="268"/>
        <v>2022</v>
      </c>
    </row>
    <row r="952" spans="4:34" hidden="1" x14ac:dyDescent="0.25">
      <c r="D952" s="282" t="str">
        <f t="shared" si="253"/>
        <v>Q3 2022</v>
      </c>
      <c r="E952" s="114" t="s">
        <v>67</v>
      </c>
      <c r="F952" s="115" t="s">
        <v>85</v>
      </c>
      <c r="G952" s="157" t="s">
        <v>43</v>
      </c>
      <c r="H952" s="157" t="s">
        <v>197</v>
      </c>
      <c r="I952" s="116" t="s">
        <v>50</v>
      </c>
      <c r="J952" s="116" t="s">
        <v>45</v>
      </c>
      <c r="K952" s="116" t="s">
        <v>75</v>
      </c>
      <c r="L952" s="116" t="s">
        <v>129</v>
      </c>
      <c r="M952" s="116" t="s">
        <v>301</v>
      </c>
      <c r="N952" s="117">
        <v>1.651</v>
      </c>
      <c r="O952" s="146">
        <v>336</v>
      </c>
      <c r="P952" s="146">
        <v>384</v>
      </c>
      <c r="Q952" s="242">
        <v>0.11</v>
      </c>
      <c r="R952" s="118" t="str">
        <f t="shared" si="254"/>
        <v>300 - 399</v>
      </c>
      <c r="S952" s="118" t="str">
        <f t="shared" si="255"/>
        <v>1.6 - 1.79</v>
      </c>
      <c r="T952" s="119">
        <f t="shared" si="256"/>
        <v>0.18160999999999999</v>
      </c>
      <c r="U952" s="120">
        <f t="shared" si="257"/>
        <v>9.5865832589961078E-2</v>
      </c>
      <c r="V952" s="161">
        <f t="shared" si="258"/>
        <v>0.18160999999999999</v>
      </c>
      <c r="W952" s="161">
        <f t="shared" si="259"/>
        <v>56.12716989123895</v>
      </c>
      <c r="X952" s="121">
        <f t="shared" si="260"/>
        <v>1.8871042234329556</v>
      </c>
      <c r="Y952" s="188">
        <v>17.155492940299595</v>
      </c>
      <c r="Z952" s="148">
        <f t="shared" si="261"/>
        <v>7</v>
      </c>
      <c r="AA952" s="148">
        <f t="shared" si="262"/>
        <v>8</v>
      </c>
      <c r="AB952" s="122">
        <f t="shared" si="263"/>
        <v>309.0533004308075</v>
      </c>
      <c r="AC952" s="30">
        <f t="shared" si="264"/>
        <v>871.50756899964608</v>
      </c>
      <c r="AD952" s="31">
        <f t="shared" si="265"/>
        <v>0.875</v>
      </c>
      <c r="AE952" s="164">
        <f t="shared" si="266"/>
        <v>41.935400000000001</v>
      </c>
      <c r="AF952" s="165">
        <f t="shared" si="267"/>
        <v>1.8871042234329556</v>
      </c>
      <c r="AH952" t="str">
        <f t="shared" si="268"/>
        <v>2022</v>
      </c>
    </row>
    <row r="953" spans="4:34" hidden="1" x14ac:dyDescent="0.25">
      <c r="D953" s="282" t="str">
        <f t="shared" si="253"/>
        <v>Q3 2022</v>
      </c>
      <c r="E953" s="114" t="s">
        <v>67</v>
      </c>
      <c r="F953" s="115" t="s">
        <v>85</v>
      </c>
      <c r="G953" s="157" t="s">
        <v>43</v>
      </c>
      <c r="H953" s="157" t="s">
        <v>197</v>
      </c>
      <c r="I953" s="116" t="s">
        <v>72</v>
      </c>
      <c r="J953" s="116" t="s">
        <v>45</v>
      </c>
      <c r="K953" s="116" t="s">
        <v>75</v>
      </c>
      <c r="L953" s="116" t="s">
        <v>129</v>
      </c>
      <c r="M953" s="116" t="s">
        <v>301</v>
      </c>
      <c r="N953" s="117">
        <v>1.651</v>
      </c>
      <c r="O953" s="146">
        <v>336</v>
      </c>
      <c r="P953" s="146">
        <v>384</v>
      </c>
      <c r="Q953" s="242">
        <v>0.15</v>
      </c>
      <c r="R953" s="118" t="str">
        <f t="shared" si="254"/>
        <v>300 - 399</v>
      </c>
      <c r="S953" s="118" t="str">
        <f t="shared" si="255"/>
        <v>1.6 - 1.79</v>
      </c>
      <c r="T953" s="119">
        <f t="shared" si="256"/>
        <v>0.24764999999999998</v>
      </c>
      <c r="U953" s="120">
        <f t="shared" si="257"/>
        <v>0.1307261353499469</v>
      </c>
      <c r="V953" s="161">
        <f t="shared" si="258"/>
        <v>0.24765000000000001</v>
      </c>
      <c r="W953" s="161">
        <f t="shared" si="259"/>
        <v>76.537049851689474</v>
      </c>
      <c r="X953" s="121">
        <f t="shared" si="260"/>
        <v>1.9410214869596112</v>
      </c>
      <c r="Y953" s="188">
        <v>12.940143246397408</v>
      </c>
      <c r="Z953" s="148">
        <f t="shared" si="261"/>
        <v>7</v>
      </c>
      <c r="AA953" s="148">
        <f t="shared" si="262"/>
        <v>8</v>
      </c>
      <c r="AB953" s="122">
        <f t="shared" si="263"/>
        <v>309.0533004308075</v>
      </c>
      <c r="AC953" s="30">
        <f t="shared" si="264"/>
        <v>871.50756899964608</v>
      </c>
      <c r="AD953" s="31">
        <f t="shared" si="265"/>
        <v>0.875</v>
      </c>
      <c r="AE953" s="164">
        <f t="shared" si="266"/>
        <v>41.935400000000001</v>
      </c>
      <c r="AF953" s="165">
        <f t="shared" si="267"/>
        <v>1.9410214869596112</v>
      </c>
      <c r="AH953" t="str">
        <f t="shared" si="268"/>
        <v>2022</v>
      </c>
    </row>
    <row r="954" spans="4:34" hidden="1" x14ac:dyDescent="0.25">
      <c r="D954" s="282" t="str">
        <f t="shared" si="253"/>
        <v>Q3 2022</v>
      </c>
      <c r="E954" s="114" t="s">
        <v>67</v>
      </c>
      <c r="F954" s="115" t="s">
        <v>85</v>
      </c>
      <c r="G954" s="157" t="s">
        <v>43</v>
      </c>
      <c r="H954" s="157" t="s">
        <v>197</v>
      </c>
      <c r="I954" s="116" t="s">
        <v>58</v>
      </c>
      <c r="J954" s="116" t="s">
        <v>45</v>
      </c>
      <c r="K954" s="116" t="s">
        <v>75</v>
      </c>
      <c r="L954" s="116" t="s">
        <v>129</v>
      </c>
      <c r="M954" s="116" t="s">
        <v>183</v>
      </c>
      <c r="N954" s="117">
        <v>1.65</v>
      </c>
      <c r="O954" s="146">
        <v>348</v>
      </c>
      <c r="P954" s="146">
        <v>442</v>
      </c>
      <c r="Q954" s="242">
        <v>0.04</v>
      </c>
      <c r="R954" s="118" t="str">
        <f t="shared" si="254"/>
        <v>300 - 399</v>
      </c>
      <c r="S954" s="118" t="str">
        <f t="shared" si="255"/>
        <v>1.6 - 1.79</v>
      </c>
      <c r="T954" s="119">
        <f t="shared" si="256"/>
        <v>6.6000000000000003E-2</v>
      </c>
      <c r="U954" s="120">
        <f t="shared" si="257"/>
        <v>3.4148137688436109E-2</v>
      </c>
      <c r="V954" s="161">
        <f t="shared" si="258"/>
        <v>6.6000000000000003E-2</v>
      </c>
      <c r="W954" s="161">
        <f t="shared" si="259"/>
        <v>22.502195448444581</v>
      </c>
      <c r="X954" s="121">
        <f t="shared" si="260"/>
        <v>0.46584515687030698</v>
      </c>
      <c r="Y954" s="188">
        <v>11.646128921757674</v>
      </c>
      <c r="Z954" s="148">
        <f t="shared" si="261"/>
        <v>174</v>
      </c>
      <c r="AA954" s="148">
        <f t="shared" si="262"/>
        <v>221</v>
      </c>
      <c r="AB954" s="122">
        <f t="shared" si="263"/>
        <v>340.94235527946336</v>
      </c>
      <c r="AC954" s="30">
        <f t="shared" si="264"/>
        <v>853.70344221090261</v>
      </c>
      <c r="AD954" s="31">
        <f t="shared" si="265"/>
        <v>0.78733031674208143</v>
      </c>
      <c r="AE954" s="164">
        <f t="shared" si="266"/>
        <v>41.91</v>
      </c>
      <c r="AF954" s="165">
        <f t="shared" si="267"/>
        <v>0.46584515687030698</v>
      </c>
      <c r="AH954" t="str">
        <f t="shared" si="268"/>
        <v>2022</v>
      </c>
    </row>
    <row r="955" spans="4:34" hidden="1" x14ac:dyDescent="0.25">
      <c r="D955" s="282" t="str">
        <f t="shared" si="253"/>
        <v>Q3 2022</v>
      </c>
      <c r="E955" s="114" t="s">
        <v>67</v>
      </c>
      <c r="F955" s="115" t="s">
        <v>85</v>
      </c>
      <c r="G955" s="157" t="s">
        <v>43</v>
      </c>
      <c r="H955" s="157" t="s">
        <v>197</v>
      </c>
      <c r="I955" s="116" t="s">
        <v>50</v>
      </c>
      <c r="J955" s="116" t="s">
        <v>45</v>
      </c>
      <c r="K955" s="116" t="s">
        <v>75</v>
      </c>
      <c r="L955" s="116" t="s">
        <v>129</v>
      </c>
      <c r="M955" s="116" t="s">
        <v>296</v>
      </c>
      <c r="N955" s="117">
        <v>1.744</v>
      </c>
      <c r="O955" s="146">
        <v>390</v>
      </c>
      <c r="P955" s="146">
        <v>450</v>
      </c>
      <c r="Q955" s="242">
        <v>0.13500000000000001</v>
      </c>
      <c r="R955" s="118" t="str">
        <f t="shared" si="254"/>
        <v>300 - 399</v>
      </c>
      <c r="S955" s="118" t="str">
        <f t="shared" si="255"/>
        <v>1.6 - 1.79</v>
      </c>
      <c r="T955" s="119">
        <f t="shared" si="256"/>
        <v>0.23544000000000001</v>
      </c>
      <c r="U955" s="120">
        <f t="shared" si="257"/>
        <v>0.13110901434931979</v>
      </c>
      <c r="V955" s="161">
        <f t="shared" si="258"/>
        <v>0.23544000000000001</v>
      </c>
      <c r="W955" s="161">
        <f t="shared" si="259"/>
        <v>80.390204627180793</v>
      </c>
      <c r="X955" s="121">
        <f t="shared" si="260"/>
        <v>2.7633990048721238</v>
      </c>
      <c r="Y955" s="188">
        <v>20.469622258312025</v>
      </c>
      <c r="Z955" s="148">
        <f t="shared" si="261"/>
        <v>13</v>
      </c>
      <c r="AA955" s="148">
        <f t="shared" si="262"/>
        <v>15</v>
      </c>
      <c r="AB955" s="122">
        <f t="shared" si="263"/>
        <v>341.44667272842673</v>
      </c>
      <c r="AC955" s="30">
        <f t="shared" si="264"/>
        <v>971.17788406903526</v>
      </c>
      <c r="AD955" s="31">
        <f t="shared" si="265"/>
        <v>0.8666666666666667</v>
      </c>
      <c r="AE955" s="164">
        <f t="shared" si="266"/>
        <v>44.297599999999996</v>
      </c>
      <c r="AF955" s="165">
        <f t="shared" si="267"/>
        <v>2.7633990048721238</v>
      </c>
      <c r="AH955" t="str">
        <f t="shared" si="268"/>
        <v>2022</v>
      </c>
    </row>
    <row r="956" spans="4:34" hidden="1" x14ac:dyDescent="0.25">
      <c r="D956" s="282" t="str">
        <f t="shared" si="253"/>
        <v>Q3 2022</v>
      </c>
      <c r="E956" s="114" t="s">
        <v>67</v>
      </c>
      <c r="F956" s="115" t="s">
        <v>85</v>
      </c>
      <c r="G956" s="157" t="s">
        <v>43</v>
      </c>
      <c r="H956" s="157" t="s">
        <v>197</v>
      </c>
      <c r="I956" s="116" t="s">
        <v>72</v>
      </c>
      <c r="J956" s="116" t="s">
        <v>45</v>
      </c>
      <c r="K956" s="116" t="s">
        <v>75</v>
      </c>
      <c r="L956" s="116" t="s">
        <v>129</v>
      </c>
      <c r="M956" s="116" t="s">
        <v>296</v>
      </c>
      <c r="N956" s="117">
        <v>1.744</v>
      </c>
      <c r="O956" s="146">
        <v>390</v>
      </c>
      <c r="P956" s="146">
        <v>450</v>
      </c>
      <c r="Q956" s="242">
        <v>0.27500000000000002</v>
      </c>
      <c r="R956" s="118" t="str">
        <f t="shared" si="254"/>
        <v>300 - 399</v>
      </c>
      <c r="S956" s="118" t="str">
        <f t="shared" si="255"/>
        <v>1.6 - 1.79</v>
      </c>
      <c r="T956" s="119">
        <f t="shared" si="256"/>
        <v>0.47960000000000003</v>
      </c>
      <c r="U956" s="120">
        <f t="shared" si="257"/>
        <v>0.26707391811898468</v>
      </c>
      <c r="V956" s="161">
        <f t="shared" si="258"/>
        <v>0.47960000000000003</v>
      </c>
      <c r="W956" s="161">
        <f t="shared" si="259"/>
        <v>163.75782424055348</v>
      </c>
      <c r="X956" s="121">
        <f t="shared" si="260"/>
        <v>4.245984502724153</v>
      </c>
      <c r="Y956" s="188">
        <v>15.439943646269645</v>
      </c>
      <c r="Z956" s="148">
        <f t="shared" si="261"/>
        <v>13</v>
      </c>
      <c r="AA956" s="148">
        <f t="shared" si="262"/>
        <v>15</v>
      </c>
      <c r="AB956" s="122">
        <f t="shared" si="263"/>
        <v>341.44667272842673</v>
      </c>
      <c r="AC956" s="30">
        <f t="shared" si="264"/>
        <v>971.17788406903526</v>
      </c>
      <c r="AD956" s="31">
        <f t="shared" si="265"/>
        <v>0.8666666666666667</v>
      </c>
      <c r="AE956" s="164">
        <f t="shared" si="266"/>
        <v>44.297599999999996</v>
      </c>
      <c r="AF956" s="165">
        <f t="shared" si="267"/>
        <v>4.245984502724153</v>
      </c>
      <c r="AH956" t="str">
        <f t="shared" si="268"/>
        <v>2022</v>
      </c>
    </row>
    <row r="957" spans="4:34" hidden="1" x14ac:dyDescent="0.25">
      <c r="D957" s="282" t="str">
        <f t="shared" si="253"/>
        <v>Q3 2022</v>
      </c>
      <c r="E957" s="114" t="s">
        <v>67</v>
      </c>
      <c r="F957" s="115" t="s">
        <v>85</v>
      </c>
      <c r="G957" s="157" t="s">
        <v>43</v>
      </c>
      <c r="H957" s="157" t="s">
        <v>197</v>
      </c>
      <c r="I957" s="116" t="s">
        <v>50</v>
      </c>
      <c r="J957" s="116" t="s">
        <v>45</v>
      </c>
      <c r="K957" s="116" t="s">
        <v>75</v>
      </c>
      <c r="L957" s="116" t="s">
        <v>75</v>
      </c>
      <c r="M957" s="116">
        <v>6</v>
      </c>
      <c r="N957" s="117">
        <v>1.474</v>
      </c>
      <c r="O957" s="146">
        <v>194</v>
      </c>
      <c r="P957" s="146">
        <v>368</v>
      </c>
      <c r="Q957" s="242">
        <v>0.7</v>
      </c>
      <c r="R957" s="118" t="str">
        <f t="shared" si="254"/>
        <v>200 - 299</v>
      </c>
      <c r="S957" s="118" t="str">
        <f t="shared" si="255"/>
        <v>1.4 - 1.59</v>
      </c>
      <c r="T957" s="119">
        <f t="shared" si="256"/>
        <v>1.0317999999999998</v>
      </c>
      <c r="U957" s="120">
        <f t="shared" si="257"/>
        <v>0.40477463470823466</v>
      </c>
      <c r="V957" s="161">
        <f t="shared" si="258"/>
        <v>1.0318000000000001</v>
      </c>
      <c r="W957" s="161">
        <f t="shared" si="259"/>
        <v>291.20336536516879</v>
      </c>
      <c r="X957" s="121">
        <f t="shared" si="260"/>
        <v>7.4729327247945063</v>
      </c>
      <c r="Y957" s="188">
        <v>10.675618178277867</v>
      </c>
      <c r="Z957" s="148">
        <f t="shared" si="261"/>
        <v>97</v>
      </c>
      <c r="AA957" s="148">
        <f t="shared" si="262"/>
        <v>184</v>
      </c>
      <c r="AB957" s="122">
        <f t="shared" si="263"/>
        <v>282.22849909398025</v>
      </c>
      <c r="AC957" s="30">
        <f t="shared" si="264"/>
        <v>578.24947815462099</v>
      </c>
      <c r="AD957" s="31">
        <f t="shared" si="265"/>
        <v>0.52717391304347827</v>
      </c>
      <c r="AE957" s="164">
        <f t="shared" si="266"/>
        <v>37.439599999999999</v>
      </c>
      <c r="AF957" s="165">
        <f t="shared" si="267"/>
        <v>7.4729327247945063</v>
      </c>
      <c r="AH957" t="str">
        <f t="shared" si="268"/>
        <v>2022</v>
      </c>
    </row>
    <row r="958" spans="4:34" hidden="1" x14ac:dyDescent="0.25">
      <c r="D958" s="282" t="str">
        <f t="shared" si="253"/>
        <v>Q3 2022</v>
      </c>
      <c r="E958" s="114" t="s">
        <v>67</v>
      </c>
      <c r="F958" s="115" t="s">
        <v>85</v>
      </c>
      <c r="G958" s="157" t="s">
        <v>43</v>
      </c>
      <c r="H958" s="157" t="s">
        <v>197</v>
      </c>
      <c r="I958" s="116" t="s">
        <v>72</v>
      </c>
      <c r="J958" s="116" t="s">
        <v>45</v>
      </c>
      <c r="K958" s="116" t="s">
        <v>75</v>
      </c>
      <c r="L958" s="116" t="s">
        <v>75</v>
      </c>
      <c r="M958" s="116">
        <v>6</v>
      </c>
      <c r="N958" s="117">
        <v>1.47</v>
      </c>
      <c r="O958" s="146">
        <v>194</v>
      </c>
      <c r="P958" s="146">
        <v>368</v>
      </c>
      <c r="Q958" s="242">
        <v>0.79</v>
      </c>
      <c r="R958" s="118" t="str">
        <f t="shared" si="254"/>
        <v>200 - 299</v>
      </c>
      <c r="S958" s="118" t="str">
        <f t="shared" si="255"/>
        <v>1.4 - 1.59</v>
      </c>
      <c r="T958" s="119">
        <f t="shared" si="256"/>
        <v>1.1613</v>
      </c>
      <c r="U958" s="120">
        <f t="shared" si="257"/>
        <v>0.45434111892523926</v>
      </c>
      <c r="V958" s="161">
        <f t="shared" si="258"/>
        <v>1.1613</v>
      </c>
      <c r="W958" s="161">
        <f t="shared" si="259"/>
        <v>328.64379805497623</v>
      </c>
      <c r="X958" s="121">
        <f t="shared" si="260"/>
        <v>8.4337383608395147</v>
      </c>
      <c r="Y958" s="188">
        <v>10.675618178277867</v>
      </c>
      <c r="Z958" s="148">
        <f t="shared" si="261"/>
        <v>97</v>
      </c>
      <c r="AA958" s="148">
        <f t="shared" si="262"/>
        <v>184</v>
      </c>
      <c r="AB958" s="122">
        <f t="shared" si="263"/>
        <v>282.99646779899786</v>
      </c>
      <c r="AC958" s="30">
        <f t="shared" si="264"/>
        <v>575.11534041169523</v>
      </c>
      <c r="AD958" s="31">
        <f t="shared" si="265"/>
        <v>0.52717391304347827</v>
      </c>
      <c r="AE958" s="164">
        <f t="shared" si="266"/>
        <v>37.337999999999994</v>
      </c>
      <c r="AF958" s="165">
        <f t="shared" si="267"/>
        <v>8.4337383608395147</v>
      </c>
      <c r="AH958" t="str">
        <f t="shared" si="268"/>
        <v>2022</v>
      </c>
    </row>
    <row r="959" spans="4:34" hidden="1" x14ac:dyDescent="0.25">
      <c r="D959" s="282" t="str">
        <f t="shared" si="253"/>
        <v>Q3 2022</v>
      </c>
      <c r="E959" s="114" t="s">
        <v>67</v>
      </c>
      <c r="F959" s="115" t="s">
        <v>85</v>
      </c>
      <c r="G959" s="157" t="s">
        <v>43</v>
      </c>
      <c r="H959" s="157" t="s">
        <v>197</v>
      </c>
      <c r="I959" s="116" t="s">
        <v>58</v>
      </c>
      <c r="J959" s="116" t="s">
        <v>45</v>
      </c>
      <c r="K959" s="116" t="s">
        <v>75</v>
      </c>
      <c r="L959" s="116" t="s">
        <v>75</v>
      </c>
      <c r="M959" s="116" t="s">
        <v>276</v>
      </c>
      <c r="N959" s="117">
        <v>1.47</v>
      </c>
      <c r="O959" s="146">
        <v>194</v>
      </c>
      <c r="P959" s="146">
        <v>368</v>
      </c>
      <c r="Q959" s="242">
        <v>0.9</v>
      </c>
      <c r="R959" s="118" t="str">
        <f t="shared" si="254"/>
        <v>200 - 299</v>
      </c>
      <c r="S959" s="118" t="str">
        <f t="shared" si="255"/>
        <v>1.4 - 1.59</v>
      </c>
      <c r="T959" s="119">
        <f t="shared" si="256"/>
        <v>1.323</v>
      </c>
      <c r="U959" s="120">
        <f t="shared" si="257"/>
        <v>0.51760380637052572</v>
      </c>
      <c r="V959" s="161">
        <f t="shared" si="258"/>
        <v>1.323</v>
      </c>
      <c r="W959" s="161">
        <f t="shared" si="259"/>
        <v>374.4043268980742</v>
      </c>
      <c r="X959" s="121">
        <f t="shared" si="260"/>
        <v>11.646128921757668</v>
      </c>
      <c r="Y959" s="188">
        <v>12.940143246397408</v>
      </c>
      <c r="Z959" s="148">
        <f t="shared" si="261"/>
        <v>97</v>
      </c>
      <c r="AA959" s="148">
        <f t="shared" si="262"/>
        <v>184</v>
      </c>
      <c r="AB959" s="122">
        <f t="shared" si="263"/>
        <v>282.99646779899786</v>
      </c>
      <c r="AC959" s="30">
        <f t="shared" si="264"/>
        <v>575.11534041169523</v>
      </c>
      <c r="AD959" s="31">
        <f t="shared" si="265"/>
        <v>0.52717391304347827</v>
      </c>
      <c r="AE959" s="164">
        <f t="shared" si="266"/>
        <v>37.337999999999994</v>
      </c>
      <c r="AF959" s="165">
        <f t="shared" si="267"/>
        <v>11.646128921757668</v>
      </c>
      <c r="AH959" t="str">
        <f t="shared" si="268"/>
        <v>2022</v>
      </c>
    </row>
    <row r="960" spans="4:34" hidden="1" x14ac:dyDescent="0.25">
      <c r="D960" s="282" t="str">
        <f t="shared" si="253"/>
        <v>Q3 2022</v>
      </c>
      <c r="E960" s="114" t="s">
        <v>67</v>
      </c>
      <c r="F960" s="115" t="s">
        <v>85</v>
      </c>
      <c r="G960" s="157" t="s">
        <v>43</v>
      </c>
      <c r="H960" s="157" t="s">
        <v>197</v>
      </c>
      <c r="I960" s="116" t="s">
        <v>72</v>
      </c>
      <c r="J960" s="116" t="s">
        <v>45</v>
      </c>
      <c r="K960" s="116" t="s">
        <v>75</v>
      </c>
      <c r="L960" s="116" t="s">
        <v>75</v>
      </c>
      <c r="M960" s="116" t="s">
        <v>285</v>
      </c>
      <c r="N960" s="117">
        <v>1.32</v>
      </c>
      <c r="O960" s="146">
        <v>466</v>
      </c>
      <c r="P960" s="146">
        <v>466</v>
      </c>
      <c r="Q960" s="242">
        <v>0.17499999999999999</v>
      </c>
      <c r="R960" s="118" t="str">
        <f t="shared" si="254"/>
        <v>400 - 499</v>
      </c>
      <c r="S960" s="118" t="str">
        <f t="shared" si="255"/>
        <v>1.2 - 1.39</v>
      </c>
      <c r="T960" s="119">
        <f t="shared" si="256"/>
        <v>0.23099999999999998</v>
      </c>
      <c r="U960" s="120">
        <f t="shared" si="257"/>
        <v>9.8361093599999977E-2</v>
      </c>
      <c r="V960" s="161">
        <f t="shared" si="258"/>
        <v>0.23099999999999998</v>
      </c>
      <c r="W960" s="161">
        <f t="shared" si="259"/>
        <v>115.32911601152588</v>
      </c>
      <c r="X960" s="121">
        <f t="shared" si="260"/>
        <v>2.038072561307593</v>
      </c>
      <c r="Y960" s="188">
        <v>11.646128921757674</v>
      </c>
      <c r="Z960" s="148">
        <f t="shared" si="261"/>
        <v>1</v>
      </c>
      <c r="AA960" s="148">
        <f t="shared" si="262"/>
        <v>1</v>
      </c>
      <c r="AB960" s="122">
        <f t="shared" si="263"/>
        <v>499.26024247413807</v>
      </c>
      <c r="AC960" s="30">
        <f t="shared" si="264"/>
        <v>562.06339199999991</v>
      </c>
      <c r="AD960" s="31">
        <f t="shared" si="265"/>
        <v>1</v>
      </c>
      <c r="AE960" s="164">
        <f t="shared" si="266"/>
        <v>33.527999999999999</v>
      </c>
      <c r="AF960" s="165">
        <f t="shared" si="267"/>
        <v>2.038072561307593</v>
      </c>
      <c r="AH960" t="str">
        <f t="shared" si="268"/>
        <v>2022</v>
      </c>
    </row>
    <row r="961" spans="4:34" hidden="1" x14ac:dyDescent="0.25">
      <c r="D961" s="282" t="str">
        <f t="shared" si="253"/>
        <v>Q3 2022</v>
      </c>
      <c r="E961" s="114" t="s">
        <v>67</v>
      </c>
      <c r="F961" s="115" t="s">
        <v>85</v>
      </c>
      <c r="G961" s="157" t="s">
        <v>43</v>
      </c>
      <c r="H961" s="157" t="s">
        <v>197</v>
      </c>
      <c r="I961" s="116" t="s">
        <v>50</v>
      </c>
      <c r="J961" s="116" t="s">
        <v>45</v>
      </c>
      <c r="K961" s="116" t="s">
        <v>75</v>
      </c>
      <c r="L961" s="116" t="s">
        <v>75</v>
      </c>
      <c r="M961" s="116" t="s">
        <v>285</v>
      </c>
      <c r="N961" s="117">
        <v>1.32</v>
      </c>
      <c r="O961" s="146">
        <v>466</v>
      </c>
      <c r="P961" s="146">
        <v>466</v>
      </c>
      <c r="Q961" s="242">
        <v>0.45</v>
      </c>
      <c r="R961" s="118" t="str">
        <f t="shared" si="254"/>
        <v>400 - 499</v>
      </c>
      <c r="S961" s="118" t="str">
        <f t="shared" si="255"/>
        <v>1.2 - 1.39</v>
      </c>
      <c r="T961" s="119">
        <f t="shared" si="256"/>
        <v>0.59400000000000008</v>
      </c>
      <c r="U961" s="120">
        <f t="shared" si="257"/>
        <v>0.25292852639999996</v>
      </c>
      <c r="V961" s="161">
        <f t="shared" si="258"/>
        <v>0.59400000000000008</v>
      </c>
      <c r="W961" s="161">
        <f t="shared" si="259"/>
        <v>296.56058402963805</v>
      </c>
      <c r="X961" s="121">
        <f t="shared" si="260"/>
        <v>5.2407580147909529</v>
      </c>
      <c r="Y961" s="188">
        <v>11.646128921757674</v>
      </c>
      <c r="Z961" s="148">
        <f t="shared" si="261"/>
        <v>1</v>
      </c>
      <c r="AA961" s="148">
        <f t="shared" si="262"/>
        <v>1</v>
      </c>
      <c r="AB961" s="122">
        <f t="shared" si="263"/>
        <v>499.26024247413807</v>
      </c>
      <c r="AC961" s="30">
        <f t="shared" si="264"/>
        <v>562.06339199999991</v>
      </c>
      <c r="AD961" s="31">
        <f t="shared" si="265"/>
        <v>1</v>
      </c>
      <c r="AE961" s="164">
        <f t="shared" si="266"/>
        <v>33.527999999999999</v>
      </c>
      <c r="AF961" s="165">
        <f t="shared" si="267"/>
        <v>5.2407580147909529</v>
      </c>
      <c r="AH961" t="str">
        <f t="shared" si="268"/>
        <v>2022</v>
      </c>
    </row>
    <row r="962" spans="4:34" hidden="1" x14ac:dyDescent="0.25">
      <c r="D962" s="282" t="str">
        <f t="shared" si="253"/>
        <v>Q3 2022</v>
      </c>
      <c r="E962" s="114" t="s">
        <v>67</v>
      </c>
      <c r="F962" s="115" t="s">
        <v>85</v>
      </c>
      <c r="G962" s="157" t="s">
        <v>43</v>
      </c>
      <c r="H962" s="157" t="s">
        <v>197</v>
      </c>
      <c r="I962" s="116" t="s">
        <v>72</v>
      </c>
      <c r="J962" s="116" t="s">
        <v>45</v>
      </c>
      <c r="K962" s="116" t="s">
        <v>75</v>
      </c>
      <c r="L962" s="116" t="s">
        <v>75</v>
      </c>
      <c r="M962" s="116" t="s">
        <v>164</v>
      </c>
      <c r="N962" s="117">
        <v>1.41</v>
      </c>
      <c r="O962" s="146">
        <v>320</v>
      </c>
      <c r="P962" s="146">
        <v>360</v>
      </c>
      <c r="Q962" s="242">
        <v>4.4999999999999998E-2</v>
      </c>
      <c r="R962" s="118" t="str">
        <f t="shared" si="254"/>
        <v>300 - 399</v>
      </c>
      <c r="S962" s="118" t="str">
        <f t="shared" si="255"/>
        <v>1.4 - 1.59</v>
      </c>
      <c r="T962" s="119">
        <f t="shared" si="256"/>
        <v>6.3449999999999993E-2</v>
      </c>
      <c r="U962" s="120">
        <f t="shared" si="257"/>
        <v>2.8660427662344813E-2</v>
      </c>
      <c r="V962" s="161">
        <f t="shared" si="258"/>
        <v>6.3449999999999993E-2</v>
      </c>
      <c r="W962" s="161">
        <f t="shared" si="259"/>
        <v>21.674870241826131</v>
      </c>
      <c r="X962" s="121">
        <f t="shared" si="260"/>
        <v>0.52407580147909527</v>
      </c>
      <c r="Y962" s="188">
        <v>11.646128921757674</v>
      </c>
      <c r="Z962" s="148">
        <f t="shared" si="261"/>
        <v>8</v>
      </c>
      <c r="AA962" s="148">
        <f t="shared" si="262"/>
        <v>9</v>
      </c>
      <c r="AB962" s="122">
        <f t="shared" si="263"/>
        <v>341.60551996573889</v>
      </c>
      <c r="AC962" s="30">
        <f t="shared" si="264"/>
        <v>636.89839249655142</v>
      </c>
      <c r="AD962" s="31">
        <f t="shared" si="265"/>
        <v>0.88888888888888884</v>
      </c>
      <c r="AE962" s="164">
        <f t="shared" si="266"/>
        <v>35.813999999999993</v>
      </c>
      <c r="AF962" s="165">
        <f t="shared" si="267"/>
        <v>0.52407580147909527</v>
      </c>
      <c r="AH962" t="str">
        <f t="shared" si="268"/>
        <v>2022</v>
      </c>
    </row>
    <row r="963" spans="4:34" hidden="1" x14ac:dyDescent="0.25">
      <c r="D963" s="282" t="str">
        <f t="shared" si="253"/>
        <v>Q3 2022</v>
      </c>
      <c r="E963" s="114" t="s">
        <v>67</v>
      </c>
      <c r="F963" s="115" t="s">
        <v>85</v>
      </c>
      <c r="G963" s="157" t="s">
        <v>43</v>
      </c>
      <c r="H963" s="157" t="s">
        <v>197</v>
      </c>
      <c r="I963" s="116" t="s">
        <v>50</v>
      </c>
      <c r="J963" s="116" t="s">
        <v>45</v>
      </c>
      <c r="K963" s="116" t="s">
        <v>75</v>
      </c>
      <c r="L963" s="116" t="s">
        <v>75</v>
      </c>
      <c r="M963" s="116" t="s">
        <v>164</v>
      </c>
      <c r="N963" s="117">
        <v>1.41</v>
      </c>
      <c r="O963" s="146">
        <v>320</v>
      </c>
      <c r="P963" s="146">
        <v>360</v>
      </c>
      <c r="Q963" s="242">
        <v>6.5000000000000002E-2</v>
      </c>
      <c r="R963" s="118" t="str">
        <f t="shared" si="254"/>
        <v>300 - 399</v>
      </c>
      <c r="S963" s="118" t="str">
        <f t="shared" si="255"/>
        <v>1.4 - 1.59</v>
      </c>
      <c r="T963" s="119">
        <f t="shared" si="256"/>
        <v>9.1649999999999995E-2</v>
      </c>
      <c r="U963" s="120">
        <f t="shared" si="257"/>
        <v>4.1398395512275844E-2</v>
      </c>
      <c r="V963" s="161">
        <f t="shared" si="258"/>
        <v>9.1649999999999995E-2</v>
      </c>
      <c r="W963" s="161">
        <f t="shared" si="259"/>
        <v>31.30814590485997</v>
      </c>
      <c r="X963" s="121">
        <f t="shared" si="260"/>
        <v>0.75699837991424879</v>
      </c>
      <c r="Y963" s="188">
        <v>11.646128921757674</v>
      </c>
      <c r="Z963" s="148">
        <f t="shared" si="261"/>
        <v>8</v>
      </c>
      <c r="AA963" s="148">
        <f t="shared" si="262"/>
        <v>9</v>
      </c>
      <c r="AB963" s="122">
        <f t="shared" si="263"/>
        <v>341.60551996573889</v>
      </c>
      <c r="AC963" s="30">
        <f t="shared" si="264"/>
        <v>636.89839249655142</v>
      </c>
      <c r="AD963" s="31">
        <f t="shared" si="265"/>
        <v>0.88888888888888884</v>
      </c>
      <c r="AE963" s="164">
        <f t="shared" si="266"/>
        <v>35.813999999999993</v>
      </c>
      <c r="AF963" s="165">
        <f t="shared" si="267"/>
        <v>0.75699837991424879</v>
      </c>
      <c r="AH963" t="str">
        <f t="shared" si="268"/>
        <v>2022</v>
      </c>
    </row>
    <row r="964" spans="4:34" hidden="1" x14ac:dyDescent="0.25">
      <c r="D964" s="282" t="str">
        <f t="shared" si="253"/>
        <v>Q3 2022</v>
      </c>
      <c r="E964" s="114" t="s">
        <v>67</v>
      </c>
      <c r="F964" s="115" t="s">
        <v>85</v>
      </c>
      <c r="G964" s="157" t="s">
        <v>43</v>
      </c>
      <c r="H964" s="157" t="s">
        <v>197</v>
      </c>
      <c r="I964" s="116" t="s">
        <v>72</v>
      </c>
      <c r="J964" s="116" t="s">
        <v>45</v>
      </c>
      <c r="K964" s="116" t="s">
        <v>75</v>
      </c>
      <c r="L964" s="116" t="s">
        <v>75</v>
      </c>
      <c r="M964" s="116" t="s">
        <v>188</v>
      </c>
      <c r="N964" s="117">
        <v>1.43</v>
      </c>
      <c r="O964" s="146">
        <v>466</v>
      </c>
      <c r="P964" s="146">
        <v>466</v>
      </c>
      <c r="Q964" s="242">
        <v>0.185</v>
      </c>
      <c r="R964" s="118" t="str">
        <f t="shared" si="254"/>
        <v>400 - 499</v>
      </c>
      <c r="S964" s="118" t="str">
        <f t="shared" si="255"/>
        <v>1.4 - 1.59</v>
      </c>
      <c r="T964" s="119">
        <f t="shared" si="256"/>
        <v>0.26455000000000001</v>
      </c>
      <c r="U964" s="120">
        <f t="shared" si="257"/>
        <v>0.12203411076999997</v>
      </c>
      <c r="V964" s="161">
        <f t="shared" si="258"/>
        <v>0.26455000000000001</v>
      </c>
      <c r="W964" s="161">
        <f t="shared" si="259"/>
        <v>121.91935121218452</v>
      </c>
      <c r="X964" s="121">
        <f t="shared" si="260"/>
        <v>3.0547369751799738</v>
      </c>
      <c r="Y964" s="188">
        <v>16.512091757729589</v>
      </c>
      <c r="Z964" s="148">
        <f t="shared" si="261"/>
        <v>1</v>
      </c>
      <c r="AA964" s="148">
        <f t="shared" si="262"/>
        <v>1</v>
      </c>
      <c r="AB964" s="122">
        <f t="shared" si="263"/>
        <v>460.85560843766592</v>
      </c>
      <c r="AC964" s="30">
        <f t="shared" si="264"/>
        <v>659.64384199999984</v>
      </c>
      <c r="AD964" s="31">
        <f t="shared" si="265"/>
        <v>1</v>
      </c>
      <c r="AE964" s="164">
        <f t="shared" si="266"/>
        <v>36.321999999999996</v>
      </c>
      <c r="AF964" s="165">
        <f t="shared" si="267"/>
        <v>3.0547369751799738</v>
      </c>
      <c r="AH964" t="str">
        <f t="shared" si="268"/>
        <v>2022</v>
      </c>
    </row>
    <row r="965" spans="4:34" hidden="1" x14ac:dyDescent="0.25">
      <c r="D965" s="282" t="str">
        <f t="shared" si="253"/>
        <v>Q3 2022</v>
      </c>
      <c r="E965" s="114" t="s">
        <v>67</v>
      </c>
      <c r="F965" s="115" t="s">
        <v>85</v>
      </c>
      <c r="G965" s="157" t="s">
        <v>43</v>
      </c>
      <c r="H965" s="157" t="s">
        <v>197</v>
      </c>
      <c r="I965" s="116" t="s">
        <v>72</v>
      </c>
      <c r="J965" s="116" t="s">
        <v>45</v>
      </c>
      <c r="K965" s="116" t="s">
        <v>75</v>
      </c>
      <c r="L965" s="116" t="s">
        <v>75</v>
      </c>
      <c r="M965" s="116" t="s">
        <v>291</v>
      </c>
      <c r="N965" s="117">
        <v>1.74</v>
      </c>
      <c r="O965" s="146">
        <v>466</v>
      </c>
      <c r="P965" s="146">
        <v>466</v>
      </c>
      <c r="Q965" s="242">
        <v>0.24</v>
      </c>
      <c r="R965" s="118" t="str">
        <f t="shared" si="254"/>
        <v>300 - 399</v>
      </c>
      <c r="S965" s="118" t="str">
        <f t="shared" si="255"/>
        <v>1.6 - 1.79</v>
      </c>
      <c r="T965" s="119">
        <f t="shared" si="256"/>
        <v>0.41759999999999997</v>
      </c>
      <c r="U965" s="120">
        <f t="shared" si="257"/>
        <v>0.23439436991999998</v>
      </c>
      <c r="V965" s="161">
        <f t="shared" si="258"/>
        <v>0.41760000000000003</v>
      </c>
      <c r="W965" s="161">
        <f t="shared" si="259"/>
        <v>158.16564481580693</v>
      </c>
      <c r="X965" s="121">
        <f t="shared" si="260"/>
        <v>3.7055864751047149</v>
      </c>
      <c r="Y965" s="188">
        <v>15.439943646269645</v>
      </c>
      <c r="Z965" s="148">
        <f t="shared" si="261"/>
        <v>1</v>
      </c>
      <c r="AA965" s="148">
        <f t="shared" si="262"/>
        <v>1</v>
      </c>
      <c r="AB965" s="122">
        <f t="shared" si="263"/>
        <v>378.74914946313925</v>
      </c>
      <c r="AC965" s="30">
        <f t="shared" si="264"/>
        <v>976.64320799999996</v>
      </c>
      <c r="AD965" s="31">
        <f t="shared" si="265"/>
        <v>1</v>
      </c>
      <c r="AE965" s="164">
        <f t="shared" si="266"/>
        <v>44.195999999999998</v>
      </c>
      <c r="AF965" s="165">
        <f t="shared" si="267"/>
        <v>3.7055864751047149</v>
      </c>
      <c r="AH965" t="str">
        <f t="shared" si="268"/>
        <v>2022</v>
      </c>
    </row>
    <row r="966" spans="4:34" hidden="1" x14ac:dyDescent="0.25">
      <c r="D966" s="282" t="str">
        <f t="shared" si="253"/>
        <v>Q3 2022</v>
      </c>
      <c r="E966" s="114" t="s">
        <v>67</v>
      </c>
      <c r="F966" s="115" t="s">
        <v>85</v>
      </c>
      <c r="G966" s="157" t="s">
        <v>43</v>
      </c>
      <c r="H966" s="157" t="s">
        <v>197</v>
      </c>
      <c r="I966" s="116" t="s">
        <v>58</v>
      </c>
      <c r="J966" s="116" t="s">
        <v>45</v>
      </c>
      <c r="K966" s="116" t="s">
        <v>75</v>
      </c>
      <c r="L966" s="116" t="s">
        <v>75</v>
      </c>
      <c r="M966" s="116" t="s">
        <v>291</v>
      </c>
      <c r="N966" s="117">
        <v>1.74</v>
      </c>
      <c r="O966" s="146">
        <v>336</v>
      </c>
      <c r="P966" s="146">
        <v>580</v>
      </c>
      <c r="Q966" s="242">
        <v>0.53</v>
      </c>
      <c r="R966" s="118" t="str">
        <f t="shared" si="254"/>
        <v>300 - 399</v>
      </c>
      <c r="S966" s="118" t="str">
        <f t="shared" si="255"/>
        <v>1.6 - 1.79</v>
      </c>
      <c r="T966" s="119">
        <f t="shared" si="256"/>
        <v>0.92220000000000002</v>
      </c>
      <c r="U966" s="120">
        <f t="shared" si="257"/>
        <v>0.44903120009424169</v>
      </c>
      <c r="V966" s="161">
        <f t="shared" si="258"/>
        <v>0.92220000000000002</v>
      </c>
      <c r="W966" s="161">
        <f t="shared" si="259"/>
        <v>355.25659233855185</v>
      </c>
      <c r="X966" s="121">
        <f t="shared" si="260"/>
        <v>8.1831701325229123</v>
      </c>
      <c r="Y966" s="188">
        <v>15.439943646269645</v>
      </c>
      <c r="Z966" s="148">
        <f t="shared" si="261"/>
        <v>84</v>
      </c>
      <c r="AA966" s="148">
        <f t="shared" si="262"/>
        <v>145</v>
      </c>
      <c r="AB966" s="122">
        <f t="shared" si="263"/>
        <v>385.22727427732792</v>
      </c>
      <c r="AC966" s="30">
        <f t="shared" si="264"/>
        <v>847.22867942309745</v>
      </c>
      <c r="AD966" s="31">
        <f t="shared" si="265"/>
        <v>0.57931034482758625</v>
      </c>
      <c r="AE966" s="164">
        <f t="shared" si="266"/>
        <v>44.195999999999998</v>
      </c>
      <c r="AF966" s="165">
        <f t="shared" si="267"/>
        <v>8.1831701325229123</v>
      </c>
      <c r="AH966" t="str">
        <f t="shared" si="268"/>
        <v>2022</v>
      </c>
    </row>
    <row r="967" spans="4:34" hidden="1" x14ac:dyDescent="0.25">
      <c r="D967" s="282" t="str">
        <f t="shared" si="253"/>
        <v>Q3 2022</v>
      </c>
      <c r="E967" s="114" t="s">
        <v>67</v>
      </c>
      <c r="F967" s="115" t="s">
        <v>85</v>
      </c>
      <c r="G967" s="157" t="s">
        <v>43</v>
      </c>
      <c r="H967" s="157" t="s">
        <v>197</v>
      </c>
      <c r="I967" s="116" t="s">
        <v>73</v>
      </c>
      <c r="J967" s="116" t="s">
        <v>45</v>
      </c>
      <c r="K967" s="116" t="s">
        <v>75</v>
      </c>
      <c r="L967" s="116" t="s">
        <v>75</v>
      </c>
      <c r="M967" s="116" t="s">
        <v>292</v>
      </c>
      <c r="N967" s="117">
        <v>1.43</v>
      </c>
      <c r="O967" s="146">
        <v>466</v>
      </c>
      <c r="P967" s="146">
        <v>466</v>
      </c>
      <c r="Q967" s="242">
        <v>0.17499999999999999</v>
      </c>
      <c r="R967" s="118" t="str">
        <f t="shared" si="254"/>
        <v>400 - 499</v>
      </c>
      <c r="S967" s="118" t="str">
        <f t="shared" si="255"/>
        <v>1.4 - 1.59</v>
      </c>
      <c r="T967" s="119">
        <f t="shared" si="256"/>
        <v>0.25024999999999997</v>
      </c>
      <c r="U967" s="120">
        <f t="shared" si="257"/>
        <v>0.11543767234999995</v>
      </c>
      <c r="V967" s="161">
        <f t="shared" si="258"/>
        <v>0.25024999999999997</v>
      </c>
      <c r="W967" s="161">
        <f t="shared" si="259"/>
        <v>115.32911601152588</v>
      </c>
      <c r="X967" s="121">
        <f t="shared" si="260"/>
        <v>2.1750854568019848</v>
      </c>
      <c r="Y967" s="188">
        <v>12.429059753154199</v>
      </c>
      <c r="Z967" s="148">
        <f t="shared" si="261"/>
        <v>1</v>
      </c>
      <c r="AA967" s="148">
        <f t="shared" si="262"/>
        <v>1</v>
      </c>
      <c r="AB967" s="122">
        <f t="shared" si="263"/>
        <v>460.85560843766592</v>
      </c>
      <c r="AC967" s="30">
        <f t="shared" si="264"/>
        <v>659.64384199999984</v>
      </c>
      <c r="AD967" s="31">
        <f t="shared" si="265"/>
        <v>1</v>
      </c>
      <c r="AE967" s="164">
        <f t="shared" si="266"/>
        <v>36.321999999999996</v>
      </c>
      <c r="AF967" s="165">
        <f t="shared" si="267"/>
        <v>2.1750854568019848</v>
      </c>
      <c r="AH967" t="str">
        <f t="shared" si="268"/>
        <v>2022</v>
      </c>
    </row>
    <row r="968" spans="4:34" hidden="1" x14ac:dyDescent="0.25">
      <c r="D968" s="282" t="str">
        <f t="shared" si="253"/>
        <v>Q3 2022</v>
      </c>
      <c r="E968" s="114" t="s">
        <v>67</v>
      </c>
      <c r="F968" s="115" t="s">
        <v>85</v>
      </c>
      <c r="G968" s="157" t="s">
        <v>43</v>
      </c>
      <c r="H968" s="157" t="s">
        <v>197</v>
      </c>
      <c r="I968" s="116" t="s">
        <v>58</v>
      </c>
      <c r="J968" s="116" t="s">
        <v>45</v>
      </c>
      <c r="K968" s="116" t="s">
        <v>75</v>
      </c>
      <c r="L968" s="116" t="s">
        <v>75</v>
      </c>
      <c r="M968" s="116" t="s">
        <v>283</v>
      </c>
      <c r="N968" s="117">
        <v>1.43</v>
      </c>
      <c r="O968" s="146">
        <v>466</v>
      </c>
      <c r="P968" s="146">
        <v>466</v>
      </c>
      <c r="Q968" s="242">
        <v>0.61</v>
      </c>
      <c r="R968" s="118" t="str">
        <f t="shared" si="254"/>
        <v>400 - 499</v>
      </c>
      <c r="S968" s="118" t="str">
        <f t="shared" si="255"/>
        <v>1.4 - 1.59</v>
      </c>
      <c r="T968" s="119">
        <f t="shared" si="256"/>
        <v>0.87229999999999996</v>
      </c>
      <c r="U968" s="120">
        <f t="shared" si="257"/>
        <v>0.40238274361999987</v>
      </c>
      <c r="V968" s="161">
        <f t="shared" si="258"/>
        <v>0.87229999999999996</v>
      </c>
      <c r="W968" s="161">
        <f t="shared" si="259"/>
        <v>402.004347240176</v>
      </c>
      <c r="X968" s="121">
        <f t="shared" si="260"/>
        <v>7.8934873803024193</v>
      </c>
      <c r="Y968" s="188">
        <v>12.940143246397408</v>
      </c>
      <c r="Z968" s="148">
        <f t="shared" si="261"/>
        <v>1</v>
      </c>
      <c r="AA968" s="148">
        <f t="shared" si="262"/>
        <v>1</v>
      </c>
      <c r="AB968" s="122">
        <f t="shared" si="263"/>
        <v>460.85560843766592</v>
      </c>
      <c r="AC968" s="30">
        <f t="shared" si="264"/>
        <v>659.64384199999984</v>
      </c>
      <c r="AD968" s="31">
        <f t="shared" si="265"/>
        <v>1</v>
      </c>
      <c r="AE968" s="164">
        <f t="shared" si="266"/>
        <v>36.321999999999996</v>
      </c>
      <c r="AF968" s="165">
        <f t="shared" si="267"/>
        <v>7.8934873803024193</v>
      </c>
      <c r="AH968" t="str">
        <f t="shared" si="268"/>
        <v>2022</v>
      </c>
    </row>
    <row r="969" spans="4:34" hidden="1" x14ac:dyDescent="0.25">
      <c r="D969" s="282" t="str">
        <f t="shared" si="253"/>
        <v>Q3 2022</v>
      </c>
      <c r="E969" s="114" t="s">
        <v>67</v>
      </c>
      <c r="F969" s="115" t="s">
        <v>85</v>
      </c>
      <c r="G969" s="157" t="s">
        <v>43</v>
      </c>
      <c r="H969" s="157" t="s">
        <v>197</v>
      </c>
      <c r="I969" s="116" t="s">
        <v>50</v>
      </c>
      <c r="J969" s="116" t="s">
        <v>45</v>
      </c>
      <c r="K969" s="116" t="s">
        <v>75</v>
      </c>
      <c r="L969" s="116" t="s">
        <v>75</v>
      </c>
      <c r="M969" s="116" t="s">
        <v>283</v>
      </c>
      <c r="N969" s="117">
        <v>1.43</v>
      </c>
      <c r="O969" s="146">
        <v>466</v>
      </c>
      <c r="P969" s="146">
        <v>466</v>
      </c>
      <c r="Q969" s="242">
        <v>0.68500000000000005</v>
      </c>
      <c r="R969" s="118" t="str">
        <f t="shared" si="254"/>
        <v>400 - 499</v>
      </c>
      <c r="S969" s="118" t="str">
        <f t="shared" si="255"/>
        <v>1.4 - 1.59</v>
      </c>
      <c r="T969" s="119">
        <f t="shared" si="256"/>
        <v>0.97955000000000003</v>
      </c>
      <c r="U969" s="120">
        <f t="shared" si="257"/>
        <v>0.45185603176999989</v>
      </c>
      <c r="V969" s="161">
        <f t="shared" si="258"/>
        <v>0.97955000000000003</v>
      </c>
      <c r="W969" s="161">
        <f t="shared" si="259"/>
        <v>451.43111124511569</v>
      </c>
      <c r="X969" s="121">
        <f t="shared" si="260"/>
        <v>8.8639981237822258</v>
      </c>
      <c r="Y969" s="188">
        <v>12.940143246397408</v>
      </c>
      <c r="Z969" s="148">
        <f t="shared" si="261"/>
        <v>1</v>
      </c>
      <c r="AA969" s="148">
        <f t="shared" si="262"/>
        <v>1</v>
      </c>
      <c r="AB969" s="122">
        <f t="shared" si="263"/>
        <v>460.85560843766592</v>
      </c>
      <c r="AC969" s="30">
        <f t="shared" si="264"/>
        <v>659.64384199999984</v>
      </c>
      <c r="AD969" s="31">
        <f t="shared" si="265"/>
        <v>1</v>
      </c>
      <c r="AE969" s="164">
        <f t="shared" si="266"/>
        <v>36.321999999999996</v>
      </c>
      <c r="AF969" s="165">
        <f t="shared" si="267"/>
        <v>8.8639981237822258</v>
      </c>
      <c r="AH969" t="str">
        <f t="shared" si="268"/>
        <v>2022</v>
      </c>
    </row>
    <row r="970" spans="4:34" hidden="1" x14ac:dyDescent="0.25">
      <c r="D970" s="282" t="str">
        <f t="shared" ref="D970:D1033" si="269">F970&amp;" "&amp;E970</f>
        <v>Q3 2022</v>
      </c>
      <c r="E970" s="114" t="s">
        <v>67</v>
      </c>
      <c r="F970" s="115" t="s">
        <v>85</v>
      </c>
      <c r="G970" s="157" t="s">
        <v>43</v>
      </c>
      <c r="H970" s="157" t="s">
        <v>197</v>
      </c>
      <c r="I970" s="116" t="s">
        <v>72</v>
      </c>
      <c r="J970" s="116" t="s">
        <v>45</v>
      </c>
      <c r="K970" s="116" t="s">
        <v>75</v>
      </c>
      <c r="L970" s="116" t="s">
        <v>75</v>
      </c>
      <c r="M970" s="116"/>
      <c r="N970" s="117">
        <v>1.43</v>
      </c>
      <c r="O970" s="146">
        <v>466</v>
      </c>
      <c r="P970" s="146">
        <v>466</v>
      </c>
      <c r="Q970" s="242">
        <v>0.14000000000000001</v>
      </c>
      <c r="R970" s="118" t="str">
        <f t="shared" si="254"/>
        <v>400 - 499</v>
      </c>
      <c r="S970" s="118" t="str">
        <f t="shared" si="255"/>
        <v>1.4 - 1.59</v>
      </c>
      <c r="T970" s="119">
        <f t="shared" si="256"/>
        <v>0.20020000000000002</v>
      </c>
      <c r="U970" s="120">
        <f t="shared" si="257"/>
        <v>9.2350137879999988E-2</v>
      </c>
      <c r="V970" s="161">
        <f t="shared" si="258"/>
        <v>0.20019999999999999</v>
      </c>
      <c r="W970" s="161">
        <f t="shared" si="259"/>
        <v>92.263292809220729</v>
      </c>
      <c r="X970" s="121">
        <f t="shared" si="260"/>
        <v>2.3116928460821429</v>
      </c>
      <c r="Y970" s="188">
        <v>16.512091757729589</v>
      </c>
      <c r="Z970" s="148">
        <f t="shared" si="261"/>
        <v>1</v>
      </c>
      <c r="AA970" s="148">
        <f t="shared" si="262"/>
        <v>1</v>
      </c>
      <c r="AB970" s="122">
        <f t="shared" si="263"/>
        <v>460.85560843766592</v>
      </c>
      <c r="AC970" s="30">
        <f t="shared" si="264"/>
        <v>659.64384199999984</v>
      </c>
      <c r="AD970" s="31">
        <f t="shared" si="265"/>
        <v>1</v>
      </c>
      <c r="AE970" s="164">
        <f t="shared" si="266"/>
        <v>36.321999999999996</v>
      </c>
      <c r="AF970" s="165">
        <f t="shared" si="267"/>
        <v>2.3116928460821429</v>
      </c>
      <c r="AH970" t="str">
        <f t="shared" si="268"/>
        <v>2022</v>
      </c>
    </row>
    <row r="971" spans="4:34" hidden="1" x14ac:dyDescent="0.25">
      <c r="D971" s="282" t="str">
        <f t="shared" si="269"/>
        <v>Q3 2022</v>
      </c>
      <c r="E971" s="114" t="s">
        <v>67</v>
      </c>
      <c r="F971" s="115" t="s">
        <v>85</v>
      </c>
      <c r="G971" s="157" t="s">
        <v>43</v>
      </c>
      <c r="H971" s="157" t="s">
        <v>197</v>
      </c>
      <c r="I971" s="116" t="s">
        <v>72</v>
      </c>
      <c r="J971" s="116" t="s">
        <v>45</v>
      </c>
      <c r="K971" s="116" t="s">
        <v>75</v>
      </c>
      <c r="L971" s="116" t="s">
        <v>75</v>
      </c>
      <c r="M971" s="116"/>
      <c r="N971" s="117">
        <v>1.32</v>
      </c>
      <c r="O971" s="146">
        <v>466</v>
      </c>
      <c r="P971" s="146">
        <v>466</v>
      </c>
      <c r="Q971" s="242">
        <v>0.15</v>
      </c>
      <c r="R971" s="118" t="str">
        <f t="shared" si="254"/>
        <v>400 - 499</v>
      </c>
      <c r="S971" s="118" t="str">
        <f t="shared" si="255"/>
        <v>1.2 - 1.39</v>
      </c>
      <c r="T971" s="119">
        <f t="shared" si="256"/>
        <v>0.19800000000000001</v>
      </c>
      <c r="U971" s="120">
        <f t="shared" si="257"/>
        <v>8.4309508799999988E-2</v>
      </c>
      <c r="V971" s="161">
        <f t="shared" si="258"/>
        <v>0.19799999999999998</v>
      </c>
      <c r="W971" s="161">
        <f t="shared" si="259"/>
        <v>98.853528009879341</v>
      </c>
      <c r="X971" s="121">
        <f t="shared" si="260"/>
        <v>1.746919338263651</v>
      </c>
      <c r="Y971" s="188">
        <v>11.646128921757674</v>
      </c>
      <c r="Z971" s="148">
        <f t="shared" si="261"/>
        <v>1</v>
      </c>
      <c r="AA971" s="148">
        <f t="shared" si="262"/>
        <v>1</v>
      </c>
      <c r="AB971" s="122">
        <f t="shared" si="263"/>
        <v>499.26024247413807</v>
      </c>
      <c r="AC971" s="30">
        <f t="shared" si="264"/>
        <v>562.06339199999991</v>
      </c>
      <c r="AD971" s="31">
        <f t="shared" si="265"/>
        <v>1</v>
      </c>
      <c r="AE971" s="164">
        <f t="shared" si="266"/>
        <v>33.527999999999999</v>
      </c>
      <c r="AF971" s="165">
        <f t="shared" si="267"/>
        <v>1.746919338263651</v>
      </c>
      <c r="AH971" t="str">
        <f t="shared" si="268"/>
        <v>2022</v>
      </c>
    </row>
    <row r="972" spans="4:34" hidden="1" x14ac:dyDescent="0.25">
      <c r="D972" s="282" t="str">
        <f t="shared" si="269"/>
        <v>Q3 2022</v>
      </c>
      <c r="E972" s="114" t="s">
        <v>67</v>
      </c>
      <c r="F972" s="115" t="s">
        <v>85</v>
      </c>
      <c r="G972" s="157" t="s">
        <v>43</v>
      </c>
      <c r="H972" s="157" t="s">
        <v>197</v>
      </c>
      <c r="I972" s="116" t="s">
        <v>58</v>
      </c>
      <c r="J972" s="116" t="s">
        <v>45</v>
      </c>
      <c r="K972" s="116" t="s">
        <v>130</v>
      </c>
      <c r="L972" s="116" t="s">
        <v>130</v>
      </c>
      <c r="M972" s="116" t="s">
        <v>165</v>
      </c>
      <c r="N972" s="117">
        <v>1.64</v>
      </c>
      <c r="O972" s="146">
        <v>280</v>
      </c>
      <c r="P972" s="146">
        <v>456</v>
      </c>
      <c r="Q972" s="242">
        <v>0.27</v>
      </c>
      <c r="R972" s="118" t="str">
        <f t="shared" si="254"/>
        <v>300 - 399</v>
      </c>
      <c r="S972" s="118" t="str">
        <f t="shared" si="255"/>
        <v>1.6 - 1.79</v>
      </c>
      <c r="T972" s="119">
        <f t="shared" si="256"/>
        <v>0.44280000000000003</v>
      </c>
      <c r="U972" s="120">
        <f t="shared" si="257"/>
        <v>0.20891316747572636</v>
      </c>
      <c r="V972" s="161">
        <f t="shared" si="258"/>
        <v>0.44279999999999997</v>
      </c>
      <c r="W972" s="161">
        <f t="shared" si="259"/>
        <v>144.47800663076717</v>
      </c>
      <c r="X972" s="121">
        <f t="shared" si="260"/>
        <v>3.4938386765273006</v>
      </c>
      <c r="Y972" s="188">
        <v>12.940143246397408</v>
      </c>
      <c r="Z972" s="148">
        <f t="shared" si="261"/>
        <v>35</v>
      </c>
      <c r="AA972" s="148">
        <f t="shared" si="262"/>
        <v>57</v>
      </c>
      <c r="AB972" s="122">
        <f t="shared" si="263"/>
        <v>326.28276113542722</v>
      </c>
      <c r="AC972" s="30">
        <f t="shared" si="264"/>
        <v>773.75247213231978</v>
      </c>
      <c r="AD972" s="31">
        <f t="shared" si="265"/>
        <v>0.61403508771929827</v>
      </c>
      <c r="AE972" s="164">
        <f t="shared" si="266"/>
        <v>41.655999999999992</v>
      </c>
      <c r="AF972" s="165">
        <f t="shared" si="267"/>
        <v>3.4938386765273006</v>
      </c>
      <c r="AH972" t="str">
        <f t="shared" si="268"/>
        <v>2022</v>
      </c>
    </row>
    <row r="973" spans="4:34" hidden="1" x14ac:dyDescent="0.25">
      <c r="D973" s="282" t="str">
        <f t="shared" si="269"/>
        <v>Q3 2022</v>
      </c>
      <c r="E973" s="114" t="s">
        <v>67</v>
      </c>
      <c r="F973" s="115" t="s">
        <v>85</v>
      </c>
      <c r="G973" s="157" t="s">
        <v>43</v>
      </c>
      <c r="H973" s="157" t="s">
        <v>197</v>
      </c>
      <c r="I973" s="116" t="s">
        <v>50</v>
      </c>
      <c r="J973" s="116" t="s">
        <v>45</v>
      </c>
      <c r="K973" s="116" t="s">
        <v>78</v>
      </c>
      <c r="L973" s="116" t="s">
        <v>78</v>
      </c>
      <c r="M973" s="116" t="s">
        <v>307</v>
      </c>
      <c r="N973" s="117">
        <v>1.57</v>
      </c>
      <c r="O973" s="146">
        <v>256</v>
      </c>
      <c r="P973" s="146">
        <v>402</v>
      </c>
      <c r="Q973" s="242">
        <v>0.46</v>
      </c>
      <c r="R973" s="118" t="str">
        <f t="shared" si="254"/>
        <v>300 - 399</v>
      </c>
      <c r="S973" s="118" t="str">
        <f t="shared" si="255"/>
        <v>1.4 - 1.59</v>
      </c>
      <c r="T973" s="119">
        <f t="shared" si="256"/>
        <v>0.72220000000000006</v>
      </c>
      <c r="U973" s="120">
        <f t="shared" si="257"/>
        <v>0.33143393011453587</v>
      </c>
      <c r="V973" s="161">
        <f t="shared" si="258"/>
        <v>0.72220000000000018</v>
      </c>
      <c r="W973" s="161">
        <f t="shared" si="259"/>
        <v>219.23235162721764</v>
      </c>
      <c r="X973" s="121">
        <f t="shared" si="260"/>
        <v>5.9524658933428078</v>
      </c>
      <c r="Y973" s="188">
        <v>12.940143246397408</v>
      </c>
      <c r="Z973" s="148">
        <f t="shared" si="261"/>
        <v>128</v>
      </c>
      <c r="AA973" s="148">
        <f t="shared" si="262"/>
        <v>201</v>
      </c>
      <c r="AB973" s="122">
        <f t="shared" si="263"/>
        <v>303.56182723237004</v>
      </c>
      <c r="AC973" s="30">
        <f t="shared" si="264"/>
        <v>720.50854372725189</v>
      </c>
      <c r="AD973" s="31">
        <f t="shared" si="265"/>
        <v>0.63681592039800994</v>
      </c>
      <c r="AE973" s="164">
        <f t="shared" si="266"/>
        <v>39.878</v>
      </c>
      <c r="AF973" s="165">
        <f t="shared" si="267"/>
        <v>5.9524658933428078</v>
      </c>
      <c r="AH973" t="str">
        <f t="shared" si="268"/>
        <v>2022</v>
      </c>
    </row>
    <row r="974" spans="4:34" hidden="1" x14ac:dyDescent="0.25">
      <c r="D974" s="282" t="str">
        <f t="shared" si="269"/>
        <v>Q3 2022</v>
      </c>
      <c r="E974" s="114" t="s">
        <v>67</v>
      </c>
      <c r="F974" s="115" t="s">
        <v>85</v>
      </c>
      <c r="G974" s="157" t="s">
        <v>43</v>
      </c>
      <c r="H974" s="157" t="s">
        <v>197</v>
      </c>
      <c r="I974" s="116" t="s">
        <v>89</v>
      </c>
      <c r="J974" s="116" t="s">
        <v>45</v>
      </c>
      <c r="K974" s="116" t="s">
        <v>70</v>
      </c>
      <c r="L974" s="116" t="s">
        <v>120</v>
      </c>
      <c r="M974" s="116" t="s">
        <v>277</v>
      </c>
      <c r="N974" s="117">
        <v>1.04</v>
      </c>
      <c r="O974" s="146">
        <v>184</v>
      </c>
      <c r="P974" s="146">
        <v>276</v>
      </c>
      <c r="Q974" s="242">
        <v>0.185</v>
      </c>
      <c r="R974" s="118" t="str">
        <f t="shared" ref="R974:R1037" si="270">VLOOKUP(MATCH(AB974, PPIDefinition, 1), Index2PPICat, 2, FALSE)</f>
        <v>300 - 399</v>
      </c>
      <c r="S974" s="118" t="str">
        <f t="shared" ref="S974:S1037" si="271">VLOOKUP(MATCH(N974, SizeDefinition, 1), Index2SizeCat, 2, FALSE)</f>
        <v>1 - 1.19</v>
      </c>
      <c r="T974" s="119">
        <f t="shared" ref="T974:T1037" si="272">N974*Q974</f>
        <v>0.19240000000000002</v>
      </c>
      <c r="U974" s="120">
        <f t="shared" ref="U974:U1037" si="273">Q974*AC974/1000</f>
        <v>5.9581816320000001E-2</v>
      </c>
      <c r="V974" s="161">
        <f t="shared" ref="V974:V1037" si="274">Q974*AE974/25.4</f>
        <v>0.19240000000000002</v>
      </c>
      <c r="W974" s="161">
        <f t="shared" ref="W974:W1037" si="275">Q974*SQRT(O974^2+P974^2)</f>
        <v>61.366482708397101</v>
      </c>
      <c r="X974" s="121">
        <f t="shared" ref="X974:X1037" si="276">IF(Q974=0, 0, Q974*Y974)</f>
        <v>2.3939265005835204</v>
      </c>
      <c r="Y974" s="188">
        <v>12.940143246397408</v>
      </c>
      <c r="Z974" s="148">
        <f t="shared" ref="Z974:Z1037" si="277">VLOOKUP(O974&amp;" x "&amp;P974, Reso2Code, 3, FALSE)</f>
        <v>2</v>
      </c>
      <c r="AA974" s="148">
        <f t="shared" ref="AA974:AA1037" si="278">VLOOKUP(O974&amp;" x "&amp;P974, Reso2Code, 4, FALSE)</f>
        <v>3</v>
      </c>
      <c r="AB974" s="122">
        <f t="shared" ref="AB974:AB1037" si="279">SQRT(O974^2+P974^2)/N974</f>
        <v>318.95261282950673</v>
      </c>
      <c r="AC974" s="30">
        <f t="shared" ref="AC974:AC1037" si="280">AE974^2*AD974/(1+AD974^2)</f>
        <v>322.063872</v>
      </c>
      <c r="AD974" s="31">
        <f t="shared" ref="AD974:AD1037" si="281">IF(Z974=0, 0, Z974/AA974)</f>
        <v>0.66666666666666663</v>
      </c>
      <c r="AE974" s="164">
        <f t="shared" ref="AE974:AE1037" si="282">N974*25.4</f>
        <v>26.416</v>
      </c>
      <c r="AF974" s="165">
        <f t="shared" ref="AF974:AF1037" si="283">Q974*Y974</f>
        <v>2.3939265005835204</v>
      </c>
      <c r="AH974" t="str">
        <f t="shared" ref="AH974:AH1037" si="284">TEXT(E974, "####")</f>
        <v>2022</v>
      </c>
    </row>
    <row r="975" spans="4:34" hidden="1" x14ac:dyDescent="0.25">
      <c r="D975" s="282" t="str">
        <f t="shared" si="269"/>
        <v>Q3 2022</v>
      </c>
      <c r="E975" s="114" t="s">
        <v>67</v>
      </c>
      <c r="F975" s="115" t="s">
        <v>85</v>
      </c>
      <c r="G975" s="157" t="s">
        <v>43</v>
      </c>
      <c r="H975" s="157" t="s">
        <v>197</v>
      </c>
      <c r="I975" s="116" t="s">
        <v>89</v>
      </c>
      <c r="J975" s="116" t="s">
        <v>45</v>
      </c>
      <c r="K975" s="116" t="s">
        <v>70</v>
      </c>
      <c r="L975" s="116" t="s">
        <v>120</v>
      </c>
      <c r="M975" s="116" t="s">
        <v>274</v>
      </c>
      <c r="N975" s="117">
        <v>0.95</v>
      </c>
      <c r="O975" s="146">
        <v>120</v>
      </c>
      <c r="P975" s="146">
        <v>240</v>
      </c>
      <c r="Q975" s="242">
        <v>0.11</v>
      </c>
      <c r="R975" s="118" t="str">
        <f t="shared" si="270"/>
        <v>200 - 299</v>
      </c>
      <c r="S975" s="118" t="str">
        <f t="shared" si="271"/>
        <v>0.8 - 0.99</v>
      </c>
      <c r="T975" s="119">
        <f t="shared" si="272"/>
        <v>0.1045</v>
      </c>
      <c r="U975" s="120">
        <f t="shared" si="273"/>
        <v>2.5619303599999997E-2</v>
      </c>
      <c r="V975" s="161">
        <f t="shared" si="274"/>
        <v>0.10450000000000001</v>
      </c>
      <c r="W975" s="161">
        <f t="shared" si="275"/>
        <v>29.516097302997224</v>
      </c>
      <c r="X975" s="121">
        <f t="shared" si="276"/>
        <v>0.854049454262229</v>
      </c>
      <c r="Y975" s="188">
        <v>7.7640859478384456</v>
      </c>
      <c r="Z975" s="148">
        <f t="shared" si="277"/>
        <v>1</v>
      </c>
      <c r="AA975" s="148">
        <f t="shared" si="278"/>
        <v>2</v>
      </c>
      <c r="AB975" s="122">
        <f t="shared" si="279"/>
        <v>282.45069189471025</v>
      </c>
      <c r="AC975" s="30">
        <f t="shared" si="280"/>
        <v>232.90276</v>
      </c>
      <c r="AD975" s="31">
        <f t="shared" si="281"/>
        <v>0.5</v>
      </c>
      <c r="AE975" s="164">
        <f t="shared" si="282"/>
        <v>24.13</v>
      </c>
      <c r="AF975" s="165">
        <f t="shared" si="283"/>
        <v>0.854049454262229</v>
      </c>
      <c r="AH975" t="str">
        <f t="shared" si="284"/>
        <v>2022</v>
      </c>
    </row>
    <row r="976" spans="4:34" hidden="1" x14ac:dyDescent="0.25">
      <c r="D976" s="282" t="str">
        <f t="shared" si="269"/>
        <v>Q3 2022</v>
      </c>
      <c r="E976" s="114" t="s">
        <v>67</v>
      </c>
      <c r="F976" s="115" t="s">
        <v>85</v>
      </c>
      <c r="G976" s="157" t="s">
        <v>43</v>
      </c>
      <c r="H976" s="157" t="s">
        <v>197</v>
      </c>
      <c r="I976" s="116" t="s">
        <v>44</v>
      </c>
      <c r="J976" s="116" t="s">
        <v>45</v>
      </c>
      <c r="K976" s="116" t="s">
        <v>70</v>
      </c>
      <c r="L976" s="116" t="s">
        <v>120</v>
      </c>
      <c r="M976" s="116" t="s">
        <v>166</v>
      </c>
      <c r="N976" s="117">
        <v>1.58</v>
      </c>
      <c r="O976" s="146">
        <v>400</v>
      </c>
      <c r="P976" s="146">
        <v>400</v>
      </c>
      <c r="Q976" s="242">
        <v>0.76</v>
      </c>
      <c r="R976" s="118" t="str">
        <f t="shared" si="270"/>
        <v>300 - 399</v>
      </c>
      <c r="S976" s="118" t="str">
        <f t="shared" si="271"/>
        <v>1.4 - 1.59</v>
      </c>
      <c r="T976" s="119">
        <f t="shared" si="272"/>
        <v>1.2008000000000001</v>
      </c>
      <c r="U976" s="120">
        <f t="shared" si="273"/>
        <v>0.61201942111999996</v>
      </c>
      <c r="V976" s="161">
        <f t="shared" si="274"/>
        <v>1.2008000000000001</v>
      </c>
      <c r="W976" s="161">
        <f t="shared" si="275"/>
        <v>429.9209229614209</v>
      </c>
      <c r="X976" s="121">
        <f t="shared" si="276"/>
        <v>11.888873171177845</v>
      </c>
      <c r="Y976" s="188">
        <v>15.643254172602427</v>
      </c>
      <c r="Z976" s="148">
        <f t="shared" si="277"/>
        <v>1</v>
      </c>
      <c r="AA976" s="148">
        <f t="shared" si="278"/>
        <v>1</v>
      </c>
      <c r="AB976" s="122">
        <f t="shared" si="279"/>
        <v>358.02874996787216</v>
      </c>
      <c r="AC976" s="30">
        <f t="shared" si="280"/>
        <v>805.28871199999992</v>
      </c>
      <c r="AD976" s="31">
        <f t="shared" si="281"/>
        <v>1</v>
      </c>
      <c r="AE976" s="164">
        <f t="shared" si="282"/>
        <v>40.131999999999998</v>
      </c>
      <c r="AF976" s="165">
        <f t="shared" si="283"/>
        <v>11.888873171177845</v>
      </c>
      <c r="AH976" t="str">
        <f t="shared" si="284"/>
        <v>2022</v>
      </c>
    </row>
    <row r="977" spans="4:34" hidden="1" x14ac:dyDescent="0.25">
      <c r="D977" s="282" t="str">
        <f t="shared" si="269"/>
        <v>Q3 2022</v>
      </c>
      <c r="E977" s="114" t="s">
        <v>67</v>
      </c>
      <c r="F977" s="115" t="s">
        <v>85</v>
      </c>
      <c r="G977" s="157" t="s">
        <v>43</v>
      </c>
      <c r="H977" s="157" t="s">
        <v>197</v>
      </c>
      <c r="I977" s="116" t="s">
        <v>44</v>
      </c>
      <c r="J977" s="116" t="s">
        <v>45</v>
      </c>
      <c r="K977" s="116" t="s">
        <v>70</v>
      </c>
      <c r="L977" s="116" t="s">
        <v>119</v>
      </c>
      <c r="M977" s="116" t="s">
        <v>159</v>
      </c>
      <c r="N977" s="117">
        <v>1.28</v>
      </c>
      <c r="O977" s="146">
        <v>390</v>
      </c>
      <c r="P977" s="146">
        <v>390</v>
      </c>
      <c r="Q977" s="242">
        <v>0.16</v>
      </c>
      <c r="R977" s="118" t="str">
        <f t="shared" si="270"/>
        <v>400 - 499</v>
      </c>
      <c r="S977" s="118" t="str">
        <f t="shared" si="271"/>
        <v>1.2 - 1.39</v>
      </c>
      <c r="T977" s="119">
        <f t="shared" si="272"/>
        <v>0.20480000000000001</v>
      </c>
      <c r="U977" s="120">
        <f t="shared" si="273"/>
        <v>8.4562411520000005E-2</v>
      </c>
      <c r="V977" s="161">
        <f t="shared" si="274"/>
        <v>0.20480000000000004</v>
      </c>
      <c r="W977" s="161">
        <f t="shared" si="275"/>
        <v>88.246926292081142</v>
      </c>
      <c r="X977" s="121">
        <f t="shared" si="276"/>
        <v>1.8633806274812279</v>
      </c>
      <c r="Y977" s="188">
        <v>11.646128921757674</v>
      </c>
      <c r="Z977" s="148">
        <f t="shared" si="277"/>
        <v>1</v>
      </c>
      <c r="AA977" s="148">
        <f t="shared" si="278"/>
        <v>1</v>
      </c>
      <c r="AB977" s="122">
        <f t="shared" si="279"/>
        <v>430.8931947855524</v>
      </c>
      <c r="AC977" s="30">
        <f t="shared" si="280"/>
        <v>528.51507200000003</v>
      </c>
      <c r="AD977" s="31">
        <f t="shared" si="281"/>
        <v>1</v>
      </c>
      <c r="AE977" s="164">
        <f t="shared" si="282"/>
        <v>32.512</v>
      </c>
      <c r="AF977" s="165">
        <f t="shared" si="283"/>
        <v>1.8633806274812279</v>
      </c>
      <c r="AH977" t="str">
        <f t="shared" si="284"/>
        <v>2022</v>
      </c>
    </row>
    <row r="978" spans="4:34" hidden="1" x14ac:dyDescent="0.25">
      <c r="D978" s="282" t="str">
        <f t="shared" si="269"/>
        <v>Q3 2022</v>
      </c>
      <c r="E978" s="114" t="s">
        <v>67</v>
      </c>
      <c r="F978" s="115" t="s">
        <v>85</v>
      </c>
      <c r="G978" s="157" t="s">
        <v>43</v>
      </c>
      <c r="H978" s="157" t="s">
        <v>197</v>
      </c>
      <c r="I978" s="116" t="s">
        <v>44</v>
      </c>
      <c r="J978" s="116" t="s">
        <v>45</v>
      </c>
      <c r="K978" s="116" t="s">
        <v>70</v>
      </c>
      <c r="L978" s="116" t="s">
        <v>119</v>
      </c>
      <c r="M978" s="116" t="s">
        <v>155</v>
      </c>
      <c r="N978" s="117">
        <v>1.2</v>
      </c>
      <c r="O978" s="146">
        <v>390</v>
      </c>
      <c r="P978" s="146">
        <v>390</v>
      </c>
      <c r="Q978" s="242">
        <v>0.05</v>
      </c>
      <c r="R978" s="118" t="str">
        <f t="shared" si="270"/>
        <v>400 - 499</v>
      </c>
      <c r="S978" s="118" t="str">
        <f t="shared" si="271"/>
        <v>1.2 - 1.39</v>
      </c>
      <c r="T978" s="119">
        <f t="shared" si="272"/>
        <v>0.06</v>
      </c>
      <c r="U978" s="120">
        <f t="shared" si="273"/>
        <v>2.3225759999999995E-2</v>
      </c>
      <c r="V978" s="161">
        <f t="shared" si="274"/>
        <v>6.0000000000000005E-2</v>
      </c>
      <c r="W978" s="161">
        <f t="shared" si="275"/>
        <v>27.577164466275356</v>
      </c>
      <c r="X978" s="121">
        <f t="shared" si="276"/>
        <v>0.528070051991399</v>
      </c>
      <c r="Y978" s="188">
        <v>10.561401039827979</v>
      </c>
      <c r="Z978" s="148">
        <f t="shared" si="277"/>
        <v>1</v>
      </c>
      <c r="AA978" s="148">
        <f t="shared" si="278"/>
        <v>1</v>
      </c>
      <c r="AB978" s="122">
        <f t="shared" si="279"/>
        <v>459.61940777125591</v>
      </c>
      <c r="AC978" s="30">
        <f t="shared" si="280"/>
        <v>464.51519999999988</v>
      </c>
      <c r="AD978" s="31">
        <f t="shared" si="281"/>
        <v>1</v>
      </c>
      <c r="AE978" s="164">
        <f t="shared" si="282"/>
        <v>30.479999999999997</v>
      </c>
      <c r="AF978" s="165">
        <f t="shared" si="283"/>
        <v>0.528070051991399</v>
      </c>
      <c r="AH978" t="str">
        <f t="shared" si="284"/>
        <v>2022</v>
      </c>
    </row>
    <row r="979" spans="4:34" hidden="1" x14ac:dyDescent="0.25">
      <c r="D979" s="282" t="str">
        <f t="shared" si="269"/>
        <v>Q3 2022</v>
      </c>
      <c r="E979" s="114" t="s">
        <v>67</v>
      </c>
      <c r="F979" s="115" t="s">
        <v>85</v>
      </c>
      <c r="G979" s="157" t="s">
        <v>43</v>
      </c>
      <c r="H979" s="157" t="s">
        <v>197</v>
      </c>
      <c r="I979" s="116" t="s">
        <v>44</v>
      </c>
      <c r="J979" s="116" t="s">
        <v>45</v>
      </c>
      <c r="K979" s="116" t="s">
        <v>70</v>
      </c>
      <c r="L979" s="116" t="s">
        <v>118</v>
      </c>
      <c r="M979" s="116" t="s">
        <v>275</v>
      </c>
      <c r="N979" s="117">
        <v>1.28</v>
      </c>
      <c r="O979" s="146">
        <v>416</v>
      </c>
      <c r="P979" s="146">
        <v>416</v>
      </c>
      <c r="Q979" s="242">
        <v>0.18</v>
      </c>
      <c r="R979" s="118" t="str">
        <f t="shared" si="270"/>
        <v>400 - 499</v>
      </c>
      <c r="S979" s="118" t="str">
        <f t="shared" si="271"/>
        <v>1.2 - 1.39</v>
      </c>
      <c r="T979" s="119">
        <f t="shared" si="272"/>
        <v>0.23039999999999999</v>
      </c>
      <c r="U979" s="120">
        <f t="shared" si="273"/>
        <v>9.5132712960000004E-2</v>
      </c>
      <c r="V979" s="161">
        <f t="shared" si="274"/>
        <v>0.23039999999999999</v>
      </c>
      <c r="W979" s="161">
        <f t="shared" si="275"/>
        <v>105.89631155049734</v>
      </c>
      <c r="X979" s="121">
        <f t="shared" si="276"/>
        <v>2.0963032059163811</v>
      </c>
      <c r="Y979" s="188">
        <v>11.646128921757674</v>
      </c>
      <c r="Z979" s="148">
        <f t="shared" si="277"/>
        <v>1</v>
      </c>
      <c r="AA979" s="148">
        <f t="shared" si="278"/>
        <v>1</v>
      </c>
      <c r="AB979" s="122">
        <f t="shared" si="279"/>
        <v>459.61940777125585</v>
      </c>
      <c r="AC979" s="30">
        <f t="shared" si="280"/>
        <v>528.51507200000003</v>
      </c>
      <c r="AD979" s="31">
        <f t="shared" si="281"/>
        <v>1</v>
      </c>
      <c r="AE979" s="164">
        <f t="shared" si="282"/>
        <v>32.512</v>
      </c>
      <c r="AF979" s="165">
        <f t="shared" si="283"/>
        <v>2.0963032059163811</v>
      </c>
      <c r="AH979" t="str">
        <f t="shared" si="284"/>
        <v>2022</v>
      </c>
    </row>
    <row r="980" spans="4:34" hidden="1" x14ac:dyDescent="0.25">
      <c r="D980" s="282" t="str">
        <f t="shared" si="269"/>
        <v>Q3 2022</v>
      </c>
      <c r="E980" s="114" t="s">
        <v>67</v>
      </c>
      <c r="F980" s="115" t="s">
        <v>85</v>
      </c>
      <c r="G980" s="157" t="s">
        <v>43</v>
      </c>
      <c r="H980" s="157" t="s">
        <v>197</v>
      </c>
      <c r="I980" s="116" t="s">
        <v>44</v>
      </c>
      <c r="J980" s="116" t="s">
        <v>45</v>
      </c>
      <c r="K980" s="116" t="s">
        <v>70</v>
      </c>
      <c r="L980" s="116" t="s">
        <v>118</v>
      </c>
      <c r="M980" s="116" t="s">
        <v>269</v>
      </c>
      <c r="N980" s="117">
        <v>1.1000000000000001</v>
      </c>
      <c r="O980" s="146">
        <v>360</v>
      </c>
      <c r="P980" s="146">
        <v>360</v>
      </c>
      <c r="Q980" s="242">
        <v>0.03</v>
      </c>
      <c r="R980" s="118" t="str">
        <f t="shared" si="270"/>
        <v>400 - 499</v>
      </c>
      <c r="S980" s="118" t="str">
        <f t="shared" si="271"/>
        <v>1 - 1.19</v>
      </c>
      <c r="T980" s="119">
        <f t="shared" si="272"/>
        <v>3.3000000000000002E-2</v>
      </c>
      <c r="U980" s="120">
        <f t="shared" si="273"/>
        <v>1.1709654E-2</v>
      </c>
      <c r="V980" s="161">
        <f t="shared" si="274"/>
        <v>3.3000000000000002E-2</v>
      </c>
      <c r="W980" s="161">
        <f t="shared" si="275"/>
        <v>15.273506473629427</v>
      </c>
      <c r="X980" s="121">
        <f t="shared" si="276"/>
        <v>0.32997365278313401</v>
      </c>
      <c r="Y980" s="188">
        <v>10.9991217594378</v>
      </c>
      <c r="Z980" s="148">
        <f t="shared" si="277"/>
        <v>1</v>
      </c>
      <c r="AA980" s="148">
        <f t="shared" si="278"/>
        <v>1</v>
      </c>
      <c r="AB980" s="122">
        <f t="shared" si="279"/>
        <v>462.83352950392202</v>
      </c>
      <c r="AC980" s="30">
        <f t="shared" si="280"/>
        <v>390.32180000000005</v>
      </c>
      <c r="AD980" s="31">
        <f t="shared" si="281"/>
        <v>1</v>
      </c>
      <c r="AE980" s="164">
        <f t="shared" si="282"/>
        <v>27.94</v>
      </c>
      <c r="AF980" s="165">
        <f t="shared" si="283"/>
        <v>0.32997365278313401</v>
      </c>
      <c r="AH980" t="str">
        <f t="shared" si="284"/>
        <v>2022</v>
      </c>
    </row>
    <row r="981" spans="4:34" hidden="1" x14ac:dyDescent="0.25">
      <c r="D981" s="282" t="str">
        <f t="shared" si="269"/>
        <v>Q3 2022</v>
      </c>
      <c r="E981" s="114" t="s">
        <v>67</v>
      </c>
      <c r="F981" s="115" t="s">
        <v>85</v>
      </c>
      <c r="G981" s="157" t="s">
        <v>43</v>
      </c>
      <c r="H981" s="157" t="s">
        <v>197</v>
      </c>
      <c r="I981" s="116" t="s">
        <v>72</v>
      </c>
      <c r="J981" s="116" t="s">
        <v>45</v>
      </c>
      <c r="K981" s="116" t="s">
        <v>70</v>
      </c>
      <c r="L981" s="116" t="s">
        <v>118</v>
      </c>
      <c r="M981" s="116"/>
      <c r="N981" s="117">
        <v>1.41</v>
      </c>
      <c r="O981" s="146">
        <v>400</v>
      </c>
      <c r="P981" s="146">
        <v>400</v>
      </c>
      <c r="Q981" s="242">
        <v>0.28000000000000003</v>
      </c>
      <c r="R981" s="118" t="str">
        <f t="shared" si="270"/>
        <v>400 - 499</v>
      </c>
      <c r="S981" s="118" t="str">
        <f t="shared" si="271"/>
        <v>1.4 - 1.59</v>
      </c>
      <c r="T981" s="119">
        <f t="shared" si="272"/>
        <v>0.39480000000000004</v>
      </c>
      <c r="U981" s="120">
        <f t="shared" si="273"/>
        <v>0.17956996343999995</v>
      </c>
      <c r="V981" s="161">
        <f t="shared" si="274"/>
        <v>0.39479999999999993</v>
      </c>
      <c r="W981" s="161">
        <f t="shared" si="275"/>
        <v>158.39191898578667</v>
      </c>
      <c r="X981" s="121">
        <f t="shared" si="276"/>
        <v>3.6232401089912747</v>
      </c>
      <c r="Y981" s="188">
        <v>12.940143246397408</v>
      </c>
      <c r="Z981" s="148">
        <f t="shared" si="277"/>
        <v>1</v>
      </c>
      <c r="AA981" s="148">
        <f t="shared" si="278"/>
        <v>1</v>
      </c>
      <c r="AB981" s="122">
        <f t="shared" si="279"/>
        <v>401.19533684343128</v>
      </c>
      <c r="AC981" s="30">
        <f t="shared" si="280"/>
        <v>641.32129799999973</v>
      </c>
      <c r="AD981" s="31">
        <f t="shared" si="281"/>
        <v>1</v>
      </c>
      <c r="AE981" s="164">
        <f t="shared" si="282"/>
        <v>35.813999999999993</v>
      </c>
      <c r="AF981" s="165">
        <f t="shared" si="283"/>
        <v>3.6232401089912747</v>
      </c>
      <c r="AH981" t="str">
        <f t="shared" si="284"/>
        <v>2022</v>
      </c>
    </row>
    <row r="982" spans="4:34" hidden="1" x14ac:dyDescent="0.25">
      <c r="D982" s="282" t="str">
        <f t="shared" si="269"/>
        <v>Q3 2022</v>
      </c>
      <c r="E982" s="114" t="s">
        <v>67</v>
      </c>
      <c r="F982" s="115" t="s">
        <v>85</v>
      </c>
      <c r="G982" s="157" t="s">
        <v>43</v>
      </c>
      <c r="H982" s="157" t="s">
        <v>197</v>
      </c>
      <c r="I982" s="116" t="s">
        <v>89</v>
      </c>
      <c r="J982" s="116" t="s">
        <v>45</v>
      </c>
      <c r="K982" s="116" t="s">
        <v>70</v>
      </c>
      <c r="L982" s="116" t="s">
        <v>77</v>
      </c>
      <c r="M982" s="116" t="s">
        <v>180</v>
      </c>
      <c r="N982" s="117">
        <v>1.58</v>
      </c>
      <c r="O982" s="146">
        <v>320</v>
      </c>
      <c r="P982" s="146">
        <v>360</v>
      </c>
      <c r="Q982" s="242">
        <v>0.12</v>
      </c>
      <c r="R982" s="118" t="str">
        <f t="shared" si="270"/>
        <v>300 - 399</v>
      </c>
      <c r="S982" s="118" t="str">
        <f t="shared" si="271"/>
        <v>1.4 - 1.59</v>
      </c>
      <c r="T982" s="119">
        <f t="shared" si="272"/>
        <v>0.18959999999999999</v>
      </c>
      <c r="U982" s="120">
        <f t="shared" si="273"/>
        <v>9.5968199609379301E-2</v>
      </c>
      <c r="V982" s="161">
        <f t="shared" si="274"/>
        <v>0.18959999999999999</v>
      </c>
      <c r="W982" s="161">
        <f t="shared" si="275"/>
        <v>57.799653978203011</v>
      </c>
      <c r="X982" s="121">
        <f t="shared" si="276"/>
        <v>1.552817189567689</v>
      </c>
      <c r="Y982" s="188">
        <v>12.940143246397408</v>
      </c>
      <c r="Z982" s="148">
        <f t="shared" si="277"/>
        <v>8</v>
      </c>
      <c r="AA982" s="148">
        <f t="shared" si="278"/>
        <v>9</v>
      </c>
      <c r="AB982" s="122">
        <f t="shared" si="279"/>
        <v>304.8504956656277</v>
      </c>
      <c r="AC982" s="30">
        <f t="shared" si="280"/>
        <v>799.73499674482753</v>
      </c>
      <c r="AD982" s="31">
        <f t="shared" si="281"/>
        <v>0.88888888888888884</v>
      </c>
      <c r="AE982" s="164">
        <f t="shared" si="282"/>
        <v>40.131999999999998</v>
      </c>
      <c r="AF982" s="165">
        <f t="shared" si="283"/>
        <v>1.552817189567689</v>
      </c>
      <c r="AH982" t="str">
        <f t="shared" si="284"/>
        <v>2022</v>
      </c>
    </row>
    <row r="983" spans="4:34" hidden="1" x14ac:dyDescent="0.25">
      <c r="D983" s="282" t="str">
        <f t="shared" si="269"/>
        <v>Q3 2022</v>
      </c>
      <c r="E983" s="114" t="s">
        <v>67</v>
      </c>
      <c r="F983" s="115" t="s">
        <v>85</v>
      </c>
      <c r="G983" s="157" t="s">
        <v>43</v>
      </c>
      <c r="H983" s="157" t="s">
        <v>197</v>
      </c>
      <c r="I983" s="116" t="s">
        <v>72</v>
      </c>
      <c r="J983" s="116" t="s">
        <v>45</v>
      </c>
      <c r="K983" s="116" t="s">
        <v>70</v>
      </c>
      <c r="L983" s="116" t="s">
        <v>77</v>
      </c>
      <c r="M983" s="116" t="s">
        <v>295</v>
      </c>
      <c r="N983" s="117">
        <v>1.6</v>
      </c>
      <c r="O983" s="146">
        <v>400</v>
      </c>
      <c r="P983" s="146">
        <v>400</v>
      </c>
      <c r="Q983" s="242">
        <v>0.16</v>
      </c>
      <c r="R983" s="118" t="str">
        <f t="shared" si="270"/>
        <v>300 - 399</v>
      </c>
      <c r="S983" s="118" t="str">
        <f t="shared" si="271"/>
        <v>1.6 - 1.79</v>
      </c>
      <c r="T983" s="119">
        <f t="shared" si="272"/>
        <v>0.25600000000000001</v>
      </c>
      <c r="U983" s="120">
        <f t="shared" si="273"/>
        <v>0.13212876800000001</v>
      </c>
      <c r="V983" s="161">
        <f t="shared" si="274"/>
        <v>0.25600000000000006</v>
      </c>
      <c r="W983" s="161">
        <f t="shared" si="275"/>
        <v>90.509667991878089</v>
      </c>
      <c r="X983" s="121">
        <f t="shared" si="276"/>
        <v>2.0704229194235855</v>
      </c>
      <c r="Y983" s="188">
        <v>12.940143246397408</v>
      </c>
      <c r="Z983" s="148">
        <f t="shared" si="277"/>
        <v>1</v>
      </c>
      <c r="AA983" s="148">
        <f t="shared" si="278"/>
        <v>1</v>
      </c>
      <c r="AB983" s="122">
        <f t="shared" si="279"/>
        <v>353.55339059327378</v>
      </c>
      <c r="AC983" s="30">
        <f t="shared" si="280"/>
        <v>825.8048</v>
      </c>
      <c r="AD983" s="31">
        <f t="shared" si="281"/>
        <v>1</v>
      </c>
      <c r="AE983" s="164">
        <f t="shared" si="282"/>
        <v>40.64</v>
      </c>
      <c r="AF983" s="165">
        <f t="shared" si="283"/>
        <v>2.0704229194235855</v>
      </c>
      <c r="AH983" t="str">
        <f t="shared" si="284"/>
        <v>2022</v>
      </c>
    </row>
    <row r="984" spans="4:34" hidden="1" x14ac:dyDescent="0.25">
      <c r="D984" s="282" t="str">
        <f t="shared" si="269"/>
        <v>Q3 2022</v>
      </c>
      <c r="E984" s="114" t="s">
        <v>67</v>
      </c>
      <c r="F984" s="115" t="s">
        <v>85</v>
      </c>
      <c r="G984" s="157" t="s">
        <v>43</v>
      </c>
      <c r="H984" s="157" t="s">
        <v>197</v>
      </c>
      <c r="I984" s="116" t="s">
        <v>89</v>
      </c>
      <c r="J984" s="116" t="s">
        <v>45</v>
      </c>
      <c r="K984" s="116" t="s">
        <v>70</v>
      </c>
      <c r="L984" s="116" t="s">
        <v>77</v>
      </c>
      <c r="M984" s="116" t="s">
        <v>295</v>
      </c>
      <c r="N984" s="117">
        <v>1.6</v>
      </c>
      <c r="O984" s="146">
        <v>320</v>
      </c>
      <c r="P984" s="146">
        <v>360</v>
      </c>
      <c r="Q984" s="242">
        <v>0.83499999999999996</v>
      </c>
      <c r="R984" s="118" t="str">
        <f t="shared" si="270"/>
        <v>300 - 399</v>
      </c>
      <c r="S984" s="118" t="str">
        <f t="shared" si="271"/>
        <v>1.6 - 1.79</v>
      </c>
      <c r="T984" s="119">
        <f t="shared" si="272"/>
        <v>1.3360000000000001</v>
      </c>
      <c r="U984" s="120">
        <f t="shared" si="273"/>
        <v>0.68479151139310346</v>
      </c>
      <c r="V984" s="161">
        <f t="shared" si="274"/>
        <v>1.3359999999999999</v>
      </c>
      <c r="W984" s="161">
        <f t="shared" si="275"/>
        <v>402.18925893166266</v>
      </c>
      <c r="X984" s="121">
        <f t="shared" si="276"/>
        <v>10.805019610741835</v>
      </c>
      <c r="Y984" s="188">
        <v>12.940143246397408</v>
      </c>
      <c r="Z984" s="148">
        <f t="shared" si="277"/>
        <v>8</v>
      </c>
      <c r="AA984" s="148">
        <f t="shared" si="278"/>
        <v>9</v>
      </c>
      <c r="AB984" s="122">
        <f t="shared" si="279"/>
        <v>301.03986446980736</v>
      </c>
      <c r="AC984" s="30">
        <f t="shared" si="280"/>
        <v>820.10959448275855</v>
      </c>
      <c r="AD984" s="31">
        <f t="shared" si="281"/>
        <v>0.88888888888888884</v>
      </c>
      <c r="AE984" s="164">
        <f t="shared" si="282"/>
        <v>40.64</v>
      </c>
      <c r="AF984" s="165">
        <f t="shared" si="283"/>
        <v>10.805019610741835</v>
      </c>
      <c r="AH984" t="str">
        <f t="shared" si="284"/>
        <v>2022</v>
      </c>
    </row>
    <row r="985" spans="4:34" hidden="1" x14ac:dyDescent="0.25">
      <c r="D985" s="282" t="str">
        <f t="shared" si="269"/>
        <v>Q3 2022</v>
      </c>
      <c r="E985" s="114" t="s">
        <v>67</v>
      </c>
      <c r="F985" s="115" t="s">
        <v>85</v>
      </c>
      <c r="G985" s="157" t="s">
        <v>43</v>
      </c>
      <c r="H985" s="157" t="s">
        <v>197</v>
      </c>
      <c r="I985" s="116" t="s">
        <v>58</v>
      </c>
      <c r="J985" s="116" t="s">
        <v>45</v>
      </c>
      <c r="K985" s="116" t="s">
        <v>70</v>
      </c>
      <c r="L985" s="116" t="s">
        <v>148</v>
      </c>
      <c r="M985" s="116" t="s">
        <v>180</v>
      </c>
      <c r="N985" s="117">
        <v>1.6</v>
      </c>
      <c r="O985" s="146">
        <v>320</v>
      </c>
      <c r="P985" s="146">
        <v>360</v>
      </c>
      <c r="Q985" s="242">
        <v>0.17499999999999999</v>
      </c>
      <c r="R985" s="118" t="str">
        <f t="shared" si="270"/>
        <v>300 - 399</v>
      </c>
      <c r="S985" s="118" t="str">
        <f t="shared" si="271"/>
        <v>1.6 - 1.79</v>
      </c>
      <c r="T985" s="119">
        <f t="shared" si="272"/>
        <v>0.27999999999999997</v>
      </c>
      <c r="U985" s="120">
        <f t="shared" si="273"/>
        <v>0.14351917903448272</v>
      </c>
      <c r="V985" s="161">
        <f t="shared" si="274"/>
        <v>0.27999999999999997</v>
      </c>
      <c r="W985" s="161">
        <f t="shared" si="275"/>
        <v>84.291162051546067</v>
      </c>
      <c r="X985" s="121">
        <f t="shared" si="276"/>
        <v>2.4909775749315015</v>
      </c>
      <c r="Y985" s="188">
        <v>14.234157571037153</v>
      </c>
      <c r="Z985" s="148">
        <f t="shared" si="277"/>
        <v>8</v>
      </c>
      <c r="AA985" s="148">
        <f t="shared" si="278"/>
        <v>9</v>
      </c>
      <c r="AB985" s="122">
        <f t="shared" si="279"/>
        <v>301.03986446980736</v>
      </c>
      <c r="AC985" s="30">
        <f t="shared" si="280"/>
        <v>820.10959448275855</v>
      </c>
      <c r="AD985" s="31">
        <f t="shared" si="281"/>
        <v>0.88888888888888884</v>
      </c>
      <c r="AE985" s="164">
        <f t="shared" si="282"/>
        <v>40.64</v>
      </c>
      <c r="AF985" s="165">
        <f t="shared" si="283"/>
        <v>2.4909775749315015</v>
      </c>
      <c r="AH985" t="str">
        <f t="shared" si="284"/>
        <v>2022</v>
      </c>
    </row>
    <row r="986" spans="4:34" hidden="1" x14ac:dyDescent="0.25">
      <c r="D986" s="282" t="str">
        <f t="shared" si="269"/>
        <v>Q3 2022</v>
      </c>
      <c r="E986" s="114" t="s">
        <v>67</v>
      </c>
      <c r="F986" s="115" t="s">
        <v>85</v>
      </c>
      <c r="G986" s="157" t="s">
        <v>43</v>
      </c>
      <c r="H986" s="157" t="s">
        <v>197</v>
      </c>
      <c r="I986" s="116" t="s">
        <v>50</v>
      </c>
      <c r="J986" s="116" t="s">
        <v>45</v>
      </c>
      <c r="K986" s="116" t="s">
        <v>70</v>
      </c>
      <c r="L986" s="116" t="s">
        <v>70</v>
      </c>
      <c r="M986" s="116" t="s">
        <v>152</v>
      </c>
      <c r="N986" s="117">
        <v>1.4</v>
      </c>
      <c r="O986" s="146">
        <v>240</v>
      </c>
      <c r="P986" s="146">
        <v>240</v>
      </c>
      <c r="Q986" s="242">
        <v>0.09</v>
      </c>
      <c r="R986" s="118" t="str">
        <f t="shared" si="270"/>
        <v>200 - 299</v>
      </c>
      <c r="S986" s="118" t="str">
        <f t="shared" si="271"/>
        <v>1.4 - 1.59</v>
      </c>
      <c r="T986" s="119">
        <f t="shared" si="272"/>
        <v>0.126</v>
      </c>
      <c r="U986" s="120">
        <f t="shared" si="273"/>
        <v>5.6903111999999985E-2</v>
      </c>
      <c r="V986" s="161">
        <f t="shared" si="274"/>
        <v>0.12599999999999997</v>
      </c>
      <c r="W986" s="161">
        <f t="shared" si="275"/>
        <v>30.547012947258853</v>
      </c>
      <c r="X986" s="121">
        <f t="shared" si="276"/>
        <v>1.1646128921757668</v>
      </c>
      <c r="Y986" s="188">
        <v>12.940143246397408</v>
      </c>
      <c r="Z986" s="148">
        <f t="shared" si="277"/>
        <v>1</v>
      </c>
      <c r="AA986" s="148">
        <f t="shared" si="278"/>
        <v>1</v>
      </c>
      <c r="AB986" s="122">
        <f t="shared" si="279"/>
        <v>242.43661069253059</v>
      </c>
      <c r="AC986" s="30">
        <f t="shared" si="280"/>
        <v>632.25679999999988</v>
      </c>
      <c r="AD986" s="31">
        <f t="shared" si="281"/>
        <v>1</v>
      </c>
      <c r="AE986" s="164">
        <f t="shared" si="282"/>
        <v>35.559999999999995</v>
      </c>
      <c r="AF986" s="165">
        <f t="shared" si="283"/>
        <v>1.1646128921757668</v>
      </c>
      <c r="AH986" t="str">
        <f t="shared" si="284"/>
        <v>2022</v>
      </c>
    </row>
    <row r="987" spans="4:34" hidden="1" x14ac:dyDescent="0.25">
      <c r="D987" s="282" t="str">
        <f t="shared" si="269"/>
        <v>Q3 2022</v>
      </c>
      <c r="E987" s="114" t="s">
        <v>67</v>
      </c>
      <c r="F987" s="115" t="s">
        <v>85</v>
      </c>
      <c r="G987" s="157" t="s">
        <v>43</v>
      </c>
      <c r="H987" s="157" t="s">
        <v>197</v>
      </c>
      <c r="I987" s="116" t="s">
        <v>44</v>
      </c>
      <c r="J987" s="116" t="s">
        <v>45</v>
      </c>
      <c r="K987" s="116" t="s">
        <v>70</v>
      </c>
      <c r="L987" s="116" t="s">
        <v>70</v>
      </c>
      <c r="M987" s="116" t="s">
        <v>142</v>
      </c>
      <c r="N987" s="117">
        <v>1.39</v>
      </c>
      <c r="O987" s="146">
        <v>454</v>
      </c>
      <c r="P987" s="146">
        <v>454</v>
      </c>
      <c r="Q987" s="242">
        <v>0.01</v>
      </c>
      <c r="R987" s="118" t="str">
        <f t="shared" si="270"/>
        <v>400 - 499</v>
      </c>
      <c r="S987" s="118" t="str">
        <f t="shared" si="271"/>
        <v>1.2 - 1.39</v>
      </c>
      <c r="T987" s="119">
        <f t="shared" si="272"/>
        <v>1.3899999999999999E-2</v>
      </c>
      <c r="U987" s="120">
        <f t="shared" si="273"/>
        <v>6.2325681799999992E-3</v>
      </c>
      <c r="V987" s="161">
        <f t="shared" si="274"/>
        <v>1.3900000000000001E-2</v>
      </c>
      <c r="W987" s="161">
        <f t="shared" si="275"/>
        <v>6.4205295731738516</v>
      </c>
      <c r="X987" s="121">
        <f t="shared" si="276"/>
        <v>0.12940143246397409</v>
      </c>
      <c r="Y987" s="188">
        <v>12.940143246397408</v>
      </c>
      <c r="Z987" s="148">
        <f t="shared" si="277"/>
        <v>1</v>
      </c>
      <c r="AA987" s="148">
        <f t="shared" si="278"/>
        <v>1</v>
      </c>
      <c r="AB987" s="122">
        <f t="shared" si="279"/>
        <v>461.90860238660804</v>
      </c>
      <c r="AC987" s="30">
        <f t="shared" si="280"/>
        <v>623.25681799999995</v>
      </c>
      <c r="AD987" s="31">
        <f t="shared" si="281"/>
        <v>1</v>
      </c>
      <c r="AE987" s="164">
        <f t="shared" si="282"/>
        <v>35.305999999999997</v>
      </c>
      <c r="AF987" s="165">
        <f t="shared" si="283"/>
        <v>0.12940143246397409</v>
      </c>
      <c r="AH987" t="str">
        <f t="shared" si="284"/>
        <v>2022</v>
      </c>
    </row>
    <row r="988" spans="4:34" hidden="1" x14ac:dyDescent="0.25">
      <c r="D988" s="282" t="str">
        <f t="shared" si="269"/>
        <v>Q3 2022</v>
      </c>
      <c r="E988" s="114" t="s">
        <v>67</v>
      </c>
      <c r="F988" s="115" t="s">
        <v>85</v>
      </c>
      <c r="G988" s="157" t="s">
        <v>43</v>
      </c>
      <c r="H988" s="157" t="s">
        <v>197</v>
      </c>
      <c r="I988" s="116" t="s">
        <v>44</v>
      </c>
      <c r="J988" s="116" t="s">
        <v>45</v>
      </c>
      <c r="K988" s="116" t="s">
        <v>70</v>
      </c>
      <c r="L988" s="116" t="s">
        <v>70</v>
      </c>
      <c r="M988" s="116" t="s">
        <v>142</v>
      </c>
      <c r="N988" s="117">
        <v>1.41</v>
      </c>
      <c r="O988" s="146">
        <v>320</v>
      </c>
      <c r="P988" s="146">
        <v>360</v>
      </c>
      <c r="Q988" s="242">
        <v>0.05</v>
      </c>
      <c r="R988" s="118" t="str">
        <f t="shared" si="270"/>
        <v>300 - 399</v>
      </c>
      <c r="S988" s="118" t="str">
        <f t="shared" si="271"/>
        <v>1.4 - 1.59</v>
      </c>
      <c r="T988" s="119">
        <f t="shared" si="272"/>
        <v>7.0499999999999993E-2</v>
      </c>
      <c r="U988" s="120">
        <f t="shared" si="273"/>
        <v>3.1844919624827571E-2</v>
      </c>
      <c r="V988" s="161">
        <f t="shared" si="274"/>
        <v>7.0499999999999993E-2</v>
      </c>
      <c r="W988" s="161">
        <f t="shared" si="275"/>
        <v>24.083189157584592</v>
      </c>
      <c r="X988" s="121">
        <f t="shared" si="276"/>
        <v>0.54440097597217396</v>
      </c>
      <c r="Y988" s="188">
        <v>10.888019519443478</v>
      </c>
      <c r="Z988" s="148">
        <f t="shared" si="277"/>
        <v>8</v>
      </c>
      <c r="AA988" s="148">
        <f t="shared" si="278"/>
        <v>9</v>
      </c>
      <c r="AB988" s="122">
        <f t="shared" si="279"/>
        <v>341.60551996573889</v>
      </c>
      <c r="AC988" s="30">
        <f t="shared" si="280"/>
        <v>636.89839249655142</v>
      </c>
      <c r="AD988" s="31">
        <f t="shared" si="281"/>
        <v>0.88888888888888884</v>
      </c>
      <c r="AE988" s="164">
        <f t="shared" si="282"/>
        <v>35.813999999999993</v>
      </c>
      <c r="AF988" s="165">
        <f t="shared" si="283"/>
        <v>0.54440097597217396</v>
      </c>
      <c r="AH988" t="str">
        <f t="shared" si="284"/>
        <v>2022</v>
      </c>
    </row>
    <row r="989" spans="4:34" hidden="1" x14ac:dyDescent="0.25">
      <c r="D989" s="282" t="str">
        <f t="shared" si="269"/>
        <v>Q3 2022</v>
      </c>
      <c r="E989" s="114" t="s">
        <v>67</v>
      </c>
      <c r="F989" s="115" t="s">
        <v>85</v>
      </c>
      <c r="G989" s="157" t="s">
        <v>43</v>
      </c>
      <c r="H989" s="157" t="s">
        <v>197</v>
      </c>
      <c r="I989" s="116" t="s">
        <v>72</v>
      </c>
      <c r="J989" s="116" t="s">
        <v>45</v>
      </c>
      <c r="K989" s="116" t="s">
        <v>70</v>
      </c>
      <c r="L989" s="116" t="s">
        <v>70</v>
      </c>
      <c r="M989" s="116" t="s">
        <v>294</v>
      </c>
      <c r="N989" s="117">
        <v>1.43</v>
      </c>
      <c r="O989" s="146">
        <v>466</v>
      </c>
      <c r="P989" s="146">
        <v>466</v>
      </c>
      <c r="Q989" s="242">
        <v>0.01</v>
      </c>
      <c r="R989" s="118" t="str">
        <f t="shared" si="270"/>
        <v>400 - 499</v>
      </c>
      <c r="S989" s="118" t="str">
        <f t="shared" si="271"/>
        <v>1.4 - 1.59</v>
      </c>
      <c r="T989" s="119">
        <f t="shared" si="272"/>
        <v>1.43E-2</v>
      </c>
      <c r="U989" s="120">
        <f t="shared" si="273"/>
        <v>6.5964384199999979E-3</v>
      </c>
      <c r="V989" s="161">
        <f t="shared" si="274"/>
        <v>1.43E-2</v>
      </c>
      <c r="W989" s="161">
        <f t="shared" si="275"/>
        <v>6.5902352006586229</v>
      </c>
      <c r="X989" s="121">
        <f t="shared" si="276"/>
        <v>0.12940143246397409</v>
      </c>
      <c r="Y989" s="188">
        <v>12.940143246397408</v>
      </c>
      <c r="Z989" s="148">
        <f t="shared" si="277"/>
        <v>1</v>
      </c>
      <c r="AA989" s="148">
        <f t="shared" si="278"/>
        <v>1</v>
      </c>
      <c r="AB989" s="122">
        <f t="shared" si="279"/>
        <v>460.85560843766592</v>
      </c>
      <c r="AC989" s="30">
        <f t="shared" si="280"/>
        <v>659.64384199999984</v>
      </c>
      <c r="AD989" s="31">
        <f t="shared" si="281"/>
        <v>1</v>
      </c>
      <c r="AE989" s="164">
        <f t="shared" si="282"/>
        <v>36.321999999999996</v>
      </c>
      <c r="AF989" s="165">
        <f t="shared" si="283"/>
        <v>0.12940143246397409</v>
      </c>
      <c r="AH989" t="str">
        <f t="shared" si="284"/>
        <v>2022</v>
      </c>
    </row>
    <row r="990" spans="4:34" hidden="1" x14ac:dyDescent="0.25">
      <c r="D990" s="282" t="str">
        <f t="shared" si="269"/>
        <v>Q3 2022</v>
      </c>
      <c r="E990" s="114" t="s">
        <v>67</v>
      </c>
      <c r="F990" s="115" t="s">
        <v>85</v>
      </c>
      <c r="G990" s="157" t="s">
        <v>43</v>
      </c>
      <c r="H990" s="157" t="s">
        <v>197</v>
      </c>
      <c r="I990" s="116" t="s">
        <v>72</v>
      </c>
      <c r="J990" s="116" t="s">
        <v>45</v>
      </c>
      <c r="K990" s="116" t="s">
        <v>70</v>
      </c>
      <c r="L990" s="116" t="s">
        <v>70</v>
      </c>
      <c r="M990" s="116" t="s">
        <v>294</v>
      </c>
      <c r="N990" s="117">
        <v>1.3</v>
      </c>
      <c r="O990" s="146">
        <v>466</v>
      </c>
      <c r="P990" s="146">
        <v>466</v>
      </c>
      <c r="Q990" s="242">
        <v>6.5000000000000002E-2</v>
      </c>
      <c r="R990" s="118" t="str">
        <f t="shared" si="270"/>
        <v>500 - 599</v>
      </c>
      <c r="S990" s="118" t="str">
        <f t="shared" si="271"/>
        <v>1.2 - 1.39</v>
      </c>
      <c r="T990" s="119">
        <f t="shared" si="272"/>
        <v>8.4500000000000006E-2</v>
      </c>
      <c r="U990" s="120">
        <f t="shared" si="273"/>
        <v>3.5435412999999999E-2</v>
      </c>
      <c r="V990" s="161">
        <f t="shared" si="274"/>
        <v>8.4499999999999992E-2</v>
      </c>
      <c r="W990" s="161">
        <f t="shared" si="275"/>
        <v>42.836528804281052</v>
      </c>
      <c r="X990" s="121">
        <f t="shared" si="276"/>
        <v>0.75699837991424879</v>
      </c>
      <c r="Y990" s="188">
        <v>11.646128921757674</v>
      </c>
      <c r="Z990" s="148">
        <f t="shared" si="277"/>
        <v>1</v>
      </c>
      <c r="AA990" s="148">
        <f t="shared" si="278"/>
        <v>1</v>
      </c>
      <c r="AB990" s="122">
        <f t="shared" si="279"/>
        <v>506.94116928143251</v>
      </c>
      <c r="AC990" s="30">
        <f t="shared" si="280"/>
        <v>545.16019999999992</v>
      </c>
      <c r="AD990" s="31">
        <f t="shared" si="281"/>
        <v>1</v>
      </c>
      <c r="AE990" s="164">
        <f t="shared" si="282"/>
        <v>33.019999999999996</v>
      </c>
      <c r="AF990" s="165">
        <f t="shared" si="283"/>
        <v>0.75699837991424879</v>
      </c>
      <c r="AH990" t="str">
        <f t="shared" si="284"/>
        <v>2022</v>
      </c>
    </row>
    <row r="991" spans="4:34" hidden="1" x14ac:dyDescent="0.25">
      <c r="D991" s="282" t="str">
        <f t="shared" si="269"/>
        <v>Q3 2022</v>
      </c>
      <c r="E991" s="114" t="s">
        <v>67</v>
      </c>
      <c r="F991" s="115" t="s">
        <v>85</v>
      </c>
      <c r="G991" s="157" t="s">
        <v>43</v>
      </c>
      <c r="H991" s="157" t="s">
        <v>197</v>
      </c>
      <c r="I991" s="116" t="s">
        <v>58</v>
      </c>
      <c r="J991" s="116" t="s">
        <v>45</v>
      </c>
      <c r="K991" s="116" t="s">
        <v>70</v>
      </c>
      <c r="L991" s="116" t="s">
        <v>70</v>
      </c>
      <c r="M991" s="116" t="s">
        <v>131</v>
      </c>
      <c r="N991" s="117">
        <v>1.1000000000000001</v>
      </c>
      <c r="O991" s="146">
        <v>126</v>
      </c>
      <c r="P991" s="146">
        <v>294</v>
      </c>
      <c r="Q991" s="242">
        <v>0.18</v>
      </c>
      <c r="R991" s="118" t="str">
        <f t="shared" si="270"/>
        <v>200 - 299</v>
      </c>
      <c r="S991" s="118" t="str">
        <f t="shared" si="271"/>
        <v>1 - 1.19</v>
      </c>
      <c r="T991" s="119">
        <f t="shared" si="272"/>
        <v>0.19800000000000001</v>
      </c>
      <c r="U991" s="120">
        <f t="shared" si="273"/>
        <v>5.0876427724137932E-2</v>
      </c>
      <c r="V991" s="161">
        <f t="shared" si="274"/>
        <v>0.19800000000000004</v>
      </c>
      <c r="W991" s="161">
        <f t="shared" si="275"/>
        <v>57.575244680331139</v>
      </c>
      <c r="X991" s="121">
        <f t="shared" si="276"/>
        <v>1.0085013586983638</v>
      </c>
      <c r="Y991" s="188">
        <v>5.6027853261020208</v>
      </c>
      <c r="Z991" s="148">
        <f t="shared" si="277"/>
        <v>3</v>
      </c>
      <c r="AA991" s="148">
        <f t="shared" si="278"/>
        <v>7</v>
      </c>
      <c r="AB991" s="122">
        <f t="shared" si="279"/>
        <v>290.78406404207647</v>
      </c>
      <c r="AC991" s="30">
        <f t="shared" si="280"/>
        <v>282.64682068965521</v>
      </c>
      <c r="AD991" s="31">
        <f t="shared" si="281"/>
        <v>0.42857142857142855</v>
      </c>
      <c r="AE991" s="164">
        <f t="shared" si="282"/>
        <v>27.94</v>
      </c>
      <c r="AF991" s="165">
        <f t="shared" si="283"/>
        <v>1.0085013586983638</v>
      </c>
      <c r="AH991" t="str">
        <f t="shared" si="284"/>
        <v>2022</v>
      </c>
    </row>
    <row r="992" spans="4:34" hidden="1" x14ac:dyDescent="0.25">
      <c r="D992" s="282" t="str">
        <f t="shared" si="269"/>
        <v>Q3 2022</v>
      </c>
      <c r="E992" s="114" t="s">
        <v>67</v>
      </c>
      <c r="F992" s="115" t="s">
        <v>85</v>
      </c>
      <c r="G992" s="157" t="s">
        <v>43</v>
      </c>
      <c r="H992" s="157" t="s">
        <v>197</v>
      </c>
      <c r="I992" s="116" t="s">
        <v>58</v>
      </c>
      <c r="J992" s="116" t="s">
        <v>45</v>
      </c>
      <c r="K992" s="116" t="s">
        <v>70</v>
      </c>
      <c r="L992" s="116" t="s">
        <v>70</v>
      </c>
      <c r="M992" s="116" t="s">
        <v>131</v>
      </c>
      <c r="N992" s="117">
        <v>0.95</v>
      </c>
      <c r="O992" s="146">
        <v>120</v>
      </c>
      <c r="P992" s="146">
        <v>180</v>
      </c>
      <c r="Q992" s="242">
        <v>0.2</v>
      </c>
      <c r="R992" s="118" t="str">
        <f t="shared" si="270"/>
        <v>200 - 299</v>
      </c>
      <c r="S992" s="118" t="str">
        <f t="shared" si="271"/>
        <v>0.8 - 0.99</v>
      </c>
      <c r="T992" s="119">
        <f t="shared" si="272"/>
        <v>0.19</v>
      </c>
      <c r="U992" s="120">
        <f t="shared" si="273"/>
        <v>5.3746790769230772E-2</v>
      </c>
      <c r="V992" s="161">
        <f t="shared" si="274"/>
        <v>0.19000000000000003</v>
      </c>
      <c r="W992" s="161">
        <f t="shared" si="275"/>
        <v>43.266615305567875</v>
      </c>
      <c r="X992" s="121">
        <f t="shared" si="276"/>
        <v>1.5528171895676892</v>
      </c>
      <c r="Y992" s="188">
        <v>7.7640859478384456</v>
      </c>
      <c r="Z992" s="148">
        <f t="shared" si="277"/>
        <v>2</v>
      </c>
      <c r="AA992" s="148">
        <f t="shared" si="278"/>
        <v>3</v>
      </c>
      <c r="AB992" s="122">
        <f t="shared" si="279"/>
        <v>227.71902792404143</v>
      </c>
      <c r="AC992" s="30">
        <f t="shared" si="280"/>
        <v>268.73395384615384</v>
      </c>
      <c r="AD992" s="31">
        <f t="shared" si="281"/>
        <v>0.66666666666666663</v>
      </c>
      <c r="AE992" s="164">
        <f t="shared" si="282"/>
        <v>24.13</v>
      </c>
      <c r="AF992" s="165">
        <f t="shared" si="283"/>
        <v>1.5528171895676892</v>
      </c>
      <c r="AH992" t="str">
        <f t="shared" si="284"/>
        <v>2022</v>
      </c>
    </row>
    <row r="993" spans="4:34" hidden="1" x14ac:dyDescent="0.25">
      <c r="D993" s="282" t="str">
        <f t="shared" si="269"/>
        <v>Q3 2022</v>
      </c>
      <c r="E993" s="114" t="s">
        <v>67</v>
      </c>
      <c r="F993" s="115" t="s">
        <v>85</v>
      </c>
      <c r="G993" s="157" t="s">
        <v>43</v>
      </c>
      <c r="H993" s="157" t="s">
        <v>197</v>
      </c>
      <c r="I993" s="116" t="s">
        <v>89</v>
      </c>
      <c r="J993" s="116" t="s">
        <v>45</v>
      </c>
      <c r="K993" s="116" t="s">
        <v>70</v>
      </c>
      <c r="L993" s="116" t="s">
        <v>70</v>
      </c>
      <c r="M993" s="116" t="s">
        <v>131</v>
      </c>
      <c r="N993" s="117">
        <v>1.39</v>
      </c>
      <c r="O993" s="146">
        <v>454</v>
      </c>
      <c r="P993" s="146">
        <v>454</v>
      </c>
      <c r="Q993" s="242">
        <v>0.22</v>
      </c>
      <c r="R993" s="118" t="str">
        <f t="shared" si="270"/>
        <v>400 - 499</v>
      </c>
      <c r="S993" s="118" t="str">
        <f t="shared" si="271"/>
        <v>1.2 - 1.39</v>
      </c>
      <c r="T993" s="119">
        <f t="shared" si="272"/>
        <v>0.30579999999999996</v>
      </c>
      <c r="U993" s="120">
        <f t="shared" si="273"/>
        <v>0.13711649996</v>
      </c>
      <c r="V993" s="161">
        <f t="shared" si="274"/>
        <v>0.30580000000000002</v>
      </c>
      <c r="W993" s="161">
        <f t="shared" si="275"/>
        <v>141.25165060982474</v>
      </c>
      <c r="X993" s="121">
        <f t="shared" si="276"/>
        <v>2.8468315142074299</v>
      </c>
      <c r="Y993" s="188">
        <v>12.940143246397408</v>
      </c>
      <c r="Z993" s="148">
        <f t="shared" si="277"/>
        <v>1</v>
      </c>
      <c r="AA993" s="148">
        <f t="shared" si="278"/>
        <v>1</v>
      </c>
      <c r="AB993" s="122">
        <f t="shared" si="279"/>
        <v>461.90860238660804</v>
      </c>
      <c r="AC993" s="30">
        <f t="shared" si="280"/>
        <v>623.25681799999995</v>
      </c>
      <c r="AD993" s="31">
        <f t="shared" si="281"/>
        <v>1</v>
      </c>
      <c r="AE993" s="164">
        <f t="shared" si="282"/>
        <v>35.305999999999997</v>
      </c>
      <c r="AF993" s="165">
        <f t="shared" si="283"/>
        <v>2.8468315142074299</v>
      </c>
      <c r="AH993" t="str">
        <f t="shared" si="284"/>
        <v>2022</v>
      </c>
    </row>
    <row r="994" spans="4:34" hidden="1" x14ac:dyDescent="0.25">
      <c r="D994" s="282" t="str">
        <f t="shared" si="269"/>
        <v>Q3 2022</v>
      </c>
      <c r="E994" s="114" t="s">
        <v>67</v>
      </c>
      <c r="F994" s="115" t="s">
        <v>85</v>
      </c>
      <c r="G994" s="157" t="s">
        <v>43</v>
      </c>
      <c r="H994" s="157" t="s">
        <v>197</v>
      </c>
      <c r="I994" s="116" t="s">
        <v>89</v>
      </c>
      <c r="J994" s="116" t="s">
        <v>45</v>
      </c>
      <c r="K994" s="116" t="s">
        <v>70</v>
      </c>
      <c r="L994" s="116" t="s">
        <v>70</v>
      </c>
      <c r="M994" s="116" t="s">
        <v>131</v>
      </c>
      <c r="N994" s="117">
        <v>0.95</v>
      </c>
      <c r="O994" s="146">
        <v>120</v>
      </c>
      <c r="P994" s="146">
        <v>240</v>
      </c>
      <c r="Q994" s="242">
        <v>0.3</v>
      </c>
      <c r="R994" s="118" t="str">
        <f t="shared" si="270"/>
        <v>200 - 299</v>
      </c>
      <c r="S994" s="118" t="str">
        <f t="shared" si="271"/>
        <v>0.8 - 0.99</v>
      </c>
      <c r="T994" s="119">
        <f t="shared" si="272"/>
        <v>0.28499999999999998</v>
      </c>
      <c r="U994" s="120">
        <f t="shared" si="273"/>
        <v>6.987082800000001E-2</v>
      </c>
      <c r="V994" s="161">
        <f t="shared" si="274"/>
        <v>0.28499999999999998</v>
      </c>
      <c r="W994" s="161">
        <f t="shared" si="275"/>
        <v>80.498447189992419</v>
      </c>
      <c r="X994" s="121">
        <f t="shared" si="276"/>
        <v>2.3292257843515336</v>
      </c>
      <c r="Y994" s="188">
        <v>7.7640859478384456</v>
      </c>
      <c r="Z994" s="148">
        <f t="shared" si="277"/>
        <v>1</v>
      </c>
      <c r="AA994" s="148">
        <f t="shared" si="278"/>
        <v>2</v>
      </c>
      <c r="AB994" s="122">
        <f t="shared" si="279"/>
        <v>282.45069189471025</v>
      </c>
      <c r="AC994" s="30">
        <f t="shared" si="280"/>
        <v>232.90276</v>
      </c>
      <c r="AD994" s="31">
        <f t="shared" si="281"/>
        <v>0.5</v>
      </c>
      <c r="AE994" s="164">
        <f t="shared" si="282"/>
        <v>24.13</v>
      </c>
      <c r="AF994" s="165">
        <f t="shared" si="283"/>
        <v>2.3292257843515336</v>
      </c>
      <c r="AH994" t="str">
        <f t="shared" si="284"/>
        <v>2022</v>
      </c>
    </row>
    <row r="995" spans="4:34" hidden="1" x14ac:dyDescent="0.25">
      <c r="D995" s="282" t="str">
        <f t="shared" si="269"/>
        <v>Q3 2022</v>
      </c>
      <c r="E995" s="114" t="s">
        <v>67</v>
      </c>
      <c r="F995" s="115" t="s">
        <v>85</v>
      </c>
      <c r="G995" s="157" t="s">
        <v>43</v>
      </c>
      <c r="H995" s="157" t="s">
        <v>197</v>
      </c>
      <c r="I995" s="116" t="s">
        <v>58</v>
      </c>
      <c r="J995" s="116" t="s">
        <v>45</v>
      </c>
      <c r="K995" s="116" t="s">
        <v>70</v>
      </c>
      <c r="L995" s="116" t="s">
        <v>70</v>
      </c>
      <c r="M995" s="116" t="s">
        <v>131</v>
      </c>
      <c r="N995" s="117">
        <v>1.4</v>
      </c>
      <c r="O995" s="146">
        <v>400</v>
      </c>
      <c r="P995" s="146">
        <v>400</v>
      </c>
      <c r="Q995" s="242">
        <v>0.5</v>
      </c>
      <c r="R995" s="118" t="str">
        <f t="shared" si="270"/>
        <v>400 - 499</v>
      </c>
      <c r="S995" s="118" t="str">
        <f t="shared" si="271"/>
        <v>1.4 - 1.59</v>
      </c>
      <c r="T995" s="119">
        <f t="shared" si="272"/>
        <v>0.7</v>
      </c>
      <c r="U995" s="120">
        <f t="shared" si="273"/>
        <v>0.31612839999999992</v>
      </c>
      <c r="V995" s="161">
        <f t="shared" si="274"/>
        <v>0.7</v>
      </c>
      <c r="W995" s="161">
        <f t="shared" si="275"/>
        <v>282.84271247461902</v>
      </c>
      <c r="X995" s="121">
        <f t="shared" si="276"/>
        <v>6.1465680420387709</v>
      </c>
      <c r="Y995" s="188">
        <v>12.293136084077542</v>
      </c>
      <c r="Z995" s="148">
        <f t="shared" si="277"/>
        <v>1</v>
      </c>
      <c r="AA995" s="148">
        <f t="shared" si="278"/>
        <v>1</v>
      </c>
      <c r="AB995" s="122">
        <f t="shared" si="279"/>
        <v>404.06101782088433</v>
      </c>
      <c r="AC995" s="30">
        <f t="shared" si="280"/>
        <v>632.25679999999988</v>
      </c>
      <c r="AD995" s="31">
        <f t="shared" si="281"/>
        <v>1</v>
      </c>
      <c r="AE995" s="164">
        <f t="shared" si="282"/>
        <v>35.559999999999995</v>
      </c>
      <c r="AF995" s="165">
        <f t="shared" si="283"/>
        <v>6.1465680420387709</v>
      </c>
      <c r="AH995" t="str">
        <f t="shared" si="284"/>
        <v>2022</v>
      </c>
    </row>
    <row r="996" spans="4:34" hidden="1" x14ac:dyDescent="0.25">
      <c r="D996" s="282" t="str">
        <f t="shared" si="269"/>
        <v>Q3 2022</v>
      </c>
      <c r="E996" s="114" t="s">
        <v>67</v>
      </c>
      <c r="F996" s="115" t="s">
        <v>85</v>
      </c>
      <c r="G996" s="157" t="s">
        <v>43</v>
      </c>
      <c r="H996" s="157" t="s">
        <v>197</v>
      </c>
      <c r="I996" s="116" t="s">
        <v>89</v>
      </c>
      <c r="J996" s="116" t="s">
        <v>45</v>
      </c>
      <c r="K996" s="116" t="s">
        <v>70</v>
      </c>
      <c r="L996" s="116" t="s">
        <v>70</v>
      </c>
      <c r="M996" s="116" t="s">
        <v>185</v>
      </c>
      <c r="N996" s="117">
        <v>1.1000000000000001</v>
      </c>
      <c r="O996" s="146">
        <v>126</v>
      </c>
      <c r="P996" s="146">
        <v>294</v>
      </c>
      <c r="Q996" s="242">
        <v>0.51500000000000001</v>
      </c>
      <c r="R996" s="118" t="str">
        <f t="shared" si="270"/>
        <v>200 - 299</v>
      </c>
      <c r="S996" s="118" t="str">
        <f t="shared" si="271"/>
        <v>1 - 1.19</v>
      </c>
      <c r="T996" s="119">
        <f t="shared" si="272"/>
        <v>0.56650000000000011</v>
      </c>
      <c r="U996" s="120">
        <f t="shared" si="273"/>
        <v>0.14556311265517244</v>
      </c>
      <c r="V996" s="161">
        <f t="shared" si="274"/>
        <v>0.56650000000000011</v>
      </c>
      <c r="W996" s="161">
        <f t="shared" si="275"/>
        <v>164.72917227983635</v>
      </c>
      <c r="X996" s="121">
        <f t="shared" si="276"/>
        <v>2.9746684571827045</v>
      </c>
      <c r="Y996" s="188">
        <v>5.7760552566654457</v>
      </c>
      <c r="Z996" s="148">
        <f t="shared" si="277"/>
        <v>3</v>
      </c>
      <c r="AA996" s="148">
        <f t="shared" si="278"/>
        <v>7</v>
      </c>
      <c r="AB996" s="122">
        <f t="shared" si="279"/>
        <v>290.78406404207647</v>
      </c>
      <c r="AC996" s="30">
        <f t="shared" si="280"/>
        <v>282.64682068965521</v>
      </c>
      <c r="AD996" s="31">
        <f t="shared" si="281"/>
        <v>0.42857142857142855</v>
      </c>
      <c r="AE996" s="164">
        <f t="shared" si="282"/>
        <v>27.94</v>
      </c>
      <c r="AF996" s="165">
        <f t="shared" si="283"/>
        <v>2.9746684571827045</v>
      </c>
      <c r="AH996" t="str">
        <f t="shared" si="284"/>
        <v>2022</v>
      </c>
    </row>
    <row r="997" spans="4:34" hidden="1" x14ac:dyDescent="0.25">
      <c r="D997" s="282" t="str">
        <f t="shared" si="269"/>
        <v>Q3 2022</v>
      </c>
      <c r="E997" s="114" t="s">
        <v>67</v>
      </c>
      <c r="F997" s="115" t="s">
        <v>85</v>
      </c>
      <c r="G997" s="157" t="s">
        <v>43</v>
      </c>
      <c r="H997" s="157" t="s">
        <v>197</v>
      </c>
      <c r="I997" s="116" t="s">
        <v>72</v>
      </c>
      <c r="J997" s="116" t="s">
        <v>45</v>
      </c>
      <c r="K997" s="116" t="s">
        <v>70</v>
      </c>
      <c r="L997" s="116" t="s">
        <v>70</v>
      </c>
      <c r="M997" s="116" t="s">
        <v>294</v>
      </c>
      <c r="N997" s="117">
        <v>1.744</v>
      </c>
      <c r="O997" s="146">
        <v>400</v>
      </c>
      <c r="P997" s="146">
        <v>400</v>
      </c>
      <c r="Q997" s="242">
        <v>0.63</v>
      </c>
      <c r="R997" s="118" t="str">
        <f t="shared" si="270"/>
        <v>300 - 399</v>
      </c>
      <c r="S997" s="118" t="str">
        <f t="shared" si="271"/>
        <v>1.6 - 1.79</v>
      </c>
      <c r="T997" s="119">
        <f t="shared" si="272"/>
        <v>1.0987199999999999</v>
      </c>
      <c r="U997" s="120">
        <f t="shared" si="273"/>
        <v>0.61811737021439994</v>
      </c>
      <c r="V997" s="161">
        <f t="shared" si="274"/>
        <v>1.0987199999999999</v>
      </c>
      <c r="W997" s="161">
        <f t="shared" si="275"/>
        <v>356.38181771801999</v>
      </c>
      <c r="X997" s="121">
        <f t="shared" si="276"/>
        <v>9.727164497149877</v>
      </c>
      <c r="Y997" s="188">
        <v>15.439943646269645</v>
      </c>
      <c r="Z997" s="148">
        <f t="shared" si="277"/>
        <v>1</v>
      </c>
      <c r="AA997" s="148">
        <f t="shared" si="278"/>
        <v>1</v>
      </c>
      <c r="AB997" s="122">
        <f t="shared" si="279"/>
        <v>324.36090880116859</v>
      </c>
      <c r="AC997" s="30">
        <f t="shared" si="280"/>
        <v>981.13868287999981</v>
      </c>
      <c r="AD997" s="31">
        <f t="shared" si="281"/>
        <v>1</v>
      </c>
      <c r="AE997" s="164">
        <f t="shared" si="282"/>
        <v>44.297599999999996</v>
      </c>
      <c r="AF997" s="165">
        <f t="shared" si="283"/>
        <v>9.727164497149877</v>
      </c>
      <c r="AH997" t="str">
        <f t="shared" si="284"/>
        <v>2022</v>
      </c>
    </row>
    <row r="998" spans="4:34" hidden="1" x14ac:dyDescent="0.25">
      <c r="D998" s="282" t="str">
        <f t="shared" si="269"/>
        <v>Q3 2022</v>
      </c>
      <c r="E998" s="114" t="s">
        <v>67</v>
      </c>
      <c r="F998" s="115" t="s">
        <v>85</v>
      </c>
      <c r="G998" s="157" t="s">
        <v>43</v>
      </c>
      <c r="H998" s="157" t="s">
        <v>197</v>
      </c>
      <c r="I998" s="116" t="s">
        <v>72</v>
      </c>
      <c r="J998" s="116" t="s">
        <v>45</v>
      </c>
      <c r="K998" s="116" t="s">
        <v>70</v>
      </c>
      <c r="L998" s="116" t="s">
        <v>82</v>
      </c>
      <c r="M998" s="116" t="s">
        <v>163</v>
      </c>
      <c r="N998" s="117">
        <v>1.4</v>
      </c>
      <c r="O998" s="146">
        <v>300</v>
      </c>
      <c r="P998" s="146">
        <v>300</v>
      </c>
      <c r="Q998" s="242">
        <v>0.13500000000000001</v>
      </c>
      <c r="R998" s="118" t="str">
        <f t="shared" si="270"/>
        <v>300 - 399</v>
      </c>
      <c r="S998" s="118" t="str">
        <f t="shared" si="271"/>
        <v>1.4 - 1.59</v>
      </c>
      <c r="T998" s="119">
        <f t="shared" si="272"/>
        <v>0.189</v>
      </c>
      <c r="U998" s="120">
        <f t="shared" si="273"/>
        <v>8.5354667999999995E-2</v>
      </c>
      <c r="V998" s="161">
        <f t="shared" si="274"/>
        <v>0.18899999999999997</v>
      </c>
      <c r="W998" s="161">
        <f t="shared" si="275"/>
        <v>57.275649276110357</v>
      </c>
      <c r="X998" s="121">
        <f t="shared" si="276"/>
        <v>1.5722274044372861</v>
      </c>
      <c r="Y998" s="188">
        <v>11.646128921757674</v>
      </c>
      <c r="Z998" s="148">
        <f t="shared" si="277"/>
        <v>1</v>
      </c>
      <c r="AA998" s="148">
        <f t="shared" si="278"/>
        <v>1</v>
      </c>
      <c r="AB998" s="122">
        <f t="shared" si="279"/>
        <v>303.04576336566328</v>
      </c>
      <c r="AC998" s="30">
        <f t="shared" si="280"/>
        <v>632.25679999999988</v>
      </c>
      <c r="AD998" s="31">
        <f t="shared" si="281"/>
        <v>1</v>
      </c>
      <c r="AE998" s="164">
        <f t="shared" si="282"/>
        <v>35.559999999999995</v>
      </c>
      <c r="AF998" s="165">
        <f t="shared" si="283"/>
        <v>1.5722274044372861</v>
      </c>
      <c r="AH998" t="str">
        <f t="shared" si="284"/>
        <v>2022</v>
      </c>
    </row>
    <row r="999" spans="4:34" hidden="1" x14ac:dyDescent="0.25">
      <c r="D999" s="282" t="str">
        <f t="shared" si="269"/>
        <v>Q3 2022</v>
      </c>
      <c r="E999" s="114" t="s">
        <v>67</v>
      </c>
      <c r="F999" s="115" t="s">
        <v>85</v>
      </c>
      <c r="G999" s="157" t="s">
        <v>43</v>
      </c>
      <c r="H999" s="157" t="s">
        <v>197</v>
      </c>
      <c r="I999" s="116" t="s">
        <v>89</v>
      </c>
      <c r="J999" s="116" t="s">
        <v>45</v>
      </c>
      <c r="K999" s="116" t="s">
        <v>55</v>
      </c>
      <c r="L999" s="116" t="s">
        <v>55</v>
      </c>
      <c r="M999" s="116" t="s">
        <v>184</v>
      </c>
      <c r="N999" s="117">
        <v>1.1000000000000001</v>
      </c>
      <c r="O999" s="146">
        <v>126</v>
      </c>
      <c r="P999" s="146">
        <v>294</v>
      </c>
      <c r="Q999" s="242">
        <v>3.5000000000000003E-2</v>
      </c>
      <c r="R999" s="118" t="str">
        <f t="shared" si="270"/>
        <v>200 - 299</v>
      </c>
      <c r="S999" s="118" t="str">
        <f t="shared" si="271"/>
        <v>1 - 1.19</v>
      </c>
      <c r="T999" s="119">
        <f t="shared" si="272"/>
        <v>3.8500000000000006E-2</v>
      </c>
      <c r="U999" s="120">
        <f t="shared" si="273"/>
        <v>9.8926387241379341E-3</v>
      </c>
      <c r="V999" s="161">
        <f t="shared" si="274"/>
        <v>3.8500000000000006E-2</v>
      </c>
      <c r="W999" s="161">
        <f t="shared" si="275"/>
        <v>11.195186465619946</v>
      </c>
      <c r="X999" s="121">
        <f t="shared" si="276"/>
        <v>0.20216193398329063</v>
      </c>
      <c r="Y999" s="188">
        <v>5.7760552566654457</v>
      </c>
      <c r="Z999" s="148">
        <f t="shared" si="277"/>
        <v>3</v>
      </c>
      <c r="AA999" s="148">
        <f t="shared" si="278"/>
        <v>7</v>
      </c>
      <c r="AB999" s="122">
        <f t="shared" si="279"/>
        <v>290.78406404207647</v>
      </c>
      <c r="AC999" s="30">
        <f t="shared" si="280"/>
        <v>282.64682068965521</v>
      </c>
      <c r="AD999" s="31">
        <f t="shared" si="281"/>
        <v>0.42857142857142855</v>
      </c>
      <c r="AE999" s="164">
        <f t="shared" si="282"/>
        <v>27.94</v>
      </c>
      <c r="AF999" s="165">
        <f t="shared" si="283"/>
        <v>0.20216193398329063</v>
      </c>
      <c r="AH999" t="str">
        <f t="shared" si="284"/>
        <v>2022</v>
      </c>
    </row>
    <row r="1000" spans="4:34" hidden="1" x14ac:dyDescent="0.25">
      <c r="D1000" s="282" t="str">
        <f t="shared" si="269"/>
        <v>Q3 2022</v>
      </c>
      <c r="E1000" s="114" t="s">
        <v>67</v>
      </c>
      <c r="F1000" s="115" t="s">
        <v>85</v>
      </c>
      <c r="G1000" s="157" t="s">
        <v>43</v>
      </c>
      <c r="H1000" s="157" t="s">
        <v>197</v>
      </c>
      <c r="I1000" s="116" t="s">
        <v>72</v>
      </c>
      <c r="J1000" s="116" t="s">
        <v>45</v>
      </c>
      <c r="K1000" s="116" t="s">
        <v>81</v>
      </c>
      <c r="L1000" s="116" t="s">
        <v>81</v>
      </c>
      <c r="M1000" s="116" t="s">
        <v>147</v>
      </c>
      <c r="N1000" s="117">
        <v>1.1000000000000001</v>
      </c>
      <c r="O1000" s="146">
        <v>126</v>
      </c>
      <c r="P1000" s="146">
        <v>294</v>
      </c>
      <c r="Q1000" s="242">
        <v>3.5000000000000003E-2</v>
      </c>
      <c r="R1000" s="118" t="str">
        <f t="shared" si="270"/>
        <v>200 - 299</v>
      </c>
      <c r="S1000" s="118" t="str">
        <f t="shared" si="271"/>
        <v>1 - 1.19</v>
      </c>
      <c r="T1000" s="119">
        <f t="shared" si="272"/>
        <v>3.8500000000000006E-2</v>
      </c>
      <c r="U1000" s="120">
        <f t="shared" si="273"/>
        <v>9.8926387241379341E-3</v>
      </c>
      <c r="V1000" s="161">
        <f t="shared" si="274"/>
        <v>3.8500000000000006E-2</v>
      </c>
      <c r="W1000" s="161">
        <f t="shared" si="275"/>
        <v>11.195186465619946</v>
      </c>
      <c r="X1000" s="121">
        <f t="shared" si="276"/>
        <v>0.1723884532788296</v>
      </c>
      <c r="Y1000" s="188">
        <v>4.9253843793951306</v>
      </c>
      <c r="Z1000" s="148">
        <f t="shared" si="277"/>
        <v>3</v>
      </c>
      <c r="AA1000" s="148">
        <f t="shared" si="278"/>
        <v>7</v>
      </c>
      <c r="AB1000" s="122">
        <f t="shared" si="279"/>
        <v>290.78406404207647</v>
      </c>
      <c r="AC1000" s="30">
        <f t="shared" si="280"/>
        <v>282.64682068965521</v>
      </c>
      <c r="AD1000" s="31">
        <f t="shared" si="281"/>
        <v>0.42857142857142855</v>
      </c>
      <c r="AE1000" s="164">
        <f t="shared" si="282"/>
        <v>27.94</v>
      </c>
      <c r="AF1000" s="165">
        <f t="shared" si="283"/>
        <v>0.1723884532788296</v>
      </c>
      <c r="AH1000" t="str">
        <f t="shared" si="284"/>
        <v>2022</v>
      </c>
    </row>
    <row r="1001" spans="4:34" hidden="1" x14ac:dyDescent="0.25">
      <c r="D1001" s="282" t="str">
        <f t="shared" si="269"/>
        <v>Q3 2022</v>
      </c>
      <c r="E1001" s="114" t="s">
        <v>67</v>
      </c>
      <c r="F1001" s="115" t="s">
        <v>85</v>
      </c>
      <c r="G1001" s="157" t="s">
        <v>43</v>
      </c>
      <c r="H1001" s="157" t="s">
        <v>197</v>
      </c>
      <c r="I1001" s="116" t="s">
        <v>50</v>
      </c>
      <c r="J1001" s="116" t="s">
        <v>45</v>
      </c>
      <c r="K1001" s="116" t="s">
        <v>81</v>
      </c>
      <c r="L1001" s="116" t="s">
        <v>81</v>
      </c>
      <c r="M1001" s="116" t="s">
        <v>293</v>
      </c>
      <c r="N1001" s="117">
        <v>1.6160000000000001</v>
      </c>
      <c r="O1001" s="146">
        <v>192</v>
      </c>
      <c r="P1001" s="146">
        <v>490</v>
      </c>
      <c r="Q1001" s="242">
        <v>0.43</v>
      </c>
      <c r="R1001" s="118" t="str">
        <f t="shared" si="270"/>
        <v>300 - 399</v>
      </c>
      <c r="S1001" s="118" t="str">
        <f t="shared" si="271"/>
        <v>1.6 - 1.79</v>
      </c>
      <c r="T1001" s="119">
        <f t="shared" si="272"/>
        <v>0.69488000000000005</v>
      </c>
      <c r="U1001" s="120">
        <f t="shared" si="273"/>
        <v>0.2460892188075888</v>
      </c>
      <c r="V1001" s="161">
        <f t="shared" si="274"/>
        <v>0.69488000000000005</v>
      </c>
      <c r="W1001" s="161">
        <f t="shared" si="275"/>
        <v>226.29768801293571</v>
      </c>
      <c r="X1001" s="121">
        <f t="shared" si="276"/>
        <v>5.5642615959508852</v>
      </c>
      <c r="Y1001" s="188">
        <v>12.940143246397408</v>
      </c>
      <c r="Z1001" s="148">
        <f t="shared" si="277"/>
        <v>96</v>
      </c>
      <c r="AA1001" s="148">
        <f t="shared" si="278"/>
        <v>245</v>
      </c>
      <c r="AB1001" s="122">
        <f t="shared" si="279"/>
        <v>325.66441401815524</v>
      </c>
      <c r="AC1001" s="30">
        <f t="shared" si="280"/>
        <v>572.30050885485764</v>
      </c>
      <c r="AD1001" s="31">
        <f t="shared" si="281"/>
        <v>0.39183673469387753</v>
      </c>
      <c r="AE1001" s="164">
        <f t="shared" si="282"/>
        <v>41.046399999999998</v>
      </c>
      <c r="AF1001" s="165">
        <f t="shared" si="283"/>
        <v>5.5642615959508852</v>
      </c>
      <c r="AH1001" t="str">
        <f t="shared" si="284"/>
        <v>2022</v>
      </c>
    </row>
    <row r="1002" spans="4:34" hidden="1" x14ac:dyDescent="0.25">
      <c r="D1002" s="282" t="str">
        <f t="shared" si="269"/>
        <v>Q3 2022</v>
      </c>
      <c r="E1002" s="114" t="s">
        <v>67</v>
      </c>
      <c r="F1002" s="115" t="s">
        <v>85</v>
      </c>
      <c r="G1002" s="157" t="s">
        <v>43</v>
      </c>
      <c r="H1002" s="157" t="s">
        <v>197</v>
      </c>
      <c r="I1002" s="116" t="s">
        <v>72</v>
      </c>
      <c r="J1002" s="116" t="s">
        <v>45</v>
      </c>
      <c r="K1002" s="116" t="s">
        <v>81</v>
      </c>
      <c r="L1002" s="116" t="s">
        <v>81</v>
      </c>
      <c r="M1002" s="116" t="s">
        <v>293</v>
      </c>
      <c r="N1002" s="117">
        <v>1.6160000000000001</v>
      </c>
      <c r="O1002" s="146">
        <v>192</v>
      </c>
      <c r="P1002" s="146">
        <v>490</v>
      </c>
      <c r="Q1002" s="242">
        <v>0.84</v>
      </c>
      <c r="R1002" s="118" t="str">
        <f t="shared" si="270"/>
        <v>300 - 399</v>
      </c>
      <c r="S1002" s="118" t="str">
        <f t="shared" si="271"/>
        <v>1.6 - 1.79</v>
      </c>
      <c r="T1002" s="119">
        <f t="shared" si="272"/>
        <v>1.35744</v>
      </c>
      <c r="U1002" s="120">
        <f t="shared" si="273"/>
        <v>0.48073242743808037</v>
      </c>
      <c r="V1002" s="161">
        <f t="shared" si="274"/>
        <v>1.35744</v>
      </c>
      <c r="W1002" s="161">
        <f t="shared" si="275"/>
        <v>442.06990216480466</v>
      </c>
      <c r="X1002" s="121">
        <f t="shared" si="276"/>
        <v>7.6088042288816737</v>
      </c>
      <c r="Y1002" s="188">
        <v>9.0581002724781836</v>
      </c>
      <c r="Z1002" s="148">
        <f t="shared" si="277"/>
        <v>96</v>
      </c>
      <c r="AA1002" s="148">
        <f t="shared" si="278"/>
        <v>245</v>
      </c>
      <c r="AB1002" s="122">
        <f t="shared" si="279"/>
        <v>325.66441401815524</v>
      </c>
      <c r="AC1002" s="30">
        <f t="shared" si="280"/>
        <v>572.30050885485764</v>
      </c>
      <c r="AD1002" s="31">
        <f t="shared" si="281"/>
        <v>0.39183673469387753</v>
      </c>
      <c r="AE1002" s="164">
        <f t="shared" si="282"/>
        <v>41.046399999999998</v>
      </c>
      <c r="AF1002" s="165">
        <f t="shared" si="283"/>
        <v>7.6088042288816737</v>
      </c>
      <c r="AH1002" t="str">
        <f t="shared" si="284"/>
        <v>2022</v>
      </c>
    </row>
    <row r="1003" spans="4:34" hidden="1" x14ac:dyDescent="0.25">
      <c r="D1003" s="282" t="str">
        <f t="shared" si="269"/>
        <v>Q3 2022</v>
      </c>
      <c r="E1003" s="114" t="s">
        <v>67</v>
      </c>
      <c r="F1003" s="115" t="s">
        <v>85</v>
      </c>
      <c r="G1003" s="157" t="s">
        <v>43</v>
      </c>
      <c r="H1003" s="157" t="s">
        <v>197</v>
      </c>
      <c r="I1003" s="116" t="s">
        <v>73</v>
      </c>
      <c r="J1003" s="116" t="s">
        <v>45</v>
      </c>
      <c r="K1003" s="116" t="s">
        <v>81</v>
      </c>
      <c r="L1003" s="116" t="s">
        <v>81</v>
      </c>
      <c r="M1003" s="116" t="s">
        <v>293</v>
      </c>
      <c r="N1003" s="117">
        <v>1.6160000000000001</v>
      </c>
      <c r="O1003" s="146">
        <v>192</v>
      </c>
      <c r="P1003" s="146">
        <v>490</v>
      </c>
      <c r="Q1003" s="242">
        <v>1.31</v>
      </c>
      <c r="R1003" s="118" t="str">
        <f t="shared" si="270"/>
        <v>300 - 399</v>
      </c>
      <c r="S1003" s="118" t="str">
        <f t="shared" si="271"/>
        <v>1.6 - 1.79</v>
      </c>
      <c r="T1003" s="119">
        <f t="shared" si="272"/>
        <v>2.1169600000000002</v>
      </c>
      <c r="U1003" s="120">
        <f t="shared" si="273"/>
        <v>0.7497136665998636</v>
      </c>
      <c r="V1003" s="161">
        <f t="shared" si="274"/>
        <v>2.1169600000000002</v>
      </c>
      <c r="W1003" s="161">
        <f t="shared" si="275"/>
        <v>689.41853789987397</v>
      </c>
      <c r="X1003" s="121">
        <f t="shared" si="276"/>
        <v>15.256428887502553</v>
      </c>
      <c r="Y1003" s="188">
        <v>11.646128921757674</v>
      </c>
      <c r="Z1003" s="148">
        <f t="shared" si="277"/>
        <v>96</v>
      </c>
      <c r="AA1003" s="148">
        <f t="shared" si="278"/>
        <v>245</v>
      </c>
      <c r="AB1003" s="122">
        <f t="shared" si="279"/>
        <v>325.66441401815524</v>
      </c>
      <c r="AC1003" s="30">
        <f t="shared" si="280"/>
        <v>572.30050885485764</v>
      </c>
      <c r="AD1003" s="31">
        <f t="shared" si="281"/>
        <v>0.39183673469387753</v>
      </c>
      <c r="AE1003" s="164">
        <f t="shared" si="282"/>
        <v>41.046399999999998</v>
      </c>
      <c r="AF1003" s="165">
        <f t="shared" si="283"/>
        <v>15.256428887502553</v>
      </c>
      <c r="AH1003" t="str">
        <f t="shared" si="284"/>
        <v>2022</v>
      </c>
    </row>
    <row r="1004" spans="4:34" hidden="1" x14ac:dyDescent="0.25">
      <c r="D1004" s="282" t="str">
        <f t="shared" si="269"/>
        <v>Q3 2022</v>
      </c>
      <c r="E1004" s="114" t="s">
        <v>67</v>
      </c>
      <c r="F1004" s="115" t="s">
        <v>85</v>
      </c>
      <c r="G1004" s="157" t="s">
        <v>43</v>
      </c>
      <c r="H1004" s="157" t="s">
        <v>197</v>
      </c>
      <c r="I1004" s="116" t="s">
        <v>72</v>
      </c>
      <c r="J1004" s="116" t="s">
        <v>45</v>
      </c>
      <c r="K1004" s="116" t="s">
        <v>81</v>
      </c>
      <c r="L1004" s="116" t="s">
        <v>81</v>
      </c>
      <c r="M1004" s="116" t="s">
        <v>298</v>
      </c>
      <c r="N1004" s="117">
        <v>1.64</v>
      </c>
      <c r="O1004" s="146">
        <v>456</v>
      </c>
      <c r="P1004" s="146">
        <v>280</v>
      </c>
      <c r="Q1004" s="242">
        <v>0.43</v>
      </c>
      <c r="R1004" s="118" t="str">
        <f t="shared" si="270"/>
        <v>300 - 399</v>
      </c>
      <c r="S1004" s="118" t="str">
        <f t="shared" si="271"/>
        <v>1.6 - 1.79</v>
      </c>
      <c r="T1004" s="119">
        <f t="shared" si="272"/>
        <v>0.70519999999999994</v>
      </c>
      <c r="U1004" s="120">
        <f t="shared" si="273"/>
        <v>0.33271356301689753</v>
      </c>
      <c r="V1004" s="161">
        <f t="shared" si="274"/>
        <v>0.70519999999999983</v>
      </c>
      <c r="W1004" s="161">
        <f t="shared" si="275"/>
        <v>230.09460315270326</v>
      </c>
      <c r="X1004" s="121">
        <f t="shared" si="276"/>
        <v>3.8949831171656188</v>
      </c>
      <c r="Y1004" s="188">
        <v>9.0581002724781836</v>
      </c>
      <c r="Z1004" s="148">
        <f t="shared" si="277"/>
        <v>57</v>
      </c>
      <c r="AA1004" s="148">
        <f t="shared" si="278"/>
        <v>35</v>
      </c>
      <c r="AB1004" s="122">
        <f t="shared" si="279"/>
        <v>326.28276113542722</v>
      </c>
      <c r="AC1004" s="30">
        <f t="shared" si="280"/>
        <v>773.75247213231978</v>
      </c>
      <c r="AD1004" s="31">
        <f t="shared" si="281"/>
        <v>1.6285714285714286</v>
      </c>
      <c r="AE1004" s="164">
        <f t="shared" si="282"/>
        <v>41.655999999999992</v>
      </c>
      <c r="AF1004" s="165">
        <f t="shared" si="283"/>
        <v>3.8949831171656188</v>
      </c>
      <c r="AH1004" t="str">
        <f t="shared" si="284"/>
        <v>2022</v>
      </c>
    </row>
    <row r="1005" spans="4:34" hidden="1" x14ac:dyDescent="0.25">
      <c r="D1005" s="282" t="str">
        <f t="shared" si="269"/>
        <v>Q3 2022</v>
      </c>
      <c r="E1005" s="114" t="s">
        <v>67</v>
      </c>
      <c r="F1005" s="115" t="s">
        <v>85</v>
      </c>
      <c r="G1005" s="157" t="s">
        <v>43</v>
      </c>
      <c r="H1005" s="157" t="s">
        <v>197</v>
      </c>
      <c r="I1005" s="116" t="s">
        <v>89</v>
      </c>
      <c r="J1005" s="116" t="s">
        <v>45</v>
      </c>
      <c r="K1005" s="116" t="s">
        <v>81</v>
      </c>
      <c r="L1005" s="116" t="s">
        <v>81</v>
      </c>
      <c r="M1005" s="116" t="s">
        <v>281</v>
      </c>
      <c r="N1005" s="117">
        <v>1.43</v>
      </c>
      <c r="O1005" s="146">
        <v>454</v>
      </c>
      <c r="P1005" s="146">
        <v>454</v>
      </c>
      <c r="Q1005" s="242">
        <v>7.4999999999999997E-2</v>
      </c>
      <c r="R1005" s="118" t="str">
        <f t="shared" si="270"/>
        <v>400 - 499</v>
      </c>
      <c r="S1005" s="118" t="str">
        <f t="shared" si="271"/>
        <v>1.4 - 1.59</v>
      </c>
      <c r="T1005" s="119">
        <f t="shared" si="272"/>
        <v>0.10725</v>
      </c>
      <c r="U1005" s="120">
        <f t="shared" si="273"/>
        <v>4.9473288149999989E-2</v>
      </c>
      <c r="V1005" s="161">
        <f t="shared" si="274"/>
        <v>0.10724999999999998</v>
      </c>
      <c r="W1005" s="161">
        <f t="shared" si="275"/>
        <v>48.15397179880388</v>
      </c>
      <c r="X1005" s="121">
        <f t="shared" si="276"/>
        <v>0.97051074347980559</v>
      </c>
      <c r="Y1005" s="188">
        <v>12.940143246397408</v>
      </c>
      <c r="Z1005" s="148">
        <f t="shared" si="277"/>
        <v>1</v>
      </c>
      <c r="AA1005" s="148">
        <f t="shared" si="278"/>
        <v>1</v>
      </c>
      <c r="AB1005" s="122">
        <f t="shared" si="279"/>
        <v>448.98808204012948</v>
      </c>
      <c r="AC1005" s="30">
        <f t="shared" si="280"/>
        <v>659.64384199999984</v>
      </c>
      <c r="AD1005" s="31">
        <f t="shared" si="281"/>
        <v>1</v>
      </c>
      <c r="AE1005" s="164">
        <f t="shared" si="282"/>
        <v>36.321999999999996</v>
      </c>
      <c r="AF1005" s="165">
        <f t="shared" si="283"/>
        <v>0.97051074347980559</v>
      </c>
      <c r="AH1005" t="str">
        <f t="shared" si="284"/>
        <v>2022</v>
      </c>
    </row>
    <row r="1006" spans="4:34" hidden="1" x14ac:dyDescent="0.25">
      <c r="D1006" s="282" t="str">
        <f t="shared" si="269"/>
        <v>Q3 2022</v>
      </c>
      <c r="E1006" s="114" t="s">
        <v>67</v>
      </c>
      <c r="F1006" s="115" t="s">
        <v>85</v>
      </c>
      <c r="G1006" s="157" t="s">
        <v>43</v>
      </c>
      <c r="H1006" s="157" t="s">
        <v>197</v>
      </c>
      <c r="I1006" s="116" t="s">
        <v>58</v>
      </c>
      <c r="J1006" s="116" t="s">
        <v>45</v>
      </c>
      <c r="K1006" s="116" t="s">
        <v>81</v>
      </c>
      <c r="L1006" s="116" t="s">
        <v>81</v>
      </c>
      <c r="M1006" s="116" t="s">
        <v>279</v>
      </c>
      <c r="N1006" s="117">
        <v>1.6</v>
      </c>
      <c r="O1006" s="146">
        <v>320</v>
      </c>
      <c r="P1006" s="146">
        <v>360</v>
      </c>
      <c r="Q1006" s="242">
        <v>0.155</v>
      </c>
      <c r="R1006" s="118" t="str">
        <f t="shared" si="270"/>
        <v>300 - 399</v>
      </c>
      <c r="S1006" s="118" t="str">
        <f t="shared" si="271"/>
        <v>1.6 - 1.79</v>
      </c>
      <c r="T1006" s="119">
        <f t="shared" si="272"/>
        <v>0.248</v>
      </c>
      <c r="U1006" s="120">
        <f t="shared" si="273"/>
        <v>0.12711698714482758</v>
      </c>
      <c r="V1006" s="161">
        <f t="shared" si="274"/>
        <v>0.248</v>
      </c>
      <c r="W1006" s="161">
        <f t="shared" si="275"/>
        <v>74.657886388512225</v>
      </c>
      <c r="X1006" s="121">
        <f t="shared" si="276"/>
        <v>2.0057222031915982</v>
      </c>
      <c r="Y1006" s="188">
        <v>12.940143246397408</v>
      </c>
      <c r="Z1006" s="148">
        <f t="shared" si="277"/>
        <v>8</v>
      </c>
      <c r="AA1006" s="148">
        <f t="shared" si="278"/>
        <v>9</v>
      </c>
      <c r="AB1006" s="122">
        <f t="shared" si="279"/>
        <v>301.03986446980736</v>
      </c>
      <c r="AC1006" s="30">
        <f t="shared" si="280"/>
        <v>820.10959448275855</v>
      </c>
      <c r="AD1006" s="31">
        <f t="shared" si="281"/>
        <v>0.88888888888888884</v>
      </c>
      <c r="AE1006" s="164">
        <f t="shared" si="282"/>
        <v>40.64</v>
      </c>
      <c r="AF1006" s="165">
        <f t="shared" si="283"/>
        <v>2.0057222031915982</v>
      </c>
      <c r="AH1006" t="str">
        <f t="shared" si="284"/>
        <v>2022</v>
      </c>
    </row>
    <row r="1007" spans="4:34" hidden="1" x14ac:dyDescent="0.25">
      <c r="D1007" s="282" t="str">
        <f t="shared" si="269"/>
        <v>Q3 2022</v>
      </c>
      <c r="E1007" s="114" t="s">
        <v>67</v>
      </c>
      <c r="F1007" s="115" t="s">
        <v>85</v>
      </c>
      <c r="G1007" s="157" t="s">
        <v>43</v>
      </c>
      <c r="H1007" s="157" t="s">
        <v>197</v>
      </c>
      <c r="I1007" s="116" t="s">
        <v>72</v>
      </c>
      <c r="J1007" s="116" t="s">
        <v>45</v>
      </c>
      <c r="K1007" s="116" t="s">
        <v>81</v>
      </c>
      <c r="L1007" s="116" t="s">
        <v>81</v>
      </c>
      <c r="M1007" s="116" t="s">
        <v>282</v>
      </c>
      <c r="N1007" s="117">
        <v>1.43</v>
      </c>
      <c r="O1007" s="146">
        <v>466</v>
      </c>
      <c r="P1007" s="146">
        <v>466</v>
      </c>
      <c r="Q1007" s="242">
        <v>0.13500000000000001</v>
      </c>
      <c r="R1007" s="118" t="str">
        <f t="shared" si="270"/>
        <v>400 - 499</v>
      </c>
      <c r="S1007" s="118" t="str">
        <f t="shared" si="271"/>
        <v>1.4 - 1.59</v>
      </c>
      <c r="T1007" s="119">
        <f t="shared" si="272"/>
        <v>0.19305</v>
      </c>
      <c r="U1007" s="120">
        <f t="shared" si="273"/>
        <v>8.905191866999998E-2</v>
      </c>
      <c r="V1007" s="161">
        <f t="shared" si="274"/>
        <v>0.19305</v>
      </c>
      <c r="W1007" s="161">
        <f t="shared" si="275"/>
        <v>88.96817520889141</v>
      </c>
      <c r="X1007" s="121">
        <f t="shared" si="276"/>
        <v>1.7469193382636503</v>
      </c>
      <c r="Y1007" s="188">
        <v>12.940143246397408</v>
      </c>
      <c r="Z1007" s="148">
        <f t="shared" si="277"/>
        <v>1</v>
      </c>
      <c r="AA1007" s="148">
        <f t="shared" si="278"/>
        <v>1</v>
      </c>
      <c r="AB1007" s="122">
        <f t="shared" si="279"/>
        <v>460.85560843766592</v>
      </c>
      <c r="AC1007" s="30">
        <f t="shared" si="280"/>
        <v>659.64384199999984</v>
      </c>
      <c r="AD1007" s="31">
        <f t="shared" si="281"/>
        <v>1</v>
      </c>
      <c r="AE1007" s="164">
        <f t="shared" si="282"/>
        <v>36.321999999999996</v>
      </c>
      <c r="AF1007" s="165">
        <f t="shared" si="283"/>
        <v>1.7469193382636503</v>
      </c>
      <c r="AH1007" t="str">
        <f t="shared" si="284"/>
        <v>2022</v>
      </c>
    </row>
    <row r="1008" spans="4:34" hidden="1" x14ac:dyDescent="0.25">
      <c r="D1008" s="282" t="str">
        <f t="shared" si="269"/>
        <v>Q3 2022</v>
      </c>
      <c r="E1008" s="114" t="s">
        <v>67</v>
      </c>
      <c r="F1008" s="115" t="s">
        <v>85</v>
      </c>
      <c r="G1008" s="157" t="s">
        <v>43</v>
      </c>
      <c r="H1008" s="157" t="s">
        <v>197</v>
      </c>
      <c r="I1008" s="116" t="s">
        <v>73</v>
      </c>
      <c r="J1008" s="116" t="s">
        <v>45</v>
      </c>
      <c r="K1008" s="116" t="s">
        <v>81</v>
      </c>
      <c r="L1008" s="116" t="s">
        <v>81</v>
      </c>
      <c r="M1008" s="116" t="s">
        <v>306</v>
      </c>
      <c r="N1008" s="117">
        <v>1.47</v>
      </c>
      <c r="O1008" s="146">
        <v>480</v>
      </c>
      <c r="P1008" s="146">
        <v>480</v>
      </c>
      <c r="Q1008" s="242">
        <v>0.27</v>
      </c>
      <c r="R1008" s="118" t="str">
        <f t="shared" si="270"/>
        <v>400 - 499</v>
      </c>
      <c r="S1008" s="118" t="str">
        <f t="shared" si="271"/>
        <v>1.4 - 1.59</v>
      </c>
      <c r="T1008" s="119">
        <f t="shared" si="272"/>
        <v>0.39690000000000003</v>
      </c>
      <c r="U1008" s="120">
        <f t="shared" si="273"/>
        <v>0.18820704293999996</v>
      </c>
      <c r="V1008" s="161">
        <f t="shared" si="274"/>
        <v>0.39689999999999998</v>
      </c>
      <c r="W1008" s="161">
        <f t="shared" si="275"/>
        <v>183.28207768355313</v>
      </c>
      <c r="X1008" s="121">
        <f t="shared" si="276"/>
        <v>3.4938386765273006</v>
      </c>
      <c r="Y1008" s="188">
        <v>12.940143246397408</v>
      </c>
      <c r="Z1008" s="148">
        <f t="shared" si="277"/>
        <v>1</v>
      </c>
      <c r="AA1008" s="148">
        <f t="shared" si="278"/>
        <v>1</v>
      </c>
      <c r="AB1008" s="122">
        <f t="shared" si="279"/>
        <v>461.78402036672492</v>
      </c>
      <c r="AC1008" s="30">
        <f t="shared" si="280"/>
        <v>697.06312199999979</v>
      </c>
      <c r="AD1008" s="31">
        <f t="shared" si="281"/>
        <v>1</v>
      </c>
      <c r="AE1008" s="164">
        <f t="shared" si="282"/>
        <v>37.337999999999994</v>
      </c>
      <c r="AF1008" s="165">
        <f t="shared" si="283"/>
        <v>3.4938386765273006</v>
      </c>
      <c r="AH1008" t="str">
        <f t="shared" si="284"/>
        <v>2022</v>
      </c>
    </row>
    <row r="1009" spans="4:34" hidden="1" x14ac:dyDescent="0.25">
      <c r="D1009" s="282" t="str">
        <f t="shared" si="269"/>
        <v>Q3 2022</v>
      </c>
      <c r="E1009" s="114" t="s">
        <v>67</v>
      </c>
      <c r="F1009" s="115" t="s">
        <v>85</v>
      </c>
      <c r="G1009" s="157" t="s">
        <v>43</v>
      </c>
      <c r="H1009" s="157" t="s">
        <v>197</v>
      </c>
      <c r="I1009" s="116" t="s">
        <v>72</v>
      </c>
      <c r="J1009" s="116" t="s">
        <v>45</v>
      </c>
      <c r="K1009" s="116" t="s">
        <v>81</v>
      </c>
      <c r="L1009" s="116" t="s">
        <v>81</v>
      </c>
      <c r="M1009" s="116"/>
      <c r="N1009" s="117">
        <v>1.32</v>
      </c>
      <c r="O1009" s="146">
        <v>466</v>
      </c>
      <c r="P1009" s="146">
        <v>466</v>
      </c>
      <c r="Q1009" s="242">
        <v>6.5000000000000002E-2</v>
      </c>
      <c r="R1009" s="118" t="str">
        <f t="shared" si="270"/>
        <v>400 - 499</v>
      </c>
      <c r="S1009" s="118" t="str">
        <f t="shared" si="271"/>
        <v>1.2 - 1.39</v>
      </c>
      <c r="T1009" s="119">
        <f t="shared" si="272"/>
        <v>8.5800000000000001E-2</v>
      </c>
      <c r="U1009" s="120">
        <f t="shared" si="273"/>
        <v>3.6534120480000001E-2</v>
      </c>
      <c r="V1009" s="161">
        <f t="shared" si="274"/>
        <v>8.5800000000000015E-2</v>
      </c>
      <c r="W1009" s="161">
        <f t="shared" si="275"/>
        <v>42.836528804281052</v>
      </c>
      <c r="X1009" s="121">
        <f t="shared" si="276"/>
        <v>0.84110931101583153</v>
      </c>
      <c r="Y1009" s="188">
        <v>12.940143246397408</v>
      </c>
      <c r="Z1009" s="148">
        <f t="shared" si="277"/>
        <v>1</v>
      </c>
      <c r="AA1009" s="148">
        <f t="shared" si="278"/>
        <v>1</v>
      </c>
      <c r="AB1009" s="122">
        <f t="shared" si="279"/>
        <v>499.26024247413807</v>
      </c>
      <c r="AC1009" s="30">
        <f t="shared" si="280"/>
        <v>562.06339199999991</v>
      </c>
      <c r="AD1009" s="31">
        <f t="shared" si="281"/>
        <v>1</v>
      </c>
      <c r="AE1009" s="164">
        <f t="shared" si="282"/>
        <v>33.527999999999999</v>
      </c>
      <c r="AF1009" s="165">
        <f t="shared" si="283"/>
        <v>0.84110931101583153</v>
      </c>
      <c r="AH1009" t="str">
        <f t="shared" si="284"/>
        <v>2022</v>
      </c>
    </row>
    <row r="1010" spans="4:34" hidden="1" x14ac:dyDescent="0.25">
      <c r="D1010" s="282" t="str">
        <f t="shared" si="269"/>
        <v>Q3 2022</v>
      </c>
      <c r="E1010" s="114" t="s">
        <v>67</v>
      </c>
      <c r="F1010" s="115" t="s">
        <v>85</v>
      </c>
      <c r="G1010" s="157" t="s">
        <v>43</v>
      </c>
      <c r="H1010" s="157" t="s">
        <v>197</v>
      </c>
      <c r="I1010" s="116" t="s">
        <v>72</v>
      </c>
      <c r="J1010" s="116" t="s">
        <v>45</v>
      </c>
      <c r="K1010" s="116" t="s">
        <v>81</v>
      </c>
      <c r="L1010" s="116" t="s">
        <v>81</v>
      </c>
      <c r="M1010" s="116"/>
      <c r="N1010" s="117">
        <v>1.47</v>
      </c>
      <c r="O1010" s="146">
        <v>194</v>
      </c>
      <c r="P1010" s="146">
        <v>368</v>
      </c>
      <c r="Q1010" s="242">
        <v>0.17</v>
      </c>
      <c r="R1010" s="118" t="str">
        <f t="shared" si="270"/>
        <v>200 - 299</v>
      </c>
      <c r="S1010" s="118" t="str">
        <f t="shared" si="271"/>
        <v>1.4 - 1.59</v>
      </c>
      <c r="T1010" s="119">
        <f t="shared" si="272"/>
        <v>0.24990000000000001</v>
      </c>
      <c r="U1010" s="120">
        <f t="shared" si="273"/>
        <v>9.7769607869988187E-2</v>
      </c>
      <c r="V1010" s="161">
        <f t="shared" si="274"/>
        <v>0.24989999999999998</v>
      </c>
      <c r="W1010" s="161">
        <f t="shared" si="275"/>
        <v>70.720817302969579</v>
      </c>
      <c r="X1010" s="121">
        <f t="shared" si="276"/>
        <v>1.8148550903072376</v>
      </c>
      <c r="Y1010" s="188">
        <v>10.675618178277867</v>
      </c>
      <c r="Z1010" s="148">
        <f t="shared" si="277"/>
        <v>97</v>
      </c>
      <c r="AA1010" s="148">
        <f t="shared" si="278"/>
        <v>184</v>
      </c>
      <c r="AB1010" s="122">
        <f t="shared" si="279"/>
        <v>282.99646779899786</v>
      </c>
      <c r="AC1010" s="30">
        <f t="shared" si="280"/>
        <v>575.11534041169523</v>
      </c>
      <c r="AD1010" s="31">
        <f t="shared" si="281"/>
        <v>0.52717391304347827</v>
      </c>
      <c r="AE1010" s="164">
        <f t="shared" si="282"/>
        <v>37.337999999999994</v>
      </c>
      <c r="AF1010" s="165">
        <f t="shared" si="283"/>
        <v>1.8148550903072376</v>
      </c>
      <c r="AH1010" t="str">
        <f t="shared" si="284"/>
        <v>2022</v>
      </c>
    </row>
    <row r="1011" spans="4:34" hidden="1" x14ac:dyDescent="0.25">
      <c r="D1011" s="282" t="str">
        <f t="shared" si="269"/>
        <v>Q4 2022</v>
      </c>
      <c r="E1011" s="114" t="s">
        <v>67</v>
      </c>
      <c r="F1011" s="115" t="s">
        <v>86</v>
      </c>
      <c r="G1011" s="157" t="s">
        <v>43</v>
      </c>
      <c r="H1011" s="157" t="s">
        <v>197</v>
      </c>
      <c r="I1011" s="116" t="s">
        <v>64</v>
      </c>
      <c r="J1011" s="116" t="s">
        <v>51</v>
      </c>
      <c r="K1011" s="116" t="s">
        <v>46</v>
      </c>
      <c r="L1011" s="116" t="s">
        <v>46</v>
      </c>
      <c r="M1011" s="116"/>
      <c r="N1011" s="117">
        <v>1.78</v>
      </c>
      <c r="O1011" s="146">
        <v>368</v>
      </c>
      <c r="P1011" s="146">
        <v>448</v>
      </c>
      <c r="Q1011" s="242">
        <v>0.15</v>
      </c>
      <c r="R1011" s="118" t="str">
        <f t="shared" si="270"/>
        <v>300 - 399</v>
      </c>
      <c r="S1011" s="118" t="str">
        <f t="shared" si="271"/>
        <v>1.6 - 1.79</v>
      </c>
      <c r="T1011" s="119">
        <f t="shared" si="272"/>
        <v>0.26700000000000002</v>
      </c>
      <c r="U1011" s="120">
        <f t="shared" si="273"/>
        <v>0.15039030433389183</v>
      </c>
      <c r="V1011" s="161">
        <f t="shared" si="274"/>
        <v>0.26700000000000002</v>
      </c>
      <c r="W1011" s="161">
        <f t="shared" si="275"/>
        <v>86.964820473568494</v>
      </c>
      <c r="X1011" s="121">
        <f t="shared" si="276"/>
        <v>4.6149920511478024</v>
      </c>
      <c r="Y1011" s="188">
        <v>30.766613674318684</v>
      </c>
      <c r="Z1011" s="148">
        <f t="shared" si="277"/>
        <v>23</v>
      </c>
      <c r="AA1011" s="148">
        <f t="shared" si="278"/>
        <v>28</v>
      </c>
      <c r="AB1011" s="122">
        <f t="shared" si="279"/>
        <v>325.71093810325283</v>
      </c>
      <c r="AC1011" s="30">
        <f t="shared" si="280"/>
        <v>1002.6020288926123</v>
      </c>
      <c r="AD1011" s="31">
        <f t="shared" si="281"/>
        <v>0.8214285714285714</v>
      </c>
      <c r="AE1011" s="164">
        <f t="shared" si="282"/>
        <v>45.211999999999996</v>
      </c>
      <c r="AF1011" s="165">
        <f t="shared" si="283"/>
        <v>4.6149920511478024</v>
      </c>
      <c r="AH1011" t="str">
        <f t="shared" si="284"/>
        <v>2022</v>
      </c>
    </row>
    <row r="1012" spans="4:34" hidden="1" x14ac:dyDescent="0.25">
      <c r="D1012" s="282" t="str">
        <f t="shared" si="269"/>
        <v>Q4 2022</v>
      </c>
      <c r="E1012" s="114" t="s">
        <v>67</v>
      </c>
      <c r="F1012" s="115" t="s">
        <v>86</v>
      </c>
      <c r="G1012" s="157" t="s">
        <v>43</v>
      </c>
      <c r="H1012" s="157" t="s">
        <v>197</v>
      </c>
      <c r="I1012" s="116" t="s">
        <v>87</v>
      </c>
      <c r="J1012" s="116" t="s">
        <v>51</v>
      </c>
      <c r="K1012" s="116" t="s">
        <v>46</v>
      </c>
      <c r="L1012" s="116" t="s">
        <v>46</v>
      </c>
      <c r="M1012" s="116"/>
      <c r="N1012" s="117">
        <v>1.78</v>
      </c>
      <c r="O1012" s="146">
        <v>368</v>
      </c>
      <c r="P1012" s="146">
        <v>448</v>
      </c>
      <c r="Q1012" s="242">
        <v>2.1</v>
      </c>
      <c r="R1012" s="118" t="str">
        <f t="shared" si="270"/>
        <v>300 - 399</v>
      </c>
      <c r="S1012" s="118" t="str">
        <f t="shared" si="271"/>
        <v>1.6 - 1.79</v>
      </c>
      <c r="T1012" s="119">
        <f t="shared" si="272"/>
        <v>3.7380000000000004</v>
      </c>
      <c r="U1012" s="120">
        <f t="shared" si="273"/>
        <v>2.105464260674486</v>
      </c>
      <c r="V1012" s="161">
        <f t="shared" si="274"/>
        <v>3.738</v>
      </c>
      <c r="W1012" s="161">
        <f t="shared" si="275"/>
        <v>1217.507486629959</v>
      </c>
      <c r="X1012" s="121">
        <f t="shared" si="276"/>
        <v>65.945449519777938</v>
      </c>
      <c r="Y1012" s="188">
        <v>31.402595009418064</v>
      </c>
      <c r="Z1012" s="148">
        <f t="shared" si="277"/>
        <v>23</v>
      </c>
      <c r="AA1012" s="148">
        <f t="shared" si="278"/>
        <v>28</v>
      </c>
      <c r="AB1012" s="122">
        <f t="shared" si="279"/>
        <v>325.71093810325283</v>
      </c>
      <c r="AC1012" s="30">
        <f t="shared" si="280"/>
        <v>1002.6020288926123</v>
      </c>
      <c r="AD1012" s="31">
        <f t="shared" si="281"/>
        <v>0.8214285714285714</v>
      </c>
      <c r="AE1012" s="164">
        <f t="shared" si="282"/>
        <v>45.211999999999996</v>
      </c>
      <c r="AF1012" s="165">
        <f t="shared" si="283"/>
        <v>65.945449519777938</v>
      </c>
      <c r="AH1012" t="str">
        <f t="shared" si="284"/>
        <v>2022</v>
      </c>
    </row>
    <row r="1013" spans="4:34" hidden="1" x14ac:dyDescent="0.25">
      <c r="D1013" s="282" t="str">
        <f t="shared" si="269"/>
        <v>Q4 2022</v>
      </c>
      <c r="E1013" s="114" t="s">
        <v>67</v>
      </c>
      <c r="F1013" s="115" t="s">
        <v>86</v>
      </c>
      <c r="G1013" s="157" t="s">
        <v>43</v>
      </c>
      <c r="H1013" s="157" t="s">
        <v>197</v>
      </c>
      <c r="I1013" s="116" t="s">
        <v>64</v>
      </c>
      <c r="J1013" s="116" t="s">
        <v>51</v>
      </c>
      <c r="K1013" s="116" t="s">
        <v>46</v>
      </c>
      <c r="L1013" s="116" t="s">
        <v>46</v>
      </c>
      <c r="M1013" s="116"/>
      <c r="N1013" s="117">
        <v>1.57</v>
      </c>
      <c r="O1013" s="146">
        <v>324</v>
      </c>
      <c r="P1013" s="146">
        <v>394</v>
      </c>
      <c r="Q1013" s="242">
        <v>2.6</v>
      </c>
      <c r="R1013" s="118" t="str">
        <f t="shared" si="270"/>
        <v>300 - 399</v>
      </c>
      <c r="S1013" s="118" t="str">
        <f t="shared" si="271"/>
        <v>1.4 - 1.59</v>
      </c>
      <c r="T1013" s="119">
        <f t="shared" si="272"/>
        <v>4.0820000000000007</v>
      </c>
      <c r="U1013" s="120">
        <f t="shared" si="273"/>
        <v>2.0284018470591305</v>
      </c>
      <c r="V1013" s="161">
        <f t="shared" si="274"/>
        <v>4.0819999999999999</v>
      </c>
      <c r="W1013" s="161">
        <f t="shared" si="275"/>
        <v>1326.2854594694161</v>
      </c>
      <c r="X1013" s="121">
        <f t="shared" si="276"/>
        <v>79.993195553228574</v>
      </c>
      <c r="Y1013" s="188">
        <v>30.766613674318684</v>
      </c>
      <c r="Z1013" s="148">
        <f t="shared" si="277"/>
        <v>162</v>
      </c>
      <c r="AA1013" s="148">
        <f t="shared" si="278"/>
        <v>197</v>
      </c>
      <c r="AB1013" s="122">
        <f t="shared" si="279"/>
        <v>324.91069560740226</v>
      </c>
      <c r="AC1013" s="30">
        <f t="shared" si="280"/>
        <v>780.154556561204</v>
      </c>
      <c r="AD1013" s="31">
        <f t="shared" si="281"/>
        <v>0.82233502538071068</v>
      </c>
      <c r="AE1013" s="164">
        <f t="shared" si="282"/>
        <v>39.878</v>
      </c>
      <c r="AF1013" s="165">
        <f t="shared" si="283"/>
        <v>79.993195553228574</v>
      </c>
      <c r="AH1013" t="str">
        <f t="shared" si="284"/>
        <v>2022</v>
      </c>
    </row>
    <row r="1014" spans="4:34" hidden="1" x14ac:dyDescent="0.25">
      <c r="D1014" s="282" t="str">
        <f t="shared" si="269"/>
        <v>Q4 2022</v>
      </c>
      <c r="E1014" s="114" t="s">
        <v>67</v>
      </c>
      <c r="F1014" s="115" t="s">
        <v>86</v>
      </c>
      <c r="G1014" s="157" t="s">
        <v>43</v>
      </c>
      <c r="H1014" s="157" t="s">
        <v>197</v>
      </c>
      <c r="I1014" s="116" t="s">
        <v>64</v>
      </c>
      <c r="J1014" s="116" t="s">
        <v>51</v>
      </c>
      <c r="K1014" s="116" t="s">
        <v>46</v>
      </c>
      <c r="L1014" s="116" t="s">
        <v>46</v>
      </c>
      <c r="M1014" s="116"/>
      <c r="N1014" s="117">
        <v>1.99</v>
      </c>
      <c r="O1014" s="146">
        <v>410</v>
      </c>
      <c r="P1014" s="146">
        <v>502</v>
      </c>
      <c r="Q1014" s="242">
        <v>2.65</v>
      </c>
      <c r="R1014" s="118" t="str">
        <f t="shared" si="270"/>
        <v>300 - 399</v>
      </c>
      <c r="S1014" s="118" t="str">
        <f t="shared" si="271"/>
        <v>1.8 - 1.99</v>
      </c>
      <c r="T1014" s="119">
        <f t="shared" si="272"/>
        <v>5.2734999999999994</v>
      </c>
      <c r="U1014" s="120">
        <f t="shared" si="273"/>
        <v>3.3170362460797036</v>
      </c>
      <c r="V1014" s="161">
        <f t="shared" si="274"/>
        <v>5.2735000000000003</v>
      </c>
      <c r="W1014" s="161">
        <f t="shared" si="275"/>
        <v>1717.6089019331496</v>
      </c>
      <c r="X1014" s="121">
        <f t="shared" si="276"/>
        <v>95.860294299113036</v>
      </c>
      <c r="Y1014" s="188">
        <v>36.173695961929447</v>
      </c>
      <c r="Z1014" s="148">
        <f t="shared" si="277"/>
        <v>205</v>
      </c>
      <c r="AA1014" s="148">
        <f t="shared" si="278"/>
        <v>251</v>
      </c>
      <c r="AB1014" s="122">
        <f t="shared" si="279"/>
        <v>325.7056797066748</v>
      </c>
      <c r="AC1014" s="30">
        <f t="shared" si="280"/>
        <v>1251.7117909734732</v>
      </c>
      <c r="AD1014" s="31">
        <f t="shared" si="281"/>
        <v>0.81673306772908372</v>
      </c>
      <c r="AE1014" s="164">
        <f t="shared" si="282"/>
        <v>50.545999999999999</v>
      </c>
      <c r="AF1014" s="165">
        <f t="shared" si="283"/>
        <v>95.860294299113036</v>
      </c>
      <c r="AH1014" t="str">
        <f t="shared" si="284"/>
        <v>2022</v>
      </c>
    </row>
    <row r="1015" spans="4:34" hidden="1" x14ac:dyDescent="0.25">
      <c r="D1015" s="282" t="str">
        <f t="shared" si="269"/>
        <v>Q4 2022</v>
      </c>
      <c r="E1015" s="114" t="s">
        <v>67</v>
      </c>
      <c r="F1015" s="115" t="s">
        <v>86</v>
      </c>
      <c r="G1015" s="157" t="s">
        <v>43</v>
      </c>
      <c r="H1015" s="157" t="s">
        <v>197</v>
      </c>
      <c r="I1015" s="116" t="s">
        <v>64</v>
      </c>
      <c r="J1015" s="116" t="s">
        <v>51</v>
      </c>
      <c r="K1015" s="116" t="s">
        <v>46</v>
      </c>
      <c r="L1015" s="116" t="s">
        <v>46</v>
      </c>
      <c r="M1015" s="116"/>
      <c r="N1015" s="117">
        <v>1.72</v>
      </c>
      <c r="O1015" s="146">
        <v>396</v>
      </c>
      <c r="P1015" s="146">
        <v>484</v>
      </c>
      <c r="Q1015" s="242">
        <v>2.85</v>
      </c>
      <c r="R1015" s="118" t="str">
        <f t="shared" si="270"/>
        <v>300 - 399</v>
      </c>
      <c r="S1015" s="118" t="str">
        <f t="shared" si="271"/>
        <v>1.6 - 1.79</v>
      </c>
      <c r="T1015" s="119">
        <f t="shared" si="272"/>
        <v>4.9020000000000001</v>
      </c>
      <c r="U1015" s="120">
        <f t="shared" si="273"/>
        <v>2.6659562139089101</v>
      </c>
      <c r="V1015" s="161">
        <f t="shared" si="274"/>
        <v>4.9020000000000001</v>
      </c>
      <c r="W1015" s="161">
        <f t="shared" si="275"/>
        <v>1782.2688686054075</v>
      </c>
      <c r="X1015" s="121">
        <f t="shared" si="276"/>
        <v>87.68484897180825</v>
      </c>
      <c r="Y1015" s="188">
        <v>30.766613674318684</v>
      </c>
      <c r="Z1015" s="148">
        <f t="shared" si="277"/>
        <v>9</v>
      </c>
      <c r="AA1015" s="148">
        <f t="shared" si="278"/>
        <v>11</v>
      </c>
      <c r="AB1015" s="122">
        <f t="shared" si="279"/>
        <v>363.57994055597868</v>
      </c>
      <c r="AC1015" s="30">
        <f t="shared" si="280"/>
        <v>935.42323295049482</v>
      </c>
      <c r="AD1015" s="31">
        <f t="shared" si="281"/>
        <v>0.81818181818181823</v>
      </c>
      <c r="AE1015" s="164">
        <f t="shared" si="282"/>
        <v>43.687999999999995</v>
      </c>
      <c r="AF1015" s="165">
        <f t="shared" si="283"/>
        <v>87.68484897180825</v>
      </c>
      <c r="AH1015" t="str">
        <f t="shared" si="284"/>
        <v>2022</v>
      </c>
    </row>
    <row r="1016" spans="4:34" hidden="1" x14ac:dyDescent="0.25">
      <c r="D1016" s="282" t="str">
        <f t="shared" si="269"/>
        <v>Q4 2022</v>
      </c>
      <c r="E1016" s="114" t="s">
        <v>67</v>
      </c>
      <c r="F1016" s="115" t="s">
        <v>86</v>
      </c>
      <c r="G1016" s="157" t="s">
        <v>43</v>
      </c>
      <c r="H1016" s="157" t="s">
        <v>197</v>
      </c>
      <c r="I1016" s="116" t="s">
        <v>64</v>
      </c>
      <c r="J1016" s="116" t="s">
        <v>51</v>
      </c>
      <c r="K1016" s="116" t="s">
        <v>46</v>
      </c>
      <c r="L1016" s="116" t="s">
        <v>46</v>
      </c>
      <c r="M1016" s="116"/>
      <c r="N1016" s="117">
        <v>1.9</v>
      </c>
      <c r="O1016" s="146">
        <v>396</v>
      </c>
      <c r="P1016" s="146">
        <v>484</v>
      </c>
      <c r="Q1016" s="242">
        <v>3.75</v>
      </c>
      <c r="R1016" s="118" t="str">
        <f t="shared" si="270"/>
        <v>300 - 399</v>
      </c>
      <c r="S1016" s="118" t="str">
        <f t="shared" si="271"/>
        <v>1.8 - 1.99</v>
      </c>
      <c r="T1016" s="119">
        <f t="shared" si="272"/>
        <v>7.125</v>
      </c>
      <c r="U1016" s="120">
        <f t="shared" si="273"/>
        <v>4.2804529529702968</v>
      </c>
      <c r="V1016" s="161">
        <f t="shared" si="274"/>
        <v>7.125</v>
      </c>
      <c r="W1016" s="161">
        <f t="shared" si="275"/>
        <v>2345.0906165860624</v>
      </c>
      <c r="X1016" s="121">
        <f t="shared" si="276"/>
        <v>126.46812643204551</v>
      </c>
      <c r="Y1016" s="188">
        <v>33.724833715212135</v>
      </c>
      <c r="Z1016" s="148">
        <f t="shared" si="277"/>
        <v>9</v>
      </c>
      <c r="AA1016" s="148">
        <f t="shared" si="278"/>
        <v>11</v>
      </c>
      <c r="AB1016" s="122">
        <f t="shared" si="279"/>
        <v>329.135525134886</v>
      </c>
      <c r="AC1016" s="30">
        <f t="shared" si="280"/>
        <v>1141.454120792079</v>
      </c>
      <c r="AD1016" s="31">
        <f t="shared" si="281"/>
        <v>0.81818181818181823</v>
      </c>
      <c r="AE1016" s="164">
        <f t="shared" si="282"/>
        <v>48.26</v>
      </c>
      <c r="AF1016" s="165">
        <f t="shared" si="283"/>
        <v>126.46812643204551</v>
      </c>
      <c r="AH1016" t="str">
        <f t="shared" si="284"/>
        <v>2022</v>
      </c>
    </row>
    <row r="1017" spans="4:34" hidden="1" x14ac:dyDescent="0.25">
      <c r="D1017" s="282" t="str">
        <f t="shared" si="269"/>
        <v>Q4 2022</v>
      </c>
      <c r="E1017" s="114" t="s">
        <v>67</v>
      </c>
      <c r="F1017" s="115" t="s">
        <v>86</v>
      </c>
      <c r="G1017" s="157" t="s">
        <v>43</v>
      </c>
      <c r="H1017" s="157" t="s">
        <v>197</v>
      </c>
      <c r="I1017" s="116" t="s">
        <v>50</v>
      </c>
      <c r="J1017" s="116" t="s">
        <v>51</v>
      </c>
      <c r="K1017" s="116" t="s">
        <v>75</v>
      </c>
      <c r="L1017" s="116" t="s">
        <v>75</v>
      </c>
      <c r="M1017" s="116" t="s">
        <v>167</v>
      </c>
      <c r="N1017" s="117">
        <v>1.53</v>
      </c>
      <c r="O1017" s="146">
        <v>188</v>
      </c>
      <c r="P1017" s="146">
        <v>460</v>
      </c>
      <c r="Q1017" s="242">
        <v>0.2</v>
      </c>
      <c r="R1017" s="118" t="str">
        <f t="shared" si="270"/>
        <v>300 - 399</v>
      </c>
      <c r="S1017" s="118" t="str">
        <f t="shared" si="271"/>
        <v>1.4 - 1.59</v>
      </c>
      <c r="T1017" s="119">
        <f t="shared" si="272"/>
        <v>0.30600000000000005</v>
      </c>
      <c r="U1017" s="120">
        <f t="shared" si="273"/>
        <v>0.1057785216122846</v>
      </c>
      <c r="V1017" s="161">
        <f t="shared" si="274"/>
        <v>0.30600000000000005</v>
      </c>
      <c r="W1017" s="161">
        <f t="shared" si="275"/>
        <v>99.386920668667472</v>
      </c>
      <c r="X1017" s="121">
        <f t="shared" si="276"/>
        <v>3.2711036468143817</v>
      </c>
      <c r="Y1017" s="188">
        <v>16.355518234071909</v>
      </c>
      <c r="Z1017" s="148">
        <f t="shared" si="277"/>
        <v>47</v>
      </c>
      <c r="AA1017" s="148">
        <f t="shared" si="278"/>
        <v>115</v>
      </c>
      <c r="AB1017" s="122">
        <f t="shared" si="279"/>
        <v>324.79385839433809</v>
      </c>
      <c r="AC1017" s="30">
        <f t="shared" si="280"/>
        <v>528.89260806142295</v>
      </c>
      <c r="AD1017" s="31">
        <f t="shared" si="281"/>
        <v>0.40869565217391307</v>
      </c>
      <c r="AE1017" s="164">
        <f t="shared" si="282"/>
        <v>38.862000000000002</v>
      </c>
      <c r="AF1017" s="165">
        <f t="shared" si="283"/>
        <v>3.2711036468143817</v>
      </c>
      <c r="AH1017" t="str">
        <f t="shared" si="284"/>
        <v>2022</v>
      </c>
    </row>
    <row r="1018" spans="4:34" hidden="1" x14ac:dyDescent="0.25">
      <c r="D1018" s="282" t="str">
        <f t="shared" si="269"/>
        <v>Q4 2022</v>
      </c>
      <c r="E1018" s="114" t="s">
        <v>67</v>
      </c>
      <c r="F1018" s="115" t="s">
        <v>86</v>
      </c>
      <c r="G1018" s="157" t="s">
        <v>43</v>
      </c>
      <c r="H1018" s="157" t="s">
        <v>197</v>
      </c>
      <c r="I1018" s="116" t="s">
        <v>73</v>
      </c>
      <c r="J1018" s="116" t="s">
        <v>51</v>
      </c>
      <c r="K1018" s="116" t="s">
        <v>78</v>
      </c>
      <c r="L1018" s="116" t="s">
        <v>78</v>
      </c>
      <c r="M1018" s="116" t="s">
        <v>303</v>
      </c>
      <c r="N1018" s="117">
        <v>1.75</v>
      </c>
      <c r="O1018" s="146">
        <v>372</v>
      </c>
      <c r="P1018" s="146">
        <v>430</v>
      </c>
      <c r="Q1018" s="242">
        <v>0.03</v>
      </c>
      <c r="R1018" s="118" t="str">
        <f t="shared" si="270"/>
        <v>300 - 399</v>
      </c>
      <c r="S1018" s="118" t="str">
        <f t="shared" si="271"/>
        <v>1.6 - 1.79</v>
      </c>
      <c r="T1018" s="119">
        <f t="shared" si="272"/>
        <v>5.2499999999999998E-2</v>
      </c>
      <c r="U1018" s="120">
        <f t="shared" si="273"/>
        <v>2.9328643041412493E-2</v>
      </c>
      <c r="V1018" s="161">
        <f t="shared" si="274"/>
        <v>5.2499999999999998E-2</v>
      </c>
      <c r="W1018" s="161">
        <f t="shared" si="275"/>
        <v>17.057420672540147</v>
      </c>
      <c r="X1018" s="121">
        <f t="shared" si="276"/>
        <v>0.94207785028254187</v>
      </c>
      <c r="Y1018" s="188">
        <v>31.402595009418064</v>
      </c>
      <c r="Z1018" s="148">
        <f t="shared" si="277"/>
        <v>186</v>
      </c>
      <c r="AA1018" s="148">
        <f t="shared" si="278"/>
        <v>215</v>
      </c>
      <c r="AB1018" s="122">
        <f t="shared" si="279"/>
        <v>324.90325090552659</v>
      </c>
      <c r="AC1018" s="30">
        <f t="shared" si="280"/>
        <v>977.62143471374986</v>
      </c>
      <c r="AD1018" s="31">
        <f t="shared" si="281"/>
        <v>0.8651162790697674</v>
      </c>
      <c r="AE1018" s="164">
        <f t="shared" si="282"/>
        <v>44.449999999999996</v>
      </c>
      <c r="AF1018" s="165">
        <f t="shared" si="283"/>
        <v>0.94207785028254187</v>
      </c>
      <c r="AH1018" t="str">
        <f t="shared" si="284"/>
        <v>2022</v>
      </c>
    </row>
    <row r="1019" spans="4:34" hidden="1" x14ac:dyDescent="0.25">
      <c r="D1019" s="282" t="str">
        <f t="shared" si="269"/>
        <v>Q4 2022</v>
      </c>
      <c r="E1019" s="114" t="s">
        <v>67</v>
      </c>
      <c r="F1019" s="115" t="s">
        <v>86</v>
      </c>
      <c r="G1019" s="157" t="s">
        <v>43</v>
      </c>
      <c r="H1019" s="157" t="s">
        <v>197</v>
      </c>
      <c r="I1019" s="116" t="s">
        <v>50</v>
      </c>
      <c r="J1019" s="116" t="s">
        <v>51</v>
      </c>
      <c r="K1019" s="116" t="s">
        <v>78</v>
      </c>
      <c r="L1019" s="116" t="s">
        <v>78</v>
      </c>
      <c r="M1019" s="116" t="s">
        <v>304</v>
      </c>
      <c r="N1019" s="117">
        <v>1.91</v>
      </c>
      <c r="O1019" s="146">
        <v>378</v>
      </c>
      <c r="P1019" s="146">
        <v>496</v>
      </c>
      <c r="Q1019" s="242">
        <v>9.2999999999999999E-2</v>
      </c>
      <c r="R1019" s="118" t="str">
        <f t="shared" si="270"/>
        <v>300 - 399</v>
      </c>
      <c r="S1019" s="118" t="str">
        <f t="shared" si="271"/>
        <v>1.8 - 1.99</v>
      </c>
      <c r="T1019" s="119">
        <f t="shared" si="272"/>
        <v>0.17762999999999998</v>
      </c>
      <c r="U1019" s="120">
        <f t="shared" si="273"/>
        <v>0.10552434119568849</v>
      </c>
      <c r="V1019" s="161">
        <f t="shared" si="274"/>
        <v>0.17762999999999998</v>
      </c>
      <c r="W1019" s="161">
        <f t="shared" si="275"/>
        <v>57.996517998928169</v>
      </c>
      <c r="X1019" s="121">
        <f t="shared" si="276"/>
        <v>2.9204413358758798</v>
      </c>
      <c r="Y1019" s="188">
        <v>31.402595009418064</v>
      </c>
      <c r="Z1019" s="148">
        <f t="shared" si="277"/>
        <v>189</v>
      </c>
      <c r="AA1019" s="148">
        <f t="shared" si="278"/>
        <v>248</v>
      </c>
      <c r="AB1019" s="122">
        <f t="shared" si="279"/>
        <v>326.5018183804998</v>
      </c>
      <c r="AC1019" s="30">
        <f t="shared" si="280"/>
        <v>1134.6703354375106</v>
      </c>
      <c r="AD1019" s="31">
        <f t="shared" si="281"/>
        <v>0.76209677419354838</v>
      </c>
      <c r="AE1019" s="164">
        <f t="shared" si="282"/>
        <v>48.513999999999996</v>
      </c>
      <c r="AF1019" s="165">
        <f t="shared" si="283"/>
        <v>2.9204413358758798</v>
      </c>
      <c r="AH1019" t="str">
        <f t="shared" si="284"/>
        <v>2022</v>
      </c>
    </row>
    <row r="1020" spans="4:34" hidden="1" x14ac:dyDescent="0.25">
      <c r="D1020" s="282" t="str">
        <f t="shared" si="269"/>
        <v>Q4 2022</v>
      </c>
      <c r="E1020" s="114" t="s">
        <v>67</v>
      </c>
      <c r="F1020" s="115" t="s">
        <v>86</v>
      </c>
      <c r="G1020" s="157" t="s">
        <v>43</v>
      </c>
      <c r="H1020" s="157" t="s">
        <v>197</v>
      </c>
      <c r="I1020" s="116" t="s">
        <v>50</v>
      </c>
      <c r="J1020" s="116" t="s">
        <v>51</v>
      </c>
      <c r="K1020" s="116" t="s">
        <v>70</v>
      </c>
      <c r="L1020" s="116" t="s">
        <v>74</v>
      </c>
      <c r="M1020" s="116" t="s">
        <v>305</v>
      </c>
      <c r="N1020" s="117">
        <v>1.2</v>
      </c>
      <c r="O1020" s="146">
        <v>450</v>
      </c>
      <c r="P1020" s="146">
        <v>450</v>
      </c>
      <c r="Q1020" s="242">
        <v>0.34499999999999997</v>
      </c>
      <c r="R1020" s="118" t="str">
        <f t="shared" si="270"/>
        <v>500 - 599</v>
      </c>
      <c r="S1020" s="118" t="str">
        <f t="shared" si="271"/>
        <v>1.2 - 1.39</v>
      </c>
      <c r="T1020" s="119">
        <f t="shared" si="272"/>
        <v>0.41399999999999998</v>
      </c>
      <c r="U1020" s="120">
        <f t="shared" si="273"/>
        <v>0.16025774399999995</v>
      </c>
      <c r="V1020" s="161">
        <f t="shared" si="274"/>
        <v>0.41399999999999992</v>
      </c>
      <c r="W1020" s="161">
        <f t="shared" si="275"/>
        <v>219.55665555842299</v>
      </c>
      <c r="X1020" s="121">
        <f t="shared" si="276"/>
        <v>5.6426537907548084</v>
      </c>
      <c r="Y1020" s="188">
        <v>16.355518234071909</v>
      </c>
      <c r="Z1020" s="148">
        <f t="shared" si="277"/>
        <v>1</v>
      </c>
      <c r="AA1020" s="148">
        <f t="shared" si="278"/>
        <v>1</v>
      </c>
      <c r="AB1020" s="122">
        <f t="shared" si="279"/>
        <v>530.33008588991072</v>
      </c>
      <c r="AC1020" s="30">
        <f t="shared" si="280"/>
        <v>464.51519999999988</v>
      </c>
      <c r="AD1020" s="31">
        <f t="shared" si="281"/>
        <v>1</v>
      </c>
      <c r="AE1020" s="164">
        <f t="shared" si="282"/>
        <v>30.479999999999997</v>
      </c>
      <c r="AF1020" s="165">
        <f t="shared" si="283"/>
        <v>5.6426537907548084</v>
      </c>
      <c r="AH1020" t="str">
        <f t="shared" si="284"/>
        <v>2022</v>
      </c>
    </row>
    <row r="1021" spans="4:34" hidden="1" x14ac:dyDescent="0.25">
      <c r="D1021" s="282" t="str">
        <f t="shared" si="269"/>
        <v>Q4 2022</v>
      </c>
      <c r="E1021" s="114" t="s">
        <v>67</v>
      </c>
      <c r="F1021" s="115" t="s">
        <v>86</v>
      </c>
      <c r="G1021" s="157" t="s">
        <v>43</v>
      </c>
      <c r="H1021" s="157" t="s">
        <v>197</v>
      </c>
      <c r="I1021" s="116" t="s">
        <v>88</v>
      </c>
      <c r="J1021" s="116" t="s">
        <v>51</v>
      </c>
      <c r="K1021" s="116" t="s">
        <v>55</v>
      </c>
      <c r="L1021" s="116" t="s">
        <v>55</v>
      </c>
      <c r="M1021" s="116"/>
      <c r="N1021" s="117">
        <v>1.36</v>
      </c>
      <c r="O1021" s="146">
        <v>360</v>
      </c>
      <c r="P1021" s="146">
        <v>360</v>
      </c>
      <c r="Q1021" s="242">
        <v>0.96781799999999996</v>
      </c>
      <c r="R1021" s="118" t="str">
        <f t="shared" si="270"/>
        <v>300 - 399</v>
      </c>
      <c r="S1021" s="118" t="str">
        <f t="shared" si="271"/>
        <v>1.2 - 1.39</v>
      </c>
      <c r="T1021" s="119">
        <f t="shared" si="272"/>
        <v>1.31623248</v>
      </c>
      <c r="U1021" s="120">
        <f t="shared" si="273"/>
        <v>0.57744277182182402</v>
      </c>
      <c r="V1021" s="161">
        <f t="shared" si="274"/>
        <v>1.3162324800000003</v>
      </c>
      <c r="W1021" s="161">
        <f t="shared" si="275"/>
        <v>492.73248294316949</v>
      </c>
      <c r="X1021" s="121">
        <f t="shared" si="276"/>
        <v>18.994997935515617</v>
      </c>
      <c r="Y1021" s="188">
        <v>19.626621880886301</v>
      </c>
      <c r="Z1021" s="148">
        <f t="shared" si="277"/>
        <v>1</v>
      </c>
      <c r="AA1021" s="148">
        <f t="shared" si="278"/>
        <v>1</v>
      </c>
      <c r="AB1021" s="122">
        <f t="shared" si="279"/>
        <v>374.35064886346635</v>
      </c>
      <c r="AC1021" s="30">
        <f t="shared" si="280"/>
        <v>596.64396800000009</v>
      </c>
      <c r="AD1021" s="31">
        <f t="shared" si="281"/>
        <v>1</v>
      </c>
      <c r="AE1021" s="164">
        <f t="shared" si="282"/>
        <v>34.544000000000004</v>
      </c>
      <c r="AF1021" s="165">
        <f t="shared" si="283"/>
        <v>18.994997935515617</v>
      </c>
      <c r="AH1021" t="str">
        <f t="shared" si="284"/>
        <v>2022</v>
      </c>
    </row>
    <row r="1022" spans="4:34" hidden="1" x14ac:dyDescent="0.25">
      <c r="D1022" s="282" t="str">
        <f t="shared" si="269"/>
        <v>Q4 2022</v>
      </c>
      <c r="E1022" s="114" t="s">
        <v>67</v>
      </c>
      <c r="F1022" s="115" t="s">
        <v>86</v>
      </c>
      <c r="G1022" s="157" t="s">
        <v>43</v>
      </c>
      <c r="H1022" s="157" t="s">
        <v>197</v>
      </c>
      <c r="I1022" s="116" t="s">
        <v>88</v>
      </c>
      <c r="J1022" s="116" t="s">
        <v>51</v>
      </c>
      <c r="K1022" s="116" t="s">
        <v>55</v>
      </c>
      <c r="L1022" s="116" t="s">
        <v>55</v>
      </c>
      <c r="M1022" s="116"/>
      <c r="N1022" s="117">
        <v>1.2</v>
      </c>
      <c r="O1022" s="146">
        <v>360</v>
      </c>
      <c r="P1022" s="146">
        <v>360</v>
      </c>
      <c r="Q1022" s="242">
        <v>0.98988500000000001</v>
      </c>
      <c r="R1022" s="118" t="str">
        <f t="shared" si="270"/>
        <v>400 - 499</v>
      </c>
      <c r="S1022" s="118" t="str">
        <f t="shared" si="271"/>
        <v>1.2 - 1.39</v>
      </c>
      <c r="T1022" s="119">
        <f t="shared" si="272"/>
        <v>1.187862</v>
      </c>
      <c r="U1022" s="120">
        <f t="shared" si="273"/>
        <v>0.45981662875199986</v>
      </c>
      <c r="V1022" s="161">
        <f t="shared" si="274"/>
        <v>1.187862</v>
      </c>
      <c r="W1022" s="161">
        <f t="shared" si="275"/>
        <v>503.96716518828885</v>
      </c>
      <c r="X1022" s="121">
        <f t="shared" si="276"/>
        <v>16.190082167134271</v>
      </c>
      <c r="Y1022" s="188">
        <v>16.355518234071909</v>
      </c>
      <c r="Z1022" s="148">
        <f t="shared" si="277"/>
        <v>1</v>
      </c>
      <c r="AA1022" s="148">
        <f t="shared" si="278"/>
        <v>1</v>
      </c>
      <c r="AB1022" s="122">
        <f t="shared" si="279"/>
        <v>424.26406871192853</v>
      </c>
      <c r="AC1022" s="30">
        <f t="shared" si="280"/>
        <v>464.51519999999988</v>
      </c>
      <c r="AD1022" s="31">
        <f t="shared" si="281"/>
        <v>1</v>
      </c>
      <c r="AE1022" s="164">
        <f t="shared" si="282"/>
        <v>30.479999999999997</v>
      </c>
      <c r="AF1022" s="165">
        <f t="shared" si="283"/>
        <v>16.190082167134271</v>
      </c>
      <c r="AH1022" t="str">
        <f t="shared" si="284"/>
        <v>2022</v>
      </c>
    </row>
    <row r="1023" spans="4:34" hidden="1" x14ac:dyDescent="0.25">
      <c r="D1023" s="282" t="str">
        <f t="shared" si="269"/>
        <v>Q4 2022</v>
      </c>
      <c r="E1023" s="114" t="s">
        <v>67</v>
      </c>
      <c r="F1023" s="115" t="s">
        <v>86</v>
      </c>
      <c r="G1023" s="157" t="s">
        <v>43</v>
      </c>
      <c r="H1023" s="157" t="s">
        <v>197</v>
      </c>
      <c r="I1023" s="116" t="s">
        <v>72</v>
      </c>
      <c r="J1023" s="116" t="s">
        <v>45</v>
      </c>
      <c r="K1023" s="116" t="s">
        <v>168</v>
      </c>
      <c r="L1023" s="116" t="s">
        <v>168</v>
      </c>
      <c r="M1023" s="116" t="s">
        <v>280</v>
      </c>
      <c r="N1023" s="117">
        <v>1.43</v>
      </c>
      <c r="O1023" s="146">
        <v>466</v>
      </c>
      <c r="P1023" s="146">
        <v>466</v>
      </c>
      <c r="Q1023" s="242">
        <v>0.06</v>
      </c>
      <c r="R1023" s="118" t="str">
        <f t="shared" si="270"/>
        <v>400 - 499</v>
      </c>
      <c r="S1023" s="118" t="str">
        <f t="shared" si="271"/>
        <v>1.4 - 1.59</v>
      </c>
      <c r="T1023" s="119">
        <f t="shared" si="272"/>
        <v>8.5799999999999987E-2</v>
      </c>
      <c r="U1023" s="120">
        <f t="shared" si="273"/>
        <v>3.9578630519999991E-2</v>
      </c>
      <c r="V1023" s="161">
        <f t="shared" si="274"/>
        <v>8.5799999999999987E-2</v>
      </c>
      <c r="W1023" s="161">
        <f t="shared" si="275"/>
        <v>39.541411203951732</v>
      </c>
      <c r="X1023" s="121">
        <f t="shared" si="276"/>
        <v>0.7686445088360061</v>
      </c>
      <c r="Y1023" s="188">
        <v>12.810741813933435</v>
      </c>
      <c r="Z1023" s="148">
        <f t="shared" si="277"/>
        <v>1</v>
      </c>
      <c r="AA1023" s="148">
        <f t="shared" si="278"/>
        <v>1</v>
      </c>
      <c r="AB1023" s="122">
        <f t="shared" si="279"/>
        <v>460.85560843766592</v>
      </c>
      <c r="AC1023" s="30">
        <f t="shared" si="280"/>
        <v>659.64384199999984</v>
      </c>
      <c r="AD1023" s="31">
        <f t="shared" si="281"/>
        <v>1</v>
      </c>
      <c r="AE1023" s="164">
        <f t="shared" si="282"/>
        <v>36.321999999999996</v>
      </c>
      <c r="AF1023" s="165">
        <f t="shared" si="283"/>
        <v>0.7686445088360061</v>
      </c>
      <c r="AH1023" t="str">
        <f t="shared" si="284"/>
        <v>2022</v>
      </c>
    </row>
    <row r="1024" spans="4:34" hidden="1" x14ac:dyDescent="0.25">
      <c r="D1024" s="282" t="str">
        <f t="shared" si="269"/>
        <v>Q4 2022</v>
      </c>
      <c r="E1024" s="114" t="s">
        <v>67</v>
      </c>
      <c r="F1024" s="115" t="s">
        <v>86</v>
      </c>
      <c r="G1024" s="157" t="s">
        <v>43</v>
      </c>
      <c r="H1024" s="157" t="s">
        <v>197</v>
      </c>
      <c r="I1024" s="116" t="s">
        <v>72</v>
      </c>
      <c r="J1024" s="116" t="s">
        <v>45</v>
      </c>
      <c r="K1024" s="116" t="s">
        <v>168</v>
      </c>
      <c r="L1024" s="116" t="s">
        <v>168</v>
      </c>
      <c r="M1024" s="116"/>
      <c r="N1024" s="117">
        <v>1.744</v>
      </c>
      <c r="O1024" s="146">
        <v>390</v>
      </c>
      <c r="P1024" s="146">
        <v>450</v>
      </c>
      <c r="Q1024" s="242">
        <v>5.0000000000000001E-3</v>
      </c>
      <c r="R1024" s="118" t="str">
        <f t="shared" si="270"/>
        <v>300 - 399</v>
      </c>
      <c r="S1024" s="118" t="str">
        <f t="shared" si="271"/>
        <v>1.6 - 1.79</v>
      </c>
      <c r="T1024" s="119">
        <f t="shared" si="272"/>
        <v>8.7200000000000003E-3</v>
      </c>
      <c r="U1024" s="120">
        <f t="shared" si="273"/>
        <v>4.8558894203451766E-3</v>
      </c>
      <c r="V1024" s="161">
        <f t="shared" si="274"/>
        <v>8.7200000000000003E-3</v>
      </c>
      <c r="W1024" s="161">
        <f t="shared" si="275"/>
        <v>2.9774149861918811</v>
      </c>
      <c r="X1024" s="121">
        <f t="shared" si="276"/>
        <v>5.2844309982475447E-2</v>
      </c>
      <c r="Y1024" s="188">
        <v>10.568861996495089</v>
      </c>
      <c r="Z1024" s="148">
        <f t="shared" si="277"/>
        <v>13</v>
      </c>
      <c r="AA1024" s="148">
        <f t="shared" si="278"/>
        <v>15</v>
      </c>
      <c r="AB1024" s="122">
        <f t="shared" si="279"/>
        <v>341.44667272842673</v>
      </c>
      <c r="AC1024" s="30">
        <f t="shared" si="280"/>
        <v>971.17788406903526</v>
      </c>
      <c r="AD1024" s="31">
        <f t="shared" si="281"/>
        <v>0.8666666666666667</v>
      </c>
      <c r="AE1024" s="164">
        <f t="shared" si="282"/>
        <v>44.297599999999996</v>
      </c>
      <c r="AF1024" s="165">
        <f t="shared" si="283"/>
        <v>5.2844309982475447E-2</v>
      </c>
      <c r="AH1024" t="str">
        <f t="shared" si="284"/>
        <v>2022</v>
      </c>
    </row>
    <row r="1025" spans="4:34" hidden="1" x14ac:dyDescent="0.25">
      <c r="D1025" s="282" t="str">
        <f t="shared" si="269"/>
        <v>Q4 2022</v>
      </c>
      <c r="E1025" s="114" t="s">
        <v>67</v>
      </c>
      <c r="F1025" s="115" t="s">
        <v>86</v>
      </c>
      <c r="G1025" s="157" t="s">
        <v>43</v>
      </c>
      <c r="H1025" s="157" t="s">
        <v>197</v>
      </c>
      <c r="I1025" s="116" t="s">
        <v>72</v>
      </c>
      <c r="J1025" s="116" t="s">
        <v>45</v>
      </c>
      <c r="K1025" s="116" t="s">
        <v>75</v>
      </c>
      <c r="L1025" s="116" t="s">
        <v>129</v>
      </c>
      <c r="M1025" s="116" t="s">
        <v>293</v>
      </c>
      <c r="N1025" s="117">
        <v>1.47</v>
      </c>
      <c r="O1025" s="146">
        <v>466</v>
      </c>
      <c r="P1025" s="146">
        <v>466</v>
      </c>
      <c r="Q1025" s="242">
        <v>0.03</v>
      </c>
      <c r="R1025" s="118" t="str">
        <f t="shared" si="270"/>
        <v>400 - 499</v>
      </c>
      <c r="S1025" s="118" t="str">
        <f t="shared" si="271"/>
        <v>1.4 - 1.59</v>
      </c>
      <c r="T1025" s="119">
        <f t="shared" si="272"/>
        <v>4.41E-2</v>
      </c>
      <c r="U1025" s="120">
        <f t="shared" si="273"/>
        <v>2.0911893659999993E-2</v>
      </c>
      <c r="V1025" s="161">
        <f t="shared" si="274"/>
        <v>4.4099999999999993E-2</v>
      </c>
      <c r="W1025" s="161">
        <f t="shared" si="275"/>
        <v>19.770705601975866</v>
      </c>
      <c r="X1025" s="121">
        <f t="shared" si="276"/>
        <v>0.38432225441800305</v>
      </c>
      <c r="Y1025" s="188">
        <v>12.810741813933435</v>
      </c>
      <c r="Z1025" s="148">
        <f t="shared" si="277"/>
        <v>1</v>
      </c>
      <c r="AA1025" s="148">
        <f t="shared" si="278"/>
        <v>1</v>
      </c>
      <c r="AB1025" s="122">
        <f t="shared" si="279"/>
        <v>448.31531977269543</v>
      </c>
      <c r="AC1025" s="30">
        <f t="shared" si="280"/>
        <v>697.06312199999979</v>
      </c>
      <c r="AD1025" s="31">
        <f t="shared" si="281"/>
        <v>1</v>
      </c>
      <c r="AE1025" s="164">
        <f t="shared" si="282"/>
        <v>37.337999999999994</v>
      </c>
      <c r="AF1025" s="165">
        <f t="shared" si="283"/>
        <v>0.38432225441800305</v>
      </c>
      <c r="AH1025" t="str">
        <f t="shared" si="284"/>
        <v>2022</v>
      </c>
    </row>
    <row r="1026" spans="4:34" hidden="1" x14ac:dyDescent="0.25">
      <c r="D1026" s="282" t="str">
        <f t="shared" si="269"/>
        <v>Q4 2022</v>
      </c>
      <c r="E1026" s="114" t="s">
        <v>67</v>
      </c>
      <c r="F1026" s="115" t="s">
        <v>86</v>
      </c>
      <c r="G1026" s="157" t="s">
        <v>43</v>
      </c>
      <c r="H1026" s="157" t="s">
        <v>197</v>
      </c>
      <c r="I1026" s="116" t="s">
        <v>72</v>
      </c>
      <c r="J1026" s="116" t="s">
        <v>45</v>
      </c>
      <c r="K1026" s="116" t="s">
        <v>75</v>
      </c>
      <c r="L1026" s="116" t="s">
        <v>129</v>
      </c>
      <c r="M1026" s="116" t="s">
        <v>308</v>
      </c>
      <c r="N1026" s="117">
        <v>1.28</v>
      </c>
      <c r="O1026" s="146">
        <v>416</v>
      </c>
      <c r="P1026" s="146">
        <v>416</v>
      </c>
      <c r="Q1026" s="242">
        <v>0.03</v>
      </c>
      <c r="R1026" s="118" t="str">
        <f t="shared" si="270"/>
        <v>400 - 499</v>
      </c>
      <c r="S1026" s="118" t="str">
        <f t="shared" si="271"/>
        <v>1.2 - 1.39</v>
      </c>
      <c r="T1026" s="119">
        <f t="shared" si="272"/>
        <v>3.8399999999999997E-2</v>
      </c>
      <c r="U1026" s="120">
        <f t="shared" si="273"/>
        <v>1.5855452160000002E-2</v>
      </c>
      <c r="V1026" s="161">
        <f t="shared" si="274"/>
        <v>3.8400000000000004E-2</v>
      </c>
      <c r="W1026" s="161">
        <f t="shared" si="275"/>
        <v>17.649385258416224</v>
      </c>
      <c r="X1026" s="121">
        <f t="shared" si="276"/>
        <v>0.38432225441800305</v>
      </c>
      <c r="Y1026" s="188">
        <v>12.810741813933435</v>
      </c>
      <c r="Z1026" s="148">
        <f t="shared" si="277"/>
        <v>1</v>
      </c>
      <c r="AA1026" s="148">
        <f t="shared" si="278"/>
        <v>1</v>
      </c>
      <c r="AB1026" s="122">
        <f t="shared" si="279"/>
        <v>459.61940777125585</v>
      </c>
      <c r="AC1026" s="30">
        <f t="shared" si="280"/>
        <v>528.51507200000003</v>
      </c>
      <c r="AD1026" s="31">
        <f t="shared" si="281"/>
        <v>1</v>
      </c>
      <c r="AE1026" s="164">
        <f t="shared" si="282"/>
        <v>32.512</v>
      </c>
      <c r="AF1026" s="165">
        <f t="shared" si="283"/>
        <v>0.38432225441800305</v>
      </c>
      <c r="AH1026" t="str">
        <f t="shared" si="284"/>
        <v>2022</v>
      </c>
    </row>
    <row r="1027" spans="4:34" hidden="1" x14ac:dyDescent="0.25">
      <c r="D1027" s="282" t="str">
        <f t="shared" si="269"/>
        <v>Q4 2022</v>
      </c>
      <c r="E1027" s="114" t="s">
        <v>67</v>
      </c>
      <c r="F1027" s="115" t="s">
        <v>86</v>
      </c>
      <c r="G1027" s="157" t="s">
        <v>43</v>
      </c>
      <c r="H1027" s="157" t="s">
        <v>197</v>
      </c>
      <c r="I1027" s="116" t="s">
        <v>58</v>
      </c>
      <c r="J1027" s="116" t="s">
        <v>45</v>
      </c>
      <c r="K1027" s="116" t="s">
        <v>75</v>
      </c>
      <c r="L1027" s="116" t="s">
        <v>129</v>
      </c>
      <c r="M1027" s="116" t="s">
        <v>162</v>
      </c>
      <c r="N1027" s="117">
        <v>1.39</v>
      </c>
      <c r="O1027" s="146">
        <v>454</v>
      </c>
      <c r="P1027" s="146">
        <v>454</v>
      </c>
      <c r="Q1027" s="242">
        <v>1.4999999999999999E-2</v>
      </c>
      <c r="R1027" s="118" t="str">
        <f t="shared" si="270"/>
        <v>400 - 499</v>
      </c>
      <c r="S1027" s="118" t="str">
        <f t="shared" si="271"/>
        <v>1.2 - 1.39</v>
      </c>
      <c r="T1027" s="119">
        <f t="shared" si="272"/>
        <v>2.0849999999999997E-2</v>
      </c>
      <c r="U1027" s="120">
        <f t="shared" si="273"/>
        <v>9.3488522699999976E-3</v>
      </c>
      <c r="V1027" s="161">
        <f t="shared" si="274"/>
        <v>2.0849999999999997E-2</v>
      </c>
      <c r="W1027" s="161">
        <f t="shared" si="275"/>
        <v>9.6307943597607757</v>
      </c>
      <c r="X1027" s="121">
        <f t="shared" si="276"/>
        <v>0.19216112720900153</v>
      </c>
      <c r="Y1027" s="188">
        <v>12.810741813933435</v>
      </c>
      <c r="Z1027" s="148">
        <f t="shared" si="277"/>
        <v>1</v>
      </c>
      <c r="AA1027" s="148">
        <f t="shared" si="278"/>
        <v>1</v>
      </c>
      <c r="AB1027" s="122">
        <f t="shared" si="279"/>
        <v>461.90860238660804</v>
      </c>
      <c r="AC1027" s="30">
        <f t="shared" si="280"/>
        <v>623.25681799999995</v>
      </c>
      <c r="AD1027" s="31">
        <f t="shared" si="281"/>
        <v>1</v>
      </c>
      <c r="AE1027" s="164">
        <f t="shared" si="282"/>
        <v>35.305999999999997</v>
      </c>
      <c r="AF1027" s="165">
        <f t="shared" si="283"/>
        <v>0.19216112720900153</v>
      </c>
      <c r="AH1027" t="str">
        <f t="shared" si="284"/>
        <v>2022</v>
      </c>
    </row>
    <row r="1028" spans="4:34" hidden="1" x14ac:dyDescent="0.25">
      <c r="D1028" s="282" t="str">
        <f t="shared" si="269"/>
        <v>Q4 2022</v>
      </c>
      <c r="E1028" s="114" t="s">
        <v>67</v>
      </c>
      <c r="F1028" s="115" t="s">
        <v>86</v>
      </c>
      <c r="G1028" s="157" t="s">
        <v>43</v>
      </c>
      <c r="H1028" s="157" t="s">
        <v>197</v>
      </c>
      <c r="I1028" s="116" t="s">
        <v>58</v>
      </c>
      <c r="J1028" s="116" t="s">
        <v>45</v>
      </c>
      <c r="K1028" s="116" t="s">
        <v>75</v>
      </c>
      <c r="L1028" s="116" t="s">
        <v>129</v>
      </c>
      <c r="M1028" s="116" t="s">
        <v>299</v>
      </c>
      <c r="N1028" s="117">
        <v>1.43</v>
      </c>
      <c r="O1028" s="146">
        <v>466</v>
      </c>
      <c r="P1028" s="146">
        <v>466</v>
      </c>
      <c r="Q1028" s="242">
        <v>0.13500000000000001</v>
      </c>
      <c r="R1028" s="118" t="str">
        <f t="shared" si="270"/>
        <v>400 - 499</v>
      </c>
      <c r="S1028" s="118" t="str">
        <f t="shared" si="271"/>
        <v>1.4 - 1.59</v>
      </c>
      <c r="T1028" s="119">
        <f t="shared" si="272"/>
        <v>0.19305</v>
      </c>
      <c r="U1028" s="120">
        <f t="shared" si="273"/>
        <v>8.905191866999998E-2</v>
      </c>
      <c r="V1028" s="161">
        <f t="shared" si="274"/>
        <v>0.19305</v>
      </c>
      <c r="W1028" s="161">
        <f t="shared" si="275"/>
        <v>88.96817520889141</v>
      </c>
      <c r="X1028" s="121">
        <f t="shared" si="276"/>
        <v>1.5565051303929132</v>
      </c>
      <c r="Y1028" s="188">
        <v>11.529667632540097</v>
      </c>
      <c r="Z1028" s="148">
        <f t="shared" si="277"/>
        <v>1</v>
      </c>
      <c r="AA1028" s="148">
        <f t="shared" si="278"/>
        <v>1</v>
      </c>
      <c r="AB1028" s="122">
        <f t="shared" si="279"/>
        <v>460.85560843766592</v>
      </c>
      <c r="AC1028" s="30">
        <f t="shared" si="280"/>
        <v>659.64384199999984</v>
      </c>
      <c r="AD1028" s="31">
        <f t="shared" si="281"/>
        <v>1</v>
      </c>
      <c r="AE1028" s="164">
        <f t="shared" si="282"/>
        <v>36.321999999999996</v>
      </c>
      <c r="AF1028" s="165">
        <f t="shared" si="283"/>
        <v>1.5565051303929132</v>
      </c>
      <c r="AH1028" t="str">
        <f t="shared" si="284"/>
        <v>2022</v>
      </c>
    </row>
    <row r="1029" spans="4:34" hidden="1" x14ac:dyDescent="0.25">
      <c r="D1029" s="282" t="str">
        <f t="shared" si="269"/>
        <v>Q4 2022</v>
      </c>
      <c r="E1029" s="114" t="s">
        <v>67</v>
      </c>
      <c r="F1029" s="115" t="s">
        <v>86</v>
      </c>
      <c r="G1029" s="157" t="s">
        <v>43</v>
      </c>
      <c r="H1029" s="157" t="s">
        <v>197</v>
      </c>
      <c r="I1029" s="116" t="s">
        <v>58</v>
      </c>
      <c r="J1029" s="116" t="s">
        <v>45</v>
      </c>
      <c r="K1029" s="116" t="s">
        <v>75</v>
      </c>
      <c r="L1029" s="116" t="s">
        <v>129</v>
      </c>
      <c r="M1029" s="116" t="s">
        <v>278</v>
      </c>
      <c r="N1029" s="117">
        <v>1.45</v>
      </c>
      <c r="O1029" s="146">
        <v>480</v>
      </c>
      <c r="P1029" s="146">
        <v>480</v>
      </c>
      <c r="Q1029" s="242">
        <v>0.03</v>
      </c>
      <c r="R1029" s="118" t="str">
        <f t="shared" si="270"/>
        <v>400 - 499</v>
      </c>
      <c r="S1029" s="118" t="str">
        <f t="shared" si="271"/>
        <v>1.4 - 1.59</v>
      </c>
      <c r="T1029" s="119">
        <f t="shared" si="272"/>
        <v>4.3499999999999997E-2</v>
      </c>
      <c r="U1029" s="120">
        <f t="shared" si="273"/>
        <v>2.0346733499999995E-2</v>
      </c>
      <c r="V1029" s="161">
        <f t="shared" si="274"/>
        <v>4.3500000000000004E-2</v>
      </c>
      <c r="W1029" s="161">
        <f t="shared" si="275"/>
        <v>20.364675298172568</v>
      </c>
      <c r="X1029" s="121">
        <f t="shared" si="276"/>
        <v>0.38432225441800305</v>
      </c>
      <c r="Y1029" s="188">
        <v>12.810741813933435</v>
      </c>
      <c r="Z1029" s="148">
        <f t="shared" si="277"/>
        <v>1</v>
      </c>
      <c r="AA1029" s="148">
        <f t="shared" si="278"/>
        <v>1</v>
      </c>
      <c r="AB1029" s="122">
        <f t="shared" si="279"/>
        <v>468.15345513040393</v>
      </c>
      <c r="AC1029" s="30">
        <f t="shared" si="280"/>
        <v>678.22444999999993</v>
      </c>
      <c r="AD1029" s="31">
        <f t="shared" si="281"/>
        <v>1</v>
      </c>
      <c r="AE1029" s="164">
        <f t="shared" si="282"/>
        <v>36.83</v>
      </c>
      <c r="AF1029" s="165">
        <f t="shared" si="283"/>
        <v>0.38432225441800305</v>
      </c>
      <c r="AH1029" t="str">
        <f t="shared" si="284"/>
        <v>2022</v>
      </c>
    </row>
    <row r="1030" spans="4:34" hidden="1" x14ac:dyDescent="0.25">
      <c r="D1030" s="282" t="str">
        <f t="shared" si="269"/>
        <v>Q4 2022</v>
      </c>
      <c r="E1030" s="114" t="s">
        <v>67</v>
      </c>
      <c r="F1030" s="115" t="s">
        <v>86</v>
      </c>
      <c r="G1030" s="157" t="s">
        <v>43</v>
      </c>
      <c r="H1030" s="157" t="s">
        <v>197</v>
      </c>
      <c r="I1030" s="116" t="s">
        <v>72</v>
      </c>
      <c r="J1030" s="116" t="s">
        <v>45</v>
      </c>
      <c r="K1030" s="116" t="s">
        <v>75</v>
      </c>
      <c r="L1030" s="116" t="s">
        <v>129</v>
      </c>
      <c r="M1030" s="116" t="s">
        <v>300</v>
      </c>
      <c r="N1030" s="117">
        <v>1.43</v>
      </c>
      <c r="O1030" s="146">
        <v>466</v>
      </c>
      <c r="P1030" s="146">
        <v>466</v>
      </c>
      <c r="Q1030" s="242">
        <v>0.06</v>
      </c>
      <c r="R1030" s="118" t="str">
        <f t="shared" si="270"/>
        <v>400 - 499</v>
      </c>
      <c r="S1030" s="118" t="str">
        <f t="shared" si="271"/>
        <v>1.4 - 1.59</v>
      </c>
      <c r="T1030" s="119">
        <f t="shared" si="272"/>
        <v>8.5799999999999987E-2</v>
      </c>
      <c r="U1030" s="120">
        <f t="shared" si="273"/>
        <v>3.9578630519999991E-2</v>
      </c>
      <c r="V1030" s="161">
        <f t="shared" si="274"/>
        <v>8.5799999999999987E-2</v>
      </c>
      <c r="W1030" s="161">
        <f t="shared" si="275"/>
        <v>39.541411203951732</v>
      </c>
      <c r="X1030" s="121">
        <f t="shared" si="276"/>
        <v>0.7686445088360061</v>
      </c>
      <c r="Y1030" s="188">
        <v>12.810741813933435</v>
      </c>
      <c r="Z1030" s="148">
        <f t="shared" si="277"/>
        <v>1</v>
      </c>
      <c r="AA1030" s="148">
        <f t="shared" si="278"/>
        <v>1</v>
      </c>
      <c r="AB1030" s="122">
        <f t="shared" si="279"/>
        <v>460.85560843766592</v>
      </c>
      <c r="AC1030" s="30">
        <f t="shared" si="280"/>
        <v>659.64384199999984</v>
      </c>
      <c r="AD1030" s="31">
        <f t="shared" si="281"/>
        <v>1</v>
      </c>
      <c r="AE1030" s="164">
        <f t="shared" si="282"/>
        <v>36.321999999999996</v>
      </c>
      <c r="AF1030" s="165">
        <f t="shared" si="283"/>
        <v>0.7686445088360061</v>
      </c>
      <c r="AH1030" t="str">
        <f t="shared" si="284"/>
        <v>2022</v>
      </c>
    </row>
    <row r="1031" spans="4:34" hidden="1" x14ac:dyDescent="0.25">
      <c r="D1031" s="282" t="str">
        <f t="shared" si="269"/>
        <v>Q4 2022</v>
      </c>
      <c r="E1031" s="114" t="s">
        <v>67</v>
      </c>
      <c r="F1031" s="115" t="s">
        <v>86</v>
      </c>
      <c r="G1031" s="157" t="s">
        <v>43</v>
      </c>
      <c r="H1031" s="157" t="s">
        <v>197</v>
      </c>
      <c r="I1031" s="116" t="s">
        <v>72</v>
      </c>
      <c r="J1031" s="116" t="s">
        <v>45</v>
      </c>
      <c r="K1031" s="116" t="s">
        <v>75</v>
      </c>
      <c r="L1031" s="116" t="s">
        <v>129</v>
      </c>
      <c r="M1031" s="116" t="s">
        <v>301</v>
      </c>
      <c r="N1031" s="117">
        <v>1.651</v>
      </c>
      <c r="O1031" s="146">
        <v>336</v>
      </c>
      <c r="P1031" s="146">
        <v>384</v>
      </c>
      <c r="Q1031" s="242">
        <v>0.1</v>
      </c>
      <c r="R1031" s="118" t="str">
        <f t="shared" si="270"/>
        <v>300 - 399</v>
      </c>
      <c r="S1031" s="118" t="str">
        <f t="shared" si="271"/>
        <v>1.6 - 1.79</v>
      </c>
      <c r="T1031" s="119">
        <f t="shared" si="272"/>
        <v>0.16510000000000002</v>
      </c>
      <c r="U1031" s="120">
        <f t="shared" si="273"/>
        <v>8.7150756899964626E-2</v>
      </c>
      <c r="V1031" s="161">
        <f t="shared" si="274"/>
        <v>0.16510000000000002</v>
      </c>
      <c r="W1031" s="161">
        <f t="shared" si="275"/>
        <v>51.024699901126326</v>
      </c>
      <c r="X1031" s="121">
        <f t="shared" si="276"/>
        <v>1.2810741813933435</v>
      </c>
      <c r="Y1031" s="188">
        <v>12.810741813933435</v>
      </c>
      <c r="Z1031" s="148">
        <f t="shared" si="277"/>
        <v>7</v>
      </c>
      <c r="AA1031" s="148">
        <f t="shared" si="278"/>
        <v>8</v>
      </c>
      <c r="AB1031" s="122">
        <f t="shared" si="279"/>
        <v>309.0533004308075</v>
      </c>
      <c r="AC1031" s="30">
        <f t="shared" si="280"/>
        <v>871.50756899964608</v>
      </c>
      <c r="AD1031" s="31">
        <f t="shared" si="281"/>
        <v>0.875</v>
      </c>
      <c r="AE1031" s="164">
        <f t="shared" si="282"/>
        <v>41.935400000000001</v>
      </c>
      <c r="AF1031" s="165">
        <f t="shared" si="283"/>
        <v>1.2810741813933435</v>
      </c>
      <c r="AH1031" t="str">
        <f t="shared" si="284"/>
        <v>2022</v>
      </c>
    </row>
    <row r="1032" spans="4:34" hidden="1" x14ac:dyDescent="0.25">
      <c r="D1032" s="282" t="str">
        <f t="shared" si="269"/>
        <v>Q4 2022</v>
      </c>
      <c r="E1032" s="114" t="s">
        <v>67</v>
      </c>
      <c r="F1032" s="115" t="s">
        <v>86</v>
      </c>
      <c r="G1032" s="157" t="s">
        <v>43</v>
      </c>
      <c r="H1032" s="157" t="s">
        <v>197</v>
      </c>
      <c r="I1032" s="116" t="s">
        <v>50</v>
      </c>
      <c r="J1032" s="116" t="s">
        <v>45</v>
      </c>
      <c r="K1032" s="116" t="s">
        <v>75</v>
      </c>
      <c r="L1032" s="116" t="s">
        <v>129</v>
      </c>
      <c r="M1032" s="116" t="s">
        <v>301</v>
      </c>
      <c r="N1032" s="117">
        <v>1.651</v>
      </c>
      <c r="O1032" s="146">
        <v>336</v>
      </c>
      <c r="P1032" s="146">
        <v>384</v>
      </c>
      <c r="Q1032" s="242">
        <v>0.17499999999999999</v>
      </c>
      <c r="R1032" s="118" t="str">
        <f t="shared" si="270"/>
        <v>300 - 399</v>
      </c>
      <c r="S1032" s="118" t="str">
        <f t="shared" si="271"/>
        <v>1.6 - 1.79</v>
      </c>
      <c r="T1032" s="119">
        <f t="shared" si="272"/>
        <v>0.28892499999999999</v>
      </c>
      <c r="U1032" s="120">
        <f t="shared" si="273"/>
        <v>0.15251382457493803</v>
      </c>
      <c r="V1032" s="161">
        <f t="shared" si="274"/>
        <v>0.28892499999999999</v>
      </c>
      <c r="W1032" s="161">
        <f t="shared" si="275"/>
        <v>89.293224826971056</v>
      </c>
      <c r="X1032" s="121">
        <f t="shared" si="276"/>
        <v>2.9721891519069046</v>
      </c>
      <c r="Y1032" s="188">
        <v>16.983938010896598</v>
      </c>
      <c r="Z1032" s="148">
        <f t="shared" si="277"/>
        <v>7</v>
      </c>
      <c r="AA1032" s="148">
        <f t="shared" si="278"/>
        <v>8</v>
      </c>
      <c r="AB1032" s="122">
        <f t="shared" si="279"/>
        <v>309.0533004308075</v>
      </c>
      <c r="AC1032" s="30">
        <f t="shared" si="280"/>
        <v>871.50756899964608</v>
      </c>
      <c r="AD1032" s="31">
        <f t="shared" si="281"/>
        <v>0.875</v>
      </c>
      <c r="AE1032" s="164">
        <f t="shared" si="282"/>
        <v>41.935400000000001</v>
      </c>
      <c r="AF1032" s="165">
        <f t="shared" si="283"/>
        <v>2.9721891519069046</v>
      </c>
      <c r="AH1032" t="str">
        <f t="shared" si="284"/>
        <v>2022</v>
      </c>
    </row>
    <row r="1033" spans="4:34" hidden="1" x14ac:dyDescent="0.25">
      <c r="D1033" s="282" t="str">
        <f t="shared" si="269"/>
        <v>Q4 2022</v>
      </c>
      <c r="E1033" s="114" t="s">
        <v>67</v>
      </c>
      <c r="F1033" s="115" t="s">
        <v>86</v>
      </c>
      <c r="G1033" s="157" t="s">
        <v>43</v>
      </c>
      <c r="H1033" s="157" t="s">
        <v>197</v>
      </c>
      <c r="I1033" s="116" t="s">
        <v>72</v>
      </c>
      <c r="J1033" s="116" t="s">
        <v>45</v>
      </c>
      <c r="K1033" s="116" t="s">
        <v>75</v>
      </c>
      <c r="L1033" s="116" t="s">
        <v>129</v>
      </c>
      <c r="M1033" s="116" t="s">
        <v>296</v>
      </c>
      <c r="N1033" s="117">
        <v>1.744</v>
      </c>
      <c r="O1033" s="146">
        <v>390</v>
      </c>
      <c r="P1033" s="146">
        <v>450</v>
      </c>
      <c r="Q1033" s="242">
        <v>3.5000000000000003E-2</v>
      </c>
      <c r="R1033" s="118" t="str">
        <f t="shared" si="270"/>
        <v>300 - 399</v>
      </c>
      <c r="S1033" s="118" t="str">
        <f t="shared" si="271"/>
        <v>1.6 - 1.79</v>
      </c>
      <c r="T1033" s="119">
        <f t="shared" si="272"/>
        <v>6.1040000000000004E-2</v>
      </c>
      <c r="U1033" s="120">
        <f t="shared" si="273"/>
        <v>3.3991225942416235E-2</v>
      </c>
      <c r="V1033" s="161">
        <f t="shared" si="274"/>
        <v>6.1040000000000004E-2</v>
      </c>
      <c r="W1033" s="161">
        <f t="shared" si="275"/>
        <v>20.84190490334317</v>
      </c>
      <c r="X1033" s="121">
        <f t="shared" si="276"/>
        <v>0.5349940473432433</v>
      </c>
      <c r="Y1033" s="188">
        <v>15.285544209806949</v>
      </c>
      <c r="Z1033" s="148">
        <f t="shared" si="277"/>
        <v>13</v>
      </c>
      <c r="AA1033" s="148">
        <f t="shared" si="278"/>
        <v>15</v>
      </c>
      <c r="AB1033" s="122">
        <f t="shared" si="279"/>
        <v>341.44667272842673</v>
      </c>
      <c r="AC1033" s="30">
        <f t="shared" si="280"/>
        <v>971.17788406903526</v>
      </c>
      <c r="AD1033" s="31">
        <f t="shared" si="281"/>
        <v>0.8666666666666667</v>
      </c>
      <c r="AE1033" s="164">
        <f t="shared" si="282"/>
        <v>44.297599999999996</v>
      </c>
      <c r="AF1033" s="165">
        <f t="shared" si="283"/>
        <v>0.5349940473432433</v>
      </c>
      <c r="AH1033" t="str">
        <f t="shared" si="284"/>
        <v>2022</v>
      </c>
    </row>
    <row r="1034" spans="4:34" hidden="1" x14ac:dyDescent="0.25">
      <c r="D1034" s="282" t="str">
        <f t="shared" ref="D1034:D1097" si="285">F1034&amp;" "&amp;E1034</f>
        <v>Q4 2022</v>
      </c>
      <c r="E1034" s="114" t="s">
        <v>67</v>
      </c>
      <c r="F1034" s="115" t="s">
        <v>86</v>
      </c>
      <c r="G1034" s="157" t="s">
        <v>43</v>
      </c>
      <c r="H1034" s="157" t="s">
        <v>197</v>
      </c>
      <c r="I1034" s="116" t="s">
        <v>50</v>
      </c>
      <c r="J1034" s="116" t="s">
        <v>45</v>
      </c>
      <c r="K1034" s="116" t="s">
        <v>75</v>
      </c>
      <c r="L1034" s="116" t="s">
        <v>129</v>
      </c>
      <c r="M1034" s="116" t="s">
        <v>296</v>
      </c>
      <c r="N1034" s="117">
        <v>1.744</v>
      </c>
      <c r="O1034" s="146">
        <v>390</v>
      </c>
      <c r="P1034" s="146">
        <v>450</v>
      </c>
      <c r="Q1034" s="242">
        <v>0.23499999999999999</v>
      </c>
      <c r="R1034" s="118" t="str">
        <f t="shared" si="270"/>
        <v>300 - 399</v>
      </c>
      <c r="S1034" s="118" t="str">
        <f t="shared" si="271"/>
        <v>1.6 - 1.79</v>
      </c>
      <c r="T1034" s="119">
        <f t="shared" si="272"/>
        <v>0.40983999999999998</v>
      </c>
      <c r="U1034" s="120">
        <f t="shared" si="273"/>
        <v>0.22822680275622326</v>
      </c>
      <c r="V1034" s="161">
        <f t="shared" si="274"/>
        <v>0.40983999999999998</v>
      </c>
      <c r="W1034" s="161">
        <f t="shared" si="275"/>
        <v>139.93850435101842</v>
      </c>
      <c r="X1034" s="121">
        <f t="shared" si="276"/>
        <v>4.7622576183962924</v>
      </c>
      <c r="Y1034" s="188">
        <v>20.264926035728905</v>
      </c>
      <c r="Z1034" s="148">
        <f t="shared" si="277"/>
        <v>13</v>
      </c>
      <c r="AA1034" s="148">
        <f t="shared" si="278"/>
        <v>15</v>
      </c>
      <c r="AB1034" s="122">
        <f t="shared" si="279"/>
        <v>341.44667272842673</v>
      </c>
      <c r="AC1034" s="30">
        <f t="shared" si="280"/>
        <v>971.17788406903526</v>
      </c>
      <c r="AD1034" s="31">
        <f t="shared" si="281"/>
        <v>0.8666666666666667</v>
      </c>
      <c r="AE1034" s="164">
        <f t="shared" si="282"/>
        <v>44.297599999999996</v>
      </c>
      <c r="AF1034" s="165">
        <f t="shared" si="283"/>
        <v>4.7622576183962924</v>
      </c>
      <c r="AH1034" t="str">
        <f t="shared" si="284"/>
        <v>2022</v>
      </c>
    </row>
    <row r="1035" spans="4:34" hidden="1" x14ac:dyDescent="0.25">
      <c r="D1035" s="282" t="str">
        <f t="shared" si="285"/>
        <v>Q4 2022</v>
      </c>
      <c r="E1035" s="114" t="s">
        <v>67</v>
      </c>
      <c r="F1035" s="115" t="s">
        <v>86</v>
      </c>
      <c r="G1035" s="157" t="s">
        <v>43</v>
      </c>
      <c r="H1035" s="157" t="s">
        <v>197</v>
      </c>
      <c r="I1035" s="116" t="s">
        <v>72</v>
      </c>
      <c r="J1035" s="116" t="s">
        <v>45</v>
      </c>
      <c r="K1035" s="116" t="s">
        <v>75</v>
      </c>
      <c r="L1035" s="116" t="s">
        <v>75</v>
      </c>
      <c r="M1035" s="116">
        <v>6</v>
      </c>
      <c r="N1035" s="117">
        <v>1.47</v>
      </c>
      <c r="O1035" s="146">
        <v>194</v>
      </c>
      <c r="P1035" s="146">
        <v>368</v>
      </c>
      <c r="Q1035" s="242">
        <v>0.23</v>
      </c>
      <c r="R1035" s="118" t="str">
        <f t="shared" si="270"/>
        <v>200 - 299</v>
      </c>
      <c r="S1035" s="118" t="str">
        <f t="shared" si="271"/>
        <v>1.4 - 1.59</v>
      </c>
      <c r="T1035" s="119">
        <f t="shared" si="272"/>
        <v>0.33810000000000001</v>
      </c>
      <c r="U1035" s="120">
        <f t="shared" si="273"/>
        <v>0.13227652829468992</v>
      </c>
      <c r="V1035" s="161">
        <f t="shared" si="274"/>
        <v>0.33809999999999996</v>
      </c>
      <c r="W1035" s="161">
        <f t="shared" si="275"/>
        <v>95.681105762841185</v>
      </c>
      <c r="X1035" s="121">
        <f t="shared" si="276"/>
        <v>2.4308382591938704</v>
      </c>
      <c r="Y1035" s="188">
        <v>10.568861996495089</v>
      </c>
      <c r="Z1035" s="148">
        <f t="shared" si="277"/>
        <v>97</v>
      </c>
      <c r="AA1035" s="148">
        <f t="shared" si="278"/>
        <v>184</v>
      </c>
      <c r="AB1035" s="122">
        <f t="shared" si="279"/>
        <v>282.99646779899786</v>
      </c>
      <c r="AC1035" s="30">
        <f t="shared" si="280"/>
        <v>575.11534041169523</v>
      </c>
      <c r="AD1035" s="31">
        <f t="shared" si="281"/>
        <v>0.52717391304347827</v>
      </c>
      <c r="AE1035" s="164">
        <f t="shared" si="282"/>
        <v>37.337999999999994</v>
      </c>
      <c r="AF1035" s="165">
        <f t="shared" si="283"/>
        <v>2.4308382591938704</v>
      </c>
      <c r="AH1035" t="str">
        <f t="shared" si="284"/>
        <v>2022</v>
      </c>
    </row>
    <row r="1036" spans="4:34" hidden="1" x14ac:dyDescent="0.25">
      <c r="D1036" s="282" t="str">
        <f t="shared" si="285"/>
        <v>Q4 2022</v>
      </c>
      <c r="E1036" s="114" t="s">
        <v>67</v>
      </c>
      <c r="F1036" s="115" t="s">
        <v>86</v>
      </c>
      <c r="G1036" s="157" t="s">
        <v>43</v>
      </c>
      <c r="H1036" s="157" t="s">
        <v>197</v>
      </c>
      <c r="I1036" s="116" t="s">
        <v>50</v>
      </c>
      <c r="J1036" s="116" t="s">
        <v>45</v>
      </c>
      <c r="K1036" s="116" t="s">
        <v>75</v>
      </c>
      <c r="L1036" s="116" t="s">
        <v>75</v>
      </c>
      <c r="M1036" s="116">
        <v>6</v>
      </c>
      <c r="N1036" s="117">
        <v>1.474</v>
      </c>
      <c r="O1036" s="146">
        <v>194</v>
      </c>
      <c r="P1036" s="146">
        <v>368</v>
      </c>
      <c r="Q1036" s="242">
        <v>0.6</v>
      </c>
      <c r="R1036" s="118" t="str">
        <f t="shared" si="270"/>
        <v>200 - 299</v>
      </c>
      <c r="S1036" s="118" t="str">
        <f t="shared" si="271"/>
        <v>1.4 - 1.59</v>
      </c>
      <c r="T1036" s="119">
        <f t="shared" si="272"/>
        <v>0.88439999999999996</v>
      </c>
      <c r="U1036" s="120">
        <f t="shared" si="273"/>
        <v>0.34694968689277261</v>
      </c>
      <c r="V1036" s="161">
        <f t="shared" si="274"/>
        <v>0.88439999999999996</v>
      </c>
      <c r="W1036" s="161">
        <f t="shared" si="275"/>
        <v>249.60288459871612</v>
      </c>
      <c r="X1036" s="121">
        <f t="shared" si="276"/>
        <v>6.3413171978970535</v>
      </c>
      <c r="Y1036" s="188">
        <v>10.568861996495089</v>
      </c>
      <c r="Z1036" s="148">
        <f t="shared" si="277"/>
        <v>97</v>
      </c>
      <c r="AA1036" s="148">
        <f t="shared" si="278"/>
        <v>184</v>
      </c>
      <c r="AB1036" s="122">
        <f t="shared" si="279"/>
        <v>282.22849909398025</v>
      </c>
      <c r="AC1036" s="30">
        <f t="shared" si="280"/>
        <v>578.24947815462099</v>
      </c>
      <c r="AD1036" s="31">
        <f t="shared" si="281"/>
        <v>0.52717391304347827</v>
      </c>
      <c r="AE1036" s="164">
        <f t="shared" si="282"/>
        <v>37.439599999999999</v>
      </c>
      <c r="AF1036" s="165">
        <f t="shared" si="283"/>
        <v>6.3413171978970535</v>
      </c>
      <c r="AH1036" t="str">
        <f t="shared" si="284"/>
        <v>2022</v>
      </c>
    </row>
    <row r="1037" spans="4:34" hidden="1" x14ac:dyDescent="0.25">
      <c r="D1037" s="282" t="str">
        <f t="shared" si="285"/>
        <v>Q4 2022</v>
      </c>
      <c r="E1037" s="114" t="s">
        <v>67</v>
      </c>
      <c r="F1037" s="115" t="s">
        <v>86</v>
      </c>
      <c r="G1037" s="157" t="s">
        <v>43</v>
      </c>
      <c r="H1037" s="157" t="s">
        <v>197</v>
      </c>
      <c r="I1037" s="116" t="s">
        <v>58</v>
      </c>
      <c r="J1037" s="116" t="s">
        <v>45</v>
      </c>
      <c r="K1037" s="116" t="s">
        <v>75</v>
      </c>
      <c r="L1037" s="116" t="s">
        <v>75</v>
      </c>
      <c r="M1037" s="116" t="s">
        <v>276</v>
      </c>
      <c r="N1037" s="117">
        <v>1.47</v>
      </c>
      <c r="O1037" s="146">
        <v>194</v>
      </c>
      <c r="P1037" s="146">
        <v>368</v>
      </c>
      <c r="Q1037" s="242">
        <v>0.87</v>
      </c>
      <c r="R1037" s="118" t="str">
        <f t="shared" si="270"/>
        <v>200 - 299</v>
      </c>
      <c r="S1037" s="118" t="str">
        <f t="shared" si="271"/>
        <v>1.4 - 1.59</v>
      </c>
      <c r="T1037" s="119">
        <f t="shared" si="272"/>
        <v>1.2788999999999999</v>
      </c>
      <c r="U1037" s="120">
        <f t="shared" si="273"/>
        <v>0.50035034615817486</v>
      </c>
      <c r="V1037" s="161">
        <f t="shared" si="274"/>
        <v>1.2788999999999997</v>
      </c>
      <c r="W1037" s="161">
        <f t="shared" si="275"/>
        <v>361.92418266813837</v>
      </c>
      <c r="X1037" s="121">
        <f t="shared" si="276"/>
        <v>11.145345378122087</v>
      </c>
      <c r="Y1037" s="188">
        <v>12.810741813933435</v>
      </c>
      <c r="Z1037" s="148">
        <f t="shared" si="277"/>
        <v>97</v>
      </c>
      <c r="AA1037" s="148">
        <f t="shared" si="278"/>
        <v>184</v>
      </c>
      <c r="AB1037" s="122">
        <f t="shared" si="279"/>
        <v>282.99646779899786</v>
      </c>
      <c r="AC1037" s="30">
        <f t="shared" si="280"/>
        <v>575.11534041169523</v>
      </c>
      <c r="AD1037" s="31">
        <f t="shared" si="281"/>
        <v>0.52717391304347827</v>
      </c>
      <c r="AE1037" s="164">
        <f t="shared" si="282"/>
        <v>37.337999999999994</v>
      </c>
      <c r="AF1037" s="165">
        <f t="shared" si="283"/>
        <v>11.145345378122087</v>
      </c>
      <c r="AH1037" t="str">
        <f t="shared" si="284"/>
        <v>2022</v>
      </c>
    </row>
    <row r="1038" spans="4:34" hidden="1" x14ac:dyDescent="0.25">
      <c r="D1038" s="282" t="str">
        <f t="shared" si="285"/>
        <v>Q4 2022</v>
      </c>
      <c r="E1038" s="114" t="s">
        <v>67</v>
      </c>
      <c r="F1038" s="115" t="s">
        <v>86</v>
      </c>
      <c r="G1038" s="157" t="s">
        <v>43</v>
      </c>
      <c r="H1038" s="157" t="s">
        <v>197</v>
      </c>
      <c r="I1038" s="116" t="s">
        <v>72</v>
      </c>
      <c r="J1038" s="116" t="s">
        <v>45</v>
      </c>
      <c r="K1038" s="116" t="s">
        <v>75</v>
      </c>
      <c r="L1038" s="116" t="s">
        <v>75</v>
      </c>
      <c r="M1038" s="116" t="s">
        <v>285</v>
      </c>
      <c r="N1038" s="117">
        <v>1.32</v>
      </c>
      <c r="O1038" s="146">
        <v>466</v>
      </c>
      <c r="P1038" s="146">
        <v>466</v>
      </c>
      <c r="Q1038" s="242">
        <v>7.4999999999999997E-2</v>
      </c>
      <c r="R1038" s="118" t="str">
        <f t="shared" ref="R1038:R1101" si="286">VLOOKUP(MATCH(AB1038, PPIDefinition, 1), Index2PPICat, 2, FALSE)</f>
        <v>400 - 499</v>
      </c>
      <c r="S1038" s="118" t="str">
        <f t="shared" ref="S1038:S1101" si="287">VLOOKUP(MATCH(N1038, SizeDefinition, 1), Index2SizeCat, 2, FALSE)</f>
        <v>1.2 - 1.39</v>
      </c>
      <c r="T1038" s="119">
        <f t="shared" ref="T1038:T1101" si="288">N1038*Q1038</f>
        <v>9.9000000000000005E-2</v>
      </c>
      <c r="U1038" s="120">
        <f t="shared" ref="U1038:U1101" si="289">Q1038*AC1038/1000</f>
        <v>4.2154754399999994E-2</v>
      </c>
      <c r="V1038" s="161">
        <f t="shared" ref="V1038:V1101" si="290">Q1038*AE1038/25.4</f>
        <v>9.8999999999999991E-2</v>
      </c>
      <c r="W1038" s="161">
        <f t="shared" ref="W1038:W1101" si="291">Q1038*SQRT(O1038^2+P1038^2)</f>
        <v>49.42676400493967</v>
      </c>
      <c r="X1038" s="121">
        <f t="shared" ref="X1038:X1101" si="292">IF(Q1038=0, 0, Q1038*Y1038)</f>
        <v>0.86472507244050723</v>
      </c>
      <c r="Y1038" s="188">
        <v>11.529667632540097</v>
      </c>
      <c r="Z1038" s="148">
        <f t="shared" ref="Z1038:Z1101" si="293">VLOOKUP(O1038&amp;" x "&amp;P1038, Reso2Code, 3, FALSE)</f>
        <v>1</v>
      </c>
      <c r="AA1038" s="148">
        <f t="shared" ref="AA1038:AA1101" si="294">VLOOKUP(O1038&amp;" x "&amp;P1038, Reso2Code, 4, FALSE)</f>
        <v>1</v>
      </c>
      <c r="AB1038" s="122">
        <f t="shared" ref="AB1038:AB1101" si="295">SQRT(O1038^2+P1038^2)/N1038</f>
        <v>499.26024247413807</v>
      </c>
      <c r="AC1038" s="30">
        <f t="shared" ref="AC1038:AC1101" si="296">AE1038^2*AD1038/(1+AD1038^2)</f>
        <v>562.06339199999991</v>
      </c>
      <c r="AD1038" s="31">
        <f t="shared" ref="AD1038:AD1101" si="297">IF(Z1038=0, 0, Z1038/AA1038)</f>
        <v>1</v>
      </c>
      <c r="AE1038" s="164">
        <f t="shared" ref="AE1038:AE1101" si="298">N1038*25.4</f>
        <v>33.527999999999999</v>
      </c>
      <c r="AF1038" s="165">
        <f t="shared" ref="AF1038:AF1101" si="299">Q1038*Y1038</f>
        <v>0.86472507244050723</v>
      </c>
      <c r="AH1038" t="str">
        <f t="shared" ref="AH1038:AH1101" si="300">TEXT(E1038, "####")</f>
        <v>2022</v>
      </c>
    </row>
    <row r="1039" spans="4:34" hidden="1" x14ac:dyDescent="0.25">
      <c r="D1039" s="282" t="str">
        <f t="shared" si="285"/>
        <v>Q4 2022</v>
      </c>
      <c r="E1039" s="114" t="s">
        <v>67</v>
      </c>
      <c r="F1039" s="115" t="s">
        <v>86</v>
      </c>
      <c r="G1039" s="157" t="s">
        <v>43</v>
      </c>
      <c r="H1039" s="157" t="s">
        <v>197</v>
      </c>
      <c r="I1039" s="116" t="s">
        <v>50</v>
      </c>
      <c r="J1039" s="116" t="s">
        <v>45</v>
      </c>
      <c r="K1039" s="116" t="s">
        <v>75</v>
      </c>
      <c r="L1039" s="116" t="s">
        <v>75</v>
      </c>
      <c r="M1039" s="116" t="s">
        <v>285</v>
      </c>
      <c r="N1039" s="117">
        <v>1.32</v>
      </c>
      <c r="O1039" s="146">
        <v>466</v>
      </c>
      <c r="P1039" s="146">
        <v>466</v>
      </c>
      <c r="Q1039" s="242">
        <v>0.375</v>
      </c>
      <c r="R1039" s="118" t="str">
        <f t="shared" si="286"/>
        <v>400 - 499</v>
      </c>
      <c r="S1039" s="118" t="str">
        <f t="shared" si="287"/>
        <v>1.2 - 1.39</v>
      </c>
      <c r="T1039" s="119">
        <f t="shared" si="288"/>
        <v>0.495</v>
      </c>
      <c r="U1039" s="120">
        <f t="shared" si="289"/>
        <v>0.21077377199999994</v>
      </c>
      <c r="V1039" s="161">
        <f t="shared" si="290"/>
        <v>0.49500000000000005</v>
      </c>
      <c r="W1039" s="161">
        <f t="shared" si="291"/>
        <v>247.13382002469837</v>
      </c>
      <c r="X1039" s="121">
        <f t="shared" si="292"/>
        <v>4.3236253622025362</v>
      </c>
      <c r="Y1039" s="188">
        <v>11.529667632540097</v>
      </c>
      <c r="Z1039" s="148">
        <f t="shared" si="293"/>
        <v>1</v>
      </c>
      <c r="AA1039" s="148">
        <f t="shared" si="294"/>
        <v>1</v>
      </c>
      <c r="AB1039" s="122">
        <f t="shared" si="295"/>
        <v>499.26024247413807</v>
      </c>
      <c r="AC1039" s="30">
        <f t="shared" si="296"/>
        <v>562.06339199999991</v>
      </c>
      <c r="AD1039" s="31">
        <f t="shared" si="297"/>
        <v>1</v>
      </c>
      <c r="AE1039" s="164">
        <f t="shared" si="298"/>
        <v>33.527999999999999</v>
      </c>
      <c r="AF1039" s="165">
        <f t="shared" si="299"/>
        <v>4.3236253622025362</v>
      </c>
      <c r="AH1039" t="str">
        <f t="shared" si="300"/>
        <v>2022</v>
      </c>
    </row>
    <row r="1040" spans="4:34" hidden="1" x14ac:dyDescent="0.25">
      <c r="D1040" s="282" t="str">
        <f t="shared" si="285"/>
        <v>Q4 2022</v>
      </c>
      <c r="E1040" s="114" t="s">
        <v>67</v>
      </c>
      <c r="F1040" s="115" t="s">
        <v>86</v>
      </c>
      <c r="G1040" s="157" t="s">
        <v>43</v>
      </c>
      <c r="H1040" s="157" t="s">
        <v>197</v>
      </c>
      <c r="I1040" s="116" t="s">
        <v>72</v>
      </c>
      <c r="J1040" s="116" t="s">
        <v>45</v>
      </c>
      <c r="K1040" s="116" t="s">
        <v>75</v>
      </c>
      <c r="L1040" s="116" t="s">
        <v>75</v>
      </c>
      <c r="M1040" s="116" t="s">
        <v>164</v>
      </c>
      <c r="N1040" s="117">
        <v>1.41</v>
      </c>
      <c r="O1040" s="146">
        <v>320</v>
      </c>
      <c r="P1040" s="146">
        <v>360</v>
      </c>
      <c r="Q1040" s="242">
        <v>3.5000000000000003E-2</v>
      </c>
      <c r="R1040" s="118" t="str">
        <f t="shared" si="286"/>
        <v>300 - 399</v>
      </c>
      <c r="S1040" s="118" t="str">
        <f t="shared" si="287"/>
        <v>1.4 - 1.59</v>
      </c>
      <c r="T1040" s="119">
        <f t="shared" si="288"/>
        <v>4.9350000000000005E-2</v>
      </c>
      <c r="U1040" s="120">
        <f t="shared" si="289"/>
        <v>2.2291443737379305E-2</v>
      </c>
      <c r="V1040" s="161">
        <f t="shared" si="290"/>
        <v>4.9349999999999991E-2</v>
      </c>
      <c r="W1040" s="161">
        <f t="shared" si="291"/>
        <v>16.858232410309213</v>
      </c>
      <c r="X1040" s="121">
        <f t="shared" si="292"/>
        <v>0.4035383671389034</v>
      </c>
      <c r="Y1040" s="188">
        <v>11.529667632540097</v>
      </c>
      <c r="Z1040" s="148">
        <f t="shared" si="293"/>
        <v>8</v>
      </c>
      <c r="AA1040" s="148">
        <f t="shared" si="294"/>
        <v>9</v>
      </c>
      <c r="AB1040" s="122">
        <f t="shared" si="295"/>
        <v>341.60551996573889</v>
      </c>
      <c r="AC1040" s="30">
        <f t="shared" si="296"/>
        <v>636.89839249655142</v>
      </c>
      <c r="AD1040" s="31">
        <f t="shared" si="297"/>
        <v>0.88888888888888884</v>
      </c>
      <c r="AE1040" s="164">
        <f t="shared" si="298"/>
        <v>35.813999999999993</v>
      </c>
      <c r="AF1040" s="165">
        <f t="shared" si="299"/>
        <v>0.4035383671389034</v>
      </c>
      <c r="AH1040" t="str">
        <f t="shared" si="300"/>
        <v>2022</v>
      </c>
    </row>
    <row r="1041" spans="4:34" hidden="1" x14ac:dyDescent="0.25">
      <c r="D1041" s="282" t="str">
        <f t="shared" si="285"/>
        <v>Q4 2022</v>
      </c>
      <c r="E1041" s="114" t="s">
        <v>67</v>
      </c>
      <c r="F1041" s="115" t="s">
        <v>86</v>
      </c>
      <c r="G1041" s="157" t="s">
        <v>43</v>
      </c>
      <c r="H1041" s="157" t="s">
        <v>197</v>
      </c>
      <c r="I1041" s="116" t="s">
        <v>72</v>
      </c>
      <c r="J1041" s="116" t="s">
        <v>45</v>
      </c>
      <c r="K1041" s="116" t="s">
        <v>75</v>
      </c>
      <c r="L1041" s="116" t="s">
        <v>75</v>
      </c>
      <c r="M1041" s="116" t="s">
        <v>291</v>
      </c>
      <c r="N1041" s="117">
        <v>1.74</v>
      </c>
      <c r="O1041" s="146">
        <v>466</v>
      </c>
      <c r="P1041" s="146">
        <v>466</v>
      </c>
      <c r="Q1041" s="242">
        <v>3.2000000000000001E-2</v>
      </c>
      <c r="R1041" s="118" t="str">
        <f t="shared" si="286"/>
        <v>300 - 399</v>
      </c>
      <c r="S1041" s="118" t="str">
        <f t="shared" si="287"/>
        <v>1.6 - 1.79</v>
      </c>
      <c r="T1041" s="119">
        <f t="shared" si="288"/>
        <v>5.568E-2</v>
      </c>
      <c r="U1041" s="120">
        <f t="shared" si="289"/>
        <v>3.1252582655999998E-2</v>
      </c>
      <c r="V1041" s="161">
        <f t="shared" si="290"/>
        <v>5.568E-2</v>
      </c>
      <c r="W1041" s="161">
        <f t="shared" si="291"/>
        <v>21.088752642107593</v>
      </c>
      <c r="X1041" s="121">
        <f t="shared" si="292"/>
        <v>0.48913741471382238</v>
      </c>
      <c r="Y1041" s="188">
        <v>15.285544209806949</v>
      </c>
      <c r="Z1041" s="148">
        <f t="shared" si="293"/>
        <v>1</v>
      </c>
      <c r="AA1041" s="148">
        <f t="shared" si="294"/>
        <v>1</v>
      </c>
      <c r="AB1041" s="122">
        <f t="shared" si="295"/>
        <v>378.74914946313925</v>
      </c>
      <c r="AC1041" s="30">
        <f t="shared" si="296"/>
        <v>976.64320799999996</v>
      </c>
      <c r="AD1041" s="31">
        <f t="shared" si="297"/>
        <v>1</v>
      </c>
      <c r="AE1041" s="164">
        <f t="shared" si="298"/>
        <v>44.195999999999998</v>
      </c>
      <c r="AF1041" s="165">
        <f t="shared" si="299"/>
        <v>0.48913741471382238</v>
      </c>
      <c r="AH1041" t="str">
        <f t="shared" si="300"/>
        <v>2022</v>
      </c>
    </row>
    <row r="1042" spans="4:34" hidden="1" x14ac:dyDescent="0.25">
      <c r="D1042" s="282" t="str">
        <f t="shared" si="285"/>
        <v>Q4 2022</v>
      </c>
      <c r="E1042" s="114" t="s">
        <v>67</v>
      </c>
      <c r="F1042" s="115" t="s">
        <v>86</v>
      </c>
      <c r="G1042" s="157" t="s">
        <v>43</v>
      </c>
      <c r="H1042" s="157" t="s">
        <v>197</v>
      </c>
      <c r="I1042" s="116" t="s">
        <v>58</v>
      </c>
      <c r="J1042" s="116" t="s">
        <v>45</v>
      </c>
      <c r="K1042" s="116" t="s">
        <v>75</v>
      </c>
      <c r="L1042" s="116" t="s">
        <v>75</v>
      </c>
      <c r="M1042" s="116" t="s">
        <v>291</v>
      </c>
      <c r="N1042" s="117">
        <v>1.74</v>
      </c>
      <c r="O1042" s="146">
        <v>336</v>
      </c>
      <c r="P1042" s="146">
        <v>580</v>
      </c>
      <c r="Q1042" s="242">
        <v>0.57499999999999996</v>
      </c>
      <c r="R1042" s="118" t="str">
        <f t="shared" si="286"/>
        <v>300 - 399</v>
      </c>
      <c r="S1042" s="118" t="str">
        <f t="shared" si="287"/>
        <v>1.6 - 1.79</v>
      </c>
      <c r="T1042" s="119">
        <f t="shared" si="288"/>
        <v>1.0004999999999999</v>
      </c>
      <c r="U1042" s="120">
        <f t="shared" si="289"/>
        <v>0.48715649066828098</v>
      </c>
      <c r="V1042" s="161">
        <f t="shared" si="290"/>
        <v>1.0004999999999999</v>
      </c>
      <c r="W1042" s="161">
        <f t="shared" si="291"/>
        <v>385.41988791446653</v>
      </c>
      <c r="X1042" s="121">
        <f t="shared" si="292"/>
        <v>8.7891879206389945</v>
      </c>
      <c r="Y1042" s="188">
        <v>15.285544209806949</v>
      </c>
      <c r="Z1042" s="148">
        <f t="shared" si="293"/>
        <v>84</v>
      </c>
      <c r="AA1042" s="148">
        <f t="shared" si="294"/>
        <v>145</v>
      </c>
      <c r="AB1042" s="122">
        <f t="shared" si="295"/>
        <v>385.22727427732792</v>
      </c>
      <c r="AC1042" s="30">
        <f t="shared" si="296"/>
        <v>847.22867942309745</v>
      </c>
      <c r="AD1042" s="31">
        <f t="shared" si="297"/>
        <v>0.57931034482758625</v>
      </c>
      <c r="AE1042" s="164">
        <f t="shared" si="298"/>
        <v>44.195999999999998</v>
      </c>
      <c r="AF1042" s="165">
        <f t="shared" si="299"/>
        <v>8.7891879206389945</v>
      </c>
      <c r="AH1042" t="str">
        <f t="shared" si="300"/>
        <v>2022</v>
      </c>
    </row>
    <row r="1043" spans="4:34" hidden="1" x14ac:dyDescent="0.25">
      <c r="D1043" s="282" t="str">
        <f t="shared" si="285"/>
        <v>Q4 2022</v>
      </c>
      <c r="E1043" s="114" t="s">
        <v>67</v>
      </c>
      <c r="F1043" s="115" t="s">
        <v>86</v>
      </c>
      <c r="G1043" s="157" t="s">
        <v>43</v>
      </c>
      <c r="H1043" s="157" t="s">
        <v>197</v>
      </c>
      <c r="I1043" s="116" t="s">
        <v>73</v>
      </c>
      <c r="J1043" s="116" t="s">
        <v>45</v>
      </c>
      <c r="K1043" s="116" t="s">
        <v>75</v>
      </c>
      <c r="L1043" s="116" t="s">
        <v>75</v>
      </c>
      <c r="M1043" s="116" t="s">
        <v>292</v>
      </c>
      <c r="N1043" s="117">
        <v>1.43</v>
      </c>
      <c r="O1043" s="146">
        <v>466</v>
      </c>
      <c r="P1043" s="146">
        <v>466</v>
      </c>
      <c r="Q1043" s="242">
        <v>0.13</v>
      </c>
      <c r="R1043" s="118" t="str">
        <f t="shared" si="286"/>
        <v>400 - 499</v>
      </c>
      <c r="S1043" s="118" t="str">
        <f t="shared" si="287"/>
        <v>1.4 - 1.59</v>
      </c>
      <c r="T1043" s="119">
        <f t="shared" si="288"/>
        <v>0.18590000000000001</v>
      </c>
      <c r="U1043" s="120">
        <f t="shared" si="289"/>
        <v>8.5753699459999985E-2</v>
      </c>
      <c r="V1043" s="161">
        <f t="shared" si="290"/>
        <v>0.18589999999999998</v>
      </c>
      <c r="W1043" s="161">
        <f t="shared" si="291"/>
        <v>85.673057608562104</v>
      </c>
      <c r="X1043" s="121">
        <f t="shared" si="292"/>
        <v>1.5834622125518452</v>
      </c>
      <c r="Y1043" s="188">
        <v>12.180478558091115</v>
      </c>
      <c r="Z1043" s="148">
        <f t="shared" si="293"/>
        <v>1</v>
      </c>
      <c r="AA1043" s="148">
        <f t="shared" si="294"/>
        <v>1</v>
      </c>
      <c r="AB1043" s="122">
        <f t="shared" si="295"/>
        <v>460.85560843766592</v>
      </c>
      <c r="AC1043" s="30">
        <f t="shared" si="296"/>
        <v>659.64384199999984</v>
      </c>
      <c r="AD1043" s="31">
        <f t="shared" si="297"/>
        <v>1</v>
      </c>
      <c r="AE1043" s="164">
        <f t="shared" si="298"/>
        <v>36.321999999999996</v>
      </c>
      <c r="AF1043" s="165">
        <f t="shared" si="299"/>
        <v>1.5834622125518452</v>
      </c>
      <c r="AH1043" t="str">
        <f t="shared" si="300"/>
        <v>2022</v>
      </c>
    </row>
    <row r="1044" spans="4:34" hidden="1" x14ac:dyDescent="0.25">
      <c r="D1044" s="282" t="str">
        <f t="shared" si="285"/>
        <v>Q4 2022</v>
      </c>
      <c r="E1044" s="114" t="s">
        <v>67</v>
      </c>
      <c r="F1044" s="115" t="s">
        <v>86</v>
      </c>
      <c r="G1044" s="157" t="s">
        <v>43</v>
      </c>
      <c r="H1044" s="157" t="s">
        <v>197</v>
      </c>
      <c r="I1044" s="116" t="s">
        <v>58</v>
      </c>
      <c r="J1044" s="116" t="s">
        <v>45</v>
      </c>
      <c r="K1044" s="116" t="s">
        <v>75</v>
      </c>
      <c r="L1044" s="116" t="s">
        <v>75</v>
      </c>
      <c r="M1044" s="116" t="s">
        <v>283</v>
      </c>
      <c r="N1044" s="117">
        <v>1.43</v>
      </c>
      <c r="O1044" s="146">
        <v>466</v>
      </c>
      <c r="P1044" s="146">
        <v>466</v>
      </c>
      <c r="Q1044" s="242">
        <v>0.59</v>
      </c>
      <c r="R1044" s="118" t="str">
        <f t="shared" si="286"/>
        <v>400 - 499</v>
      </c>
      <c r="S1044" s="118" t="str">
        <f t="shared" si="287"/>
        <v>1.4 - 1.59</v>
      </c>
      <c r="T1044" s="119">
        <f t="shared" si="288"/>
        <v>0.84369999999999989</v>
      </c>
      <c r="U1044" s="120">
        <f t="shared" si="289"/>
        <v>0.38918986677999989</v>
      </c>
      <c r="V1044" s="161">
        <f t="shared" si="290"/>
        <v>0.84369999999999989</v>
      </c>
      <c r="W1044" s="161">
        <f t="shared" si="291"/>
        <v>388.82387683885872</v>
      </c>
      <c r="X1044" s="121">
        <f t="shared" si="292"/>
        <v>7.5583376702207259</v>
      </c>
      <c r="Y1044" s="188">
        <v>12.810741813933435</v>
      </c>
      <c r="Z1044" s="148">
        <f t="shared" si="293"/>
        <v>1</v>
      </c>
      <c r="AA1044" s="148">
        <f t="shared" si="294"/>
        <v>1</v>
      </c>
      <c r="AB1044" s="122">
        <f t="shared" si="295"/>
        <v>460.85560843766592</v>
      </c>
      <c r="AC1044" s="30">
        <f t="shared" si="296"/>
        <v>659.64384199999984</v>
      </c>
      <c r="AD1044" s="31">
        <f t="shared" si="297"/>
        <v>1</v>
      </c>
      <c r="AE1044" s="164">
        <f t="shared" si="298"/>
        <v>36.321999999999996</v>
      </c>
      <c r="AF1044" s="165">
        <f t="shared" si="299"/>
        <v>7.5583376702207259</v>
      </c>
      <c r="AH1044" t="str">
        <f t="shared" si="300"/>
        <v>2022</v>
      </c>
    </row>
    <row r="1045" spans="4:34" hidden="1" x14ac:dyDescent="0.25">
      <c r="D1045" s="282" t="str">
        <f t="shared" si="285"/>
        <v>Q4 2022</v>
      </c>
      <c r="E1045" s="114" t="s">
        <v>67</v>
      </c>
      <c r="F1045" s="115" t="s">
        <v>86</v>
      </c>
      <c r="G1045" s="157" t="s">
        <v>43</v>
      </c>
      <c r="H1045" s="157" t="s">
        <v>197</v>
      </c>
      <c r="I1045" s="116" t="s">
        <v>50</v>
      </c>
      <c r="J1045" s="116" t="s">
        <v>45</v>
      </c>
      <c r="K1045" s="116" t="s">
        <v>75</v>
      </c>
      <c r="L1045" s="116" t="s">
        <v>75</v>
      </c>
      <c r="M1045" s="116" t="s">
        <v>283</v>
      </c>
      <c r="N1045" s="117">
        <v>1.43</v>
      </c>
      <c r="O1045" s="146">
        <v>466</v>
      </c>
      <c r="P1045" s="146">
        <v>466</v>
      </c>
      <c r="Q1045" s="242">
        <v>0.63</v>
      </c>
      <c r="R1045" s="118" t="str">
        <f t="shared" si="286"/>
        <v>400 - 499</v>
      </c>
      <c r="S1045" s="118" t="str">
        <f t="shared" si="287"/>
        <v>1.4 - 1.59</v>
      </c>
      <c r="T1045" s="119">
        <f t="shared" si="288"/>
        <v>0.90089999999999992</v>
      </c>
      <c r="U1045" s="120">
        <f t="shared" si="289"/>
        <v>0.41557562045999991</v>
      </c>
      <c r="V1045" s="161">
        <f t="shared" si="290"/>
        <v>0.90089999999999992</v>
      </c>
      <c r="W1045" s="161">
        <f t="shared" si="291"/>
        <v>415.18481764149323</v>
      </c>
      <c r="X1045" s="121">
        <f t="shared" si="292"/>
        <v>8.0707673427780637</v>
      </c>
      <c r="Y1045" s="188">
        <v>12.810741813933435</v>
      </c>
      <c r="Z1045" s="148">
        <f t="shared" si="293"/>
        <v>1</v>
      </c>
      <c r="AA1045" s="148">
        <f t="shared" si="294"/>
        <v>1</v>
      </c>
      <c r="AB1045" s="122">
        <f t="shared" si="295"/>
        <v>460.85560843766592</v>
      </c>
      <c r="AC1045" s="30">
        <f t="shared" si="296"/>
        <v>659.64384199999984</v>
      </c>
      <c r="AD1045" s="31">
        <f t="shared" si="297"/>
        <v>1</v>
      </c>
      <c r="AE1045" s="164">
        <f t="shared" si="298"/>
        <v>36.321999999999996</v>
      </c>
      <c r="AF1045" s="165">
        <f t="shared" si="299"/>
        <v>8.0707673427780637</v>
      </c>
      <c r="AH1045" t="str">
        <f t="shared" si="300"/>
        <v>2022</v>
      </c>
    </row>
    <row r="1046" spans="4:34" hidden="1" x14ac:dyDescent="0.25">
      <c r="D1046" s="282" t="str">
        <f t="shared" si="285"/>
        <v>Q4 2022</v>
      </c>
      <c r="E1046" s="114" t="s">
        <v>67</v>
      </c>
      <c r="F1046" s="115" t="s">
        <v>86</v>
      </c>
      <c r="G1046" s="157" t="s">
        <v>43</v>
      </c>
      <c r="H1046" s="157" t="s">
        <v>197</v>
      </c>
      <c r="I1046" s="116" t="s">
        <v>72</v>
      </c>
      <c r="J1046" s="116" t="s">
        <v>45</v>
      </c>
      <c r="K1046" s="116" t="s">
        <v>75</v>
      </c>
      <c r="L1046" s="116" t="s">
        <v>75</v>
      </c>
      <c r="M1046" s="116"/>
      <c r="N1046" s="117">
        <v>1.43</v>
      </c>
      <c r="O1046" s="146">
        <v>466</v>
      </c>
      <c r="P1046" s="146">
        <v>466</v>
      </c>
      <c r="Q1046" s="242">
        <v>0.17499999999999999</v>
      </c>
      <c r="R1046" s="118" t="str">
        <f t="shared" si="286"/>
        <v>400 - 499</v>
      </c>
      <c r="S1046" s="118" t="str">
        <f t="shared" si="287"/>
        <v>1.4 - 1.59</v>
      </c>
      <c r="T1046" s="119">
        <f t="shared" si="288"/>
        <v>0.25024999999999997</v>
      </c>
      <c r="U1046" s="120">
        <f t="shared" si="289"/>
        <v>0.11543767234999995</v>
      </c>
      <c r="V1046" s="161">
        <f t="shared" si="290"/>
        <v>0.25024999999999997</v>
      </c>
      <c r="W1046" s="161">
        <f t="shared" si="291"/>
        <v>115.32911601152588</v>
      </c>
      <c r="X1046" s="121">
        <f t="shared" si="292"/>
        <v>2.8607198970266507</v>
      </c>
      <c r="Y1046" s="188">
        <v>16.346970840152292</v>
      </c>
      <c r="Z1046" s="148">
        <f t="shared" si="293"/>
        <v>1</v>
      </c>
      <c r="AA1046" s="148">
        <f t="shared" si="294"/>
        <v>1</v>
      </c>
      <c r="AB1046" s="122">
        <f t="shared" si="295"/>
        <v>460.85560843766592</v>
      </c>
      <c r="AC1046" s="30">
        <f t="shared" si="296"/>
        <v>659.64384199999984</v>
      </c>
      <c r="AD1046" s="31">
        <f t="shared" si="297"/>
        <v>1</v>
      </c>
      <c r="AE1046" s="164">
        <f t="shared" si="298"/>
        <v>36.321999999999996</v>
      </c>
      <c r="AF1046" s="165">
        <f t="shared" si="299"/>
        <v>2.8607198970266507</v>
      </c>
      <c r="AH1046" t="str">
        <f t="shared" si="300"/>
        <v>2022</v>
      </c>
    </row>
    <row r="1047" spans="4:34" hidden="1" x14ac:dyDescent="0.25">
      <c r="D1047" s="282" t="str">
        <f t="shared" si="285"/>
        <v>Q4 2022</v>
      </c>
      <c r="E1047" s="114" t="s">
        <v>67</v>
      </c>
      <c r="F1047" s="115" t="s">
        <v>86</v>
      </c>
      <c r="G1047" s="157" t="s">
        <v>43</v>
      </c>
      <c r="H1047" s="157" t="s">
        <v>197</v>
      </c>
      <c r="I1047" s="116" t="s">
        <v>72</v>
      </c>
      <c r="J1047" s="116" t="s">
        <v>45</v>
      </c>
      <c r="K1047" s="116" t="s">
        <v>75</v>
      </c>
      <c r="L1047" s="116" t="s">
        <v>75</v>
      </c>
      <c r="M1047" s="116"/>
      <c r="N1047" s="117">
        <v>1.32</v>
      </c>
      <c r="O1047" s="146">
        <v>466</v>
      </c>
      <c r="P1047" s="146">
        <v>466</v>
      </c>
      <c r="Q1047" s="242">
        <v>0.19</v>
      </c>
      <c r="R1047" s="118" t="str">
        <f t="shared" si="286"/>
        <v>400 - 499</v>
      </c>
      <c r="S1047" s="118" t="str">
        <f t="shared" si="287"/>
        <v>1.2 - 1.39</v>
      </c>
      <c r="T1047" s="119">
        <f t="shared" si="288"/>
        <v>0.25080000000000002</v>
      </c>
      <c r="U1047" s="120">
        <f t="shared" si="289"/>
        <v>0.10679204447999999</v>
      </c>
      <c r="V1047" s="161">
        <f t="shared" si="290"/>
        <v>0.25080000000000002</v>
      </c>
      <c r="W1047" s="161">
        <f t="shared" si="291"/>
        <v>125.21446881251383</v>
      </c>
      <c r="X1047" s="121">
        <f t="shared" si="292"/>
        <v>2.1906368501826186</v>
      </c>
      <c r="Y1047" s="188">
        <v>11.529667632540097</v>
      </c>
      <c r="Z1047" s="148">
        <f t="shared" si="293"/>
        <v>1</v>
      </c>
      <c r="AA1047" s="148">
        <f t="shared" si="294"/>
        <v>1</v>
      </c>
      <c r="AB1047" s="122">
        <f t="shared" si="295"/>
        <v>499.26024247413807</v>
      </c>
      <c r="AC1047" s="30">
        <f t="shared" si="296"/>
        <v>562.06339199999991</v>
      </c>
      <c r="AD1047" s="31">
        <f t="shared" si="297"/>
        <v>1</v>
      </c>
      <c r="AE1047" s="164">
        <f t="shared" si="298"/>
        <v>33.527999999999999</v>
      </c>
      <c r="AF1047" s="165">
        <f t="shared" si="299"/>
        <v>2.1906368501826186</v>
      </c>
      <c r="AH1047" t="str">
        <f t="shared" si="300"/>
        <v>2022</v>
      </c>
    </row>
    <row r="1048" spans="4:34" hidden="1" x14ac:dyDescent="0.25">
      <c r="D1048" s="282" t="str">
        <f t="shared" si="285"/>
        <v>Q4 2022</v>
      </c>
      <c r="E1048" s="114" t="s">
        <v>67</v>
      </c>
      <c r="F1048" s="115" t="s">
        <v>86</v>
      </c>
      <c r="G1048" s="157" t="s">
        <v>43</v>
      </c>
      <c r="H1048" s="157" t="s">
        <v>197</v>
      </c>
      <c r="I1048" s="116" t="s">
        <v>58</v>
      </c>
      <c r="J1048" s="116" t="s">
        <v>45</v>
      </c>
      <c r="K1048" s="116" t="s">
        <v>130</v>
      </c>
      <c r="L1048" s="116" t="s">
        <v>130</v>
      </c>
      <c r="M1048" s="116" t="s">
        <v>165</v>
      </c>
      <c r="N1048" s="117">
        <v>1.64</v>
      </c>
      <c r="O1048" s="146">
        <v>280</v>
      </c>
      <c r="P1048" s="146">
        <v>456</v>
      </c>
      <c r="Q1048" s="242">
        <v>0.14499999999999999</v>
      </c>
      <c r="R1048" s="118" t="str">
        <f t="shared" si="286"/>
        <v>300 - 399</v>
      </c>
      <c r="S1048" s="118" t="str">
        <f t="shared" si="287"/>
        <v>1.6 - 1.79</v>
      </c>
      <c r="T1048" s="119">
        <f t="shared" si="288"/>
        <v>0.23779999999999996</v>
      </c>
      <c r="U1048" s="120">
        <f t="shared" si="289"/>
        <v>0.11219410845918637</v>
      </c>
      <c r="V1048" s="161">
        <f t="shared" si="290"/>
        <v>0.23779999999999993</v>
      </c>
      <c r="W1048" s="161">
        <f t="shared" si="291"/>
        <v>77.590040598004578</v>
      </c>
      <c r="X1048" s="121">
        <f t="shared" si="292"/>
        <v>1.8575575630203478</v>
      </c>
      <c r="Y1048" s="188">
        <v>12.810741813933435</v>
      </c>
      <c r="Z1048" s="148">
        <f t="shared" si="293"/>
        <v>35</v>
      </c>
      <c r="AA1048" s="148">
        <f t="shared" si="294"/>
        <v>57</v>
      </c>
      <c r="AB1048" s="122">
        <f t="shared" si="295"/>
        <v>326.28276113542722</v>
      </c>
      <c r="AC1048" s="30">
        <f t="shared" si="296"/>
        <v>773.75247213231978</v>
      </c>
      <c r="AD1048" s="31">
        <f t="shared" si="297"/>
        <v>0.61403508771929827</v>
      </c>
      <c r="AE1048" s="164">
        <f t="shared" si="298"/>
        <v>41.655999999999992</v>
      </c>
      <c r="AF1048" s="165">
        <f t="shared" si="299"/>
        <v>1.8575575630203478</v>
      </c>
      <c r="AH1048" t="str">
        <f t="shared" si="300"/>
        <v>2022</v>
      </c>
    </row>
    <row r="1049" spans="4:34" hidden="1" x14ac:dyDescent="0.25">
      <c r="D1049" s="282" t="str">
        <f t="shared" si="285"/>
        <v>Q4 2022</v>
      </c>
      <c r="E1049" s="114" t="s">
        <v>67</v>
      </c>
      <c r="F1049" s="115" t="s">
        <v>86</v>
      </c>
      <c r="G1049" s="157" t="s">
        <v>43</v>
      </c>
      <c r="H1049" s="157" t="s">
        <v>197</v>
      </c>
      <c r="I1049" s="116" t="s">
        <v>50</v>
      </c>
      <c r="J1049" s="116" t="s">
        <v>45</v>
      </c>
      <c r="K1049" s="116" t="s">
        <v>78</v>
      </c>
      <c r="L1049" s="116" t="s">
        <v>78</v>
      </c>
      <c r="M1049" s="116" t="s">
        <v>307</v>
      </c>
      <c r="N1049" s="117">
        <v>1.57</v>
      </c>
      <c r="O1049" s="146">
        <v>256</v>
      </c>
      <c r="P1049" s="146">
        <v>402</v>
      </c>
      <c r="Q1049" s="242">
        <v>0.32500000000000001</v>
      </c>
      <c r="R1049" s="118" t="str">
        <f t="shared" si="286"/>
        <v>300 - 399</v>
      </c>
      <c r="S1049" s="118" t="str">
        <f t="shared" si="287"/>
        <v>1.4 - 1.59</v>
      </c>
      <c r="T1049" s="119">
        <f t="shared" si="288"/>
        <v>0.51025000000000009</v>
      </c>
      <c r="U1049" s="120">
        <f t="shared" si="289"/>
        <v>0.23416527671135687</v>
      </c>
      <c r="V1049" s="161">
        <f t="shared" si="290"/>
        <v>0.51024999999999998</v>
      </c>
      <c r="W1049" s="161">
        <f t="shared" si="291"/>
        <v>154.89242234531682</v>
      </c>
      <c r="X1049" s="121">
        <f t="shared" si="292"/>
        <v>4.1634910895283666</v>
      </c>
      <c r="Y1049" s="188">
        <v>12.810741813933435</v>
      </c>
      <c r="Z1049" s="148">
        <f t="shared" si="293"/>
        <v>128</v>
      </c>
      <c r="AA1049" s="148">
        <f t="shared" si="294"/>
        <v>201</v>
      </c>
      <c r="AB1049" s="122">
        <f t="shared" si="295"/>
        <v>303.56182723237004</v>
      </c>
      <c r="AC1049" s="30">
        <f t="shared" si="296"/>
        <v>720.50854372725189</v>
      </c>
      <c r="AD1049" s="31">
        <f t="shared" si="297"/>
        <v>0.63681592039800994</v>
      </c>
      <c r="AE1049" s="164">
        <f t="shared" si="298"/>
        <v>39.878</v>
      </c>
      <c r="AF1049" s="165">
        <f t="shared" si="299"/>
        <v>4.1634910895283666</v>
      </c>
      <c r="AH1049" t="str">
        <f t="shared" si="300"/>
        <v>2022</v>
      </c>
    </row>
    <row r="1050" spans="4:34" hidden="1" x14ac:dyDescent="0.25">
      <c r="D1050" s="282" t="str">
        <f t="shared" si="285"/>
        <v>Q4 2022</v>
      </c>
      <c r="E1050" s="114" t="s">
        <v>67</v>
      </c>
      <c r="F1050" s="115" t="s">
        <v>86</v>
      </c>
      <c r="G1050" s="157" t="s">
        <v>43</v>
      </c>
      <c r="H1050" s="157" t="s">
        <v>197</v>
      </c>
      <c r="I1050" s="116" t="s">
        <v>89</v>
      </c>
      <c r="J1050" s="116" t="s">
        <v>45</v>
      </c>
      <c r="K1050" s="116" t="s">
        <v>70</v>
      </c>
      <c r="L1050" s="116" t="s">
        <v>120</v>
      </c>
      <c r="M1050" s="116" t="s">
        <v>277</v>
      </c>
      <c r="N1050" s="117">
        <v>1.04</v>
      </c>
      <c r="O1050" s="146">
        <v>184</v>
      </c>
      <c r="P1050" s="146">
        <v>276</v>
      </c>
      <c r="Q1050" s="242">
        <v>5.5E-2</v>
      </c>
      <c r="R1050" s="118" t="str">
        <f t="shared" si="286"/>
        <v>300 - 399</v>
      </c>
      <c r="S1050" s="118" t="str">
        <f t="shared" si="287"/>
        <v>1 - 1.19</v>
      </c>
      <c r="T1050" s="119">
        <f t="shared" si="288"/>
        <v>5.7200000000000001E-2</v>
      </c>
      <c r="U1050" s="120">
        <f t="shared" si="289"/>
        <v>1.771351296E-2</v>
      </c>
      <c r="V1050" s="161">
        <f t="shared" si="290"/>
        <v>5.7200000000000001E-2</v>
      </c>
      <c r="W1050" s="161">
        <f t="shared" si="291"/>
        <v>18.244089453847785</v>
      </c>
      <c r="X1050" s="121">
        <f t="shared" si="292"/>
        <v>0.70459079976633887</v>
      </c>
      <c r="Y1050" s="188">
        <v>12.810741813933435</v>
      </c>
      <c r="Z1050" s="148">
        <f t="shared" si="293"/>
        <v>2</v>
      </c>
      <c r="AA1050" s="148">
        <f t="shared" si="294"/>
        <v>3</v>
      </c>
      <c r="AB1050" s="122">
        <f t="shared" si="295"/>
        <v>318.95261282950673</v>
      </c>
      <c r="AC1050" s="30">
        <f t="shared" si="296"/>
        <v>322.063872</v>
      </c>
      <c r="AD1050" s="31">
        <f t="shared" si="297"/>
        <v>0.66666666666666663</v>
      </c>
      <c r="AE1050" s="164">
        <f t="shared" si="298"/>
        <v>26.416</v>
      </c>
      <c r="AF1050" s="165">
        <f t="shared" si="299"/>
        <v>0.70459079976633887</v>
      </c>
      <c r="AH1050" t="str">
        <f t="shared" si="300"/>
        <v>2022</v>
      </c>
    </row>
    <row r="1051" spans="4:34" hidden="1" x14ac:dyDescent="0.25">
      <c r="D1051" s="282" t="str">
        <f t="shared" si="285"/>
        <v>Q4 2022</v>
      </c>
      <c r="E1051" s="114" t="s">
        <v>67</v>
      </c>
      <c r="F1051" s="115" t="s">
        <v>86</v>
      </c>
      <c r="G1051" s="157" t="s">
        <v>43</v>
      </c>
      <c r="H1051" s="157" t="s">
        <v>197</v>
      </c>
      <c r="I1051" s="116" t="s">
        <v>44</v>
      </c>
      <c r="J1051" s="116" t="s">
        <v>45</v>
      </c>
      <c r="K1051" s="116" t="s">
        <v>70</v>
      </c>
      <c r="L1051" s="116" t="s">
        <v>120</v>
      </c>
      <c r="M1051" s="116" t="s">
        <v>289</v>
      </c>
      <c r="N1051" s="117">
        <v>0.74</v>
      </c>
      <c r="O1051" s="146">
        <v>128</v>
      </c>
      <c r="P1051" s="146">
        <v>48</v>
      </c>
      <c r="Q1051" s="242">
        <v>0.13</v>
      </c>
      <c r="R1051" s="118" t="str">
        <f t="shared" si="286"/>
        <v xml:space="preserve"> &lt; 200</v>
      </c>
      <c r="S1051" s="118" t="str">
        <f t="shared" si="287"/>
        <v xml:space="preserve"> &lt; 0.8</v>
      </c>
      <c r="T1051" s="119">
        <f t="shared" si="288"/>
        <v>9.6200000000000008E-2</v>
      </c>
      <c r="U1051" s="120">
        <f t="shared" si="289"/>
        <v>1.5099501396164384E-2</v>
      </c>
      <c r="V1051" s="161">
        <f t="shared" si="290"/>
        <v>9.6200000000000008E-2</v>
      </c>
      <c r="W1051" s="161">
        <f t="shared" si="291"/>
        <v>17.771527790260464</v>
      </c>
      <c r="X1051" s="121">
        <f t="shared" si="292"/>
        <v>0.99923786148680804</v>
      </c>
      <c r="Y1051" s="188">
        <v>7.6864450883600615</v>
      </c>
      <c r="Z1051" s="148">
        <f t="shared" si="293"/>
        <v>8</v>
      </c>
      <c r="AA1051" s="148">
        <f t="shared" si="294"/>
        <v>3</v>
      </c>
      <c r="AB1051" s="122">
        <f t="shared" si="295"/>
        <v>184.73521611497364</v>
      </c>
      <c r="AC1051" s="30">
        <f t="shared" si="296"/>
        <v>116.15001073972601</v>
      </c>
      <c r="AD1051" s="31">
        <f t="shared" si="297"/>
        <v>2.6666666666666665</v>
      </c>
      <c r="AE1051" s="164">
        <f t="shared" si="298"/>
        <v>18.795999999999999</v>
      </c>
      <c r="AF1051" s="165">
        <f t="shared" si="299"/>
        <v>0.99923786148680804</v>
      </c>
      <c r="AH1051" t="str">
        <f t="shared" si="300"/>
        <v>2022</v>
      </c>
    </row>
    <row r="1052" spans="4:34" hidden="1" x14ac:dyDescent="0.25">
      <c r="D1052" s="282" t="str">
        <f t="shared" si="285"/>
        <v>Q4 2022</v>
      </c>
      <c r="E1052" s="114" t="s">
        <v>67</v>
      </c>
      <c r="F1052" s="115" t="s">
        <v>86</v>
      </c>
      <c r="G1052" s="157" t="s">
        <v>43</v>
      </c>
      <c r="H1052" s="157" t="s">
        <v>197</v>
      </c>
      <c r="I1052" s="116" t="s">
        <v>89</v>
      </c>
      <c r="J1052" s="116" t="s">
        <v>45</v>
      </c>
      <c r="K1052" s="116" t="s">
        <v>70</v>
      </c>
      <c r="L1052" s="116" t="s">
        <v>120</v>
      </c>
      <c r="M1052" s="116" t="s">
        <v>274</v>
      </c>
      <c r="N1052" s="117">
        <v>0.95</v>
      </c>
      <c r="O1052" s="146">
        <v>120</v>
      </c>
      <c r="P1052" s="146">
        <v>240</v>
      </c>
      <c r="Q1052" s="242">
        <v>3.5000000000000003E-2</v>
      </c>
      <c r="R1052" s="118" t="str">
        <f t="shared" si="286"/>
        <v>200 - 299</v>
      </c>
      <c r="S1052" s="118" t="str">
        <f t="shared" si="287"/>
        <v>0.8 - 0.99</v>
      </c>
      <c r="T1052" s="119">
        <f t="shared" si="288"/>
        <v>3.3250000000000002E-2</v>
      </c>
      <c r="U1052" s="120">
        <f t="shared" si="289"/>
        <v>8.1515966000000016E-3</v>
      </c>
      <c r="V1052" s="161">
        <f t="shared" si="290"/>
        <v>3.3250000000000002E-2</v>
      </c>
      <c r="W1052" s="161">
        <f t="shared" si="291"/>
        <v>9.3914855054991175</v>
      </c>
      <c r="X1052" s="121">
        <f t="shared" si="292"/>
        <v>0.26902557809260219</v>
      </c>
      <c r="Y1052" s="188">
        <v>7.6864450883600615</v>
      </c>
      <c r="Z1052" s="148">
        <f t="shared" si="293"/>
        <v>1</v>
      </c>
      <c r="AA1052" s="148">
        <f t="shared" si="294"/>
        <v>2</v>
      </c>
      <c r="AB1052" s="122">
        <f t="shared" si="295"/>
        <v>282.45069189471025</v>
      </c>
      <c r="AC1052" s="30">
        <f t="shared" si="296"/>
        <v>232.90276</v>
      </c>
      <c r="AD1052" s="31">
        <f t="shared" si="297"/>
        <v>0.5</v>
      </c>
      <c r="AE1052" s="164">
        <f t="shared" si="298"/>
        <v>24.13</v>
      </c>
      <c r="AF1052" s="165">
        <f t="shared" si="299"/>
        <v>0.26902557809260219</v>
      </c>
      <c r="AH1052" t="str">
        <f t="shared" si="300"/>
        <v>2022</v>
      </c>
    </row>
    <row r="1053" spans="4:34" hidden="1" x14ac:dyDescent="0.25">
      <c r="D1053" s="282" t="str">
        <f t="shared" si="285"/>
        <v>Q4 2022</v>
      </c>
      <c r="E1053" s="114" t="s">
        <v>67</v>
      </c>
      <c r="F1053" s="115" t="s">
        <v>86</v>
      </c>
      <c r="G1053" s="157" t="s">
        <v>43</v>
      </c>
      <c r="H1053" s="157" t="s">
        <v>197</v>
      </c>
      <c r="I1053" s="116" t="s">
        <v>44</v>
      </c>
      <c r="J1053" s="116" t="s">
        <v>45</v>
      </c>
      <c r="K1053" s="116" t="s">
        <v>70</v>
      </c>
      <c r="L1053" s="116" t="s">
        <v>120</v>
      </c>
      <c r="M1053" s="116" t="s">
        <v>166</v>
      </c>
      <c r="N1053" s="117">
        <v>1.58</v>
      </c>
      <c r="O1053" s="146">
        <v>400</v>
      </c>
      <c r="P1053" s="146">
        <v>400</v>
      </c>
      <c r="Q1053" s="242">
        <v>0.18</v>
      </c>
      <c r="R1053" s="118" t="str">
        <f t="shared" si="286"/>
        <v>300 - 399</v>
      </c>
      <c r="S1053" s="118" t="str">
        <f t="shared" si="287"/>
        <v>1.4 - 1.59</v>
      </c>
      <c r="T1053" s="119">
        <f t="shared" si="288"/>
        <v>0.28439999999999999</v>
      </c>
      <c r="U1053" s="120">
        <f t="shared" si="289"/>
        <v>0.14495196815999997</v>
      </c>
      <c r="V1053" s="161">
        <f t="shared" si="290"/>
        <v>0.28439999999999999</v>
      </c>
      <c r="W1053" s="161">
        <f t="shared" si="291"/>
        <v>101.82337649086284</v>
      </c>
      <c r="X1053" s="121">
        <f t="shared" si="292"/>
        <v>2.7313121785363834</v>
      </c>
      <c r="Y1053" s="188">
        <v>15.173956547424353</v>
      </c>
      <c r="Z1053" s="148">
        <f t="shared" si="293"/>
        <v>1</v>
      </c>
      <c r="AA1053" s="148">
        <f t="shared" si="294"/>
        <v>1</v>
      </c>
      <c r="AB1053" s="122">
        <f t="shared" si="295"/>
        <v>358.02874996787216</v>
      </c>
      <c r="AC1053" s="30">
        <f t="shared" si="296"/>
        <v>805.28871199999992</v>
      </c>
      <c r="AD1053" s="31">
        <f t="shared" si="297"/>
        <v>1</v>
      </c>
      <c r="AE1053" s="164">
        <f t="shared" si="298"/>
        <v>40.131999999999998</v>
      </c>
      <c r="AF1053" s="165">
        <f t="shared" si="299"/>
        <v>2.7313121785363834</v>
      </c>
      <c r="AH1053" t="str">
        <f t="shared" si="300"/>
        <v>2022</v>
      </c>
    </row>
    <row r="1054" spans="4:34" hidden="1" x14ac:dyDescent="0.25">
      <c r="D1054" s="282" t="str">
        <f t="shared" si="285"/>
        <v>Q4 2022</v>
      </c>
      <c r="E1054" s="114" t="s">
        <v>67</v>
      </c>
      <c r="F1054" s="115" t="s">
        <v>86</v>
      </c>
      <c r="G1054" s="157" t="s">
        <v>43</v>
      </c>
      <c r="H1054" s="157" t="s">
        <v>197</v>
      </c>
      <c r="I1054" s="116" t="s">
        <v>44</v>
      </c>
      <c r="J1054" s="116" t="s">
        <v>45</v>
      </c>
      <c r="K1054" s="116" t="s">
        <v>70</v>
      </c>
      <c r="L1054" s="116" t="s">
        <v>119</v>
      </c>
      <c r="M1054" s="116" t="s">
        <v>159</v>
      </c>
      <c r="N1054" s="117">
        <v>1.28</v>
      </c>
      <c r="O1054" s="146">
        <v>390</v>
      </c>
      <c r="P1054" s="146">
        <v>390</v>
      </c>
      <c r="Q1054" s="242">
        <v>0.03</v>
      </c>
      <c r="R1054" s="118" t="str">
        <f t="shared" si="286"/>
        <v>400 - 499</v>
      </c>
      <c r="S1054" s="118" t="str">
        <f t="shared" si="287"/>
        <v>1.2 - 1.39</v>
      </c>
      <c r="T1054" s="119">
        <f t="shared" si="288"/>
        <v>3.8399999999999997E-2</v>
      </c>
      <c r="U1054" s="120">
        <f t="shared" si="289"/>
        <v>1.5855452160000002E-2</v>
      </c>
      <c r="V1054" s="161">
        <f t="shared" si="290"/>
        <v>3.8400000000000004E-2</v>
      </c>
      <c r="W1054" s="161">
        <f t="shared" si="291"/>
        <v>16.546298679765211</v>
      </c>
      <c r="X1054" s="121">
        <f t="shared" si="292"/>
        <v>0.34589002897620291</v>
      </c>
      <c r="Y1054" s="188">
        <v>11.529667632540097</v>
      </c>
      <c r="Z1054" s="148">
        <f t="shared" si="293"/>
        <v>1</v>
      </c>
      <c r="AA1054" s="148">
        <f t="shared" si="294"/>
        <v>1</v>
      </c>
      <c r="AB1054" s="122">
        <f t="shared" si="295"/>
        <v>430.8931947855524</v>
      </c>
      <c r="AC1054" s="30">
        <f t="shared" si="296"/>
        <v>528.51507200000003</v>
      </c>
      <c r="AD1054" s="31">
        <f t="shared" si="297"/>
        <v>1</v>
      </c>
      <c r="AE1054" s="164">
        <f t="shared" si="298"/>
        <v>32.512</v>
      </c>
      <c r="AF1054" s="165">
        <f t="shared" si="299"/>
        <v>0.34589002897620291</v>
      </c>
      <c r="AH1054" t="str">
        <f t="shared" si="300"/>
        <v>2022</v>
      </c>
    </row>
    <row r="1055" spans="4:34" hidden="1" x14ac:dyDescent="0.25">
      <c r="D1055" s="282" t="str">
        <f t="shared" si="285"/>
        <v>Q4 2022</v>
      </c>
      <c r="E1055" s="114" t="s">
        <v>67</v>
      </c>
      <c r="F1055" s="115" t="s">
        <v>86</v>
      </c>
      <c r="G1055" s="157" t="s">
        <v>43</v>
      </c>
      <c r="H1055" s="157" t="s">
        <v>197</v>
      </c>
      <c r="I1055" s="116" t="s">
        <v>44</v>
      </c>
      <c r="J1055" s="116" t="s">
        <v>45</v>
      </c>
      <c r="K1055" s="116" t="s">
        <v>70</v>
      </c>
      <c r="L1055" s="116" t="s">
        <v>119</v>
      </c>
      <c r="M1055" s="116" t="s">
        <v>155</v>
      </c>
      <c r="N1055" s="117">
        <v>1.2</v>
      </c>
      <c r="O1055" s="146">
        <v>390</v>
      </c>
      <c r="P1055" s="146">
        <v>390</v>
      </c>
      <c r="Q1055" s="242">
        <v>0.04</v>
      </c>
      <c r="R1055" s="118" t="str">
        <f t="shared" si="286"/>
        <v>400 - 499</v>
      </c>
      <c r="S1055" s="118" t="str">
        <f t="shared" si="287"/>
        <v>1.2 - 1.39</v>
      </c>
      <c r="T1055" s="119">
        <f t="shared" si="288"/>
        <v>4.8000000000000001E-2</v>
      </c>
      <c r="U1055" s="120">
        <f t="shared" si="289"/>
        <v>1.8580607999999995E-2</v>
      </c>
      <c r="V1055" s="161">
        <f t="shared" si="290"/>
        <v>4.7999999999999994E-2</v>
      </c>
      <c r="W1055" s="161">
        <f t="shared" si="291"/>
        <v>22.061731573020285</v>
      </c>
      <c r="X1055" s="121">
        <f t="shared" si="292"/>
        <v>0.41823148117718795</v>
      </c>
      <c r="Y1055" s="188">
        <v>10.455787029429699</v>
      </c>
      <c r="Z1055" s="148">
        <f t="shared" si="293"/>
        <v>1</v>
      </c>
      <c r="AA1055" s="148">
        <f t="shared" si="294"/>
        <v>1</v>
      </c>
      <c r="AB1055" s="122">
        <f t="shared" si="295"/>
        <v>459.61940777125591</v>
      </c>
      <c r="AC1055" s="30">
        <f t="shared" si="296"/>
        <v>464.51519999999988</v>
      </c>
      <c r="AD1055" s="31">
        <f t="shared" si="297"/>
        <v>1</v>
      </c>
      <c r="AE1055" s="164">
        <f t="shared" si="298"/>
        <v>30.479999999999997</v>
      </c>
      <c r="AF1055" s="165">
        <f t="shared" si="299"/>
        <v>0.41823148117718795</v>
      </c>
      <c r="AH1055" t="str">
        <f t="shared" si="300"/>
        <v>2022</v>
      </c>
    </row>
    <row r="1056" spans="4:34" hidden="1" x14ac:dyDescent="0.25">
      <c r="D1056" s="282" t="str">
        <f t="shared" si="285"/>
        <v>Q4 2022</v>
      </c>
      <c r="E1056" s="114" t="s">
        <v>67</v>
      </c>
      <c r="F1056" s="115" t="s">
        <v>86</v>
      </c>
      <c r="G1056" s="157" t="s">
        <v>43</v>
      </c>
      <c r="H1056" s="157" t="s">
        <v>197</v>
      </c>
      <c r="I1056" s="116" t="s">
        <v>44</v>
      </c>
      <c r="J1056" s="116" t="s">
        <v>45</v>
      </c>
      <c r="K1056" s="116" t="s">
        <v>70</v>
      </c>
      <c r="L1056" s="116" t="s">
        <v>118</v>
      </c>
      <c r="M1056" s="116" t="s">
        <v>275</v>
      </c>
      <c r="N1056" s="117">
        <v>1.28</v>
      </c>
      <c r="O1056" s="146">
        <v>416</v>
      </c>
      <c r="P1056" s="146">
        <v>416</v>
      </c>
      <c r="Q1056" s="242">
        <v>0.12</v>
      </c>
      <c r="R1056" s="118" t="str">
        <f t="shared" si="286"/>
        <v>400 - 499</v>
      </c>
      <c r="S1056" s="118" t="str">
        <f t="shared" si="287"/>
        <v>1.2 - 1.39</v>
      </c>
      <c r="T1056" s="119">
        <f t="shared" si="288"/>
        <v>0.15359999999999999</v>
      </c>
      <c r="U1056" s="120">
        <f t="shared" si="289"/>
        <v>6.3421808640000008E-2</v>
      </c>
      <c r="V1056" s="161">
        <f t="shared" si="290"/>
        <v>0.15360000000000001</v>
      </c>
      <c r="W1056" s="161">
        <f t="shared" si="291"/>
        <v>70.597541033664896</v>
      </c>
      <c r="X1056" s="121">
        <f t="shared" si="292"/>
        <v>1.3835601159048116</v>
      </c>
      <c r="Y1056" s="188">
        <v>11.529667632540097</v>
      </c>
      <c r="Z1056" s="148">
        <f t="shared" si="293"/>
        <v>1</v>
      </c>
      <c r="AA1056" s="148">
        <f t="shared" si="294"/>
        <v>1</v>
      </c>
      <c r="AB1056" s="122">
        <f t="shared" si="295"/>
        <v>459.61940777125585</v>
      </c>
      <c r="AC1056" s="30">
        <f t="shared" si="296"/>
        <v>528.51507200000003</v>
      </c>
      <c r="AD1056" s="31">
        <f t="shared" si="297"/>
        <v>1</v>
      </c>
      <c r="AE1056" s="164">
        <f t="shared" si="298"/>
        <v>32.512</v>
      </c>
      <c r="AF1056" s="165">
        <f t="shared" si="299"/>
        <v>1.3835601159048116</v>
      </c>
      <c r="AH1056" t="str">
        <f t="shared" si="300"/>
        <v>2022</v>
      </c>
    </row>
    <row r="1057" spans="4:34" hidden="1" x14ac:dyDescent="0.25">
      <c r="D1057" s="282" t="str">
        <f t="shared" si="285"/>
        <v>Q4 2022</v>
      </c>
      <c r="E1057" s="114" t="s">
        <v>67</v>
      </c>
      <c r="F1057" s="115" t="s">
        <v>86</v>
      </c>
      <c r="G1057" s="157" t="s">
        <v>43</v>
      </c>
      <c r="H1057" s="157" t="s">
        <v>197</v>
      </c>
      <c r="I1057" s="116" t="s">
        <v>44</v>
      </c>
      <c r="J1057" s="116" t="s">
        <v>45</v>
      </c>
      <c r="K1057" s="116" t="s">
        <v>70</v>
      </c>
      <c r="L1057" s="116" t="s">
        <v>118</v>
      </c>
      <c r="M1057" s="116" t="s">
        <v>269</v>
      </c>
      <c r="N1057" s="117">
        <v>1.1000000000000001</v>
      </c>
      <c r="O1057" s="146">
        <v>360</v>
      </c>
      <c r="P1057" s="146">
        <v>360</v>
      </c>
      <c r="Q1057" s="242">
        <v>0.02</v>
      </c>
      <c r="R1057" s="118" t="str">
        <f t="shared" si="286"/>
        <v>400 - 499</v>
      </c>
      <c r="S1057" s="118" t="str">
        <f t="shared" si="287"/>
        <v>1 - 1.19</v>
      </c>
      <c r="T1057" s="119">
        <f t="shared" si="288"/>
        <v>2.2000000000000002E-2</v>
      </c>
      <c r="U1057" s="120">
        <f t="shared" si="289"/>
        <v>7.8064360000000017E-3</v>
      </c>
      <c r="V1057" s="161">
        <f t="shared" si="290"/>
        <v>2.2000000000000006E-2</v>
      </c>
      <c r="W1057" s="161">
        <f t="shared" si="291"/>
        <v>10.182337649086286</v>
      </c>
      <c r="X1057" s="121">
        <f t="shared" si="292"/>
        <v>0.21778261083686842</v>
      </c>
      <c r="Y1057" s="188">
        <v>10.889130541843421</v>
      </c>
      <c r="Z1057" s="148">
        <f t="shared" si="293"/>
        <v>1</v>
      </c>
      <c r="AA1057" s="148">
        <f t="shared" si="294"/>
        <v>1</v>
      </c>
      <c r="AB1057" s="122">
        <f t="shared" si="295"/>
        <v>462.83352950392202</v>
      </c>
      <c r="AC1057" s="30">
        <f t="shared" si="296"/>
        <v>390.32180000000005</v>
      </c>
      <c r="AD1057" s="31">
        <f t="shared" si="297"/>
        <v>1</v>
      </c>
      <c r="AE1057" s="164">
        <f t="shared" si="298"/>
        <v>27.94</v>
      </c>
      <c r="AF1057" s="165">
        <f t="shared" si="299"/>
        <v>0.21778261083686842</v>
      </c>
      <c r="AH1057" t="str">
        <f t="shared" si="300"/>
        <v>2022</v>
      </c>
    </row>
    <row r="1058" spans="4:34" hidden="1" x14ac:dyDescent="0.25">
      <c r="D1058" s="282" t="str">
        <f t="shared" si="285"/>
        <v>Q4 2022</v>
      </c>
      <c r="E1058" s="114" t="s">
        <v>67</v>
      </c>
      <c r="F1058" s="115" t="s">
        <v>86</v>
      </c>
      <c r="G1058" s="157" t="s">
        <v>43</v>
      </c>
      <c r="H1058" s="157" t="s">
        <v>197</v>
      </c>
      <c r="I1058" s="116" t="s">
        <v>44</v>
      </c>
      <c r="J1058" s="116" t="s">
        <v>45</v>
      </c>
      <c r="K1058" s="116" t="s">
        <v>70</v>
      </c>
      <c r="L1058" s="116" t="s">
        <v>118</v>
      </c>
      <c r="M1058" s="116" t="s">
        <v>309</v>
      </c>
      <c r="N1058" s="117">
        <v>1.41</v>
      </c>
      <c r="O1058" s="146">
        <v>320</v>
      </c>
      <c r="P1058" s="146">
        <v>360</v>
      </c>
      <c r="Q1058" s="242">
        <v>7.0000000000000007E-2</v>
      </c>
      <c r="R1058" s="118" t="str">
        <f t="shared" si="286"/>
        <v>300 - 399</v>
      </c>
      <c r="S1058" s="118" t="str">
        <f t="shared" si="287"/>
        <v>1.4 - 1.59</v>
      </c>
      <c r="T1058" s="119">
        <f t="shared" si="288"/>
        <v>9.870000000000001E-2</v>
      </c>
      <c r="U1058" s="120">
        <f t="shared" si="289"/>
        <v>4.4582887474758609E-2</v>
      </c>
      <c r="V1058" s="161">
        <f t="shared" si="290"/>
        <v>9.8699999999999982E-2</v>
      </c>
      <c r="W1058" s="161">
        <f t="shared" si="291"/>
        <v>33.716464820618427</v>
      </c>
      <c r="X1058" s="121">
        <f t="shared" si="292"/>
        <v>0.8070767342778068</v>
      </c>
      <c r="Y1058" s="188">
        <v>11.529667632540097</v>
      </c>
      <c r="Z1058" s="148">
        <f t="shared" si="293"/>
        <v>8</v>
      </c>
      <c r="AA1058" s="148">
        <f t="shared" si="294"/>
        <v>9</v>
      </c>
      <c r="AB1058" s="122">
        <f t="shared" si="295"/>
        <v>341.60551996573889</v>
      </c>
      <c r="AC1058" s="30">
        <f t="shared" si="296"/>
        <v>636.89839249655142</v>
      </c>
      <c r="AD1058" s="31">
        <f t="shared" si="297"/>
        <v>0.88888888888888884</v>
      </c>
      <c r="AE1058" s="164">
        <f t="shared" si="298"/>
        <v>35.813999999999993</v>
      </c>
      <c r="AF1058" s="165">
        <f t="shared" si="299"/>
        <v>0.8070767342778068</v>
      </c>
      <c r="AH1058" t="str">
        <f t="shared" si="300"/>
        <v>2022</v>
      </c>
    </row>
    <row r="1059" spans="4:34" hidden="1" x14ac:dyDescent="0.25">
      <c r="D1059" s="282" t="str">
        <f t="shared" si="285"/>
        <v>Q4 2022</v>
      </c>
      <c r="E1059" s="114" t="s">
        <v>67</v>
      </c>
      <c r="F1059" s="115" t="s">
        <v>86</v>
      </c>
      <c r="G1059" s="157" t="s">
        <v>43</v>
      </c>
      <c r="H1059" s="157" t="s">
        <v>197</v>
      </c>
      <c r="I1059" s="116" t="s">
        <v>72</v>
      </c>
      <c r="J1059" s="116" t="s">
        <v>45</v>
      </c>
      <c r="K1059" s="116" t="s">
        <v>70</v>
      </c>
      <c r="L1059" s="116" t="s">
        <v>118</v>
      </c>
      <c r="M1059" s="116"/>
      <c r="N1059" s="117">
        <v>1.41</v>
      </c>
      <c r="O1059" s="146">
        <v>400</v>
      </c>
      <c r="P1059" s="146">
        <v>400</v>
      </c>
      <c r="Q1059" s="242">
        <v>0.11</v>
      </c>
      <c r="R1059" s="118" t="str">
        <f t="shared" si="286"/>
        <v>400 - 499</v>
      </c>
      <c r="S1059" s="118" t="str">
        <f t="shared" si="287"/>
        <v>1.4 - 1.59</v>
      </c>
      <c r="T1059" s="119">
        <f t="shared" si="288"/>
        <v>0.15509999999999999</v>
      </c>
      <c r="U1059" s="120">
        <f t="shared" si="289"/>
        <v>7.0545342779999964E-2</v>
      </c>
      <c r="V1059" s="161">
        <f t="shared" si="290"/>
        <v>0.15509999999999999</v>
      </c>
      <c r="W1059" s="161">
        <f t="shared" si="291"/>
        <v>62.225396744416187</v>
      </c>
      <c r="X1059" s="121">
        <f t="shared" si="292"/>
        <v>1.4091815995326777</v>
      </c>
      <c r="Y1059" s="188">
        <v>12.810741813933435</v>
      </c>
      <c r="Z1059" s="148">
        <f t="shared" si="293"/>
        <v>1</v>
      </c>
      <c r="AA1059" s="148">
        <f t="shared" si="294"/>
        <v>1</v>
      </c>
      <c r="AB1059" s="122">
        <f t="shared" si="295"/>
        <v>401.19533684343128</v>
      </c>
      <c r="AC1059" s="30">
        <f t="shared" si="296"/>
        <v>641.32129799999973</v>
      </c>
      <c r="AD1059" s="31">
        <f t="shared" si="297"/>
        <v>1</v>
      </c>
      <c r="AE1059" s="164">
        <f t="shared" si="298"/>
        <v>35.813999999999993</v>
      </c>
      <c r="AF1059" s="165">
        <f t="shared" si="299"/>
        <v>1.4091815995326777</v>
      </c>
      <c r="AH1059" t="str">
        <f t="shared" si="300"/>
        <v>2022</v>
      </c>
    </row>
    <row r="1060" spans="4:34" hidden="1" x14ac:dyDescent="0.25">
      <c r="D1060" s="282" t="str">
        <f t="shared" si="285"/>
        <v>Q4 2022</v>
      </c>
      <c r="E1060" s="114" t="s">
        <v>67</v>
      </c>
      <c r="F1060" s="115" t="s">
        <v>86</v>
      </c>
      <c r="G1060" s="157" t="s">
        <v>43</v>
      </c>
      <c r="H1060" s="157" t="s">
        <v>197</v>
      </c>
      <c r="I1060" s="116" t="s">
        <v>89</v>
      </c>
      <c r="J1060" s="116" t="s">
        <v>45</v>
      </c>
      <c r="K1060" s="116" t="s">
        <v>70</v>
      </c>
      <c r="L1060" s="116" t="s">
        <v>77</v>
      </c>
      <c r="M1060" s="116" t="s">
        <v>180</v>
      </c>
      <c r="N1060" s="117">
        <v>1.58</v>
      </c>
      <c r="O1060" s="146">
        <v>320</v>
      </c>
      <c r="P1060" s="146">
        <v>360</v>
      </c>
      <c r="Q1060" s="242">
        <v>7.4999999999999997E-2</v>
      </c>
      <c r="R1060" s="118" t="str">
        <f t="shared" si="286"/>
        <v>300 - 399</v>
      </c>
      <c r="S1060" s="118" t="str">
        <f t="shared" si="287"/>
        <v>1.4 - 1.59</v>
      </c>
      <c r="T1060" s="119">
        <f t="shared" si="288"/>
        <v>0.11849999999999999</v>
      </c>
      <c r="U1060" s="120">
        <f t="shared" si="289"/>
        <v>5.9980124755862063E-2</v>
      </c>
      <c r="V1060" s="161">
        <f t="shared" si="290"/>
        <v>0.11849999999999999</v>
      </c>
      <c r="W1060" s="161">
        <f t="shared" si="291"/>
        <v>36.124783736376884</v>
      </c>
      <c r="X1060" s="121">
        <f t="shared" si="292"/>
        <v>0.96080563604500757</v>
      </c>
      <c r="Y1060" s="188">
        <v>12.810741813933435</v>
      </c>
      <c r="Z1060" s="148">
        <f t="shared" si="293"/>
        <v>8</v>
      </c>
      <c r="AA1060" s="148">
        <f t="shared" si="294"/>
        <v>9</v>
      </c>
      <c r="AB1060" s="122">
        <f t="shared" si="295"/>
        <v>304.8504956656277</v>
      </c>
      <c r="AC1060" s="30">
        <f t="shared" si="296"/>
        <v>799.73499674482753</v>
      </c>
      <c r="AD1060" s="31">
        <f t="shared" si="297"/>
        <v>0.88888888888888884</v>
      </c>
      <c r="AE1060" s="164">
        <f t="shared" si="298"/>
        <v>40.131999999999998</v>
      </c>
      <c r="AF1060" s="165">
        <f t="shared" si="299"/>
        <v>0.96080563604500757</v>
      </c>
      <c r="AH1060" t="str">
        <f t="shared" si="300"/>
        <v>2022</v>
      </c>
    </row>
    <row r="1061" spans="4:34" hidden="1" x14ac:dyDescent="0.25">
      <c r="D1061" s="282" t="str">
        <f t="shared" si="285"/>
        <v>Q4 2022</v>
      </c>
      <c r="E1061" s="114" t="s">
        <v>67</v>
      </c>
      <c r="F1061" s="115" t="s">
        <v>86</v>
      </c>
      <c r="G1061" s="157" t="s">
        <v>43</v>
      </c>
      <c r="H1061" s="157" t="s">
        <v>197</v>
      </c>
      <c r="I1061" s="116" t="s">
        <v>72</v>
      </c>
      <c r="J1061" s="116" t="s">
        <v>45</v>
      </c>
      <c r="K1061" s="116" t="s">
        <v>70</v>
      </c>
      <c r="L1061" s="116" t="s">
        <v>77</v>
      </c>
      <c r="M1061" s="116" t="s">
        <v>295</v>
      </c>
      <c r="N1061" s="117">
        <v>1.6</v>
      </c>
      <c r="O1061" s="146">
        <v>400</v>
      </c>
      <c r="P1061" s="146">
        <v>400</v>
      </c>
      <c r="Q1061" s="242">
        <v>0.12</v>
      </c>
      <c r="R1061" s="118" t="str">
        <f t="shared" si="286"/>
        <v>300 - 399</v>
      </c>
      <c r="S1061" s="118" t="str">
        <f t="shared" si="287"/>
        <v>1.6 - 1.79</v>
      </c>
      <c r="T1061" s="119">
        <f t="shared" si="288"/>
        <v>0.192</v>
      </c>
      <c r="U1061" s="120">
        <f t="shared" si="289"/>
        <v>9.9096576000000006E-2</v>
      </c>
      <c r="V1061" s="161">
        <f t="shared" si="290"/>
        <v>0.19200000000000003</v>
      </c>
      <c r="W1061" s="161">
        <f t="shared" si="291"/>
        <v>67.882250993908556</v>
      </c>
      <c r="X1061" s="121">
        <f t="shared" si="292"/>
        <v>1.5372890176720122</v>
      </c>
      <c r="Y1061" s="188">
        <v>12.810741813933435</v>
      </c>
      <c r="Z1061" s="148">
        <f t="shared" si="293"/>
        <v>1</v>
      </c>
      <c r="AA1061" s="148">
        <f t="shared" si="294"/>
        <v>1</v>
      </c>
      <c r="AB1061" s="122">
        <f t="shared" si="295"/>
        <v>353.55339059327378</v>
      </c>
      <c r="AC1061" s="30">
        <f t="shared" si="296"/>
        <v>825.8048</v>
      </c>
      <c r="AD1061" s="31">
        <f t="shared" si="297"/>
        <v>1</v>
      </c>
      <c r="AE1061" s="164">
        <f t="shared" si="298"/>
        <v>40.64</v>
      </c>
      <c r="AF1061" s="165">
        <f t="shared" si="299"/>
        <v>1.5372890176720122</v>
      </c>
      <c r="AH1061" t="str">
        <f t="shared" si="300"/>
        <v>2022</v>
      </c>
    </row>
    <row r="1062" spans="4:34" hidden="1" x14ac:dyDescent="0.25">
      <c r="D1062" s="282" t="str">
        <f t="shared" si="285"/>
        <v>Q4 2022</v>
      </c>
      <c r="E1062" s="114" t="s">
        <v>67</v>
      </c>
      <c r="F1062" s="115" t="s">
        <v>86</v>
      </c>
      <c r="G1062" s="157" t="s">
        <v>43</v>
      </c>
      <c r="H1062" s="157" t="s">
        <v>197</v>
      </c>
      <c r="I1062" s="116" t="s">
        <v>89</v>
      </c>
      <c r="J1062" s="116" t="s">
        <v>45</v>
      </c>
      <c r="K1062" s="116" t="s">
        <v>70</v>
      </c>
      <c r="L1062" s="116" t="s">
        <v>77</v>
      </c>
      <c r="M1062" s="116" t="s">
        <v>295</v>
      </c>
      <c r="N1062" s="117">
        <v>1.6</v>
      </c>
      <c r="O1062" s="146">
        <v>320</v>
      </c>
      <c r="P1062" s="146">
        <v>360</v>
      </c>
      <c r="Q1062" s="242">
        <v>0.67</v>
      </c>
      <c r="R1062" s="118" t="str">
        <f t="shared" si="286"/>
        <v>300 - 399</v>
      </c>
      <c r="S1062" s="118" t="str">
        <f t="shared" si="287"/>
        <v>1.6 - 1.79</v>
      </c>
      <c r="T1062" s="119">
        <f t="shared" si="288"/>
        <v>1.0720000000000001</v>
      </c>
      <c r="U1062" s="120">
        <f t="shared" si="289"/>
        <v>0.54947342830344825</v>
      </c>
      <c r="V1062" s="161">
        <f t="shared" si="290"/>
        <v>1.0720000000000003</v>
      </c>
      <c r="W1062" s="161">
        <f t="shared" si="291"/>
        <v>322.71473471163353</v>
      </c>
      <c r="X1062" s="121">
        <f t="shared" si="292"/>
        <v>8.5831970153354025</v>
      </c>
      <c r="Y1062" s="188">
        <v>12.810741813933435</v>
      </c>
      <c r="Z1062" s="148">
        <f t="shared" si="293"/>
        <v>8</v>
      </c>
      <c r="AA1062" s="148">
        <f t="shared" si="294"/>
        <v>9</v>
      </c>
      <c r="AB1062" s="122">
        <f t="shared" si="295"/>
        <v>301.03986446980736</v>
      </c>
      <c r="AC1062" s="30">
        <f t="shared" si="296"/>
        <v>820.10959448275855</v>
      </c>
      <c r="AD1062" s="31">
        <f t="shared" si="297"/>
        <v>0.88888888888888884</v>
      </c>
      <c r="AE1062" s="164">
        <f t="shared" si="298"/>
        <v>40.64</v>
      </c>
      <c r="AF1062" s="165">
        <f t="shared" si="299"/>
        <v>8.5831970153354025</v>
      </c>
      <c r="AH1062" t="str">
        <f t="shared" si="300"/>
        <v>2022</v>
      </c>
    </row>
    <row r="1063" spans="4:34" hidden="1" x14ac:dyDescent="0.25">
      <c r="D1063" s="282" t="str">
        <f t="shared" si="285"/>
        <v>Q4 2022</v>
      </c>
      <c r="E1063" s="114" t="s">
        <v>67</v>
      </c>
      <c r="F1063" s="115" t="s">
        <v>86</v>
      </c>
      <c r="G1063" s="157" t="s">
        <v>43</v>
      </c>
      <c r="H1063" s="157" t="s">
        <v>197</v>
      </c>
      <c r="I1063" s="116" t="s">
        <v>58</v>
      </c>
      <c r="J1063" s="116" t="s">
        <v>45</v>
      </c>
      <c r="K1063" s="116" t="s">
        <v>70</v>
      </c>
      <c r="L1063" s="116" t="s">
        <v>148</v>
      </c>
      <c r="M1063" s="116" t="s">
        <v>180</v>
      </c>
      <c r="N1063" s="117">
        <v>1.6</v>
      </c>
      <c r="O1063" s="146">
        <v>320</v>
      </c>
      <c r="P1063" s="146">
        <v>360</v>
      </c>
      <c r="Q1063" s="242">
        <v>0.105</v>
      </c>
      <c r="R1063" s="118" t="str">
        <f t="shared" si="286"/>
        <v>300 - 399</v>
      </c>
      <c r="S1063" s="118" t="str">
        <f t="shared" si="287"/>
        <v>1.6 - 1.79</v>
      </c>
      <c r="T1063" s="119">
        <f t="shared" si="288"/>
        <v>0.16800000000000001</v>
      </c>
      <c r="U1063" s="120">
        <f t="shared" si="289"/>
        <v>8.6111507420689654E-2</v>
      </c>
      <c r="V1063" s="161">
        <f t="shared" si="290"/>
        <v>0.16800000000000001</v>
      </c>
      <c r="W1063" s="161">
        <f t="shared" si="291"/>
        <v>50.57469723092764</v>
      </c>
      <c r="X1063" s="121">
        <f t="shared" si="292"/>
        <v>1.479640679509312</v>
      </c>
      <c r="Y1063" s="188">
        <v>14.091815995326781</v>
      </c>
      <c r="Z1063" s="148">
        <f t="shared" si="293"/>
        <v>8</v>
      </c>
      <c r="AA1063" s="148">
        <f t="shared" si="294"/>
        <v>9</v>
      </c>
      <c r="AB1063" s="122">
        <f t="shared" si="295"/>
        <v>301.03986446980736</v>
      </c>
      <c r="AC1063" s="30">
        <f t="shared" si="296"/>
        <v>820.10959448275855</v>
      </c>
      <c r="AD1063" s="31">
        <f t="shared" si="297"/>
        <v>0.88888888888888884</v>
      </c>
      <c r="AE1063" s="164">
        <f t="shared" si="298"/>
        <v>40.64</v>
      </c>
      <c r="AF1063" s="165">
        <f t="shared" si="299"/>
        <v>1.479640679509312</v>
      </c>
      <c r="AH1063" t="str">
        <f t="shared" si="300"/>
        <v>2022</v>
      </c>
    </row>
    <row r="1064" spans="4:34" hidden="1" x14ac:dyDescent="0.25">
      <c r="D1064" s="282" t="str">
        <f t="shared" si="285"/>
        <v>Q4 2022</v>
      </c>
      <c r="E1064" s="114" t="s">
        <v>67</v>
      </c>
      <c r="F1064" s="115" t="s">
        <v>86</v>
      </c>
      <c r="G1064" s="157" t="s">
        <v>43</v>
      </c>
      <c r="H1064" s="157" t="s">
        <v>197</v>
      </c>
      <c r="I1064" s="116" t="s">
        <v>50</v>
      </c>
      <c r="J1064" s="116" t="s">
        <v>45</v>
      </c>
      <c r="K1064" s="116" t="s">
        <v>70</v>
      </c>
      <c r="L1064" s="116" t="s">
        <v>70</v>
      </c>
      <c r="M1064" s="116" t="s">
        <v>152</v>
      </c>
      <c r="N1064" s="117">
        <v>1.4</v>
      </c>
      <c r="O1064" s="146">
        <v>240</v>
      </c>
      <c r="P1064" s="146">
        <v>240</v>
      </c>
      <c r="Q1064" s="242">
        <v>6.5000000000000002E-2</v>
      </c>
      <c r="R1064" s="118" t="str">
        <f t="shared" si="286"/>
        <v>200 - 299</v>
      </c>
      <c r="S1064" s="118" t="str">
        <f t="shared" si="287"/>
        <v>1.4 - 1.59</v>
      </c>
      <c r="T1064" s="119">
        <f t="shared" si="288"/>
        <v>9.0999999999999998E-2</v>
      </c>
      <c r="U1064" s="120">
        <f t="shared" si="289"/>
        <v>4.1096691999999997E-2</v>
      </c>
      <c r="V1064" s="161">
        <f t="shared" si="290"/>
        <v>9.0999999999999998E-2</v>
      </c>
      <c r="W1064" s="161">
        <f t="shared" si="291"/>
        <v>22.061731573020285</v>
      </c>
      <c r="X1064" s="121">
        <f t="shared" si="292"/>
        <v>0.83269821790567322</v>
      </c>
      <c r="Y1064" s="188">
        <v>12.810741813933435</v>
      </c>
      <c r="Z1064" s="148">
        <f t="shared" si="293"/>
        <v>1</v>
      </c>
      <c r="AA1064" s="148">
        <f t="shared" si="294"/>
        <v>1</v>
      </c>
      <c r="AB1064" s="122">
        <f t="shared" si="295"/>
        <v>242.43661069253059</v>
      </c>
      <c r="AC1064" s="30">
        <f t="shared" si="296"/>
        <v>632.25679999999988</v>
      </c>
      <c r="AD1064" s="31">
        <f t="shared" si="297"/>
        <v>1</v>
      </c>
      <c r="AE1064" s="164">
        <f t="shared" si="298"/>
        <v>35.559999999999995</v>
      </c>
      <c r="AF1064" s="165">
        <f t="shared" si="299"/>
        <v>0.83269821790567322</v>
      </c>
      <c r="AH1064" t="str">
        <f t="shared" si="300"/>
        <v>2022</v>
      </c>
    </row>
    <row r="1065" spans="4:34" hidden="1" x14ac:dyDescent="0.25">
      <c r="D1065" s="282" t="str">
        <f t="shared" si="285"/>
        <v>Q4 2022</v>
      </c>
      <c r="E1065" s="114" t="s">
        <v>67</v>
      </c>
      <c r="F1065" s="115" t="s">
        <v>86</v>
      </c>
      <c r="G1065" s="157" t="s">
        <v>43</v>
      </c>
      <c r="H1065" s="157" t="s">
        <v>197</v>
      </c>
      <c r="I1065" s="116" t="s">
        <v>44</v>
      </c>
      <c r="J1065" s="116" t="s">
        <v>45</v>
      </c>
      <c r="K1065" s="116" t="s">
        <v>70</v>
      </c>
      <c r="L1065" s="116" t="s">
        <v>70</v>
      </c>
      <c r="M1065" s="116" t="s">
        <v>142</v>
      </c>
      <c r="N1065" s="117">
        <v>1.39</v>
      </c>
      <c r="O1065" s="146">
        <v>454</v>
      </c>
      <c r="P1065" s="146">
        <v>454</v>
      </c>
      <c r="Q1065" s="242">
        <v>0.02</v>
      </c>
      <c r="R1065" s="118" t="str">
        <f t="shared" si="286"/>
        <v>400 - 499</v>
      </c>
      <c r="S1065" s="118" t="str">
        <f t="shared" si="287"/>
        <v>1.2 - 1.39</v>
      </c>
      <c r="T1065" s="119">
        <f t="shared" si="288"/>
        <v>2.7799999999999998E-2</v>
      </c>
      <c r="U1065" s="120">
        <f t="shared" si="289"/>
        <v>1.2465136359999998E-2</v>
      </c>
      <c r="V1065" s="161">
        <f t="shared" si="290"/>
        <v>2.7800000000000002E-2</v>
      </c>
      <c r="W1065" s="161">
        <f t="shared" si="291"/>
        <v>12.841059146347703</v>
      </c>
      <c r="X1065" s="121">
        <f t="shared" si="292"/>
        <v>0.2562148362786687</v>
      </c>
      <c r="Y1065" s="188">
        <v>12.810741813933435</v>
      </c>
      <c r="Z1065" s="148">
        <f t="shared" si="293"/>
        <v>1</v>
      </c>
      <c r="AA1065" s="148">
        <f t="shared" si="294"/>
        <v>1</v>
      </c>
      <c r="AB1065" s="122">
        <f t="shared" si="295"/>
        <v>461.90860238660804</v>
      </c>
      <c r="AC1065" s="30">
        <f t="shared" si="296"/>
        <v>623.25681799999995</v>
      </c>
      <c r="AD1065" s="31">
        <f t="shared" si="297"/>
        <v>1</v>
      </c>
      <c r="AE1065" s="164">
        <f t="shared" si="298"/>
        <v>35.305999999999997</v>
      </c>
      <c r="AF1065" s="165">
        <f t="shared" si="299"/>
        <v>0.2562148362786687</v>
      </c>
      <c r="AH1065" t="str">
        <f t="shared" si="300"/>
        <v>2022</v>
      </c>
    </row>
    <row r="1066" spans="4:34" hidden="1" x14ac:dyDescent="0.25">
      <c r="D1066" s="282" t="str">
        <f t="shared" si="285"/>
        <v>Q4 2022</v>
      </c>
      <c r="E1066" s="114" t="s">
        <v>67</v>
      </c>
      <c r="F1066" s="115" t="s">
        <v>86</v>
      </c>
      <c r="G1066" s="157" t="s">
        <v>43</v>
      </c>
      <c r="H1066" s="157" t="s">
        <v>197</v>
      </c>
      <c r="I1066" s="116" t="s">
        <v>44</v>
      </c>
      <c r="J1066" s="116" t="s">
        <v>45</v>
      </c>
      <c r="K1066" s="116" t="s">
        <v>70</v>
      </c>
      <c r="L1066" s="116" t="s">
        <v>70</v>
      </c>
      <c r="M1066" s="116" t="s">
        <v>142</v>
      </c>
      <c r="N1066" s="117">
        <v>1.41</v>
      </c>
      <c r="O1066" s="146">
        <v>320</v>
      </c>
      <c r="P1066" s="146">
        <v>360</v>
      </c>
      <c r="Q1066" s="242">
        <v>0.13</v>
      </c>
      <c r="R1066" s="118" t="str">
        <f t="shared" si="286"/>
        <v>300 - 399</v>
      </c>
      <c r="S1066" s="118" t="str">
        <f t="shared" si="287"/>
        <v>1.4 - 1.59</v>
      </c>
      <c r="T1066" s="119">
        <f t="shared" si="288"/>
        <v>0.18329999999999999</v>
      </c>
      <c r="U1066" s="120">
        <f t="shared" si="289"/>
        <v>8.2796791024551689E-2</v>
      </c>
      <c r="V1066" s="161">
        <f t="shared" si="290"/>
        <v>0.18329999999999999</v>
      </c>
      <c r="W1066" s="161">
        <f t="shared" si="291"/>
        <v>62.616291809719939</v>
      </c>
      <c r="X1066" s="121">
        <f t="shared" si="292"/>
        <v>1.4012881121523757</v>
      </c>
      <c r="Y1066" s="188">
        <v>10.779139324249044</v>
      </c>
      <c r="Z1066" s="148">
        <f t="shared" si="293"/>
        <v>8</v>
      </c>
      <c r="AA1066" s="148">
        <f t="shared" si="294"/>
        <v>9</v>
      </c>
      <c r="AB1066" s="122">
        <f t="shared" si="295"/>
        <v>341.60551996573889</v>
      </c>
      <c r="AC1066" s="30">
        <f t="shared" si="296"/>
        <v>636.89839249655142</v>
      </c>
      <c r="AD1066" s="31">
        <f t="shared" si="297"/>
        <v>0.88888888888888884</v>
      </c>
      <c r="AE1066" s="164">
        <f t="shared" si="298"/>
        <v>35.813999999999993</v>
      </c>
      <c r="AF1066" s="165">
        <f t="shared" si="299"/>
        <v>1.4012881121523757</v>
      </c>
      <c r="AH1066" t="str">
        <f t="shared" si="300"/>
        <v>2022</v>
      </c>
    </row>
    <row r="1067" spans="4:34" hidden="1" x14ac:dyDescent="0.25">
      <c r="D1067" s="282" t="str">
        <f t="shared" si="285"/>
        <v>Q4 2022</v>
      </c>
      <c r="E1067" s="114" t="s">
        <v>67</v>
      </c>
      <c r="F1067" s="115" t="s">
        <v>86</v>
      </c>
      <c r="G1067" s="157" t="s">
        <v>43</v>
      </c>
      <c r="H1067" s="157" t="s">
        <v>197</v>
      </c>
      <c r="I1067" s="116" t="s">
        <v>72</v>
      </c>
      <c r="J1067" s="116" t="s">
        <v>45</v>
      </c>
      <c r="K1067" s="116" t="s">
        <v>70</v>
      </c>
      <c r="L1067" s="116" t="s">
        <v>70</v>
      </c>
      <c r="M1067" s="116" t="s">
        <v>294</v>
      </c>
      <c r="N1067" s="117">
        <v>2</v>
      </c>
      <c r="O1067" s="146">
        <v>400</v>
      </c>
      <c r="P1067" s="146">
        <v>400</v>
      </c>
      <c r="Q1067" s="242">
        <v>0.03</v>
      </c>
      <c r="R1067" s="118" t="str">
        <f t="shared" si="286"/>
        <v>200 - 299</v>
      </c>
      <c r="S1067" s="118" t="str">
        <f t="shared" si="287"/>
        <v>2.00+</v>
      </c>
      <c r="T1067" s="119">
        <f t="shared" si="288"/>
        <v>0.06</v>
      </c>
      <c r="U1067" s="120">
        <f t="shared" si="289"/>
        <v>3.8709599999999997E-2</v>
      </c>
      <c r="V1067" s="161">
        <f t="shared" si="290"/>
        <v>0.06</v>
      </c>
      <c r="W1067" s="161">
        <f t="shared" si="291"/>
        <v>16.970562748477139</v>
      </c>
      <c r="X1067" s="121">
        <f t="shared" si="292"/>
        <v>0.52708773137265341</v>
      </c>
      <c r="Y1067" s="188">
        <v>17.569591045755114</v>
      </c>
      <c r="Z1067" s="148">
        <f t="shared" si="293"/>
        <v>1</v>
      </c>
      <c r="AA1067" s="148">
        <f t="shared" si="294"/>
        <v>1</v>
      </c>
      <c r="AB1067" s="122">
        <f t="shared" si="295"/>
        <v>282.84271247461902</v>
      </c>
      <c r="AC1067" s="30">
        <f t="shared" si="296"/>
        <v>1290.32</v>
      </c>
      <c r="AD1067" s="31">
        <f t="shared" si="297"/>
        <v>1</v>
      </c>
      <c r="AE1067" s="164">
        <f t="shared" si="298"/>
        <v>50.8</v>
      </c>
      <c r="AF1067" s="165">
        <f t="shared" si="299"/>
        <v>0.52708773137265341</v>
      </c>
      <c r="AH1067" t="str">
        <f t="shared" si="300"/>
        <v>2022</v>
      </c>
    </row>
    <row r="1068" spans="4:34" hidden="1" x14ac:dyDescent="0.25">
      <c r="D1068" s="282" t="str">
        <f t="shared" si="285"/>
        <v>Q4 2022</v>
      </c>
      <c r="E1068" s="114" t="s">
        <v>67</v>
      </c>
      <c r="F1068" s="115" t="s">
        <v>86</v>
      </c>
      <c r="G1068" s="157" t="s">
        <v>43</v>
      </c>
      <c r="H1068" s="157" t="s">
        <v>197</v>
      </c>
      <c r="I1068" s="116" t="s">
        <v>72</v>
      </c>
      <c r="J1068" s="116" t="s">
        <v>45</v>
      </c>
      <c r="K1068" s="116" t="s">
        <v>70</v>
      </c>
      <c r="L1068" s="116" t="s">
        <v>70</v>
      </c>
      <c r="M1068" s="116" t="s">
        <v>294</v>
      </c>
      <c r="N1068" s="117">
        <v>1.32</v>
      </c>
      <c r="O1068" s="146">
        <v>466</v>
      </c>
      <c r="P1068" s="146">
        <v>466</v>
      </c>
      <c r="Q1068" s="242">
        <v>0.05</v>
      </c>
      <c r="R1068" s="118" t="str">
        <f t="shared" si="286"/>
        <v>400 - 499</v>
      </c>
      <c r="S1068" s="118" t="str">
        <f t="shared" si="287"/>
        <v>1.2 - 1.39</v>
      </c>
      <c r="T1068" s="119">
        <f t="shared" si="288"/>
        <v>6.6000000000000003E-2</v>
      </c>
      <c r="U1068" s="120">
        <f t="shared" si="289"/>
        <v>2.8103169599999998E-2</v>
      </c>
      <c r="V1068" s="161">
        <f t="shared" si="290"/>
        <v>6.6000000000000003E-2</v>
      </c>
      <c r="W1068" s="161">
        <f t="shared" si="291"/>
        <v>32.951176003293114</v>
      </c>
      <c r="X1068" s="121">
        <f t="shared" si="292"/>
        <v>0.57648338162700485</v>
      </c>
      <c r="Y1068" s="188">
        <v>11.529667632540097</v>
      </c>
      <c r="Z1068" s="148">
        <f t="shared" si="293"/>
        <v>1</v>
      </c>
      <c r="AA1068" s="148">
        <f t="shared" si="294"/>
        <v>1</v>
      </c>
      <c r="AB1068" s="122">
        <f t="shared" si="295"/>
        <v>499.26024247413807</v>
      </c>
      <c r="AC1068" s="30">
        <f t="shared" si="296"/>
        <v>562.06339199999991</v>
      </c>
      <c r="AD1068" s="31">
        <f t="shared" si="297"/>
        <v>1</v>
      </c>
      <c r="AE1068" s="164">
        <f t="shared" si="298"/>
        <v>33.527999999999999</v>
      </c>
      <c r="AF1068" s="165">
        <f t="shared" si="299"/>
        <v>0.57648338162700485</v>
      </c>
      <c r="AH1068" t="str">
        <f t="shared" si="300"/>
        <v>2022</v>
      </c>
    </row>
    <row r="1069" spans="4:34" hidden="1" x14ac:dyDescent="0.25">
      <c r="D1069" s="282" t="str">
        <f t="shared" si="285"/>
        <v>Q4 2022</v>
      </c>
      <c r="E1069" s="114" t="s">
        <v>67</v>
      </c>
      <c r="F1069" s="115" t="s">
        <v>86</v>
      </c>
      <c r="G1069" s="157" t="s">
        <v>43</v>
      </c>
      <c r="H1069" s="157" t="s">
        <v>197</v>
      </c>
      <c r="I1069" s="116" t="s">
        <v>73</v>
      </c>
      <c r="J1069" s="116" t="s">
        <v>45</v>
      </c>
      <c r="K1069" s="116" t="s">
        <v>70</v>
      </c>
      <c r="L1069" s="116" t="s">
        <v>70</v>
      </c>
      <c r="M1069" s="116" t="s">
        <v>131</v>
      </c>
      <c r="N1069" s="117">
        <v>1.2</v>
      </c>
      <c r="O1069" s="146">
        <v>390</v>
      </c>
      <c r="P1069" s="146">
        <v>390</v>
      </c>
      <c r="Q1069" s="242">
        <v>5.5E-2</v>
      </c>
      <c r="R1069" s="118" t="str">
        <f t="shared" si="286"/>
        <v>400 - 499</v>
      </c>
      <c r="S1069" s="118" t="str">
        <f t="shared" si="287"/>
        <v>1.2 - 1.39</v>
      </c>
      <c r="T1069" s="119">
        <f t="shared" si="288"/>
        <v>6.6000000000000003E-2</v>
      </c>
      <c r="U1069" s="120">
        <f t="shared" si="289"/>
        <v>2.5548335999999991E-2</v>
      </c>
      <c r="V1069" s="161">
        <f t="shared" si="290"/>
        <v>6.6000000000000003E-2</v>
      </c>
      <c r="W1069" s="161">
        <f t="shared" si="291"/>
        <v>30.334880912902889</v>
      </c>
      <c r="X1069" s="121">
        <f t="shared" si="292"/>
        <v>0.57506828661863341</v>
      </c>
      <c r="Y1069" s="188">
        <v>10.455787029429699</v>
      </c>
      <c r="Z1069" s="148">
        <f t="shared" si="293"/>
        <v>1</v>
      </c>
      <c r="AA1069" s="148">
        <f t="shared" si="294"/>
        <v>1</v>
      </c>
      <c r="AB1069" s="122">
        <f t="shared" si="295"/>
        <v>459.61940777125591</v>
      </c>
      <c r="AC1069" s="30">
        <f t="shared" si="296"/>
        <v>464.51519999999988</v>
      </c>
      <c r="AD1069" s="31">
        <f t="shared" si="297"/>
        <v>1</v>
      </c>
      <c r="AE1069" s="164">
        <f t="shared" si="298"/>
        <v>30.479999999999997</v>
      </c>
      <c r="AF1069" s="165">
        <f t="shared" si="299"/>
        <v>0.57506828661863341</v>
      </c>
      <c r="AH1069" t="str">
        <f t="shared" si="300"/>
        <v>2022</v>
      </c>
    </row>
    <row r="1070" spans="4:34" hidden="1" x14ac:dyDescent="0.25">
      <c r="D1070" s="282" t="str">
        <f t="shared" si="285"/>
        <v>Q4 2022</v>
      </c>
      <c r="E1070" s="114" t="s">
        <v>67</v>
      </c>
      <c r="F1070" s="115" t="s">
        <v>86</v>
      </c>
      <c r="G1070" s="157" t="s">
        <v>43</v>
      </c>
      <c r="H1070" s="157" t="s">
        <v>197</v>
      </c>
      <c r="I1070" s="116" t="s">
        <v>72</v>
      </c>
      <c r="J1070" s="116" t="s">
        <v>45</v>
      </c>
      <c r="K1070" s="116" t="s">
        <v>70</v>
      </c>
      <c r="L1070" s="116" t="s">
        <v>70</v>
      </c>
      <c r="M1070" s="116" t="s">
        <v>294</v>
      </c>
      <c r="N1070" s="117">
        <v>1.3</v>
      </c>
      <c r="O1070" s="146">
        <v>466</v>
      </c>
      <c r="P1070" s="146">
        <v>466</v>
      </c>
      <c r="Q1070" s="242">
        <v>6.8000000000000005E-2</v>
      </c>
      <c r="R1070" s="118" t="str">
        <f t="shared" si="286"/>
        <v>500 - 599</v>
      </c>
      <c r="S1070" s="118" t="str">
        <f t="shared" si="287"/>
        <v>1.2 - 1.39</v>
      </c>
      <c r="T1070" s="119">
        <f t="shared" si="288"/>
        <v>8.8400000000000006E-2</v>
      </c>
      <c r="U1070" s="120">
        <f t="shared" si="289"/>
        <v>3.7070893599999995E-2</v>
      </c>
      <c r="V1070" s="161">
        <f t="shared" si="290"/>
        <v>8.8399999999999992E-2</v>
      </c>
      <c r="W1070" s="161">
        <f t="shared" si="291"/>
        <v>44.813599364478641</v>
      </c>
      <c r="X1070" s="121">
        <f t="shared" si="292"/>
        <v>0.7840173990127266</v>
      </c>
      <c r="Y1070" s="188">
        <v>11.529667632540097</v>
      </c>
      <c r="Z1070" s="148">
        <f t="shared" si="293"/>
        <v>1</v>
      </c>
      <c r="AA1070" s="148">
        <f t="shared" si="294"/>
        <v>1</v>
      </c>
      <c r="AB1070" s="122">
        <f t="shared" si="295"/>
        <v>506.94116928143251</v>
      </c>
      <c r="AC1070" s="30">
        <f t="shared" si="296"/>
        <v>545.16019999999992</v>
      </c>
      <c r="AD1070" s="31">
        <f t="shared" si="297"/>
        <v>1</v>
      </c>
      <c r="AE1070" s="164">
        <f t="shared" si="298"/>
        <v>33.019999999999996</v>
      </c>
      <c r="AF1070" s="165">
        <f t="shared" si="299"/>
        <v>0.7840173990127266</v>
      </c>
      <c r="AH1070" t="str">
        <f t="shared" si="300"/>
        <v>2022</v>
      </c>
    </row>
    <row r="1071" spans="4:34" hidden="1" x14ac:dyDescent="0.25">
      <c r="D1071" s="282" t="str">
        <f t="shared" si="285"/>
        <v>Q4 2022</v>
      </c>
      <c r="E1071" s="114" t="s">
        <v>67</v>
      </c>
      <c r="F1071" s="115" t="s">
        <v>86</v>
      </c>
      <c r="G1071" s="157" t="s">
        <v>43</v>
      </c>
      <c r="H1071" s="157" t="s">
        <v>197</v>
      </c>
      <c r="I1071" s="116" t="s">
        <v>73</v>
      </c>
      <c r="J1071" s="116" t="s">
        <v>45</v>
      </c>
      <c r="K1071" s="116" t="s">
        <v>70</v>
      </c>
      <c r="L1071" s="116" t="s">
        <v>70</v>
      </c>
      <c r="M1071" s="116" t="s">
        <v>131</v>
      </c>
      <c r="N1071" s="117">
        <v>1.45</v>
      </c>
      <c r="O1071" s="146">
        <v>400</v>
      </c>
      <c r="P1071" s="146">
        <v>400</v>
      </c>
      <c r="Q1071" s="242">
        <v>7.4999999999999997E-2</v>
      </c>
      <c r="R1071" s="118" t="str">
        <f t="shared" si="286"/>
        <v>300 - 399</v>
      </c>
      <c r="S1071" s="118" t="str">
        <f t="shared" si="287"/>
        <v>1.4 - 1.59</v>
      </c>
      <c r="T1071" s="119">
        <f t="shared" si="288"/>
        <v>0.10875</v>
      </c>
      <c r="U1071" s="120">
        <f t="shared" si="289"/>
        <v>5.0866833749999993E-2</v>
      </c>
      <c r="V1071" s="161">
        <f t="shared" si="290"/>
        <v>0.10875</v>
      </c>
      <c r="W1071" s="161">
        <f t="shared" si="291"/>
        <v>42.426406871192853</v>
      </c>
      <c r="X1071" s="121">
        <f t="shared" si="292"/>
        <v>0.96080563604500757</v>
      </c>
      <c r="Y1071" s="188">
        <v>12.810741813933435</v>
      </c>
      <c r="Z1071" s="148">
        <f t="shared" si="293"/>
        <v>1</v>
      </c>
      <c r="AA1071" s="148">
        <f t="shared" si="294"/>
        <v>1</v>
      </c>
      <c r="AB1071" s="122">
        <f t="shared" si="295"/>
        <v>390.12787927533657</v>
      </c>
      <c r="AC1071" s="30">
        <f t="shared" si="296"/>
        <v>678.22444999999993</v>
      </c>
      <c r="AD1071" s="31">
        <f t="shared" si="297"/>
        <v>1</v>
      </c>
      <c r="AE1071" s="164">
        <f t="shared" si="298"/>
        <v>36.83</v>
      </c>
      <c r="AF1071" s="165">
        <f t="shared" si="299"/>
        <v>0.96080563604500757</v>
      </c>
      <c r="AH1071" t="str">
        <f t="shared" si="300"/>
        <v>2022</v>
      </c>
    </row>
    <row r="1072" spans="4:34" hidden="1" x14ac:dyDescent="0.25">
      <c r="D1072" s="282" t="str">
        <f t="shared" si="285"/>
        <v>Q4 2022</v>
      </c>
      <c r="E1072" s="114" t="s">
        <v>67</v>
      </c>
      <c r="F1072" s="115" t="s">
        <v>86</v>
      </c>
      <c r="G1072" s="157" t="s">
        <v>43</v>
      </c>
      <c r="H1072" s="157" t="s">
        <v>197</v>
      </c>
      <c r="I1072" s="116" t="s">
        <v>72</v>
      </c>
      <c r="J1072" s="116" t="s">
        <v>45</v>
      </c>
      <c r="K1072" s="116" t="s">
        <v>70</v>
      </c>
      <c r="L1072" s="116" t="s">
        <v>70</v>
      </c>
      <c r="M1072" s="116" t="s">
        <v>294</v>
      </c>
      <c r="N1072" s="117">
        <v>1.43</v>
      </c>
      <c r="O1072" s="146">
        <v>466</v>
      </c>
      <c r="P1072" s="146">
        <v>466</v>
      </c>
      <c r="Q1072" s="242">
        <v>0.08</v>
      </c>
      <c r="R1072" s="118" t="str">
        <f t="shared" si="286"/>
        <v>400 - 499</v>
      </c>
      <c r="S1072" s="118" t="str">
        <f t="shared" si="287"/>
        <v>1.4 - 1.59</v>
      </c>
      <c r="T1072" s="119">
        <f t="shared" si="288"/>
        <v>0.1144</v>
      </c>
      <c r="U1072" s="120">
        <f t="shared" si="289"/>
        <v>5.2771507359999983E-2</v>
      </c>
      <c r="V1072" s="161">
        <f t="shared" si="290"/>
        <v>0.1144</v>
      </c>
      <c r="W1072" s="161">
        <f t="shared" si="291"/>
        <v>52.721881605268983</v>
      </c>
      <c r="X1072" s="121">
        <f t="shared" si="292"/>
        <v>1.0248593451146748</v>
      </c>
      <c r="Y1072" s="188">
        <v>12.810741813933435</v>
      </c>
      <c r="Z1072" s="148">
        <f t="shared" si="293"/>
        <v>1</v>
      </c>
      <c r="AA1072" s="148">
        <f t="shared" si="294"/>
        <v>1</v>
      </c>
      <c r="AB1072" s="122">
        <f t="shared" si="295"/>
        <v>460.85560843766592</v>
      </c>
      <c r="AC1072" s="30">
        <f t="shared" si="296"/>
        <v>659.64384199999984</v>
      </c>
      <c r="AD1072" s="31">
        <f t="shared" si="297"/>
        <v>1</v>
      </c>
      <c r="AE1072" s="164">
        <f t="shared" si="298"/>
        <v>36.321999999999996</v>
      </c>
      <c r="AF1072" s="165">
        <f t="shared" si="299"/>
        <v>1.0248593451146748</v>
      </c>
      <c r="AH1072" t="str">
        <f t="shared" si="300"/>
        <v>2022</v>
      </c>
    </row>
    <row r="1073" spans="4:34" hidden="1" x14ac:dyDescent="0.25">
      <c r="D1073" s="282" t="str">
        <f t="shared" si="285"/>
        <v>Q4 2022</v>
      </c>
      <c r="E1073" s="114" t="s">
        <v>67</v>
      </c>
      <c r="F1073" s="115" t="s">
        <v>86</v>
      </c>
      <c r="G1073" s="157" t="s">
        <v>43</v>
      </c>
      <c r="H1073" s="157" t="s">
        <v>197</v>
      </c>
      <c r="I1073" s="116" t="s">
        <v>58</v>
      </c>
      <c r="J1073" s="116" t="s">
        <v>45</v>
      </c>
      <c r="K1073" s="116" t="s">
        <v>70</v>
      </c>
      <c r="L1073" s="116" t="s">
        <v>70</v>
      </c>
      <c r="M1073" s="116" t="s">
        <v>131</v>
      </c>
      <c r="N1073" s="117">
        <v>1.1000000000000001</v>
      </c>
      <c r="O1073" s="146">
        <v>126</v>
      </c>
      <c r="P1073" s="146">
        <v>294</v>
      </c>
      <c r="Q1073" s="242">
        <v>0.1</v>
      </c>
      <c r="R1073" s="118" t="str">
        <f t="shared" si="286"/>
        <v>200 - 299</v>
      </c>
      <c r="S1073" s="118" t="str">
        <f t="shared" si="287"/>
        <v>1 - 1.19</v>
      </c>
      <c r="T1073" s="119">
        <f t="shared" si="288"/>
        <v>0.11000000000000001</v>
      </c>
      <c r="U1073" s="120">
        <f t="shared" si="289"/>
        <v>2.8264682068965524E-2</v>
      </c>
      <c r="V1073" s="161">
        <f t="shared" si="290"/>
        <v>0.11000000000000003</v>
      </c>
      <c r="W1073" s="161">
        <f t="shared" si="291"/>
        <v>31.986247044628414</v>
      </c>
      <c r="X1073" s="121">
        <f t="shared" si="292"/>
        <v>0.55467574728410007</v>
      </c>
      <c r="Y1073" s="188">
        <v>5.5467574728410005</v>
      </c>
      <c r="Z1073" s="148">
        <f t="shared" si="293"/>
        <v>3</v>
      </c>
      <c r="AA1073" s="148">
        <f t="shared" si="294"/>
        <v>7</v>
      </c>
      <c r="AB1073" s="122">
        <f t="shared" si="295"/>
        <v>290.78406404207647</v>
      </c>
      <c r="AC1073" s="30">
        <f t="shared" si="296"/>
        <v>282.64682068965521</v>
      </c>
      <c r="AD1073" s="31">
        <f t="shared" si="297"/>
        <v>0.42857142857142855</v>
      </c>
      <c r="AE1073" s="164">
        <f t="shared" si="298"/>
        <v>27.94</v>
      </c>
      <c r="AF1073" s="165">
        <f t="shared" si="299"/>
        <v>0.55467574728410007</v>
      </c>
      <c r="AH1073" t="str">
        <f t="shared" si="300"/>
        <v>2022</v>
      </c>
    </row>
    <row r="1074" spans="4:34" hidden="1" x14ac:dyDescent="0.25">
      <c r="D1074" s="282" t="str">
        <f t="shared" si="285"/>
        <v>Q4 2022</v>
      </c>
      <c r="E1074" s="114" t="s">
        <v>67</v>
      </c>
      <c r="F1074" s="115" t="s">
        <v>86</v>
      </c>
      <c r="G1074" s="157" t="s">
        <v>43</v>
      </c>
      <c r="H1074" s="157" t="s">
        <v>197</v>
      </c>
      <c r="I1074" s="116" t="s">
        <v>89</v>
      </c>
      <c r="J1074" s="116" t="s">
        <v>45</v>
      </c>
      <c r="K1074" s="116" t="s">
        <v>70</v>
      </c>
      <c r="L1074" s="116" t="s">
        <v>70</v>
      </c>
      <c r="M1074" s="116" t="s">
        <v>131</v>
      </c>
      <c r="N1074" s="117">
        <v>1.39</v>
      </c>
      <c r="O1074" s="146">
        <v>454</v>
      </c>
      <c r="P1074" s="146">
        <v>454</v>
      </c>
      <c r="Q1074" s="242">
        <v>0.13</v>
      </c>
      <c r="R1074" s="118" t="str">
        <f t="shared" si="286"/>
        <v>400 - 499</v>
      </c>
      <c r="S1074" s="118" t="str">
        <f t="shared" si="287"/>
        <v>1.2 - 1.39</v>
      </c>
      <c r="T1074" s="119">
        <f t="shared" si="288"/>
        <v>0.1807</v>
      </c>
      <c r="U1074" s="120">
        <f t="shared" si="289"/>
        <v>8.1023386340000003E-2</v>
      </c>
      <c r="V1074" s="161">
        <f t="shared" si="290"/>
        <v>0.18070000000000003</v>
      </c>
      <c r="W1074" s="161">
        <f t="shared" si="291"/>
        <v>83.466884451260071</v>
      </c>
      <c r="X1074" s="121">
        <f t="shared" si="292"/>
        <v>1.6653964358113464</v>
      </c>
      <c r="Y1074" s="188">
        <v>12.810741813933435</v>
      </c>
      <c r="Z1074" s="148">
        <f t="shared" si="293"/>
        <v>1</v>
      </c>
      <c r="AA1074" s="148">
        <f t="shared" si="294"/>
        <v>1</v>
      </c>
      <c r="AB1074" s="122">
        <f t="shared" si="295"/>
        <v>461.90860238660804</v>
      </c>
      <c r="AC1074" s="30">
        <f t="shared" si="296"/>
        <v>623.25681799999995</v>
      </c>
      <c r="AD1074" s="31">
        <f t="shared" si="297"/>
        <v>1</v>
      </c>
      <c r="AE1074" s="164">
        <f t="shared" si="298"/>
        <v>35.305999999999997</v>
      </c>
      <c r="AF1074" s="165">
        <f t="shared" si="299"/>
        <v>1.6653964358113464</v>
      </c>
      <c r="AH1074" t="str">
        <f t="shared" si="300"/>
        <v>2022</v>
      </c>
    </row>
    <row r="1075" spans="4:34" hidden="1" x14ac:dyDescent="0.25">
      <c r="D1075" s="282" t="str">
        <f t="shared" si="285"/>
        <v>Q4 2022</v>
      </c>
      <c r="E1075" s="114" t="s">
        <v>67</v>
      </c>
      <c r="F1075" s="115" t="s">
        <v>86</v>
      </c>
      <c r="G1075" s="157" t="s">
        <v>43</v>
      </c>
      <c r="H1075" s="157" t="s">
        <v>197</v>
      </c>
      <c r="I1075" s="116" t="s">
        <v>89</v>
      </c>
      <c r="J1075" s="116" t="s">
        <v>45</v>
      </c>
      <c r="K1075" s="116" t="s">
        <v>70</v>
      </c>
      <c r="L1075" s="116" t="s">
        <v>70</v>
      </c>
      <c r="M1075" s="116" t="s">
        <v>185</v>
      </c>
      <c r="N1075" s="117">
        <v>1.1000000000000001</v>
      </c>
      <c r="O1075" s="146">
        <v>126</v>
      </c>
      <c r="P1075" s="146">
        <v>294</v>
      </c>
      <c r="Q1075" s="242">
        <v>0.33</v>
      </c>
      <c r="R1075" s="118" t="str">
        <f t="shared" si="286"/>
        <v>200 - 299</v>
      </c>
      <c r="S1075" s="118" t="str">
        <f t="shared" si="287"/>
        <v>1 - 1.19</v>
      </c>
      <c r="T1075" s="119">
        <f t="shared" si="288"/>
        <v>0.36300000000000004</v>
      </c>
      <c r="U1075" s="120">
        <f t="shared" si="289"/>
        <v>9.327345082758623E-2</v>
      </c>
      <c r="V1075" s="161">
        <f t="shared" si="290"/>
        <v>0.36300000000000004</v>
      </c>
      <c r="W1075" s="161">
        <f t="shared" si="291"/>
        <v>105.55461524727377</v>
      </c>
      <c r="X1075" s="121">
        <f t="shared" si="292"/>
        <v>1.8870372523526011</v>
      </c>
      <c r="Y1075" s="188">
        <v>5.718294704098791</v>
      </c>
      <c r="Z1075" s="148">
        <f t="shared" si="293"/>
        <v>3</v>
      </c>
      <c r="AA1075" s="148">
        <f t="shared" si="294"/>
        <v>7</v>
      </c>
      <c r="AB1075" s="122">
        <f t="shared" si="295"/>
        <v>290.78406404207647</v>
      </c>
      <c r="AC1075" s="30">
        <f t="shared" si="296"/>
        <v>282.64682068965521</v>
      </c>
      <c r="AD1075" s="31">
        <f t="shared" si="297"/>
        <v>0.42857142857142855</v>
      </c>
      <c r="AE1075" s="164">
        <f t="shared" si="298"/>
        <v>27.94</v>
      </c>
      <c r="AF1075" s="165">
        <f t="shared" si="299"/>
        <v>1.8870372523526011</v>
      </c>
      <c r="AH1075" t="str">
        <f t="shared" si="300"/>
        <v>2022</v>
      </c>
    </row>
    <row r="1076" spans="4:34" hidden="1" x14ac:dyDescent="0.25">
      <c r="D1076" s="282" t="str">
        <f t="shared" si="285"/>
        <v>Q4 2022</v>
      </c>
      <c r="E1076" s="114" t="s">
        <v>67</v>
      </c>
      <c r="F1076" s="115" t="s">
        <v>86</v>
      </c>
      <c r="G1076" s="157" t="s">
        <v>43</v>
      </c>
      <c r="H1076" s="157" t="s">
        <v>197</v>
      </c>
      <c r="I1076" s="116" t="s">
        <v>89</v>
      </c>
      <c r="J1076" s="116" t="s">
        <v>45</v>
      </c>
      <c r="K1076" s="116" t="s">
        <v>70</v>
      </c>
      <c r="L1076" s="116" t="s">
        <v>70</v>
      </c>
      <c r="M1076" s="116" t="s">
        <v>131</v>
      </c>
      <c r="N1076" s="117">
        <v>0.95</v>
      </c>
      <c r="O1076" s="146">
        <v>120</v>
      </c>
      <c r="P1076" s="146">
        <v>240</v>
      </c>
      <c r="Q1076" s="242">
        <v>0.35</v>
      </c>
      <c r="R1076" s="118" t="str">
        <f t="shared" si="286"/>
        <v>200 - 299</v>
      </c>
      <c r="S1076" s="118" t="str">
        <f t="shared" si="287"/>
        <v>0.8 - 0.99</v>
      </c>
      <c r="T1076" s="119">
        <f t="shared" si="288"/>
        <v>0.33249999999999996</v>
      </c>
      <c r="U1076" s="120">
        <f t="shared" si="289"/>
        <v>8.1515965999999995E-2</v>
      </c>
      <c r="V1076" s="161">
        <f t="shared" si="290"/>
        <v>0.33249999999999996</v>
      </c>
      <c r="W1076" s="161">
        <f t="shared" si="291"/>
        <v>93.91485505499115</v>
      </c>
      <c r="X1076" s="121">
        <f t="shared" si="292"/>
        <v>2.6902557809260212</v>
      </c>
      <c r="Y1076" s="188">
        <v>7.6864450883600615</v>
      </c>
      <c r="Z1076" s="148">
        <f t="shared" si="293"/>
        <v>1</v>
      </c>
      <c r="AA1076" s="148">
        <f t="shared" si="294"/>
        <v>2</v>
      </c>
      <c r="AB1076" s="122">
        <f t="shared" si="295"/>
        <v>282.45069189471025</v>
      </c>
      <c r="AC1076" s="30">
        <f t="shared" si="296"/>
        <v>232.90276</v>
      </c>
      <c r="AD1076" s="31">
        <f t="shared" si="297"/>
        <v>0.5</v>
      </c>
      <c r="AE1076" s="164">
        <f t="shared" si="298"/>
        <v>24.13</v>
      </c>
      <c r="AF1076" s="165">
        <f t="shared" si="299"/>
        <v>2.6902557809260212</v>
      </c>
      <c r="AH1076" t="str">
        <f t="shared" si="300"/>
        <v>2022</v>
      </c>
    </row>
    <row r="1077" spans="4:34" hidden="1" x14ac:dyDescent="0.25">
      <c r="D1077" s="282" t="str">
        <f t="shared" si="285"/>
        <v>Q4 2022</v>
      </c>
      <c r="E1077" s="114" t="s">
        <v>67</v>
      </c>
      <c r="F1077" s="115" t="s">
        <v>86</v>
      </c>
      <c r="G1077" s="157" t="s">
        <v>43</v>
      </c>
      <c r="H1077" s="157" t="s">
        <v>197</v>
      </c>
      <c r="I1077" s="116" t="s">
        <v>58</v>
      </c>
      <c r="J1077" s="116" t="s">
        <v>45</v>
      </c>
      <c r="K1077" s="116" t="s">
        <v>70</v>
      </c>
      <c r="L1077" s="116" t="s">
        <v>70</v>
      </c>
      <c r="M1077" s="116" t="s">
        <v>131</v>
      </c>
      <c r="N1077" s="117">
        <v>1.4</v>
      </c>
      <c r="O1077" s="146">
        <v>400</v>
      </c>
      <c r="P1077" s="146">
        <v>400</v>
      </c>
      <c r="Q1077" s="242">
        <v>0.6</v>
      </c>
      <c r="R1077" s="118" t="str">
        <f t="shared" si="286"/>
        <v>400 - 499</v>
      </c>
      <c r="S1077" s="118" t="str">
        <f t="shared" si="287"/>
        <v>1.4 - 1.59</v>
      </c>
      <c r="T1077" s="119">
        <f t="shared" si="288"/>
        <v>0.84</v>
      </c>
      <c r="U1077" s="120">
        <f t="shared" si="289"/>
        <v>0.37935407999999987</v>
      </c>
      <c r="V1077" s="161">
        <f t="shared" si="290"/>
        <v>0.83999999999999986</v>
      </c>
      <c r="W1077" s="161">
        <f t="shared" si="291"/>
        <v>339.41125496954282</v>
      </c>
      <c r="X1077" s="121">
        <f t="shared" si="292"/>
        <v>7.3021228339420592</v>
      </c>
      <c r="Y1077" s="188">
        <v>12.170204723236766</v>
      </c>
      <c r="Z1077" s="148">
        <f t="shared" si="293"/>
        <v>1</v>
      </c>
      <c r="AA1077" s="148">
        <f t="shared" si="294"/>
        <v>1</v>
      </c>
      <c r="AB1077" s="122">
        <f t="shared" si="295"/>
        <v>404.06101782088433</v>
      </c>
      <c r="AC1077" s="30">
        <f t="shared" si="296"/>
        <v>632.25679999999988</v>
      </c>
      <c r="AD1077" s="31">
        <f t="shared" si="297"/>
        <v>1</v>
      </c>
      <c r="AE1077" s="164">
        <f t="shared" si="298"/>
        <v>35.559999999999995</v>
      </c>
      <c r="AF1077" s="165">
        <f t="shared" si="299"/>
        <v>7.3021228339420592</v>
      </c>
      <c r="AH1077" t="str">
        <f t="shared" si="300"/>
        <v>2022</v>
      </c>
    </row>
    <row r="1078" spans="4:34" hidden="1" x14ac:dyDescent="0.25">
      <c r="D1078" s="282" t="str">
        <f t="shared" si="285"/>
        <v>Q4 2022</v>
      </c>
      <c r="E1078" s="114" t="s">
        <v>67</v>
      </c>
      <c r="F1078" s="115" t="s">
        <v>86</v>
      </c>
      <c r="G1078" s="157" t="s">
        <v>43</v>
      </c>
      <c r="H1078" s="157" t="s">
        <v>197</v>
      </c>
      <c r="I1078" s="116" t="s">
        <v>72</v>
      </c>
      <c r="J1078" s="116" t="s">
        <v>45</v>
      </c>
      <c r="K1078" s="116" t="s">
        <v>70</v>
      </c>
      <c r="L1078" s="116" t="s">
        <v>82</v>
      </c>
      <c r="M1078" s="116" t="s">
        <v>163</v>
      </c>
      <c r="N1078" s="117">
        <v>1.4</v>
      </c>
      <c r="O1078" s="146">
        <v>300</v>
      </c>
      <c r="P1078" s="146">
        <v>300</v>
      </c>
      <c r="Q1078" s="242">
        <v>9.5000000000000001E-2</v>
      </c>
      <c r="R1078" s="118" t="str">
        <f t="shared" si="286"/>
        <v>300 - 399</v>
      </c>
      <c r="S1078" s="118" t="str">
        <f t="shared" si="287"/>
        <v>1.4 - 1.59</v>
      </c>
      <c r="T1078" s="119">
        <f t="shared" si="288"/>
        <v>0.13299999999999998</v>
      </c>
      <c r="U1078" s="120">
        <f t="shared" si="289"/>
        <v>6.0064395999999985E-2</v>
      </c>
      <c r="V1078" s="161">
        <f t="shared" si="290"/>
        <v>0.13300000000000001</v>
      </c>
      <c r="W1078" s="161">
        <f t="shared" si="291"/>
        <v>40.305086527633208</v>
      </c>
      <c r="X1078" s="121">
        <f t="shared" si="292"/>
        <v>1.0953184250913093</v>
      </c>
      <c r="Y1078" s="188">
        <v>11.529667632540097</v>
      </c>
      <c r="Z1078" s="148">
        <f t="shared" si="293"/>
        <v>1</v>
      </c>
      <c r="AA1078" s="148">
        <f t="shared" si="294"/>
        <v>1</v>
      </c>
      <c r="AB1078" s="122">
        <f t="shared" si="295"/>
        <v>303.04576336566328</v>
      </c>
      <c r="AC1078" s="30">
        <f t="shared" si="296"/>
        <v>632.25679999999988</v>
      </c>
      <c r="AD1078" s="31">
        <f t="shared" si="297"/>
        <v>1</v>
      </c>
      <c r="AE1078" s="164">
        <f t="shared" si="298"/>
        <v>35.559999999999995</v>
      </c>
      <c r="AF1078" s="165">
        <f t="shared" si="299"/>
        <v>1.0953184250913093</v>
      </c>
      <c r="AH1078" t="str">
        <f t="shared" si="300"/>
        <v>2022</v>
      </c>
    </row>
    <row r="1079" spans="4:34" hidden="1" x14ac:dyDescent="0.25">
      <c r="D1079" s="282" t="str">
        <f t="shared" si="285"/>
        <v>Q4 2022</v>
      </c>
      <c r="E1079" s="114" t="s">
        <v>67</v>
      </c>
      <c r="F1079" s="115" t="s">
        <v>86</v>
      </c>
      <c r="G1079" s="157" t="s">
        <v>43</v>
      </c>
      <c r="H1079" s="157" t="s">
        <v>197</v>
      </c>
      <c r="I1079" s="116" t="s">
        <v>72</v>
      </c>
      <c r="J1079" s="116" t="s">
        <v>45</v>
      </c>
      <c r="K1079" s="116" t="s">
        <v>81</v>
      </c>
      <c r="L1079" s="116" t="s">
        <v>81</v>
      </c>
      <c r="M1079" s="116" t="s">
        <v>147</v>
      </c>
      <c r="N1079" s="117">
        <v>1.1000000000000001</v>
      </c>
      <c r="O1079" s="146">
        <v>126</v>
      </c>
      <c r="P1079" s="146">
        <v>294</v>
      </c>
      <c r="Q1079" s="242">
        <v>3.5000000000000003E-2</v>
      </c>
      <c r="R1079" s="118" t="str">
        <f t="shared" si="286"/>
        <v>200 - 299</v>
      </c>
      <c r="S1079" s="118" t="str">
        <f t="shared" si="287"/>
        <v>1 - 1.19</v>
      </c>
      <c r="T1079" s="119">
        <f t="shared" si="288"/>
        <v>3.8500000000000006E-2</v>
      </c>
      <c r="U1079" s="120">
        <f t="shared" si="289"/>
        <v>9.8926387241379341E-3</v>
      </c>
      <c r="V1079" s="161">
        <f t="shared" si="290"/>
        <v>3.8500000000000006E-2</v>
      </c>
      <c r="W1079" s="161">
        <f t="shared" si="291"/>
        <v>11.195186465619946</v>
      </c>
      <c r="X1079" s="121">
        <f t="shared" si="292"/>
        <v>0.1706645687460413</v>
      </c>
      <c r="Y1079" s="188">
        <v>4.8761305356011793</v>
      </c>
      <c r="Z1079" s="148">
        <f t="shared" si="293"/>
        <v>3</v>
      </c>
      <c r="AA1079" s="148">
        <f t="shared" si="294"/>
        <v>7</v>
      </c>
      <c r="AB1079" s="122">
        <f t="shared" si="295"/>
        <v>290.78406404207647</v>
      </c>
      <c r="AC1079" s="30">
        <f t="shared" si="296"/>
        <v>282.64682068965521</v>
      </c>
      <c r="AD1079" s="31">
        <f t="shared" si="297"/>
        <v>0.42857142857142855</v>
      </c>
      <c r="AE1079" s="164">
        <f t="shared" si="298"/>
        <v>27.94</v>
      </c>
      <c r="AF1079" s="165">
        <f t="shared" si="299"/>
        <v>0.1706645687460413</v>
      </c>
      <c r="AH1079" t="str">
        <f t="shared" si="300"/>
        <v>2022</v>
      </c>
    </row>
    <row r="1080" spans="4:34" hidden="1" x14ac:dyDescent="0.25">
      <c r="D1080" s="282" t="str">
        <f t="shared" si="285"/>
        <v>Q4 2022</v>
      </c>
      <c r="E1080" s="114" t="s">
        <v>67</v>
      </c>
      <c r="F1080" s="115" t="s">
        <v>86</v>
      </c>
      <c r="G1080" s="157" t="s">
        <v>43</v>
      </c>
      <c r="H1080" s="157" t="s">
        <v>197</v>
      </c>
      <c r="I1080" s="116" t="s">
        <v>89</v>
      </c>
      <c r="J1080" s="116" t="s">
        <v>45</v>
      </c>
      <c r="K1080" s="116" t="s">
        <v>81</v>
      </c>
      <c r="L1080" s="116" t="s">
        <v>81</v>
      </c>
      <c r="M1080" s="116" t="s">
        <v>293</v>
      </c>
      <c r="N1080" s="117">
        <v>1.6160000000000001</v>
      </c>
      <c r="O1080" s="146">
        <v>192</v>
      </c>
      <c r="P1080" s="146">
        <v>490</v>
      </c>
      <c r="Q1080" s="242">
        <v>0.09</v>
      </c>
      <c r="R1080" s="118" t="str">
        <f t="shared" si="286"/>
        <v>300 - 399</v>
      </c>
      <c r="S1080" s="118" t="str">
        <f t="shared" si="287"/>
        <v>1.6 - 1.79</v>
      </c>
      <c r="T1080" s="119">
        <f t="shared" si="288"/>
        <v>0.14544000000000001</v>
      </c>
      <c r="U1080" s="120">
        <f t="shared" si="289"/>
        <v>5.1507045796937184E-2</v>
      </c>
      <c r="V1080" s="161">
        <f t="shared" si="290"/>
        <v>0.14543999999999999</v>
      </c>
      <c r="W1080" s="161">
        <f t="shared" si="291"/>
        <v>47.3646323748005</v>
      </c>
      <c r="X1080" s="121">
        <f t="shared" si="292"/>
        <v>0.74942839611510581</v>
      </c>
      <c r="Y1080" s="188">
        <v>8.3269821790567313</v>
      </c>
      <c r="Z1080" s="148">
        <f t="shared" si="293"/>
        <v>96</v>
      </c>
      <c r="AA1080" s="148">
        <f t="shared" si="294"/>
        <v>245</v>
      </c>
      <c r="AB1080" s="122">
        <f t="shared" si="295"/>
        <v>325.66441401815524</v>
      </c>
      <c r="AC1080" s="30">
        <f t="shared" si="296"/>
        <v>572.30050885485764</v>
      </c>
      <c r="AD1080" s="31">
        <f t="shared" si="297"/>
        <v>0.39183673469387753</v>
      </c>
      <c r="AE1080" s="164">
        <f t="shared" si="298"/>
        <v>41.046399999999998</v>
      </c>
      <c r="AF1080" s="165">
        <f t="shared" si="299"/>
        <v>0.74942839611510581</v>
      </c>
      <c r="AH1080" t="str">
        <f t="shared" si="300"/>
        <v>2022</v>
      </c>
    </row>
    <row r="1081" spans="4:34" hidden="1" x14ac:dyDescent="0.25">
      <c r="D1081" s="282" t="str">
        <f t="shared" si="285"/>
        <v>Q4 2022</v>
      </c>
      <c r="E1081" s="114" t="s">
        <v>67</v>
      </c>
      <c r="F1081" s="115" t="s">
        <v>86</v>
      </c>
      <c r="G1081" s="157" t="s">
        <v>43</v>
      </c>
      <c r="H1081" s="157" t="s">
        <v>197</v>
      </c>
      <c r="I1081" s="116" t="s">
        <v>72</v>
      </c>
      <c r="J1081" s="116" t="s">
        <v>45</v>
      </c>
      <c r="K1081" s="116" t="s">
        <v>81</v>
      </c>
      <c r="L1081" s="116" t="s">
        <v>81</v>
      </c>
      <c r="M1081" s="116" t="s">
        <v>293</v>
      </c>
      <c r="N1081" s="117">
        <v>1.6160000000000001</v>
      </c>
      <c r="O1081" s="146">
        <v>192</v>
      </c>
      <c r="P1081" s="146">
        <v>490</v>
      </c>
      <c r="Q1081" s="242">
        <v>0.26</v>
      </c>
      <c r="R1081" s="118" t="str">
        <f t="shared" si="286"/>
        <v>300 - 399</v>
      </c>
      <c r="S1081" s="118" t="str">
        <f t="shared" si="287"/>
        <v>1.6 - 1.79</v>
      </c>
      <c r="T1081" s="119">
        <f t="shared" si="288"/>
        <v>0.42016000000000003</v>
      </c>
      <c r="U1081" s="120">
        <f t="shared" si="289"/>
        <v>0.14879813230226299</v>
      </c>
      <c r="V1081" s="161">
        <f t="shared" si="290"/>
        <v>0.42016000000000003</v>
      </c>
      <c r="W1081" s="161">
        <f t="shared" si="291"/>
        <v>136.83116019386813</v>
      </c>
      <c r="X1081" s="121">
        <f t="shared" si="292"/>
        <v>2.3315550101358844</v>
      </c>
      <c r="Y1081" s="188">
        <v>8.9675192697534012</v>
      </c>
      <c r="Z1081" s="148">
        <f t="shared" si="293"/>
        <v>96</v>
      </c>
      <c r="AA1081" s="148">
        <f t="shared" si="294"/>
        <v>245</v>
      </c>
      <c r="AB1081" s="122">
        <f t="shared" si="295"/>
        <v>325.66441401815524</v>
      </c>
      <c r="AC1081" s="30">
        <f t="shared" si="296"/>
        <v>572.30050885485764</v>
      </c>
      <c r="AD1081" s="31">
        <f t="shared" si="297"/>
        <v>0.39183673469387753</v>
      </c>
      <c r="AE1081" s="164">
        <f t="shared" si="298"/>
        <v>41.046399999999998</v>
      </c>
      <c r="AF1081" s="165">
        <f t="shared" si="299"/>
        <v>2.3315550101358844</v>
      </c>
      <c r="AH1081" t="str">
        <f t="shared" si="300"/>
        <v>2022</v>
      </c>
    </row>
    <row r="1082" spans="4:34" hidden="1" x14ac:dyDescent="0.25">
      <c r="D1082" s="282" t="str">
        <f t="shared" si="285"/>
        <v>Q4 2022</v>
      </c>
      <c r="E1082" s="114" t="s">
        <v>67</v>
      </c>
      <c r="F1082" s="115" t="s">
        <v>86</v>
      </c>
      <c r="G1082" s="157" t="s">
        <v>43</v>
      </c>
      <c r="H1082" s="157" t="s">
        <v>197</v>
      </c>
      <c r="I1082" s="116" t="s">
        <v>50</v>
      </c>
      <c r="J1082" s="116" t="s">
        <v>45</v>
      </c>
      <c r="K1082" s="116" t="s">
        <v>81</v>
      </c>
      <c r="L1082" s="116" t="s">
        <v>81</v>
      </c>
      <c r="M1082" s="116" t="s">
        <v>293</v>
      </c>
      <c r="N1082" s="117">
        <v>1.6160000000000001</v>
      </c>
      <c r="O1082" s="146">
        <v>192</v>
      </c>
      <c r="P1082" s="146">
        <v>490</v>
      </c>
      <c r="Q1082" s="242">
        <v>0.5</v>
      </c>
      <c r="R1082" s="118" t="str">
        <f t="shared" si="286"/>
        <v>300 - 399</v>
      </c>
      <c r="S1082" s="118" t="str">
        <f t="shared" si="287"/>
        <v>1.6 - 1.79</v>
      </c>
      <c r="T1082" s="119">
        <f t="shared" si="288"/>
        <v>0.80800000000000005</v>
      </c>
      <c r="U1082" s="120">
        <f t="shared" si="289"/>
        <v>0.28615025442742881</v>
      </c>
      <c r="V1082" s="161">
        <f t="shared" si="290"/>
        <v>0.80800000000000005</v>
      </c>
      <c r="W1082" s="161">
        <f t="shared" si="291"/>
        <v>263.13684652666944</v>
      </c>
      <c r="X1082" s="121">
        <f t="shared" si="292"/>
        <v>6.4053709069667173</v>
      </c>
      <c r="Y1082" s="188">
        <v>12.810741813933435</v>
      </c>
      <c r="Z1082" s="148">
        <f t="shared" si="293"/>
        <v>96</v>
      </c>
      <c r="AA1082" s="148">
        <f t="shared" si="294"/>
        <v>245</v>
      </c>
      <c r="AB1082" s="122">
        <f t="shared" si="295"/>
        <v>325.66441401815524</v>
      </c>
      <c r="AC1082" s="30">
        <f t="shared" si="296"/>
        <v>572.30050885485764</v>
      </c>
      <c r="AD1082" s="31">
        <f t="shared" si="297"/>
        <v>0.39183673469387753</v>
      </c>
      <c r="AE1082" s="164">
        <f t="shared" si="298"/>
        <v>41.046399999999998</v>
      </c>
      <c r="AF1082" s="165">
        <f t="shared" si="299"/>
        <v>6.4053709069667173</v>
      </c>
      <c r="AH1082" t="str">
        <f t="shared" si="300"/>
        <v>2022</v>
      </c>
    </row>
    <row r="1083" spans="4:34" hidden="1" x14ac:dyDescent="0.25">
      <c r="D1083" s="282" t="str">
        <f t="shared" si="285"/>
        <v>Q4 2022</v>
      </c>
      <c r="E1083" s="114" t="s">
        <v>67</v>
      </c>
      <c r="F1083" s="115" t="s">
        <v>86</v>
      </c>
      <c r="G1083" s="157" t="s">
        <v>43</v>
      </c>
      <c r="H1083" s="157" t="s">
        <v>197</v>
      </c>
      <c r="I1083" s="116" t="s">
        <v>73</v>
      </c>
      <c r="J1083" s="116" t="s">
        <v>45</v>
      </c>
      <c r="K1083" s="116" t="s">
        <v>81</v>
      </c>
      <c r="L1083" s="116" t="s">
        <v>81</v>
      </c>
      <c r="M1083" s="116" t="s">
        <v>293</v>
      </c>
      <c r="N1083" s="117">
        <v>1.6160000000000001</v>
      </c>
      <c r="O1083" s="146">
        <v>192</v>
      </c>
      <c r="P1083" s="146">
        <v>490</v>
      </c>
      <c r="Q1083" s="242">
        <v>1.1499999999999999</v>
      </c>
      <c r="R1083" s="118" t="str">
        <f t="shared" si="286"/>
        <v>300 - 399</v>
      </c>
      <c r="S1083" s="118" t="str">
        <f t="shared" si="287"/>
        <v>1.6 - 1.79</v>
      </c>
      <c r="T1083" s="119">
        <f t="shared" si="288"/>
        <v>1.8584000000000001</v>
      </c>
      <c r="U1083" s="120">
        <f t="shared" si="289"/>
        <v>0.6581455851830863</v>
      </c>
      <c r="V1083" s="161">
        <f t="shared" si="290"/>
        <v>1.8584000000000001</v>
      </c>
      <c r="W1083" s="161">
        <f t="shared" si="291"/>
        <v>605.21474701133968</v>
      </c>
      <c r="X1083" s="121">
        <f t="shared" si="292"/>
        <v>13.25911777742111</v>
      </c>
      <c r="Y1083" s="188">
        <v>11.529667632540097</v>
      </c>
      <c r="Z1083" s="148">
        <f t="shared" si="293"/>
        <v>96</v>
      </c>
      <c r="AA1083" s="148">
        <f t="shared" si="294"/>
        <v>245</v>
      </c>
      <c r="AB1083" s="122">
        <f t="shared" si="295"/>
        <v>325.66441401815524</v>
      </c>
      <c r="AC1083" s="30">
        <f t="shared" si="296"/>
        <v>572.30050885485764</v>
      </c>
      <c r="AD1083" s="31">
        <f t="shared" si="297"/>
        <v>0.39183673469387753</v>
      </c>
      <c r="AE1083" s="164">
        <f t="shared" si="298"/>
        <v>41.046399999999998</v>
      </c>
      <c r="AF1083" s="165">
        <f t="shared" si="299"/>
        <v>13.25911777742111</v>
      </c>
      <c r="AH1083" t="str">
        <f t="shared" si="300"/>
        <v>2022</v>
      </c>
    </row>
    <row r="1084" spans="4:34" hidden="1" x14ac:dyDescent="0.25">
      <c r="D1084" s="282" t="str">
        <f t="shared" si="285"/>
        <v>Q4 2022</v>
      </c>
      <c r="E1084" s="114" t="s">
        <v>67</v>
      </c>
      <c r="F1084" s="115" t="s">
        <v>86</v>
      </c>
      <c r="G1084" s="157" t="s">
        <v>43</v>
      </c>
      <c r="H1084" s="157" t="s">
        <v>197</v>
      </c>
      <c r="I1084" s="116" t="s">
        <v>72</v>
      </c>
      <c r="J1084" s="116" t="s">
        <v>45</v>
      </c>
      <c r="K1084" s="116" t="s">
        <v>81</v>
      </c>
      <c r="L1084" s="116" t="s">
        <v>81</v>
      </c>
      <c r="M1084" s="116" t="s">
        <v>298</v>
      </c>
      <c r="N1084" s="117">
        <v>1.64</v>
      </c>
      <c r="O1084" s="146">
        <v>456</v>
      </c>
      <c r="P1084" s="146">
        <v>280</v>
      </c>
      <c r="Q1084" s="242">
        <v>0.28000000000000003</v>
      </c>
      <c r="R1084" s="118" t="str">
        <f t="shared" si="286"/>
        <v>300 - 399</v>
      </c>
      <c r="S1084" s="118" t="str">
        <f t="shared" si="287"/>
        <v>1.6 - 1.79</v>
      </c>
      <c r="T1084" s="119">
        <f t="shared" si="288"/>
        <v>0.4592</v>
      </c>
      <c r="U1084" s="120">
        <f t="shared" si="289"/>
        <v>0.21665069219704955</v>
      </c>
      <c r="V1084" s="161">
        <f t="shared" si="290"/>
        <v>0.4592</v>
      </c>
      <c r="W1084" s="161">
        <f t="shared" si="291"/>
        <v>149.82904391338818</v>
      </c>
      <c r="X1084" s="121">
        <f t="shared" si="292"/>
        <v>2.5109053955309526</v>
      </c>
      <c r="Y1084" s="188">
        <v>8.9675192697534012</v>
      </c>
      <c r="Z1084" s="148">
        <f t="shared" si="293"/>
        <v>57</v>
      </c>
      <c r="AA1084" s="148">
        <f t="shared" si="294"/>
        <v>35</v>
      </c>
      <c r="AB1084" s="122">
        <f t="shared" si="295"/>
        <v>326.28276113542722</v>
      </c>
      <c r="AC1084" s="30">
        <f t="shared" si="296"/>
        <v>773.75247213231978</v>
      </c>
      <c r="AD1084" s="31">
        <f t="shared" si="297"/>
        <v>1.6285714285714286</v>
      </c>
      <c r="AE1084" s="164">
        <f t="shared" si="298"/>
        <v>41.655999999999992</v>
      </c>
      <c r="AF1084" s="165">
        <f t="shared" si="299"/>
        <v>2.5109053955309526</v>
      </c>
      <c r="AH1084" t="str">
        <f t="shared" si="300"/>
        <v>2022</v>
      </c>
    </row>
    <row r="1085" spans="4:34" hidden="1" x14ac:dyDescent="0.25">
      <c r="D1085" s="282" t="str">
        <f t="shared" si="285"/>
        <v>Q4 2022</v>
      </c>
      <c r="E1085" s="114" t="s">
        <v>67</v>
      </c>
      <c r="F1085" s="115" t="s">
        <v>86</v>
      </c>
      <c r="G1085" s="157" t="s">
        <v>43</v>
      </c>
      <c r="H1085" s="157" t="s">
        <v>197</v>
      </c>
      <c r="I1085" s="116" t="s">
        <v>89</v>
      </c>
      <c r="J1085" s="116" t="s">
        <v>45</v>
      </c>
      <c r="K1085" s="116" t="s">
        <v>81</v>
      </c>
      <c r="L1085" s="116" t="s">
        <v>81</v>
      </c>
      <c r="M1085" s="116" t="s">
        <v>281</v>
      </c>
      <c r="N1085" s="117">
        <v>1.43</v>
      </c>
      <c r="O1085" s="146">
        <v>454</v>
      </c>
      <c r="P1085" s="146">
        <v>454</v>
      </c>
      <c r="Q1085" s="242">
        <v>0.03</v>
      </c>
      <c r="R1085" s="118" t="str">
        <f t="shared" si="286"/>
        <v>400 - 499</v>
      </c>
      <c r="S1085" s="118" t="str">
        <f t="shared" si="287"/>
        <v>1.4 - 1.59</v>
      </c>
      <c r="T1085" s="119">
        <f t="shared" si="288"/>
        <v>4.2899999999999994E-2</v>
      </c>
      <c r="U1085" s="120">
        <f t="shared" si="289"/>
        <v>1.9789315259999996E-2</v>
      </c>
      <c r="V1085" s="161">
        <f t="shared" si="290"/>
        <v>4.2899999999999994E-2</v>
      </c>
      <c r="W1085" s="161">
        <f t="shared" si="291"/>
        <v>19.261588719521551</v>
      </c>
      <c r="X1085" s="121">
        <f t="shared" si="292"/>
        <v>0.38432225441800305</v>
      </c>
      <c r="Y1085" s="188">
        <v>12.810741813933435</v>
      </c>
      <c r="Z1085" s="148">
        <f t="shared" si="293"/>
        <v>1</v>
      </c>
      <c r="AA1085" s="148">
        <f t="shared" si="294"/>
        <v>1</v>
      </c>
      <c r="AB1085" s="122">
        <f t="shared" si="295"/>
        <v>448.98808204012948</v>
      </c>
      <c r="AC1085" s="30">
        <f t="shared" si="296"/>
        <v>659.64384199999984</v>
      </c>
      <c r="AD1085" s="31">
        <f t="shared" si="297"/>
        <v>1</v>
      </c>
      <c r="AE1085" s="164">
        <f t="shared" si="298"/>
        <v>36.321999999999996</v>
      </c>
      <c r="AF1085" s="165">
        <f t="shared" si="299"/>
        <v>0.38432225441800305</v>
      </c>
      <c r="AH1085" t="str">
        <f t="shared" si="300"/>
        <v>2022</v>
      </c>
    </row>
    <row r="1086" spans="4:34" hidden="1" x14ac:dyDescent="0.25">
      <c r="D1086" s="282" t="str">
        <f t="shared" si="285"/>
        <v>Q4 2022</v>
      </c>
      <c r="E1086" s="114" t="s">
        <v>67</v>
      </c>
      <c r="F1086" s="115" t="s">
        <v>86</v>
      </c>
      <c r="G1086" s="157" t="s">
        <v>43</v>
      </c>
      <c r="H1086" s="157" t="s">
        <v>197</v>
      </c>
      <c r="I1086" s="116" t="s">
        <v>58</v>
      </c>
      <c r="J1086" s="116" t="s">
        <v>45</v>
      </c>
      <c r="K1086" s="116" t="s">
        <v>81</v>
      </c>
      <c r="L1086" s="116" t="s">
        <v>81</v>
      </c>
      <c r="M1086" s="116" t="s">
        <v>279</v>
      </c>
      <c r="N1086" s="117">
        <v>1.6</v>
      </c>
      <c r="O1086" s="146">
        <v>320</v>
      </c>
      <c r="P1086" s="146">
        <v>360</v>
      </c>
      <c r="Q1086" s="242">
        <v>0.11</v>
      </c>
      <c r="R1086" s="118" t="str">
        <f t="shared" si="286"/>
        <v>300 - 399</v>
      </c>
      <c r="S1086" s="118" t="str">
        <f t="shared" si="287"/>
        <v>1.6 - 1.79</v>
      </c>
      <c r="T1086" s="119">
        <f t="shared" si="288"/>
        <v>0.17600000000000002</v>
      </c>
      <c r="U1086" s="120">
        <f t="shared" si="289"/>
        <v>9.0212055393103438E-2</v>
      </c>
      <c r="V1086" s="161">
        <f t="shared" si="290"/>
        <v>0.17599999999999999</v>
      </c>
      <c r="W1086" s="161">
        <f t="shared" si="291"/>
        <v>52.983016146686097</v>
      </c>
      <c r="X1086" s="121">
        <f t="shared" si="292"/>
        <v>1.4091815995326777</v>
      </c>
      <c r="Y1086" s="188">
        <v>12.810741813933435</v>
      </c>
      <c r="Z1086" s="148">
        <f t="shared" si="293"/>
        <v>8</v>
      </c>
      <c r="AA1086" s="148">
        <f t="shared" si="294"/>
        <v>9</v>
      </c>
      <c r="AB1086" s="122">
        <f t="shared" si="295"/>
        <v>301.03986446980736</v>
      </c>
      <c r="AC1086" s="30">
        <f t="shared" si="296"/>
        <v>820.10959448275855</v>
      </c>
      <c r="AD1086" s="31">
        <f t="shared" si="297"/>
        <v>0.88888888888888884</v>
      </c>
      <c r="AE1086" s="164">
        <f t="shared" si="298"/>
        <v>40.64</v>
      </c>
      <c r="AF1086" s="165">
        <f t="shared" si="299"/>
        <v>1.4091815995326777</v>
      </c>
      <c r="AH1086" t="str">
        <f t="shared" si="300"/>
        <v>2022</v>
      </c>
    </row>
    <row r="1087" spans="4:34" hidden="1" x14ac:dyDescent="0.25">
      <c r="D1087" s="282" t="str">
        <f t="shared" si="285"/>
        <v>Q4 2022</v>
      </c>
      <c r="E1087" s="114" t="s">
        <v>67</v>
      </c>
      <c r="F1087" s="115" t="s">
        <v>86</v>
      </c>
      <c r="G1087" s="157" t="s">
        <v>43</v>
      </c>
      <c r="H1087" s="157" t="s">
        <v>197</v>
      </c>
      <c r="I1087" s="116" t="s">
        <v>73</v>
      </c>
      <c r="J1087" s="116" t="s">
        <v>45</v>
      </c>
      <c r="K1087" s="116" t="s">
        <v>81</v>
      </c>
      <c r="L1087" s="116" t="s">
        <v>81</v>
      </c>
      <c r="M1087" s="116" t="s">
        <v>282</v>
      </c>
      <c r="N1087" s="117">
        <v>1.43</v>
      </c>
      <c r="O1087" s="146">
        <v>466</v>
      </c>
      <c r="P1087" s="146">
        <v>466</v>
      </c>
      <c r="Q1087" s="242">
        <v>6.5000000000000002E-2</v>
      </c>
      <c r="R1087" s="118" t="str">
        <f t="shared" si="286"/>
        <v>400 - 499</v>
      </c>
      <c r="S1087" s="118" t="str">
        <f t="shared" si="287"/>
        <v>1.4 - 1.59</v>
      </c>
      <c r="T1087" s="119">
        <f t="shared" si="288"/>
        <v>9.2950000000000005E-2</v>
      </c>
      <c r="U1087" s="120">
        <f t="shared" si="289"/>
        <v>4.2876849729999993E-2</v>
      </c>
      <c r="V1087" s="161">
        <f t="shared" si="290"/>
        <v>9.2949999999999991E-2</v>
      </c>
      <c r="W1087" s="161">
        <f t="shared" si="291"/>
        <v>42.836528804281052</v>
      </c>
      <c r="X1087" s="121">
        <f t="shared" si="292"/>
        <v>0.83269821790567322</v>
      </c>
      <c r="Y1087" s="188">
        <v>12.810741813933435</v>
      </c>
      <c r="Z1087" s="148">
        <f t="shared" si="293"/>
        <v>1</v>
      </c>
      <c r="AA1087" s="148">
        <f t="shared" si="294"/>
        <v>1</v>
      </c>
      <c r="AB1087" s="122">
        <f t="shared" si="295"/>
        <v>460.85560843766592</v>
      </c>
      <c r="AC1087" s="30">
        <f t="shared" si="296"/>
        <v>659.64384199999984</v>
      </c>
      <c r="AD1087" s="31">
        <f t="shared" si="297"/>
        <v>1</v>
      </c>
      <c r="AE1087" s="164">
        <f t="shared" si="298"/>
        <v>36.321999999999996</v>
      </c>
      <c r="AF1087" s="165">
        <f t="shared" si="299"/>
        <v>0.83269821790567322</v>
      </c>
      <c r="AH1087" t="str">
        <f t="shared" si="300"/>
        <v>2022</v>
      </c>
    </row>
    <row r="1088" spans="4:34" hidden="1" x14ac:dyDescent="0.25">
      <c r="D1088" s="282" t="str">
        <f t="shared" si="285"/>
        <v>Q4 2022</v>
      </c>
      <c r="E1088" s="114" t="s">
        <v>67</v>
      </c>
      <c r="F1088" s="115" t="s">
        <v>86</v>
      </c>
      <c r="G1088" s="157" t="s">
        <v>43</v>
      </c>
      <c r="H1088" s="157" t="s">
        <v>197</v>
      </c>
      <c r="I1088" s="116" t="s">
        <v>73</v>
      </c>
      <c r="J1088" s="116" t="s">
        <v>45</v>
      </c>
      <c r="K1088" s="116" t="s">
        <v>81</v>
      </c>
      <c r="L1088" s="116" t="s">
        <v>81</v>
      </c>
      <c r="M1088" s="116" t="s">
        <v>306</v>
      </c>
      <c r="N1088" s="117">
        <v>1.47</v>
      </c>
      <c r="O1088" s="146">
        <v>480</v>
      </c>
      <c r="P1088" s="146">
        <v>480</v>
      </c>
      <c r="Q1088" s="242">
        <v>5.5E-2</v>
      </c>
      <c r="R1088" s="118" t="str">
        <f t="shared" si="286"/>
        <v>400 - 499</v>
      </c>
      <c r="S1088" s="118" t="str">
        <f t="shared" si="287"/>
        <v>1.4 - 1.59</v>
      </c>
      <c r="T1088" s="119">
        <f t="shared" si="288"/>
        <v>8.0850000000000005E-2</v>
      </c>
      <c r="U1088" s="120">
        <f t="shared" si="289"/>
        <v>3.8338471709999988E-2</v>
      </c>
      <c r="V1088" s="161">
        <f t="shared" si="290"/>
        <v>8.0849999999999991E-2</v>
      </c>
      <c r="W1088" s="161">
        <f t="shared" si="291"/>
        <v>37.335238046649714</v>
      </c>
      <c r="X1088" s="121">
        <f t="shared" si="292"/>
        <v>0.70459079976633887</v>
      </c>
      <c r="Y1088" s="188">
        <v>12.810741813933435</v>
      </c>
      <c r="Z1088" s="148">
        <f t="shared" si="293"/>
        <v>1</v>
      </c>
      <c r="AA1088" s="148">
        <f t="shared" si="294"/>
        <v>1</v>
      </c>
      <c r="AB1088" s="122">
        <f t="shared" si="295"/>
        <v>461.78402036672492</v>
      </c>
      <c r="AC1088" s="30">
        <f t="shared" si="296"/>
        <v>697.06312199999979</v>
      </c>
      <c r="AD1088" s="31">
        <f t="shared" si="297"/>
        <v>1</v>
      </c>
      <c r="AE1088" s="164">
        <f t="shared" si="298"/>
        <v>37.337999999999994</v>
      </c>
      <c r="AF1088" s="165">
        <f t="shared" si="299"/>
        <v>0.70459079976633887</v>
      </c>
      <c r="AH1088" t="str">
        <f t="shared" si="300"/>
        <v>2022</v>
      </c>
    </row>
    <row r="1089" spans="4:34" hidden="1" x14ac:dyDescent="0.25">
      <c r="D1089" s="282" t="str">
        <f t="shared" si="285"/>
        <v>Q1 2023</v>
      </c>
      <c r="E1089" s="114" t="s">
        <v>206</v>
      </c>
      <c r="F1089" s="115" t="s">
        <v>83</v>
      </c>
      <c r="G1089" s="157" t="s">
        <v>43</v>
      </c>
      <c r="H1089" s="157" t="s">
        <v>197</v>
      </c>
      <c r="I1089" s="116" t="s">
        <v>64</v>
      </c>
      <c r="J1089" s="116" t="s">
        <v>51</v>
      </c>
      <c r="K1089" s="116" t="s">
        <v>46</v>
      </c>
      <c r="L1089" s="116" t="s">
        <v>46</v>
      </c>
      <c r="M1089" s="116"/>
      <c r="N1089" s="117">
        <v>1.9</v>
      </c>
      <c r="O1089" s="146">
        <v>396</v>
      </c>
      <c r="P1089" s="146">
        <v>484</v>
      </c>
      <c r="Q1089" s="242">
        <v>0.2</v>
      </c>
      <c r="R1089" s="118" t="str">
        <f t="shared" si="286"/>
        <v>300 - 399</v>
      </c>
      <c r="S1089" s="118" t="str">
        <f t="shared" si="287"/>
        <v>1.8 - 1.99</v>
      </c>
      <c r="T1089" s="119">
        <f t="shared" si="288"/>
        <v>0.38</v>
      </c>
      <c r="U1089" s="120">
        <f t="shared" si="289"/>
        <v>0.22829082415841584</v>
      </c>
      <c r="V1089" s="161">
        <f t="shared" si="290"/>
        <v>0.38000000000000006</v>
      </c>
      <c r="W1089" s="161">
        <f t="shared" si="291"/>
        <v>125.07149955125668</v>
      </c>
      <c r="X1089" s="121">
        <f t="shared" si="292"/>
        <v>6.5763425744663664</v>
      </c>
      <c r="Y1089" s="188">
        <v>32.881712872331832</v>
      </c>
      <c r="Z1089" s="148">
        <f t="shared" si="293"/>
        <v>9</v>
      </c>
      <c r="AA1089" s="148">
        <f t="shared" si="294"/>
        <v>11</v>
      </c>
      <c r="AB1089" s="122">
        <f t="shared" si="295"/>
        <v>329.135525134886</v>
      </c>
      <c r="AC1089" s="30">
        <f t="shared" si="296"/>
        <v>1141.454120792079</v>
      </c>
      <c r="AD1089" s="31">
        <f t="shared" si="297"/>
        <v>0.81818181818181823</v>
      </c>
      <c r="AE1089" s="164">
        <f t="shared" si="298"/>
        <v>48.26</v>
      </c>
      <c r="AF1089" s="165">
        <f t="shared" si="299"/>
        <v>6.5763425744663664</v>
      </c>
      <c r="AH1089" t="str">
        <f t="shared" si="300"/>
        <v>2023</v>
      </c>
    </row>
    <row r="1090" spans="4:34" hidden="1" x14ac:dyDescent="0.25">
      <c r="D1090" s="282" t="str">
        <f t="shared" si="285"/>
        <v>Q1 2023</v>
      </c>
      <c r="E1090" s="114" t="s">
        <v>206</v>
      </c>
      <c r="F1090" s="115" t="s">
        <v>83</v>
      </c>
      <c r="G1090" s="157" t="s">
        <v>43</v>
      </c>
      <c r="H1090" s="157" t="s">
        <v>197</v>
      </c>
      <c r="I1090" s="116" t="s">
        <v>64</v>
      </c>
      <c r="J1090" s="116" t="s">
        <v>51</v>
      </c>
      <c r="K1090" s="116" t="s">
        <v>46</v>
      </c>
      <c r="L1090" s="116" t="s">
        <v>46</v>
      </c>
      <c r="M1090" s="116"/>
      <c r="N1090" s="117">
        <v>1.99</v>
      </c>
      <c r="O1090" s="146">
        <v>410</v>
      </c>
      <c r="P1090" s="146">
        <v>502</v>
      </c>
      <c r="Q1090" s="242">
        <v>0.4</v>
      </c>
      <c r="R1090" s="118" t="str">
        <f t="shared" si="286"/>
        <v>300 - 399</v>
      </c>
      <c r="S1090" s="118" t="str">
        <f t="shared" si="287"/>
        <v>1.8 - 1.99</v>
      </c>
      <c r="T1090" s="119">
        <f t="shared" si="288"/>
        <v>0.79600000000000004</v>
      </c>
      <c r="U1090" s="120">
        <f t="shared" si="289"/>
        <v>0.50068471638938927</v>
      </c>
      <c r="V1090" s="161">
        <f t="shared" si="290"/>
        <v>0.79600000000000015</v>
      </c>
      <c r="W1090" s="161">
        <f t="shared" si="291"/>
        <v>259.26172104651317</v>
      </c>
      <c r="X1090" s="121">
        <f t="shared" si="292"/>
        <v>14.107741425152483</v>
      </c>
      <c r="Y1090" s="188">
        <v>35.269353562881207</v>
      </c>
      <c r="Z1090" s="148">
        <f t="shared" si="293"/>
        <v>205</v>
      </c>
      <c r="AA1090" s="148">
        <f t="shared" si="294"/>
        <v>251</v>
      </c>
      <c r="AB1090" s="122">
        <f t="shared" si="295"/>
        <v>325.7056797066748</v>
      </c>
      <c r="AC1090" s="30">
        <f t="shared" si="296"/>
        <v>1251.7117909734732</v>
      </c>
      <c r="AD1090" s="31">
        <f t="shared" si="297"/>
        <v>0.81673306772908372</v>
      </c>
      <c r="AE1090" s="164">
        <f t="shared" si="298"/>
        <v>50.545999999999999</v>
      </c>
      <c r="AF1090" s="165">
        <f t="shared" si="299"/>
        <v>14.107741425152483</v>
      </c>
      <c r="AH1090" t="str">
        <f t="shared" si="300"/>
        <v>2023</v>
      </c>
    </row>
    <row r="1091" spans="4:34" hidden="1" x14ac:dyDescent="0.25">
      <c r="D1091" s="282" t="str">
        <f t="shared" si="285"/>
        <v>Q1 2023</v>
      </c>
      <c r="E1091" s="114" t="s">
        <v>206</v>
      </c>
      <c r="F1091" s="115" t="s">
        <v>83</v>
      </c>
      <c r="G1091" s="157" t="s">
        <v>43</v>
      </c>
      <c r="H1091" s="157" t="s">
        <v>197</v>
      </c>
      <c r="I1091" s="116" t="s">
        <v>64</v>
      </c>
      <c r="J1091" s="116" t="s">
        <v>51</v>
      </c>
      <c r="K1091" s="116" t="s">
        <v>46</v>
      </c>
      <c r="L1091" s="116" t="s">
        <v>46</v>
      </c>
      <c r="M1091" s="116"/>
      <c r="N1091" s="117">
        <v>1.72</v>
      </c>
      <c r="O1091" s="146">
        <v>396</v>
      </c>
      <c r="P1091" s="146">
        <v>484</v>
      </c>
      <c r="Q1091" s="242">
        <v>0.95</v>
      </c>
      <c r="R1091" s="118" t="str">
        <f t="shared" si="286"/>
        <v>300 - 399</v>
      </c>
      <c r="S1091" s="118" t="str">
        <f t="shared" si="287"/>
        <v>1.6 - 1.79</v>
      </c>
      <c r="T1091" s="119">
        <f t="shared" si="288"/>
        <v>1.6339999999999999</v>
      </c>
      <c r="U1091" s="120">
        <f t="shared" si="289"/>
        <v>0.88865207130297008</v>
      </c>
      <c r="V1091" s="161">
        <f t="shared" si="290"/>
        <v>1.6339999999999997</v>
      </c>
      <c r="W1091" s="161">
        <f t="shared" si="291"/>
        <v>594.08962286846918</v>
      </c>
      <c r="X1091" s="121">
        <f t="shared" si="292"/>
        <v>28.497575915837679</v>
      </c>
      <c r="Y1091" s="188">
        <v>29.997448332460717</v>
      </c>
      <c r="Z1091" s="148">
        <f t="shared" si="293"/>
        <v>9</v>
      </c>
      <c r="AA1091" s="148">
        <f t="shared" si="294"/>
        <v>11</v>
      </c>
      <c r="AB1091" s="122">
        <f t="shared" si="295"/>
        <v>363.57994055597868</v>
      </c>
      <c r="AC1091" s="30">
        <f t="shared" si="296"/>
        <v>935.42323295049482</v>
      </c>
      <c r="AD1091" s="31">
        <f t="shared" si="297"/>
        <v>0.81818181818181823</v>
      </c>
      <c r="AE1091" s="164">
        <f t="shared" si="298"/>
        <v>43.687999999999995</v>
      </c>
      <c r="AF1091" s="165">
        <f t="shared" si="299"/>
        <v>28.497575915837679</v>
      </c>
      <c r="AH1091" t="str">
        <f t="shared" si="300"/>
        <v>2023</v>
      </c>
    </row>
    <row r="1092" spans="4:34" hidden="1" x14ac:dyDescent="0.25">
      <c r="D1092" s="282" t="str">
        <f t="shared" si="285"/>
        <v>Q1 2023</v>
      </c>
      <c r="E1092" s="114" t="s">
        <v>206</v>
      </c>
      <c r="F1092" s="115" t="s">
        <v>83</v>
      </c>
      <c r="G1092" s="157" t="s">
        <v>43</v>
      </c>
      <c r="H1092" s="157" t="s">
        <v>197</v>
      </c>
      <c r="I1092" s="116" t="s">
        <v>87</v>
      </c>
      <c r="J1092" s="116" t="s">
        <v>51</v>
      </c>
      <c r="K1092" s="116" t="s">
        <v>46</v>
      </c>
      <c r="L1092" s="116" t="s">
        <v>46</v>
      </c>
      <c r="M1092" s="116"/>
      <c r="N1092" s="117">
        <v>1.78</v>
      </c>
      <c r="O1092" s="146">
        <v>368</v>
      </c>
      <c r="P1092" s="146">
        <v>448</v>
      </c>
      <c r="Q1092" s="242">
        <v>1.5</v>
      </c>
      <c r="R1092" s="118" t="str">
        <f t="shared" si="286"/>
        <v>300 - 399</v>
      </c>
      <c r="S1092" s="118" t="str">
        <f t="shared" si="287"/>
        <v>1.6 - 1.79</v>
      </c>
      <c r="T1092" s="119">
        <f t="shared" si="288"/>
        <v>2.67</v>
      </c>
      <c r="U1092" s="120">
        <f t="shared" si="289"/>
        <v>1.5039030433389184</v>
      </c>
      <c r="V1092" s="161">
        <f t="shared" si="290"/>
        <v>2.67</v>
      </c>
      <c r="W1092" s="161">
        <f t="shared" si="291"/>
        <v>869.648204735685</v>
      </c>
      <c r="X1092" s="121">
        <f t="shared" si="292"/>
        <v>46.161814663844552</v>
      </c>
      <c r="Y1092" s="188">
        <v>30.774543109229704</v>
      </c>
      <c r="Z1092" s="148">
        <f t="shared" si="293"/>
        <v>23</v>
      </c>
      <c r="AA1092" s="148">
        <f t="shared" si="294"/>
        <v>28</v>
      </c>
      <c r="AB1092" s="122">
        <f t="shared" si="295"/>
        <v>325.71093810325283</v>
      </c>
      <c r="AC1092" s="30">
        <f t="shared" si="296"/>
        <v>1002.6020288926123</v>
      </c>
      <c r="AD1092" s="31">
        <f t="shared" si="297"/>
        <v>0.8214285714285714</v>
      </c>
      <c r="AE1092" s="164">
        <f t="shared" si="298"/>
        <v>45.211999999999996</v>
      </c>
      <c r="AF1092" s="165">
        <f t="shared" si="299"/>
        <v>46.161814663844552</v>
      </c>
      <c r="AH1092" t="str">
        <f t="shared" si="300"/>
        <v>2023</v>
      </c>
    </row>
    <row r="1093" spans="4:34" hidden="1" x14ac:dyDescent="0.25">
      <c r="D1093" s="282" t="str">
        <f t="shared" si="285"/>
        <v>Q1 2023</v>
      </c>
      <c r="E1093" s="114" t="s">
        <v>206</v>
      </c>
      <c r="F1093" s="115" t="s">
        <v>83</v>
      </c>
      <c r="G1093" s="157" t="s">
        <v>43</v>
      </c>
      <c r="H1093" s="157" t="s">
        <v>197</v>
      </c>
      <c r="I1093" s="116" t="s">
        <v>64</v>
      </c>
      <c r="J1093" s="116" t="s">
        <v>51</v>
      </c>
      <c r="K1093" s="116" t="s">
        <v>46</v>
      </c>
      <c r="L1093" s="116" t="s">
        <v>46</v>
      </c>
      <c r="M1093" s="116"/>
      <c r="N1093" s="117">
        <v>1.57</v>
      </c>
      <c r="O1093" s="146">
        <v>324</v>
      </c>
      <c r="P1093" s="146">
        <v>394</v>
      </c>
      <c r="Q1093" s="242">
        <v>1.6</v>
      </c>
      <c r="R1093" s="118" t="str">
        <f t="shared" si="286"/>
        <v>300 - 399</v>
      </c>
      <c r="S1093" s="118" t="str">
        <f t="shared" si="287"/>
        <v>1.4 - 1.59</v>
      </c>
      <c r="T1093" s="119">
        <f t="shared" si="288"/>
        <v>2.5120000000000005</v>
      </c>
      <c r="U1093" s="120">
        <f t="shared" si="289"/>
        <v>1.2482472904979265</v>
      </c>
      <c r="V1093" s="161">
        <f t="shared" si="290"/>
        <v>2.512</v>
      </c>
      <c r="W1093" s="161">
        <f t="shared" si="291"/>
        <v>816.17566736579454</v>
      </c>
      <c r="X1093" s="121">
        <f t="shared" si="292"/>
        <v>47.99591733193715</v>
      </c>
      <c r="Y1093" s="188">
        <v>29.997448332460717</v>
      </c>
      <c r="Z1093" s="148">
        <f t="shared" si="293"/>
        <v>162</v>
      </c>
      <c r="AA1093" s="148">
        <f t="shared" si="294"/>
        <v>197</v>
      </c>
      <c r="AB1093" s="122">
        <f t="shared" si="295"/>
        <v>324.91069560740226</v>
      </c>
      <c r="AC1093" s="30">
        <f t="shared" si="296"/>
        <v>780.154556561204</v>
      </c>
      <c r="AD1093" s="31">
        <f t="shared" si="297"/>
        <v>0.82233502538071068</v>
      </c>
      <c r="AE1093" s="164">
        <f t="shared" si="298"/>
        <v>39.878</v>
      </c>
      <c r="AF1093" s="165">
        <f t="shared" si="299"/>
        <v>47.99591733193715</v>
      </c>
      <c r="AH1093" t="str">
        <f t="shared" si="300"/>
        <v>2023</v>
      </c>
    </row>
    <row r="1094" spans="4:34" hidden="1" x14ac:dyDescent="0.25">
      <c r="D1094" s="282" t="str">
        <f t="shared" si="285"/>
        <v>Q1 2023</v>
      </c>
      <c r="E1094" s="114" t="s">
        <v>206</v>
      </c>
      <c r="F1094" s="115" t="s">
        <v>83</v>
      </c>
      <c r="G1094" s="157" t="s">
        <v>43</v>
      </c>
      <c r="H1094" s="157" t="s">
        <v>197</v>
      </c>
      <c r="I1094" s="116" t="s">
        <v>73</v>
      </c>
      <c r="J1094" s="116" t="s">
        <v>51</v>
      </c>
      <c r="K1094" s="116" t="s">
        <v>168</v>
      </c>
      <c r="L1094" s="116" t="s">
        <v>168</v>
      </c>
      <c r="M1094" s="116" t="s">
        <v>459</v>
      </c>
      <c r="N1094" s="117">
        <v>1.5</v>
      </c>
      <c r="O1094" s="146">
        <v>464</v>
      </c>
      <c r="P1094" s="146">
        <v>464</v>
      </c>
      <c r="Q1094" s="242">
        <v>0.11</v>
      </c>
      <c r="R1094" s="118" t="str">
        <f t="shared" si="286"/>
        <v>400 - 499</v>
      </c>
      <c r="S1094" s="118" t="str">
        <f t="shared" si="287"/>
        <v>1.4 - 1.59</v>
      </c>
      <c r="T1094" s="119">
        <f t="shared" si="288"/>
        <v>0.16500000000000001</v>
      </c>
      <c r="U1094" s="120">
        <f t="shared" si="289"/>
        <v>7.983854999999998E-2</v>
      </c>
      <c r="V1094" s="161">
        <f t="shared" si="290"/>
        <v>0.16500000000000001</v>
      </c>
      <c r="W1094" s="161">
        <f t="shared" si="291"/>
        <v>72.181460223522762</v>
      </c>
      <c r="X1094" s="121">
        <f t="shared" si="292"/>
        <v>2.5936355175139614</v>
      </c>
      <c r="Y1094" s="188">
        <v>23.578504704672376</v>
      </c>
      <c r="Z1094" s="148">
        <f t="shared" si="293"/>
        <v>1</v>
      </c>
      <c r="AA1094" s="148">
        <f t="shared" si="294"/>
        <v>1</v>
      </c>
      <c r="AB1094" s="122">
        <f t="shared" si="295"/>
        <v>437.46339529407737</v>
      </c>
      <c r="AC1094" s="30">
        <f t="shared" si="296"/>
        <v>725.80499999999984</v>
      </c>
      <c r="AD1094" s="31">
        <f t="shared" si="297"/>
        <v>1</v>
      </c>
      <c r="AE1094" s="164">
        <f t="shared" si="298"/>
        <v>38.099999999999994</v>
      </c>
      <c r="AF1094" s="165">
        <f t="shared" si="299"/>
        <v>2.5936355175139614</v>
      </c>
      <c r="AH1094" t="str">
        <f t="shared" si="300"/>
        <v>2023</v>
      </c>
    </row>
    <row r="1095" spans="4:34" hidden="1" x14ac:dyDescent="0.25">
      <c r="D1095" s="282" t="str">
        <f t="shared" si="285"/>
        <v>Q1 2023</v>
      </c>
      <c r="E1095" s="114" t="s">
        <v>206</v>
      </c>
      <c r="F1095" s="115" t="s">
        <v>83</v>
      </c>
      <c r="G1095" s="157" t="s">
        <v>43</v>
      </c>
      <c r="H1095" s="157" t="s">
        <v>197</v>
      </c>
      <c r="I1095" s="116" t="s">
        <v>50</v>
      </c>
      <c r="J1095" s="116" t="s">
        <v>51</v>
      </c>
      <c r="K1095" s="116" t="s">
        <v>75</v>
      </c>
      <c r="L1095" s="116" t="s">
        <v>75</v>
      </c>
      <c r="M1095" s="116" t="s">
        <v>167</v>
      </c>
      <c r="N1095" s="117">
        <v>1.53</v>
      </c>
      <c r="O1095" s="146">
        <v>188</v>
      </c>
      <c r="P1095" s="146">
        <v>460</v>
      </c>
      <c r="Q1095" s="242">
        <v>0.35</v>
      </c>
      <c r="R1095" s="118" t="str">
        <f t="shared" si="286"/>
        <v>300 - 399</v>
      </c>
      <c r="S1095" s="118" t="str">
        <f t="shared" si="287"/>
        <v>1.4 - 1.59</v>
      </c>
      <c r="T1095" s="119">
        <f t="shared" si="288"/>
        <v>0.53549999999999998</v>
      </c>
      <c r="U1095" s="120">
        <f t="shared" si="289"/>
        <v>0.18511241282149801</v>
      </c>
      <c r="V1095" s="161">
        <f t="shared" si="290"/>
        <v>0.53549999999999998</v>
      </c>
      <c r="W1095" s="161">
        <f t="shared" si="291"/>
        <v>173.92711117016805</v>
      </c>
      <c r="X1095" s="121">
        <f t="shared" si="292"/>
        <v>6.5188240019039689</v>
      </c>
      <c r="Y1095" s="188">
        <v>18.625211434011341</v>
      </c>
      <c r="Z1095" s="148">
        <f t="shared" si="293"/>
        <v>47</v>
      </c>
      <c r="AA1095" s="148">
        <f t="shared" si="294"/>
        <v>115</v>
      </c>
      <c r="AB1095" s="122">
        <f t="shared" si="295"/>
        <v>324.79385839433809</v>
      </c>
      <c r="AC1095" s="30">
        <f t="shared" si="296"/>
        <v>528.89260806142295</v>
      </c>
      <c r="AD1095" s="31">
        <f t="shared" si="297"/>
        <v>0.40869565217391307</v>
      </c>
      <c r="AE1095" s="164">
        <f t="shared" si="298"/>
        <v>38.862000000000002</v>
      </c>
      <c r="AF1095" s="165">
        <f t="shared" si="299"/>
        <v>6.5188240019039689</v>
      </c>
      <c r="AH1095" t="str">
        <f t="shared" si="300"/>
        <v>2023</v>
      </c>
    </row>
    <row r="1096" spans="4:34" hidden="1" x14ac:dyDescent="0.25">
      <c r="D1096" s="282" t="str">
        <f t="shared" si="285"/>
        <v>Q1 2023</v>
      </c>
      <c r="E1096" s="114" t="s">
        <v>206</v>
      </c>
      <c r="F1096" s="115" t="s">
        <v>83</v>
      </c>
      <c r="G1096" s="157" t="s">
        <v>43</v>
      </c>
      <c r="H1096" s="157" t="s">
        <v>197</v>
      </c>
      <c r="I1096" s="116" t="s">
        <v>73</v>
      </c>
      <c r="J1096" s="116" t="s">
        <v>51</v>
      </c>
      <c r="K1096" s="116" t="s">
        <v>75</v>
      </c>
      <c r="L1096" s="116" t="s">
        <v>75</v>
      </c>
      <c r="M1096" s="116" t="s">
        <v>457</v>
      </c>
      <c r="N1096" s="117">
        <v>1.5</v>
      </c>
      <c r="O1096" s="146">
        <v>466</v>
      </c>
      <c r="P1096" s="146">
        <v>466</v>
      </c>
      <c r="Q1096" s="242">
        <v>0.125</v>
      </c>
      <c r="R1096" s="118" t="str">
        <f t="shared" si="286"/>
        <v>400 - 499</v>
      </c>
      <c r="S1096" s="118" t="str">
        <f t="shared" si="287"/>
        <v>1.4 - 1.59</v>
      </c>
      <c r="T1096" s="119">
        <f t="shared" si="288"/>
        <v>0.1875</v>
      </c>
      <c r="U1096" s="120">
        <f t="shared" si="289"/>
        <v>9.0725624999999976E-2</v>
      </c>
      <c r="V1096" s="161">
        <f t="shared" si="290"/>
        <v>0.18749999999999997</v>
      </c>
      <c r="W1096" s="161">
        <f t="shared" si="291"/>
        <v>82.377940008232784</v>
      </c>
      <c r="X1096" s="121">
        <f t="shared" si="292"/>
        <v>2.9561582546387988</v>
      </c>
      <c r="Y1096" s="188">
        <v>23.64926603711039</v>
      </c>
      <c r="Z1096" s="148">
        <f t="shared" si="293"/>
        <v>1</v>
      </c>
      <c r="AA1096" s="148">
        <f t="shared" si="294"/>
        <v>1</v>
      </c>
      <c r="AB1096" s="122">
        <f t="shared" si="295"/>
        <v>439.34901337724153</v>
      </c>
      <c r="AC1096" s="30">
        <f t="shared" si="296"/>
        <v>725.80499999999984</v>
      </c>
      <c r="AD1096" s="31">
        <f t="shared" si="297"/>
        <v>1</v>
      </c>
      <c r="AE1096" s="164">
        <f t="shared" si="298"/>
        <v>38.099999999999994</v>
      </c>
      <c r="AF1096" s="165">
        <f t="shared" si="299"/>
        <v>2.9561582546387988</v>
      </c>
      <c r="AH1096" t="str">
        <f t="shared" si="300"/>
        <v>2023</v>
      </c>
    </row>
    <row r="1097" spans="4:34" hidden="1" x14ac:dyDescent="0.25">
      <c r="D1097" s="282" t="str">
        <f t="shared" si="285"/>
        <v>Q1 2023</v>
      </c>
      <c r="E1097" s="114" t="s">
        <v>206</v>
      </c>
      <c r="F1097" s="115" t="s">
        <v>83</v>
      </c>
      <c r="G1097" s="157" t="s">
        <v>43</v>
      </c>
      <c r="H1097" s="157" t="s">
        <v>197</v>
      </c>
      <c r="I1097" s="116" t="s">
        <v>50</v>
      </c>
      <c r="J1097" s="116" t="s">
        <v>51</v>
      </c>
      <c r="K1097" s="116" t="s">
        <v>70</v>
      </c>
      <c r="L1097" s="116" t="s">
        <v>74</v>
      </c>
      <c r="M1097" s="116" t="s">
        <v>305</v>
      </c>
      <c r="N1097" s="117">
        <v>1.2</v>
      </c>
      <c r="O1097" s="146">
        <v>450</v>
      </c>
      <c r="P1097" s="146">
        <v>450</v>
      </c>
      <c r="Q1097" s="242">
        <v>0.31</v>
      </c>
      <c r="R1097" s="118" t="str">
        <f t="shared" si="286"/>
        <v>500 - 599</v>
      </c>
      <c r="S1097" s="118" t="str">
        <f t="shared" si="287"/>
        <v>1.2 - 1.39</v>
      </c>
      <c r="T1097" s="119">
        <f t="shared" si="288"/>
        <v>0.372</v>
      </c>
      <c r="U1097" s="120">
        <f t="shared" si="289"/>
        <v>0.14399971199999995</v>
      </c>
      <c r="V1097" s="161">
        <f t="shared" si="290"/>
        <v>0.37199999999999994</v>
      </c>
      <c r="W1097" s="161">
        <f t="shared" si="291"/>
        <v>197.28279195104676</v>
      </c>
      <c r="X1097" s="121">
        <f t="shared" si="292"/>
        <v>6.1055755968353402</v>
      </c>
      <c r="Y1097" s="188">
        <v>19.695405151081744</v>
      </c>
      <c r="Z1097" s="148">
        <f t="shared" si="293"/>
        <v>1</v>
      </c>
      <c r="AA1097" s="148">
        <f t="shared" si="294"/>
        <v>1</v>
      </c>
      <c r="AB1097" s="122">
        <f t="shared" si="295"/>
        <v>530.33008588991072</v>
      </c>
      <c r="AC1097" s="30">
        <f t="shared" si="296"/>
        <v>464.51519999999988</v>
      </c>
      <c r="AD1097" s="31">
        <f t="shared" si="297"/>
        <v>1</v>
      </c>
      <c r="AE1097" s="164">
        <f t="shared" si="298"/>
        <v>30.479999999999997</v>
      </c>
      <c r="AF1097" s="165">
        <f t="shared" si="299"/>
        <v>6.1055755968353402</v>
      </c>
      <c r="AH1097" t="str">
        <f t="shared" si="300"/>
        <v>2023</v>
      </c>
    </row>
    <row r="1098" spans="4:34" hidden="1" x14ac:dyDescent="0.25">
      <c r="D1098" s="282" t="str">
        <f t="shared" ref="D1098:D1161" si="301">F1098&amp;" "&amp;E1098</f>
        <v>Q1 2023</v>
      </c>
      <c r="E1098" s="114" t="s">
        <v>206</v>
      </c>
      <c r="F1098" s="115" t="s">
        <v>83</v>
      </c>
      <c r="G1098" s="157" t="s">
        <v>43</v>
      </c>
      <c r="H1098" s="157" t="s">
        <v>197</v>
      </c>
      <c r="I1098" s="116" t="s">
        <v>88</v>
      </c>
      <c r="J1098" s="116" t="s">
        <v>51</v>
      </c>
      <c r="K1098" s="116" t="s">
        <v>55</v>
      </c>
      <c r="L1098" s="116" t="s">
        <v>55</v>
      </c>
      <c r="M1098" s="116"/>
      <c r="N1098" s="117">
        <v>1.36</v>
      </c>
      <c r="O1098" s="146">
        <v>360</v>
      </c>
      <c r="P1098" s="146">
        <v>360</v>
      </c>
      <c r="Q1098" s="242">
        <v>0.68691500000000005</v>
      </c>
      <c r="R1098" s="118" t="str">
        <f t="shared" si="286"/>
        <v>300 - 399</v>
      </c>
      <c r="S1098" s="118" t="str">
        <f t="shared" si="287"/>
        <v>1.2 - 1.39</v>
      </c>
      <c r="T1098" s="119">
        <f t="shared" si="288"/>
        <v>0.93420440000000016</v>
      </c>
      <c r="U1098" s="120">
        <f t="shared" si="289"/>
        <v>0.40984369127872011</v>
      </c>
      <c r="V1098" s="161">
        <f t="shared" si="290"/>
        <v>0.93420440000000016</v>
      </c>
      <c r="W1098" s="161">
        <f t="shared" si="291"/>
        <v>349.72002331110531</v>
      </c>
      <c r="X1098" s="121">
        <f t="shared" si="292"/>
        <v>13.212184549922833</v>
      </c>
      <c r="Y1098" s="188">
        <v>19.234089443268573</v>
      </c>
      <c r="Z1098" s="148">
        <f t="shared" si="293"/>
        <v>1</v>
      </c>
      <c r="AA1098" s="148">
        <f t="shared" si="294"/>
        <v>1</v>
      </c>
      <c r="AB1098" s="122">
        <f t="shared" si="295"/>
        <v>374.35064886346635</v>
      </c>
      <c r="AC1098" s="30">
        <f t="shared" si="296"/>
        <v>596.64396800000009</v>
      </c>
      <c r="AD1098" s="31">
        <f t="shared" si="297"/>
        <v>1</v>
      </c>
      <c r="AE1098" s="164">
        <f t="shared" si="298"/>
        <v>34.544000000000004</v>
      </c>
      <c r="AF1098" s="165">
        <f t="shared" si="299"/>
        <v>13.212184549922833</v>
      </c>
      <c r="AH1098" t="str">
        <f t="shared" si="300"/>
        <v>2023</v>
      </c>
    </row>
    <row r="1099" spans="4:34" hidden="1" x14ac:dyDescent="0.25">
      <c r="D1099" s="282" t="str">
        <f t="shared" si="301"/>
        <v>Q1 2023</v>
      </c>
      <c r="E1099" s="114" t="s">
        <v>206</v>
      </c>
      <c r="F1099" s="115" t="s">
        <v>83</v>
      </c>
      <c r="G1099" s="157" t="s">
        <v>43</v>
      </c>
      <c r="H1099" s="157" t="s">
        <v>197</v>
      </c>
      <c r="I1099" s="116" t="s">
        <v>88</v>
      </c>
      <c r="J1099" s="116" t="s">
        <v>51</v>
      </c>
      <c r="K1099" s="116" t="s">
        <v>55</v>
      </c>
      <c r="L1099" s="116" t="s">
        <v>55</v>
      </c>
      <c r="M1099" s="116"/>
      <c r="N1099" s="117">
        <v>1.2</v>
      </c>
      <c r="O1099" s="146">
        <v>360</v>
      </c>
      <c r="P1099" s="146">
        <v>360</v>
      </c>
      <c r="Q1099" s="242">
        <v>0.78569999999999995</v>
      </c>
      <c r="R1099" s="118" t="str">
        <f t="shared" si="286"/>
        <v>400 - 499</v>
      </c>
      <c r="S1099" s="118" t="str">
        <f t="shared" si="287"/>
        <v>1.2 - 1.39</v>
      </c>
      <c r="T1099" s="119">
        <f t="shared" si="288"/>
        <v>0.9428399999999999</v>
      </c>
      <c r="U1099" s="120">
        <f t="shared" si="289"/>
        <v>0.36496959263999984</v>
      </c>
      <c r="V1099" s="161">
        <f t="shared" si="290"/>
        <v>0.94283999999999979</v>
      </c>
      <c r="W1099" s="161">
        <f t="shared" si="291"/>
        <v>400.01313454435467</v>
      </c>
      <c r="X1099" s="121">
        <f t="shared" si="292"/>
        <v>12.593520062980092</v>
      </c>
      <c r="Y1099" s="188">
        <v>16.02840786939047</v>
      </c>
      <c r="Z1099" s="148">
        <f t="shared" si="293"/>
        <v>1</v>
      </c>
      <c r="AA1099" s="148">
        <f t="shared" si="294"/>
        <v>1</v>
      </c>
      <c r="AB1099" s="122">
        <f t="shared" si="295"/>
        <v>424.26406871192853</v>
      </c>
      <c r="AC1099" s="30">
        <f t="shared" si="296"/>
        <v>464.51519999999988</v>
      </c>
      <c r="AD1099" s="31">
        <f t="shared" si="297"/>
        <v>1</v>
      </c>
      <c r="AE1099" s="164">
        <f t="shared" si="298"/>
        <v>30.479999999999997</v>
      </c>
      <c r="AF1099" s="165">
        <f t="shared" si="299"/>
        <v>12.593520062980092</v>
      </c>
      <c r="AH1099" t="str">
        <f t="shared" si="300"/>
        <v>2023</v>
      </c>
    </row>
    <row r="1100" spans="4:34" hidden="1" x14ac:dyDescent="0.25">
      <c r="D1100" s="282" t="str">
        <f t="shared" si="301"/>
        <v>Q1 2023</v>
      </c>
      <c r="E1100" s="114" t="s">
        <v>206</v>
      </c>
      <c r="F1100" s="115" t="s">
        <v>83</v>
      </c>
      <c r="G1100" s="157" t="s">
        <v>43</v>
      </c>
      <c r="H1100" s="157" t="s">
        <v>197</v>
      </c>
      <c r="I1100" s="116" t="s">
        <v>72</v>
      </c>
      <c r="J1100" s="116" t="s">
        <v>45</v>
      </c>
      <c r="K1100" s="116" t="s">
        <v>168</v>
      </c>
      <c r="L1100" s="116" t="s">
        <v>168</v>
      </c>
      <c r="M1100" s="116" t="s">
        <v>457</v>
      </c>
      <c r="N1100" s="117">
        <v>1.744</v>
      </c>
      <c r="O1100" s="146">
        <v>390</v>
      </c>
      <c r="P1100" s="146">
        <v>450</v>
      </c>
      <c r="Q1100" s="242">
        <v>5.0000000000000001E-3</v>
      </c>
      <c r="R1100" s="118" t="str">
        <f t="shared" si="286"/>
        <v>300 - 399</v>
      </c>
      <c r="S1100" s="118" t="str">
        <f t="shared" si="287"/>
        <v>1.6 - 1.79</v>
      </c>
      <c r="T1100" s="119">
        <f t="shared" si="288"/>
        <v>8.7200000000000003E-3</v>
      </c>
      <c r="U1100" s="120">
        <f t="shared" si="289"/>
        <v>4.8558894203451766E-3</v>
      </c>
      <c r="V1100" s="161">
        <f t="shared" si="290"/>
        <v>8.7200000000000003E-3</v>
      </c>
      <c r="W1100" s="161">
        <f t="shared" si="291"/>
        <v>2.9774149861918811</v>
      </c>
      <c r="X1100" s="121">
        <f t="shared" si="292"/>
        <v>6.2944515041239865E-2</v>
      </c>
      <c r="Y1100" s="188">
        <v>12.588903008247973</v>
      </c>
      <c r="Z1100" s="148">
        <f t="shared" si="293"/>
        <v>13</v>
      </c>
      <c r="AA1100" s="148">
        <f t="shared" si="294"/>
        <v>15</v>
      </c>
      <c r="AB1100" s="122">
        <f t="shared" si="295"/>
        <v>341.44667272842673</v>
      </c>
      <c r="AC1100" s="30">
        <f t="shared" si="296"/>
        <v>971.17788406903526</v>
      </c>
      <c r="AD1100" s="31">
        <f t="shared" si="297"/>
        <v>0.8666666666666667</v>
      </c>
      <c r="AE1100" s="164">
        <f t="shared" si="298"/>
        <v>44.297599999999996</v>
      </c>
      <c r="AF1100" s="165">
        <f t="shared" si="299"/>
        <v>6.2944515041239865E-2</v>
      </c>
      <c r="AH1100" t="str">
        <f t="shared" si="300"/>
        <v>2023</v>
      </c>
    </row>
    <row r="1101" spans="4:34" hidden="1" x14ac:dyDescent="0.25">
      <c r="D1101" s="282" t="str">
        <f t="shared" si="301"/>
        <v>Q1 2023</v>
      </c>
      <c r="E1101" s="114" t="s">
        <v>206</v>
      </c>
      <c r="F1101" s="115" t="s">
        <v>83</v>
      </c>
      <c r="G1101" s="157" t="s">
        <v>43</v>
      </c>
      <c r="H1101" s="157" t="s">
        <v>197</v>
      </c>
      <c r="I1101" s="116" t="s">
        <v>72</v>
      </c>
      <c r="J1101" s="116" t="s">
        <v>45</v>
      </c>
      <c r="K1101" s="116" t="s">
        <v>75</v>
      </c>
      <c r="L1101" s="116" t="s">
        <v>129</v>
      </c>
      <c r="M1101" s="116" t="s">
        <v>310</v>
      </c>
      <c r="N1101" s="117">
        <v>1.6160000000000001</v>
      </c>
      <c r="O1101" s="146">
        <v>192</v>
      </c>
      <c r="P1101" s="146">
        <v>490</v>
      </c>
      <c r="Q1101" s="242">
        <v>0.3</v>
      </c>
      <c r="R1101" s="118" t="str">
        <f t="shared" si="286"/>
        <v>300 - 399</v>
      </c>
      <c r="S1101" s="118" t="str">
        <f t="shared" si="287"/>
        <v>1.6 - 1.79</v>
      </c>
      <c r="T1101" s="119">
        <f t="shared" si="288"/>
        <v>0.48480000000000001</v>
      </c>
      <c r="U1101" s="120">
        <f t="shared" si="289"/>
        <v>0.17169015265645729</v>
      </c>
      <c r="V1101" s="161">
        <f t="shared" si="290"/>
        <v>0.48480000000000001</v>
      </c>
      <c r="W1101" s="161">
        <f t="shared" si="291"/>
        <v>157.88210791600167</v>
      </c>
      <c r="X1101" s="121">
        <f t="shared" si="292"/>
        <v>3.4243112868644086</v>
      </c>
      <c r="Y1101" s="188">
        <v>11.414370956214695</v>
      </c>
      <c r="Z1101" s="148">
        <f t="shared" si="293"/>
        <v>96</v>
      </c>
      <c r="AA1101" s="148">
        <f t="shared" si="294"/>
        <v>245</v>
      </c>
      <c r="AB1101" s="122">
        <f t="shared" si="295"/>
        <v>325.66441401815524</v>
      </c>
      <c r="AC1101" s="30">
        <f t="shared" si="296"/>
        <v>572.30050885485764</v>
      </c>
      <c r="AD1101" s="31">
        <f t="shared" si="297"/>
        <v>0.39183673469387753</v>
      </c>
      <c r="AE1101" s="164">
        <f t="shared" si="298"/>
        <v>41.046399999999998</v>
      </c>
      <c r="AF1101" s="165">
        <f t="shared" si="299"/>
        <v>3.4243112868644086</v>
      </c>
      <c r="AH1101" t="str">
        <f t="shared" si="300"/>
        <v>2023</v>
      </c>
    </row>
    <row r="1102" spans="4:34" hidden="1" x14ac:dyDescent="0.25">
      <c r="D1102" s="282" t="str">
        <f t="shared" si="301"/>
        <v>Q1 2023</v>
      </c>
      <c r="E1102" s="114" t="s">
        <v>206</v>
      </c>
      <c r="F1102" s="115" t="s">
        <v>83</v>
      </c>
      <c r="G1102" s="157" t="s">
        <v>43</v>
      </c>
      <c r="H1102" s="157" t="s">
        <v>197</v>
      </c>
      <c r="I1102" s="116" t="s">
        <v>72</v>
      </c>
      <c r="J1102" s="116" t="s">
        <v>45</v>
      </c>
      <c r="K1102" s="116" t="s">
        <v>75</v>
      </c>
      <c r="L1102" s="116" t="s">
        <v>129</v>
      </c>
      <c r="M1102" s="116" t="s">
        <v>308</v>
      </c>
      <c r="N1102" s="117">
        <v>1.28</v>
      </c>
      <c r="O1102" s="146">
        <v>416</v>
      </c>
      <c r="P1102" s="146">
        <v>416</v>
      </c>
      <c r="Q1102" s="242">
        <v>4.4999999999999998E-2</v>
      </c>
      <c r="R1102" s="118" t="str">
        <f t="shared" ref="R1102:R1165" si="302">VLOOKUP(MATCH(AB1102, PPIDefinition, 1), Index2PPICat, 2, FALSE)</f>
        <v>400 - 499</v>
      </c>
      <c r="S1102" s="118" t="str">
        <f t="shared" ref="S1102:S1165" si="303">VLOOKUP(MATCH(N1102, SizeDefinition, 1), Index2SizeCat, 2, FALSE)</f>
        <v>1.2 - 1.39</v>
      </c>
      <c r="T1102" s="119">
        <f t="shared" ref="T1102:T1165" si="304">N1102*Q1102</f>
        <v>5.7599999999999998E-2</v>
      </c>
      <c r="U1102" s="120">
        <f t="shared" ref="U1102:U1165" si="305">Q1102*AC1102/1000</f>
        <v>2.3783178240000001E-2</v>
      </c>
      <c r="V1102" s="161">
        <f t="shared" ref="V1102:V1165" si="306">Q1102*AE1102/25.4</f>
        <v>5.7599999999999998E-2</v>
      </c>
      <c r="W1102" s="161">
        <f t="shared" ref="W1102:W1165" si="307">Q1102*SQRT(O1102^2+P1102^2)</f>
        <v>26.474077887624336</v>
      </c>
      <c r="X1102" s="121">
        <f t="shared" ref="X1102:X1165" si="308">IF(Q1102=0, 0, Q1102*Y1102)</f>
        <v>0.5665006353711588</v>
      </c>
      <c r="Y1102" s="188">
        <v>12.588903008247973</v>
      </c>
      <c r="Z1102" s="148">
        <f t="shared" ref="Z1102:Z1165" si="309">VLOOKUP(O1102&amp;" x "&amp;P1102, Reso2Code, 3, FALSE)</f>
        <v>1</v>
      </c>
      <c r="AA1102" s="148">
        <f t="shared" ref="AA1102:AA1165" si="310">VLOOKUP(O1102&amp;" x "&amp;P1102, Reso2Code, 4, FALSE)</f>
        <v>1</v>
      </c>
      <c r="AB1102" s="122">
        <f t="shared" ref="AB1102:AB1165" si="311">SQRT(O1102^2+P1102^2)/N1102</f>
        <v>459.61940777125585</v>
      </c>
      <c r="AC1102" s="30">
        <f t="shared" ref="AC1102:AC1165" si="312">AE1102^2*AD1102/(1+AD1102^2)</f>
        <v>528.51507200000003</v>
      </c>
      <c r="AD1102" s="31">
        <f t="shared" ref="AD1102:AD1165" si="313">IF(Z1102=0, 0, Z1102/AA1102)</f>
        <v>1</v>
      </c>
      <c r="AE1102" s="164">
        <f t="shared" ref="AE1102:AE1165" si="314">N1102*25.4</f>
        <v>32.512</v>
      </c>
      <c r="AF1102" s="165">
        <f t="shared" ref="AF1102:AF1165" si="315">Q1102*Y1102</f>
        <v>0.5665006353711588</v>
      </c>
      <c r="AH1102" t="str">
        <f t="shared" ref="AH1102:AH1165" si="316">TEXT(E1102, "####")</f>
        <v>2023</v>
      </c>
    </row>
    <row r="1103" spans="4:34" hidden="1" x14ac:dyDescent="0.25">
      <c r="D1103" s="282" t="str">
        <f t="shared" si="301"/>
        <v>Q1 2023</v>
      </c>
      <c r="E1103" s="114" t="s">
        <v>206</v>
      </c>
      <c r="F1103" s="115" t="s">
        <v>83</v>
      </c>
      <c r="G1103" s="157" t="s">
        <v>43</v>
      </c>
      <c r="H1103" s="157" t="s">
        <v>197</v>
      </c>
      <c r="I1103" s="116" t="s">
        <v>58</v>
      </c>
      <c r="J1103" s="116" t="s">
        <v>45</v>
      </c>
      <c r="K1103" s="116" t="s">
        <v>75</v>
      </c>
      <c r="L1103" s="116" t="s">
        <v>129</v>
      </c>
      <c r="M1103" s="116" t="s">
        <v>299</v>
      </c>
      <c r="N1103" s="117">
        <v>1.43</v>
      </c>
      <c r="O1103" s="146">
        <v>466</v>
      </c>
      <c r="P1103" s="146">
        <v>466</v>
      </c>
      <c r="Q1103" s="242">
        <v>0.06</v>
      </c>
      <c r="R1103" s="118" t="str">
        <f t="shared" si="302"/>
        <v>400 - 499</v>
      </c>
      <c r="S1103" s="118" t="str">
        <f t="shared" si="303"/>
        <v>1.4 - 1.59</v>
      </c>
      <c r="T1103" s="119">
        <f t="shared" si="304"/>
        <v>8.5799999999999987E-2</v>
      </c>
      <c r="U1103" s="120">
        <f t="shared" si="305"/>
        <v>3.9578630519999991E-2</v>
      </c>
      <c r="V1103" s="161">
        <f t="shared" si="306"/>
        <v>8.5799999999999987E-2</v>
      </c>
      <c r="W1103" s="161">
        <f t="shared" si="307"/>
        <v>39.541411203951732</v>
      </c>
      <c r="X1103" s="121">
        <f t="shared" si="308"/>
        <v>0.79722000000000004</v>
      </c>
      <c r="Y1103" s="188">
        <v>13.287000000000001</v>
      </c>
      <c r="Z1103" s="148">
        <f t="shared" si="309"/>
        <v>1</v>
      </c>
      <c r="AA1103" s="148">
        <f t="shared" si="310"/>
        <v>1</v>
      </c>
      <c r="AB1103" s="122">
        <f t="shared" si="311"/>
        <v>460.85560843766592</v>
      </c>
      <c r="AC1103" s="30">
        <f t="shared" si="312"/>
        <v>659.64384199999984</v>
      </c>
      <c r="AD1103" s="31">
        <f t="shared" si="313"/>
        <v>1</v>
      </c>
      <c r="AE1103" s="164">
        <f t="shared" si="314"/>
        <v>36.321999999999996</v>
      </c>
      <c r="AF1103" s="165">
        <f t="shared" si="315"/>
        <v>0.79722000000000004</v>
      </c>
      <c r="AH1103" t="str">
        <f t="shared" si="316"/>
        <v>2023</v>
      </c>
    </row>
    <row r="1104" spans="4:34" hidden="1" x14ac:dyDescent="0.25">
      <c r="D1104" s="282" t="str">
        <f t="shared" si="301"/>
        <v>Q1 2023</v>
      </c>
      <c r="E1104" s="114" t="s">
        <v>206</v>
      </c>
      <c r="F1104" s="115" t="s">
        <v>83</v>
      </c>
      <c r="G1104" s="157" t="s">
        <v>43</v>
      </c>
      <c r="H1104" s="157" t="s">
        <v>197</v>
      </c>
      <c r="I1104" s="116" t="s">
        <v>72</v>
      </c>
      <c r="J1104" s="116" t="s">
        <v>45</v>
      </c>
      <c r="K1104" s="116" t="s">
        <v>75</v>
      </c>
      <c r="L1104" s="116" t="s">
        <v>129</v>
      </c>
      <c r="M1104" s="116" t="s">
        <v>300</v>
      </c>
      <c r="N1104" s="117">
        <v>1.43</v>
      </c>
      <c r="O1104" s="146">
        <v>466</v>
      </c>
      <c r="P1104" s="146">
        <v>466</v>
      </c>
      <c r="Q1104" s="242">
        <v>2.5000000000000001E-2</v>
      </c>
      <c r="R1104" s="118" t="str">
        <f t="shared" si="302"/>
        <v>400 - 499</v>
      </c>
      <c r="S1104" s="118" t="str">
        <f t="shared" si="303"/>
        <v>1.4 - 1.59</v>
      </c>
      <c r="T1104" s="119">
        <f t="shared" si="304"/>
        <v>3.5749999999999997E-2</v>
      </c>
      <c r="U1104" s="120">
        <f t="shared" si="305"/>
        <v>1.6491096049999997E-2</v>
      </c>
      <c r="V1104" s="161">
        <f t="shared" si="306"/>
        <v>3.5749999999999997E-2</v>
      </c>
      <c r="W1104" s="161">
        <f t="shared" si="307"/>
        <v>16.475588001646557</v>
      </c>
      <c r="X1104" s="121">
        <f t="shared" si="308"/>
        <v>0.33217500000000005</v>
      </c>
      <c r="Y1104" s="188">
        <v>13.287000000000001</v>
      </c>
      <c r="Z1104" s="148">
        <f t="shared" si="309"/>
        <v>1</v>
      </c>
      <c r="AA1104" s="148">
        <f t="shared" si="310"/>
        <v>1</v>
      </c>
      <c r="AB1104" s="122">
        <f t="shared" si="311"/>
        <v>460.85560843766592</v>
      </c>
      <c r="AC1104" s="30">
        <f t="shared" si="312"/>
        <v>659.64384199999984</v>
      </c>
      <c r="AD1104" s="31">
        <f t="shared" si="313"/>
        <v>1</v>
      </c>
      <c r="AE1104" s="164">
        <f t="shared" si="314"/>
        <v>36.321999999999996</v>
      </c>
      <c r="AF1104" s="165">
        <f t="shared" si="315"/>
        <v>0.33217500000000005</v>
      </c>
      <c r="AH1104" t="str">
        <f t="shared" si="316"/>
        <v>2023</v>
      </c>
    </row>
    <row r="1105" spans="4:34" hidden="1" x14ac:dyDescent="0.25">
      <c r="D1105" s="282" t="str">
        <f t="shared" si="301"/>
        <v>Q1 2023</v>
      </c>
      <c r="E1105" s="114" t="s">
        <v>206</v>
      </c>
      <c r="F1105" s="115" t="s">
        <v>83</v>
      </c>
      <c r="G1105" s="157" t="s">
        <v>43</v>
      </c>
      <c r="H1105" s="157" t="s">
        <v>197</v>
      </c>
      <c r="I1105" s="116" t="s">
        <v>72</v>
      </c>
      <c r="J1105" s="116" t="s">
        <v>45</v>
      </c>
      <c r="K1105" s="116" t="s">
        <v>75</v>
      </c>
      <c r="L1105" s="116" t="s">
        <v>129</v>
      </c>
      <c r="M1105" s="116" t="s">
        <v>301</v>
      </c>
      <c r="N1105" s="117">
        <v>1.651</v>
      </c>
      <c r="O1105" s="146">
        <v>336</v>
      </c>
      <c r="P1105" s="146">
        <v>384</v>
      </c>
      <c r="Q1105" s="242">
        <v>6.2E-2</v>
      </c>
      <c r="R1105" s="118" t="str">
        <f t="shared" si="302"/>
        <v>300 - 399</v>
      </c>
      <c r="S1105" s="118" t="str">
        <f t="shared" si="303"/>
        <v>1.6 - 1.79</v>
      </c>
      <c r="T1105" s="119">
        <f t="shared" si="304"/>
        <v>0.10236199999999999</v>
      </c>
      <c r="U1105" s="120">
        <f t="shared" si="305"/>
        <v>5.4033469277978058E-2</v>
      </c>
      <c r="V1105" s="161">
        <f t="shared" si="306"/>
        <v>0.10236200000000001</v>
      </c>
      <c r="W1105" s="161">
        <f t="shared" si="307"/>
        <v>31.635313938698317</v>
      </c>
      <c r="X1105" s="121">
        <f t="shared" si="308"/>
        <v>0.66837483265834929</v>
      </c>
      <c r="Y1105" s="188">
        <v>10.780239236424988</v>
      </c>
      <c r="Z1105" s="148">
        <f t="shared" si="309"/>
        <v>7</v>
      </c>
      <c r="AA1105" s="148">
        <f t="shared" si="310"/>
        <v>8</v>
      </c>
      <c r="AB1105" s="122">
        <f t="shared" si="311"/>
        <v>309.0533004308075</v>
      </c>
      <c r="AC1105" s="30">
        <f t="shared" si="312"/>
        <v>871.50756899964608</v>
      </c>
      <c r="AD1105" s="31">
        <f t="shared" si="313"/>
        <v>0.875</v>
      </c>
      <c r="AE1105" s="164">
        <f t="shared" si="314"/>
        <v>41.935400000000001</v>
      </c>
      <c r="AF1105" s="165">
        <f t="shared" si="315"/>
        <v>0.66837483265834929</v>
      </c>
      <c r="AH1105" t="str">
        <f t="shared" si="316"/>
        <v>2023</v>
      </c>
    </row>
    <row r="1106" spans="4:34" hidden="1" x14ac:dyDescent="0.25">
      <c r="D1106" s="282" t="str">
        <f t="shared" si="301"/>
        <v>Q1 2023</v>
      </c>
      <c r="E1106" s="114" t="s">
        <v>206</v>
      </c>
      <c r="F1106" s="115" t="s">
        <v>83</v>
      </c>
      <c r="G1106" s="157" t="s">
        <v>43</v>
      </c>
      <c r="H1106" s="157" t="s">
        <v>197</v>
      </c>
      <c r="I1106" s="116" t="s">
        <v>50</v>
      </c>
      <c r="J1106" s="116" t="s">
        <v>45</v>
      </c>
      <c r="K1106" s="116" t="s">
        <v>75</v>
      </c>
      <c r="L1106" s="116" t="s">
        <v>129</v>
      </c>
      <c r="M1106" s="116" t="s">
        <v>301</v>
      </c>
      <c r="N1106" s="117">
        <v>1.651</v>
      </c>
      <c r="O1106" s="146">
        <v>336</v>
      </c>
      <c r="P1106" s="146">
        <v>384</v>
      </c>
      <c r="Q1106" s="242">
        <v>0.13</v>
      </c>
      <c r="R1106" s="118" t="str">
        <f t="shared" si="302"/>
        <v>300 - 399</v>
      </c>
      <c r="S1106" s="118" t="str">
        <f t="shared" si="303"/>
        <v>1.6 - 1.79</v>
      </c>
      <c r="T1106" s="119">
        <f t="shared" si="304"/>
        <v>0.21463000000000002</v>
      </c>
      <c r="U1106" s="120">
        <f t="shared" si="305"/>
        <v>0.113295983969954</v>
      </c>
      <c r="V1106" s="161">
        <f t="shared" si="306"/>
        <v>0.21463000000000002</v>
      </c>
      <c r="W1106" s="161">
        <f t="shared" si="307"/>
        <v>66.332109871464212</v>
      </c>
      <c r="X1106" s="121">
        <f t="shared" si="308"/>
        <v>1.9289574759945129</v>
      </c>
      <c r="Y1106" s="188">
        <v>14.838134430727022</v>
      </c>
      <c r="Z1106" s="148">
        <f t="shared" si="309"/>
        <v>7</v>
      </c>
      <c r="AA1106" s="148">
        <f t="shared" si="310"/>
        <v>8</v>
      </c>
      <c r="AB1106" s="122">
        <f t="shared" si="311"/>
        <v>309.0533004308075</v>
      </c>
      <c r="AC1106" s="30">
        <f t="shared" si="312"/>
        <v>871.50756899964608</v>
      </c>
      <c r="AD1106" s="31">
        <f t="shared" si="313"/>
        <v>0.875</v>
      </c>
      <c r="AE1106" s="164">
        <f t="shared" si="314"/>
        <v>41.935400000000001</v>
      </c>
      <c r="AF1106" s="165">
        <f t="shared" si="315"/>
        <v>1.9289574759945129</v>
      </c>
      <c r="AH1106" t="str">
        <f t="shared" si="316"/>
        <v>2023</v>
      </c>
    </row>
    <row r="1107" spans="4:34" hidden="1" x14ac:dyDescent="0.25">
      <c r="D1107" s="282" t="str">
        <f t="shared" si="301"/>
        <v>Q1 2023</v>
      </c>
      <c r="E1107" s="114" t="s">
        <v>206</v>
      </c>
      <c r="F1107" s="115" t="s">
        <v>83</v>
      </c>
      <c r="G1107" s="157" t="s">
        <v>43</v>
      </c>
      <c r="H1107" s="157" t="s">
        <v>197</v>
      </c>
      <c r="I1107" s="116" t="s">
        <v>72</v>
      </c>
      <c r="J1107" s="116" t="s">
        <v>45</v>
      </c>
      <c r="K1107" s="116" t="s">
        <v>75</v>
      </c>
      <c r="L1107" s="116" t="s">
        <v>129</v>
      </c>
      <c r="M1107" s="116" t="s">
        <v>296</v>
      </c>
      <c r="N1107" s="117">
        <v>1.744</v>
      </c>
      <c r="O1107" s="146">
        <v>390</v>
      </c>
      <c r="P1107" s="146">
        <v>450</v>
      </c>
      <c r="Q1107" s="242">
        <v>0.02</v>
      </c>
      <c r="R1107" s="118" t="str">
        <f t="shared" si="302"/>
        <v>300 - 399</v>
      </c>
      <c r="S1107" s="118" t="str">
        <f t="shared" si="303"/>
        <v>1.6 - 1.79</v>
      </c>
      <c r="T1107" s="119">
        <f t="shared" si="304"/>
        <v>3.4880000000000001E-2</v>
      </c>
      <c r="U1107" s="120">
        <f t="shared" si="305"/>
        <v>1.9423557681380706E-2</v>
      </c>
      <c r="V1107" s="161">
        <f t="shared" si="306"/>
        <v>3.4880000000000001E-2</v>
      </c>
      <c r="W1107" s="161">
        <f t="shared" si="307"/>
        <v>11.909659944767524</v>
      </c>
      <c r="X1107" s="121">
        <f t="shared" si="308"/>
        <v>0.25177806016495946</v>
      </c>
      <c r="Y1107" s="188">
        <v>12.588903008247973</v>
      </c>
      <c r="Z1107" s="148">
        <f t="shared" si="309"/>
        <v>13</v>
      </c>
      <c r="AA1107" s="148">
        <f t="shared" si="310"/>
        <v>15</v>
      </c>
      <c r="AB1107" s="122">
        <f t="shared" si="311"/>
        <v>341.44667272842673</v>
      </c>
      <c r="AC1107" s="30">
        <f t="shared" si="312"/>
        <v>971.17788406903526</v>
      </c>
      <c r="AD1107" s="31">
        <f t="shared" si="313"/>
        <v>0.8666666666666667</v>
      </c>
      <c r="AE1107" s="164">
        <f t="shared" si="314"/>
        <v>44.297599999999996</v>
      </c>
      <c r="AF1107" s="165">
        <f t="shared" si="315"/>
        <v>0.25177806016495946</v>
      </c>
      <c r="AH1107" t="str">
        <f t="shared" si="316"/>
        <v>2023</v>
      </c>
    </row>
    <row r="1108" spans="4:34" hidden="1" x14ac:dyDescent="0.25">
      <c r="D1108" s="282" t="str">
        <f t="shared" si="301"/>
        <v>Q1 2023</v>
      </c>
      <c r="E1108" s="114" t="s">
        <v>206</v>
      </c>
      <c r="F1108" s="115" t="s">
        <v>83</v>
      </c>
      <c r="G1108" s="157" t="s">
        <v>43</v>
      </c>
      <c r="H1108" s="157" t="s">
        <v>197</v>
      </c>
      <c r="I1108" s="116" t="s">
        <v>50</v>
      </c>
      <c r="J1108" s="116" t="s">
        <v>45</v>
      </c>
      <c r="K1108" s="116" t="s">
        <v>75</v>
      </c>
      <c r="L1108" s="116" t="s">
        <v>129</v>
      </c>
      <c r="M1108" s="116" t="s">
        <v>296</v>
      </c>
      <c r="N1108" s="117">
        <v>1.744</v>
      </c>
      <c r="O1108" s="146">
        <v>390</v>
      </c>
      <c r="P1108" s="146">
        <v>450</v>
      </c>
      <c r="Q1108" s="242">
        <v>0.12</v>
      </c>
      <c r="R1108" s="118" t="str">
        <f t="shared" si="302"/>
        <v>300 - 399</v>
      </c>
      <c r="S1108" s="118" t="str">
        <f t="shared" si="303"/>
        <v>1.6 - 1.79</v>
      </c>
      <c r="T1108" s="119">
        <f t="shared" si="304"/>
        <v>0.20927999999999999</v>
      </c>
      <c r="U1108" s="120">
        <f t="shared" si="305"/>
        <v>0.11654134608828423</v>
      </c>
      <c r="V1108" s="161">
        <f t="shared" si="306"/>
        <v>0.20927999999999999</v>
      </c>
      <c r="W1108" s="161">
        <f t="shared" si="307"/>
        <v>71.457959668605142</v>
      </c>
      <c r="X1108" s="121">
        <f t="shared" si="308"/>
        <v>1.5106683609897567</v>
      </c>
      <c r="Y1108" s="188">
        <v>12.588903008247973</v>
      </c>
      <c r="Z1108" s="148">
        <f t="shared" si="309"/>
        <v>13</v>
      </c>
      <c r="AA1108" s="148">
        <f t="shared" si="310"/>
        <v>15</v>
      </c>
      <c r="AB1108" s="122">
        <f t="shared" si="311"/>
        <v>341.44667272842673</v>
      </c>
      <c r="AC1108" s="30">
        <f t="shared" si="312"/>
        <v>971.17788406903526</v>
      </c>
      <c r="AD1108" s="31">
        <f t="shared" si="313"/>
        <v>0.8666666666666667</v>
      </c>
      <c r="AE1108" s="164">
        <f t="shared" si="314"/>
        <v>44.297599999999996</v>
      </c>
      <c r="AF1108" s="165">
        <f t="shared" si="315"/>
        <v>1.5106683609897567</v>
      </c>
      <c r="AH1108" t="str">
        <f t="shared" si="316"/>
        <v>2023</v>
      </c>
    </row>
    <row r="1109" spans="4:34" hidden="1" x14ac:dyDescent="0.25">
      <c r="D1109" s="282" t="str">
        <f t="shared" si="301"/>
        <v>Q1 2023</v>
      </c>
      <c r="E1109" s="114" t="s">
        <v>206</v>
      </c>
      <c r="F1109" s="115" t="s">
        <v>83</v>
      </c>
      <c r="G1109" s="157" t="s">
        <v>43</v>
      </c>
      <c r="H1109" s="157" t="s">
        <v>197</v>
      </c>
      <c r="I1109" s="116" t="s">
        <v>50</v>
      </c>
      <c r="J1109" s="116" t="s">
        <v>45</v>
      </c>
      <c r="K1109" s="116" t="s">
        <v>75</v>
      </c>
      <c r="L1109" s="116" t="s">
        <v>75</v>
      </c>
      <c r="M1109" s="116">
        <v>6</v>
      </c>
      <c r="N1109" s="117">
        <v>1.474</v>
      </c>
      <c r="O1109" s="146">
        <v>194</v>
      </c>
      <c r="P1109" s="146">
        <v>368</v>
      </c>
      <c r="Q1109" s="242">
        <v>0.22</v>
      </c>
      <c r="R1109" s="118" t="str">
        <f t="shared" si="302"/>
        <v>200 - 299</v>
      </c>
      <c r="S1109" s="118" t="str">
        <f t="shared" si="303"/>
        <v>1.4 - 1.59</v>
      </c>
      <c r="T1109" s="119">
        <f t="shared" si="304"/>
        <v>0.32428000000000001</v>
      </c>
      <c r="U1109" s="120">
        <f t="shared" si="305"/>
        <v>0.12721488519401661</v>
      </c>
      <c r="V1109" s="161">
        <f t="shared" si="306"/>
        <v>0.32427999999999996</v>
      </c>
      <c r="W1109" s="161">
        <f t="shared" si="307"/>
        <v>91.521057686195917</v>
      </c>
      <c r="X1109" s="121">
        <f t="shared" si="308"/>
        <v>2.3018981428366305</v>
      </c>
      <c r="Y1109" s="188">
        <v>10.463173376530138</v>
      </c>
      <c r="Z1109" s="148">
        <f t="shared" si="309"/>
        <v>97</v>
      </c>
      <c r="AA1109" s="148">
        <f t="shared" si="310"/>
        <v>184</v>
      </c>
      <c r="AB1109" s="122">
        <f t="shared" si="311"/>
        <v>282.22849909398025</v>
      </c>
      <c r="AC1109" s="30">
        <f t="shared" si="312"/>
        <v>578.24947815462099</v>
      </c>
      <c r="AD1109" s="31">
        <f t="shared" si="313"/>
        <v>0.52717391304347827</v>
      </c>
      <c r="AE1109" s="164">
        <f t="shared" si="314"/>
        <v>37.439599999999999</v>
      </c>
      <c r="AF1109" s="165">
        <f t="shared" si="315"/>
        <v>2.3018981428366305</v>
      </c>
      <c r="AH1109" t="str">
        <f t="shared" si="316"/>
        <v>2023</v>
      </c>
    </row>
    <row r="1110" spans="4:34" hidden="1" x14ac:dyDescent="0.25">
      <c r="D1110" s="282" t="str">
        <f t="shared" si="301"/>
        <v>Q1 2023</v>
      </c>
      <c r="E1110" s="114" t="s">
        <v>206</v>
      </c>
      <c r="F1110" s="115" t="s">
        <v>83</v>
      </c>
      <c r="G1110" s="157" t="s">
        <v>43</v>
      </c>
      <c r="H1110" s="157" t="s">
        <v>197</v>
      </c>
      <c r="I1110" s="116" t="s">
        <v>58</v>
      </c>
      <c r="J1110" s="116" t="s">
        <v>45</v>
      </c>
      <c r="K1110" s="116" t="s">
        <v>75</v>
      </c>
      <c r="L1110" s="116" t="s">
        <v>75</v>
      </c>
      <c r="M1110" s="116" t="s">
        <v>276</v>
      </c>
      <c r="N1110" s="117">
        <v>1.47</v>
      </c>
      <c r="O1110" s="146">
        <v>194</v>
      </c>
      <c r="P1110" s="146">
        <v>368</v>
      </c>
      <c r="Q1110" s="242">
        <v>0.15</v>
      </c>
      <c r="R1110" s="118" t="str">
        <f t="shared" si="302"/>
        <v>200 - 299</v>
      </c>
      <c r="S1110" s="118" t="str">
        <f t="shared" si="303"/>
        <v>1.4 - 1.59</v>
      </c>
      <c r="T1110" s="119">
        <f t="shared" si="304"/>
        <v>0.2205</v>
      </c>
      <c r="U1110" s="120">
        <f t="shared" si="305"/>
        <v>8.6267301061754287E-2</v>
      </c>
      <c r="V1110" s="161">
        <f t="shared" si="306"/>
        <v>0.22049999999999997</v>
      </c>
      <c r="W1110" s="161">
        <f t="shared" si="307"/>
        <v>62.400721149679029</v>
      </c>
      <c r="X1110" s="121">
        <f t="shared" si="308"/>
        <v>1.5694760064795206</v>
      </c>
      <c r="Y1110" s="188">
        <v>10.463173376530138</v>
      </c>
      <c r="Z1110" s="148">
        <f t="shared" si="309"/>
        <v>97</v>
      </c>
      <c r="AA1110" s="148">
        <f t="shared" si="310"/>
        <v>184</v>
      </c>
      <c r="AB1110" s="122">
        <f t="shared" si="311"/>
        <v>282.99646779899786</v>
      </c>
      <c r="AC1110" s="30">
        <f t="shared" si="312"/>
        <v>575.11534041169523</v>
      </c>
      <c r="AD1110" s="31">
        <f t="shared" si="313"/>
        <v>0.52717391304347827</v>
      </c>
      <c r="AE1110" s="164">
        <f t="shared" si="314"/>
        <v>37.337999999999994</v>
      </c>
      <c r="AF1110" s="165">
        <f t="shared" si="315"/>
        <v>1.5694760064795206</v>
      </c>
      <c r="AH1110" t="str">
        <f t="shared" si="316"/>
        <v>2023</v>
      </c>
    </row>
    <row r="1111" spans="4:34" hidden="1" x14ac:dyDescent="0.25">
      <c r="D1111" s="282" t="str">
        <f t="shared" si="301"/>
        <v>Q1 2023</v>
      </c>
      <c r="E1111" s="114" t="s">
        <v>206</v>
      </c>
      <c r="F1111" s="115" t="s">
        <v>83</v>
      </c>
      <c r="G1111" s="157" t="s">
        <v>43</v>
      </c>
      <c r="H1111" s="157" t="s">
        <v>197</v>
      </c>
      <c r="I1111" s="116" t="s">
        <v>72</v>
      </c>
      <c r="J1111" s="116" t="s">
        <v>45</v>
      </c>
      <c r="K1111" s="116" t="s">
        <v>75</v>
      </c>
      <c r="L1111" s="116" t="s">
        <v>75</v>
      </c>
      <c r="M1111" s="116" t="s">
        <v>481</v>
      </c>
      <c r="N1111" s="117">
        <v>1.47</v>
      </c>
      <c r="O1111" s="146">
        <v>194</v>
      </c>
      <c r="P1111" s="146">
        <v>368</v>
      </c>
      <c r="Q1111" s="242">
        <v>0.54800000000000004</v>
      </c>
      <c r="R1111" s="118" t="str">
        <f t="shared" si="302"/>
        <v>200 - 299</v>
      </c>
      <c r="S1111" s="118" t="str">
        <f t="shared" si="303"/>
        <v>1.4 - 1.59</v>
      </c>
      <c r="T1111" s="119">
        <f t="shared" si="304"/>
        <v>0.80556000000000005</v>
      </c>
      <c r="U1111" s="120">
        <f t="shared" si="305"/>
        <v>0.31516320654560898</v>
      </c>
      <c r="V1111" s="161">
        <f t="shared" si="306"/>
        <v>0.80555999999999994</v>
      </c>
      <c r="W1111" s="161">
        <f t="shared" si="307"/>
        <v>227.97063460016074</v>
      </c>
      <c r="X1111" s="121">
        <f t="shared" si="308"/>
        <v>5.7338190103385163</v>
      </c>
      <c r="Y1111" s="188">
        <v>10.463173376530138</v>
      </c>
      <c r="Z1111" s="148">
        <f t="shared" si="309"/>
        <v>97</v>
      </c>
      <c r="AA1111" s="148">
        <f t="shared" si="310"/>
        <v>184</v>
      </c>
      <c r="AB1111" s="122">
        <f t="shared" si="311"/>
        <v>282.99646779899786</v>
      </c>
      <c r="AC1111" s="30">
        <f t="shared" si="312"/>
        <v>575.11534041169523</v>
      </c>
      <c r="AD1111" s="31">
        <f t="shared" si="313"/>
        <v>0.52717391304347827</v>
      </c>
      <c r="AE1111" s="164">
        <f t="shared" si="314"/>
        <v>37.337999999999994</v>
      </c>
      <c r="AF1111" s="165">
        <f t="shared" si="315"/>
        <v>5.7338190103385163</v>
      </c>
      <c r="AH1111" t="str">
        <f t="shared" si="316"/>
        <v>2023</v>
      </c>
    </row>
    <row r="1112" spans="4:34" hidden="1" x14ac:dyDescent="0.25">
      <c r="D1112" s="282" t="str">
        <f t="shared" si="301"/>
        <v>Q1 2023</v>
      </c>
      <c r="E1112" s="114" t="s">
        <v>206</v>
      </c>
      <c r="F1112" s="115" t="s">
        <v>83</v>
      </c>
      <c r="G1112" s="157" t="s">
        <v>43</v>
      </c>
      <c r="H1112" s="157" t="s">
        <v>197</v>
      </c>
      <c r="I1112" s="116" t="s">
        <v>50</v>
      </c>
      <c r="J1112" s="116" t="s">
        <v>45</v>
      </c>
      <c r="K1112" s="116" t="s">
        <v>75</v>
      </c>
      <c r="L1112" s="116" t="s">
        <v>75</v>
      </c>
      <c r="M1112" s="116" t="s">
        <v>285</v>
      </c>
      <c r="N1112" s="117">
        <v>1.32</v>
      </c>
      <c r="O1112" s="146">
        <v>466</v>
      </c>
      <c r="P1112" s="146">
        <v>466</v>
      </c>
      <c r="Q1112" s="242">
        <v>0.16</v>
      </c>
      <c r="R1112" s="118" t="str">
        <f t="shared" si="302"/>
        <v>400 - 499</v>
      </c>
      <c r="S1112" s="118" t="str">
        <f t="shared" si="303"/>
        <v>1.2 - 1.39</v>
      </c>
      <c r="T1112" s="119">
        <f t="shared" si="304"/>
        <v>0.21120000000000003</v>
      </c>
      <c r="U1112" s="120">
        <f t="shared" si="305"/>
        <v>8.9930142719999995E-2</v>
      </c>
      <c r="V1112" s="161">
        <f t="shared" si="306"/>
        <v>0.2112</v>
      </c>
      <c r="W1112" s="161">
        <f t="shared" si="307"/>
        <v>105.44376321053797</v>
      </c>
      <c r="X1112" s="121">
        <f t="shared" si="308"/>
        <v>1.9204189919614758</v>
      </c>
      <c r="Y1112" s="188">
        <v>12.002618699759223</v>
      </c>
      <c r="Z1112" s="148">
        <f t="shared" si="309"/>
        <v>1</v>
      </c>
      <c r="AA1112" s="148">
        <f t="shared" si="310"/>
        <v>1</v>
      </c>
      <c r="AB1112" s="122">
        <f t="shared" si="311"/>
        <v>499.26024247413807</v>
      </c>
      <c r="AC1112" s="30">
        <f t="shared" si="312"/>
        <v>562.06339199999991</v>
      </c>
      <c r="AD1112" s="31">
        <f t="shared" si="313"/>
        <v>1</v>
      </c>
      <c r="AE1112" s="164">
        <f t="shared" si="314"/>
        <v>33.527999999999999</v>
      </c>
      <c r="AF1112" s="165">
        <f t="shared" si="315"/>
        <v>1.9204189919614758</v>
      </c>
      <c r="AH1112" t="str">
        <f t="shared" si="316"/>
        <v>2023</v>
      </c>
    </row>
    <row r="1113" spans="4:34" hidden="1" x14ac:dyDescent="0.25">
      <c r="D1113" s="282" t="str">
        <f t="shared" si="301"/>
        <v>Q1 2023</v>
      </c>
      <c r="E1113" s="114" t="s">
        <v>206</v>
      </c>
      <c r="F1113" s="115" t="s">
        <v>83</v>
      </c>
      <c r="G1113" s="157" t="s">
        <v>43</v>
      </c>
      <c r="H1113" s="157" t="s">
        <v>197</v>
      </c>
      <c r="I1113" s="116" t="s">
        <v>72</v>
      </c>
      <c r="J1113" s="116" t="s">
        <v>45</v>
      </c>
      <c r="K1113" s="116" t="s">
        <v>75</v>
      </c>
      <c r="L1113" s="116" t="s">
        <v>75</v>
      </c>
      <c r="M1113" s="116" t="s">
        <v>164</v>
      </c>
      <c r="N1113" s="117">
        <v>1.41</v>
      </c>
      <c r="O1113" s="146">
        <v>320</v>
      </c>
      <c r="P1113" s="146">
        <v>360</v>
      </c>
      <c r="Q1113" s="242">
        <v>8.5000000000000006E-2</v>
      </c>
      <c r="R1113" s="118" t="str">
        <f t="shared" si="302"/>
        <v>300 - 399</v>
      </c>
      <c r="S1113" s="118" t="str">
        <f t="shared" si="303"/>
        <v>1.4 - 1.59</v>
      </c>
      <c r="T1113" s="119">
        <f t="shared" si="304"/>
        <v>0.11985</v>
      </c>
      <c r="U1113" s="120">
        <f t="shared" si="305"/>
        <v>5.4136363362206869E-2</v>
      </c>
      <c r="V1113" s="161">
        <f t="shared" si="306"/>
        <v>0.11984999999999998</v>
      </c>
      <c r="W1113" s="161">
        <f t="shared" si="307"/>
        <v>40.941421567893805</v>
      </c>
      <c r="X1113" s="121">
        <f t="shared" si="308"/>
        <v>0.97022153127824917</v>
      </c>
      <c r="Y1113" s="188">
        <v>11.414370956214695</v>
      </c>
      <c r="Z1113" s="148">
        <f t="shared" si="309"/>
        <v>8</v>
      </c>
      <c r="AA1113" s="148">
        <f t="shared" si="310"/>
        <v>9</v>
      </c>
      <c r="AB1113" s="122">
        <f t="shared" si="311"/>
        <v>341.60551996573889</v>
      </c>
      <c r="AC1113" s="30">
        <f t="shared" si="312"/>
        <v>636.89839249655142</v>
      </c>
      <c r="AD1113" s="31">
        <f t="shared" si="313"/>
        <v>0.88888888888888884</v>
      </c>
      <c r="AE1113" s="164">
        <f t="shared" si="314"/>
        <v>35.813999999999993</v>
      </c>
      <c r="AF1113" s="165">
        <f t="shared" si="315"/>
        <v>0.97022153127824917</v>
      </c>
      <c r="AH1113" t="str">
        <f t="shared" si="316"/>
        <v>2023</v>
      </c>
    </row>
    <row r="1114" spans="4:34" hidden="1" x14ac:dyDescent="0.25">
      <c r="D1114" s="282" t="str">
        <f t="shared" si="301"/>
        <v>Q1 2023</v>
      </c>
      <c r="E1114" s="114" t="s">
        <v>206</v>
      </c>
      <c r="F1114" s="115" t="s">
        <v>83</v>
      </c>
      <c r="G1114" s="157" t="s">
        <v>43</v>
      </c>
      <c r="H1114" s="157" t="s">
        <v>197</v>
      </c>
      <c r="I1114" s="116" t="s">
        <v>50</v>
      </c>
      <c r="J1114" s="116" t="s">
        <v>45</v>
      </c>
      <c r="K1114" s="116" t="s">
        <v>75</v>
      </c>
      <c r="L1114" s="116" t="s">
        <v>75</v>
      </c>
      <c r="M1114" s="116" t="s">
        <v>164</v>
      </c>
      <c r="N1114" s="117">
        <v>1.41</v>
      </c>
      <c r="O1114" s="146">
        <v>320</v>
      </c>
      <c r="P1114" s="146">
        <v>360</v>
      </c>
      <c r="Q1114" s="242">
        <v>0.09</v>
      </c>
      <c r="R1114" s="118" t="str">
        <f t="shared" si="302"/>
        <v>300 - 399</v>
      </c>
      <c r="S1114" s="118" t="str">
        <f t="shared" si="303"/>
        <v>1.4 - 1.59</v>
      </c>
      <c r="T1114" s="119">
        <f t="shared" si="304"/>
        <v>0.12689999999999999</v>
      </c>
      <c r="U1114" s="120">
        <f t="shared" si="305"/>
        <v>5.7320855324689626E-2</v>
      </c>
      <c r="V1114" s="161">
        <f t="shared" si="306"/>
        <v>0.12689999999999999</v>
      </c>
      <c r="W1114" s="161">
        <f t="shared" si="307"/>
        <v>43.349740483652262</v>
      </c>
      <c r="X1114" s="121">
        <f t="shared" si="308"/>
        <v>1.0272933860593225</v>
      </c>
      <c r="Y1114" s="188">
        <v>11.414370956214695</v>
      </c>
      <c r="Z1114" s="148">
        <f t="shared" si="309"/>
        <v>8</v>
      </c>
      <c r="AA1114" s="148">
        <f t="shared" si="310"/>
        <v>9</v>
      </c>
      <c r="AB1114" s="122">
        <f t="shared" si="311"/>
        <v>341.60551996573889</v>
      </c>
      <c r="AC1114" s="30">
        <f t="shared" si="312"/>
        <v>636.89839249655142</v>
      </c>
      <c r="AD1114" s="31">
        <f t="shared" si="313"/>
        <v>0.88888888888888884</v>
      </c>
      <c r="AE1114" s="164">
        <f t="shared" si="314"/>
        <v>35.813999999999993</v>
      </c>
      <c r="AF1114" s="165">
        <f t="shared" si="315"/>
        <v>1.0272933860593225</v>
      </c>
      <c r="AH1114" t="str">
        <f t="shared" si="316"/>
        <v>2023</v>
      </c>
    </row>
    <row r="1115" spans="4:34" hidden="1" x14ac:dyDescent="0.25">
      <c r="D1115" s="282" t="str">
        <f t="shared" si="301"/>
        <v>Q1 2023</v>
      </c>
      <c r="E1115" s="114" t="s">
        <v>206</v>
      </c>
      <c r="F1115" s="115" t="s">
        <v>83</v>
      </c>
      <c r="G1115" s="157" t="s">
        <v>43</v>
      </c>
      <c r="H1115" s="157" t="s">
        <v>197</v>
      </c>
      <c r="I1115" s="116" t="s">
        <v>72</v>
      </c>
      <c r="J1115" s="116" t="s">
        <v>45</v>
      </c>
      <c r="K1115" s="116" t="s">
        <v>75</v>
      </c>
      <c r="L1115" s="116" t="s">
        <v>75</v>
      </c>
      <c r="M1115" s="116" t="s">
        <v>291</v>
      </c>
      <c r="N1115" s="117">
        <v>1.74</v>
      </c>
      <c r="O1115" s="146">
        <v>466</v>
      </c>
      <c r="P1115" s="146">
        <v>466</v>
      </c>
      <c r="Q1115" s="242">
        <v>0.185</v>
      </c>
      <c r="R1115" s="118" t="str">
        <f t="shared" si="302"/>
        <v>300 - 399</v>
      </c>
      <c r="S1115" s="118" t="str">
        <f t="shared" si="303"/>
        <v>1.6 - 1.79</v>
      </c>
      <c r="T1115" s="119">
        <f t="shared" si="304"/>
        <v>0.32190000000000002</v>
      </c>
      <c r="U1115" s="120">
        <f t="shared" si="305"/>
        <v>0.18067899347999999</v>
      </c>
      <c r="V1115" s="161">
        <f t="shared" si="306"/>
        <v>0.32189999999999996</v>
      </c>
      <c r="W1115" s="161">
        <f t="shared" si="307"/>
        <v>121.91935121218452</v>
      </c>
      <c r="X1115" s="121">
        <f t="shared" si="308"/>
        <v>2.4580950000000001</v>
      </c>
      <c r="Y1115" s="188">
        <v>13.287000000000001</v>
      </c>
      <c r="Z1115" s="148">
        <f t="shared" si="309"/>
        <v>1</v>
      </c>
      <c r="AA1115" s="148">
        <f t="shared" si="310"/>
        <v>1</v>
      </c>
      <c r="AB1115" s="122">
        <f t="shared" si="311"/>
        <v>378.74914946313925</v>
      </c>
      <c r="AC1115" s="30">
        <f t="shared" si="312"/>
        <v>976.64320799999996</v>
      </c>
      <c r="AD1115" s="31">
        <f t="shared" si="313"/>
        <v>1</v>
      </c>
      <c r="AE1115" s="164">
        <f t="shared" si="314"/>
        <v>44.195999999999998</v>
      </c>
      <c r="AF1115" s="165">
        <f t="shared" si="315"/>
        <v>2.4580950000000001</v>
      </c>
      <c r="AH1115" t="str">
        <f t="shared" si="316"/>
        <v>2023</v>
      </c>
    </row>
    <row r="1116" spans="4:34" hidden="1" x14ac:dyDescent="0.25">
      <c r="D1116" s="282" t="str">
        <f t="shared" si="301"/>
        <v>Q1 2023</v>
      </c>
      <c r="E1116" s="114" t="s">
        <v>206</v>
      </c>
      <c r="F1116" s="115" t="s">
        <v>83</v>
      </c>
      <c r="G1116" s="157" t="s">
        <v>43</v>
      </c>
      <c r="H1116" s="157" t="s">
        <v>197</v>
      </c>
      <c r="I1116" s="116" t="s">
        <v>58</v>
      </c>
      <c r="J1116" s="116" t="s">
        <v>45</v>
      </c>
      <c r="K1116" s="116" t="s">
        <v>75</v>
      </c>
      <c r="L1116" s="116" t="s">
        <v>75</v>
      </c>
      <c r="M1116" s="116" t="s">
        <v>291</v>
      </c>
      <c r="N1116" s="117">
        <v>1.74</v>
      </c>
      <c r="O1116" s="146">
        <v>336</v>
      </c>
      <c r="P1116" s="146">
        <v>580</v>
      </c>
      <c r="Q1116" s="242">
        <v>0.26</v>
      </c>
      <c r="R1116" s="118" t="str">
        <f t="shared" si="302"/>
        <v>300 - 399</v>
      </c>
      <c r="S1116" s="118" t="str">
        <f t="shared" si="303"/>
        <v>1.6 - 1.79</v>
      </c>
      <c r="T1116" s="119">
        <f t="shared" si="304"/>
        <v>0.45240000000000002</v>
      </c>
      <c r="U1116" s="120">
        <f t="shared" si="305"/>
        <v>0.22027945665000537</v>
      </c>
      <c r="V1116" s="161">
        <f t="shared" si="306"/>
        <v>0.45240000000000002</v>
      </c>
      <c r="W1116" s="161">
        <f t="shared" si="307"/>
        <v>174.27681888306316</v>
      </c>
      <c r="X1116" s="121">
        <f t="shared" si="308"/>
        <v>3.3818199999999998</v>
      </c>
      <c r="Y1116" s="188">
        <v>13.007</v>
      </c>
      <c r="Z1116" s="148">
        <f t="shared" si="309"/>
        <v>84</v>
      </c>
      <c r="AA1116" s="148">
        <f t="shared" si="310"/>
        <v>145</v>
      </c>
      <c r="AB1116" s="122">
        <f t="shared" si="311"/>
        <v>385.22727427732792</v>
      </c>
      <c r="AC1116" s="30">
        <f t="shared" si="312"/>
        <v>847.22867942309745</v>
      </c>
      <c r="AD1116" s="31">
        <f t="shared" si="313"/>
        <v>0.57931034482758625</v>
      </c>
      <c r="AE1116" s="164">
        <f t="shared" si="314"/>
        <v>44.195999999999998</v>
      </c>
      <c r="AF1116" s="165">
        <f t="shared" si="315"/>
        <v>3.3818199999999998</v>
      </c>
      <c r="AH1116" t="str">
        <f t="shared" si="316"/>
        <v>2023</v>
      </c>
    </row>
    <row r="1117" spans="4:34" hidden="1" x14ac:dyDescent="0.25">
      <c r="D1117" s="282" t="str">
        <f t="shared" si="301"/>
        <v>Q1 2023</v>
      </c>
      <c r="E1117" s="114" t="s">
        <v>206</v>
      </c>
      <c r="F1117" s="115" t="s">
        <v>83</v>
      </c>
      <c r="G1117" s="157" t="s">
        <v>43</v>
      </c>
      <c r="H1117" s="157" t="s">
        <v>197</v>
      </c>
      <c r="I1117" s="116" t="s">
        <v>72</v>
      </c>
      <c r="J1117" s="116" t="s">
        <v>45</v>
      </c>
      <c r="K1117" s="116" t="s">
        <v>75</v>
      </c>
      <c r="L1117" s="116" t="s">
        <v>75</v>
      </c>
      <c r="M1117" s="116" t="s">
        <v>458</v>
      </c>
      <c r="N1117" s="117">
        <v>1.32</v>
      </c>
      <c r="O1117" s="146">
        <v>466</v>
      </c>
      <c r="P1117" s="146">
        <v>466</v>
      </c>
      <c r="Q1117" s="242">
        <v>0.18</v>
      </c>
      <c r="R1117" s="118" t="str">
        <f t="shared" si="302"/>
        <v>400 - 499</v>
      </c>
      <c r="S1117" s="118" t="str">
        <f t="shared" si="303"/>
        <v>1.2 - 1.39</v>
      </c>
      <c r="T1117" s="119">
        <f t="shared" si="304"/>
        <v>0.23760000000000001</v>
      </c>
      <c r="U1117" s="120">
        <f t="shared" si="305"/>
        <v>0.10117141055999998</v>
      </c>
      <c r="V1117" s="161">
        <f t="shared" si="306"/>
        <v>0.23760000000000001</v>
      </c>
      <c r="W1117" s="161">
        <f t="shared" si="307"/>
        <v>118.6242336118552</v>
      </c>
      <c r="X1117" s="121">
        <f t="shared" si="308"/>
        <v>2.3916599999999999</v>
      </c>
      <c r="Y1117" s="188">
        <v>13.287000000000001</v>
      </c>
      <c r="Z1117" s="148">
        <f t="shared" si="309"/>
        <v>1</v>
      </c>
      <c r="AA1117" s="148">
        <f t="shared" si="310"/>
        <v>1</v>
      </c>
      <c r="AB1117" s="122">
        <f t="shared" si="311"/>
        <v>499.26024247413807</v>
      </c>
      <c r="AC1117" s="30">
        <f t="shared" si="312"/>
        <v>562.06339199999991</v>
      </c>
      <c r="AD1117" s="31">
        <f t="shared" si="313"/>
        <v>1</v>
      </c>
      <c r="AE1117" s="164">
        <f t="shared" si="314"/>
        <v>33.527999999999999</v>
      </c>
      <c r="AF1117" s="165">
        <f t="shared" si="315"/>
        <v>2.3916599999999999</v>
      </c>
      <c r="AH1117" t="str">
        <f t="shared" si="316"/>
        <v>2023</v>
      </c>
    </row>
    <row r="1118" spans="4:34" hidden="1" x14ac:dyDescent="0.25">
      <c r="D1118" s="282" t="str">
        <f t="shared" si="301"/>
        <v>Q1 2023</v>
      </c>
      <c r="E1118" s="114" t="s">
        <v>206</v>
      </c>
      <c r="F1118" s="115" t="s">
        <v>83</v>
      </c>
      <c r="G1118" s="157" t="s">
        <v>43</v>
      </c>
      <c r="H1118" s="157" t="s">
        <v>197</v>
      </c>
      <c r="I1118" s="116" t="s">
        <v>73</v>
      </c>
      <c r="J1118" s="116" t="s">
        <v>45</v>
      </c>
      <c r="K1118" s="116" t="s">
        <v>75</v>
      </c>
      <c r="L1118" s="116" t="s">
        <v>75</v>
      </c>
      <c r="M1118" s="116" t="s">
        <v>292</v>
      </c>
      <c r="N1118" s="117">
        <v>1.43</v>
      </c>
      <c r="O1118" s="146">
        <v>466</v>
      </c>
      <c r="P1118" s="146">
        <v>466</v>
      </c>
      <c r="Q1118" s="242">
        <v>0.23499999999999999</v>
      </c>
      <c r="R1118" s="118" t="str">
        <f t="shared" si="302"/>
        <v>400 - 499</v>
      </c>
      <c r="S1118" s="118" t="str">
        <f t="shared" si="303"/>
        <v>1.4 - 1.59</v>
      </c>
      <c r="T1118" s="119">
        <f t="shared" si="304"/>
        <v>0.33604999999999996</v>
      </c>
      <c r="U1118" s="120">
        <f t="shared" si="305"/>
        <v>0.15501630286999996</v>
      </c>
      <c r="V1118" s="161">
        <f t="shared" si="306"/>
        <v>0.33604999999999996</v>
      </c>
      <c r="W1118" s="161">
        <f t="shared" si="307"/>
        <v>154.87052721547764</v>
      </c>
      <c r="X1118" s="121">
        <f t="shared" si="308"/>
        <v>3.1224449999999999</v>
      </c>
      <c r="Y1118" s="188">
        <v>13.287000000000001</v>
      </c>
      <c r="Z1118" s="148">
        <f t="shared" si="309"/>
        <v>1</v>
      </c>
      <c r="AA1118" s="148">
        <f t="shared" si="310"/>
        <v>1</v>
      </c>
      <c r="AB1118" s="122">
        <f t="shared" si="311"/>
        <v>460.85560843766592</v>
      </c>
      <c r="AC1118" s="30">
        <f t="shared" si="312"/>
        <v>659.64384199999984</v>
      </c>
      <c r="AD1118" s="31">
        <f t="shared" si="313"/>
        <v>1</v>
      </c>
      <c r="AE1118" s="164">
        <f t="shared" si="314"/>
        <v>36.321999999999996</v>
      </c>
      <c r="AF1118" s="165">
        <f t="shared" si="315"/>
        <v>3.1224449999999999</v>
      </c>
      <c r="AH1118" t="str">
        <f t="shared" si="316"/>
        <v>2023</v>
      </c>
    </row>
    <row r="1119" spans="4:34" hidden="1" x14ac:dyDescent="0.25">
      <c r="D1119" s="282" t="str">
        <f t="shared" si="301"/>
        <v>Q1 2023</v>
      </c>
      <c r="E1119" s="114" t="s">
        <v>206</v>
      </c>
      <c r="F1119" s="115" t="s">
        <v>83</v>
      </c>
      <c r="G1119" s="157" t="s">
        <v>43</v>
      </c>
      <c r="H1119" s="157" t="s">
        <v>197</v>
      </c>
      <c r="I1119" s="116" t="s">
        <v>50</v>
      </c>
      <c r="J1119" s="116" t="s">
        <v>45</v>
      </c>
      <c r="K1119" s="116" t="s">
        <v>75</v>
      </c>
      <c r="L1119" s="116" t="s">
        <v>75</v>
      </c>
      <c r="M1119" s="116" t="s">
        <v>283</v>
      </c>
      <c r="N1119" s="117">
        <v>1.43</v>
      </c>
      <c r="O1119" s="146">
        <v>466</v>
      </c>
      <c r="P1119" s="146">
        <v>466</v>
      </c>
      <c r="Q1119" s="242">
        <v>0.22</v>
      </c>
      <c r="R1119" s="118" t="str">
        <f t="shared" si="302"/>
        <v>400 - 499</v>
      </c>
      <c r="S1119" s="118" t="str">
        <f t="shared" si="303"/>
        <v>1.4 - 1.59</v>
      </c>
      <c r="T1119" s="119">
        <f t="shared" si="304"/>
        <v>0.31459999999999999</v>
      </c>
      <c r="U1119" s="120">
        <f t="shared" si="305"/>
        <v>0.14512164523999996</v>
      </c>
      <c r="V1119" s="161">
        <f t="shared" si="306"/>
        <v>0.31459999999999999</v>
      </c>
      <c r="W1119" s="161">
        <f t="shared" si="307"/>
        <v>144.98517441448971</v>
      </c>
      <c r="X1119" s="121">
        <f t="shared" si="308"/>
        <v>2.9231400000000001</v>
      </c>
      <c r="Y1119" s="188">
        <v>13.287000000000001</v>
      </c>
      <c r="Z1119" s="148">
        <f t="shared" si="309"/>
        <v>1</v>
      </c>
      <c r="AA1119" s="148">
        <f t="shared" si="310"/>
        <v>1</v>
      </c>
      <c r="AB1119" s="122">
        <f t="shared" si="311"/>
        <v>460.85560843766592</v>
      </c>
      <c r="AC1119" s="30">
        <f t="shared" si="312"/>
        <v>659.64384199999984</v>
      </c>
      <c r="AD1119" s="31">
        <f t="shared" si="313"/>
        <v>1</v>
      </c>
      <c r="AE1119" s="164">
        <f t="shared" si="314"/>
        <v>36.321999999999996</v>
      </c>
      <c r="AF1119" s="165">
        <f t="shared" si="315"/>
        <v>2.9231400000000001</v>
      </c>
      <c r="AH1119" t="str">
        <f t="shared" si="316"/>
        <v>2023</v>
      </c>
    </row>
    <row r="1120" spans="4:34" hidden="1" x14ac:dyDescent="0.25">
      <c r="D1120" s="282" t="str">
        <f t="shared" si="301"/>
        <v>Q1 2023</v>
      </c>
      <c r="E1120" s="114" t="s">
        <v>206</v>
      </c>
      <c r="F1120" s="115" t="s">
        <v>83</v>
      </c>
      <c r="G1120" s="157" t="s">
        <v>43</v>
      </c>
      <c r="H1120" s="157" t="s">
        <v>197</v>
      </c>
      <c r="I1120" s="116" t="s">
        <v>58</v>
      </c>
      <c r="J1120" s="116" t="s">
        <v>45</v>
      </c>
      <c r="K1120" s="116" t="s">
        <v>75</v>
      </c>
      <c r="L1120" s="116" t="s">
        <v>75</v>
      </c>
      <c r="M1120" s="116" t="s">
        <v>283</v>
      </c>
      <c r="N1120" s="117">
        <v>1.43</v>
      </c>
      <c r="O1120" s="146">
        <v>466</v>
      </c>
      <c r="P1120" s="146">
        <v>466</v>
      </c>
      <c r="Q1120" s="242">
        <v>0.31</v>
      </c>
      <c r="R1120" s="118" t="str">
        <f t="shared" si="302"/>
        <v>400 - 499</v>
      </c>
      <c r="S1120" s="118" t="str">
        <f t="shared" si="303"/>
        <v>1.4 - 1.59</v>
      </c>
      <c r="T1120" s="119">
        <f t="shared" si="304"/>
        <v>0.44329999999999997</v>
      </c>
      <c r="U1120" s="120">
        <f t="shared" si="305"/>
        <v>0.20448959101999994</v>
      </c>
      <c r="V1120" s="161">
        <f t="shared" si="306"/>
        <v>0.44329999999999992</v>
      </c>
      <c r="W1120" s="161">
        <f t="shared" si="307"/>
        <v>204.29729122041729</v>
      </c>
      <c r="X1120" s="121">
        <f t="shared" si="308"/>
        <v>4.11897</v>
      </c>
      <c r="Y1120" s="188">
        <v>13.287000000000001</v>
      </c>
      <c r="Z1120" s="148">
        <f t="shared" si="309"/>
        <v>1</v>
      </c>
      <c r="AA1120" s="148">
        <f t="shared" si="310"/>
        <v>1</v>
      </c>
      <c r="AB1120" s="122">
        <f t="shared" si="311"/>
        <v>460.85560843766592</v>
      </c>
      <c r="AC1120" s="30">
        <f t="shared" si="312"/>
        <v>659.64384199999984</v>
      </c>
      <c r="AD1120" s="31">
        <f t="shared" si="313"/>
        <v>1</v>
      </c>
      <c r="AE1120" s="164">
        <f t="shared" si="314"/>
        <v>36.321999999999996</v>
      </c>
      <c r="AF1120" s="165">
        <f t="shared" si="315"/>
        <v>4.11897</v>
      </c>
      <c r="AH1120" t="str">
        <f t="shared" si="316"/>
        <v>2023</v>
      </c>
    </row>
    <row r="1121" spans="4:34" hidden="1" x14ac:dyDescent="0.25">
      <c r="D1121" s="282" t="str">
        <f t="shared" si="301"/>
        <v>Q1 2023</v>
      </c>
      <c r="E1121" s="114" t="s">
        <v>206</v>
      </c>
      <c r="F1121" s="115" t="s">
        <v>83</v>
      </c>
      <c r="G1121" s="157" t="s">
        <v>43</v>
      </c>
      <c r="H1121" s="157" t="s">
        <v>197</v>
      </c>
      <c r="I1121" s="116" t="s">
        <v>72</v>
      </c>
      <c r="J1121" s="116" t="s">
        <v>45</v>
      </c>
      <c r="K1121" s="116" t="s">
        <v>75</v>
      </c>
      <c r="L1121" s="116" t="s">
        <v>75</v>
      </c>
      <c r="M1121" s="116"/>
      <c r="N1121" s="117">
        <v>1.43</v>
      </c>
      <c r="O1121" s="146">
        <v>466</v>
      </c>
      <c r="P1121" s="146">
        <v>466</v>
      </c>
      <c r="Q1121" s="242">
        <v>0.28000000000000003</v>
      </c>
      <c r="R1121" s="118" t="str">
        <f t="shared" si="302"/>
        <v>400 - 499</v>
      </c>
      <c r="S1121" s="118" t="str">
        <f t="shared" si="303"/>
        <v>1.4 - 1.59</v>
      </c>
      <c r="T1121" s="119">
        <f t="shared" si="304"/>
        <v>0.40040000000000003</v>
      </c>
      <c r="U1121" s="120">
        <f t="shared" si="305"/>
        <v>0.18470027575999998</v>
      </c>
      <c r="V1121" s="161">
        <f t="shared" si="306"/>
        <v>0.40039999999999998</v>
      </c>
      <c r="W1121" s="161">
        <f t="shared" si="307"/>
        <v>184.52658561844146</v>
      </c>
      <c r="X1121" s="121">
        <f t="shared" si="308"/>
        <v>3.7203600000000008</v>
      </c>
      <c r="Y1121" s="188">
        <v>13.287000000000001</v>
      </c>
      <c r="Z1121" s="148">
        <f t="shared" si="309"/>
        <v>1</v>
      </c>
      <c r="AA1121" s="148">
        <f t="shared" si="310"/>
        <v>1</v>
      </c>
      <c r="AB1121" s="122">
        <f t="shared" si="311"/>
        <v>460.85560843766592</v>
      </c>
      <c r="AC1121" s="30">
        <f t="shared" si="312"/>
        <v>659.64384199999984</v>
      </c>
      <c r="AD1121" s="31">
        <f t="shared" si="313"/>
        <v>1</v>
      </c>
      <c r="AE1121" s="164">
        <f t="shared" si="314"/>
        <v>36.321999999999996</v>
      </c>
      <c r="AF1121" s="165">
        <f t="shared" si="315"/>
        <v>3.7203600000000008</v>
      </c>
      <c r="AH1121" t="str">
        <f t="shared" si="316"/>
        <v>2023</v>
      </c>
    </row>
    <row r="1122" spans="4:34" hidden="1" x14ac:dyDescent="0.25">
      <c r="D1122" s="282" t="str">
        <f t="shared" si="301"/>
        <v>Q1 2023</v>
      </c>
      <c r="E1122" s="114" t="s">
        <v>206</v>
      </c>
      <c r="F1122" s="115" t="s">
        <v>83</v>
      </c>
      <c r="G1122" s="157" t="s">
        <v>43</v>
      </c>
      <c r="H1122" s="157" t="s">
        <v>197</v>
      </c>
      <c r="I1122" s="116" t="s">
        <v>58</v>
      </c>
      <c r="J1122" s="116" t="s">
        <v>45</v>
      </c>
      <c r="K1122" s="116" t="s">
        <v>130</v>
      </c>
      <c r="L1122" s="116" t="s">
        <v>130</v>
      </c>
      <c r="M1122" s="116" t="s">
        <v>165</v>
      </c>
      <c r="N1122" s="117">
        <v>1.64</v>
      </c>
      <c r="O1122" s="146">
        <v>280</v>
      </c>
      <c r="P1122" s="146">
        <v>456</v>
      </c>
      <c r="Q1122" s="242">
        <v>6.5000000000000002E-2</v>
      </c>
      <c r="R1122" s="118" t="str">
        <f t="shared" si="302"/>
        <v>300 - 399</v>
      </c>
      <c r="S1122" s="118" t="str">
        <f t="shared" si="303"/>
        <v>1.6 - 1.79</v>
      </c>
      <c r="T1122" s="119">
        <f t="shared" si="304"/>
        <v>0.1066</v>
      </c>
      <c r="U1122" s="120">
        <f t="shared" si="305"/>
        <v>5.0293910688600792E-2</v>
      </c>
      <c r="V1122" s="161">
        <f t="shared" si="306"/>
        <v>0.10659999999999999</v>
      </c>
      <c r="W1122" s="161">
        <f t="shared" si="307"/>
        <v>34.78174233703654</v>
      </c>
      <c r="X1122" s="121">
        <f t="shared" si="308"/>
        <v>0.73708722775144586</v>
      </c>
      <c r="Y1122" s="188">
        <v>11.339803503868398</v>
      </c>
      <c r="Z1122" s="148">
        <f t="shared" si="309"/>
        <v>35</v>
      </c>
      <c r="AA1122" s="148">
        <f t="shared" si="310"/>
        <v>57</v>
      </c>
      <c r="AB1122" s="122">
        <f t="shared" si="311"/>
        <v>326.28276113542722</v>
      </c>
      <c r="AC1122" s="30">
        <f t="shared" si="312"/>
        <v>773.75247213231978</v>
      </c>
      <c r="AD1122" s="31">
        <f t="shared" si="313"/>
        <v>0.61403508771929827</v>
      </c>
      <c r="AE1122" s="164">
        <f t="shared" si="314"/>
        <v>41.655999999999992</v>
      </c>
      <c r="AF1122" s="165">
        <f t="shared" si="315"/>
        <v>0.73708722775144586</v>
      </c>
      <c r="AH1122" t="str">
        <f t="shared" si="316"/>
        <v>2023</v>
      </c>
    </row>
    <row r="1123" spans="4:34" hidden="1" x14ac:dyDescent="0.25">
      <c r="D1123" s="282" t="str">
        <f t="shared" si="301"/>
        <v>Q1 2023</v>
      </c>
      <c r="E1123" s="114" t="s">
        <v>206</v>
      </c>
      <c r="F1123" s="115" t="s">
        <v>83</v>
      </c>
      <c r="G1123" s="157" t="s">
        <v>43</v>
      </c>
      <c r="H1123" s="157" t="s">
        <v>197</v>
      </c>
      <c r="I1123" s="116" t="s">
        <v>72</v>
      </c>
      <c r="J1123" s="116" t="s">
        <v>45</v>
      </c>
      <c r="K1123" s="116" t="s">
        <v>130</v>
      </c>
      <c r="L1123" s="116" t="s">
        <v>130</v>
      </c>
      <c r="M1123" s="116" t="s">
        <v>165</v>
      </c>
      <c r="N1123" s="117">
        <v>1.64</v>
      </c>
      <c r="O1123" s="146">
        <v>280</v>
      </c>
      <c r="P1123" s="146">
        <v>456</v>
      </c>
      <c r="Q1123" s="242">
        <v>9.4E-2</v>
      </c>
      <c r="R1123" s="118" t="str">
        <f t="shared" si="302"/>
        <v>300 - 399</v>
      </c>
      <c r="S1123" s="118" t="str">
        <f t="shared" si="303"/>
        <v>1.6 - 1.79</v>
      </c>
      <c r="T1123" s="119">
        <f t="shared" si="304"/>
        <v>0.15415999999999999</v>
      </c>
      <c r="U1123" s="120">
        <f t="shared" si="305"/>
        <v>7.2732732380438064E-2</v>
      </c>
      <c r="V1123" s="161">
        <f t="shared" si="306"/>
        <v>0.15415999999999996</v>
      </c>
      <c r="W1123" s="161">
        <f t="shared" si="307"/>
        <v>50.299750456637462</v>
      </c>
      <c r="X1123" s="121">
        <f t="shared" si="308"/>
        <v>1.0659415293636294</v>
      </c>
      <c r="Y1123" s="188">
        <v>11.339803503868398</v>
      </c>
      <c r="Z1123" s="148">
        <f t="shared" si="309"/>
        <v>35</v>
      </c>
      <c r="AA1123" s="148">
        <f t="shared" si="310"/>
        <v>57</v>
      </c>
      <c r="AB1123" s="122">
        <f t="shared" si="311"/>
        <v>326.28276113542722</v>
      </c>
      <c r="AC1123" s="30">
        <f t="shared" si="312"/>
        <v>773.75247213231978</v>
      </c>
      <c r="AD1123" s="31">
        <f t="shared" si="313"/>
        <v>0.61403508771929827</v>
      </c>
      <c r="AE1123" s="164">
        <f t="shared" si="314"/>
        <v>41.655999999999992</v>
      </c>
      <c r="AF1123" s="165">
        <f t="shared" si="315"/>
        <v>1.0659415293636294</v>
      </c>
      <c r="AH1123" t="str">
        <f t="shared" si="316"/>
        <v>2023</v>
      </c>
    </row>
    <row r="1124" spans="4:34" hidden="1" x14ac:dyDescent="0.25">
      <c r="D1124" s="282" t="str">
        <f t="shared" si="301"/>
        <v>Q1 2023</v>
      </c>
      <c r="E1124" s="114" t="s">
        <v>206</v>
      </c>
      <c r="F1124" s="115" t="s">
        <v>83</v>
      </c>
      <c r="G1124" s="157" t="s">
        <v>43</v>
      </c>
      <c r="H1124" s="157" t="s">
        <v>197</v>
      </c>
      <c r="I1124" s="116" t="s">
        <v>72</v>
      </c>
      <c r="J1124" s="116" t="s">
        <v>45</v>
      </c>
      <c r="K1124" s="116" t="s">
        <v>70</v>
      </c>
      <c r="L1124" s="116" t="s">
        <v>315</v>
      </c>
      <c r="M1124" s="116" t="s">
        <v>316</v>
      </c>
      <c r="N1124" s="117">
        <v>1.32</v>
      </c>
      <c r="O1124" s="146">
        <v>466</v>
      </c>
      <c r="P1124" s="146">
        <v>466</v>
      </c>
      <c r="Q1124" s="242">
        <v>1.2E-2</v>
      </c>
      <c r="R1124" s="118" t="str">
        <f t="shared" si="302"/>
        <v>400 - 499</v>
      </c>
      <c r="S1124" s="118" t="str">
        <f t="shared" si="303"/>
        <v>1.2 - 1.39</v>
      </c>
      <c r="T1124" s="119">
        <f t="shared" si="304"/>
        <v>1.584E-2</v>
      </c>
      <c r="U1124" s="120">
        <f t="shared" si="305"/>
        <v>6.7447607039999987E-3</v>
      </c>
      <c r="V1124" s="161">
        <f t="shared" si="306"/>
        <v>1.584E-2</v>
      </c>
      <c r="W1124" s="161">
        <f t="shared" si="307"/>
        <v>7.9082822407903475</v>
      </c>
      <c r="X1124" s="121">
        <f t="shared" si="308"/>
        <v>0.159444</v>
      </c>
      <c r="Y1124" s="188">
        <v>13.287000000000001</v>
      </c>
      <c r="Z1124" s="148">
        <f t="shared" si="309"/>
        <v>1</v>
      </c>
      <c r="AA1124" s="148">
        <f t="shared" si="310"/>
        <v>1</v>
      </c>
      <c r="AB1124" s="122">
        <f t="shared" si="311"/>
        <v>499.26024247413807</v>
      </c>
      <c r="AC1124" s="30">
        <f t="shared" si="312"/>
        <v>562.06339199999991</v>
      </c>
      <c r="AD1124" s="31">
        <f t="shared" si="313"/>
        <v>1</v>
      </c>
      <c r="AE1124" s="164">
        <f t="shared" si="314"/>
        <v>33.527999999999999</v>
      </c>
      <c r="AF1124" s="165">
        <f t="shared" si="315"/>
        <v>0.159444</v>
      </c>
      <c r="AH1124" t="str">
        <f t="shared" si="316"/>
        <v>2023</v>
      </c>
    </row>
    <row r="1125" spans="4:34" hidden="1" x14ac:dyDescent="0.25">
      <c r="D1125" s="282" t="str">
        <f t="shared" si="301"/>
        <v>Q1 2023</v>
      </c>
      <c r="E1125" s="114" t="s">
        <v>206</v>
      </c>
      <c r="F1125" s="115" t="s">
        <v>83</v>
      </c>
      <c r="G1125" s="157" t="s">
        <v>43</v>
      </c>
      <c r="H1125" s="157" t="s">
        <v>197</v>
      </c>
      <c r="I1125" s="116" t="s">
        <v>89</v>
      </c>
      <c r="J1125" s="116" t="s">
        <v>45</v>
      </c>
      <c r="K1125" s="116" t="s">
        <v>70</v>
      </c>
      <c r="L1125" s="116" t="s">
        <v>120</v>
      </c>
      <c r="M1125" s="116" t="s">
        <v>277</v>
      </c>
      <c r="N1125" s="117">
        <v>1.04</v>
      </c>
      <c r="O1125" s="146">
        <v>184</v>
      </c>
      <c r="P1125" s="146">
        <v>276</v>
      </c>
      <c r="Q1125" s="242">
        <v>0.1</v>
      </c>
      <c r="R1125" s="118" t="str">
        <f t="shared" si="302"/>
        <v>300 - 399</v>
      </c>
      <c r="S1125" s="118" t="str">
        <f t="shared" si="303"/>
        <v>1 - 1.19</v>
      </c>
      <c r="T1125" s="119">
        <f t="shared" si="304"/>
        <v>0.10400000000000001</v>
      </c>
      <c r="U1125" s="120">
        <f t="shared" si="305"/>
        <v>3.2206387199999999E-2</v>
      </c>
      <c r="V1125" s="161">
        <f t="shared" si="306"/>
        <v>0.10400000000000002</v>
      </c>
      <c r="W1125" s="161">
        <f t="shared" si="307"/>
        <v>33.1710717342687</v>
      </c>
      <c r="X1125" s="121">
        <f t="shared" si="308"/>
        <v>0.82437123572661641</v>
      </c>
      <c r="Y1125" s="188">
        <v>8.2437123572661637</v>
      </c>
      <c r="Z1125" s="148">
        <f t="shared" si="309"/>
        <v>2</v>
      </c>
      <c r="AA1125" s="148">
        <f t="shared" si="310"/>
        <v>3</v>
      </c>
      <c r="AB1125" s="122">
        <f t="shared" si="311"/>
        <v>318.95261282950673</v>
      </c>
      <c r="AC1125" s="30">
        <f t="shared" si="312"/>
        <v>322.063872</v>
      </c>
      <c r="AD1125" s="31">
        <f t="shared" si="313"/>
        <v>0.66666666666666663</v>
      </c>
      <c r="AE1125" s="164">
        <f t="shared" si="314"/>
        <v>26.416</v>
      </c>
      <c r="AF1125" s="165">
        <f t="shared" si="315"/>
        <v>0.82437123572661641</v>
      </c>
      <c r="AH1125" t="str">
        <f t="shared" si="316"/>
        <v>2023</v>
      </c>
    </row>
    <row r="1126" spans="4:34" hidden="1" x14ac:dyDescent="0.25">
      <c r="D1126" s="282" t="str">
        <f t="shared" si="301"/>
        <v>Q1 2023</v>
      </c>
      <c r="E1126" s="114" t="s">
        <v>206</v>
      </c>
      <c r="F1126" s="115" t="s">
        <v>83</v>
      </c>
      <c r="G1126" s="157" t="s">
        <v>43</v>
      </c>
      <c r="H1126" s="157" t="s">
        <v>197</v>
      </c>
      <c r="I1126" s="116" t="s">
        <v>44</v>
      </c>
      <c r="J1126" s="116" t="s">
        <v>45</v>
      </c>
      <c r="K1126" s="116" t="s">
        <v>70</v>
      </c>
      <c r="L1126" s="116" t="s">
        <v>120</v>
      </c>
      <c r="M1126" s="116" t="s">
        <v>289</v>
      </c>
      <c r="N1126" s="117">
        <v>0.74</v>
      </c>
      <c r="O1126" s="146">
        <v>128</v>
      </c>
      <c r="P1126" s="146">
        <v>48</v>
      </c>
      <c r="Q1126" s="242">
        <v>0.03</v>
      </c>
      <c r="R1126" s="118" t="str">
        <f t="shared" si="302"/>
        <v xml:space="preserve"> &lt; 200</v>
      </c>
      <c r="S1126" s="118" t="str">
        <f t="shared" si="303"/>
        <v xml:space="preserve"> &lt; 0.8</v>
      </c>
      <c r="T1126" s="119">
        <f t="shared" si="304"/>
        <v>2.2199999999999998E-2</v>
      </c>
      <c r="U1126" s="120">
        <f t="shared" si="305"/>
        <v>3.48450032219178E-3</v>
      </c>
      <c r="V1126" s="161">
        <f t="shared" si="306"/>
        <v>2.2199999999999998E-2</v>
      </c>
      <c r="W1126" s="161">
        <f t="shared" si="307"/>
        <v>4.1011217977524144</v>
      </c>
      <c r="X1126" s="121">
        <f t="shared" si="308"/>
        <v>0.18432098765432098</v>
      </c>
      <c r="Y1126" s="188">
        <v>6.144032921810699</v>
      </c>
      <c r="Z1126" s="148">
        <f t="shared" si="309"/>
        <v>8</v>
      </c>
      <c r="AA1126" s="148">
        <f t="shared" si="310"/>
        <v>3</v>
      </c>
      <c r="AB1126" s="122">
        <f t="shared" si="311"/>
        <v>184.73521611497364</v>
      </c>
      <c r="AC1126" s="30">
        <f t="shared" si="312"/>
        <v>116.15001073972601</v>
      </c>
      <c r="AD1126" s="31">
        <f t="shared" si="313"/>
        <v>2.6666666666666665</v>
      </c>
      <c r="AE1126" s="164">
        <f t="shared" si="314"/>
        <v>18.795999999999999</v>
      </c>
      <c r="AF1126" s="165">
        <f t="shared" si="315"/>
        <v>0.18432098765432098</v>
      </c>
      <c r="AH1126" t="str">
        <f t="shared" si="316"/>
        <v>2023</v>
      </c>
    </row>
    <row r="1127" spans="4:34" hidden="1" x14ac:dyDescent="0.25">
      <c r="D1127" s="282" t="str">
        <f t="shared" si="301"/>
        <v>Q1 2023</v>
      </c>
      <c r="E1127" s="114" t="s">
        <v>206</v>
      </c>
      <c r="F1127" s="115" t="s">
        <v>83</v>
      </c>
      <c r="G1127" s="157" t="s">
        <v>43</v>
      </c>
      <c r="H1127" s="157" t="s">
        <v>197</v>
      </c>
      <c r="I1127" s="116" t="s">
        <v>44</v>
      </c>
      <c r="J1127" s="116" t="s">
        <v>45</v>
      </c>
      <c r="K1127" s="116" t="s">
        <v>70</v>
      </c>
      <c r="L1127" s="116" t="s">
        <v>120</v>
      </c>
      <c r="M1127" s="116" t="s">
        <v>166</v>
      </c>
      <c r="N1127" s="117">
        <v>1.58</v>
      </c>
      <c r="O1127" s="146">
        <v>400</v>
      </c>
      <c r="P1127" s="146">
        <v>400</v>
      </c>
      <c r="Q1127" s="242">
        <v>0.02</v>
      </c>
      <c r="R1127" s="118" t="str">
        <f t="shared" si="302"/>
        <v>300 - 399</v>
      </c>
      <c r="S1127" s="118" t="str">
        <f t="shared" si="303"/>
        <v>1.4 - 1.59</v>
      </c>
      <c r="T1127" s="119">
        <f t="shared" si="304"/>
        <v>3.1600000000000003E-2</v>
      </c>
      <c r="U1127" s="120">
        <f t="shared" si="305"/>
        <v>1.6105774239999999E-2</v>
      </c>
      <c r="V1127" s="161">
        <f t="shared" si="306"/>
        <v>3.1600000000000003E-2</v>
      </c>
      <c r="W1127" s="161">
        <f t="shared" si="307"/>
        <v>11.313708498984761</v>
      </c>
      <c r="X1127" s="121">
        <f t="shared" si="308"/>
        <v>0.24217277354712313</v>
      </c>
      <c r="Y1127" s="188">
        <v>12.108638677356156</v>
      </c>
      <c r="Z1127" s="148">
        <f t="shared" si="309"/>
        <v>1</v>
      </c>
      <c r="AA1127" s="148">
        <f t="shared" si="310"/>
        <v>1</v>
      </c>
      <c r="AB1127" s="122">
        <f t="shared" si="311"/>
        <v>358.02874996787216</v>
      </c>
      <c r="AC1127" s="30">
        <f t="shared" si="312"/>
        <v>805.28871199999992</v>
      </c>
      <c r="AD1127" s="31">
        <f t="shared" si="313"/>
        <v>1</v>
      </c>
      <c r="AE1127" s="164">
        <f t="shared" si="314"/>
        <v>40.131999999999998</v>
      </c>
      <c r="AF1127" s="165">
        <f t="shared" si="315"/>
        <v>0.24217277354712313</v>
      </c>
      <c r="AH1127" t="str">
        <f t="shared" si="316"/>
        <v>2023</v>
      </c>
    </row>
    <row r="1128" spans="4:34" hidden="1" x14ac:dyDescent="0.25">
      <c r="D1128" s="282" t="str">
        <f t="shared" si="301"/>
        <v>Q1 2023</v>
      </c>
      <c r="E1128" s="114" t="s">
        <v>206</v>
      </c>
      <c r="F1128" s="115" t="s">
        <v>83</v>
      </c>
      <c r="G1128" s="157" t="s">
        <v>43</v>
      </c>
      <c r="H1128" s="157" t="s">
        <v>197</v>
      </c>
      <c r="I1128" s="116" t="s">
        <v>44</v>
      </c>
      <c r="J1128" s="116" t="s">
        <v>45</v>
      </c>
      <c r="K1128" s="116" t="s">
        <v>70</v>
      </c>
      <c r="L1128" s="116" t="s">
        <v>118</v>
      </c>
      <c r="M1128" s="116" t="s">
        <v>275</v>
      </c>
      <c r="N1128" s="117">
        <v>1.28</v>
      </c>
      <c r="O1128" s="146">
        <v>416</v>
      </c>
      <c r="P1128" s="146">
        <v>416</v>
      </c>
      <c r="Q1128" s="242">
        <v>0.09</v>
      </c>
      <c r="R1128" s="118" t="str">
        <f t="shared" si="302"/>
        <v>400 - 499</v>
      </c>
      <c r="S1128" s="118" t="str">
        <f t="shared" si="303"/>
        <v>1.2 - 1.39</v>
      </c>
      <c r="T1128" s="119">
        <f t="shared" si="304"/>
        <v>0.1152</v>
      </c>
      <c r="U1128" s="120">
        <f t="shared" si="305"/>
        <v>4.7566356480000002E-2</v>
      </c>
      <c r="V1128" s="161">
        <f t="shared" si="306"/>
        <v>0.1152</v>
      </c>
      <c r="W1128" s="161">
        <f t="shared" si="307"/>
        <v>52.948155775248672</v>
      </c>
      <c r="X1128" s="121">
        <f t="shared" si="308"/>
        <v>1.0333889999999999</v>
      </c>
      <c r="Y1128" s="188">
        <v>11.482099999999999</v>
      </c>
      <c r="Z1128" s="148">
        <f t="shared" si="309"/>
        <v>1</v>
      </c>
      <c r="AA1128" s="148">
        <f t="shared" si="310"/>
        <v>1</v>
      </c>
      <c r="AB1128" s="122">
        <f t="shared" si="311"/>
        <v>459.61940777125585</v>
      </c>
      <c r="AC1128" s="30">
        <f t="shared" si="312"/>
        <v>528.51507200000003</v>
      </c>
      <c r="AD1128" s="31">
        <f t="shared" si="313"/>
        <v>1</v>
      </c>
      <c r="AE1128" s="164">
        <f t="shared" si="314"/>
        <v>32.512</v>
      </c>
      <c r="AF1128" s="165">
        <f t="shared" si="315"/>
        <v>1.0333889999999999</v>
      </c>
      <c r="AH1128" t="str">
        <f t="shared" si="316"/>
        <v>2023</v>
      </c>
    </row>
    <row r="1129" spans="4:34" hidden="1" x14ac:dyDescent="0.25">
      <c r="D1129" s="282" t="str">
        <f t="shared" si="301"/>
        <v>Q1 2023</v>
      </c>
      <c r="E1129" s="114" t="s">
        <v>206</v>
      </c>
      <c r="F1129" s="115" t="s">
        <v>83</v>
      </c>
      <c r="G1129" s="157" t="s">
        <v>43</v>
      </c>
      <c r="H1129" s="157" t="s">
        <v>197</v>
      </c>
      <c r="I1129" s="116" t="s">
        <v>44</v>
      </c>
      <c r="J1129" s="116" t="s">
        <v>45</v>
      </c>
      <c r="K1129" s="116" t="s">
        <v>70</v>
      </c>
      <c r="L1129" s="116" t="s">
        <v>118</v>
      </c>
      <c r="M1129" s="116" t="s">
        <v>309</v>
      </c>
      <c r="N1129" s="117">
        <v>1.41</v>
      </c>
      <c r="O1129" s="146">
        <v>320</v>
      </c>
      <c r="P1129" s="146">
        <v>360</v>
      </c>
      <c r="Q1129" s="242">
        <v>0.04</v>
      </c>
      <c r="R1129" s="118" t="str">
        <f t="shared" si="302"/>
        <v>300 - 399</v>
      </c>
      <c r="S1129" s="118" t="str">
        <f t="shared" si="303"/>
        <v>1.4 - 1.59</v>
      </c>
      <c r="T1129" s="119">
        <f t="shared" si="304"/>
        <v>5.6399999999999999E-2</v>
      </c>
      <c r="U1129" s="120">
        <f t="shared" si="305"/>
        <v>2.5475935699862055E-2</v>
      </c>
      <c r="V1129" s="161">
        <f t="shared" si="306"/>
        <v>5.6399999999999999E-2</v>
      </c>
      <c r="W1129" s="161">
        <f t="shared" si="307"/>
        <v>19.266551326067674</v>
      </c>
      <c r="X1129" s="121">
        <f t="shared" si="308"/>
        <v>0.4565748382485878</v>
      </c>
      <c r="Y1129" s="188">
        <v>11.414370956214695</v>
      </c>
      <c r="Z1129" s="148">
        <f t="shared" si="309"/>
        <v>8</v>
      </c>
      <c r="AA1129" s="148">
        <f t="shared" si="310"/>
        <v>9</v>
      </c>
      <c r="AB1129" s="122">
        <f t="shared" si="311"/>
        <v>341.60551996573889</v>
      </c>
      <c r="AC1129" s="30">
        <f t="shared" si="312"/>
        <v>636.89839249655142</v>
      </c>
      <c r="AD1129" s="31">
        <f t="shared" si="313"/>
        <v>0.88888888888888884</v>
      </c>
      <c r="AE1129" s="164">
        <f t="shared" si="314"/>
        <v>35.813999999999993</v>
      </c>
      <c r="AF1129" s="165">
        <f t="shared" si="315"/>
        <v>0.4565748382485878</v>
      </c>
      <c r="AH1129" t="str">
        <f t="shared" si="316"/>
        <v>2023</v>
      </c>
    </row>
    <row r="1130" spans="4:34" hidden="1" x14ac:dyDescent="0.25">
      <c r="D1130" s="282" t="str">
        <f t="shared" si="301"/>
        <v>Q1 2023</v>
      </c>
      <c r="E1130" s="114" t="s">
        <v>206</v>
      </c>
      <c r="F1130" s="115" t="s">
        <v>83</v>
      </c>
      <c r="G1130" s="157" t="s">
        <v>43</v>
      </c>
      <c r="H1130" s="157" t="s">
        <v>197</v>
      </c>
      <c r="I1130" s="116" t="s">
        <v>72</v>
      </c>
      <c r="J1130" s="116" t="s">
        <v>45</v>
      </c>
      <c r="K1130" s="116" t="s">
        <v>70</v>
      </c>
      <c r="L1130" s="116" t="s">
        <v>118</v>
      </c>
      <c r="M1130" s="116"/>
      <c r="N1130" s="117">
        <v>1.21</v>
      </c>
      <c r="O1130" s="146">
        <v>390</v>
      </c>
      <c r="P1130" s="146">
        <v>390</v>
      </c>
      <c r="Q1130" s="242">
        <v>1E-3</v>
      </c>
      <c r="R1130" s="118" t="str">
        <f t="shared" si="302"/>
        <v>400 - 499</v>
      </c>
      <c r="S1130" s="118" t="str">
        <f t="shared" si="303"/>
        <v>1.2 - 1.39</v>
      </c>
      <c r="T1130" s="119">
        <f t="shared" si="304"/>
        <v>1.2099999999999999E-3</v>
      </c>
      <c r="U1130" s="120">
        <f t="shared" si="305"/>
        <v>4.7228937799999993E-4</v>
      </c>
      <c r="V1130" s="161">
        <f t="shared" si="306"/>
        <v>1.2099999999999999E-3</v>
      </c>
      <c r="W1130" s="161">
        <f t="shared" si="307"/>
        <v>0.55154328932550711</v>
      </c>
      <c r="X1130" s="121">
        <f t="shared" si="308"/>
        <v>1.1516E-2</v>
      </c>
      <c r="Y1130" s="188">
        <v>11.516</v>
      </c>
      <c r="Z1130" s="148">
        <f t="shared" si="309"/>
        <v>1</v>
      </c>
      <c r="AA1130" s="148">
        <f t="shared" si="310"/>
        <v>1</v>
      </c>
      <c r="AB1130" s="122">
        <f t="shared" si="311"/>
        <v>455.82090026901415</v>
      </c>
      <c r="AC1130" s="30">
        <f t="shared" si="312"/>
        <v>472.28937799999994</v>
      </c>
      <c r="AD1130" s="31">
        <f t="shared" si="313"/>
        <v>1</v>
      </c>
      <c r="AE1130" s="164">
        <f t="shared" si="314"/>
        <v>30.733999999999998</v>
      </c>
      <c r="AF1130" s="165">
        <f t="shared" si="315"/>
        <v>1.1516E-2</v>
      </c>
      <c r="AH1130" t="str">
        <f t="shared" si="316"/>
        <v>2023</v>
      </c>
    </row>
    <row r="1131" spans="4:34" hidden="1" x14ac:dyDescent="0.25">
      <c r="D1131" s="282" t="str">
        <f t="shared" si="301"/>
        <v>Q1 2023</v>
      </c>
      <c r="E1131" s="114" t="s">
        <v>206</v>
      </c>
      <c r="F1131" s="115" t="s">
        <v>83</v>
      </c>
      <c r="G1131" s="157" t="s">
        <v>43</v>
      </c>
      <c r="H1131" s="157" t="s">
        <v>197</v>
      </c>
      <c r="I1131" s="116" t="s">
        <v>89</v>
      </c>
      <c r="J1131" s="116" t="s">
        <v>45</v>
      </c>
      <c r="K1131" s="116" t="s">
        <v>70</v>
      </c>
      <c r="L1131" s="116" t="s">
        <v>77</v>
      </c>
      <c r="M1131" s="116" t="s">
        <v>295</v>
      </c>
      <c r="N1131" s="117">
        <v>1.6</v>
      </c>
      <c r="O1131" s="146">
        <v>320</v>
      </c>
      <c r="P1131" s="146">
        <v>360</v>
      </c>
      <c r="Q1131" s="242">
        <v>0.09</v>
      </c>
      <c r="R1131" s="118" t="str">
        <f t="shared" si="302"/>
        <v>300 - 399</v>
      </c>
      <c r="S1131" s="118" t="str">
        <f t="shared" si="303"/>
        <v>1.6 - 1.79</v>
      </c>
      <c r="T1131" s="119">
        <f t="shared" si="304"/>
        <v>0.14399999999999999</v>
      </c>
      <c r="U1131" s="120">
        <f t="shared" si="305"/>
        <v>7.3809863503448273E-2</v>
      </c>
      <c r="V1131" s="161">
        <f t="shared" si="306"/>
        <v>0.14400000000000002</v>
      </c>
      <c r="W1131" s="161">
        <f t="shared" si="307"/>
        <v>43.349740483652262</v>
      </c>
      <c r="X1131" s="121">
        <f t="shared" si="308"/>
        <v>1.0272933860593225</v>
      </c>
      <c r="Y1131" s="188">
        <v>11.414370956214695</v>
      </c>
      <c r="Z1131" s="148">
        <f t="shared" si="309"/>
        <v>8</v>
      </c>
      <c r="AA1131" s="148">
        <f t="shared" si="310"/>
        <v>9</v>
      </c>
      <c r="AB1131" s="122">
        <f t="shared" si="311"/>
        <v>301.03986446980736</v>
      </c>
      <c r="AC1131" s="30">
        <f t="shared" si="312"/>
        <v>820.10959448275855</v>
      </c>
      <c r="AD1131" s="31">
        <f t="shared" si="313"/>
        <v>0.88888888888888884</v>
      </c>
      <c r="AE1131" s="164">
        <f t="shared" si="314"/>
        <v>40.64</v>
      </c>
      <c r="AF1131" s="165">
        <f t="shared" si="315"/>
        <v>1.0272933860593225</v>
      </c>
      <c r="AH1131" t="str">
        <f t="shared" si="316"/>
        <v>2023</v>
      </c>
    </row>
    <row r="1132" spans="4:34" hidden="1" x14ac:dyDescent="0.25">
      <c r="D1132" s="282" t="str">
        <f t="shared" si="301"/>
        <v>Q1 2023</v>
      </c>
      <c r="E1132" s="114" t="s">
        <v>206</v>
      </c>
      <c r="F1132" s="115" t="s">
        <v>83</v>
      </c>
      <c r="G1132" s="157" t="s">
        <v>43</v>
      </c>
      <c r="H1132" s="157" t="s">
        <v>197</v>
      </c>
      <c r="I1132" s="116" t="s">
        <v>72</v>
      </c>
      <c r="J1132" s="116" t="s">
        <v>45</v>
      </c>
      <c r="K1132" s="116" t="s">
        <v>70</v>
      </c>
      <c r="L1132" s="116" t="s">
        <v>77</v>
      </c>
      <c r="M1132" s="116" t="s">
        <v>295</v>
      </c>
      <c r="N1132" s="117">
        <v>1.6</v>
      </c>
      <c r="O1132" s="146">
        <v>400</v>
      </c>
      <c r="P1132" s="146">
        <v>400</v>
      </c>
      <c r="Q1132" s="242">
        <v>0.13</v>
      </c>
      <c r="R1132" s="118" t="str">
        <f t="shared" si="302"/>
        <v>300 - 399</v>
      </c>
      <c r="S1132" s="118" t="str">
        <f t="shared" si="303"/>
        <v>1.6 - 1.79</v>
      </c>
      <c r="T1132" s="119">
        <f t="shared" si="304"/>
        <v>0.20800000000000002</v>
      </c>
      <c r="U1132" s="120">
        <f t="shared" si="305"/>
        <v>0.107354624</v>
      </c>
      <c r="V1132" s="161">
        <f t="shared" si="306"/>
        <v>0.20800000000000002</v>
      </c>
      <c r="W1132" s="161">
        <f t="shared" si="307"/>
        <v>73.539105243400954</v>
      </c>
      <c r="X1132" s="121">
        <f t="shared" si="308"/>
        <v>1.5741230280563003</v>
      </c>
      <c r="Y1132" s="188">
        <v>12.108638677356156</v>
      </c>
      <c r="Z1132" s="148">
        <f t="shared" si="309"/>
        <v>1</v>
      </c>
      <c r="AA1132" s="148">
        <f t="shared" si="310"/>
        <v>1</v>
      </c>
      <c r="AB1132" s="122">
        <f t="shared" si="311"/>
        <v>353.55339059327378</v>
      </c>
      <c r="AC1132" s="30">
        <f t="shared" si="312"/>
        <v>825.8048</v>
      </c>
      <c r="AD1132" s="31">
        <f t="shared" si="313"/>
        <v>1</v>
      </c>
      <c r="AE1132" s="164">
        <f t="shared" si="314"/>
        <v>40.64</v>
      </c>
      <c r="AF1132" s="165">
        <f t="shared" si="315"/>
        <v>1.5741230280563003</v>
      </c>
      <c r="AH1132" t="str">
        <f t="shared" si="316"/>
        <v>2023</v>
      </c>
    </row>
    <row r="1133" spans="4:34" hidden="1" x14ac:dyDescent="0.25">
      <c r="D1133" s="282" t="str">
        <f t="shared" si="301"/>
        <v>Q1 2023</v>
      </c>
      <c r="E1133" s="114" t="s">
        <v>206</v>
      </c>
      <c r="F1133" s="115" t="s">
        <v>83</v>
      </c>
      <c r="G1133" s="157" t="s">
        <v>43</v>
      </c>
      <c r="H1133" s="157" t="s">
        <v>197</v>
      </c>
      <c r="I1133" s="116" t="s">
        <v>58</v>
      </c>
      <c r="J1133" s="116" t="s">
        <v>45</v>
      </c>
      <c r="K1133" s="116" t="s">
        <v>70</v>
      </c>
      <c r="L1133" s="116" t="s">
        <v>148</v>
      </c>
      <c r="M1133" s="116" t="s">
        <v>424</v>
      </c>
      <c r="N1133" s="117">
        <v>1.6</v>
      </c>
      <c r="O1133" s="146">
        <v>320</v>
      </c>
      <c r="P1133" s="146">
        <v>360</v>
      </c>
      <c r="Q1133" s="242">
        <v>0.05</v>
      </c>
      <c r="R1133" s="118" t="str">
        <f t="shared" si="302"/>
        <v>300 - 399</v>
      </c>
      <c r="S1133" s="118" t="str">
        <f t="shared" si="303"/>
        <v>1.6 - 1.79</v>
      </c>
      <c r="T1133" s="119">
        <f t="shared" si="304"/>
        <v>8.0000000000000016E-2</v>
      </c>
      <c r="U1133" s="120">
        <f t="shared" si="305"/>
        <v>4.1005479724137928E-2</v>
      </c>
      <c r="V1133" s="161">
        <f t="shared" si="306"/>
        <v>0.08</v>
      </c>
      <c r="W1133" s="161">
        <f t="shared" si="307"/>
        <v>24.083189157584592</v>
      </c>
      <c r="X1133" s="121">
        <f t="shared" si="308"/>
        <v>0.57071854781073472</v>
      </c>
      <c r="Y1133" s="188">
        <v>11.414370956214695</v>
      </c>
      <c r="Z1133" s="148">
        <f t="shared" si="309"/>
        <v>8</v>
      </c>
      <c r="AA1133" s="148">
        <f t="shared" si="310"/>
        <v>9</v>
      </c>
      <c r="AB1133" s="122">
        <f t="shared" si="311"/>
        <v>301.03986446980736</v>
      </c>
      <c r="AC1133" s="30">
        <f t="shared" si="312"/>
        <v>820.10959448275855</v>
      </c>
      <c r="AD1133" s="31">
        <f t="shared" si="313"/>
        <v>0.88888888888888884</v>
      </c>
      <c r="AE1133" s="164">
        <f t="shared" si="314"/>
        <v>40.64</v>
      </c>
      <c r="AF1133" s="165">
        <f t="shared" si="315"/>
        <v>0.57071854781073472</v>
      </c>
      <c r="AH1133" t="str">
        <f t="shared" si="316"/>
        <v>2023</v>
      </c>
    </row>
    <row r="1134" spans="4:34" hidden="1" x14ac:dyDescent="0.25">
      <c r="D1134" s="282" t="str">
        <f t="shared" si="301"/>
        <v>Q1 2023</v>
      </c>
      <c r="E1134" s="114" t="s">
        <v>206</v>
      </c>
      <c r="F1134" s="115" t="s">
        <v>83</v>
      </c>
      <c r="G1134" s="157" t="s">
        <v>43</v>
      </c>
      <c r="H1134" s="157" t="s">
        <v>197</v>
      </c>
      <c r="I1134" s="116" t="s">
        <v>50</v>
      </c>
      <c r="J1134" s="116" t="s">
        <v>45</v>
      </c>
      <c r="K1134" s="116" t="s">
        <v>70</v>
      </c>
      <c r="L1134" s="116" t="s">
        <v>70</v>
      </c>
      <c r="M1134" s="116" t="s">
        <v>152</v>
      </c>
      <c r="N1134" s="117">
        <v>1.4</v>
      </c>
      <c r="O1134" s="146">
        <v>240</v>
      </c>
      <c r="P1134" s="146">
        <v>240</v>
      </c>
      <c r="Q1134" s="242">
        <v>0.84</v>
      </c>
      <c r="R1134" s="118" t="str">
        <f t="shared" si="302"/>
        <v>200 - 299</v>
      </c>
      <c r="S1134" s="118" t="str">
        <f t="shared" si="303"/>
        <v>1.4 - 1.59</v>
      </c>
      <c r="T1134" s="119">
        <f t="shared" si="304"/>
        <v>1.1759999999999999</v>
      </c>
      <c r="U1134" s="120">
        <f t="shared" si="305"/>
        <v>0.53109571199999994</v>
      </c>
      <c r="V1134" s="161">
        <f t="shared" si="306"/>
        <v>1.1759999999999999</v>
      </c>
      <c r="W1134" s="161">
        <f t="shared" si="307"/>
        <v>285.10545417441597</v>
      </c>
      <c r="X1134" s="121">
        <f t="shared" si="308"/>
        <v>8.6525540396153531</v>
      </c>
      <c r="Y1134" s="188">
        <v>10.300659570970659</v>
      </c>
      <c r="Z1134" s="148">
        <f t="shared" si="309"/>
        <v>1</v>
      </c>
      <c r="AA1134" s="148">
        <f t="shared" si="310"/>
        <v>1</v>
      </c>
      <c r="AB1134" s="122">
        <f t="shared" si="311"/>
        <v>242.43661069253059</v>
      </c>
      <c r="AC1134" s="30">
        <f t="shared" si="312"/>
        <v>632.25679999999988</v>
      </c>
      <c r="AD1134" s="31">
        <f t="shared" si="313"/>
        <v>1</v>
      </c>
      <c r="AE1134" s="164">
        <f t="shared" si="314"/>
        <v>35.559999999999995</v>
      </c>
      <c r="AF1134" s="165">
        <f t="shared" si="315"/>
        <v>8.6525540396153531</v>
      </c>
      <c r="AH1134" t="str">
        <f t="shared" si="316"/>
        <v>2023</v>
      </c>
    </row>
    <row r="1135" spans="4:34" hidden="1" x14ac:dyDescent="0.25">
      <c r="D1135" s="282" t="str">
        <f t="shared" si="301"/>
        <v>Q1 2023</v>
      </c>
      <c r="E1135" s="114" t="s">
        <v>206</v>
      </c>
      <c r="F1135" s="115" t="s">
        <v>83</v>
      </c>
      <c r="G1135" s="157" t="s">
        <v>43</v>
      </c>
      <c r="H1135" s="157" t="s">
        <v>197</v>
      </c>
      <c r="I1135" s="116" t="s">
        <v>44</v>
      </c>
      <c r="J1135" s="116" t="s">
        <v>45</v>
      </c>
      <c r="K1135" s="116" t="s">
        <v>70</v>
      </c>
      <c r="L1135" s="116" t="s">
        <v>70</v>
      </c>
      <c r="M1135" s="116" t="s">
        <v>142</v>
      </c>
      <c r="N1135" s="117">
        <v>1.39</v>
      </c>
      <c r="O1135" s="146">
        <v>454</v>
      </c>
      <c r="P1135" s="146">
        <v>454</v>
      </c>
      <c r="Q1135" s="242">
        <v>5.0000000000000001E-3</v>
      </c>
      <c r="R1135" s="118" t="str">
        <f t="shared" si="302"/>
        <v>400 - 499</v>
      </c>
      <c r="S1135" s="118" t="str">
        <f t="shared" si="303"/>
        <v>1.2 - 1.39</v>
      </c>
      <c r="T1135" s="119">
        <f t="shared" si="304"/>
        <v>6.9499999999999996E-3</v>
      </c>
      <c r="U1135" s="120">
        <f t="shared" si="305"/>
        <v>3.1162840899999996E-3</v>
      </c>
      <c r="V1135" s="161">
        <f t="shared" si="306"/>
        <v>6.9500000000000004E-3</v>
      </c>
      <c r="W1135" s="161">
        <f t="shared" si="307"/>
        <v>3.2102647865869258</v>
      </c>
      <c r="X1135" s="121">
        <f t="shared" si="308"/>
        <v>6.5034999999999996E-2</v>
      </c>
      <c r="Y1135" s="188">
        <v>13.007</v>
      </c>
      <c r="Z1135" s="148">
        <f t="shared" si="309"/>
        <v>1</v>
      </c>
      <c r="AA1135" s="148">
        <f t="shared" si="310"/>
        <v>1</v>
      </c>
      <c r="AB1135" s="122">
        <f t="shared" si="311"/>
        <v>461.90860238660804</v>
      </c>
      <c r="AC1135" s="30">
        <f t="shared" si="312"/>
        <v>623.25681799999995</v>
      </c>
      <c r="AD1135" s="31">
        <f t="shared" si="313"/>
        <v>1</v>
      </c>
      <c r="AE1135" s="164">
        <f t="shared" si="314"/>
        <v>35.305999999999997</v>
      </c>
      <c r="AF1135" s="165">
        <f t="shared" si="315"/>
        <v>6.5034999999999996E-2</v>
      </c>
      <c r="AH1135" t="str">
        <f t="shared" si="316"/>
        <v>2023</v>
      </c>
    </row>
    <row r="1136" spans="4:34" hidden="1" x14ac:dyDescent="0.25">
      <c r="D1136" s="282" t="str">
        <f t="shared" si="301"/>
        <v>Q1 2023</v>
      </c>
      <c r="E1136" s="114" t="s">
        <v>206</v>
      </c>
      <c r="F1136" s="115" t="s">
        <v>83</v>
      </c>
      <c r="G1136" s="157" t="s">
        <v>43</v>
      </c>
      <c r="H1136" s="157" t="s">
        <v>197</v>
      </c>
      <c r="I1136" s="116" t="s">
        <v>89</v>
      </c>
      <c r="J1136" s="116" t="s">
        <v>45</v>
      </c>
      <c r="K1136" s="116" t="s">
        <v>70</v>
      </c>
      <c r="L1136" s="116" t="s">
        <v>70</v>
      </c>
      <c r="M1136" s="116" t="s">
        <v>185</v>
      </c>
      <c r="N1136" s="117">
        <v>1.1000000000000001</v>
      </c>
      <c r="O1136" s="146">
        <v>126</v>
      </c>
      <c r="P1136" s="146">
        <v>294</v>
      </c>
      <c r="Q1136" s="242">
        <v>0.05</v>
      </c>
      <c r="R1136" s="118" t="str">
        <f t="shared" si="302"/>
        <v>200 - 299</v>
      </c>
      <c r="S1136" s="118" t="str">
        <f t="shared" si="303"/>
        <v>1 - 1.19</v>
      </c>
      <c r="T1136" s="119">
        <f t="shared" si="304"/>
        <v>5.5000000000000007E-2</v>
      </c>
      <c r="U1136" s="120">
        <f t="shared" si="305"/>
        <v>1.4132341034482762E-2</v>
      </c>
      <c r="V1136" s="161">
        <f t="shared" si="306"/>
        <v>5.5000000000000014E-2</v>
      </c>
      <c r="W1136" s="161">
        <f t="shared" si="307"/>
        <v>15.993123522314207</v>
      </c>
      <c r="X1136" s="121">
        <f t="shared" si="308"/>
        <v>0.28591473520493954</v>
      </c>
      <c r="Y1136" s="188">
        <v>5.718294704098791</v>
      </c>
      <c r="Z1136" s="148">
        <f t="shared" si="309"/>
        <v>3</v>
      </c>
      <c r="AA1136" s="148">
        <f t="shared" si="310"/>
        <v>7</v>
      </c>
      <c r="AB1136" s="122">
        <f t="shared" si="311"/>
        <v>290.78406404207647</v>
      </c>
      <c r="AC1136" s="30">
        <f t="shared" si="312"/>
        <v>282.64682068965521</v>
      </c>
      <c r="AD1136" s="31">
        <f t="shared" si="313"/>
        <v>0.42857142857142855</v>
      </c>
      <c r="AE1136" s="164">
        <f t="shared" si="314"/>
        <v>27.94</v>
      </c>
      <c r="AF1136" s="165">
        <f t="shared" si="315"/>
        <v>0.28591473520493954</v>
      </c>
      <c r="AH1136" t="str">
        <f t="shared" si="316"/>
        <v>2023</v>
      </c>
    </row>
    <row r="1137" spans="4:34" hidden="1" x14ac:dyDescent="0.25">
      <c r="D1137" s="282" t="str">
        <f t="shared" si="301"/>
        <v>Q1 2023</v>
      </c>
      <c r="E1137" s="114" t="s">
        <v>206</v>
      </c>
      <c r="F1137" s="115" t="s">
        <v>83</v>
      </c>
      <c r="G1137" s="157" t="s">
        <v>43</v>
      </c>
      <c r="H1137" s="157" t="s">
        <v>197</v>
      </c>
      <c r="I1137" s="116" t="s">
        <v>58</v>
      </c>
      <c r="J1137" s="116" t="s">
        <v>45</v>
      </c>
      <c r="K1137" s="116" t="s">
        <v>70</v>
      </c>
      <c r="L1137" s="116" t="s">
        <v>70</v>
      </c>
      <c r="M1137" s="116" t="s">
        <v>131</v>
      </c>
      <c r="N1137" s="117">
        <v>1.1000000000000001</v>
      </c>
      <c r="O1137" s="146">
        <v>126</v>
      </c>
      <c r="P1137" s="146">
        <v>294</v>
      </c>
      <c r="Q1137" s="242">
        <v>0.1</v>
      </c>
      <c r="R1137" s="118" t="str">
        <f t="shared" si="302"/>
        <v>200 - 299</v>
      </c>
      <c r="S1137" s="118" t="str">
        <f t="shared" si="303"/>
        <v>1 - 1.19</v>
      </c>
      <c r="T1137" s="119">
        <f t="shared" si="304"/>
        <v>0.11000000000000001</v>
      </c>
      <c r="U1137" s="120">
        <f t="shared" si="305"/>
        <v>2.8264682068965524E-2</v>
      </c>
      <c r="V1137" s="161">
        <f t="shared" si="306"/>
        <v>0.11000000000000003</v>
      </c>
      <c r="W1137" s="161">
        <f t="shared" si="307"/>
        <v>31.986247044628414</v>
      </c>
      <c r="X1137" s="121">
        <f t="shared" si="308"/>
        <v>0.57182947040987908</v>
      </c>
      <c r="Y1137" s="188">
        <v>5.718294704098791</v>
      </c>
      <c r="Z1137" s="148">
        <f t="shared" si="309"/>
        <v>3</v>
      </c>
      <c r="AA1137" s="148">
        <f t="shared" si="310"/>
        <v>7</v>
      </c>
      <c r="AB1137" s="122">
        <f t="shared" si="311"/>
        <v>290.78406404207647</v>
      </c>
      <c r="AC1137" s="30">
        <f t="shared" si="312"/>
        <v>282.64682068965521</v>
      </c>
      <c r="AD1137" s="31">
        <f t="shared" si="313"/>
        <v>0.42857142857142855</v>
      </c>
      <c r="AE1137" s="164">
        <f t="shared" si="314"/>
        <v>27.94</v>
      </c>
      <c r="AF1137" s="165">
        <f t="shared" si="315"/>
        <v>0.57182947040987908</v>
      </c>
      <c r="AH1137" t="str">
        <f t="shared" si="316"/>
        <v>2023</v>
      </c>
    </row>
    <row r="1138" spans="4:34" hidden="1" x14ac:dyDescent="0.25">
      <c r="D1138" s="282" t="str">
        <f t="shared" si="301"/>
        <v>Q1 2023</v>
      </c>
      <c r="E1138" s="114" t="s">
        <v>206</v>
      </c>
      <c r="F1138" s="115" t="s">
        <v>83</v>
      </c>
      <c r="G1138" s="157" t="s">
        <v>43</v>
      </c>
      <c r="H1138" s="157" t="s">
        <v>197</v>
      </c>
      <c r="I1138" s="116" t="s">
        <v>89</v>
      </c>
      <c r="J1138" s="116" t="s">
        <v>45</v>
      </c>
      <c r="K1138" s="116" t="s">
        <v>70</v>
      </c>
      <c r="L1138" s="116" t="s">
        <v>70</v>
      </c>
      <c r="M1138" s="116" t="s">
        <v>131</v>
      </c>
      <c r="N1138" s="117">
        <v>0.95</v>
      </c>
      <c r="O1138" s="146">
        <v>120</v>
      </c>
      <c r="P1138" s="146">
        <v>240</v>
      </c>
      <c r="Q1138" s="242">
        <v>0.2</v>
      </c>
      <c r="R1138" s="118" t="str">
        <f t="shared" si="302"/>
        <v>200 - 299</v>
      </c>
      <c r="S1138" s="118" t="str">
        <f t="shared" si="303"/>
        <v>0.8 - 0.99</v>
      </c>
      <c r="T1138" s="119">
        <f t="shared" si="304"/>
        <v>0.19</v>
      </c>
      <c r="U1138" s="120">
        <f t="shared" si="305"/>
        <v>4.6580552000000004E-2</v>
      </c>
      <c r="V1138" s="161">
        <f t="shared" si="306"/>
        <v>0.19000000000000003</v>
      </c>
      <c r="W1138" s="161">
        <f t="shared" si="307"/>
        <v>53.665631459994955</v>
      </c>
      <c r="X1138" s="121">
        <f t="shared" si="308"/>
        <v>1.5219161274952924</v>
      </c>
      <c r="Y1138" s="188">
        <v>7.6095806374764612</v>
      </c>
      <c r="Z1138" s="148">
        <f t="shared" si="309"/>
        <v>1</v>
      </c>
      <c r="AA1138" s="148">
        <f t="shared" si="310"/>
        <v>2</v>
      </c>
      <c r="AB1138" s="122">
        <f t="shared" si="311"/>
        <v>282.45069189471025</v>
      </c>
      <c r="AC1138" s="30">
        <f t="shared" si="312"/>
        <v>232.90276</v>
      </c>
      <c r="AD1138" s="31">
        <f t="shared" si="313"/>
        <v>0.5</v>
      </c>
      <c r="AE1138" s="164">
        <f t="shared" si="314"/>
        <v>24.13</v>
      </c>
      <c r="AF1138" s="165">
        <f t="shared" si="315"/>
        <v>1.5219161274952924</v>
      </c>
      <c r="AH1138" t="str">
        <f t="shared" si="316"/>
        <v>2023</v>
      </c>
    </row>
    <row r="1139" spans="4:34" hidden="1" x14ac:dyDescent="0.25">
      <c r="D1139" s="282" t="str">
        <f t="shared" si="301"/>
        <v>Q1 2023</v>
      </c>
      <c r="E1139" s="114" t="s">
        <v>206</v>
      </c>
      <c r="F1139" s="115" t="s">
        <v>83</v>
      </c>
      <c r="G1139" s="157" t="s">
        <v>43</v>
      </c>
      <c r="H1139" s="157" t="s">
        <v>197</v>
      </c>
      <c r="I1139" s="116" t="s">
        <v>89</v>
      </c>
      <c r="J1139" s="116" t="s">
        <v>45</v>
      </c>
      <c r="K1139" s="116" t="s">
        <v>70</v>
      </c>
      <c r="L1139" s="116" t="s">
        <v>70</v>
      </c>
      <c r="M1139" s="116" t="s">
        <v>131</v>
      </c>
      <c r="N1139" s="117">
        <v>1.39</v>
      </c>
      <c r="O1139" s="146">
        <v>454</v>
      </c>
      <c r="P1139" s="146">
        <v>454</v>
      </c>
      <c r="Q1139" s="242">
        <v>0.28000000000000003</v>
      </c>
      <c r="R1139" s="118" t="str">
        <f t="shared" si="302"/>
        <v>400 - 499</v>
      </c>
      <c r="S1139" s="118" t="str">
        <f t="shared" si="303"/>
        <v>1.2 - 1.39</v>
      </c>
      <c r="T1139" s="119">
        <f t="shared" si="304"/>
        <v>0.38919999999999999</v>
      </c>
      <c r="U1139" s="120">
        <f t="shared" si="305"/>
        <v>0.17451190904</v>
      </c>
      <c r="V1139" s="161">
        <f t="shared" si="306"/>
        <v>0.38920000000000005</v>
      </c>
      <c r="W1139" s="161">
        <f t="shared" si="307"/>
        <v>179.77482804886785</v>
      </c>
      <c r="X1139" s="121">
        <f t="shared" si="308"/>
        <v>3.6419600000000001</v>
      </c>
      <c r="Y1139" s="188">
        <v>13.007</v>
      </c>
      <c r="Z1139" s="148">
        <f t="shared" si="309"/>
        <v>1</v>
      </c>
      <c r="AA1139" s="148">
        <f t="shared" si="310"/>
        <v>1</v>
      </c>
      <c r="AB1139" s="122">
        <f t="shared" si="311"/>
        <v>461.90860238660804</v>
      </c>
      <c r="AC1139" s="30">
        <f t="shared" si="312"/>
        <v>623.25681799999995</v>
      </c>
      <c r="AD1139" s="31">
        <f t="shared" si="313"/>
        <v>1</v>
      </c>
      <c r="AE1139" s="164">
        <f t="shared" si="314"/>
        <v>35.305999999999997</v>
      </c>
      <c r="AF1139" s="165">
        <f t="shared" si="315"/>
        <v>3.6419600000000001</v>
      </c>
      <c r="AH1139" t="str">
        <f t="shared" si="316"/>
        <v>2023</v>
      </c>
    </row>
    <row r="1140" spans="4:34" hidden="1" x14ac:dyDescent="0.25">
      <c r="D1140" s="282" t="str">
        <f t="shared" si="301"/>
        <v>Q1 2023</v>
      </c>
      <c r="E1140" s="114" t="s">
        <v>206</v>
      </c>
      <c r="F1140" s="115" t="s">
        <v>83</v>
      </c>
      <c r="G1140" s="157" t="s">
        <v>43</v>
      </c>
      <c r="H1140" s="157" t="s">
        <v>197</v>
      </c>
      <c r="I1140" s="116" t="s">
        <v>58</v>
      </c>
      <c r="J1140" s="116" t="s">
        <v>45</v>
      </c>
      <c r="K1140" s="116" t="s">
        <v>70</v>
      </c>
      <c r="L1140" s="116" t="s">
        <v>70</v>
      </c>
      <c r="M1140" s="116" t="s">
        <v>131</v>
      </c>
      <c r="N1140" s="117">
        <v>1.4</v>
      </c>
      <c r="O1140" s="146">
        <v>400</v>
      </c>
      <c r="P1140" s="146">
        <v>400</v>
      </c>
      <c r="Q1140" s="242">
        <v>0.7</v>
      </c>
      <c r="R1140" s="118" t="str">
        <f t="shared" si="302"/>
        <v>400 - 499</v>
      </c>
      <c r="S1140" s="118" t="str">
        <f t="shared" si="303"/>
        <v>1.4 - 1.59</v>
      </c>
      <c r="T1140" s="119">
        <f t="shared" si="304"/>
        <v>0.97999999999999987</v>
      </c>
      <c r="U1140" s="120">
        <f t="shared" si="305"/>
        <v>0.44257975999999993</v>
      </c>
      <c r="V1140" s="161">
        <f t="shared" si="306"/>
        <v>0.97999999999999987</v>
      </c>
      <c r="W1140" s="161">
        <f t="shared" si="307"/>
        <v>395.97979746446663</v>
      </c>
      <c r="X1140" s="121">
        <f t="shared" si="308"/>
        <v>8.4760470741493084</v>
      </c>
      <c r="Y1140" s="188">
        <v>12.108638677356156</v>
      </c>
      <c r="Z1140" s="148">
        <f t="shared" si="309"/>
        <v>1</v>
      </c>
      <c r="AA1140" s="148">
        <f t="shared" si="310"/>
        <v>1</v>
      </c>
      <c r="AB1140" s="122">
        <f t="shared" si="311"/>
        <v>404.06101782088433</v>
      </c>
      <c r="AC1140" s="30">
        <f t="shared" si="312"/>
        <v>632.25679999999988</v>
      </c>
      <c r="AD1140" s="31">
        <f t="shared" si="313"/>
        <v>1</v>
      </c>
      <c r="AE1140" s="164">
        <f t="shared" si="314"/>
        <v>35.559999999999995</v>
      </c>
      <c r="AF1140" s="165">
        <f t="shared" si="315"/>
        <v>8.4760470741493084</v>
      </c>
      <c r="AH1140" t="str">
        <f t="shared" si="316"/>
        <v>2023</v>
      </c>
    </row>
    <row r="1141" spans="4:34" hidden="1" x14ac:dyDescent="0.25">
      <c r="D1141" s="282" t="str">
        <f t="shared" si="301"/>
        <v>Q1 2023</v>
      </c>
      <c r="E1141" s="114" t="s">
        <v>206</v>
      </c>
      <c r="F1141" s="115" t="s">
        <v>83</v>
      </c>
      <c r="G1141" s="157" t="s">
        <v>43</v>
      </c>
      <c r="H1141" s="157" t="s">
        <v>197</v>
      </c>
      <c r="I1141" s="116" t="s">
        <v>73</v>
      </c>
      <c r="J1141" s="116" t="s">
        <v>45</v>
      </c>
      <c r="K1141" s="116" t="s">
        <v>70</v>
      </c>
      <c r="L1141" s="116" t="s">
        <v>70</v>
      </c>
      <c r="M1141" s="116" t="s">
        <v>131</v>
      </c>
      <c r="N1141" s="117">
        <v>1.4</v>
      </c>
      <c r="O1141" s="146">
        <v>400</v>
      </c>
      <c r="P1141" s="146">
        <v>400</v>
      </c>
      <c r="Q1141" s="242">
        <v>0.8</v>
      </c>
      <c r="R1141" s="118" t="str">
        <f t="shared" si="302"/>
        <v>400 - 499</v>
      </c>
      <c r="S1141" s="118" t="str">
        <f t="shared" si="303"/>
        <v>1.4 - 1.59</v>
      </c>
      <c r="T1141" s="119">
        <f t="shared" si="304"/>
        <v>1.1199999999999999</v>
      </c>
      <c r="U1141" s="120">
        <f t="shared" si="305"/>
        <v>0.50580543999999994</v>
      </c>
      <c r="V1141" s="161">
        <f t="shared" si="306"/>
        <v>1.1199999999999999</v>
      </c>
      <c r="W1141" s="161">
        <f t="shared" si="307"/>
        <v>452.54833995939043</v>
      </c>
      <c r="X1141" s="121">
        <f t="shared" si="308"/>
        <v>9.6869109418849249</v>
      </c>
      <c r="Y1141" s="188">
        <v>12.108638677356156</v>
      </c>
      <c r="Z1141" s="148">
        <f t="shared" si="309"/>
        <v>1</v>
      </c>
      <c r="AA1141" s="148">
        <f t="shared" si="310"/>
        <v>1</v>
      </c>
      <c r="AB1141" s="122">
        <f t="shared" si="311"/>
        <v>404.06101782088433</v>
      </c>
      <c r="AC1141" s="30">
        <f t="shared" si="312"/>
        <v>632.25679999999988</v>
      </c>
      <c r="AD1141" s="31">
        <f t="shared" si="313"/>
        <v>1</v>
      </c>
      <c r="AE1141" s="164">
        <f t="shared" si="314"/>
        <v>35.559999999999995</v>
      </c>
      <c r="AF1141" s="165">
        <f t="shared" si="315"/>
        <v>9.6869109418849249</v>
      </c>
      <c r="AH1141" t="str">
        <f t="shared" si="316"/>
        <v>2023</v>
      </c>
    </row>
    <row r="1142" spans="4:34" hidden="1" x14ac:dyDescent="0.25">
      <c r="D1142" s="282" t="str">
        <f t="shared" si="301"/>
        <v>Q1 2023</v>
      </c>
      <c r="E1142" s="114" t="s">
        <v>206</v>
      </c>
      <c r="F1142" s="115" t="s">
        <v>83</v>
      </c>
      <c r="G1142" s="157" t="s">
        <v>43</v>
      </c>
      <c r="H1142" s="157" t="s">
        <v>197</v>
      </c>
      <c r="I1142" s="116" t="s">
        <v>72</v>
      </c>
      <c r="J1142" s="116" t="s">
        <v>45</v>
      </c>
      <c r="K1142" s="116" t="s">
        <v>70</v>
      </c>
      <c r="L1142" s="116" t="s">
        <v>70</v>
      </c>
      <c r="M1142" s="116" t="s">
        <v>297</v>
      </c>
      <c r="N1142" s="117">
        <v>1.43</v>
      </c>
      <c r="O1142" s="146">
        <v>400</v>
      </c>
      <c r="P1142" s="146">
        <v>400</v>
      </c>
      <c r="Q1142" s="242">
        <v>5.5E-2</v>
      </c>
      <c r="R1142" s="118" t="str">
        <f t="shared" si="302"/>
        <v>300 - 399</v>
      </c>
      <c r="S1142" s="118" t="str">
        <f t="shared" si="303"/>
        <v>1.4 - 1.59</v>
      </c>
      <c r="T1142" s="119">
        <f t="shared" si="304"/>
        <v>7.8649999999999998E-2</v>
      </c>
      <c r="U1142" s="120">
        <f t="shared" si="305"/>
        <v>3.6280411309999989E-2</v>
      </c>
      <c r="V1142" s="161">
        <f t="shared" si="306"/>
        <v>7.8649999999999998E-2</v>
      </c>
      <c r="W1142" s="161">
        <f t="shared" si="307"/>
        <v>31.112698372208094</v>
      </c>
      <c r="X1142" s="121">
        <f t="shared" si="308"/>
        <v>0.66597512725458863</v>
      </c>
      <c r="Y1142" s="188">
        <v>12.108638677356156</v>
      </c>
      <c r="Z1142" s="148">
        <f t="shared" si="309"/>
        <v>1</v>
      </c>
      <c r="AA1142" s="148">
        <f t="shared" si="310"/>
        <v>1</v>
      </c>
      <c r="AB1142" s="122">
        <f t="shared" si="311"/>
        <v>395.58421325121543</v>
      </c>
      <c r="AC1142" s="30">
        <f t="shared" si="312"/>
        <v>659.64384199999984</v>
      </c>
      <c r="AD1142" s="31">
        <f t="shared" si="313"/>
        <v>1</v>
      </c>
      <c r="AE1142" s="164">
        <f t="shared" si="314"/>
        <v>36.321999999999996</v>
      </c>
      <c r="AF1142" s="165">
        <f t="shared" si="315"/>
        <v>0.66597512725458863</v>
      </c>
      <c r="AH1142" t="str">
        <f t="shared" si="316"/>
        <v>2023</v>
      </c>
    </row>
    <row r="1143" spans="4:34" hidden="1" x14ac:dyDescent="0.25">
      <c r="D1143" s="282" t="str">
        <f t="shared" si="301"/>
        <v>Q1 2023</v>
      </c>
      <c r="E1143" s="114" t="s">
        <v>206</v>
      </c>
      <c r="F1143" s="115" t="s">
        <v>83</v>
      </c>
      <c r="G1143" s="157" t="s">
        <v>43</v>
      </c>
      <c r="H1143" s="157" t="s">
        <v>197</v>
      </c>
      <c r="I1143" s="116" t="s">
        <v>72</v>
      </c>
      <c r="J1143" s="116" t="s">
        <v>45</v>
      </c>
      <c r="K1143" s="116" t="s">
        <v>70</v>
      </c>
      <c r="L1143" s="116" t="s">
        <v>70</v>
      </c>
      <c r="M1143" s="116" t="s">
        <v>314</v>
      </c>
      <c r="N1143" s="117">
        <v>1.64</v>
      </c>
      <c r="O1143" s="146">
        <v>280</v>
      </c>
      <c r="P1143" s="146">
        <v>456</v>
      </c>
      <c r="Q1143" s="242">
        <v>0.09</v>
      </c>
      <c r="R1143" s="118" t="str">
        <f t="shared" si="302"/>
        <v>300 - 399</v>
      </c>
      <c r="S1143" s="118" t="str">
        <f t="shared" si="303"/>
        <v>1.6 - 1.79</v>
      </c>
      <c r="T1143" s="119">
        <f t="shared" si="304"/>
        <v>0.14759999999999998</v>
      </c>
      <c r="U1143" s="120">
        <f t="shared" si="305"/>
        <v>6.9637722491908777E-2</v>
      </c>
      <c r="V1143" s="161">
        <f t="shared" si="306"/>
        <v>0.14759999999999998</v>
      </c>
      <c r="W1143" s="161">
        <f t="shared" si="307"/>
        <v>48.159335543589052</v>
      </c>
      <c r="X1143" s="121">
        <f t="shared" si="308"/>
        <v>1.0205823153481557</v>
      </c>
      <c r="Y1143" s="188">
        <v>11.339803503868398</v>
      </c>
      <c r="Z1143" s="148">
        <f t="shared" si="309"/>
        <v>35</v>
      </c>
      <c r="AA1143" s="148">
        <f t="shared" si="310"/>
        <v>57</v>
      </c>
      <c r="AB1143" s="122">
        <f t="shared" si="311"/>
        <v>326.28276113542722</v>
      </c>
      <c r="AC1143" s="30">
        <f t="shared" si="312"/>
        <v>773.75247213231978</v>
      </c>
      <c r="AD1143" s="31">
        <f t="shared" si="313"/>
        <v>0.61403508771929827</v>
      </c>
      <c r="AE1143" s="164">
        <f t="shared" si="314"/>
        <v>41.655999999999992</v>
      </c>
      <c r="AF1143" s="165">
        <f t="shared" si="315"/>
        <v>1.0205823153481557</v>
      </c>
      <c r="AH1143" t="str">
        <f t="shared" si="316"/>
        <v>2023</v>
      </c>
    </row>
    <row r="1144" spans="4:34" hidden="1" x14ac:dyDescent="0.25">
      <c r="D1144" s="282" t="str">
        <f t="shared" si="301"/>
        <v>Q1 2023</v>
      </c>
      <c r="E1144" s="114" t="s">
        <v>206</v>
      </c>
      <c r="F1144" s="115" t="s">
        <v>83</v>
      </c>
      <c r="G1144" s="157" t="s">
        <v>43</v>
      </c>
      <c r="H1144" s="157" t="s">
        <v>197</v>
      </c>
      <c r="I1144" s="116" t="s">
        <v>72</v>
      </c>
      <c r="J1144" s="116" t="s">
        <v>45</v>
      </c>
      <c r="K1144" s="116" t="s">
        <v>70</v>
      </c>
      <c r="L1144" s="116" t="s">
        <v>313</v>
      </c>
      <c r="M1144" s="116" t="s">
        <v>139</v>
      </c>
      <c r="N1144" s="117">
        <v>1.744</v>
      </c>
      <c r="O1144" s="146">
        <v>390</v>
      </c>
      <c r="P1144" s="146">
        <v>450</v>
      </c>
      <c r="Q1144" s="242">
        <v>4.4999999999999998E-2</v>
      </c>
      <c r="R1144" s="118" t="str">
        <f t="shared" si="302"/>
        <v>300 - 399</v>
      </c>
      <c r="S1144" s="118" t="str">
        <f t="shared" si="303"/>
        <v>1.6 - 1.79</v>
      </c>
      <c r="T1144" s="119">
        <f t="shared" si="304"/>
        <v>7.8479999999999994E-2</v>
      </c>
      <c r="U1144" s="120">
        <f t="shared" si="305"/>
        <v>4.3703004783106583E-2</v>
      </c>
      <c r="V1144" s="161">
        <f t="shared" si="306"/>
        <v>7.8479999999999994E-2</v>
      </c>
      <c r="W1144" s="161">
        <f t="shared" si="307"/>
        <v>26.79673487572693</v>
      </c>
      <c r="X1144" s="121">
        <f t="shared" si="308"/>
        <v>0.5665006353711588</v>
      </c>
      <c r="Y1144" s="188">
        <v>12.588903008247973</v>
      </c>
      <c r="Z1144" s="148">
        <f t="shared" si="309"/>
        <v>13</v>
      </c>
      <c r="AA1144" s="148">
        <f t="shared" si="310"/>
        <v>15</v>
      </c>
      <c r="AB1144" s="122">
        <f t="shared" si="311"/>
        <v>341.44667272842673</v>
      </c>
      <c r="AC1144" s="30">
        <f t="shared" si="312"/>
        <v>971.17788406903526</v>
      </c>
      <c r="AD1144" s="31">
        <f t="shared" si="313"/>
        <v>0.8666666666666667</v>
      </c>
      <c r="AE1144" s="164">
        <f t="shared" si="314"/>
        <v>44.297599999999996</v>
      </c>
      <c r="AF1144" s="165">
        <f t="shared" si="315"/>
        <v>0.5665006353711588</v>
      </c>
      <c r="AH1144" t="str">
        <f t="shared" si="316"/>
        <v>2023</v>
      </c>
    </row>
    <row r="1145" spans="4:34" hidden="1" x14ac:dyDescent="0.25">
      <c r="D1145" s="282" t="str">
        <f t="shared" si="301"/>
        <v>Q1 2023</v>
      </c>
      <c r="E1145" s="114" t="s">
        <v>206</v>
      </c>
      <c r="F1145" s="115" t="s">
        <v>83</v>
      </c>
      <c r="G1145" s="157" t="s">
        <v>43</v>
      </c>
      <c r="H1145" s="157" t="s">
        <v>197</v>
      </c>
      <c r="I1145" s="116" t="s">
        <v>73</v>
      </c>
      <c r="J1145" s="116" t="s">
        <v>45</v>
      </c>
      <c r="K1145" s="116" t="s">
        <v>81</v>
      </c>
      <c r="L1145" s="116" t="s">
        <v>81</v>
      </c>
      <c r="M1145" s="116" t="s">
        <v>293</v>
      </c>
      <c r="N1145" s="117">
        <v>1.6160000000000001</v>
      </c>
      <c r="O1145" s="146">
        <v>192</v>
      </c>
      <c r="P1145" s="146">
        <v>490</v>
      </c>
      <c r="Q1145" s="242">
        <v>0.56000000000000005</v>
      </c>
      <c r="R1145" s="118" t="str">
        <f t="shared" si="302"/>
        <v>300 - 399</v>
      </c>
      <c r="S1145" s="118" t="str">
        <f t="shared" si="303"/>
        <v>1.6 - 1.79</v>
      </c>
      <c r="T1145" s="119">
        <f t="shared" si="304"/>
        <v>0.9049600000000001</v>
      </c>
      <c r="U1145" s="120">
        <f t="shared" si="305"/>
        <v>0.32048828495872034</v>
      </c>
      <c r="V1145" s="161">
        <f t="shared" si="306"/>
        <v>0.9049600000000001</v>
      </c>
      <c r="W1145" s="161">
        <f t="shared" si="307"/>
        <v>294.71326810986983</v>
      </c>
      <c r="X1145" s="121">
        <f t="shared" si="308"/>
        <v>6.3920477354802294</v>
      </c>
      <c r="Y1145" s="188">
        <v>11.414370956214695</v>
      </c>
      <c r="Z1145" s="148">
        <f t="shared" si="309"/>
        <v>96</v>
      </c>
      <c r="AA1145" s="148">
        <f t="shared" si="310"/>
        <v>245</v>
      </c>
      <c r="AB1145" s="122">
        <f t="shared" si="311"/>
        <v>325.66441401815524</v>
      </c>
      <c r="AC1145" s="30">
        <f t="shared" si="312"/>
        <v>572.30050885485764</v>
      </c>
      <c r="AD1145" s="31">
        <f t="shared" si="313"/>
        <v>0.39183673469387753</v>
      </c>
      <c r="AE1145" s="164">
        <f t="shared" si="314"/>
        <v>41.046399999999998</v>
      </c>
      <c r="AF1145" s="165">
        <f t="shared" si="315"/>
        <v>6.3920477354802294</v>
      </c>
      <c r="AH1145" t="str">
        <f t="shared" si="316"/>
        <v>2023</v>
      </c>
    </row>
    <row r="1146" spans="4:34" hidden="1" x14ac:dyDescent="0.25">
      <c r="D1146" s="282" t="str">
        <f t="shared" si="301"/>
        <v>Q1 2023</v>
      </c>
      <c r="E1146" s="114" t="s">
        <v>206</v>
      </c>
      <c r="F1146" s="115" t="s">
        <v>83</v>
      </c>
      <c r="G1146" s="157" t="s">
        <v>43</v>
      </c>
      <c r="H1146" s="157" t="s">
        <v>197</v>
      </c>
      <c r="I1146" s="116" t="s">
        <v>72</v>
      </c>
      <c r="J1146" s="116" t="s">
        <v>45</v>
      </c>
      <c r="K1146" s="116" t="s">
        <v>81</v>
      </c>
      <c r="L1146" s="116" t="s">
        <v>81</v>
      </c>
      <c r="M1146" s="116" t="s">
        <v>293</v>
      </c>
      <c r="N1146" s="117">
        <v>1.6160000000000001</v>
      </c>
      <c r="O1146" s="146">
        <v>192</v>
      </c>
      <c r="P1146" s="146">
        <v>490</v>
      </c>
      <c r="Q1146" s="242">
        <v>0.69</v>
      </c>
      <c r="R1146" s="118" t="str">
        <f t="shared" si="302"/>
        <v>300 - 399</v>
      </c>
      <c r="S1146" s="118" t="str">
        <f t="shared" si="303"/>
        <v>1.6 - 1.79</v>
      </c>
      <c r="T1146" s="119">
        <f t="shared" si="304"/>
        <v>1.11504</v>
      </c>
      <c r="U1146" s="120">
        <f t="shared" si="305"/>
        <v>0.39488735110985174</v>
      </c>
      <c r="V1146" s="161">
        <f t="shared" si="306"/>
        <v>1.11504</v>
      </c>
      <c r="W1146" s="161">
        <f t="shared" si="307"/>
        <v>363.12884820680381</v>
      </c>
      <c r="X1146" s="121">
        <f t="shared" si="308"/>
        <v>7.8759159597881387</v>
      </c>
      <c r="Y1146" s="188">
        <v>11.414370956214695</v>
      </c>
      <c r="Z1146" s="148">
        <f t="shared" si="309"/>
        <v>96</v>
      </c>
      <c r="AA1146" s="148">
        <f t="shared" si="310"/>
        <v>245</v>
      </c>
      <c r="AB1146" s="122">
        <f t="shared" si="311"/>
        <v>325.66441401815524</v>
      </c>
      <c r="AC1146" s="30">
        <f t="shared" si="312"/>
        <v>572.30050885485764</v>
      </c>
      <c r="AD1146" s="31">
        <f t="shared" si="313"/>
        <v>0.39183673469387753</v>
      </c>
      <c r="AE1146" s="164">
        <f t="shared" si="314"/>
        <v>41.046399999999998</v>
      </c>
      <c r="AF1146" s="165">
        <f t="shared" si="315"/>
        <v>7.8759159597881387</v>
      </c>
      <c r="AH1146" t="str">
        <f t="shared" si="316"/>
        <v>2023</v>
      </c>
    </row>
    <row r="1147" spans="4:34" hidden="1" x14ac:dyDescent="0.25">
      <c r="D1147" s="282" t="str">
        <f t="shared" si="301"/>
        <v>Q1 2023</v>
      </c>
      <c r="E1147" s="114" t="s">
        <v>206</v>
      </c>
      <c r="F1147" s="115" t="s">
        <v>83</v>
      </c>
      <c r="G1147" s="157" t="s">
        <v>43</v>
      </c>
      <c r="H1147" s="157" t="s">
        <v>197</v>
      </c>
      <c r="I1147" s="116" t="s">
        <v>50</v>
      </c>
      <c r="J1147" s="116" t="s">
        <v>45</v>
      </c>
      <c r="K1147" s="116" t="s">
        <v>81</v>
      </c>
      <c r="L1147" s="116" t="s">
        <v>81</v>
      </c>
      <c r="M1147" s="116" t="s">
        <v>468</v>
      </c>
      <c r="N1147" s="117">
        <v>1.6160000000000001</v>
      </c>
      <c r="O1147" s="146">
        <v>192</v>
      </c>
      <c r="P1147" s="146">
        <v>490</v>
      </c>
      <c r="Q1147" s="242">
        <v>0.28999999999999998</v>
      </c>
      <c r="R1147" s="118" t="str">
        <f t="shared" si="302"/>
        <v>300 - 399</v>
      </c>
      <c r="S1147" s="118" t="str">
        <f t="shared" si="303"/>
        <v>1.6 - 1.79</v>
      </c>
      <c r="T1147" s="119">
        <f t="shared" si="304"/>
        <v>0.46864</v>
      </c>
      <c r="U1147" s="120">
        <f t="shared" si="305"/>
        <v>0.1659671475679087</v>
      </c>
      <c r="V1147" s="161">
        <f t="shared" si="306"/>
        <v>0.46863999999999995</v>
      </c>
      <c r="W1147" s="161">
        <f t="shared" si="307"/>
        <v>152.61937098546827</v>
      </c>
      <c r="X1147" s="121">
        <f t="shared" si="308"/>
        <v>3.3101675773022614</v>
      </c>
      <c r="Y1147" s="188">
        <v>11.414370956214695</v>
      </c>
      <c r="Z1147" s="148">
        <f t="shared" si="309"/>
        <v>96</v>
      </c>
      <c r="AA1147" s="148">
        <f t="shared" si="310"/>
        <v>245</v>
      </c>
      <c r="AB1147" s="122">
        <f t="shared" si="311"/>
        <v>325.66441401815524</v>
      </c>
      <c r="AC1147" s="30">
        <f t="shared" si="312"/>
        <v>572.30050885485764</v>
      </c>
      <c r="AD1147" s="31">
        <f t="shared" si="313"/>
        <v>0.39183673469387753</v>
      </c>
      <c r="AE1147" s="164">
        <f t="shared" si="314"/>
        <v>41.046399999999998</v>
      </c>
      <c r="AF1147" s="165">
        <f t="shared" si="315"/>
        <v>3.3101675773022614</v>
      </c>
      <c r="AH1147" t="str">
        <f t="shared" si="316"/>
        <v>2023</v>
      </c>
    </row>
    <row r="1148" spans="4:34" hidden="1" x14ac:dyDescent="0.25">
      <c r="D1148" s="282" t="str">
        <f t="shared" si="301"/>
        <v>Q1 2023</v>
      </c>
      <c r="E1148" s="114" t="s">
        <v>206</v>
      </c>
      <c r="F1148" s="115" t="s">
        <v>83</v>
      </c>
      <c r="G1148" s="157" t="s">
        <v>43</v>
      </c>
      <c r="H1148" s="157" t="s">
        <v>197</v>
      </c>
      <c r="I1148" s="116" t="s">
        <v>58</v>
      </c>
      <c r="J1148" s="116" t="s">
        <v>45</v>
      </c>
      <c r="K1148" s="116" t="s">
        <v>81</v>
      </c>
      <c r="L1148" s="116" t="s">
        <v>81</v>
      </c>
      <c r="M1148" s="116" t="s">
        <v>279</v>
      </c>
      <c r="N1148" s="117">
        <v>1.6</v>
      </c>
      <c r="O1148" s="146">
        <v>320</v>
      </c>
      <c r="P1148" s="146">
        <v>360</v>
      </c>
      <c r="Q1148" s="242">
        <v>7.0000000000000007E-2</v>
      </c>
      <c r="R1148" s="118" t="str">
        <f t="shared" si="302"/>
        <v>300 - 399</v>
      </c>
      <c r="S1148" s="118" t="str">
        <f t="shared" si="303"/>
        <v>1.6 - 1.79</v>
      </c>
      <c r="T1148" s="119">
        <f t="shared" si="304"/>
        <v>0.11200000000000002</v>
      </c>
      <c r="U1148" s="120">
        <f t="shared" si="305"/>
        <v>5.7407671613793107E-2</v>
      </c>
      <c r="V1148" s="161">
        <f t="shared" si="306"/>
        <v>0.11200000000000002</v>
      </c>
      <c r="W1148" s="161">
        <f t="shared" si="307"/>
        <v>33.716464820618427</v>
      </c>
      <c r="X1148" s="121">
        <f t="shared" si="308"/>
        <v>0.79900596693502868</v>
      </c>
      <c r="Y1148" s="188">
        <v>11.414370956214695</v>
      </c>
      <c r="Z1148" s="148">
        <f t="shared" si="309"/>
        <v>8</v>
      </c>
      <c r="AA1148" s="148">
        <f t="shared" si="310"/>
        <v>9</v>
      </c>
      <c r="AB1148" s="122">
        <f t="shared" si="311"/>
        <v>301.03986446980736</v>
      </c>
      <c r="AC1148" s="30">
        <f t="shared" si="312"/>
        <v>820.10959448275855</v>
      </c>
      <c r="AD1148" s="31">
        <f t="shared" si="313"/>
        <v>0.88888888888888884</v>
      </c>
      <c r="AE1148" s="164">
        <f t="shared" si="314"/>
        <v>40.64</v>
      </c>
      <c r="AF1148" s="165">
        <f t="shared" si="315"/>
        <v>0.79900596693502868</v>
      </c>
      <c r="AH1148" t="str">
        <f t="shared" si="316"/>
        <v>2023</v>
      </c>
    </row>
    <row r="1149" spans="4:34" hidden="1" x14ac:dyDescent="0.25">
      <c r="D1149" s="282" t="str">
        <f t="shared" si="301"/>
        <v>Q1 2023</v>
      </c>
      <c r="E1149" s="114" t="s">
        <v>206</v>
      </c>
      <c r="F1149" s="115" t="s">
        <v>83</v>
      </c>
      <c r="G1149" s="157" t="s">
        <v>43</v>
      </c>
      <c r="H1149" s="157" t="s">
        <v>197</v>
      </c>
      <c r="I1149" s="116" t="s">
        <v>72</v>
      </c>
      <c r="J1149" s="116" t="s">
        <v>45</v>
      </c>
      <c r="K1149" s="116" t="s">
        <v>81</v>
      </c>
      <c r="L1149" s="116" t="s">
        <v>81</v>
      </c>
      <c r="M1149" s="116" t="s">
        <v>282</v>
      </c>
      <c r="N1149" s="117">
        <v>1.43</v>
      </c>
      <c r="O1149" s="146">
        <v>466</v>
      </c>
      <c r="P1149" s="146">
        <v>466</v>
      </c>
      <c r="Q1149" s="242">
        <v>0.03</v>
      </c>
      <c r="R1149" s="118" t="str">
        <f t="shared" si="302"/>
        <v>400 - 499</v>
      </c>
      <c r="S1149" s="118" t="str">
        <f t="shared" si="303"/>
        <v>1.4 - 1.59</v>
      </c>
      <c r="T1149" s="119">
        <f t="shared" si="304"/>
        <v>4.2899999999999994E-2</v>
      </c>
      <c r="U1149" s="120">
        <f t="shared" si="305"/>
        <v>1.9789315259999996E-2</v>
      </c>
      <c r="V1149" s="161">
        <f t="shared" si="306"/>
        <v>4.2899999999999994E-2</v>
      </c>
      <c r="W1149" s="161">
        <f t="shared" si="307"/>
        <v>19.770705601975866</v>
      </c>
      <c r="X1149" s="121">
        <f t="shared" si="308"/>
        <v>0.39861000000000002</v>
      </c>
      <c r="Y1149" s="188">
        <v>13.287000000000001</v>
      </c>
      <c r="Z1149" s="148">
        <f t="shared" si="309"/>
        <v>1</v>
      </c>
      <c r="AA1149" s="148">
        <f t="shared" si="310"/>
        <v>1</v>
      </c>
      <c r="AB1149" s="122">
        <f t="shared" si="311"/>
        <v>460.85560843766592</v>
      </c>
      <c r="AC1149" s="30">
        <f t="shared" si="312"/>
        <v>659.64384199999984</v>
      </c>
      <c r="AD1149" s="31">
        <f t="shared" si="313"/>
        <v>1</v>
      </c>
      <c r="AE1149" s="164">
        <f t="shared" si="314"/>
        <v>36.321999999999996</v>
      </c>
      <c r="AF1149" s="165">
        <f t="shared" si="315"/>
        <v>0.39861000000000002</v>
      </c>
      <c r="AH1149" t="str">
        <f t="shared" si="316"/>
        <v>2023</v>
      </c>
    </row>
    <row r="1150" spans="4:34" hidden="1" x14ac:dyDescent="0.25">
      <c r="D1150" s="282" t="str">
        <f t="shared" si="301"/>
        <v>Q2 2023</v>
      </c>
      <c r="E1150" s="114" t="s">
        <v>206</v>
      </c>
      <c r="F1150" s="115" t="s">
        <v>84</v>
      </c>
      <c r="G1150" s="157" t="s">
        <v>43</v>
      </c>
      <c r="H1150" s="157" t="s">
        <v>197</v>
      </c>
      <c r="I1150" s="116" t="s">
        <v>64</v>
      </c>
      <c r="J1150" s="116" t="s">
        <v>51</v>
      </c>
      <c r="K1150" s="116" t="s">
        <v>46</v>
      </c>
      <c r="L1150" s="116" t="s">
        <v>46</v>
      </c>
      <c r="M1150" s="116"/>
      <c r="N1150" s="117">
        <v>1.99</v>
      </c>
      <c r="O1150" s="146">
        <v>410</v>
      </c>
      <c r="P1150" s="146">
        <v>502</v>
      </c>
      <c r="Q1150" s="242">
        <v>0.4</v>
      </c>
      <c r="R1150" s="118" t="str">
        <f t="shared" si="302"/>
        <v>300 - 399</v>
      </c>
      <c r="S1150" s="118" t="str">
        <f t="shared" si="303"/>
        <v>1.8 - 1.99</v>
      </c>
      <c r="T1150" s="119">
        <f t="shared" si="304"/>
        <v>0.79600000000000004</v>
      </c>
      <c r="U1150" s="120">
        <f t="shared" si="305"/>
        <v>0.50068471638938927</v>
      </c>
      <c r="V1150" s="161">
        <f t="shared" si="306"/>
        <v>0.79600000000000015</v>
      </c>
      <c r="W1150" s="161">
        <f t="shared" si="307"/>
        <v>259.26172104651317</v>
      </c>
      <c r="X1150" s="121">
        <f t="shared" si="308"/>
        <v>13.75504788952367</v>
      </c>
      <c r="Y1150" s="188">
        <v>34.387619723809173</v>
      </c>
      <c r="Z1150" s="148">
        <f t="shared" si="309"/>
        <v>205</v>
      </c>
      <c r="AA1150" s="148">
        <f t="shared" si="310"/>
        <v>251</v>
      </c>
      <c r="AB1150" s="122">
        <f t="shared" si="311"/>
        <v>325.7056797066748</v>
      </c>
      <c r="AC1150" s="30">
        <f t="shared" si="312"/>
        <v>1251.7117909734732</v>
      </c>
      <c r="AD1150" s="31">
        <f t="shared" si="313"/>
        <v>0.81673306772908372</v>
      </c>
      <c r="AE1150" s="164">
        <f t="shared" si="314"/>
        <v>50.545999999999999</v>
      </c>
      <c r="AF1150" s="165">
        <f t="shared" si="315"/>
        <v>13.75504788952367</v>
      </c>
      <c r="AH1150" t="str">
        <f t="shared" si="316"/>
        <v>2023</v>
      </c>
    </row>
    <row r="1151" spans="4:34" hidden="1" x14ac:dyDescent="0.25">
      <c r="D1151" s="282" t="str">
        <f t="shared" si="301"/>
        <v>Q2 2023</v>
      </c>
      <c r="E1151" s="114" t="s">
        <v>206</v>
      </c>
      <c r="F1151" s="115" t="s">
        <v>84</v>
      </c>
      <c r="G1151" s="157" t="s">
        <v>43</v>
      </c>
      <c r="H1151" s="157" t="s">
        <v>197</v>
      </c>
      <c r="I1151" s="116" t="s">
        <v>64</v>
      </c>
      <c r="J1151" s="116" t="s">
        <v>51</v>
      </c>
      <c r="K1151" s="116" t="s">
        <v>46</v>
      </c>
      <c r="L1151" s="116" t="s">
        <v>46</v>
      </c>
      <c r="M1151" s="116"/>
      <c r="N1151" s="117">
        <v>1.9</v>
      </c>
      <c r="O1151" s="146">
        <v>396</v>
      </c>
      <c r="P1151" s="146">
        <v>484</v>
      </c>
      <c r="Q1151" s="242">
        <v>1.45</v>
      </c>
      <c r="R1151" s="118" t="str">
        <f t="shared" si="302"/>
        <v>300 - 399</v>
      </c>
      <c r="S1151" s="118" t="str">
        <f t="shared" si="303"/>
        <v>1.8 - 1.99</v>
      </c>
      <c r="T1151" s="119">
        <f t="shared" si="304"/>
        <v>2.7549999999999999</v>
      </c>
      <c r="U1151" s="120">
        <f t="shared" si="305"/>
        <v>1.6551084751485146</v>
      </c>
      <c r="V1151" s="161">
        <f t="shared" si="306"/>
        <v>2.7549999999999999</v>
      </c>
      <c r="W1151" s="161">
        <f t="shared" si="307"/>
        <v>906.7683717466108</v>
      </c>
      <c r="X1151" s="121">
        <f t="shared" si="308"/>
        <v>46.486521573259125</v>
      </c>
      <c r="Y1151" s="188">
        <v>32.059670050523536</v>
      </c>
      <c r="Z1151" s="148">
        <f t="shared" si="309"/>
        <v>9</v>
      </c>
      <c r="AA1151" s="148">
        <f t="shared" si="310"/>
        <v>11</v>
      </c>
      <c r="AB1151" s="122">
        <f t="shared" si="311"/>
        <v>329.135525134886</v>
      </c>
      <c r="AC1151" s="30">
        <f t="shared" si="312"/>
        <v>1141.454120792079</v>
      </c>
      <c r="AD1151" s="31">
        <f t="shared" si="313"/>
        <v>0.81818181818181823</v>
      </c>
      <c r="AE1151" s="164">
        <f t="shared" si="314"/>
        <v>48.26</v>
      </c>
      <c r="AF1151" s="165">
        <f t="shared" si="315"/>
        <v>46.486521573259125</v>
      </c>
      <c r="AH1151" t="str">
        <f t="shared" si="316"/>
        <v>2023</v>
      </c>
    </row>
    <row r="1152" spans="4:34" hidden="1" x14ac:dyDescent="0.25">
      <c r="D1152" s="282" t="str">
        <f t="shared" si="301"/>
        <v>Q2 2023</v>
      </c>
      <c r="E1152" s="114" t="s">
        <v>206</v>
      </c>
      <c r="F1152" s="115" t="s">
        <v>84</v>
      </c>
      <c r="G1152" s="157" t="s">
        <v>43</v>
      </c>
      <c r="H1152" s="157" t="s">
        <v>197</v>
      </c>
      <c r="I1152" s="116" t="s">
        <v>87</v>
      </c>
      <c r="J1152" s="116" t="s">
        <v>51</v>
      </c>
      <c r="K1152" s="116" t="s">
        <v>46</v>
      </c>
      <c r="L1152" s="116" t="s">
        <v>46</v>
      </c>
      <c r="M1152" s="116"/>
      <c r="N1152" s="117">
        <v>1.78</v>
      </c>
      <c r="O1152" s="146">
        <v>368</v>
      </c>
      <c r="P1152" s="146">
        <v>448</v>
      </c>
      <c r="Q1152" s="242">
        <v>1.5</v>
      </c>
      <c r="R1152" s="118" t="str">
        <f t="shared" si="302"/>
        <v>300 - 399</v>
      </c>
      <c r="S1152" s="118" t="str">
        <f t="shared" si="303"/>
        <v>1.6 - 1.79</v>
      </c>
      <c r="T1152" s="119">
        <f t="shared" si="304"/>
        <v>2.67</v>
      </c>
      <c r="U1152" s="120">
        <f t="shared" si="305"/>
        <v>1.5039030433389184</v>
      </c>
      <c r="V1152" s="161">
        <f t="shared" si="306"/>
        <v>2.67</v>
      </c>
      <c r="W1152" s="161">
        <f t="shared" si="307"/>
        <v>869.648204735685</v>
      </c>
      <c r="X1152" s="121">
        <f t="shared" si="308"/>
        <v>45.238578370567666</v>
      </c>
      <c r="Y1152" s="188">
        <v>30.159052247045111</v>
      </c>
      <c r="Z1152" s="148">
        <f t="shared" si="309"/>
        <v>23</v>
      </c>
      <c r="AA1152" s="148">
        <f t="shared" si="310"/>
        <v>28</v>
      </c>
      <c r="AB1152" s="122">
        <f t="shared" si="311"/>
        <v>325.71093810325283</v>
      </c>
      <c r="AC1152" s="30">
        <f t="shared" si="312"/>
        <v>1002.6020288926123</v>
      </c>
      <c r="AD1152" s="31">
        <f t="shared" si="313"/>
        <v>0.8214285714285714</v>
      </c>
      <c r="AE1152" s="164">
        <f t="shared" si="314"/>
        <v>45.211999999999996</v>
      </c>
      <c r="AF1152" s="165">
        <f t="shared" si="315"/>
        <v>45.238578370567666</v>
      </c>
      <c r="AH1152" t="str">
        <f t="shared" si="316"/>
        <v>2023</v>
      </c>
    </row>
    <row r="1153" spans="4:34" hidden="1" x14ac:dyDescent="0.25">
      <c r="D1153" s="282" t="str">
        <f t="shared" si="301"/>
        <v>Q2 2023</v>
      </c>
      <c r="E1153" s="114" t="s">
        <v>206</v>
      </c>
      <c r="F1153" s="115" t="s">
        <v>84</v>
      </c>
      <c r="G1153" s="157" t="s">
        <v>43</v>
      </c>
      <c r="H1153" s="157" t="s">
        <v>197</v>
      </c>
      <c r="I1153" s="116" t="s">
        <v>64</v>
      </c>
      <c r="J1153" s="116" t="s">
        <v>51</v>
      </c>
      <c r="K1153" s="116" t="s">
        <v>46</v>
      </c>
      <c r="L1153" s="116" t="s">
        <v>46</v>
      </c>
      <c r="M1153" s="116"/>
      <c r="N1153" s="117">
        <v>1.72</v>
      </c>
      <c r="O1153" s="146">
        <v>396</v>
      </c>
      <c r="P1153" s="146">
        <v>484</v>
      </c>
      <c r="Q1153" s="242">
        <v>1.75</v>
      </c>
      <c r="R1153" s="118" t="str">
        <f t="shared" si="302"/>
        <v>300 - 399</v>
      </c>
      <c r="S1153" s="118" t="str">
        <f t="shared" si="303"/>
        <v>1.6 - 1.79</v>
      </c>
      <c r="T1153" s="119">
        <f t="shared" si="304"/>
        <v>3.01</v>
      </c>
      <c r="U1153" s="120">
        <f t="shared" si="305"/>
        <v>1.6369906576633659</v>
      </c>
      <c r="V1153" s="161">
        <f t="shared" si="306"/>
        <v>3.01</v>
      </c>
      <c r="W1153" s="161">
        <f t="shared" si="307"/>
        <v>1094.3756210734959</v>
      </c>
      <c r="X1153" s="121">
        <f t="shared" si="308"/>
        <v>51.183146217261097</v>
      </c>
      <c r="Y1153" s="188">
        <v>29.2475121241492</v>
      </c>
      <c r="Z1153" s="148">
        <f t="shared" si="309"/>
        <v>9</v>
      </c>
      <c r="AA1153" s="148">
        <f t="shared" si="310"/>
        <v>11</v>
      </c>
      <c r="AB1153" s="122">
        <f t="shared" si="311"/>
        <v>363.57994055597868</v>
      </c>
      <c r="AC1153" s="30">
        <f t="shared" si="312"/>
        <v>935.42323295049482</v>
      </c>
      <c r="AD1153" s="31">
        <f t="shared" si="313"/>
        <v>0.81818181818181823</v>
      </c>
      <c r="AE1153" s="164">
        <f t="shared" si="314"/>
        <v>43.687999999999995</v>
      </c>
      <c r="AF1153" s="165">
        <f t="shared" si="315"/>
        <v>51.183146217261097</v>
      </c>
      <c r="AH1153" t="str">
        <f t="shared" si="316"/>
        <v>2023</v>
      </c>
    </row>
    <row r="1154" spans="4:34" hidden="1" x14ac:dyDescent="0.25">
      <c r="D1154" s="282" t="str">
        <f t="shared" si="301"/>
        <v>Q2 2023</v>
      </c>
      <c r="E1154" s="114" t="s">
        <v>206</v>
      </c>
      <c r="F1154" s="115" t="s">
        <v>84</v>
      </c>
      <c r="G1154" s="157" t="s">
        <v>43</v>
      </c>
      <c r="H1154" s="157" t="s">
        <v>197</v>
      </c>
      <c r="I1154" s="116" t="s">
        <v>64</v>
      </c>
      <c r="J1154" s="116" t="s">
        <v>51</v>
      </c>
      <c r="K1154" s="116" t="s">
        <v>46</v>
      </c>
      <c r="L1154" s="116" t="s">
        <v>46</v>
      </c>
      <c r="M1154" s="116"/>
      <c r="N1154" s="117">
        <v>1.57</v>
      </c>
      <c r="O1154" s="146">
        <v>324</v>
      </c>
      <c r="P1154" s="146">
        <v>394</v>
      </c>
      <c r="Q1154" s="242">
        <v>2.6</v>
      </c>
      <c r="R1154" s="118" t="str">
        <f t="shared" si="302"/>
        <v>300 - 399</v>
      </c>
      <c r="S1154" s="118" t="str">
        <f t="shared" si="303"/>
        <v>1.4 - 1.59</v>
      </c>
      <c r="T1154" s="119">
        <f t="shared" si="304"/>
        <v>4.0820000000000007</v>
      </c>
      <c r="U1154" s="120">
        <f t="shared" si="305"/>
        <v>2.0284018470591305</v>
      </c>
      <c r="V1154" s="161">
        <f t="shared" si="306"/>
        <v>4.0819999999999999</v>
      </c>
      <c r="W1154" s="161">
        <f t="shared" si="307"/>
        <v>1326.2854594694161</v>
      </c>
      <c r="X1154" s="121">
        <f t="shared" si="308"/>
        <v>76.043531522787916</v>
      </c>
      <c r="Y1154" s="188">
        <v>29.2475121241492</v>
      </c>
      <c r="Z1154" s="148">
        <f t="shared" si="309"/>
        <v>162</v>
      </c>
      <c r="AA1154" s="148">
        <f t="shared" si="310"/>
        <v>197</v>
      </c>
      <c r="AB1154" s="122">
        <f t="shared" si="311"/>
        <v>324.91069560740226</v>
      </c>
      <c r="AC1154" s="30">
        <f t="shared" si="312"/>
        <v>780.154556561204</v>
      </c>
      <c r="AD1154" s="31">
        <f t="shared" si="313"/>
        <v>0.82233502538071068</v>
      </c>
      <c r="AE1154" s="164">
        <f t="shared" si="314"/>
        <v>39.878</v>
      </c>
      <c r="AF1154" s="165">
        <f t="shared" si="315"/>
        <v>76.043531522787916</v>
      </c>
      <c r="AH1154" t="str">
        <f t="shared" si="316"/>
        <v>2023</v>
      </c>
    </row>
    <row r="1155" spans="4:34" hidden="1" x14ac:dyDescent="0.25">
      <c r="D1155" s="282" t="str">
        <f t="shared" si="301"/>
        <v>Q2 2023</v>
      </c>
      <c r="E1155" s="114" t="s">
        <v>206</v>
      </c>
      <c r="F1155" s="115" t="s">
        <v>84</v>
      </c>
      <c r="G1155" s="157" t="s">
        <v>43</v>
      </c>
      <c r="H1155" s="157" t="s">
        <v>197</v>
      </c>
      <c r="I1155" s="116" t="s">
        <v>73</v>
      </c>
      <c r="J1155" s="116" t="s">
        <v>51</v>
      </c>
      <c r="K1155" s="116" t="s">
        <v>168</v>
      </c>
      <c r="L1155" s="116" t="s">
        <v>168</v>
      </c>
      <c r="M1155" s="116" t="s">
        <v>459</v>
      </c>
      <c r="N1155" s="117">
        <v>1.5</v>
      </c>
      <c r="O1155" s="146">
        <v>464</v>
      </c>
      <c r="P1155" s="146">
        <v>464</v>
      </c>
      <c r="Q1155" s="242">
        <v>0.19</v>
      </c>
      <c r="R1155" s="118" t="str">
        <f t="shared" si="302"/>
        <v>400 - 499</v>
      </c>
      <c r="S1155" s="118" t="str">
        <f t="shared" si="303"/>
        <v>1.4 - 1.59</v>
      </c>
      <c r="T1155" s="119">
        <f t="shared" si="304"/>
        <v>0.28500000000000003</v>
      </c>
      <c r="U1155" s="120">
        <f t="shared" si="305"/>
        <v>0.13790294999999997</v>
      </c>
      <c r="V1155" s="161">
        <f t="shared" si="306"/>
        <v>0.28499999999999998</v>
      </c>
      <c r="W1155" s="161">
        <f t="shared" si="307"/>
        <v>124.67706765881205</v>
      </c>
      <c r="X1155" s="121">
        <f t="shared" si="308"/>
        <v>4.3903175760099966</v>
      </c>
      <c r="Y1155" s="188">
        <v>23.106934610578929</v>
      </c>
      <c r="Z1155" s="148">
        <f t="shared" si="309"/>
        <v>1</v>
      </c>
      <c r="AA1155" s="148">
        <f t="shared" si="310"/>
        <v>1</v>
      </c>
      <c r="AB1155" s="122">
        <f t="shared" si="311"/>
        <v>437.46339529407737</v>
      </c>
      <c r="AC1155" s="30">
        <f t="shared" si="312"/>
        <v>725.80499999999984</v>
      </c>
      <c r="AD1155" s="31">
        <f t="shared" si="313"/>
        <v>1</v>
      </c>
      <c r="AE1155" s="164">
        <f t="shared" si="314"/>
        <v>38.099999999999994</v>
      </c>
      <c r="AF1155" s="165">
        <f t="shared" si="315"/>
        <v>4.3903175760099966</v>
      </c>
      <c r="AH1155" t="str">
        <f t="shared" si="316"/>
        <v>2023</v>
      </c>
    </row>
    <row r="1156" spans="4:34" hidden="1" x14ac:dyDescent="0.25">
      <c r="D1156" s="282" t="str">
        <f t="shared" si="301"/>
        <v>Q2 2023</v>
      </c>
      <c r="E1156" s="114" t="s">
        <v>206</v>
      </c>
      <c r="F1156" s="115" t="s">
        <v>84</v>
      </c>
      <c r="G1156" s="157" t="s">
        <v>43</v>
      </c>
      <c r="H1156" s="157" t="s">
        <v>197</v>
      </c>
      <c r="I1156" s="116" t="s">
        <v>50</v>
      </c>
      <c r="J1156" s="116" t="s">
        <v>51</v>
      </c>
      <c r="K1156" s="116" t="s">
        <v>75</v>
      </c>
      <c r="L1156" s="116" t="s">
        <v>75</v>
      </c>
      <c r="M1156" s="116" t="s">
        <v>167</v>
      </c>
      <c r="N1156" s="117">
        <v>1.53</v>
      </c>
      <c r="O1156" s="146">
        <v>188</v>
      </c>
      <c r="P1156" s="146">
        <v>460</v>
      </c>
      <c r="Q1156" s="242">
        <v>0.27</v>
      </c>
      <c r="R1156" s="118" t="str">
        <f t="shared" si="302"/>
        <v>300 - 399</v>
      </c>
      <c r="S1156" s="118" t="str">
        <f t="shared" si="303"/>
        <v>1.4 - 1.59</v>
      </c>
      <c r="T1156" s="119">
        <f t="shared" si="304"/>
        <v>0.41310000000000002</v>
      </c>
      <c r="U1156" s="120">
        <f t="shared" si="305"/>
        <v>0.1428010041765842</v>
      </c>
      <c r="V1156" s="161">
        <f t="shared" si="306"/>
        <v>0.41310000000000008</v>
      </c>
      <c r="W1156" s="161">
        <f t="shared" si="307"/>
        <v>134.17234290270108</v>
      </c>
      <c r="X1156" s="121">
        <f t="shared" si="308"/>
        <v>4.9282309454394007</v>
      </c>
      <c r="Y1156" s="188">
        <v>18.252707205331113</v>
      </c>
      <c r="Z1156" s="148">
        <f t="shared" si="309"/>
        <v>47</v>
      </c>
      <c r="AA1156" s="148">
        <f t="shared" si="310"/>
        <v>115</v>
      </c>
      <c r="AB1156" s="122">
        <f t="shared" si="311"/>
        <v>324.79385839433809</v>
      </c>
      <c r="AC1156" s="30">
        <f t="shared" si="312"/>
        <v>528.89260806142295</v>
      </c>
      <c r="AD1156" s="31">
        <f t="shared" si="313"/>
        <v>0.40869565217391307</v>
      </c>
      <c r="AE1156" s="164">
        <f t="shared" si="314"/>
        <v>38.862000000000002</v>
      </c>
      <c r="AF1156" s="165">
        <f t="shared" si="315"/>
        <v>4.9282309454394007</v>
      </c>
      <c r="AH1156" t="str">
        <f t="shared" si="316"/>
        <v>2023</v>
      </c>
    </row>
    <row r="1157" spans="4:34" hidden="1" x14ac:dyDescent="0.25">
      <c r="D1157" s="282" t="str">
        <f t="shared" si="301"/>
        <v>Q2 2023</v>
      </c>
      <c r="E1157" s="114" t="s">
        <v>206</v>
      </c>
      <c r="F1157" s="115" t="s">
        <v>84</v>
      </c>
      <c r="G1157" s="157" t="s">
        <v>43</v>
      </c>
      <c r="H1157" s="157" t="s">
        <v>197</v>
      </c>
      <c r="I1157" s="116" t="s">
        <v>73</v>
      </c>
      <c r="J1157" s="116" t="s">
        <v>51</v>
      </c>
      <c r="K1157" s="116" t="s">
        <v>75</v>
      </c>
      <c r="L1157" s="116" t="s">
        <v>75</v>
      </c>
      <c r="M1157" s="116" t="s">
        <v>457</v>
      </c>
      <c r="N1157" s="117">
        <v>1.5</v>
      </c>
      <c r="O1157" s="146">
        <v>466</v>
      </c>
      <c r="P1157" s="146">
        <v>466</v>
      </c>
      <c r="Q1157" s="242">
        <v>0.20599999999999999</v>
      </c>
      <c r="R1157" s="118" t="str">
        <f t="shared" si="302"/>
        <v>400 - 499</v>
      </c>
      <c r="S1157" s="118" t="str">
        <f t="shared" si="303"/>
        <v>1.4 - 1.59</v>
      </c>
      <c r="T1157" s="119">
        <f t="shared" si="304"/>
        <v>0.309</v>
      </c>
      <c r="U1157" s="120">
        <f t="shared" si="305"/>
        <v>0.14951582999999996</v>
      </c>
      <c r="V1157" s="161">
        <f t="shared" si="306"/>
        <v>0.30899999999999994</v>
      </c>
      <c r="W1157" s="161">
        <f t="shared" si="307"/>
        <v>135.75884513356763</v>
      </c>
      <c r="X1157" s="121">
        <f t="shared" si="308"/>
        <v>4.7743138275718451</v>
      </c>
      <c r="Y1157" s="188">
        <v>23.176280716368183</v>
      </c>
      <c r="Z1157" s="148">
        <f t="shared" si="309"/>
        <v>1</v>
      </c>
      <c r="AA1157" s="148">
        <f t="shared" si="310"/>
        <v>1</v>
      </c>
      <c r="AB1157" s="122">
        <f t="shared" si="311"/>
        <v>439.34901337724153</v>
      </c>
      <c r="AC1157" s="30">
        <f t="shared" si="312"/>
        <v>725.80499999999984</v>
      </c>
      <c r="AD1157" s="31">
        <f t="shared" si="313"/>
        <v>1</v>
      </c>
      <c r="AE1157" s="164">
        <f t="shared" si="314"/>
        <v>38.099999999999994</v>
      </c>
      <c r="AF1157" s="165">
        <f t="shared" si="315"/>
        <v>4.7743138275718451</v>
      </c>
      <c r="AH1157" t="str">
        <f t="shared" si="316"/>
        <v>2023</v>
      </c>
    </row>
    <row r="1158" spans="4:34" hidden="1" x14ac:dyDescent="0.25">
      <c r="D1158" s="282" t="str">
        <f t="shared" si="301"/>
        <v>Q2 2023</v>
      </c>
      <c r="E1158" s="114" t="s">
        <v>206</v>
      </c>
      <c r="F1158" s="115" t="s">
        <v>84</v>
      </c>
      <c r="G1158" s="157" t="s">
        <v>43</v>
      </c>
      <c r="H1158" s="157" t="s">
        <v>197</v>
      </c>
      <c r="I1158" s="116" t="s">
        <v>50</v>
      </c>
      <c r="J1158" s="116" t="s">
        <v>51</v>
      </c>
      <c r="K1158" s="116" t="s">
        <v>75</v>
      </c>
      <c r="L1158" s="116" t="s">
        <v>75</v>
      </c>
      <c r="M1158" s="116" t="s">
        <v>425</v>
      </c>
      <c r="N1158" s="117">
        <v>1.5</v>
      </c>
      <c r="O1158" s="146">
        <v>466</v>
      </c>
      <c r="P1158" s="146">
        <v>466</v>
      </c>
      <c r="Q1158" s="242">
        <v>0.48</v>
      </c>
      <c r="R1158" s="118" t="str">
        <f t="shared" si="302"/>
        <v>400 - 499</v>
      </c>
      <c r="S1158" s="118" t="str">
        <f t="shared" si="303"/>
        <v>1.4 - 1.59</v>
      </c>
      <c r="T1158" s="119">
        <f t="shared" si="304"/>
        <v>0.72</v>
      </c>
      <c r="U1158" s="120">
        <f t="shared" si="305"/>
        <v>0.34838639999999993</v>
      </c>
      <c r="V1158" s="161">
        <f t="shared" si="306"/>
        <v>0.71999999999999986</v>
      </c>
      <c r="W1158" s="161">
        <f t="shared" si="307"/>
        <v>316.33128963161386</v>
      </c>
      <c r="X1158" s="121">
        <f t="shared" si="308"/>
        <v>11.124614743856727</v>
      </c>
      <c r="Y1158" s="188">
        <v>23.176280716368183</v>
      </c>
      <c r="Z1158" s="148">
        <f t="shared" si="309"/>
        <v>1</v>
      </c>
      <c r="AA1158" s="148">
        <f t="shared" si="310"/>
        <v>1</v>
      </c>
      <c r="AB1158" s="122">
        <f t="shared" si="311"/>
        <v>439.34901337724153</v>
      </c>
      <c r="AC1158" s="30">
        <f t="shared" si="312"/>
        <v>725.80499999999984</v>
      </c>
      <c r="AD1158" s="31">
        <f t="shared" si="313"/>
        <v>1</v>
      </c>
      <c r="AE1158" s="164">
        <f t="shared" si="314"/>
        <v>38.099999999999994</v>
      </c>
      <c r="AF1158" s="165">
        <f t="shared" si="315"/>
        <v>11.124614743856727</v>
      </c>
      <c r="AH1158" t="str">
        <f t="shared" si="316"/>
        <v>2023</v>
      </c>
    </row>
    <row r="1159" spans="4:34" hidden="1" x14ac:dyDescent="0.25">
      <c r="D1159" s="282" t="str">
        <f t="shared" si="301"/>
        <v>Q2 2023</v>
      </c>
      <c r="E1159" s="114" t="s">
        <v>206</v>
      </c>
      <c r="F1159" s="115" t="s">
        <v>84</v>
      </c>
      <c r="G1159" s="157" t="s">
        <v>43</v>
      </c>
      <c r="H1159" s="157" t="s">
        <v>197</v>
      </c>
      <c r="I1159" s="116" t="s">
        <v>50</v>
      </c>
      <c r="J1159" s="116" t="s">
        <v>51</v>
      </c>
      <c r="K1159" s="116" t="s">
        <v>70</v>
      </c>
      <c r="L1159" s="116" t="s">
        <v>74</v>
      </c>
      <c r="M1159" s="116" t="s">
        <v>305</v>
      </c>
      <c r="N1159" s="117">
        <v>1.2</v>
      </c>
      <c r="O1159" s="146">
        <v>450</v>
      </c>
      <c r="P1159" s="146">
        <v>450</v>
      </c>
      <c r="Q1159" s="242">
        <v>0.27200000000000002</v>
      </c>
      <c r="R1159" s="118" t="str">
        <f t="shared" si="302"/>
        <v>500 - 599</v>
      </c>
      <c r="S1159" s="118" t="str">
        <f t="shared" si="303"/>
        <v>1.2 - 1.39</v>
      </c>
      <c r="T1159" s="119">
        <f t="shared" si="304"/>
        <v>0.32640000000000002</v>
      </c>
      <c r="U1159" s="120">
        <f t="shared" si="305"/>
        <v>0.12634813439999998</v>
      </c>
      <c r="V1159" s="161">
        <f t="shared" si="306"/>
        <v>0.32639999999999997</v>
      </c>
      <c r="W1159" s="161">
        <f t="shared" si="307"/>
        <v>173.09974003446686</v>
      </c>
      <c r="X1159" s="121">
        <f t="shared" si="308"/>
        <v>5.2500071970723505</v>
      </c>
      <c r="Y1159" s="188">
        <v>19.30149704806011</v>
      </c>
      <c r="Z1159" s="148">
        <f t="shared" si="309"/>
        <v>1</v>
      </c>
      <c r="AA1159" s="148">
        <f t="shared" si="310"/>
        <v>1</v>
      </c>
      <c r="AB1159" s="122">
        <f t="shared" si="311"/>
        <v>530.33008588991072</v>
      </c>
      <c r="AC1159" s="30">
        <f t="shared" si="312"/>
        <v>464.51519999999988</v>
      </c>
      <c r="AD1159" s="31">
        <f t="shared" si="313"/>
        <v>1</v>
      </c>
      <c r="AE1159" s="164">
        <f t="shared" si="314"/>
        <v>30.479999999999997</v>
      </c>
      <c r="AF1159" s="165">
        <f t="shared" si="315"/>
        <v>5.2500071970723505</v>
      </c>
      <c r="AH1159" t="str">
        <f t="shared" si="316"/>
        <v>2023</v>
      </c>
    </row>
    <row r="1160" spans="4:34" hidden="1" x14ac:dyDescent="0.25">
      <c r="D1160" s="282" t="str">
        <f t="shared" si="301"/>
        <v>Q2 2023</v>
      </c>
      <c r="E1160" s="114" t="s">
        <v>206</v>
      </c>
      <c r="F1160" s="115" t="s">
        <v>84</v>
      </c>
      <c r="G1160" s="157" t="s">
        <v>43</v>
      </c>
      <c r="H1160" s="157" t="s">
        <v>197</v>
      </c>
      <c r="I1160" s="116" t="s">
        <v>88</v>
      </c>
      <c r="J1160" s="116" t="s">
        <v>51</v>
      </c>
      <c r="K1160" s="116" t="s">
        <v>70</v>
      </c>
      <c r="L1160" s="116" t="s">
        <v>74</v>
      </c>
      <c r="M1160" s="116"/>
      <c r="N1160" s="117">
        <v>1.2</v>
      </c>
      <c r="O1160" s="146">
        <v>360</v>
      </c>
      <c r="P1160" s="146">
        <v>360</v>
      </c>
      <c r="Q1160" s="242">
        <v>5.4805E-2</v>
      </c>
      <c r="R1160" s="118" t="str">
        <f t="shared" si="302"/>
        <v>400 - 499</v>
      </c>
      <c r="S1160" s="118" t="str">
        <f t="shared" si="303"/>
        <v>1.2 - 1.39</v>
      </c>
      <c r="T1160" s="119">
        <f t="shared" si="304"/>
        <v>6.5765999999999991E-2</v>
      </c>
      <c r="U1160" s="120">
        <f t="shared" si="305"/>
        <v>2.5457755535999993E-2</v>
      </c>
      <c r="V1160" s="161">
        <f t="shared" si="306"/>
        <v>6.5765999999999991E-2</v>
      </c>
      <c r="W1160" s="161">
        <f t="shared" si="307"/>
        <v>27.902150742908692</v>
      </c>
      <c r="X1160" s="121">
        <f t="shared" si="308"/>
        <v>0.87578435566158241</v>
      </c>
      <c r="Y1160" s="188">
        <v>15.980008314233782</v>
      </c>
      <c r="Z1160" s="148">
        <f t="shared" si="309"/>
        <v>1</v>
      </c>
      <c r="AA1160" s="148">
        <f t="shared" si="310"/>
        <v>1</v>
      </c>
      <c r="AB1160" s="122">
        <f t="shared" si="311"/>
        <v>424.26406871192853</v>
      </c>
      <c r="AC1160" s="30">
        <f t="shared" si="312"/>
        <v>464.51519999999988</v>
      </c>
      <c r="AD1160" s="31">
        <f t="shared" si="313"/>
        <v>1</v>
      </c>
      <c r="AE1160" s="164">
        <f t="shared" si="314"/>
        <v>30.479999999999997</v>
      </c>
      <c r="AF1160" s="165">
        <f t="shared" si="315"/>
        <v>0.87578435566158241</v>
      </c>
      <c r="AH1160" t="str">
        <f t="shared" si="316"/>
        <v>2023</v>
      </c>
    </row>
    <row r="1161" spans="4:34" hidden="1" x14ac:dyDescent="0.25">
      <c r="D1161" s="282" t="str">
        <f t="shared" si="301"/>
        <v>Q2 2023</v>
      </c>
      <c r="E1161" s="114" t="s">
        <v>206</v>
      </c>
      <c r="F1161" s="115" t="s">
        <v>84</v>
      </c>
      <c r="G1161" s="157" t="s">
        <v>43</v>
      </c>
      <c r="H1161" s="157" t="s">
        <v>197</v>
      </c>
      <c r="I1161" s="116" t="s">
        <v>50</v>
      </c>
      <c r="J1161" s="116" t="s">
        <v>51</v>
      </c>
      <c r="K1161" s="116" t="s">
        <v>55</v>
      </c>
      <c r="L1161" s="116" t="s">
        <v>55</v>
      </c>
      <c r="M1161" s="116" t="s">
        <v>460</v>
      </c>
      <c r="N1161" s="117">
        <v>1.36</v>
      </c>
      <c r="O1161" s="146">
        <v>450</v>
      </c>
      <c r="P1161" s="146">
        <v>450</v>
      </c>
      <c r="Q1161" s="242">
        <v>7.1999999999999995E-2</v>
      </c>
      <c r="R1161" s="118" t="str">
        <f t="shared" si="302"/>
        <v>400 - 499</v>
      </c>
      <c r="S1161" s="118" t="str">
        <f t="shared" si="303"/>
        <v>1.2 - 1.39</v>
      </c>
      <c r="T1161" s="119">
        <f t="shared" si="304"/>
        <v>9.7919999999999993E-2</v>
      </c>
      <c r="U1161" s="120">
        <f t="shared" si="305"/>
        <v>4.2958365695999999E-2</v>
      </c>
      <c r="V1161" s="161">
        <f t="shared" si="306"/>
        <v>9.7920000000000007E-2</v>
      </c>
      <c r="W1161" s="161">
        <f t="shared" si="307"/>
        <v>45.820519420888274</v>
      </c>
      <c r="X1161" s="121">
        <f t="shared" si="308"/>
        <v>1.3897077874603279</v>
      </c>
      <c r="Y1161" s="188">
        <v>19.30149704806011</v>
      </c>
      <c r="Z1161" s="148">
        <f t="shared" si="309"/>
        <v>1</v>
      </c>
      <c r="AA1161" s="148">
        <f t="shared" si="310"/>
        <v>1</v>
      </c>
      <c r="AB1161" s="122">
        <f t="shared" si="311"/>
        <v>467.93831107933289</v>
      </c>
      <c r="AC1161" s="30">
        <f t="shared" si="312"/>
        <v>596.64396800000009</v>
      </c>
      <c r="AD1161" s="31">
        <f t="shared" si="313"/>
        <v>1</v>
      </c>
      <c r="AE1161" s="164">
        <f t="shared" si="314"/>
        <v>34.544000000000004</v>
      </c>
      <c r="AF1161" s="165">
        <f t="shared" si="315"/>
        <v>1.3897077874603279</v>
      </c>
      <c r="AH1161" t="str">
        <f t="shared" si="316"/>
        <v>2023</v>
      </c>
    </row>
    <row r="1162" spans="4:34" hidden="1" x14ac:dyDescent="0.25">
      <c r="D1162" s="282" t="str">
        <f t="shared" ref="D1162:D1225" si="317">F1162&amp;" "&amp;E1162</f>
        <v>Q2 2023</v>
      </c>
      <c r="E1162" s="114" t="s">
        <v>206</v>
      </c>
      <c r="F1162" s="115" t="s">
        <v>84</v>
      </c>
      <c r="G1162" s="157" t="s">
        <v>43</v>
      </c>
      <c r="H1162" s="157" t="s">
        <v>197</v>
      </c>
      <c r="I1162" s="116" t="s">
        <v>50</v>
      </c>
      <c r="J1162" s="116" t="s">
        <v>51</v>
      </c>
      <c r="K1162" s="116" t="s">
        <v>55</v>
      </c>
      <c r="L1162" s="116" t="s">
        <v>55</v>
      </c>
      <c r="M1162" s="116" t="s">
        <v>461</v>
      </c>
      <c r="N1162" s="117">
        <v>1.5</v>
      </c>
      <c r="O1162" s="146">
        <v>480</v>
      </c>
      <c r="P1162" s="146">
        <v>480</v>
      </c>
      <c r="Q1162" s="242">
        <v>0.83499999999999996</v>
      </c>
      <c r="R1162" s="118" t="str">
        <f t="shared" si="302"/>
        <v>400 - 499</v>
      </c>
      <c r="S1162" s="118" t="str">
        <f t="shared" si="303"/>
        <v>1.4 - 1.59</v>
      </c>
      <c r="T1162" s="119">
        <f t="shared" si="304"/>
        <v>1.2524999999999999</v>
      </c>
      <c r="U1162" s="120">
        <f t="shared" si="305"/>
        <v>0.60604717499999983</v>
      </c>
      <c r="V1162" s="161">
        <f t="shared" si="306"/>
        <v>1.2524999999999999</v>
      </c>
      <c r="W1162" s="161">
        <f t="shared" si="307"/>
        <v>566.81679579913646</v>
      </c>
      <c r="X1162" s="121">
        <f t="shared" si="308"/>
        <v>19.757522386505624</v>
      </c>
      <c r="Y1162" s="188">
        <v>23.661703456892965</v>
      </c>
      <c r="Z1162" s="148">
        <f t="shared" si="309"/>
        <v>1</v>
      </c>
      <c r="AA1162" s="148">
        <f t="shared" si="310"/>
        <v>1</v>
      </c>
      <c r="AB1162" s="122">
        <f t="shared" si="311"/>
        <v>452.54833995939043</v>
      </c>
      <c r="AC1162" s="30">
        <f t="shared" si="312"/>
        <v>725.80499999999984</v>
      </c>
      <c r="AD1162" s="31">
        <f t="shared" si="313"/>
        <v>1</v>
      </c>
      <c r="AE1162" s="164">
        <f t="shared" si="314"/>
        <v>38.099999999999994</v>
      </c>
      <c r="AF1162" s="165">
        <f t="shared" si="315"/>
        <v>19.757522386505624</v>
      </c>
      <c r="AH1162" t="str">
        <f t="shared" si="316"/>
        <v>2023</v>
      </c>
    </row>
    <row r="1163" spans="4:34" hidden="1" x14ac:dyDescent="0.25">
      <c r="D1163" s="282" t="str">
        <f t="shared" si="317"/>
        <v>Q2 2023</v>
      </c>
      <c r="E1163" s="114" t="s">
        <v>206</v>
      </c>
      <c r="F1163" s="115" t="s">
        <v>84</v>
      </c>
      <c r="G1163" s="157" t="s">
        <v>43</v>
      </c>
      <c r="H1163" s="157" t="s">
        <v>197</v>
      </c>
      <c r="I1163" s="116" t="s">
        <v>88</v>
      </c>
      <c r="J1163" s="116" t="s">
        <v>51</v>
      </c>
      <c r="K1163" s="116" t="s">
        <v>55</v>
      </c>
      <c r="L1163" s="116" t="s">
        <v>55</v>
      </c>
      <c r="M1163" s="116"/>
      <c r="N1163" s="117">
        <v>1.47</v>
      </c>
      <c r="O1163" s="146">
        <v>360</v>
      </c>
      <c r="P1163" s="146">
        <v>360</v>
      </c>
      <c r="Q1163" s="242">
        <v>0.54320000000000002</v>
      </c>
      <c r="R1163" s="118" t="str">
        <f t="shared" si="302"/>
        <v>300 - 399</v>
      </c>
      <c r="S1163" s="118" t="str">
        <f t="shared" si="303"/>
        <v>1.4 - 1.59</v>
      </c>
      <c r="T1163" s="119">
        <f t="shared" si="304"/>
        <v>0.79850399999999999</v>
      </c>
      <c r="U1163" s="120">
        <f t="shared" si="305"/>
        <v>0.3786446878703999</v>
      </c>
      <c r="V1163" s="161">
        <f t="shared" si="306"/>
        <v>0.79850399999999999</v>
      </c>
      <c r="W1163" s="161">
        <f t="shared" si="307"/>
        <v>276.55229054918351</v>
      </c>
      <c r="X1163" s="121">
        <f t="shared" si="308"/>
        <v>10.238998237871819</v>
      </c>
      <c r="Y1163" s="188">
        <v>18.849407654403201</v>
      </c>
      <c r="Z1163" s="148">
        <f t="shared" si="309"/>
        <v>1</v>
      </c>
      <c r="AA1163" s="148">
        <f t="shared" si="310"/>
        <v>1</v>
      </c>
      <c r="AB1163" s="122">
        <f t="shared" si="311"/>
        <v>346.33801527504369</v>
      </c>
      <c r="AC1163" s="30">
        <f t="shared" si="312"/>
        <v>697.06312199999979</v>
      </c>
      <c r="AD1163" s="31">
        <f t="shared" si="313"/>
        <v>1</v>
      </c>
      <c r="AE1163" s="164">
        <f t="shared" si="314"/>
        <v>37.337999999999994</v>
      </c>
      <c r="AF1163" s="165">
        <f t="shared" si="315"/>
        <v>10.238998237871819</v>
      </c>
      <c r="AH1163" t="str">
        <f t="shared" si="316"/>
        <v>2023</v>
      </c>
    </row>
    <row r="1164" spans="4:34" hidden="1" x14ac:dyDescent="0.25">
      <c r="D1164" s="282" t="str">
        <f t="shared" si="317"/>
        <v>Q2 2023</v>
      </c>
      <c r="E1164" s="114" t="s">
        <v>206</v>
      </c>
      <c r="F1164" s="115" t="s">
        <v>84</v>
      </c>
      <c r="G1164" s="157" t="s">
        <v>43</v>
      </c>
      <c r="H1164" s="157" t="s">
        <v>197</v>
      </c>
      <c r="I1164" s="116" t="s">
        <v>88</v>
      </c>
      <c r="J1164" s="116" t="s">
        <v>51</v>
      </c>
      <c r="K1164" s="116" t="s">
        <v>55</v>
      </c>
      <c r="L1164" s="116" t="s">
        <v>55</v>
      </c>
      <c r="M1164" s="116"/>
      <c r="N1164" s="117">
        <v>1.36</v>
      </c>
      <c r="O1164" s="146">
        <v>360</v>
      </c>
      <c r="P1164" s="146">
        <v>360</v>
      </c>
      <c r="Q1164" s="242">
        <v>0.57342499999999996</v>
      </c>
      <c r="R1164" s="118" t="str">
        <f t="shared" si="302"/>
        <v>300 - 399</v>
      </c>
      <c r="S1164" s="118" t="str">
        <f t="shared" si="303"/>
        <v>1.2 - 1.39</v>
      </c>
      <c r="T1164" s="119">
        <f t="shared" si="304"/>
        <v>0.77985800000000005</v>
      </c>
      <c r="U1164" s="120">
        <f t="shared" si="305"/>
        <v>0.34213056735040004</v>
      </c>
      <c r="V1164" s="161">
        <f t="shared" si="306"/>
        <v>0.77985800000000005</v>
      </c>
      <c r="W1164" s="161">
        <f t="shared" si="307"/>
        <v>291.94034832136515</v>
      </c>
      <c r="X1164" s="121">
        <f t="shared" si="308"/>
        <v>10.808721584226156</v>
      </c>
      <c r="Y1164" s="188">
        <v>18.849407654403201</v>
      </c>
      <c r="Z1164" s="148">
        <f t="shared" si="309"/>
        <v>1</v>
      </c>
      <c r="AA1164" s="148">
        <f t="shared" si="310"/>
        <v>1</v>
      </c>
      <c r="AB1164" s="122">
        <f t="shared" si="311"/>
        <v>374.35064886346635</v>
      </c>
      <c r="AC1164" s="30">
        <f t="shared" si="312"/>
        <v>596.64396800000009</v>
      </c>
      <c r="AD1164" s="31">
        <f t="shared" si="313"/>
        <v>1</v>
      </c>
      <c r="AE1164" s="164">
        <f t="shared" si="314"/>
        <v>34.544000000000004</v>
      </c>
      <c r="AF1164" s="165">
        <f t="shared" si="315"/>
        <v>10.808721584226156</v>
      </c>
      <c r="AH1164" t="str">
        <f t="shared" si="316"/>
        <v>2023</v>
      </c>
    </row>
    <row r="1165" spans="4:34" hidden="1" x14ac:dyDescent="0.25">
      <c r="D1165" s="282" t="str">
        <f t="shared" si="317"/>
        <v>Q2 2023</v>
      </c>
      <c r="E1165" s="114" t="s">
        <v>206</v>
      </c>
      <c r="F1165" s="115" t="s">
        <v>84</v>
      </c>
      <c r="G1165" s="157" t="s">
        <v>43</v>
      </c>
      <c r="H1165" s="157" t="s">
        <v>197</v>
      </c>
      <c r="I1165" s="116" t="s">
        <v>88</v>
      </c>
      <c r="J1165" s="116" t="s">
        <v>51</v>
      </c>
      <c r="K1165" s="116" t="s">
        <v>55</v>
      </c>
      <c r="L1165" s="116" t="s">
        <v>55</v>
      </c>
      <c r="M1165" s="116"/>
      <c r="N1165" s="117">
        <v>1.31</v>
      </c>
      <c r="O1165" s="146">
        <v>360</v>
      </c>
      <c r="P1165" s="146">
        <v>360</v>
      </c>
      <c r="Q1165" s="242">
        <v>0.60624999999999996</v>
      </c>
      <c r="R1165" s="118" t="str">
        <f t="shared" si="302"/>
        <v>300 - 399</v>
      </c>
      <c r="S1165" s="118" t="str">
        <f t="shared" si="303"/>
        <v>1.2 - 1.39</v>
      </c>
      <c r="T1165" s="119">
        <f t="shared" si="304"/>
        <v>0.79418749999999994</v>
      </c>
      <c r="U1165" s="120">
        <f t="shared" si="305"/>
        <v>0.33560759491250003</v>
      </c>
      <c r="V1165" s="161">
        <f t="shared" si="306"/>
        <v>0.79418749999999994</v>
      </c>
      <c r="W1165" s="161">
        <f t="shared" si="307"/>
        <v>308.65210998792799</v>
      </c>
      <c r="X1165" s="121">
        <f t="shared" si="308"/>
        <v>11.42745339048194</v>
      </c>
      <c r="Y1165" s="188">
        <v>18.849407654403201</v>
      </c>
      <c r="Z1165" s="148">
        <f t="shared" si="309"/>
        <v>1</v>
      </c>
      <c r="AA1165" s="148">
        <f t="shared" si="310"/>
        <v>1</v>
      </c>
      <c r="AB1165" s="122">
        <f t="shared" si="311"/>
        <v>388.6388415681788</v>
      </c>
      <c r="AC1165" s="30">
        <f t="shared" si="312"/>
        <v>553.57953800000007</v>
      </c>
      <c r="AD1165" s="31">
        <f t="shared" si="313"/>
        <v>1</v>
      </c>
      <c r="AE1165" s="164">
        <f t="shared" si="314"/>
        <v>33.274000000000001</v>
      </c>
      <c r="AF1165" s="165">
        <f t="shared" si="315"/>
        <v>11.42745339048194</v>
      </c>
      <c r="AH1165" t="str">
        <f t="shared" si="316"/>
        <v>2023</v>
      </c>
    </row>
    <row r="1166" spans="4:34" hidden="1" x14ac:dyDescent="0.25">
      <c r="D1166" s="282" t="str">
        <f t="shared" si="317"/>
        <v>Q2 2023</v>
      </c>
      <c r="E1166" s="114" t="s">
        <v>206</v>
      </c>
      <c r="F1166" s="115" t="s">
        <v>84</v>
      </c>
      <c r="G1166" s="157" t="s">
        <v>43</v>
      </c>
      <c r="H1166" s="157" t="s">
        <v>197</v>
      </c>
      <c r="I1166" s="116" t="s">
        <v>88</v>
      </c>
      <c r="J1166" s="116" t="s">
        <v>51</v>
      </c>
      <c r="K1166" s="116" t="s">
        <v>55</v>
      </c>
      <c r="L1166" s="116" t="s">
        <v>55</v>
      </c>
      <c r="M1166" s="116"/>
      <c r="N1166" s="117">
        <v>1.2</v>
      </c>
      <c r="O1166" s="146">
        <v>360</v>
      </c>
      <c r="P1166" s="146">
        <v>360</v>
      </c>
      <c r="Q1166" s="242">
        <v>0.62361299999999997</v>
      </c>
      <c r="R1166" s="118" t="str">
        <f t="shared" ref="R1166:R1229" si="318">VLOOKUP(MATCH(AB1166, PPIDefinition, 1), Index2PPICat, 2, FALSE)</f>
        <v>400 - 499</v>
      </c>
      <c r="S1166" s="118" t="str">
        <f t="shared" ref="S1166:S1229" si="319">VLOOKUP(MATCH(N1166, SizeDefinition, 1), Index2SizeCat, 2, FALSE)</f>
        <v>1.2 - 1.39</v>
      </c>
      <c r="T1166" s="119">
        <f t="shared" ref="T1166:T1229" si="320">N1166*Q1166</f>
        <v>0.74833559999999999</v>
      </c>
      <c r="U1166" s="120">
        <f t="shared" ref="U1166:U1229" si="321">Q1166*AC1166/1000</f>
        <v>0.2896777174175999</v>
      </c>
      <c r="V1166" s="161">
        <f t="shared" ref="V1166:V1229" si="322">Q1166*AE1166/25.4</f>
        <v>0.74833559999999999</v>
      </c>
      <c r="W1166" s="161">
        <f t="shared" ref="W1166:W1229" si="323">Q1166*SQRT(O1166^2+P1166^2)</f>
        <v>317.49190641798225</v>
      </c>
      <c r="X1166" s="121">
        <f t="shared" ref="X1166:X1229" si="324">IF(Q1166=0, 0, Q1166*Y1166)</f>
        <v>9.9653409248642717</v>
      </c>
      <c r="Y1166" s="188">
        <v>15.980008314233782</v>
      </c>
      <c r="Z1166" s="148">
        <f t="shared" ref="Z1166:Z1229" si="325">VLOOKUP(O1166&amp;" x "&amp;P1166, Reso2Code, 3, FALSE)</f>
        <v>1</v>
      </c>
      <c r="AA1166" s="148">
        <f t="shared" ref="AA1166:AA1229" si="326">VLOOKUP(O1166&amp;" x "&amp;P1166, Reso2Code, 4, FALSE)</f>
        <v>1</v>
      </c>
      <c r="AB1166" s="122">
        <f t="shared" ref="AB1166:AB1229" si="327">SQRT(O1166^2+P1166^2)/N1166</f>
        <v>424.26406871192853</v>
      </c>
      <c r="AC1166" s="30">
        <f t="shared" ref="AC1166:AC1229" si="328">AE1166^2*AD1166/(1+AD1166^2)</f>
        <v>464.51519999999988</v>
      </c>
      <c r="AD1166" s="31">
        <f t="shared" ref="AD1166:AD1229" si="329">IF(Z1166=0, 0, Z1166/AA1166)</f>
        <v>1</v>
      </c>
      <c r="AE1166" s="164">
        <f t="shared" ref="AE1166:AE1229" si="330">N1166*25.4</f>
        <v>30.479999999999997</v>
      </c>
      <c r="AF1166" s="165">
        <f t="shared" ref="AF1166:AF1229" si="331">Q1166*Y1166</f>
        <v>9.9653409248642717</v>
      </c>
      <c r="AH1166" t="str">
        <f t="shared" ref="AH1166:AH1229" si="332">TEXT(E1166, "####")</f>
        <v>2023</v>
      </c>
    </row>
    <row r="1167" spans="4:34" hidden="1" x14ac:dyDescent="0.25">
      <c r="D1167" s="282" t="str">
        <f t="shared" si="317"/>
        <v>Q2 2023</v>
      </c>
      <c r="E1167" s="114" t="s">
        <v>206</v>
      </c>
      <c r="F1167" s="115" t="s">
        <v>84</v>
      </c>
      <c r="G1167" s="157" t="s">
        <v>43</v>
      </c>
      <c r="H1167" s="157" t="s">
        <v>197</v>
      </c>
      <c r="I1167" s="116" t="s">
        <v>72</v>
      </c>
      <c r="J1167" s="116" t="s">
        <v>45</v>
      </c>
      <c r="K1167" s="116" t="s">
        <v>168</v>
      </c>
      <c r="L1167" s="116" t="s">
        <v>168</v>
      </c>
      <c r="M1167" s="116" t="s">
        <v>457</v>
      </c>
      <c r="N1167" s="117">
        <v>1.744</v>
      </c>
      <c r="O1167" s="146">
        <v>390</v>
      </c>
      <c r="P1167" s="146">
        <v>450</v>
      </c>
      <c r="Q1167" s="242">
        <v>3.5000000000000003E-2</v>
      </c>
      <c r="R1167" s="118" t="str">
        <f t="shared" si="318"/>
        <v>300 - 399</v>
      </c>
      <c r="S1167" s="118" t="str">
        <f t="shared" si="319"/>
        <v>1.6 - 1.79</v>
      </c>
      <c r="T1167" s="119">
        <f t="shared" si="320"/>
        <v>6.1040000000000004E-2</v>
      </c>
      <c r="U1167" s="120">
        <f t="shared" si="321"/>
        <v>3.3991225942416235E-2</v>
      </c>
      <c r="V1167" s="161">
        <f t="shared" si="322"/>
        <v>6.1040000000000004E-2</v>
      </c>
      <c r="W1167" s="161">
        <f t="shared" si="323"/>
        <v>20.84190490334317</v>
      </c>
      <c r="X1167" s="121">
        <f t="shared" si="324"/>
        <v>0.43620548923579233</v>
      </c>
      <c r="Y1167" s="188">
        <v>12.463013978165494</v>
      </c>
      <c r="Z1167" s="148">
        <f t="shared" si="325"/>
        <v>13</v>
      </c>
      <c r="AA1167" s="148">
        <f t="shared" si="326"/>
        <v>15</v>
      </c>
      <c r="AB1167" s="122">
        <f t="shared" si="327"/>
        <v>341.44667272842673</v>
      </c>
      <c r="AC1167" s="30">
        <f t="shared" si="328"/>
        <v>971.17788406903526</v>
      </c>
      <c r="AD1167" s="31">
        <f t="shared" si="329"/>
        <v>0.8666666666666667</v>
      </c>
      <c r="AE1167" s="164">
        <f t="shared" si="330"/>
        <v>44.297599999999996</v>
      </c>
      <c r="AF1167" s="165">
        <f t="shared" si="331"/>
        <v>0.43620548923579233</v>
      </c>
      <c r="AH1167" t="str">
        <f t="shared" si="332"/>
        <v>2023</v>
      </c>
    </row>
    <row r="1168" spans="4:34" hidden="1" x14ac:dyDescent="0.25">
      <c r="D1168" s="282" t="str">
        <f t="shared" si="317"/>
        <v>Q2 2023</v>
      </c>
      <c r="E1168" s="114" t="s">
        <v>206</v>
      </c>
      <c r="F1168" s="115" t="s">
        <v>84</v>
      </c>
      <c r="G1168" s="157" t="s">
        <v>43</v>
      </c>
      <c r="H1168" s="157" t="s">
        <v>197</v>
      </c>
      <c r="I1168" s="116" t="s">
        <v>72</v>
      </c>
      <c r="J1168" s="116" t="s">
        <v>45</v>
      </c>
      <c r="K1168" s="116" t="s">
        <v>75</v>
      </c>
      <c r="L1168" s="116" t="s">
        <v>129</v>
      </c>
      <c r="M1168" s="116" t="s">
        <v>293</v>
      </c>
      <c r="N1168" s="117">
        <v>1.47</v>
      </c>
      <c r="O1168" s="146">
        <v>466</v>
      </c>
      <c r="P1168" s="146">
        <v>466</v>
      </c>
      <c r="Q1168" s="242">
        <v>2.5999999999999999E-2</v>
      </c>
      <c r="R1168" s="118" t="str">
        <f t="shared" si="318"/>
        <v>400 - 499</v>
      </c>
      <c r="S1168" s="118" t="str">
        <f t="shared" si="319"/>
        <v>1.4 - 1.59</v>
      </c>
      <c r="T1168" s="119">
        <f t="shared" si="320"/>
        <v>3.8219999999999997E-2</v>
      </c>
      <c r="U1168" s="120">
        <f t="shared" si="321"/>
        <v>1.8123641171999993E-2</v>
      </c>
      <c r="V1168" s="161">
        <f t="shared" si="322"/>
        <v>3.821999999999999E-2</v>
      </c>
      <c r="W1168" s="161">
        <f t="shared" si="323"/>
        <v>17.134611521712419</v>
      </c>
      <c r="X1168" s="121">
        <f t="shared" si="324"/>
        <v>0.34546199999999999</v>
      </c>
      <c r="Y1168" s="188">
        <v>13.287000000000001</v>
      </c>
      <c r="Z1168" s="148">
        <f t="shared" si="325"/>
        <v>1</v>
      </c>
      <c r="AA1168" s="148">
        <f t="shared" si="326"/>
        <v>1</v>
      </c>
      <c r="AB1168" s="122">
        <f t="shared" si="327"/>
        <v>448.31531977269543</v>
      </c>
      <c r="AC1168" s="30">
        <f t="shared" si="328"/>
        <v>697.06312199999979</v>
      </c>
      <c r="AD1168" s="31">
        <f t="shared" si="329"/>
        <v>1</v>
      </c>
      <c r="AE1168" s="164">
        <f t="shared" si="330"/>
        <v>37.337999999999994</v>
      </c>
      <c r="AF1168" s="165">
        <f t="shared" si="331"/>
        <v>0.34546199999999999</v>
      </c>
      <c r="AH1168" t="str">
        <f t="shared" si="332"/>
        <v>2023</v>
      </c>
    </row>
    <row r="1169" spans="4:34" hidden="1" x14ac:dyDescent="0.25">
      <c r="D1169" s="282" t="str">
        <f t="shared" si="317"/>
        <v>Q2 2023</v>
      </c>
      <c r="E1169" s="114" t="s">
        <v>206</v>
      </c>
      <c r="F1169" s="115" t="s">
        <v>84</v>
      </c>
      <c r="G1169" s="157" t="s">
        <v>43</v>
      </c>
      <c r="H1169" s="157" t="s">
        <v>197</v>
      </c>
      <c r="I1169" s="116" t="s">
        <v>72</v>
      </c>
      <c r="J1169" s="116" t="s">
        <v>45</v>
      </c>
      <c r="K1169" s="116" t="s">
        <v>75</v>
      </c>
      <c r="L1169" s="116" t="s">
        <v>129</v>
      </c>
      <c r="M1169" s="116" t="s">
        <v>310</v>
      </c>
      <c r="N1169" s="117">
        <v>1.6160000000000001</v>
      </c>
      <c r="O1169" s="146">
        <v>192</v>
      </c>
      <c r="P1169" s="146">
        <v>490</v>
      </c>
      <c r="Q1169" s="242">
        <v>0.29499999999999998</v>
      </c>
      <c r="R1169" s="118" t="str">
        <f t="shared" si="318"/>
        <v>300 - 399</v>
      </c>
      <c r="S1169" s="118" t="str">
        <f t="shared" si="319"/>
        <v>1.6 - 1.79</v>
      </c>
      <c r="T1169" s="119">
        <f t="shared" si="320"/>
        <v>0.47672000000000003</v>
      </c>
      <c r="U1169" s="120">
        <f t="shared" si="321"/>
        <v>0.16882865011218301</v>
      </c>
      <c r="V1169" s="161">
        <f t="shared" si="322"/>
        <v>0.47671999999999998</v>
      </c>
      <c r="W1169" s="161">
        <f t="shared" si="323"/>
        <v>155.25073945073495</v>
      </c>
      <c r="X1169" s="121">
        <f t="shared" si="324"/>
        <v>3.252556063343607</v>
      </c>
      <c r="Y1169" s="188">
        <v>11.025613774046127</v>
      </c>
      <c r="Z1169" s="148">
        <f t="shared" si="325"/>
        <v>96</v>
      </c>
      <c r="AA1169" s="148">
        <f t="shared" si="326"/>
        <v>245</v>
      </c>
      <c r="AB1169" s="122">
        <f t="shared" si="327"/>
        <v>325.66441401815524</v>
      </c>
      <c r="AC1169" s="30">
        <f t="shared" si="328"/>
        <v>572.30050885485764</v>
      </c>
      <c r="AD1169" s="31">
        <f t="shared" si="329"/>
        <v>0.39183673469387753</v>
      </c>
      <c r="AE1169" s="164">
        <f t="shared" si="330"/>
        <v>41.046399999999998</v>
      </c>
      <c r="AF1169" s="165">
        <f t="shared" si="331"/>
        <v>3.252556063343607</v>
      </c>
      <c r="AH1169" t="str">
        <f t="shared" si="332"/>
        <v>2023</v>
      </c>
    </row>
    <row r="1170" spans="4:34" hidden="1" x14ac:dyDescent="0.25">
      <c r="D1170" s="282" t="str">
        <f t="shared" si="317"/>
        <v>Q2 2023</v>
      </c>
      <c r="E1170" s="114" t="s">
        <v>206</v>
      </c>
      <c r="F1170" s="115" t="s">
        <v>84</v>
      </c>
      <c r="G1170" s="157" t="s">
        <v>43</v>
      </c>
      <c r="H1170" s="157" t="s">
        <v>197</v>
      </c>
      <c r="I1170" s="116" t="s">
        <v>72</v>
      </c>
      <c r="J1170" s="116" t="s">
        <v>45</v>
      </c>
      <c r="K1170" s="116" t="s">
        <v>75</v>
      </c>
      <c r="L1170" s="116" t="s">
        <v>129</v>
      </c>
      <c r="M1170" s="116" t="s">
        <v>308</v>
      </c>
      <c r="N1170" s="117">
        <v>1.28</v>
      </c>
      <c r="O1170" s="146">
        <v>416</v>
      </c>
      <c r="P1170" s="146">
        <v>416</v>
      </c>
      <c r="Q1170" s="242">
        <v>7.4999999999999997E-2</v>
      </c>
      <c r="R1170" s="118" t="str">
        <f t="shared" si="318"/>
        <v>400 - 499</v>
      </c>
      <c r="S1170" s="118" t="str">
        <f t="shared" si="319"/>
        <v>1.2 - 1.39</v>
      </c>
      <c r="T1170" s="119">
        <f t="shared" si="320"/>
        <v>9.6000000000000002E-2</v>
      </c>
      <c r="U1170" s="120">
        <f t="shared" si="321"/>
        <v>3.9638630400000006E-2</v>
      </c>
      <c r="V1170" s="161">
        <f t="shared" si="322"/>
        <v>9.6000000000000016E-2</v>
      </c>
      <c r="W1170" s="161">
        <f t="shared" si="323"/>
        <v>44.123463146040564</v>
      </c>
      <c r="X1170" s="121">
        <f t="shared" si="324"/>
        <v>0.93472604836241202</v>
      </c>
      <c r="Y1170" s="188">
        <v>12.463013978165494</v>
      </c>
      <c r="Z1170" s="148">
        <f t="shared" si="325"/>
        <v>1</v>
      </c>
      <c r="AA1170" s="148">
        <f t="shared" si="326"/>
        <v>1</v>
      </c>
      <c r="AB1170" s="122">
        <f t="shared" si="327"/>
        <v>459.61940777125585</v>
      </c>
      <c r="AC1170" s="30">
        <f t="shared" si="328"/>
        <v>528.51507200000003</v>
      </c>
      <c r="AD1170" s="31">
        <f t="shared" si="329"/>
        <v>1</v>
      </c>
      <c r="AE1170" s="164">
        <f t="shared" si="330"/>
        <v>32.512</v>
      </c>
      <c r="AF1170" s="165">
        <f t="shared" si="331"/>
        <v>0.93472604836241202</v>
      </c>
      <c r="AH1170" t="str">
        <f t="shared" si="332"/>
        <v>2023</v>
      </c>
    </row>
    <row r="1171" spans="4:34" hidden="1" x14ac:dyDescent="0.25">
      <c r="D1171" s="282" t="str">
        <f t="shared" si="317"/>
        <v>Q2 2023</v>
      </c>
      <c r="E1171" s="114" t="s">
        <v>206</v>
      </c>
      <c r="F1171" s="115" t="s">
        <v>84</v>
      </c>
      <c r="G1171" s="157" t="s">
        <v>43</v>
      </c>
      <c r="H1171" s="157" t="s">
        <v>197</v>
      </c>
      <c r="I1171" s="116" t="s">
        <v>58</v>
      </c>
      <c r="J1171" s="116" t="s">
        <v>45</v>
      </c>
      <c r="K1171" s="116" t="s">
        <v>75</v>
      </c>
      <c r="L1171" s="116" t="s">
        <v>129</v>
      </c>
      <c r="M1171" s="116" t="s">
        <v>299</v>
      </c>
      <c r="N1171" s="117">
        <v>1.43</v>
      </c>
      <c r="O1171" s="146">
        <v>466</v>
      </c>
      <c r="P1171" s="146">
        <v>466</v>
      </c>
      <c r="Q1171" s="242">
        <v>0.05</v>
      </c>
      <c r="R1171" s="118" t="str">
        <f t="shared" si="318"/>
        <v>400 - 499</v>
      </c>
      <c r="S1171" s="118" t="str">
        <f t="shared" si="319"/>
        <v>1.4 - 1.59</v>
      </c>
      <c r="T1171" s="119">
        <f t="shared" si="320"/>
        <v>7.1499999999999994E-2</v>
      </c>
      <c r="U1171" s="120">
        <f t="shared" si="321"/>
        <v>3.2982192099999995E-2</v>
      </c>
      <c r="V1171" s="161">
        <f t="shared" si="322"/>
        <v>7.1499999999999994E-2</v>
      </c>
      <c r="W1171" s="161">
        <f t="shared" si="323"/>
        <v>32.951176003293114</v>
      </c>
      <c r="X1171" s="121">
        <f t="shared" si="324"/>
        <v>0.66435000000000011</v>
      </c>
      <c r="Y1171" s="188">
        <v>13.287000000000001</v>
      </c>
      <c r="Z1171" s="148">
        <f t="shared" si="325"/>
        <v>1</v>
      </c>
      <c r="AA1171" s="148">
        <f t="shared" si="326"/>
        <v>1</v>
      </c>
      <c r="AB1171" s="122">
        <f t="shared" si="327"/>
        <v>460.85560843766592</v>
      </c>
      <c r="AC1171" s="30">
        <f t="shared" si="328"/>
        <v>659.64384199999984</v>
      </c>
      <c r="AD1171" s="31">
        <f t="shared" si="329"/>
        <v>1</v>
      </c>
      <c r="AE1171" s="164">
        <f t="shared" si="330"/>
        <v>36.321999999999996</v>
      </c>
      <c r="AF1171" s="165">
        <f t="shared" si="331"/>
        <v>0.66435000000000011</v>
      </c>
      <c r="AH1171" t="str">
        <f t="shared" si="332"/>
        <v>2023</v>
      </c>
    </row>
    <row r="1172" spans="4:34" hidden="1" x14ac:dyDescent="0.25">
      <c r="D1172" s="282" t="str">
        <f t="shared" si="317"/>
        <v>Q2 2023</v>
      </c>
      <c r="E1172" s="114" t="s">
        <v>206</v>
      </c>
      <c r="F1172" s="115" t="s">
        <v>84</v>
      </c>
      <c r="G1172" s="157" t="s">
        <v>43</v>
      </c>
      <c r="H1172" s="157" t="s">
        <v>197</v>
      </c>
      <c r="I1172" s="116" t="s">
        <v>72</v>
      </c>
      <c r="J1172" s="116" t="s">
        <v>45</v>
      </c>
      <c r="K1172" s="116" t="s">
        <v>75</v>
      </c>
      <c r="L1172" s="116" t="s">
        <v>129</v>
      </c>
      <c r="M1172" s="116" t="s">
        <v>300</v>
      </c>
      <c r="N1172" s="117">
        <v>1.43</v>
      </c>
      <c r="O1172" s="146">
        <v>466</v>
      </c>
      <c r="P1172" s="146">
        <v>466</v>
      </c>
      <c r="Q1172" s="242">
        <v>0.04</v>
      </c>
      <c r="R1172" s="118" t="str">
        <f t="shared" si="318"/>
        <v>400 - 499</v>
      </c>
      <c r="S1172" s="118" t="str">
        <f t="shared" si="319"/>
        <v>1.4 - 1.59</v>
      </c>
      <c r="T1172" s="119">
        <f t="shared" si="320"/>
        <v>5.7200000000000001E-2</v>
      </c>
      <c r="U1172" s="120">
        <f t="shared" si="321"/>
        <v>2.6385753679999992E-2</v>
      </c>
      <c r="V1172" s="161">
        <f t="shared" si="322"/>
        <v>5.7200000000000001E-2</v>
      </c>
      <c r="W1172" s="161">
        <f t="shared" si="323"/>
        <v>26.360940802634492</v>
      </c>
      <c r="X1172" s="121">
        <f t="shared" si="324"/>
        <v>0.53148000000000006</v>
      </c>
      <c r="Y1172" s="188">
        <v>13.287000000000001</v>
      </c>
      <c r="Z1172" s="148">
        <f t="shared" si="325"/>
        <v>1</v>
      </c>
      <c r="AA1172" s="148">
        <f t="shared" si="326"/>
        <v>1</v>
      </c>
      <c r="AB1172" s="122">
        <f t="shared" si="327"/>
        <v>460.85560843766592</v>
      </c>
      <c r="AC1172" s="30">
        <f t="shared" si="328"/>
        <v>659.64384199999984</v>
      </c>
      <c r="AD1172" s="31">
        <f t="shared" si="329"/>
        <v>1</v>
      </c>
      <c r="AE1172" s="164">
        <f t="shared" si="330"/>
        <v>36.321999999999996</v>
      </c>
      <c r="AF1172" s="165">
        <f t="shared" si="331"/>
        <v>0.53148000000000006</v>
      </c>
      <c r="AH1172" t="str">
        <f t="shared" si="332"/>
        <v>2023</v>
      </c>
    </row>
    <row r="1173" spans="4:34" hidden="1" x14ac:dyDescent="0.25">
      <c r="D1173" s="282" t="str">
        <f t="shared" si="317"/>
        <v>Q2 2023</v>
      </c>
      <c r="E1173" s="114" t="s">
        <v>206</v>
      </c>
      <c r="F1173" s="115" t="s">
        <v>84</v>
      </c>
      <c r="G1173" s="157" t="s">
        <v>43</v>
      </c>
      <c r="H1173" s="157" t="s">
        <v>197</v>
      </c>
      <c r="I1173" s="116" t="s">
        <v>72</v>
      </c>
      <c r="J1173" s="116" t="s">
        <v>45</v>
      </c>
      <c r="K1173" s="116" t="s">
        <v>75</v>
      </c>
      <c r="L1173" s="116" t="s">
        <v>129</v>
      </c>
      <c r="M1173" s="116" t="s">
        <v>301</v>
      </c>
      <c r="N1173" s="117">
        <v>1.651</v>
      </c>
      <c r="O1173" s="146">
        <v>336</v>
      </c>
      <c r="P1173" s="146">
        <v>384</v>
      </c>
      <c r="Q1173" s="242">
        <v>1.6E-2</v>
      </c>
      <c r="R1173" s="118" t="str">
        <f t="shared" si="318"/>
        <v>300 - 399</v>
      </c>
      <c r="S1173" s="118" t="str">
        <f t="shared" si="319"/>
        <v>1.6 - 1.79</v>
      </c>
      <c r="T1173" s="119">
        <f t="shared" si="320"/>
        <v>2.6416000000000002E-2</v>
      </c>
      <c r="U1173" s="120">
        <f t="shared" si="321"/>
        <v>1.3944121103994338E-2</v>
      </c>
      <c r="V1173" s="161">
        <f t="shared" si="322"/>
        <v>2.6416000000000005E-2</v>
      </c>
      <c r="W1173" s="161">
        <f t="shared" si="323"/>
        <v>8.163951984180212</v>
      </c>
      <c r="X1173" s="121">
        <f t="shared" si="324"/>
        <v>0.173072</v>
      </c>
      <c r="Y1173" s="188">
        <v>10.817</v>
      </c>
      <c r="Z1173" s="148">
        <f t="shared" si="325"/>
        <v>7</v>
      </c>
      <c r="AA1173" s="148">
        <f t="shared" si="326"/>
        <v>8</v>
      </c>
      <c r="AB1173" s="122">
        <f t="shared" si="327"/>
        <v>309.0533004308075</v>
      </c>
      <c r="AC1173" s="30">
        <f t="shared" si="328"/>
        <v>871.50756899964608</v>
      </c>
      <c r="AD1173" s="31">
        <f t="shared" si="329"/>
        <v>0.875</v>
      </c>
      <c r="AE1173" s="164">
        <f t="shared" si="330"/>
        <v>41.935400000000001</v>
      </c>
      <c r="AF1173" s="165">
        <f t="shared" si="331"/>
        <v>0.173072</v>
      </c>
      <c r="AH1173" t="str">
        <f t="shared" si="332"/>
        <v>2023</v>
      </c>
    </row>
    <row r="1174" spans="4:34" hidden="1" x14ac:dyDescent="0.25">
      <c r="D1174" s="282" t="str">
        <f t="shared" si="317"/>
        <v>Q2 2023</v>
      </c>
      <c r="E1174" s="114" t="s">
        <v>206</v>
      </c>
      <c r="F1174" s="115" t="s">
        <v>84</v>
      </c>
      <c r="G1174" s="157" t="s">
        <v>43</v>
      </c>
      <c r="H1174" s="157" t="s">
        <v>197</v>
      </c>
      <c r="I1174" s="116" t="s">
        <v>50</v>
      </c>
      <c r="J1174" s="116" t="s">
        <v>45</v>
      </c>
      <c r="K1174" s="116" t="s">
        <v>75</v>
      </c>
      <c r="L1174" s="116" t="s">
        <v>129</v>
      </c>
      <c r="M1174" s="116" t="s">
        <v>301</v>
      </c>
      <c r="N1174" s="117">
        <v>1.651</v>
      </c>
      <c r="O1174" s="146">
        <v>336</v>
      </c>
      <c r="P1174" s="146">
        <v>384</v>
      </c>
      <c r="Q1174" s="242">
        <v>0.13500000000000001</v>
      </c>
      <c r="R1174" s="118" t="str">
        <f t="shared" si="318"/>
        <v>300 - 399</v>
      </c>
      <c r="S1174" s="118" t="str">
        <f t="shared" si="319"/>
        <v>1.6 - 1.79</v>
      </c>
      <c r="T1174" s="119">
        <f t="shared" si="320"/>
        <v>0.22288500000000003</v>
      </c>
      <c r="U1174" s="120">
        <f t="shared" si="321"/>
        <v>0.11765352181495223</v>
      </c>
      <c r="V1174" s="161">
        <f t="shared" si="322"/>
        <v>0.22288500000000003</v>
      </c>
      <c r="W1174" s="161">
        <f t="shared" si="323"/>
        <v>68.883344866520531</v>
      </c>
      <c r="X1174" s="121">
        <f t="shared" si="324"/>
        <v>1.8028333333333333</v>
      </c>
      <c r="Y1174" s="188">
        <v>13.354320987654321</v>
      </c>
      <c r="Z1174" s="148">
        <f t="shared" si="325"/>
        <v>7</v>
      </c>
      <c r="AA1174" s="148">
        <f t="shared" si="326"/>
        <v>8</v>
      </c>
      <c r="AB1174" s="122">
        <f t="shared" si="327"/>
        <v>309.0533004308075</v>
      </c>
      <c r="AC1174" s="30">
        <f t="shared" si="328"/>
        <v>871.50756899964608</v>
      </c>
      <c r="AD1174" s="31">
        <f t="shared" si="329"/>
        <v>0.875</v>
      </c>
      <c r="AE1174" s="164">
        <f t="shared" si="330"/>
        <v>41.935400000000001</v>
      </c>
      <c r="AF1174" s="165">
        <f t="shared" si="331"/>
        <v>1.8028333333333333</v>
      </c>
      <c r="AH1174" t="str">
        <f t="shared" si="332"/>
        <v>2023</v>
      </c>
    </row>
    <row r="1175" spans="4:34" hidden="1" x14ac:dyDescent="0.25">
      <c r="D1175" s="282" t="str">
        <f t="shared" si="317"/>
        <v>Q2 2023</v>
      </c>
      <c r="E1175" s="114" t="s">
        <v>206</v>
      </c>
      <c r="F1175" s="115" t="s">
        <v>84</v>
      </c>
      <c r="G1175" s="157" t="s">
        <v>43</v>
      </c>
      <c r="H1175" s="157" t="s">
        <v>197</v>
      </c>
      <c r="I1175" s="116" t="s">
        <v>72</v>
      </c>
      <c r="J1175" s="116" t="s">
        <v>45</v>
      </c>
      <c r="K1175" s="116" t="s">
        <v>75</v>
      </c>
      <c r="L1175" s="116" t="s">
        <v>129</v>
      </c>
      <c r="M1175" s="116" t="s">
        <v>296</v>
      </c>
      <c r="N1175" s="117">
        <v>1.744</v>
      </c>
      <c r="O1175" s="146">
        <v>390</v>
      </c>
      <c r="P1175" s="146">
        <v>450</v>
      </c>
      <c r="Q1175" s="242">
        <v>0.08</v>
      </c>
      <c r="R1175" s="118" t="str">
        <f t="shared" si="318"/>
        <v>300 - 399</v>
      </c>
      <c r="S1175" s="118" t="str">
        <f t="shared" si="319"/>
        <v>1.6 - 1.79</v>
      </c>
      <c r="T1175" s="119">
        <f t="shared" si="320"/>
        <v>0.13952000000000001</v>
      </c>
      <c r="U1175" s="120">
        <f t="shared" si="321"/>
        <v>7.7694230725522825E-2</v>
      </c>
      <c r="V1175" s="161">
        <f t="shared" si="322"/>
        <v>0.13952000000000001</v>
      </c>
      <c r="W1175" s="161">
        <f t="shared" si="323"/>
        <v>47.638639779070097</v>
      </c>
      <c r="X1175" s="121">
        <f t="shared" si="324"/>
        <v>0.99704111825323949</v>
      </c>
      <c r="Y1175" s="188">
        <v>12.463013978165494</v>
      </c>
      <c r="Z1175" s="148">
        <f t="shared" si="325"/>
        <v>13</v>
      </c>
      <c r="AA1175" s="148">
        <f t="shared" si="326"/>
        <v>15</v>
      </c>
      <c r="AB1175" s="122">
        <f t="shared" si="327"/>
        <v>341.44667272842673</v>
      </c>
      <c r="AC1175" s="30">
        <f t="shared" si="328"/>
        <v>971.17788406903526</v>
      </c>
      <c r="AD1175" s="31">
        <f t="shared" si="329"/>
        <v>0.8666666666666667</v>
      </c>
      <c r="AE1175" s="164">
        <f t="shared" si="330"/>
        <v>44.297599999999996</v>
      </c>
      <c r="AF1175" s="165">
        <f t="shared" si="331"/>
        <v>0.99704111825323949</v>
      </c>
      <c r="AH1175" t="str">
        <f t="shared" si="332"/>
        <v>2023</v>
      </c>
    </row>
    <row r="1176" spans="4:34" hidden="1" x14ac:dyDescent="0.25">
      <c r="D1176" s="282" t="str">
        <f t="shared" si="317"/>
        <v>Q2 2023</v>
      </c>
      <c r="E1176" s="114" t="s">
        <v>206</v>
      </c>
      <c r="F1176" s="115" t="s">
        <v>84</v>
      </c>
      <c r="G1176" s="157" t="s">
        <v>43</v>
      </c>
      <c r="H1176" s="157" t="s">
        <v>197</v>
      </c>
      <c r="I1176" s="116" t="s">
        <v>50</v>
      </c>
      <c r="J1176" s="116" t="s">
        <v>45</v>
      </c>
      <c r="K1176" s="116" t="s">
        <v>75</v>
      </c>
      <c r="L1176" s="116" t="s">
        <v>129</v>
      </c>
      <c r="M1176" s="116" t="s">
        <v>296</v>
      </c>
      <c r="N1176" s="117">
        <v>1.744</v>
      </c>
      <c r="O1176" s="146">
        <v>390</v>
      </c>
      <c r="P1176" s="146">
        <v>450</v>
      </c>
      <c r="Q1176" s="242">
        <v>0.14099999999999999</v>
      </c>
      <c r="R1176" s="118" t="str">
        <f t="shared" si="318"/>
        <v>300 - 399</v>
      </c>
      <c r="S1176" s="118" t="str">
        <f t="shared" si="319"/>
        <v>1.6 - 1.79</v>
      </c>
      <c r="T1176" s="119">
        <f t="shared" si="320"/>
        <v>0.24590399999999998</v>
      </c>
      <c r="U1176" s="120">
        <f t="shared" si="321"/>
        <v>0.13693608165373397</v>
      </c>
      <c r="V1176" s="161">
        <f t="shared" si="322"/>
        <v>0.24590399999999996</v>
      </c>
      <c r="W1176" s="161">
        <f t="shared" si="323"/>
        <v>83.963102610611045</v>
      </c>
      <c r="X1176" s="121">
        <f t="shared" si="324"/>
        <v>1.7572849709213345</v>
      </c>
      <c r="Y1176" s="188">
        <v>12.463013978165494</v>
      </c>
      <c r="Z1176" s="148">
        <f t="shared" si="325"/>
        <v>13</v>
      </c>
      <c r="AA1176" s="148">
        <f t="shared" si="326"/>
        <v>15</v>
      </c>
      <c r="AB1176" s="122">
        <f t="shared" si="327"/>
        <v>341.44667272842673</v>
      </c>
      <c r="AC1176" s="30">
        <f t="shared" si="328"/>
        <v>971.17788406903526</v>
      </c>
      <c r="AD1176" s="31">
        <f t="shared" si="329"/>
        <v>0.8666666666666667</v>
      </c>
      <c r="AE1176" s="164">
        <f t="shared" si="330"/>
        <v>44.297599999999996</v>
      </c>
      <c r="AF1176" s="165">
        <f t="shared" si="331"/>
        <v>1.7572849709213345</v>
      </c>
      <c r="AH1176" t="str">
        <f t="shared" si="332"/>
        <v>2023</v>
      </c>
    </row>
    <row r="1177" spans="4:34" hidden="1" x14ac:dyDescent="0.25">
      <c r="D1177" s="282" t="str">
        <f t="shared" si="317"/>
        <v>Q2 2023</v>
      </c>
      <c r="E1177" s="114" t="s">
        <v>206</v>
      </c>
      <c r="F1177" s="115" t="s">
        <v>84</v>
      </c>
      <c r="G1177" s="157" t="s">
        <v>43</v>
      </c>
      <c r="H1177" s="157" t="s">
        <v>197</v>
      </c>
      <c r="I1177" s="116" t="s">
        <v>50</v>
      </c>
      <c r="J1177" s="116" t="s">
        <v>45</v>
      </c>
      <c r="K1177" s="116" t="s">
        <v>75</v>
      </c>
      <c r="L1177" s="116" t="s">
        <v>75</v>
      </c>
      <c r="M1177" s="116">
        <v>6</v>
      </c>
      <c r="N1177" s="117">
        <v>1.474</v>
      </c>
      <c r="O1177" s="146">
        <v>194</v>
      </c>
      <c r="P1177" s="146">
        <v>368</v>
      </c>
      <c r="Q1177" s="242">
        <v>0.2</v>
      </c>
      <c r="R1177" s="118" t="str">
        <f t="shared" si="318"/>
        <v>200 - 299</v>
      </c>
      <c r="S1177" s="118" t="str">
        <f t="shared" si="319"/>
        <v>1.4 - 1.59</v>
      </c>
      <c r="T1177" s="119">
        <f t="shared" si="320"/>
        <v>0.29480000000000001</v>
      </c>
      <c r="U1177" s="120">
        <f t="shared" si="321"/>
        <v>0.1156498956309242</v>
      </c>
      <c r="V1177" s="161">
        <f t="shared" si="322"/>
        <v>0.29480000000000001</v>
      </c>
      <c r="W1177" s="161">
        <f t="shared" si="323"/>
        <v>83.200961532905382</v>
      </c>
      <c r="X1177" s="121">
        <f t="shared" si="324"/>
        <v>1.9891412742382277</v>
      </c>
      <c r="Y1177" s="188">
        <v>9.9457063711911378</v>
      </c>
      <c r="Z1177" s="148">
        <f t="shared" si="325"/>
        <v>97</v>
      </c>
      <c r="AA1177" s="148">
        <f t="shared" si="326"/>
        <v>184</v>
      </c>
      <c r="AB1177" s="122">
        <f t="shared" si="327"/>
        <v>282.22849909398025</v>
      </c>
      <c r="AC1177" s="30">
        <f t="shared" si="328"/>
        <v>578.24947815462099</v>
      </c>
      <c r="AD1177" s="31">
        <f t="shared" si="329"/>
        <v>0.52717391304347827</v>
      </c>
      <c r="AE1177" s="164">
        <f t="shared" si="330"/>
        <v>37.439599999999999</v>
      </c>
      <c r="AF1177" s="165">
        <f t="shared" si="331"/>
        <v>1.9891412742382277</v>
      </c>
      <c r="AH1177" t="str">
        <f t="shared" si="332"/>
        <v>2023</v>
      </c>
    </row>
    <row r="1178" spans="4:34" hidden="1" x14ac:dyDescent="0.25">
      <c r="D1178" s="282" t="str">
        <f t="shared" si="317"/>
        <v>Q2 2023</v>
      </c>
      <c r="E1178" s="114" t="s">
        <v>206</v>
      </c>
      <c r="F1178" s="115" t="s">
        <v>84</v>
      </c>
      <c r="G1178" s="157" t="s">
        <v>43</v>
      </c>
      <c r="H1178" s="157" t="s">
        <v>197</v>
      </c>
      <c r="I1178" s="116" t="s">
        <v>58</v>
      </c>
      <c r="J1178" s="116" t="s">
        <v>45</v>
      </c>
      <c r="K1178" s="116" t="s">
        <v>75</v>
      </c>
      <c r="L1178" s="116" t="s">
        <v>75</v>
      </c>
      <c r="M1178" s="116" t="s">
        <v>276</v>
      </c>
      <c r="N1178" s="117">
        <v>1.47</v>
      </c>
      <c r="O1178" s="146">
        <v>194</v>
      </c>
      <c r="P1178" s="146">
        <v>368</v>
      </c>
      <c r="Q1178" s="242">
        <v>0.22</v>
      </c>
      <c r="R1178" s="118" t="str">
        <f t="shared" si="318"/>
        <v>200 - 299</v>
      </c>
      <c r="S1178" s="118" t="str">
        <f t="shared" si="319"/>
        <v>1.4 - 1.59</v>
      </c>
      <c r="T1178" s="119">
        <f t="shared" si="320"/>
        <v>0.32340000000000002</v>
      </c>
      <c r="U1178" s="120">
        <f t="shared" si="321"/>
        <v>0.12652537489057294</v>
      </c>
      <c r="V1178" s="161">
        <f t="shared" si="322"/>
        <v>0.32339999999999997</v>
      </c>
      <c r="W1178" s="161">
        <f t="shared" si="323"/>
        <v>91.521057686195917</v>
      </c>
      <c r="X1178" s="121">
        <f t="shared" si="324"/>
        <v>2.1880554016620501</v>
      </c>
      <c r="Y1178" s="188">
        <v>9.9457063711911378</v>
      </c>
      <c r="Z1178" s="148">
        <f t="shared" si="325"/>
        <v>97</v>
      </c>
      <c r="AA1178" s="148">
        <f t="shared" si="326"/>
        <v>184</v>
      </c>
      <c r="AB1178" s="122">
        <f t="shared" si="327"/>
        <v>282.99646779899786</v>
      </c>
      <c r="AC1178" s="30">
        <f t="shared" si="328"/>
        <v>575.11534041169523</v>
      </c>
      <c r="AD1178" s="31">
        <f t="shared" si="329"/>
        <v>0.52717391304347827</v>
      </c>
      <c r="AE1178" s="164">
        <f t="shared" si="330"/>
        <v>37.337999999999994</v>
      </c>
      <c r="AF1178" s="165">
        <f t="shared" si="331"/>
        <v>2.1880554016620501</v>
      </c>
      <c r="AH1178" t="str">
        <f t="shared" si="332"/>
        <v>2023</v>
      </c>
    </row>
    <row r="1179" spans="4:34" hidden="1" x14ac:dyDescent="0.25">
      <c r="D1179" s="282" t="str">
        <f t="shared" si="317"/>
        <v>Q2 2023</v>
      </c>
      <c r="E1179" s="114" t="s">
        <v>206</v>
      </c>
      <c r="F1179" s="115" t="s">
        <v>84</v>
      </c>
      <c r="G1179" s="157" t="s">
        <v>43</v>
      </c>
      <c r="H1179" s="157" t="s">
        <v>197</v>
      </c>
      <c r="I1179" s="116" t="s">
        <v>72</v>
      </c>
      <c r="J1179" s="116" t="s">
        <v>45</v>
      </c>
      <c r="K1179" s="116" t="s">
        <v>75</v>
      </c>
      <c r="L1179" s="116" t="s">
        <v>75</v>
      </c>
      <c r="M1179" s="116" t="s">
        <v>481</v>
      </c>
      <c r="N1179" s="117">
        <v>1.47</v>
      </c>
      <c r="O1179" s="146">
        <v>194</v>
      </c>
      <c r="P1179" s="146">
        <v>368</v>
      </c>
      <c r="Q1179" s="242">
        <v>0.69099999999999995</v>
      </c>
      <c r="R1179" s="118" t="str">
        <f t="shared" si="318"/>
        <v>200 - 299</v>
      </c>
      <c r="S1179" s="118" t="str">
        <f t="shared" si="319"/>
        <v>1.4 - 1.59</v>
      </c>
      <c r="T1179" s="119">
        <f t="shared" si="320"/>
        <v>1.0157699999999998</v>
      </c>
      <c r="U1179" s="120">
        <f t="shared" si="321"/>
        <v>0.39740470022448138</v>
      </c>
      <c r="V1179" s="161">
        <f t="shared" si="322"/>
        <v>1.0157699999999998</v>
      </c>
      <c r="W1179" s="161">
        <f t="shared" si="323"/>
        <v>287.45932209618803</v>
      </c>
      <c r="X1179" s="121">
        <f t="shared" si="324"/>
        <v>6.8724831024930753</v>
      </c>
      <c r="Y1179" s="188">
        <v>9.9457063711911378</v>
      </c>
      <c r="Z1179" s="148">
        <f t="shared" si="325"/>
        <v>97</v>
      </c>
      <c r="AA1179" s="148">
        <f t="shared" si="326"/>
        <v>184</v>
      </c>
      <c r="AB1179" s="122">
        <f t="shared" si="327"/>
        <v>282.99646779899786</v>
      </c>
      <c r="AC1179" s="30">
        <f t="shared" si="328"/>
        <v>575.11534041169523</v>
      </c>
      <c r="AD1179" s="31">
        <f t="shared" si="329"/>
        <v>0.52717391304347827</v>
      </c>
      <c r="AE1179" s="164">
        <f t="shared" si="330"/>
        <v>37.337999999999994</v>
      </c>
      <c r="AF1179" s="165">
        <f t="shared" si="331"/>
        <v>6.8724831024930753</v>
      </c>
      <c r="AH1179" t="str">
        <f t="shared" si="332"/>
        <v>2023</v>
      </c>
    </row>
    <row r="1180" spans="4:34" hidden="1" x14ac:dyDescent="0.25">
      <c r="D1180" s="282" t="str">
        <f t="shared" si="317"/>
        <v>Q2 2023</v>
      </c>
      <c r="E1180" s="114" t="s">
        <v>206</v>
      </c>
      <c r="F1180" s="115" t="s">
        <v>84</v>
      </c>
      <c r="G1180" s="157" t="s">
        <v>43</v>
      </c>
      <c r="H1180" s="157" t="s">
        <v>197</v>
      </c>
      <c r="I1180" s="116" t="s">
        <v>50</v>
      </c>
      <c r="J1180" s="116" t="s">
        <v>45</v>
      </c>
      <c r="K1180" s="116" t="s">
        <v>75</v>
      </c>
      <c r="L1180" s="116" t="s">
        <v>75</v>
      </c>
      <c r="M1180" s="116" t="s">
        <v>285</v>
      </c>
      <c r="N1180" s="117">
        <v>1.32</v>
      </c>
      <c r="O1180" s="146">
        <v>466</v>
      </c>
      <c r="P1180" s="146">
        <v>466</v>
      </c>
      <c r="Q1180" s="242">
        <v>7.0000000000000007E-2</v>
      </c>
      <c r="R1180" s="118" t="str">
        <f t="shared" si="318"/>
        <v>400 - 499</v>
      </c>
      <c r="S1180" s="118" t="str">
        <f t="shared" si="319"/>
        <v>1.2 - 1.39</v>
      </c>
      <c r="T1180" s="119">
        <f t="shared" si="320"/>
        <v>9.240000000000001E-2</v>
      </c>
      <c r="U1180" s="120">
        <f t="shared" si="321"/>
        <v>3.9344437439999998E-2</v>
      </c>
      <c r="V1180" s="161">
        <f t="shared" si="322"/>
        <v>9.240000000000001E-2</v>
      </c>
      <c r="W1180" s="161">
        <f t="shared" si="323"/>
        <v>46.131646404610365</v>
      </c>
      <c r="X1180" s="121">
        <f t="shared" si="324"/>
        <v>0.84018330898314564</v>
      </c>
      <c r="Y1180" s="188">
        <v>12.002618699759223</v>
      </c>
      <c r="Z1180" s="148">
        <f t="shared" si="325"/>
        <v>1</v>
      </c>
      <c r="AA1180" s="148">
        <f t="shared" si="326"/>
        <v>1</v>
      </c>
      <c r="AB1180" s="122">
        <f t="shared" si="327"/>
        <v>499.26024247413807</v>
      </c>
      <c r="AC1180" s="30">
        <f t="shared" si="328"/>
        <v>562.06339199999991</v>
      </c>
      <c r="AD1180" s="31">
        <f t="shared" si="329"/>
        <v>1</v>
      </c>
      <c r="AE1180" s="164">
        <f t="shared" si="330"/>
        <v>33.527999999999999</v>
      </c>
      <c r="AF1180" s="165">
        <f t="shared" si="331"/>
        <v>0.84018330898314564</v>
      </c>
      <c r="AH1180" t="str">
        <f t="shared" si="332"/>
        <v>2023</v>
      </c>
    </row>
    <row r="1181" spans="4:34" hidden="1" x14ac:dyDescent="0.25">
      <c r="D1181" s="282" t="str">
        <f t="shared" si="317"/>
        <v>Q2 2023</v>
      </c>
      <c r="E1181" s="114" t="s">
        <v>206</v>
      </c>
      <c r="F1181" s="115" t="s">
        <v>84</v>
      </c>
      <c r="G1181" s="157" t="s">
        <v>43</v>
      </c>
      <c r="H1181" s="157" t="s">
        <v>197</v>
      </c>
      <c r="I1181" s="116" t="s">
        <v>50</v>
      </c>
      <c r="J1181" s="116" t="s">
        <v>45</v>
      </c>
      <c r="K1181" s="116" t="s">
        <v>75</v>
      </c>
      <c r="L1181" s="116" t="s">
        <v>75</v>
      </c>
      <c r="M1181" s="116" t="s">
        <v>164</v>
      </c>
      <c r="N1181" s="117">
        <v>1.41</v>
      </c>
      <c r="O1181" s="146">
        <v>320</v>
      </c>
      <c r="P1181" s="146">
        <v>360</v>
      </c>
      <c r="Q1181" s="242">
        <v>4.4999999999999998E-2</v>
      </c>
      <c r="R1181" s="118" t="str">
        <f t="shared" si="318"/>
        <v>300 - 399</v>
      </c>
      <c r="S1181" s="118" t="str">
        <f t="shared" si="319"/>
        <v>1.4 - 1.59</v>
      </c>
      <c r="T1181" s="119">
        <f t="shared" si="320"/>
        <v>6.3449999999999993E-2</v>
      </c>
      <c r="U1181" s="120">
        <f t="shared" si="321"/>
        <v>2.8660427662344813E-2</v>
      </c>
      <c r="V1181" s="161">
        <f t="shared" si="322"/>
        <v>6.3449999999999993E-2</v>
      </c>
      <c r="W1181" s="161">
        <f t="shared" si="323"/>
        <v>21.674870241826131</v>
      </c>
      <c r="X1181" s="121">
        <f t="shared" si="324"/>
        <v>0.49505260920395366</v>
      </c>
      <c r="Y1181" s="188">
        <v>11.001169093421193</v>
      </c>
      <c r="Z1181" s="148">
        <f t="shared" si="325"/>
        <v>8</v>
      </c>
      <c r="AA1181" s="148">
        <f t="shared" si="326"/>
        <v>9</v>
      </c>
      <c r="AB1181" s="122">
        <f t="shared" si="327"/>
        <v>341.60551996573889</v>
      </c>
      <c r="AC1181" s="30">
        <f t="shared" si="328"/>
        <v>636.89839249655142</v>
      </c>
      <c r="AD1181" s="31">
        <f t="shared" si="329"/>
        <v>0.88888888888888884</v>
      </c>
      <c r="AE1181" s="164">
        <f t="shared" si="330"/>
        <v>35.813999999999993</v>
      </c>
      <c r="AF1181" s="165">
        <f t="shared" si="331"/>
        <v>0.49505260920395366</v>
      </c>
      <c r="AH1181" t="str">
        <f t="shared" si="332"/>
        <v>2023</v>
      </c>
    </row>
    <row r="1182" spans="4:34" hidden="1" x14ac:dyDescent="0.25">
      <c r="D1182" s="282" t="str">
        <f t="shared" si="317"/>
        <v>Q2 2023</v>
      </c>
      <c r="E1182" s="114" t="s">
        <v>206</v>
      </c>
      <c r="F1182" s="115" t="s">
        <v>84</v>
      </c>
      <c r="G1182" s="157" t="s">
        <v>43</v>
      </c>
      <c r="H1182" s="157" t="s">
        <v>197</v>
      </c>
      <c r="I1182" s="116" t="s">
        <v>72</v>
      </c>
      <c r="J1182" s="116" t="s">
        <v>45</v>
      </c>
      <c r="K1182" s="116" t="s">
        <v>75</v>
      </c>
      <c r="L1182" s="116" t="s">
        <v>75</v>
      </c>
      <c r="M1182" s="116" t="s">
        <v>164</v>
      </c>
      <c r="N1182" s="117">
        <v>1.41</v>
      </c>
      <c r="O1182" s="146">
        <v>320</v>
      </c>
      <c r="P1182" s="146">
        <v>360</v>
      </c>
      <c r="Q1182" s="242">
        <v>0.28999999999999998</v>
      </c>
      <c r="R1182" s="118" t="str">
        <f t="shared" si="318"/>
        <v>300 - 399</v>
      </c>
      <c r="S1182" s="118" t="str">
        <f t="shared" si="319"/>
        <v>1.4 - 1.59</v>
      </c>
      <c r="T1182" s="119">
        <f t="shared" si="320"/>
        <v>0.40889999999999993</v>
      </c>
      <c r="U1182" s="120">
        <f t="shared" si="321"/>
        <v>0.1847005338239999</v>
      </c>
      <c r="V1182" s="161">
        <f t="shared" si="322"/>
        <v>0.40889999999999993</v>
      </c>
      <c r="W1182" s="161">
        <f t="shared" si="323"/>
        <v>139.68249711399062</v>
      </c>
      <c r="X1182" s="121">
        <f t="shared" si="324"/>
        <v>3.1903390370921461</v>
      </c>
      <c r="Y1182" s="188">
        <v>11.001169093421193</v>
      </c>
      <c r="Z1182" s="148">
        <f t="shared" si="325"/>
        <v>8</v>
      </c>
      <c r="AA1182" s="148">
        <f t="shared" si="326"/>
        <v>9</v>
      </c>
      <c r="AB1182" s="122">
        <f t="shared" si="327"/>
        <v>341.60551996573889</v>
      </c>
      <c r="AC1182" s="30">
        <f t="shared" si="328"/>
        <v>636.89839249655142</v>
      </c>
      <c r="AD1182" s="31">
        <f t="shared" si="329"/>
        <v>0.88888888888888884</v>
      </c>
      <c r="AE1182" s="164">
        <f t="shared" si="330"/>
        <v>35.813999999999993</v>
      </c>
      <c r="AF1182" s="165">
        <f t="shared" si="331"/>
        <v>3.1903390370921461</v>
      </c>
      <c r="AH1182" t="str">
        <f t="shared" si="332"/>
        <v>2023</v>
      </c>
    </row>
    <row r="1183" spans="4:34" hidden="1" x14ac:dyDescent="0.25">
      <c r="D1183" s="282" t="str">
        <f t="shared" si="317"/>
        <v>Q2 2023</v>
      </c>
      <c r="E1183" s="114" t="s">
        <v>206</v>
      </c>
      <c r="F1183" s="115" t="s">
        <v>84</v>
      </c>
      <c r="G1183" s="157" t="s">
        <v>43</v>
      </c>
      <c r="H1183" s="157" t="s">
        <v>197</v>
      </c>
      <c r="I1183" s="116" t="s">
        <v>72</v>
      </c>
      <c r="J1183" s="116" t="s">
        <v>45</v>
      </c>
      <c r="K1183" s="116" t="s">
        <v>75</v>
      </c>
      <c r="L1183" s="116" t="s">
        <v>75</v>
      </c>
      <c r="M1183" s="116" t="s">
        <v>291</v>
      </c>
      <c r="N1183" s="117">
        <v>1.74</v>
      </c>
      <c r="O1183" s="146">
        <v>466</v>
      </c>
      <c r="P1183" s="146">
        <v>466</v>
      </c>
      <c r="Q1183" s="242">
        <v>0.46500000000000002</v>
      </c>
      <c r="R1183" s="118" t="str">
        <f t="shared" si="318"/>
        <v>300 - 399</v>
      </c>
      <c r="S1183" s="118" t="str">
        <f t="shared" si="319"/>
        <v>1.6 - 1.79</v>
      </c>
      <c r="T1183" s="119">
        <f t="shared" si="320"/>
        <v>0.80910000000000004</v>
      </c>
      <c r="U1183" s="120">
        <f t="shared" si="321"/>
        <v>0.45413909172</v>
      </c>
      <c r="V1183" s="161">
        <f t="shared" si="322"/>
        <v>0.80910000000000004</v>
      </c>
      <c r="W1183" s="161">
        <f t="shared" si="323"/>
        <v>306.44593683062595</v>
      </c>
      <c r="X1183" s="121">
        <f t="shared" si="324"/>
        <v>6.1784550000000005</v>
      </c>
      <c r="Y1183" s="188">
        <v>13.287000000000001</v>
      </c>
      <c r="Z1183" s="148">
        <f t="shared" si="325"/>
        <v>1</v>
      </c>
      <c r="AA1183" s="148">
        <f t="shared" si="326"/>
        <v>1</v>
      </c>
      <c r="AB1183" s="122">
        <f t="shared" si="327"/>
        <v>378.74914946313925</v>
      </c>
      <c r="AC1183" s="30">
        <f t="shared" si="328"/>
        <v>976.64320799999996</v>
      </c>
      <c r="AD1183" s="31">
        <f t="shared" si="329"/>
        <v>1</v>
      </c>
      <c r="AE1183" s="164">
        <f t="shared" si="330"/>
        <v>44.195999999999998</v>
      </c>
      <c r="AF1183" s="165">
        <f t="shared" si="331"/>
        <v>6.1784550000000005</v>
      </c>
      <c r="AH1183" t="str">
        <f t="shared" si="332"/>
        <v>2023</v>
      </c>
    </row>
    <row r="1184" spans="4:34" hidden="1" x14ac:dyDescent="0.25">
      <c r="D1184" s="282" t="str">
        <f t="shared" si="317"/>
        <v>Q2 2023</v>
      </c>
      <c r="E1184" s="114" t="s">
        <v>206</v>
      </c>
      <c r="F1184" s="115" t="s">
        <v>84</v>
      </c>
      <c r="G1184" s="157" t="s">
        <v>43</v>
      </c>
      <c r="H1184" s="157" t="s">
        <v>197</v>
      </c>
      <c r="I1184" s="116" t="s">
        <v>58</v>
      </c>
      <c r="J1184" s="116" t="s">
        <v>45</v>
      </c>
      <c r="K1184" s="116" t="s">
        <v>75</v>
      </c>
      <c r="L1184" s="116" t="s">
        <v>75</v>
      </c>
      <c r="M1184" s="116" t="s">
        <v>291</v>
      </c>
      <c r="N1184" s="117">
        <v>1.74</v>
      </c>
      <c r="O1184" s="146">
        <v>336</v>
      </c>
      <c r="P1184" s="146">
        <v>580</v>
      </c>
      <c r="Q1184" s="242">
        <v>0.53</v>
      </c>
      <c r="R1184" s="118" t="str">
        <f t="shared" si="318"/>
        <v>300 - 399</v>
      </c>
      <c r="S1184" s="118" t="str">
        <f t="shared" si="319"/>
        <v>1.6 - 1.79</v>
      </c>
      <c r="T1184" s="119">
        <f t="shared" si="320"/>
        <v>0.92220000000000002</v>
      </c>
      <c r="U1184" s="120">
        <f t="shared" si="321"/>
        <v>0.44903120009424169</v>
      </c>
      <c r="V1184" s="161">
        <f t="shared" si="322"/>
        <v>0.92220000000000002</v>
      </c>
      <c r="W1184" s="161">
        <f t="shared" si="323"/>
        <v>355.25659233855185</v>
      </c>
      <c r="X1184" s="121">
        <f t="shared" si="324"/>
        <v>6.8937100000000004</v>
      </c>
      <c r="Y1184" s="188">
        <v>13.007</v>
      </c>
      <c r="Z1184" s="148">
        <f t="shared" si="325"/>
        <v>84</v>
      </c>
      <c r="AA1184" s="148">
        <f t="shared" si="326"/>
        <v>145</v>
      </c>
      <c r="AB1184" s="122">
        <f t="shared" si="327"/>
        <v>385.22727427732792</v>
      </c>
      <c r="AC1184" s="30">
        <f t="shared" si="328"/>
        <v>847.22867942309745</v>
      </c>
      <c r="AD1184" s="31">
        <f t="shared" si="329"/>
        <v>0.57931034482758625</v>
      </c>
      <c r="AE1184" s="164">
        <f t="shared" si="330"/>
        <v>44.195999999999998</v>
      </c>
      <c r="AF1184" s="165">
        <f t="shared" si="331"/>
        <v>6.8937100000000004</v>
      </c>
      <c r="AH1184" t="str">
        <f t="shared" si="332"/>
        <v>2023</v>
      </c>
    </row>
    <row r="1185" spans="4:34" hidden="1" x14ac:dyDescent="0.25">
      <c r="D1185" s="282" t="str">
        <f t="shared" si="317"/>
        <v>Q2 2023</v>
      </c>
      <c r="E1185" s="114" t="s">
        <v>206</v>
      </c>
      <c r="F1185" s="115" t="s">
        <v>84</v>
      </c>
      <c r="G1185" s="157" t="s">
        <v>43</v>
      </c>
      <c r="H1185" s="157" t="s">
        <v>197</v>
      </c>
      <c r="I1185" s="116" t="s">
        <v>72</v>
      </c>
      <c r="J1185" s="116" t="s">
        <v>45</v>
      </c>
      <c r="K1185" s="116" t="s">
        <v>75</v>
      </c>
      <c r="L1185" s="116" t="s">
        <v>75</v>
      </c>
      <c r="M1185" s="116" t="s">
        <v>458</v>
      </c>
      <c r="N1185" s="117">
        <v>1.32</v>
      </c>
      <c r="O1185" s="146">
        <v>466</v>
      </c>
      <c r="P1185" s="146">
        <v>466</v>
      </c>
      <c r="Q1185" s="242">
        <v>0.54500000000000004</v>
      </c>
      <c r="R1185" s="118" t="str">
        <f t="shared" si="318"/>
        <v>400 - 499</v>
      </c>
      <c r="S1185" s="118" t="str">
        <f t="shared" si="319"/>
        <v>1.2 - 1.39</v>
      </c>
      <c r="T1185" s="119">
        <f t="shared" si="320"/>
        <v>0.71940000000000004</v>
      </c>
      <c r="U1185" s="120">
        <f t="shared" si="321"/>
        <v>0.30632454863999997</v>
      </c>
      <c r="V1185" s="161">
        <f t="shared" si="322"/>
        <v>0.71940000000000015</v>
      </c>
      <c r="W1185" s="161">
        <f t="shared" si="323"/>
        <v>359.16781843589496</v>
      </c>
      <c r="X1185" s="121">
        <f t="shared" si="324"/>
        <v>7.2414150000000008</v>
      </c>
      <c r="Y1185" s="188">
        <v>13.287000000000001</v>
      </c>
      <c r="Z1185" s="148">
        <f t="shared" si="325"/>
        <v>1</v>
      </c>
      <c r="AA1185" s="148">
        <f t="shared" si="326"/>
        <v>1</v>
      </c>
      <c r="AB1185" s="122">
        <f t="shared" si="327"/>
        <v>499.26024247413807</v>
      </c>
      <c r="AC1185" s="30">
        <f t="shared" si="328"/>
        <v>562.06339199999991</v>
      </c>
      <c r="AD1185" s="31">
        <f t="shared" si="329"/>
        <v>1</v>
      </c>
      <c r="AE1185" s="164">
        <f t="shared" si="330"/>
        <v>33.527999999999999</v>
      </c>
      <c r="AF1185" s="165">
        <f t="shared" si="331"/>
        <v>7.2414150000000008</v>
      </c>
      <c r="AH1185" t="str">
        <f t="shared" si="332"/>
        <v>2023</v>
      </c>
    </row>
    <row r="1186" spans="4:34" hidden="1" x14ac:dyDescent="0.25">
      <c r="D1186" s="282" t="str">
        <f t="shared" si="317"/>
        <v>Q2 2023</v>
      </c>
      <c r="E1186" s="114" t="s">
        <v>206</v>
      </c>
      <c r="F1186" s="115" t="s">
        <v>84</v>
      </c>
      <c r="G1186" s="157" t="s">
        <v>43</v>
      </c>
      <c r="H1186" s="157" t="s">
        <v>197</v>
      </c>
      <c r="I1186" s="116" t="s">
        <v>73</v>
      </c>
      <c r="J1186" s="116" t="s">
        <v>45</v>
      </c>
      <c r="K1186" s="116" t="s">
        <v>75</v>
      </c>
      <c r="L1186" s="116" t="s">
        <v>75</v>
      </c>
      <c r="M1186" s="116" t="s">
        <v>292</v>
      </c>
      <c r="N1186" s="117">
        <v>1.43</v>
      </c>
      <c r="O1186" s="146">
        <v>466</v>
      </c>
      <c r="P1186" s="146">
        <v>466</v>
      </c>
      <c r="Q1186" s="242">
        <v>0.3</v>
      </c>
      <c r="R1186" s="118" t="str">
        <f t="shared" si="318"/>
        <v>400 - 499</v>
      </c>
      <c r="S1186" s="118" t="str">
        <f t="shared" si="319"/>
        <v>1.4 - 1.59</v>
      </c>
      <c r="T1186" s="119">
        <f t="shared" si="320"/>
        <v>0.42899999999999999</v>
      </c>
      <c r="U1186" s="120">
        <f t="shared" si="321"/>
        <v>0.19789315259999996</v>
      </c>
      <c r="V1186" s="161">
        <f t="shared" si="322"/>
        <v>0.42899999999999994</v>
      </c>
      <c r="W1186" s="161">
        <f t="shared" si="323"/>
        <v>197.70705601975868</v>
      </c>
      <c r="X1186" s="121">
        <f t="shared" si="324"/>
        <v>3.9861</v>
      </c>
      <c r="Y1186" s="188">
        <v>13.287000000000001</v>
      </c>
      <c r="Z1186" s="148">
        <f t="shared" si="325"/>
        <v>1</v>
      </c>
      <c r="AA1186" s="148">
        <f t="shared" si="326"/>
        <v>1</v>
      </c>
      <c r="AB1186" s="122">
        <f t="shared" si="327"/>
        <v>460.85560843766592</v>
      </c>
      <c r="AC1186" s="30">
        <f t="shared" si="328"/>
        <v>659.64384199999984</v>
      </c>
      <c r="AD1186" s="31">
        <f t="shared" si="329"/>
        <v>1</v>
      </c>
      <c r="AE1186" s="164">
        <f t="shared" si="330"/>
        <v>36.321999999999996</v>
      </c>
      <c r="AF1186" s="165">
        <f t="shared" si="331"/>
        <v>3.9861</v>
      </c>
      <c r="AH1186" t="str">
        <f t="shared" si="332"/>
        <v>2023</v>
      </c>
    </row>
    <row r="1187" spans="4:34" hidden="1" x14ac:dyDescent="0.25">
      <c r="D1187" s="282" t="str">
        <f t="shared" si="317"/>
        <v>Q2 2023</v>
      </c>
      <c r="E1187" s="114" t="s">
        <v>206</v>
      </c>
      <c r="F1187" s="115" t="s">
        <v>84</v>
      </c>
      <c r="G1187" s="157" t="s">
        <v>43</v>
      </c>
      <c r="H1187" s="157" t="s">
        <v>197</v>
      </c>
      <c r="I1187" s="116" t="s">
        <v>50</v>
      </c>
      <c r="J1187" s="116" t="s">
        <v>45</v>
      </c>
      <c r="K1187" s="116" t="s">
        <v>75</v>
      </c>
      <c r="L1187" s="116" t="s">
        <v>75</v>
      </c>
      <c r="M1187" s="116" t="s">
        <v>283</v>
      </c>
      <c r="N1187" s="117">
        <v>1.43</v>
      </c>
      <c r="O1187" s="146">
        <v>466</v>
      </c>
      <c r="P1187" s="146">
        <v>466</v>
      </c>
      <c r="Q1187" s="242">
        <v>0.13500000000000001</v>
      </c>
      <c r="R1187" s="118" t="str">
        <f t="shared" si="318"/>
        <v>400 - 499</v>
      </c>
      <c r="S1187" s="118" t="str">
        <f t="shared" si="319"/>
        <v>1.4 - 1.59</v>
      </c>
      <c r="T1187" s="119">
        <f t="shared" si="320"/>
        <v>0.19305</v>
      </c>
      <c r="U1187" s="120">
        <f t="shared" si="321"/>
        <v>8.905191866999998E-2</v>
      </c>
      <c r="V1187" s="161">
        <f t="shared" si="322"/>
        <v>0.19305</v>
      </c>
      <c r="W1187" s="161">
        <f t="shared" si="323"/>
        <v>88.96817520889141</v>
      </c>
      <c r="X1187" s="121">
        <f t="shared" si="324"/>
        <v>1.7937450000000001</v>
      </c>
      <c r="Y1187" s="188">
        <v>13.287000000000001</v>
      </c>
      <c r="Z1187" s="148">
        <f t="shared" si="325"/>
        <v>1</v>
      </c>
      <c r="AA1187" s="148">
        <f t="shared" si="326"/>
        <v>1</v>
      </c>
      <c r="AB1187" s="122">
        <f t="shared" si="327"/>
        <v>460.85560843766592</v>
      </c>
      <c r="AC1187" s="30">
        <f t="shared" si="328"/>
        <v>659.64384199999984</v>
      </c>
      <c r="AD1187" s="31">
        <f t="shared" si="329"/>
        <v>1</v>
      </c>
      <c r="AE1187" s="164">
        <f t="shared" si="330"/>
        <v>36.321999999999996</v>
      </c>
      <c r="AF1187" s="165">
        <f t="shared" si="331"/>
        <v>1.7937450000000001</v>
      </c>
      <c r="AH1187" t="str">
        <f t="shared" si="332"/>
        <v>2023</v>
      </c>
    </row>
    <row r="1188" spans="4:34" hidden="1" x14ac:dyDescent="0.25">
      <c r="D1188" s="282" t="str">
        <f t="shared" si="317"/>
        <v>Q2 2023</v>
      </c>
      <c r="E1188" s="114" t="s">
        <v>206</v>
      </c>
      <c r="F1188" s="115" t="s">
        <v>84</v>
      </c>
      <c r="G1188" s="157" t="s">
        <v>43</v>
      </c>
      <c r="H1188" s="157" t="s">
        <v>197</v>
      </c>
      <c r="I1188" s="116" t="s">
        <v>58</v>
      </c>
      <c r="J1188" s="116" t="s">
        <v>45</v>
      </c>
      <c r="K1188" s="116" t="s">
        <v>75</v>
      </c>
      <c r="L1188" s="116" t="s">
        <v>75</v>
      </c>
      <c r="M1188" s="116" t="s">
        <v>283</v>
      </c>
      <c r="N1188" s="117">
        <v>1.43</v>
      </c>
      <c r="O1188" s="146">
        <v>466</v>
      </c>
      <c r="P1188" s="146">
        <v>466</v>
      </c>
      <c r="Q1188" s="242">
        <v>0.43</v>
      </c>
      <c r="R1188" s="118" t="str">
        <f t="shared" si="318"/>
        <v>400 - 499</v>
      </c>
      <c r="S1188" s="118" t="str">
        <f t="shared" si="319"/>
        <v>1.4 - 1.59</v>
      </c>
      <c r="T1188" s="119">
        <f t="shared" si="320"/>
        <v>0.6149</v>
      </c>
      <c r="U1188" s="120">
        <f t="shared" si="321"/>
        <v>0.2836468520599999</v>
      </c>
      <c r="V1188" s="161">
        <f t="shared" si="322"/>
        <v>0.61489999999999989</v>
      </c>
      <c r="W1188" s="161">
        <f t="shared" si="323"/>
        <v>283.38011362832077</v>
      </c>
      <c r="X1188" s="121">
        <f t="shared" si="324"/>
        <v>5.7134100000000005</v>
      </c>
      <c r="Y1188" s="188">
        <v>13.287000000000001</v>
      </c>
      <c r="Z1188" s="148">
        <f t="shared" si="325"/>
        <v>1</v>
      </c>
      <c r="AA1188" s="148">
        <f t="shared" si="326"/>
        <v>1</v>
      </c>
      <c r="AB1188" s="122">
        <f t="shared" si="327"/>
        <v>460.85560843766592</v>
      </c>
      <c r="AC1188" s="30">
        <f t="shared" si="328"/>
        <v>659.64384199999984</v>
      </c>
      <c r="AD1188" s="31">
        <f t="shared" si="329"/>
        <v>1</v>
      </c>
      <c r="AE1188" s="164">
        <f t="shared" si="330"/>
        <v>36.321999999999996</v>
      </c>
      <c r="AF1188" s="165">
        <f t="shared" si="331"/>
        <v>5.7134100000000005</v>
      </c>
      <c r="AH1188" t="str">
        <f t="shared" si="332"/>
        <v>2023</v>
      </c>
    </row>
    <row r="1189" spans="4:34" hidden="1" x14ac:dyDescent="0.25">
      <c r="D1189" s="282" t="str">
        <f t="shared" si="317"/>
        <v>Q2 2023</v>
      </c>
      <c r="E1189" s="114" t="s">
        <v>206</v>
      </c>
      <c r="F1189" s="115" t="s">
        <v>84</v>
      </c>
      <c r="G1189" s="157" t="s">
        <v>43</v>
      </c>
      <c r="H1189" s="157" t="s">
        <v>197</v>
      </c>
      <c r="I1189" s="116" t="s">
        <v>72</v>
      </c>
      <c r="J1189" s="116" t="s">
        <v>45</v>
      </c>
      <c r="K1189" s="116" t="s">
        <v>75</v>
      </c>
      <c r="L1189" s="116" t="s">
        <v>75</v>
      </c>
      <c r="M1189" s="116"/>
      <c r="N1189" s="117">
        <v>1.43</v>
      </c>
      <c r="O1189" s="146">
        <v>466</v>
      </c>
      <c r="P1189" s="146">
        <v>466</v>
      </c>
      <c r="Q1189" s="242">
        <v>0.47</v>
      </c>
      <c r="R1189" s="118" t="str">
        <f t="shared" si="318"/>
        <v>400 - 499</v>
      </c>
      <c r="S1189" s="118" t="str">
        <f t="shared" si="319"/>
        <v>1.4 - 1.59</v>
      </c>
      <c r="T1189" s="119">
        <f t="shared" si="320"/>
        <v>0.67209999999999992</v>
      </c>
      <c r="U1189" s="120">
        <f t="shared" si="321"/>
        <v>0.31003260573999991</v>
      </c>
      <c r="V1189" s="161">
        <f t="shared" si="322"/>
        <v>0.67209999999999992</v>
      </c>
      <c r="W1189" s="161">
        <f t="shared" si="323"/>
        <v>309.74105443095527</v>
      </c>
      <c r="X1189" s="121">
        <f t="shared" si="324"/>
        <v>6.2448899999999998</v>
      </c>
      <c r="Y1189" s="188">
        <v>13.287000000000001</v>
      </c>
      <c r="Z1189" s="148">
        <f t="shared" si="325"/>
        <v>1</v>
      </c>
      <c r="AA1189" s="148">
        <f t="shared" si="326"/>
        <v>1</v>
      </c>
      <c r="AB1189" s="122">
        <f t="shared" si="327"/>
        <v>460.85560843766592</v>
      </c>
      <c r="AC1189" s="30">
        <f t="shared" si="328"/>
        <v>659.64384199999984</v>
      </c>
      <c r="AD1189" s="31">
        <f t="shared" si="329"/>
        <v>1</v>
      </c>
      <c r="AE1189" s="164">
        <f t="shared" si="330"/>
        <v>36.321999999999996</v>
      </c>
      <c r="AF1189" s="165">
        <f t="shared" si="331"/>
        <v>6.2448899999999998</v>
      </c>
      <c r="AH1189" t="str">
        <f t="shared" si="332"/>
        <v>2023</v>
      </c>
    </row>
    <row r="1190" spans="4:34" hidden="1" x14ac:dyDescent="0.25">
      <c r="D1190" s="282" t="str">
        <f t="shared" si="317"/>
        <v>Q2 2023</v>
      </c>
      <c r="E1190" s="114" t="s">
        <v>206</v>
      </c>
      <c r="F1190" s="115" t="s">
        <v>84</v>
      </c>
      <c r="G1190" s="157" t="s">
        <v>43</v>
      </c>
      <c r="H1190" s="157" t="s">
        <v>197</v>
      </c>
      <c r="I1190" s="116" t="s">
        <v>58</v>
      </c>
      <c r="J1190" s="116" t="s">
        <v>45</v>
      </c>
      <c r="K1190" s="116" t="s">
        <v>130</v>
      </c>
      <c r="L1190" s="116" t="s">
        <v>130</v>
      </c>
      <c r="M1190" s="116" t="s">
        <v>165</v>
      </c>
      <c r="N1190" s="117">
        <v>1.64</v>
      </c>
      <c r="O1190" s="146">
        <v>280</v>
      </c>
      <c r="P1190" s="146">
        <v>456</v>
      </c>
      <c r="Q1190" s="242">
        <v>0.05</v>
      </c>
      <c r="R1190" s="118" t="str">
        <f t="shared" si="318"/>
        <v>300 - 399</v>
      </c>
      <c r="S1190" s="118" t="str">
        <f t="shared" si="319"/>
        <v>1.6 - 1.79</v>
      </c>
      <c r="T1190" s="119">
        <f t="shared" si="320"/>
        <v>8.2000000000000003E-2</v>
      </c>
      <c r="U1190" s="120">
        <f t="shared" si="321"/>
        <v>3.8687623606615991E-2</v>
      </c>
      <c r="V1190" s="161">
        <f t="shared" si="322"/>
        <v>8.199999999999999E-2</v>
      </c>
      <c r="W1190" s="161">
        <f t="shared" si="323"/>
        <v>26.755186413105033</v>
      </c>
      <c r="X1190" s="121">
        <f t="shared" si="324"/>
        <v>0.56132027344148561</v>
      </c>
      <c r="Y1190" s="188">
        <v>11.226405468829713</v>
      </c>
      <c r="Z1190" s="148">
        <f t="shared" si="325"/>
        <v>35</v>
      </c>
      <c r="AA1190" s="148">
        <f t="shared" si="326"/>
        <v>57</v>
      </c>
      <c r="AB1190" s="122">
        <f t="shared" si="327"/>
        <v>326.28276113542722</v>
      </c>
      <c r="AC1190" s="30">
        <f t="shared" si="328"/>
        <v>773.75247213231978</v>
      </c>
      <c r="AD1190" s="31">
        <f t="shared" si="329"/>
        <v>0.61403508771929827</v>
      </c>
      <c r="AE1190" s="164">
        <f t="shared" si="330"/>
        <v>41.655999999999992</v>
      </c>
      <c r="AF1190" s="165">
        <f t="shared" si="331"/>
        <v>0.56132027344148561</v>
      </c>
      <c r="AH1190" t="str">
        <f t="shared" si="332"/>
        <v>2023</v>
      </c>
    </row>
    <row r="1191" spans="4:34" hidden="1" x14ac:dyDescent="0.25">
      <c r="D1191" s="282" t="str">
        <f t="shared" si="317"/>
        <v>Q2 2023</v>
      </c>
      <c r="E1191" s="114" t="s">
        <v>206</v>
      </c>
      <c r="F1191" s="115" t="s">
        <v>84</v>
      </c>
      <c r="G1191" s="157" t="s">
        <v>43</v>
      </c>
      <c r="H1191" s="157" t="s">
        <v>197</v>
      </c>
      <c r="I1191" s="116" t="s">
        <v>72</v>
      </c>
      <c r="J1191" s="116" t="s">
        <v>45</v>
      </c>
      <c r="K1191" s="116" t="s">
        <v>130</v>
      </c>
      <c r="L1191" s="116" t="s">
        <v>130</v>
      </c>
      <c r="M1191" s="116" t="s">
        <v>165</v>
      </c>
      <c r="N1191" s="117">
        <v>1.64</v>
      </c>
      <c r="O1191" s="146">
        <v>280</v>
      </c>
      <c r="P1191" s="146">
        <v>456</v>
      </c>
      <c r="Q1191" s="242">
        <v>0.315</v>
      </c>
      <c r="R1191" s="118" t="str">
        <f t="shared" si="318"/>
        <v>300 - 399</v>
      </c>
      <c r="S1191" s="118" t="str">
        <f t="shared" si="319"/>
        <v>1.6 - 1.79</v>
      </c>
      <c r="T1191" s="119">
        <f t="shared" si="320"/>
        <v>0.51659999999999995</v>
      </c>
      <c r="U1191" s="120">
        <f t="shared" si="321"/>
        <v>0.24373202872168073</v>
      </c>
      <c r="V1191" s="161">
        <f t="shared" si="322"/>
        <v>0.51659999999999995</v>
      </c>
      <c r="W1191" s="161">
        <f t="shared" si="323"/>
        <v>168.5576744025617</v>
      </c>
      <c r="X1191" s="121">
        <f t="shared" si="324"/>
        <v>3.5363177226813596</v>
      </c>
      <c r="Y1191" s="188">
        <v>11.226405468829713</v>
      </c>
      <c r="Z1191" s="148">
        <f t="shared" si="325"/>
        <v>35</v>
      </c>
      <c r="AA1191" s="148">
        <f t="shared" si="326"/>
        <v>57</v>
      </c>
      <c r="AB1191" s="122">
        <f t="shared" si="327"/>
        <v>326.28276113542722</v>
      </c>
      <c r="AC1191" s="30">
        <f t="shared" si="328"/>
        <v>773.75247213231978</v>
      </c>
      <c r="AD1191" s="31">
        <f t="shared" si="329"/>
        <v>0.61403508771929827</v>
      </c>
      <c r="AE1191" s="164">
        <f t="shared" si="330"/>
        <v>41.655999999999992</v>
      </c>
      <c r="AF1191" s="165">
        <f t="shared" si="331"/>
        <v>3.5363177226813596</v>
      </c>
      <c r="AH1191" t="str">
        <f t="shared" si="332"/>
        <v>2023</v>
      </c>
    </row>
    <row r="1192" spans="4:34" hidden="1" x14ac:dyDescent="0.25">
      <c r="D1192" s="282" t="str">
        <f t="shared" si="317"/>
        <v>Q2 2023</v>
      </c>
      <c r="E1192" s="114" t="s">
        <v>206</v>
      </c>
      <c r="F1192" s="115" t="s">
        <v>84</v>
      </c>
      <c r="G1192" s="157" t="s">
        <v>43</v>
      </c>
      <c r="H1192" s="157" t="s">
        <v>197</v>
      </c>
      <c r="I1192" s="116" t="s">
        <v>72</v>
      </c>
      <c r="J1192" s="116" t="s">
        <v>45</v>
      </c>
      <c r="K1192" s="116" t="s">
        <v>78</v>
      </c>
      <c r="L1192" s="116" t="s">
        <v>78</v>
      </c>
      <c r="M1192" s="116" t="s">
        <v>469</v>
      </c>
      <c r="N1192" s="117">
        <v>1.43</v>
      </c>
      <c r="O1192" s="146">
        <v>466</v>
      </c>
      <c r="P1192" s="146">
        <v>466</v>
      </c>
      <c r="Q1192" s="242">
        <v>3.0000000000000001E-3</v>
      </c>
      <c r="R1192" s="118" t="str">
        <f t="shared" si="318"/>
        <v>400 - 499</v>
      </c>
      <c r="S1192" s="118" t="str">
        <f t="shared" si="319"/>
        <v>1.4 - 1.59</v>
      </c>
      <c r="T1192" s="119">
        <f t="shared" si="320"/>
        <v>4.2899999999999995E-3</v>
      </c>
      <c r="U1192" s="120">
        <f t="shared" si="321"/>
        <v>1.9789315259999994E-3</v>
      </c>
      <c r="V1192" s="161">
        <f t="shared" si="322"/>
        <v>4.2900000000000004E-3</v>
      </c>
      <c r="W1192" s="161">
        <f t="shared" si="323"/>
        <v>1.9770705601975869</v>
      </c>
      <c r="X1192" s="121">
        <f t="shared" si="324"/>
        <v>3.9861000000000001E-2</v>
      </c>
      <c r="Y1192" s="188">
        <v>13.287000000000001</v>
      </c>
      <c r="Z1192" s="148">
        <f t="shared" si="325"/>
        <v>1</v>
      </c>
      <c r="AA1192" s="148">
        <f t="shared" si="326"/>
        <v>1</v>
      </c>
      <c r="AB1192" s="122">
        <f t="shared" si="327"/>
        <v>460.85560843766592</v>
      </c>
      <c r="AC1192" s="30">
        <f t="shared" si="328"/>
        <v>659.64384199999984</v>
      </c>
      <c r="AD1192" s="31">
        <f t="shared" si="329"/>
        <v>1</v>
      </c>
      <c r="AE1192" s="164">
        <f t="shared" si="330"/>
        <v>36.321999999999996</v>
      </c>
      <c r="AF1192" s="165">
        <f t="shared" si="331"/>
        <v>3.9861000000000001E-2</v>
      </c>
      <c r="AH1192" t="str">
        <f t="shared" si="332"/>
        <v>2023</v>
      </c>
    </row>
    <row r="1193" spans="4:34" hidden="1" x14ac:dyDescent="0.25">
      <c r="D1193" s="282" t="str">
        <f t="shared" si="317"/>
        <v>Q2 2023</v>
      </c>
      <c r="E1193" s="114" t="s">
        <v>206</v>
      </c>
      <c r="F1193" s="115" t="s">
        <v>84</v>
      </c>
      <c r="G1193" s="157" t="s">
        <v>43</v>
      </c>
      <c r="H1193" s="157" t="s">
        <v>197</v>
      </c>
      <c r="I1193" s="116" t="s">
        <v>89</v>
      </c>
      <c r="J1193" s="116" t="s">
        <v>45</v>
      </c>
      <c r="K1193" s="116" t="s">
        <v>70</v>
      </c>
      <c r="L1193" s="116" t="s">
        <v>120</v>
      </c>
      <c r="M1193" s="116" t="s">
        <v>277</v>
      </c>
      <c r="N1193" s="117">
        <v>1.04</v>
      </c>
      <c r="O1193" s="146">
        <v>184</v>
      </c>
      <c r="P1193" s="146">
        <v>276</v>
      </c>
      <c r="Q1193" s="242">
        <v>6.5000000000000002E-2</v>
      </c>
      <c r="R1193" s="118" t="str">
        <f t="shared" si="318"/>
        <v>300 - 399</v>
      </c>
      <c r="S1193" s="118" t="str">
        <f t="shared" si="319"/>
        <v>1 - 1.19</v>
      </c>
      <c r="T1193" s="119">
        <f t="shared" si="320"/>
        <v>6.7600000000000007E-2</v>
      </c>
      <c r="U1193" s="120">
        <f t="shared" si="321"/>
        <v>2.0934151679999999E-2</v>
      </c>
      <c r="V1193" s="161">
        <f t="shared" si="322"/>
        <v>6.7600000000000007E-2</v>
      </c>
      <c r="W1193" s="161">
        <f t="shared" si="323"/>
        <v>21.561196627274658</v>
      </c>
      <c r="X1193" s="121">
        <f t="shared" si="324"/>
        <v>0.52175526295446939</v>
      </c>
      <c r="Y1193" s="188">
        <v>8.0270040454533742</v>
      </c>
      <c r="Z1193" s="148">
        <f t="shared" si="325"/>
        <v>2</v>
      </c>
      <c r="AA1193" s="148">
        <f t="shared" si="326"/>
        <v>3</v>
      </c>
      <c r="AB1193" s="122">
        <f t="shared" si="327"/>
        <v>318.95261282950673</v>
      </c>
      <c r="AC1193" s="30">
        <f t="shared" si="328"/>
        <v>322.063872</v>
      </c>
      <c r="AD1193" s="31">
        <f t="shared" si="329"/>
        <v>0.66666666666666663</v>
      </c>
      <c r="AE1193" s="164">
        <f t="shared" si="330"/>
        <v>26.416</v>
      </c>
      <c r="AF1193" s="165">
        <f t="shared" si="331"/>
        <v>0.52175526295446939</v>
      </c>
      <c r="AH1193" t="str">
        <f t="shared" si="332"/>
        <v>2023</v>
      </c>
    </row>
    <row r="1194" spans="4:34" hidden="1" x14ac:dyDescent="0.25">
      <c r="D1194" s="282" t="str">
        <f t="shared" si="317"/>
        <v>Q2 2023</v>
      </c>
      <c r="E1194" s="114" t="s">
        <v>206</v>
      </c>
      <c r="F1194" s="115" t="s">
        <v>84</v>
      </c>
      <c r="G1194" s="157" t="s">
        <v>43</v>
      </c>
      <c r="H1194" s="157" t="s">
        <v>197</v>
      </c>
      <c r="I1194" s="116" t="s">
        <v>44</v>
      </c>
      <c r="J1194" s="116" t="s">
        <v>45</v>
      </c>
      <c r="K1194" s="116" t="s">
        <v>70</v>
      </c>
      <c r="L1194" s="116" t="s">
        <v>118</v>
      </c>
      <c r="M1194" s="116" t="s">
        <v>275</v>
      </c>
      <c r="N1194" s="117">
        <v>1.28</v>
      </c>
      <c r="O1194" s="146">
        <v>416</v>
      </c>
      <c r="P1194" s="146">
        <v>416</v>
      </c>
      <c r="Q1194" s="242">
        <v>0.05</v>
      </c>
      <c r="R1194" s="118" t="str">
        <f t="shared" si="318"/>
        <v>400 - 499</v>
      </c>
      <c r="S1194" s="118" t="str">
        <f t="shared" si="319"/>
        <v>1.2 - 1.39</v>
      </c>
      <c r="T1194" s="119">
        <f t="shared" si="320"/>
        <v>6.4000000000000001E-2</v>
      </c>
      <c r="U1194" s="120">
        <f t="shared" si="321"/>
        <v>2.6425753600000004E-2</v>
      </c>
      <c r="V1194" s="161">
        <f t="shared" si="322"/>
        <v>6.4000000000000015E-2</v>
      </c>
      <c r="W1194" s="161">
        <f t="shared" si="323"/>
        <v>29.415642097360376</v>
      </c>
      <c r="X1194" s="121">
        <f t="shared" si="324"/>
        <v>0.57410499999999998</v>
      </c>
      <c r="Y1194" s="188">
        <v>11.482099999999999</v>
      </c>
      <c r="Z1194" s="148">
        <f t="shared" si="325"/>
        <v>1</v>
      </c>
      <c r="AA1194" s="148">
        <f t="shared" si="326"/>
        <v>1</v>
      </c>
      <c r="AB1194" s="122">
        <f t="shared" si="327"/>
        <v>459.61940777125585</v>
      </c>
      <c r="AC1194" s="30">
        <f t="shared" si="328"/>
        <v>528.51507200000003</v>
      </c>
      <c r="AD1194" s="31">
        <f t="shared" si="329"/>
        <v>1</v>
      </c>
      <c r="AE1194" s="164">
        <f t="shared" si="330"/>
        <v>32.512</v>
      </c>
      <c r="AF1194" s="165">
        <f t="shared" si="331"/>
        <v>0.57410499999999998</v>
      </c>
      <c r="AH1194" t="str">
        <f t="shared" si="332"/>
        <v>2023</v>
      </c>
    </row>
    <row r="1195" spans="4:34" hidden="1" x14ac:dyDescent="0.25">
      <c r="D1195" s="282" t="str">
        <f t="shared" si="317"/>
        <v>Q2 2023</v>
      </c>
      <c r="E1195" s="114" t="s">
        <v>206</v>
      </c>
      <c r="F1195" s="115" t="s">
        <v>84</v>
      </c>
      <c r="G1195" s="157" t="s">
        <v>43</v>
      </c>
      <c r="H1195" s="157" t="s">
        <v>197</v>
      </c>
      <c r="I1195" s="116" t="s">
        <v>44</v>
      </c>
      <c r="J1195" s="116" t="s">
        <v>45</v>
      </c>
      <c r="K1195" s="116" t="s">
        <v>70</v>
      </c>
      <c r="L1195" s="116" t="s">
        <v>118</v>
      </c>
      <c r="M1195" s="116" t="s">
        <v>309</v>
      </c>
      <c r="N1195" s="117">
        <v>1.41</v>
      </c>
      <c r="O1195" s="146">
        <v>320</v>
      </c>
      <c r="P1195" s="146">
        <v>360</v>
      </c>
      <c r="Q1195" s="242">
        <v>0.02</v>
      </c>
      <c r="R1195" s="118" t="str">
        <f t="shared" si="318"/>
        <v>300 - 399</v>
      </c>
      <c r="S1195" s="118" t="str">
        <f t="shared" si="319"/>
        <v>1.4 - 1.59</v>
      </c>
      <c r="T1195" s="119">
        <f t="shared" si="320"/>
        <v>2.8199999999999999E-2</v>
      </c>
      <c r="U1195" s="120">
        <f t="shared" si="321"/>
        <v>1.2737967849931028E-2</v>
      </c>
      <c r="V1195" s="161">
        <f t="shared" si="322"/>
        <v>2.8199999999999999E-2</v>
      </c>
      <c r="W1195" s="161">
        <f t="shared" si="323"/>
        <v>9.633275663033837</v>
      </c>
      <c r="X1195" s="121">
        <f t="shared" si="324"/>
        <v>0.22002338186842388</v>
      </c>
      <c r="Y1195" s="188">
        <v>11.001169093421193</v>
      </c>
      <c r="Z1195" s="148">
        <f t="shared" si="325"/>
        <v>8</v>
      </c>
      <c r="AA1195" s="148">
        <f t="shared" si="326"/>
        <v>9</v>
      </c>
      <c r="AB1195" s="122">
        <f t="shared" si="327"/>
        <v>341.60551996573889</v>
      </c>
      <c r="AC1195" s="30">
        <f t="shared" si="328"/>
        <v>636.89839249655142</v>
      </c>
      <c r="AD1195" s="31">
        <f t="shared" si="329"/>
        <v>0.88888888888888884</v>
      </c>
      <c r="AE1195" s="164">
        <f t="shared" si="330"/>
        <v>35.813999999999993</v>
      </c>
      <c r="AF1195" s="165">
        <f t="shared" si="331"/>
        <v>0.22002338186842388</v>
      </c>
      <c r="AH1195" t="str">
        <f t="shared" si="332"/>
        <v>2023</v>
      </c>
    </row>
    <row r="1196" spans="4:34" hidden="1" x14ac:dyDescent="0.25">
      <c r="D1196" s="282" t="str">
        <f t="shared" si="317"/>
        <v>Q2 2023</v>
      </c>
      <c r="E1196" s="114" t="s">
        <v>206</v>
      </c>
      <c r="F1196" s="115" t="s">
        <v>84</v>
      </c>
      <c r="G1196" s="157" t="s">
        <v>43</v>
      </c>
      <c r="H1196" s="157" t="s">
        <v>197</v>
      </c>
      <c r="I1196" s="116" t="s">
        <v>72</v>
      </c>
      <c r="J1196" s="116" t="s">
        <v>45</v>
      </c>
      <c r="K1196" s="116" t="s">
        <v>70</v>
      </c>
      <c r="L1196" s="116" t="s">
        <v>118</v>
      </c>
      <c r="M1196" s="116"/>
      <c r="N1196" s="117">
        <v>1.21</v>
      </c>
      <c r="O1196" s="146">
        <v>390</v>
      </c>
      <c r="P1196" s="146">
        <v>390</v>
      </c>
      <c r="Q1196" s="242">
        <v>7.8E-2</v>
      </c>
      <c r="R1196" s="118" t="str">
        <f t="shared" si="318"/>
        <v>400 - 499</v>
      </c>
      <c r="S1196" s="118" t="str">
        <f t="shared" si="319"/>
        <v>1.2 - 1.39</v>
      </c>
      <c r="T1196" s="119">
        <f t="shared" si="320"/>
        <v>9.4379999999999992E-2</v>
      </c>
      <c r="U1196" s="120">
        <f t="shared" si="321"/>
        <v>3.6838571483999993E-2</v>
      </c>
      <c r="V1196" s="161">
        <f t="shared" si="322"/>
        <v>9.4380000000000006E-2</v>
      </c>
      <c r="W1196" s="161">
        <f t="shared" si="323"/>
        <v>43.020376567389555</v>
      </c>
      <c r="X1196" s="121">
        <f t="shared" si="324"/>
        <v>0.89824800000000005</v>
      </c>
      <c r="Y1196" s="188">
        <v>11.516</v>
      </c>
      <c r="Z1196" s="148">
        <f t="shared" si="325"/>
        <v>1</v>
      </c>
      <c r="AA1196" s="148">
        <f t="shared" si="326"/>
        <v>1</v>
      </c>
      <c r="AB1196" s="122">
        <f t="shared" si="327"/>
        <v>455.82090026901415</v>
      </c>
      <c r="AC1196" s="30">
        <f t="shared" si="328"/>
        <v>472.28937799999994</v>
      </c>
      <c r="AD1196" s="31">
        <f t="shared" si="329"/>
        <v>1</v>
      </c>
      <c r="AE1196" s="164">
        <f t="shared" si="330"/>
        <v>30.733999999999998</v>
      </c>
      <c r="AF1196" s="165">
        <f t="shared" si="331"/>
        <v>0.89824800000000005</v>
      </c>
      <c r="AH1196" t="str">
        <f t="shared" si="332"/>
        <v>2023</v>
      </c>
    </row>
    <row r="1197" spans="4:34" hidden="1" x14ac:dyDescent="0.25">
      <c r="D1197" s="282" t="str">
        <f t="shared" si="317"/>
        <v>Q2 2023</v>
      </c>
      <c r="E1197" s="114" t="s">
        <v>206</v>
      </c>
      <c r="F1197" s="115" t="s">
        <v>84</v>
      </c>
      <c r="G1197" s="157" t="s">
        <v>43</v>
      </c>
      <c r="H1197" s="157" t="s">
        <v>197</v>
      </c>
      <c r="I1197" s="116" t="s">
        <v>89</v>
      </c>
      <c r="J1197" s="116" t="s">
        <v>45</v>
      </c>
      <c r="K1197" s="116" t="s">
        <v>70</v>
      </c>
      <c r="L1197" s="116" t="s">
        <v>77</v>
      </c>
      <c r="M1197" s="116" t="s">
        <v>295</v>
      </c>
      <c r="N1197" s="117">
        <v>1.6</v>
      </c>
      <c r="O1197" s="146">
        <v>320</v>
      </c>
      <c r="P1197" s="146">
        <v>360</v>
      </c>
      <c r="Q1197" s="242">
        <v>0.1</v>
      </c>
      <c r="R1197" s="118" t="str">
        <f t="shared" si="318"/>
        <v>300 - 399</v>
      </c>
      <c r="S1197" s="118" t="str">
        <f t="shared" si="319"/>
        <v>1.6 - 1.79</v>
      </c>
      <c r="T1197" s="119">
        <f t="shared" si="320"/>
        <v>0.16000000000000003</v>
      </c>
      <c r="U1197" s="120">
        <f t="shared" si="321"/>
        <v>8.2010959448275855E-2</v>
      </c>
      <c r="V1197" s="161">
        <f t="shared" si="322"/>
        <v>0.16</v>
      </c>
      <c r="W1197" s="161">
        <f t="shared" si="323"/>
        <v>48.166378315169183</v>
      </c>
      <c r="X1197" s="121">
        <f t="shared" si="324"/>
        <v>1.1001169093421195</v>
      </c>
      <c r="Y1197" s="188">
        <v>11.001169093421193</v>
      </c>
      <c r="Z1197" s="148">
        <f t="shared" si="325"/>
        <v>8</v>
      </c>
      <c r="AA1197" s="148">
        <f t="shared" si="326"/>
        <v>9</v>
      </c>
      <c r="AB1197" s="122">
        <f t="shared" si="327"/>
        <v>301.03986446980736</v>
      </c>
      <c r="AC1197" s="30">
        <f t="shared" si="328"/>
        <v>820.10959448275855</v>
      </c>
      <c r="AD1197" s="31">
        <f t="shared" si="329"/>
        <v>0.88888888888888884</v>
      </c>
      <c r="AE1197" s="164">
        <f t="shared" si="330"/>
        <v>40.64</v>
      </c>
      <c r="AF1197" s="165">
        <f t="shared" si="331"/>
        <v>1.1001169093421195</v>
      </c>
      <c r="AH1197" t="str">
        <f t="shared" si="332"/>
        <v>2023</v>
      </c>
    </row>
    <row r="1198" spans="4:34" hidden="1" x14ac:dyDescent="0.25">
      <c r="D1198" s="282" t="str">
        <f t="shared" si="317"/>
        <v>Q2 2023</v>
      </c>
      <c r="E1198" s="114" t="s">
        <v>206</v>
      </c>
      <c r="F1198" s="115" t="s">
        <v>84</v>
      </c>
      <c r="G1198" s="157" t="s">
        <v>43</v>
      </c>
      <c r="H1198" s="157" t="s">
        <v>197</v>
      </c>
      <c r="I1198" s="116" t="s">
        <v>72</v>
      </c>
      <c r="J1198" s="116" t="s">
        <v>45</v>
      </c>
      <c r="K1198" s="116" t="s">
        <v>70</v>
      </c>
      <c r="L1198" s="116" t="s">
        <v>77</v>
      </c>
      <c r="M1198" s="116" t="s">
        <v>295</v>
      </c>
      <c r="N1198" s="117">
        <v>1.6</v>
      </c>
      <c r="O1198" s="146">
        <v>400</v>
      </c>
      <c r="P1198" s="146">
        <v>400</v>
      </c>
      <c r="Q1198" s="242">
        <v>0.65</v>
      </c>
      <c r="R1198" s="118" t="str">
        <f t="shared" si="318"/>
        <v>300 - 399</v>
      </c>
      <c r="S1198" s="118" t="str">
        <f t="shared" si="319"/>
        <v>1.6 - 1.79</v>
      </c>
      <c r="T1198" s="119">
        <f t="shared" si="320"/>
        <v>1.04</v>
      </c>
      <c r="U1198" s="120">
        <f t="shared" si="321"/>
        <v>0.5367731200000001</v>
      </c>
      <c r="V1198" s="161">
        <f t="shared" si="322"/>
        <v>1.04</v>
      </c>
      <c r="W1198" s="161">
        <f t="shared" si="323"/>
        <v>367.69552621700473</v>
      </c>
      <c r="X1198" s="121">
        <f t="shared" si="324"/>
        <v>7.7919089888786859</v>
      </c>
      <c r="Y1198" s="188">
        <v>11.987552290582594</v>
      </c>
      <c r="Z1198" s="148">
        <f t="shared" si="325"/>
        <v>1</v>
      </c>
      <c r="AA1198" s="148">
        <f t="shared" si="326"/>
        <v>1</v>
      </c>
      <c r="AB1198" s="122">
        <f t="shared" si="327"/>
        <v>353.55339059327378</v>
      </c>
      <c r="AC1198" s="30">
        <f t="shared" si="328"/>
        <v>825.8048</v>
      </c>
      <c r="AD1198" s="31">
        <f t="shared" si="329"/>
        <v>1</v>
      </c>
      <c r="AE1198" s="164">
        <f t="shared" si="330"/>
        <v>40.64</v>
      </c>
      <c r="AF1198" s="165">
        <f t="shared" si="331"/>
        <v>7.7919089888786859</v>
      </c>
      <c r="AH1198" t="str">
        <f t="shared" si="332"/>
        <v>2023</v>
      </c>
    </row>
    <row r="1199" spans="4:34" hidden="1" x14ac:dyDescent="0.25">
      <c r="D1199" s="282" t="str">
        <f t="shared" si="317"/>
        <v>Q2 2023</v>
      </c>
      <c r="E1199" s="114" t="s">
        <v>206</v>
      </c>
      <c r="F1199" s="115" t="s">
        <v>84</v>
      </c>
      <c r="G1199" s="157" t="s">
        <v>43</v>
      </c>
      <c r="H1199" s="157" t="s">
        <v>197</v>
      </c>
      <c r="I1199" s="116" t="s">
        <v>50</v>
      </c>
      <c r="J1199" s="116" t="s">
        <v>45</v>
      </c>
      <c r="K1199" s="116" t="s">
        <v>70</v>
      </c>
      <c r="L1199" s="116" t="s">
        <v>70</v>
      </c>
      <c r="M1199" s="116" t="s">
        <v>152</v>
      </c>
      <c r="N1199" s="117">
        <v>1.4</v>
      </c>
      <c r="O1199" s="146">
        <v>240</v>
      </c>
      <c r="P1199" s="146">
        <v>240</v>
      </c>
      <c r="Q1199" s="242">
        <v>0.75</v>
      </c>
      <c r="R1199" s="118" t="str">
        <f t="shared" si="318"/>
        <v>200 - 299</v>
      </c>
      <c r="S1199" s="118" t="str">
        <f t="shared" si="319"/>
        <v>1.4 - 1.59</v>
      </c>
      <c r="T1199" s="119">
        <f t="shared" si="320"/>
        <v>1.0499999999999998</v>
      </c>
      <c r="U1199" s="120">
        <f t="shared" si="321"/>
        <v>0.47419259999999991</v>
      </c>
      <c r="V1199" s="161">
        <f t="shared" si="322"/>
        <v>1.0499999999999998</v>
      </c>
      <c r="W1199" s="161">
        <f t="shared" si="323"/>
        <v>254.55844122715712</v>
      </c>
      <c r="X1199" s="121">
        <f t="shared" si="324"/>
        <v>7.1074551039697544</v>
      </c>
      <c r="Y1199" s="188">
        <v>9.4766068052930059</v>
      </c>
      <c r="Z1199" s="148">
        <f t="shared" si="325"/>
        <v>1</v>
      </c>
      <c r="AA1199" s="148">
        <f t="shared" si="326"/>
        <v>1</v>
      </c>
      <c r="AB1199" s="122">
        <f t="shared" si="327"/>
        <v>242.43661069253059</v>
      </c>
      <c r="AC1199" s="30">
        <f t="shared" si="328"/>
        <v>632.25679999999988</v>
      </c>
      <c r="AD1199" s="31">
        <f t="shared" si="329"/>
        <v>1</v>
      </c>
      <c r="AE1199" s="164">
        <f t="shared" si="330"/>
        <v>35.559999999999995</v>
      </c>
      <c r="AF1199" s="165">
        <f t="shared" si="331"/>
        <v>7.1074551039697544</v>
      </c>
      <c r="AH1199" t="str">
        <f t="shared" si="332"/>
        <v>2023</v>
      </c>
    </row>
    <row r="1200" spans="4:34" hidden="1" x14ac:dyDescent="0.25">
      <c r="D1200" s="282" t="str">
        <f t="shared" si="317"/>
        <v>Q2 2023</v>
      </c>
      <c r="E1200" s="114" t="s">
        <v>206</v>
      </c>
      <c r="F1200" s="115" t="s">
        <v>84</v>
      </c>
      <c r="G1200" s="157" t="s">
        <v>43</v>
      </c>
      <c r="H1200" s="157" t="s">
        <v>197</v>
      </c>
      <c r="I1200" s="116" t="s">
        <v>72</v>
      </c>
      <c r="J1200" s="116" t="s">
        <v>45</v>
      </c>
      <c r="K1200" s="116" t="s">
        <v>70</v>
      </c>
      <c r="L1200" s="116" t="s">
        <v>70</v>
      </c>
      <c r="M1200" s="116" t="s">
        <v>294</v>
      </c>
      <c r="N1200" s="117">
        <v>1.744</v>
      </c>
      <c r="O1200" s="146">
        <v>400</v>
      </c>
      <c r="P1200" s="146">
        <v>400</v>
      </c>
      <c r="Q1200" s="242">
        <v>1E-3</v>
      </c>
      <c r="R1200" s="118" t="str">
        <f t="shared" si="318"/>
        <v>300 - 399</v>
      </c>
      <c r="S1200" s="118" t="str">
        <f t="shared" si="319"/>
        <v>1.6 - 1.79</v>
      </c>
      <c r="T1200" s="119">
        <f t="shared" si="320"/>
        <v>1.7440000000000001E-3</v>
      </c>
      <c r="U1200" s="120">
        <f t="shared" si="321"/>
        <v>9.8113868287999983E-4</v>
      </c>
      <c r="V1200" s="161">
        <f t="shared" si="322"/>
        <v>1.7440000000000001E-3</v>
      </c>
      <c r="W1200" s="161">
        <f t="shared" si="323"/>
        <v>0.56568542494923801</v>
      </c>
      <c r="X1200" s="121">
        <f t="shared" si="324"/>
        <v>1.1987552290582593E-2</v>
      </c>
      <c r="Y1200" s="188">
        <v>11.987552290582594</v>
      </c>
      <c r="Z1200" s="148">
        <f t="shared" si="325"/>
        <v>1</v>
      </c>
      <c r="AA1200" s="148">
        <f t="shared" si="326"/>
        <v>1</v>
      </c>
      <c r="AB1200" s="122">
        <f t="shared" si="327"/>
        <v>324.36090880116859</v>
      </c>
      <c r="AC1200" s="30">
        <f t="shared" si="328"/>
        <v>981.13868287999981</v>
      </c>
      <c r="AD1200" s="31">
        <f t="shared" si="329"/>
        <v>1</v>
      </c>
      <c r="AE1200" s="164">
        <f t="shared" si="330"/>
        <v>44.297599999999996</v>
      </c>
      <c r="AF1200" s="165">
        <f t="shared" si="331"/>
        <v>1.1987552290582593E-2</v>
      </c>
      <c r="AH1200" t="str">
        <f t="shared" si="332"/>
        <v>2023</v>
      </c>
    </row>
    <row r="1201" spans="4:34" hidden="1" x14ac:dyDescent="0.25">
      <c r="D1201" s="282" t="str">
        <f t="shared" si="317"/>
        <v>Q2 2023</v>
      </c>
      <c r="E1201" s="114" t="s">
        <v>206</v>
      </c>
      <c r="F1201" s="115" t="s">
        <v>84</v>
      </c>
      <c r="G1201" s="157" t="s">
        <v>43</v>
      </c>
      <c r="H1201" s="157" t="s">
        <v>197</v>
      </c>
      <c r="I1201" s="116" t="s">
        <v>72</v>
      </c>
      <c r="J1201" s="116" t="s">
        <v>45</v>
      </c>
      <c r="K1201" s="116" t="s">
        <v>70</v>
      </c>
      <c r="L1201" s="116" t="s">
        <v>70</v>
      </c>
      <c r="M1201" s="116" t="s">
        <v>294</v>
      </c>
      <c r="N1201" s="117">
        <v>1.32</v>
      </c>
      <c r="O1201" s="146">
        <v>466</v>
      </c>
      <c r="P1201" s="146">
        <v>466</v>
      </c>
      <c r="Q1201" s="242">
        <v>2.8000000000000001E-2</v>
      </c>
      <c r="R1201" s="118" t="str">
        <f t="shared" si="318"/>
        <v>400 - 499</v>
      </c>
      <c r="S1201" s="118" t="str">
        <f t="shared" si="319"/>
        <v>1.2 - 1.39</v>
      </c>
      <c r="T1201" s="119">
        <f t="shared" si="320"/>
        <v>3.696E-2</v>
      </c>
      <c r="U1201" s="120">
        <f t="shared" si="321"/>
        <v>1.5737774975999996E-2</v>
      </c>
      <c r="V1201" s="161">
        <f t="shared" si="322"/>
        <v>3.696E-2</v>
      </c>
      <c r="W1201" s="161">
        <f t="shared" si="323"/>
        <v>18.452658561844142</v>
      </c>
      <c r="X1201" s="121">
        <f t="shared" si="324"/>
        <v>0.37203600000000003</v>
      </c>
      <c r="Y1201" s="188">
        <v>13.287000000000001</v>
      </c>
      <c r="Z1201" s="148">
        <f t="shared" si="325"/>
        <v>1</v>
      </c>
      <c r="AA1201" s="148">
        <f t="shared" si="326"/>
        <v>1</v>
      </c>
      <c r="AB1201" s="122">
        <f t="shared" si="327"/>
        <v>499.26024247413807</v>
      </c>
      <c r="AC1201" s="30">
        <f t="shared" si="328"/>
        <v>562.06339199999991</v>
      </c>
      <c r="AD1201" s="31">
        <f t="shared" si="329"/>
        <v>1</v>
      </c>
      <c r="AE1201" s="164">
        <f t="shared" si="330"/>
        <v>33.527999999999999</v>
      </c>
      <c r="AF1201" s="165">
        <f t="shared" si="331"/>
        <v>0.37203600000000003</v>
      </c>
      <c r="AH1201" t="str">
        <f t="shared" si="332"/>
        <v>2023</v>
      </c>
    </row>
    <row r="1202" spans="4:34" hidden="1" x14ac:dyDescent="0.25">
      <c r="D1202" s="282" t="str">
        <f t="shared" si="317"/>
        <v>Q2 2023</v>
      </c>
      <c r="E1202" s="114" t="s">
        <v>206</v>
      </c>
      <c r="F1202" s="115" t="s">
        <v>84</v>
      </c>
      <c r="G1202" s="157" t="s">
        <v>43</v>
      </c>
      <c r="H1202" s="157" t="s">
        <v>197</v>
      </c>
      <c r="I1202" s="116" t="s">
        <v>58</v>
      </c>
      <c r="J1202" s="116" t="s">
        <v>45</v>
      </c>
      <c r="K1202" s="116" t="s">
        <v>70</v>
      </c>
      <c r="L1202" s="116" t="s">
        <v>70</v>
      </c>
      <c r="M1202" s="116" t="s">
        <v>131</v>
      </c>
      <c r="N1202" s="117">
        <v>1.1000000000000001</v>
      </c>
      <c r="O1202" s="146">
        <v>126</v>
      </c>
      <c r="P1202" s="146">
        <v>294</v>
      </c>
      <c r="Q1202" s="242">
        <v>0.03</v>
      </c>
      <c r="R1202" s="118" t="str">
        <f t="shared" si="318"/>
        <v>200 - 299</v>
      </c>
      <c r="S1202" s="118" t="str">
        <f t="shared" si="319"/>
        <v>1 - 1.19</v>
      </c>
      <c r="T1202" s="119">
        <f t="shared" si="320"/>
        <v>3.3000000000000002E-2</v>
      </c>
      <c r="U1202" s="120">
        <f t="shared" si="321"/>
        <v>8.4794046206896571E-3</v>
      </c>
      <c r="V1202" s="161">
        <f t="shared" si="322"/>
        <v>3.3000000000000002E-2</v>
      </c>
      <c r="W1202" s="161">
        <f t="shared" si="323"/>
        <v>9.5958741133885237</v>
      </c>
      <c r="X1202" s="121">
        <f t="shared" si="324"/>
        <v>0.17154884112296373</v>
      </c>
      <c r="Y1202" s="188">
        <v>5.718294704098791</v>
      </c>
      <c r="Z1202" s="148">
        <f t="shared" si="325"/>
        <v>3</v>
      </c>
      <c r="AA1202" s="148">
        <f t="shared" si="326"/>
        <v>7</v>
      </c>
      <c r="AB1202" s="122">
        <f t="shared" si="327"/>
        <v>290.78406404207647</v>
      </c>
      <c r="AC1202" s="30">
        <f t="shared" si="328"/>
        <v>282.64682068965521</v>
      </c>
      <c r="AD1202" s="31">
        <f t="shared" si="329"/>
        <v>0.42857142857142855</v>
      </c>
      <c r="AE1202" s="164">
        <f t="shared" si="330"/>
        <v>27.94</v>
      </c>
      <c r="AF1202" s="165">
        <f t="shared" si="331"/>
        <v>0.17154884112296373</v>
      </c>
      <c r="AH1202" t="str">
        <f t="shared" si="332"/>
        <v>2023</v>
      </c>
    </row>
    <row r="1203" spans="4:34" hidden="1" x14ac:dyDescent="0.25">
      <c r="D1203" s="282" t="str">
        <f t="shared" si="317"/>
        <v>Q2 2023</v>
      </c>
      <c r="E1203" s="114" t="s">
        <v>206</v>
      </c>
      <c r="F1203" s="115" t="s">
        <v>84</v>
      </c>
      <c r="G1203" s="157" t="s">
        <v>43</v>
      </c>
      <c r="H1203" s="157" t="s">
        <v>197</v>
      </c>
      <c r="I1203" s="116" t="s">
        <v>72</v>
      </c>
      <c r="J1203" s="116" t="s">
        <v>45</v>
      </c>
      <c r="K1203" s="116" t="s">
        <v>70</v>
      </c>
      <c r="L1203" s="116" t="s">
        <v>70</v>
      </c>
      <c r="M1203" s="116" t="s">
        <v>294</v>
      </c>
      <c r="N1203" s="117">
        <v>1.43</v>
      </c>
      <c r="O1203" s="146">
        <v>466</v>
      </c>
      <c r="P1203" s="146">
        <v>466</v>
      </c>
      <c r="Q1203" s="242">
        <v>4.4999999999999998E-2</v>
      </c>
      <c r="R1203" s="118" t="str">
        <f t="shared" si="318"/>
        <v>400 - 499</v>
      </c>
      <c r="S1203" s="118" t="str">
        <f t="shared" si="319"/>
        <v>1.4 - 1.59</v>
      </c>
      <c r="T1203" s="119">
        <f t="shared" si="320"/>
        <v>6.4349999999999991E-2</v>
      </c>
      <c r="U1203" s="120">
        <f t="shared" si="321"/>
        <v>2.9683972889999993E-2</v>
      </c>
      <c r="V1203" s="161">
        <f t="shared" si="322"/>
        <v>6.4349999999999991E-2</v>
      </c>
      <c r="W1203" s="161">
        <f t="shared" si="323"/>
        <v>29.656058402963801</v>
      </c>
      <c r="X1203" s="121">
        <f t="shared" si="324"/>
        <v>0.59791499999999997</v>
      </c>
      <c r="Y1203" s="188">
        <v>13.287000000000001</v>
      </c>
      <c r="Z1203" s="148">
        <f t="shared" si="325"/>
        <v>1</v>
      </c>
      <c r="AA1203" s="148">
        <f t="shared" si="326"/>
        <v>1</v>
      </c>
      <c r="AB1203" s="122">
        <f t="shared" si="327"/>
        <v>460.85560843766592</v>
      </c>
      <c r="AC1203" s="30">
        <f t="shared" si="328"/>
        <v>659.64384199999984</v>
      </c>
      <c r="AD1203" s="31">
        <f t="shared" si="329"/>
        <v>1</v>
      </c>
      <c r="AE1203" s="164">
        <f t="shared" si="330"/>
        <v>36.321999999999996</v>
      </c>
      <c r="AF1203" s="165">
        <f t="shared" si="331"/>
        <v>0.59791499999999997</v>
      </c>
      <c r="AH1203" t="str">
        <f t="shared" si="332"/>
        <v>2023</v>
      </c>
    </row>
    <row r="1204" spans="4:34" hidden="1" x14ac:dyDescent="0.25">
      <c r="D1204" s="282" t="str">
        <f t="shared" si="317"/>
        <v>Q2 2023</v>
      </c>
      <c r="E1204" s="114" t="s">
        <v>206</v>
      </c>
      <c r="F1204" s="115" t="s">
        <v>84</v>
      </c>
      <c r="G1204" s="157" t="s">
        <v>43</v>
      </c>
      <c r="H1204" s="157" t="s">
        <v>197</v>
      </c>
      <c r="I1204" s="116" t="s">
        <v>72</v>
      </c>
      <c r="J1204" s="116" t="s">
        <v>45</v>
      </c>
      <c r="K1204" s="116" t="s">
        <v>70</v>
      </c>
      <c r="L1204" s="116" t="s">
        <v>70</v>
      </c>
      <c r="M1204" s="116" t="s">
        <v>294</v>
      </c>
      <c r="N1204" s="117">
        <v>1.19</v>
      </c>
      <c r="O1204" s="146">
        <v>390</v>
      </c>
      <c r="P1204" s="146">
        <v>390</v>
      </c>
      <c r="Q1204" s="242">
        <v>4.4999999999999998E-2</v>
      </c>
      <c r="R1204" s="118" t="str">
        <f t="shared" si="318"/>
        <v>400 - 499</v>
      </c>
      <c r="S1204" s="118" t="str">
        <f t="shared" si="319"/>
        <v>1 - 1.19</v>
      </c>
      <c r="T1204" s="119">
        <f t="shared" si="320"/>
        <v>5.3549999999999993E-2</v>
      </c>
      <c r="U1204" s="120">
        <f t="shared" si="321"/>
        <v>2.0556249209999995E-2</v>
      </c>
      <c r="V1204" s="161">
        <f t="shared" si="322"/>
        <v>5.3549999999999986E-2</v>
      </c>
      <c r="W1204" s="161">
        <f t="shared" si="323"/>
        <v>24.819448019647819</v>
      </c>
      <c r="X1204" s="121">
        <f t="shared" si="324"/>
        <v>0.51822000000000001</v>
      </c>
      <c r="Y1204" s="188">
        <v>11.516</v>
      </c>
      <c r="Z1204" s="148">
        <f t="shared" si="325"/>
        <v>1</v>
      </c>
      <c r="AA1204" s="148">
        <f t="shared" si="326"/>
        <v>1</v>
      </c>
      <c r="AB1204" s="122">
        <f t="shared" si="327"/>
        <v>463.48175573572024</v>
      </c>
      <c r="AC1204" s="30">
        <f t="shared" si="328"/>
        <v>456.80553799999984</v>
      </c>
      <c r="AD1204" s="31">
        <f t="shared" si="329"/>
        <v>1</v>
      </c>
      <c r="AE1204" s="164">
        <f t="shared" si="330"/>
        <v>30.225999999999996</v>
      </c>
      <c r="AF1204" s="165">
        <f t="shared" si="331"/>
        <v>0.51822000000000001</v>
      </c>
      <c r="AH1204" t="str">
        <f t="shared" si="332"/>
        <v>2023</v>
      </c>
    </row>
    <row r="1205" spans="4:34" hidden="1" x14ac:dyDescent="0.25">
      <c r="D1205" s="282" t="str">
        <f t="shared" si="317"/>
        <v>Q2 2023</v>
      </c>
      <c r="E1205" s="114" t="s">
        <v>206</v>
      </c>
      <c r="F1205" s="115" t="s">
        <v>84</v>
      </c>
      <c r="G1205" s="157" t="s">
        <v>43</v>
      </c>
      <c r="H1205" s="157" t="s">
        <v>197</v>
      </c>
      <c r="I1205" s="116" t="s">
        <v>89</v>
      </c>
      <c r="J1205" s="116" t="s">
        <v>45</v>
      </c>
      <c r="K1205" s="116" t="s">
        <v>70</v>
      </c>
      <c r="L1205" s="116" t="s">
        <v>70</v>
      </c>
      <c r="M1205" s="116" t="s">
        <v>185</v>
      </c>
      <c r="N1205" s="117">
        <v>1.1000000000000001</v>
      </c>
      <c r="O1205" s="146">
        <v>126</v>
      </c>
      <c r="P1205" s="146">
        <v>294</v>
      </c>
      <c r="Q1205" s="242">
        <v>0.1</v>
      </c>
      <c r="R1205" s="118" t="str">
        <f t="shared" si="318"/>
        <v>200 - 299</v>
      </c>
      <c r="S1205" s="118" t="str">
        <f t="shared" si="319"/>
        <v>1 - 1.19</v>
      </c>
      <c r="T1205" s="119">
        <f t="shared" si="320"/>
        <v>0.11000000000000001</v>
      </c>
      <c r="U1205" s="120">
        <f t="shared" si="321"/>
        <v>2.8264682068965524E-2</v>
      </c>
      <c r="V1205" s="161">
        <f t="shared" si="322"/>
        <v>0.11000000000000003</v>
      </c>
      <c r="W1205" s="161">
        <f t="shared" si="323"/>
        <v>31.986247044628414</v>
      </c>
      <c r="X1205" s="121">
        <f t="shared" si="324"/>
        <v>0.57182947040987908</v>
      </c>
      <c r="Y1205" s="188">
        <v>5.718294704098791</v>
      </c>
      <c r="Z1205" s="148">
        <f t="shared" si="325"/>
        <v>3</v>
      </c>
      <c r="AA1205" s="148">
        <f t="shared" si="326"/>
        <v>7</v>
      </c>
      <c r="AB1205" s="122">
        <f t="shared" si="327"/>
        <v>290.78406404207647</v>
      </c>
      <c r="AC1205" s="30">
        <f t="shared" si="328"/>
        <v>282.64682068965521</v>
      </c>
      <c r="AD1205" s="31">
        <f t="shared" si="329"/>
        <v>0.42857142857142855</v>
      </c>
      <c r="AE1205" s="164">
        <f t="shared" si="330"/>
        <v>27.94</v>
      </c>
      <c r="AF1205" s="165">
        <f t="shared" si="331"/>
        <v>0.57182947040987908</v>
      </c>
      <c r="AH1205" t="str">
        <f t="shared" si="332"/>
        <v>2023</v>
      </c>
    </row>
    <row r="1206" spans="4:34" hidden="1" x14ac:dyDescent="0.25">
      <c r="D1206" s="282" t="str">
        <f t="shared" si="317"/>
        <v>Q2 2023</v>
      </c>
      <c r="E1206" s="114" t="s">
        <v>206</v>
      </c>
      <c r="F1206" s="115" t="s">
        <v>84</v>
      </c>
      <c r="G1206" s="157" t="s">
        <v>43</v>
      </c>
      <c r="H1206" s="157" t="s">
        <v>197</v>
      </c>
      <c r="I1206" s="116" t="s">
        <v>72</v>
      </c>
      <c r="J1206" s="116" t="s">
        <v>45</v>
      </c>
      <c r="K1206" s="116" t="s">
        <v>70</v>
      </c>
      <c r="L1206" s="116" t="s">
        <v>70</v>
      </c>
      <c r="M1206" s="116" t="s">
        <v>294</v>
      </c>
      <c r="N1206" s="117">
        <v>1.19</v>
      </c>
      <c r="O1206" s="146">
        <v>390</v>
      </c>
      <c r="P1206" s="146">
        <v>390</v>
      </c>
      <c r="Q1206" s="242">
        <v>0.2</v>
      </c>
      <c r="R1206" s="118" t="str">
        <f t="shared" si="318"/>
        <v>400 - 499</v>
      </c>
      <c r="S1206" s="118" t="str">
        <f t="shared" si="319"/>
        <v>1 - 1.19</v>
      </c>
      <c r="T1206" s="119">
        <f t="shared" si="320"/>
        <v>0.23799999999999999</v>
      </c>
      <c r="U1206" s="120">
        <f t="shared" si="321"/>
        <v>9.1361107599999963E-2</v>
      </c>
      <c r="V1206" s="161">
        <f t="shared" si="322"/>
        <v>0.23799999999999999</v>
      </c>
      <c r="W1206" s="161">
        <f t="shared" si="323"/>
        <v>110.30865786510142</v>
      </c>
      <c r="X1206" s="121">
        <f t="shared" si="324"/>
        <v>2.3031999999999999</v>
      </c>
      <c r="Y1206" s="188">
        <v>11.516</v>
      </c>
      <c r="Z1206" s="148">
        <f t="shared" si="325"/>
        <v>1</v>
      </c>
      <c r="AA1206" s="148">
        <f t="shared" si="326"/>
        <v>1</v>
      </c>
      <c r="AB1206" s="122">
        <f t="shared" si="327"/>
        <v>463.48175573572024</v>
      </c>
      <c r="AC1206" s="30">
        <f t="shared" si="328"/>
        <v>456.80553799999984</v>
      </c>
      <c r="AD1206" s="31">
        <f t="shared" si="329"/>
        <v>1</v>
      </c>
      <c r="AE1206" s="164">
        <f t="shared" si="330"/>
        <v>30.225999999999996</v>
      </c>
      <c r="AF1206" s="165">
        <f t="shared" si="331"/>
        <v>2.3031999999999999</v>
      </c>
      <c r="AH1206" t="str">
        <f t="shared" si="332"/>
        <v>2023</v>
      </c>
    </row>
    <row r="1207" spans="4:34" hidden="1" x14ac:dyDescent="0.25">
      <c r="D1207" s="282" t="str">
        <f t="shared" si="317"/>
        <v>Q2 2023</v>
      </c>
      <c r="E1207" s="114" t="s">
        <v>206</v>
      </c>
      <c r="F1207" s="115" t="s">
        <v>84</v>
      </c>
      <c r="G1207" s="157" t="s">
        <v>43</v>
      </c>
      <c r="H1207" s="157" t="s">
        <v>197</v>
      </c>
      <c r="I1207" s="116" t="s">
        <v>89</v>
      </c>
      <c r="J1207" s="116" t="s">
        <v>45</v>
      </c>
      <c r="K1207" s="116" t="s">
        <v>70</v>
      </c>
      <c r="L1207" s="116" t="s">
        <v>70</v>
      </c>
      <c r="M1207" s="116" t="s">
        <v>131</v>
      </c>
      <c r="N1207" s="117">
        <v>0.95</v>
      </c>
      <c r="O1207" s="146">
        <v>120</v>
      </c>
      <c r="P1207" s="146">
        <v>240</v>
      </c>
      <c r="Q1207" s="242">
        <v>0.2</v>
      </c>
      <c r="R1207" s="118" t="str">
        <f t="shared" si="318"/>
        <v>200 - 299</v>
      </c>
      <c r="S1207" s="118" t="str">
        <f t="shared" si="319"/>
        <v>0.8 - 0.99</v>
      </c>
      <c r="T1207" s="119">
        <f t="shared" si="320"/>
        <v>0.19</v>
      </c>
      <c r="U1207" s="120">
        <f t="shared" si="321"/>
        <v>4.6580552000000004E-2</v>
      </c>
      <c r="V1207" s="161">
        <f t="shared" si="322"/>
        <v>0.19000000000000003</v>
      </c>
      <c r="W1207" s="161">
        <f t="shared" si="323"/>
        <v>53.665631459994955</v>
      </c>
      <c r="X1207" s="121">
        <f t="shared" si="324"/>
        <v>1.4458203211205276</v>
      </c>
      <c r="Y1207" s="188">
        <v>7.2291016056026374</v>
      </c>
      <c r="Z1207" s="148">
        <f t="shared" si="325"/>
        <v>1</v>
      </c>
      <c r="AA1207" s="148">
        <f t="shared" si="326"/>
        <v>2</v>
      </c>
      <c r="AB1207" s="122">
        <f t="shared" si="327"/>
        <v>282.45069189471025</v>
      </c>
      <c r="AC1207" s="30">
        <f t="shared" si="328"/>
        <v>232.90276</v>
      </c>
      <c r="AD1207" s="31">
        <f t="shared" si="329"/>
        <v>0.5</v>
      </c>
      <c r="AE1207" s="164">
        <f t="shared" si="330"/>
        <v>24.13</v>
      </c>
      <c r="AF1207" s="165">
        <f t="shared" si="331"/>
        <v>1.4458203211205276</v>
      </c>
      <c r="AH1207" t="str">
        <f t="shared" si="332"/>
        <v>2023</v>
      </c>
    </row>
    <row r="1208" spans="4:34" hidden="1" x14ac:dyDescent="0.25">
      <c r="D1208" s="282" t="str">
        <f t="shared" si="317"/>
        <v>Q2 2023</v>
      </c>
      <c r="E1208" s="114" t="s">
        <v>206</v>
      </c>
      <c r="F1208" s="115" t="s">
        <v>84</v>
      </c>
      <c r="G1208" s="157" t="s">
        <v>43</v>
      </c>
      <c r="H1208" s="157" t="s">
        <v>197</v>
      </c>
      <c r="I1208" s="116" t="s">
        <v>89</v>
      </c>
      <c r="J1208" s="116" t="s">
        <v>45</v>
      </c>
      <c r="K1208" s="116" t="s">
        <v>70</v>
      </c>
      <c r="L1208" s="116" t="s">
        <v>70</v>
      </c>
      <c r="M1208" s="116" t="s">
        <v>131</v>
      </c>
      <c r="N1208" s="117">
        <v>1.39</v>
      </c>
      <c r="O1208" s="146">
        <v>454</v>
      </c>
      <c r="P1208" s="146">
        <v>454</v>
      </c>
      <c r="Q1208" s="242">
        <v>0.3</v>
      </c>
      <c r="R1208" s="118" t="str">
        <f t="shared" si="318"/>
        <v>400 - 499</v>
      </c>
      <c r="S1208" s="118" t="str">
        <f t="shared" si="319"/>
        <v>1.2 - 1.39</v>
      </c>
      <c r="T1208" s="119">
        <f t="shared" si="320"/>
        <v>0.41699999999999998</v>
      </c>
      <c r="U1208" s="120">
        <f t="shared" si="321"/>
        <v>0.18697704539999999</v>
      </c>
      <c r="V1208" s="161">
        <f t="shared" si="322"/>
        <v>0.41699999999999998</v>
      </c>
      <c r="W1208" s="161">
        <f t="shared" si="323"/>
        <v>192.61588719521552</v>
      </c>
      <c r="X1208" s="121">
        <f t="shared" si="324"/>
        <v>3.9020999999999999</v>
      </c>
      <c r="Y1208" s="188">
        <v>13.007</v>
      </c>
      <c r="Z1208" s="148">
        <f t="shared" si="325"/>
        <v>1</v>
      </c>
      <c r="AA1208" s="148">
        <f t="shared" si="326"/>
        <v>1</v>
      </c>
      <c r="AB1208" s="122">
        <f t="shared" si="327"/>
        <v>461.90860238660804</v>
      </c>
      <c r="AC1208" s="30">
        <f t="shared" si="328"/>
        <v>623.25681799999995</v>
      </c>
      <c r="AD1208" s="31">
        <f t="shared" si="329"/>
        <v>1</v>
      </c>
      <c r="AE1208" s="164">
        <f t="shared" si="330"/>
        <v>35.305999999999997</v>
      </c>
      <c r="AF1208" s="165">
        <f t="shared" si="331"/>
        <v>3.9020999999999999</v>
      </c>
      <c r="AH1208" t="str">
        <f t="shared" si="332"/>
        <v>2023</v>
      </c>
    </row>
    <row r="1209" spans="4:34" hidden="1" x14ac:dyDescent="0.25">
      <c r="D1209" s="282" t="str">
        <f t="shared" si="317"/>
        <v>Q2 2023</v>
      </c>
      <c r="E1209" s="114" t="s">
        <v>206</v>
      </c>
      <c r="F1209" s="115" t="s">
        <v>84</v>
      </c>
      <c r="G1209" s="157" t="s">
        <v>43</v>
      </c>
      <c r="H1209" s="157" t="s">
        <v>197</v>
      </c>
      <c r="I1209" s="116" t="s">
        <v>58</v>
      </c>
      <c r="J1209" s="116" t="s">
        <v>45</v>
      </c>
      <c r="K1209" s="116" t="s">
        <v>70</v>
      </c>
      <c r="L1209" s="116" t="s">
        <v>70</v>
      </c>
      <c r="M1209" s="116" t="s">
        <v>131</v>
      </c>
      <c r="N1209" s="117">
        <v>1.4</v>
      </c>
      <c r="O1209" s="146">
        <v>400</v>
      </c>
      <c r="P1209" s="146">
        <v>400</v>
      </c>
      <c r="Q1209" s="242">
        <v>0.8</v>
      </c>
      <c r="R1209" s="118" t="str">
        <f t="shared" si="318"/>
        <v>400 - 499</v>
      </c>
      <c r="S1209" s="118" t="str">
        <f t="shared" si="319"/>
        <v>1.4 - 1.59</v>
      </c>
      <c r="T1209" s="119">
        <f t="shared" si="320"/>
        <v>1.1199999999999999</v>
      </c>
      <c r="U1209" s="120">
        <f t="shared" si="321"/>
        <v>0.50580543999999994</v>
      </c>
      <c r="V1209" s="161">
        <f t="shared" si="322"/>
        <v>1.1199999999999999</v>
      </c>
      <c r="W1209" s="161">
        <f t="shared" si="323"/>
        <v>452.54833995939043</v>
      </c>
      <c r="X1209" s="121">
        <f t="shared" si="324"/>
        <v>9.5900418324660759</v>
      </c>
      <c r="Y1209" s="188">
        <v>11.987552290582594</v>
      </c>
      <c r="Z1209" s="148">
        <f t="shared" si="325"/>
        <v>1</v>
      </c>
      <c r="AA1209" s="148">
        <f t="shared" si="326"/>
        <v>1</v>
      </c>
      <c r="AB1209" s="122">
        <f t="shared" si="327"/>
        <v>404.06101782088433</v>
      </c>
      <c r="AC1209" s="30">
        <f t="shared" si="328"/>
        <v>632.25679999999988</v>
      </c>
      <c r="AD1209" s="31">
        <f t="shared" si="329"/>
        <v>1</v>
      </c>
      <c r="AE1209" s="164">
        <f t="shared" si="330"/>
        <v>35.559999999999995</v>
      </c>
      <c r="AF1209" s="165">
        <f t="shared" si="331"/>
        <v>9.5900418324660759</v>
      </c>
      <c r="AH1209" t="str">
        <f t="shared" si="332"/>
        <v>2023</v>
      </c>
    </row>
    <row r="1210" spans="4:34" hidden="1" x14ac:dyDescent="0.25">
      <c r="D1210" s="282" t="str">
        <f t="shared" si="317"/>
        <v>Q2 2023</v>
      </c>
      <c r="E1210" s="114" t="s">
        <v>206</v>
      </c>
      <c r="F1210" s="115" t="s">
        <v>84</v>
      </c>
      <c r="G1210" s="157" t="s">
        <v>43</v>
      </c>
      <c r="H1210" s="157" t="s">
        <v>197</v>
      </c>
      <c r="I1210" s="116" t="s">
        <v>73</v>
      </c>
      <c r="J1210" s="116" t="s">
        <v>45</v>
      </c>
      <c r="K1210" s="116" t="s">
        <v>70</v>
      </c>
      <c r="L1210" s="116" t="s">
        <v>70</v>
      </c>
      <c r="M1210" s="116" t="s">
        <v>131</v>
      </c>
      <c r="N1210" s="117">
        <v>1.4</v>
      </c>
      <c r="O1210" s="146">
        <v>400</v>
      </c>
      <c r="P1210" s="146">
        <v>400</v>
      </c>
      <c r="Q1210" s="242">
        <v>1</v>
      </c>
      <c r="R1210" s="118" t="str">
        <f t="shared" si="318"/>
        <v>400 - 499</v>
      </c>
      <c r="S1210" s="118" t="str">
        <f t="shared" si="319"/>
        <v>1.4 - 1.59</v>
      </c>
      <c r="T1210" s="119">
        <f t="shared" si="320"/>
        <v>1.4</v>
      </c>
      <c r="U1210" s="120">
        <f t="shared" si="321"/>
        <v>0.63225679999999984</v>
      </c>
      <c r="V1210" s="161">
        <f t="shared" si="322"/>
        <v>1.4</v>
      </c>
      <c r="W1210" s="161">
        <f t="shared" si="323"/>
        <v>565.68542494923804</v>
      </c>
      <c r="X1210" s="121">
        <f t="shared" si="324"/>
        <v>11.987552290582594</v>
      </c>
      <c r="Y1210" s="188">
        <v>11.987552290582594</v>
      </c>
      <c r="Z1210" s="148">
        <f t="shared" si="325"/>
        <v>1</v>
      </c>
      <c r="AA1210" s="148">
        <f t="shared" si="326"/>
        <v>1</v>
      </c>
      <c r="AB1210" s="122">
        <f t="shared" si="327"/>
        <v>404.06101782088433</v>
      </c>
      <c r="AC1210" s="30">
        <f t="shared" si="328"/>
        <v>632.25679999999988</v>
      </c>
      <c r="AD1210" s="31">
        <f t="shared" si="329"/>
        <v>1</v>
      </c>
      <c r="AE1210" s="164">
        <f t="shared" si="330"/>
        <v>35.559999999999995</v>
      </c>
      <c r="AF1210" s="165">
        <f t="shared" si="331"/>
        <v>11.987552290582594</v>
      </c>
      <c r="AH1210" t="str">
        <f t="shared" si="332"/>
        <v>2023</v>
      </c>
    </row>
    <row r="1211" spans="4:34" hidden="1" x14ac:dyDescent="0.25">
      <c r="D1211" s="282" t="str">
        <f t="shared" si="317"/>
        <v>Q2 2023</v>
      </c>
      <c r="E1211" s="114" t="s">
        <v>206</v>
      </c>
      <c r="F1211" s="115" t="s">
        <v>84</v>
      </c>
      <c r="G1211" s="157" t="s">
        <v>43</v>
      </c>
      <c r="H1211" s="157" t="s">
        <v>197</v>
      </c>
      <c r="I1211" s="116" t="s">
        <v>72</v>
      </c>
      <c r="J1211" s="116" t="s">
        <v>45</v>
      </c>
      <c r="K1211" s="116" t="s">
        <v>70</v>
      </c>
      <c r="L1211" s="116" t="s">
        <v>70</v>
      </c>
      <c r="M1211" s="116" t="s">
        <v>297</v>
      </c>
      <c r="N1211" s="117">
        <v>1.43</v>
      </c>
      <c r="O1211" s="146">
        <v>400</v>
      </c>
      <c r="P1211" s="146">
        <v>400</v>
      </c>
      <c r="Q1211" s="242">
        <v>1E-3</v>
      </c>
      <c r="R1211" s="118" t="str">
        <f t="shared" si="318"/>
        <v>300 - 399</v>
      </c>
      <c r="S1211" s="118" t="str">
        <f t="shared" si="319"/>
        <v>1.4 - 1.59</v>
      </c>
      <c r="T1211" s="119">
        <f t="shared" si="320"/>
        <v>1.4300000000000001E-3</v>
      </c>
      <c r="U1211" s="120">
        <f t="shared" si="321"/>
        <v>6.5964384199999979E-4</v>
      </c>
      <c r="V1211" s="161">
        <f t="shared" si="322"/>
        <v>1.4299999999999998E-3</v>
      </c>
      <c r="W1211" s="161">
        <f t="shared" si="323"/>
        <v>0.56568542494923801</v>
      </c>
      <c r="X1211" s="121">
        <f t="shared" si="324"/>
        <v>1.1987552290582593E-2</v>
      </c>
      <c r="Y1211" s="188">
        <v>11.987552290582594</v>
      </c>
      <c r="Z1211" s="148">
        <f t="shared" si="325"/>
        <v>1</v>
      </c>
      <c r="AA1211" s="148">
        <f t="shared" si="326"/>
        <v>1</v>
      </c>
      <c r="AB1211" s="122">
        <f t="shared" si="327"/>
        <v>395.58421325121543</v>
      </c>
      <c r="AC1211" s="30">
        <f t="shared" si="328"/>
        <v>659.64384199999984</v>
      </c>
      <c r="AD1211" s="31">
        <f t="shared" si="329"/>
        <v>1</v>
      </c>
      <c r="AE1211" s="164">
        <f t="shared" si="330"/>
        <v>36.321999999999996</v>
      </c>
      <c r="AF1211" s="165">
        <f t="shared" si="331"/>
        <v>1.1987552290582593E-2</v>
      </c>
      <c r="AH1211" t="str">
        <f t="shared" si="332"/>
        <v>2023</v>
      </c>
    </row>
    <row r="1212" spans="4:34" hidden="1" x14ac:dyDescent="0.25">
      <c r="D1212" s="282" t="str">
        <f t="shared" si="317"/>
        <v>Q2 2023</v>
      </c>
      <c r="E1212" s="114" t="s">
        <v>206</v>
      </c>
      <c r="F1212" s="115" t="s">
        <v>84</v>
      </c>
      <c r="G1212" s="157" t="s">
        <v>43</v>
      </c>
      <c r="H1212" s="157" t="s">
        <v>197</v>
      </c>
      <c r="I1212" s="116" t="s">
        <v>72</v>
      </c>
      <c r="J1212" s="116" t="s">
        <v>45</v>
      </c>
      <c r="K1212" s="116" t="s">
        <v>70</v>
      </c>
      <c r="L1212" s="116" t="s">
        <v>70</v>
      </c>
      <c r="M1212" s="116" t="s">
        <v>314</v>
      </c>
      <c r="N1212" s="117">
        <v>1.64</v>
      </c>
      <c r="O1212" s="146">
        <v>280</v>
      </c>
      <c r="P1212" s="146">
        <v>456</v>
      </c>
      <c r="Q1212" s="242">
        <v>0.245</v>
      </c>
      <c r="R1212" s="118" t="str">
        <f t="shared" si="318"/>
        <v>300 - 399</v>
      </c>
      <c r="S1212" s="118" t="str">
        <f t="shared" si="319"/>
        <v>1.6 - 1.79</v>
      </c>
      <c r="T1212" s="119">
        <f t="shared" si="320"/>
        <v>0.40179999999999999</v>
      </c>
      <c r="U1212" s="120">
        <f t="shared" si="321"/>
        <v>0.18956935567241834</v>
      </c>
      <c r="V1212" s="161">
        <f t="shared" si="322"/>
        <v>0.40179999999999993</v>
      </c>
      <c r="W1212" s="161">
        <f t="shared" si="323"/>
        <v>131.10041342421465</v>
      </c>
      <c r="X1212" s="121">
        <f t="shared" si="324"/>
        <v>2.7504693398632796</v>
      </c>
      <c r="Y1212" s="188">
        <v>11.226405468829713</v>
      </c>
      <c r="Z1212" s="148">
        <f t="shared" si="325"/>
        <v>35</v>
      </c>
      <c r="AA1212" s="148">
        <f t="shared" si="326"/>
        <v>57</v>
      </c>
      <c r="AB1212" s="122">
        <f t="shared" si="327"/>
        <v>326.28276113542722</v>
      </c>
      <c r="AC1212" s="30">
        <f t="shared" si="328"/>
        <v>773.75247213231978</v>
      </c>
      <c r="AD1212" s="31">
        <f t="shared" si="329"/>
        <v>0.61403508771929827</v>
      </c>
      <c r="AE1212" s="164">
        <f t="shared" si="330"/>
        <v>41.655999999999992</v>
      </c>
      <c r="AF1212" s="165">
        <f t="shared" si="331"/>
        <v>2.7504693398632796</v>
      </c>
      <c r="AH1212" t="str">
        <f t="shared" si="332"/>
        <v>2023</v>
      </c>
    </row>
    <row r="1213" spans="4:34" hidden="1" x14ac:dyDescent="0.25">
      <c r="D1213" s="282" t="str">
        <f t="shared" si="317"/>
        <v>Q2 2023</v>
      </c>
      <c r="E1213" s="114" t="s">
        <v>206</v>
      </c>
      <c r="F1213" s="115" t="s">
        <v>84</v>
      </c>
      <c r="G1213" s="157" t="s">
        <v>43</v>
      </c>
      <c r="H1213" s="157" t="s">
        <v>197</v>
      </c>
      <c r="I1213" s="116" t="s">
        <v>72</v>
      </c>
      <c r="J1213" s="116" t="s">
        <v>45</v>
      </c>
      <c r="K1213" s="116" t="s">
        <v>70</v>
      </c>
      <c r="L1213" s="116" t="s">
        <v>82</v>
      </c>
      <c r="M1213" s="116" t="s">
        <v>163</v>
      </c>
      <c r="N1213" s="117">
        <v>1.4</v>
      </c>
      <c r="O1213" s="146">
        <v>300</v>
      </c>
      <c r="P1213" s="146">
        <v>300</v>
      </c>
      <c r="Q1213" s="242">
        <v>1.6E-2</v>
      </c>
      <c r="R1213" s="118" t="str">
        <f t="shared" si="318"/>
        <v>300 - 399</v>
      </c>
      <c r="S1213" s="118" t="str">
        <f t="shared" si="319"/>
        <v>1.4 - 1.59</v>
      </c>
      <c r="T1213" s="119">
        <f t="shared" si="320"/>
        <v>2.24E-2</v>
      </c>
      <c r="U1213" s="120">
        <f t="shared" si="321"/>
        <v>1.0116108799999999E-2</v>
      </c>
      <c r="V1213" s="161">
        <f t="shared" si="322"/>
        <v>2.2399999999999996E-2</v>
      </c>
      <c r="W1213" s="161">
        <f t="shared" si="323"/>
        <v>6.7882250993908571</v>
      </c>
      <c r="X1213" s="121">
        <f t="shared" si="324"/>
        <v>0.16352430555555558</v>
      </c>
      <c r="Y1213" s="188">
        <v>10.220269097222223</v>
      </c>
      <c r="Z1213" s="148">
        <f t="shared" si="325"/>
        <v>1</v>
      </c>
      <c r="AA1213" s="148">
        <f t="shared" si="326"/>
        <v>1</v>
      </c>
      <c r="AB1213" s="122">
        <f t="shared" si="327"/>
        <v>303.04576336566328</v>
      </c>
      <c r="AC1213" s="30">
        <f t="shared" si="328"/>
        <v>632.25679999999988</v>
      </c>
      <c r="AD1213" s="31">
        <f t="shared" si="329"/>
        <v>1</v>
      </c>
      <c r="AE1213" s="164">
        <f t="shared" si="330"/>
        <v>35.559999999999995</v>
      </c>
      <c r="AF1213" s="165">
        <f t="shared" si="331"/>
        <v>0.16352430555555558</v>
      </c>
      <c r="AH1213" t="str">
        <f t="shared" si="332"/>
        <v>2023</v>
      </c>
    </row>
    <row r="1214" spans="4:34" hidden="1" x14ac:dyDescent="0.25">
      <c r="D1214" s="282" t="str">
        <f t="shared" si="317"/>
        <v>Q2 2023</v>
      </c>
      <c r="E1214" s="114" t="s">
        <v>206</v>
      </c>
      <c r="F1214" s="115" t="s">
        <v>84</v>
      </c>
      <c r="G1214" s="157" t="s">
        <v>43</v>
      </c>
      <c r="H1214" s="157" t="s">
        <v>197</v>
      </c>
      <c r="I1214" s="116" t="s">
        <v>89</v>
      </c>
      <c r="J1214" s="116" t="s">
        <v>45</v>
      </c>
      <c r="K1214" s="116" t="s">
        <v>81</v>
      </c>
      <c r="L1214" s="116" t="s">
        <v>81</v>
      </c>
      <c r="M1214" s="116" t="s">
        <v>293</v>
      </c>
      <c r="N1214" s="117">
        <v>1.6160000000000001</v>
      </c>
      <c r="O1214" s="146">
        <v>192</v>
      </c>
      <c r="P1214" s="146">
        <v>490</v>
      </c>
      <c r="Q1214" s="242">
        <v>0.2</v>
      </c>
      <c r="R1214" s="118" t="str">
        <f t="shared" si="318"/>
        <v>300 - 399</v>
      </c>
      <c r="S1214" s="118" t="str">
        <f t="shared" si="319"/>
        <v>1.6 - 1.79</v>
      </c>
      <c r="T1214" s="119">
        <f t="shared" si="320"/>
        <v>0.32320000000000004</v>
      </c>
      <c r="U1214" s="120">
        <f t="shared" si="321"/>
        <v>0.11446010177097153</v>
      </c>
      <c r="V1214" s="161">
        <f t="shared" si="322"/>
        <v>0.32319999999999999</v>
      </c>
      <c r="W1214" s="161">
        <f t="shared" si="323"/>
        <v>105.25473861066779</v>
      </c>
      <c r="X1214" s="121">
        <f t="shared" si="324"/>
        <v>2.2051227548092256</v>
      </c>
      <c r="Y1214" s="188">
        <v>11.025613774046127</v>
      </c>
      <c r="Z1214" s="148">
        <f t="shared" si="325"/>
        <v>96</v>
      </c>
      <c r="AA1214" s="148">
        <f t="shared" si="326"/>
        <v>245</v>
      </c>
      <c r="AB1214" s="122">
        <f t="shared" si="327"/>
        <v>325.66441401815524</v>
      </c>
      <c r="AC1214" s="30">
        <f t="shared" si="328"/>
        <v>572.30050885485764</v>
      </c>
      <c r="AD1214" s="31">
        <f t="shared" si="329"/>
        <v>0.39183673469387753</v>
      </c>
      <c r="AE1214" s="164">
        <f t="shared" si="330"/>
        <v>41.046399999999998</v>
      </c>
      <c r="AF1214" s="165">
        <f t="shared" si="331"/>
        <v>2.2051227548092256</v>
      </c>
      <c r="AH1214" t="str">
        <f t="shared" si="332"/>
        <v>2023</v>
      </c>
    </row>
    <row r="1215" spans="4:34" hidden="1" x14ac:dyDescent="0.25">
      <c r="D1215" s="282" t="str">
        <f t="shared" si="317"/>
        <v>Q2 2023</v>
      </c>
      <c r="E1215" s="114" t="s">
        <v>206</v>
      </c>
      <c r="F1215" s="115" t="s">
        <v>84</v>
      </c>
      <c r="G1215" s="157" t="s">
        <v>43</v>
      </c>
      <c r="H1215" s="157" t="s">
        <v>197</v>
      </c>
      <c r="I1215" s="116" t="s">
        <v>73</v>
      </c>
      <c r="J1215" s="116" t="s">
        <v>45</v>
      </c>
      <c r="K1215" s="116" t="s">
        <v>81</v>
      </c>
      <c r="L1215" s="116" t="s">
        <v>81</v>
      </c>
      <c r="M1215" s="116" t="s">
        <v>293</v>
      </c>
      <c r="N1215" s="117">
        <v>1.6160000000000001</v>
      </c>
      <c r="O1215" s="146">
        <v>192</v>
      </c>
      <c r="P1215" s="146">
        <v>490</v>
      </c>
      <c r="Q1215" s="242">
        <v>0.7</v>
      </c>
      <c r="R1215" s="118" t="str">
        <f t="shared" si="318"/>
        <v>300 - 399</v>
      </c>
      <c r="S1215" s="118" t="str">
        <f t="shared" si="319"/>
        <v>1.6 - 1.79</v>
      </c>
      <c r="T1215" s="119">
        <f t="shared" si="320"/>
        <v>1.1312</v>
      </c>
      <c r="U1215" s="120">
        <f t="shared" si="321"/>
        <v>0.40061035619840035</v>
      </c>
      <c r="V1215" s="161">
        <f t="shared" si="322"/>
        <v>1.1312</v>
      </c>
      <c r="W1215" s="161">
        <f t="shared" si="323"/>
        <v>368.39158513733719</v>
      </c>
      <c r="X1215" s="121">
        <f t="shared" si="324"/>
        <v>7.7179296418322885</v>
      </c>
      <c r="Y1215" s="188">
        <v>11.025613774046127</v>
      </c>
      <c r="Z1215" s="148">
        <f t="shared" si="325"/>
        <v>96</v>
      </c>
      <c r="AA1215" s="148">
        <f t="shared" si="326"/>
        <v>245</v>
      </c>
      <c r="AB1215" s="122">
        <f t="shared" si="327"/>
        <v>325.66441401815524</v>
      </c>
      <c r="AC1215" s="30">
        <f t="shared" si="328"/>
        <v>572.30050885485764</v>
      </c>
      <c r="AD1215" s="31">
        <f t="shared" si="329"/>
        <v>0.39183673469387753</v>
      </c>
      <c r="AE1215" s="164">
        <f t="shared" si="330"/>
        <v>41.046399999999998</v>
      </c>
      <c r="AF1215" s="165">
        <f t="shared" si="331"/>
        <v>7.7179296418322885</v>
      </c>
      <c r="AH1215" t="str">
        <f t="shared" si="332"/>
        <v>2023</v>
      </c>
    </row>
    <row r="1216" spans="4:34" hidden="1" x14ac:dyDescent="0.25">
      <c r="D1216" s="282" t="str">
        <f t="shared" si="317"/>
        <v>Q2 2023</v>
      </c>
      <c r="E1216" s="114" t="s">
        <v>206</v>
      </c>
      <c r="F1216" s="115" t="s">
        <v>84</v>
      </c>
      <c r="G1216" s="157" t="s">
        <v>43</v>
      </c>
      <c r="H1216" s="157" t="s">
        <v>197</v>
      </c>
      <c r="I1216" s="116" t="s">
        <v>72</v>
      </c>
      <c r="J1216" s="116" t="s">
        <v>45</v>
      </c>
      <c r="K1216" s="116" t="s">
        <v>81</v>
      </c>
      <c r="L1216" s="116" t="s">
        <v>81</v>
      </c>
      <c r="M1216" s="116" t="s">
        <v>293</v>
      </c>
      <c r="N1216" s="117">
        <v>1.6160000000000001</v>
      </c>
      <c r="O1216" s="146">
        <v>192</v>
      </c>
      <c r="P1216" s="146">
        <v>490</v>
      </c>
      <c r="Q1216" s="242">
        <v>0.95499999999999996</v>
      </c>
      <c r="R1216" s="118" t="str">
        <f t="shared" si="318"/>
        <v>300 - 399</v>
      </c>
      <c r="S1216" s="118" t="str">
        <f t="shared" si="319"/>
        <v>1.6 - 1.79</v>
      </c>
      <c r="T1216" s="119">
        <f t="shared" si="320"/>
        <v>1.54328</v>
      </c>
      <c r="U1216" s="120">
        <f t="shared" si="321"/>
        <v>0.54654698595638895</v>
      </c>
      <c r="V1216" s="161">
        <f t="shared" si="322"/>
        <v>1.54328</v>
      </c>
      <c r="W1216" s="161">
        <f t="shared" si="323"/>
        <v>502.59137686593863</v>
      </c>
      <c r="X1216" s="121">
        <f t="shared" si="324"/>
        <v>10.529461154214051</v>
      </c>
      <c r="Y1216" s="188">
        <v>11.025613774046127</v>
      </c>
      <c r="Z1216" s="148">
        <f t="shared" si="325"/>
        <v>96</v>
      </c>
      <c r="AA1216" s="148">
        <f t="shared" si="326"/>
        <v>245</v>
      </c>
      <c r="AB1216" s="122">
        <f t="shared" si="327"/>
        <v>325.66441401815524</v>
      </c>
      <c r="AC1216" s="30">
        <f t="shared" si="328"/>
        <v>572.30050885485764</v>
      </c>
      <c r="AD1216" s="31">
        <f t="shared" si="329"/>
        <v>0.39183673469387753</v>
      </c>
      <c r="AE1216" s="164">
        <f t="shared" si="330"/>
        <v>41.046399999999998</v>
      </c>
      <c r="AF1216" s="165">
        <f t="shared" si="331"/>
        <v>10.529461154214051</v>
      </c>
      <c r="AH1216" t="str">
        <f t="shared" si="332"/>
        <v>2023</v>
      </c>
    </row>
    <row r="1217" spans="4:34" hidden="1" x14ac:dyDescent="0.25">
      <c r="D1217" s="282" t="str">
        <f t="shared" si="317"/>
        <v>Q2 2023</v>
      </c>
      <c r="E1217" s="114" t="s">
        <v>206</v>
      </c>
      <c r="F1217" s="115" t="s">
        <v>84</v>
      </c>
      <c r="G1217" s="157" t="s">
        <v>43</v>
      </c>
      <c r="H1217" s="157" t="s">
        <v>197</v>
      </c>
      <c r="I1217" s="116" t="s">
        <v>50</v>
      </c>
      <c r="J1217" s="116" t="s">
        <v>45</v>
      </c>
      <c r="K1217" s="116" t="s">
        <v>81</v>
      </c>
      <c r="L1217" s="116" t="s">
        <v>81</v>
      </c>
      <c r="M1217" s="116" t="s">
        <v>468</v>
      </c>
      <c r="N1217" s="117">
        <v>1.6160000000000001</v>
      </c>
      <c r="O1217" s="146">
        <v>192</v>
      </c>
      <c r="P1217" s="146">
        <v>490</v>
      </c>
      <c r="Q1217" s="242">
        <v>0.33</v>
      </c>
      <c r="R1217" s="118" t="str">
        <f t="shared" si="318"/>
        <v>300 - 399</v>
      </c>
      <c r="S1217" s="118" t="str">
        <f t="shared" si="319"/>
        <v>1.6 - 1.79</v>
      </c>
      <c r="T1217" s="119">
        <f t="shared" si="320"/>
        <v>0.53328000000000009</v>
      </c>
      <c r="U1217" s="120">
        <f t="shared" si="321"/>
        <v>0.18885916792210303</v>
      </c>
      <c r="V1217" s="161">
        <f t="shared" si="322"/>
        <v>0.53328000000000009</v>
      </c>
      <c r="W1217" s="161">
        <f t="shared" si="323"/>
        <v>173.67031870760184</v>
      </c>
      <c r="X1217" s="121">
        <f t="shared" si="324"/>
        <v>3.6384525454352219</v>
      </c>
      <c r="Y1217" s="188">
        <v>11.025613774046127</v>
      </c>
      <c r="Z1217" s="148">
        <f t="shared" si="325"/>
        <v>96</v>
      </c>
      <c r="AA1217" s="148">
        <f t="shared" si="326"/>
        <v>245</v>
      </c>
      <c r="AB1217" s="122">
        <f t="shared" si="327"/>
        <v>325.66441401815524</v>
      </c>
      <c r="AC1217" s="30">
        <f t="shared" si="328"/>
        <v>572.30050885485764</v>
      </c>
      <c r="AD1217" s="31">
        <f t="shared" si="329"/>
        <v>0.39183673469387753</v>
      </c>
      <c r="AE1217" s="164">
        <f t="shared" si="330"/>
        <v>41.046399999999998</v>
      </c>
      <c r="AF1217" s="165">
        <f t="shared" si="331"/>
        <v>3.6384525454352219</v>
      </c>
      <c r="AH1217" t="str">
        <f t="shared" si="332"/>
        <v>2023</v>
      </c>
    </row>
    <row r="1218" spans="4:34" hidden="1" x14ac:dyDescent="0.25">
      <c r="D1218" s="282" t="str">
        <f t="shared" si="317"/>
        <v>Q2 2023</v>
      </c>
      <c r="E1218" s="114" t="s">
        <v>206</v>
      </c>
      <c r="F1218" s="115" t="s">
        <v>84</v>
      </c>
      <c r="G1218" s="157" t="s">
        <v>43</v>
      </c>
      <c r="H1218" s="157" t="s">
        <v>197</v>
      </c>
      <c r="I1218" s="116" t="s">
        <v>58</v>
      </c>
      <c r="J1218" s="116" t="s">
        <v>45</v>
      </c>
      <c r="K1218" s="116" t="s">
        <v>81</v>
      </c>
      <c r="L1218" s="116" t="s">
        <v>81</v>
      </c>
      <c r="M1218" s="116" t="s">
        <v>279</v>
      </c>
      <c r="N1218" s="117">
        <v>1.6</v>
      </c>
      <c r="O1218" s="146">
        <v>320</v>
      </c>
      <c r="P1218" s="146">
        <v>360</v>
      </c>
      <c r="Q1218" s="242">
        <v>0.05</v>
      </c>
      <c r="R1218" s="118" t="str">
        <f t="shared" si="318"/>
        <v>300 - 399</v>
      </c>
      <c r="S1218" s="118" t="str">
        <f t="shared" si="319"/>
        <v>1.6 - 1.79</v>
      </c>
      <c r="T1218" s="119">
        <f t="shared" si="320"/>
        <v>8.0000000000000016E-2</v>
      </c>
      <c r="U1218" s="120">
        <f t="shared" si="321"/>
        <v>4.1005479724137928E-2</v>
      </c>
      <c r="V1218" s="161">
        <f t="shared" si="322"/>
        <v>0.08</v>
      </c>
      <c r="W1218" s="161">
        <f t="shared" si="323"/>
        <v>24.083189157584592</v>
      </c>
      <c r="X1218" s="121">
        <f t="shared" si="324"/>
        <v>0.55005845467105974</v>
      </c>
      <c r="Y1218" s="188">
        <v>11.001169093421193</v>
      </c>
      <c r="Z1218" s="148">
        <f t="shared" si="325"/>
        <v>8</v>
      </c>
      <c r="AA1218" s="148">
        <f t="shared" si="326"/>
        <v>9</v>
      </c>
      <c r="AB1218" s="122">
        <f t="shared" si="327"/>
        <v>301.03986446980736</v>
      </c>
      <c r="AC1218" s="30">
        <f t="shared" si="328"/>
        <v>820.10959448275855</v>
      </c>
      <c r="AD1218" s="31">
        <f t="shared" si="329"/>
        <v>0.88888888888888884</v>
      </c>
      <c r="AE1218" s="164">
        <f t="shared" si="330"/>
        <v>40.64</v>
      </c>
      <c r="AF1218" s="165">
        <f t="shared" si="331"/>
        <v>0.55005845467105974</v>
      </c>
      <c r="AH1218" t="str">
        <f t="shared" si="332"/>
        <v>2023</v>
      </c>
    </row>
    <row r="1219" spans="4:34" hidden="1" x14ac:dyDescent="0.25">
      <c r="D1219" s="282" t="str">
        <f t="shared" si="317"/>
        <v>Q2 2023</v>
      </c>
      <c r="E1219" s="114" t="s">
        <v>206</v>
      </c>
      <c r="F1219" s="115" t="s">
        <v>84</v>
      </c>
      <c r="G1219" s="157" t="s">
        <v>43</v>
      </c>
      <c r="H1219" s="157" t="s">
        <v>197</v>
      </c>
      <c r="I1219" s="116" t="s">
        <v>72</v>
      </c>
      <c r="J1219" s="116" t="s">
        <v>45</v>
      </c>
      <c r="K1219" s="116" t="s">
        <v>81</v>
      </c>
      <c r="L1219" s="116" t="s">
        <v>81</v>
      </c>
      <c r="M1219" s="116" t="s">
        <v>282</v>
      </c>
      <c r="N1219" s="117">
        <v>1.43</v>
      </c>
      <c r="O1219" s="146">
        <v>466</v>
      </c>
      <c r="P1219" s="146">
        <v>466</v>
      </c>
      <c r="Q1219" s="242">
        <v>6.5000000000000002E-2</v>
      </c>
      <c r="R1219" s="118" t="str">
        <f t="shared" si="318"/>
        <v>400 - 499</v>
      </c>
      <c r="S1219" s="118" t="str">
        <f t="shared" si="319"/>
        <v>1.4 - 1.59</v>
      </c>
      <c r="T1219" s="119">
        <f t="shared" si="320"/>
        <v>9.2950000000000005E-2</v>
      </c>
      <c r="U1219" s="120">
        <f t="shared" si="321"/>
        <v>4.2876849729999993E-2</v>
      </c>
      <c r="V1219" s="161">
        <f t="shared" si="322"/>
        <v>9.2949999999999991E-2</v>
      </c>
      <c r="W1219" s="161">
        <f t="shared" si="323"/>
        <v>42.836528804281052</v>
      </c>
      <c r="X1219" s="121">
        <f t="shared" si="324"/>
        <v>0.86365500000000006</v>
      </c>
      <c r="Y1219" s="188">
        <v>13.287000000000001</v>
      </c>
      <c r="Z1219" s="148">
        <f t="shared" si="325"/>
        <v>1</v>
      </c>
      <c r="AA1219" s="148">
        <f t="shared" si="326"/>
        <v>1</v>
      </c>
      <c r="AB1219" s="122">
        <f t="shared" si="327"/>
        <v>460.85560843766592</v>
      </c>
      <c r="AC1219" s="30">
        <f t="shared" si="328"/>
        <v>659.64384199999984</v>
      </c>
      <c r="AD1219" s="31">
        <f t="shared" si="329"/>
        <v>1</v>
      </c>
      <c r="AE1219" s="164">
        <f t="shared" si="330"/>
        <v>36.321999999999996</v>
      </c>
      <c r="AF1219" s="165">
        <f t="shared" si="331"/>
        <v>0.86365500000000006</v>
      </c>
      <c r="AH1219" t="str">
        <f t="shared" si="332"/>
        <v>2023</v>
      </c>
    </row>
    <row r="1220" spans="4:34" hidden="1" x14ac:dyDescent="0.25">
      <c r="D1220" s="282" t="str">
        <f t="shared" si="317"/>
        <v>Q3 2023</v>
      </c>
      <c r="E1220" s="114" t="s">
        <v>206</v>
      </c>
      <c r="F1220" s="115" t="s">
        <v>85</v>
      </c>
      <c r="G1220" s="157" t="s">
        <v>43</v>
      </c>
      <c r="H1220" s="157" t="s">
        <v>197</v>
      </c>
      <c r="I1220" s="116" t="s">
        <v>87</v>
      </c>
      <c r="J1220" s="116" t="s">
        <v>51</v>
      </c>
      <c r="K1220" s="116" t="s">
        <v>46</v>
      </c>
      <c r="L1220" s="116" t="s">
        <v>46</v>
      </c>
      <c r="M1220" s="116"/>
      <c r="N1220" s="117">
        <v>1.57</v>
      </c>
      <c r="O1220" s="146">
        <v>324</v>
      </c>
      <c r="P1220" s="146">
        <v>394</v>
      </c>
      <c r="Q1220" s="242">
        <v>0.3</v>
      </c>
      <c r="R1220" s="118" t="str">
        <f t="shared" si="318"/>
        <v>300 - 399</v>
      </c>
      <c r="S1220" s="118" t="str">
        <f t="shared" si="319"/>
        <v>1.4 - 1.59</v>
      </c>
      <c r="T1220" s="119">
        <f t="shared" si="320"/>
        <v>0.47099999999999997</v>
      </c>
      <c r="U1220" s="120">
        <f t="shared" si="321"/>
        <v>0.23404636696836117</v>
      </c>
      <c r="V1220" s="161">
        <f t="shared" si="322"/>
        <v>0.47100000000000003</v>
      </c>
      <c r="W1220" s="161">
        <f t="shared" si="323"/>
        <v>153.03293763108647</v>
      </c>
      <c r="X1220" s="121">
        <f t="shared" si="324"/>
        <v>8.5548972963136407</v>
      </c>
      <c r="Y1220" s="188">
        <v>28.51632432104547</v>
      </c>
      <c r="Z1220" s="148">
        <f t="shared" si="325"/>
        <v>162</v>
      </c>
      <c r="AA1220" s="148">
        <f t="shared" si="326"/>
        <v>197</v>
      </c>
      <c r="AB1220" s="122">
        <f t="shared" si="327"/>
        <v>324.91069560740226</v>
      </c>
      <c r="AC1220" s="30">
        <f t="shared" si="328"/>
        <v>780.154556561204</v>
      </c>
      <c r="AD1220" s="31">
        <f t="shared" si="329"/>
        <v>0.82233502538071068</v>
      </c>
      <c r="AE1220" s="164">
        <f t="shared" si="330"/>
        <v>39.878</v>
      </c>
      <c r="AF1220" s="165">
        <f t="shared" si="331"/>
        <v>8.5548972963136407</v>
      </c>
      <c r="AH1220" t="str">
        <f t="shared" si="332"/>
        <v>2023</v>
      </c>
    </row>
    <row r="1221" spans="4:34" hidden="1" x14ac:dyDescent="0.25">
      <c r="D1221" s="282" t="str">
        <f t="shared" si="317"/>
        <v>Q3 2023</v>
      </c>
      <c r="E1221" s="114" t="s">
        <v>206</v>
      </c>
      <c r="F1221" s="115" t="s">
        <v>85</v>
      </c>
      <c r="G1221" s="157" t="s">
        <v>43</v>
      </c>
      <c r="H1221" s="157" t="s">
        <v>197</v>
      </c>
      <c r="I1221" s="116" t="s">
        <v>87</v>
      </c>
      <c r="J1221" s="116" t="s">
        <v>51</v>
      </c>
      <c r="K1221" s="116" t="s">
        <v>46</v>
      </c>
      <c r="L1221" s="116" t="s">
        <v>46</v>
      </c>
      <c r="M1221" s="116"/>
      <c r="N1221" s="117">
        <v>1.78</v>
      </c>
      <c r="O1221" s="146">
        <v>368</v>
      </c>
      <c r="P1221" s="146">
        <v>448</v>
      </c>
      <c r="Q1221" s="242">
        <v>1.8</v>
      </c>
      <c r="R1221" s="118" t="str">
        <f t="shared" si="318"/>
        <v>300 - 399</v>
      </c>
      <c r="S1221" s="118" t="str">
        <f t="shared" si="319"/>
        <v>1.6 - 1.79</v>
      </c>
      <c r="T1221" s="119">
        <f t="shared" si="320"/>
        <v>3.2040000000000002</v>
      </c>
      <c r="U1221" s="120">
        <f t="shared" si="321"/>
        <v>1.8046836520067022</v>
      </c>
      <c r="V1221" s="161">
        <f t="shared" si="322"/>
        <v>3.2039999999999997</v>
      </c>
      <c r="W1221" s="161">
        <f t="shared" si="323"/>
        <v>1043.577845682822</v>
      </c>
      <c r="X1221" s="121">
        <f t="shared" si="324"/>
        <v>53.200568163787572</v>
      </c>
      <c r="Y1221" s="188">
        <v>29.555871202104207</v>
      </c>
      <c r="Z1221" s="148">
        <f t="shared" si="325"/>
        <v>23</v>
      </c>
      <c r="AA1221" s="148">
        <f t="shared" si="326"/>
        <v>28</v>
      </c>
      <c r="AB1221" s="122">
        <f t="shared" si="327"/>
        <v>325.71093810325283</v>
      </c>
      <c r="AC1221" s="30">
        <f t="shared" si="328"/>
        <v>1002.6020288926123</v>
      </c>
      <c r="AD1221" s="31">
        <f t="shared" si="329"/>
        <v>0.8214285714285714</v>
      </c>
      <c r="AE1221" s="164">
        <f t="shared" si="330"/>
        <v>45.211999999999996</v>
      </c>
      <c r="AF1221" s="165">
        <f t="shared" si="331"/>
        <v>53.200568163787572</v>
      </c>
      <c r="AH1221" t="str">
        <f t="shared" si="332"/>
        <v>2023</v>
      </c>
    </row>
    <row r="1222" spans="4:34" hidden="1" x14ac:dyDescent="0.25">
      <c r="D1222" s="282" t="str">
        <f t="shared" si="317"/>
        <v>Q3 2023</v>
      </c>
      <c r="E1222" s="114" t="s">
        <v>206</v>
      </c>
      <c r="F1222" s="115" t="s">
        <v>85</v>
      </c>
      <c r="G1222" s="157" t="s">
        <v>43</v>
      </c>
      <c r="H1222" s="157" t="s">
        <v>197</v>
      </c>
      <c r="I1222" s="116" t="s">
        <v>64</v>
      </c>
      <c r="J1222" s="116" t="s">
        <v>51</v>
      </c>
      <c r="K1222" s="116" t="s">
        <v>46</v>
      </c>
      <c r="L1222" s="116" t="s">
        <v>46</v>
      </c>
      <c r="M1222" s="116"/>
      <c r="N1222" s="117">
        <v>1.99</v>
      </c>
      <c r="O1222" s="146">
        <v>410</v>
      </c>
      <c r="P1222" s="146">
        <v>502</v>
      </c>
      <c r="Q1222" s="242">
        <v>2.5</v>
      </c>
      <c r="R1222" s="118" t="str">
        <f t="shared" si="318"/>
        <v>300 - 399</v>
      </c>
      <c r="S1222" s="118" t="str">
        <f t="shared" si="319"/>
        <v>1.8 - 1.99</v>
      </c>
      <c r="T1222" s="119">
        <f t="shared" si="320"/>
        <v>4.9749999999999996</v>
      </c>
      <c r="U1222" s="120">
        <f t="shared" si="321"/>
        <v>3.1292794774336832</v>
      </c>
      <c r="V1222" s="161">
        <f t="shared" si="322"/>
        <v>4.9749999999999996</v>
      </c>
      <c r="W1222" s="161">
        <f t="shared" si="323"/>
        <v>1620.385756540707</v>
      </c>
      <c r="X1222" s="121">
        <f t="shared" si="324"/>
        <v>83.819823076784857</v>
      </c>
      <c r="Y1222" s="188">
        <v>33.527929230713944</v>
      </c>
      <c r="Z1222" s="148">
        <f t="shared" si="325"/>
        <v>205</v>
      </c>
      <c r="AA1222" s="148">
        <f t="shared" si="326"/>
        <v>251</v>
      </c>
      <c r="AB1222" s="122">
        <f t="shared" si="327"/>
        <v>325.7056797066748</v>
      </c>
      <c r="AC1222" s="30">
        <f t="shared" si="328"/>
        <v>1251.7117909734732</v>
      </c>
      <c r="AD1222" s="31">
        <f t="shared" si="329"/>
        <v>0.81673306772908372</v>
      </c>
      <c r="AE1222" s="164">
        <f t="shared" si="330"/>
        <v>50.545999999999999</v>
      </c>
      <c r="AF1222" s="165">
        <f t="shared" si="331"/>
        <v>83.819823076784857</v>
      </c>
      <c r="AH1222" t="str">
        <f t="shared" si="332"/>
        <v>2023</v>
      </c>
    </row>
    <row r="1223" spans="4:34" hidden="1" x14ac:dyDescent="0.25">
      <c r="D1223" s="282" t="str">
        <f t="shared" si="317"/>
        <v>Q3 2023</v>
      </c>
      <c r="E1223" s="114" t="s">
        <v>206</v>
      </c>
      <c r="F1223" s="115" t="s">
        <v>85</v>
      </c>
      <c r="G1223" s="157" t="s">
        <v>43</v>
      </c>
      <c r="H1223" s="157" t="s">
        <v>197</v>
      </c>
      <c r="I1223" s="116" t="s">
        <v>64</v>
      </c>
      <c r="J1223" s="116" t="s">
        <v>51</v>
      </c>
      <c r="K1223" s="116" t="s">
        <v>46</v>
      </c>
      <c r="L1223" s="116" t="s">
        <v>46</v>
      </c>
      <c r="M1223" s="116"/>
      <c r="N1223" s="117">
        <v>1.57</v>
      </c>
      <c r="O1223" s="146">
        <v>324</v>
      </c>
      <c r="P1223" s="146">
        <v>394</v>
      </c>
      <c r="Q1223" s="242">
        <v>2.65</v>
      </c>
      <c r="R1223" s="118" t="str">
        <f t="shared" si="318"/>
        <v>300 - 399</v>
      </c>
      <c r="S1223" s="118" t="str">
        <f t="shared" si="319"/>
        <v>1.4 - 1.59</v>
      </c>
      <c r="T1223" s="119">
        <f t="shared" si="320"/>
        <v>4.1604999999999999</v>
      </c>
      <c r="U1223" s="120">
        <f t="shared" si="321"/>
        <v>2.0674095748871903</v>
      </c>
      <c r="V1223" s="161">
        <f t="shared" si="322"/>
        <v>4.1604999999999999</v>
      </c>
      <c r="W1223" s="161">
        <f t="shared" si="323"/>
        <v>1351.7909490745969</v>
      </c>
      <c r="X1223" s="121">
        <f t="shared" si="324"/>
        <v>75.568259450770498</v>
      </c>
      <c r="Y1223" s="188">
        <v>28.51632432104547</v>
      </c>
      <c r="Z1223" s="148">
        <f t="shared" si="325"/>
        <v>162</v>
      </c>
      <c r="AA1223" s="148">
        <f t="shared" si="326"/>
        <v>197</v>
      </c>
      <c r="AB1223" s="122">
        <f t="shared" si="327"/>
        <v>324.91069560740226</v>
      </c>
      <c r="AC1223" s="30">
        <f t="shared" si="328"/>
        <v>780.154556561204</v>
      </c>
      <c r="AD1223" s="31">
        <f t="shared" si="329"/>
        <v>0.82233502538071068</v>
      </c>
      <c r="AE1223" s="164">
        <f t="shared" si="330"/>
        <v>39.878</v>
      </c>
      <c r="AF1223" s="165">
        <f t="shared" si="331"/>
        <v>75.568259450770498</v>
      </c>
      <c r="AH1223" t="str">
        <f t="shared" si="332"/>
        <v>2023</v>
      </c>
    </row>
    <row r="1224" spans="4:34" hidden="1" x14ac:dyDescent="0.25">
      <c r="D1224" s="282" t="str">
        <f t="shared" si="317"/>
        <v>Q3 2023</v>
      </c>
      <c r="E1224" s="114" t="s">
        <v>206</v>
      </c>
      <c r="F1224" s="115" t="s">
        <v>85</v>
      </c>
      <c r="G1224" s="157" t="s">
        <v>43</v>
      </c>
      <c r="H1224" s="157" t="s">
        <v>197</v>
      </c>
      <c r="I1224" s="116" t="s">
        <v>64</v>
      </c>
      <c r="J1224" s="116" t="s">
        <v>51</v>
      </c>
      <c r="K1224" s="116" t="s">
        <v>46</v>
      </c>
      <c r="L1224" s="116" t="s">
        <v>46</v>
      </c>
      <c r="M1224" s="116"/>
      <c r="N1224" s="117">
        <v>1.72</v>
      </c>
      <c r="O1224" s="146">
        <v>396</v>
      </c>
      <c r="P1224" s="146">
        <v>484</v>
      </c>
      <c r="Q1224" s="242">
        <v>3.25</v>
      </c>
      <c r="R1224" s="118" t="str">
        <f t="shared" si="318"/>
        <v>300 - 399</v>
      </c>
      <c r="S1224" s="118" t="str">
        <f t="shared" si="319"/>
        <v>1.6 - 1.79</v>
      </c>
      <c r="T1224" s="119">
        <f t="shared" si="320"/>
        <v>5.59</v>
      </c>
      <c r="U1224" s="120">
        <f t="shared" si="321"/>
        <v>3.0401255070891082</v>
      </c>
      <c r="V1224" s="161">
        <f t="shared" si="322"/>
        <v>5.59</v>
      </c>
      <c r="W1224" s="161">
        <f t="shared" si="323"/>
        <v>2032.4118677079209</v>
      </c>
      <c r="X1224" s="121">
        <f t="shared" si="324"/>
        <v>92.678054043397779</v>
      </c>
      <c r="Y1224" s="188">
        <v>28.51632432104547</v>
      </c>
      <c r="Z1224" s="148">
        <f t="shared" si="325"/>
        <v>9</v>
      </c>
      <c r="AA1224" s="148">
        <f t="shared" si="326"/>
        <v>11</v>
      </c>
      <c r="AB1224" s="122">
        <f t="shared" si="327"/>
        <v>363.57994055597868</v>
      </c>
      <c r="AC1224" s="30">
        <f t="shared" si="328"/>
        <v>935.42323295049482</v>
      </c>
      <c r="AD1224" s="31">
        <f t="shared" si="329"/>
        <v>0.81818181818181823</v>
      </c>
      <c r="AE1224" s="164">
        <f t="shared" si="330"/>
        <v>43.687999999999995</v>
      </c>
      <c r="AF1224" s="165">
        <f t="shared" si="331"/>
        <v>92.678054043397779</v>
      </c>
      <c r="AH1224" t="str">
        <f t="shared" si="332"/>
        <v>2023</v>
      </c>
    </row>
    <row r="1225" spans="4:34" hidden="1" x14ac:dyDescent="0.25">
      <c r="D1225" s="282" t="str">
        <f t="shared" si="317"/>
        <v>Q3 2023</v>
      </c>
      <c r="E1225" s="114" t="s">
        <v>206</v>
      </c>
      <c r="F1225" s="115" t="s">
        <v>85</v>
      </c>
      <c r="G1225" s="157" t="s">
        <v>43</v>
      </c>
      <c r="H1225" s="157" t="s">
        <v>197</v>
      </c>
      <c r="I1225" s="116" t="s">
        <v>64</v>
      </c>
      <c r="J1225" s="116" t="s">
        <v>51</v>
      </c>
      <c r="K1225" s="116" t="s">
        <v>46</v>
      </c>
      <c r="L1225" s="116" t="s">
        <v>46</v>
      </c>
      <c r="M1225" s="116"/>
      <c r="N1225" s="117">
        <v>1.9</v>
      </c>
      <c r="O1225" s="146">
        <v>396</v>
      </c>
      <c r="P1225" s="146">
        <v>484</v>
      </c>
      <c r="Q1225" s="242">
        <v>4.5</v>
      </c>
      <c r="R1225" s="118" t="str">
        <f t="shared" si="318"/>
        <v>300 - 399</v>
      </c>
      <c r="S1225" s="118" t="str">
        <f t="shared" si="319"/>
        <v>1.8 - 1.99</v>
      </c>
      <c r="T1225" s="119">
        <f t="shared" si="320"/>
        <v>8.5499999999999989</v>
      </c>
      <c r="U1225" s="120">
        <f t="shared" si="321"/>
        <v>5.1365435435643558</v>
      </c>
      <c r="V1225" s="161">
        <f t="shared" si="322"/>
        <v>8.5500000000000007</v>
      </c>
      <c r="W1225" s="161">
        <f t="shared" si="323"/>
        <v>2814.1087399032749</v>
      </c>
      <c r="X1225" s="121">
        <f t="shared" si="324"/>
        <v>140.661802346672</v>
      </c>
      <c r="Y1225" s="188">
        <v>31.258178299260447</v>
      </c>
      <c r="Z1225" s="148">
        <f t="shared" si="325"/>
        <v>9</v>
      </c>
      <c r="AA1225" s="148">
        <f t="shared" si="326"/>
        <v>11</v>
      </c>
      <c r="AB1225" s="122">
        <f t="shared" si="327"/>
        <v>329.135525134886</v>
      </c>
      <c r="AC1225" s="30">
        <f t="shared" si="328"/>
        <v>1141.454120792079</v>
      </c>
      <c r="AD1225" s="31">
        <f t="shared" si="329"/>
        <v>0.81818181818181823</v>
      </c>
      <c r="AE1225" s="164">
        <f t="shared" si="330"/>
        <v>48.26</v>
      </c>
      <c r="AF1225" s="165">
        <f t="shared" si="331"/>
        <v>140.661802346672</v>
      </c>
      <c r="AH1225" t="str">
        <f t="shared" si="332"/>
        <v>2023</v>
      </c>
    </row>
    <row r="1226" spans="4:34" hidden="1" x14ac:dyDescent="0.25">
      <c r="D1226" s="282" t="str">
        <f t="shared" ref="D1226:D1289" si="333">F1226&amp;" "&amp;E1226</f>
        <v>Q3 2023</v>
      </c>
      <c r="E1226" s="114" t="s">
        <v>206</v>
      </c>
      <c r="F1226" s="115" t="s">
        <v>85</v>
      </c>
      <c r="G1226" s="157" t="s">
        <v>43</v>
      </c>
      <c r="H1226" s="157" t="s">
        <v>197</v>
      </c>
      <c r="I1226" s="116" t="s">
        <v>73</v>
      </c>
      <c r="J1226" s="116" t="s">
        <v>51</v>
      </c>
      <c r="K1226" s="116" t="s">
        <v>168</v>
      </c>
      <c r="L1226" s="116" t="s">
        <v>168</v>
      </c>
      <c r="M1226" s="116" t="s">
        <v>459</v>
      </c>
      <c r="N1226" s="117">
        <v>1.5</v>
      </c>
      <c r="O1226" s="146">
        <v>464</v>
      </c>
      <c r="P1226" s="146">
        <v>464</v>
      </c>
      <c r="Q1226" s="242">
        <v>0.05</v>
      </c>
      <c r="R1226" s="118" t="str">
        <f t="shared" si="318"/>
        <v>400 - 499</v>
      </c>
      <c r="S1226" s="118" t="str">
        <f t="shared" si="319"/>
        <v>1.4 - 1.59</v>
      </c>
      <c r="T1226" s="119">
        <f t="shared" si="320"/>
        <v>7.5000000000000011E-2</v>
      </c>
      <c r="U1226" s="120">
        <f t="shared" si="321"/>
        <v>3.6290249999999996E-2</v>
      </c>
      <c r="V1226" s="161">
        <f t="shared" si="322"/>
        <v>7.4999999999999997E-2</v>
      </c>
      <c r="W1226" s="161">
        <f t="shared" si="323"/>
        <v>32.809754647055804</v>
      </c>
      <c r="X1226" s="121">
        <f t="shared" si="324"/>
        <v>1.1322397959183677</v>
      </c>
      <c r="Y1226" s="188">
        <v>22.64479591836735</v>
      </c>
      <c r="Z1226" s="148">
        <f t="shared" si="325"/>
        <v>1</v>
      </c>
      <c r="AA1226" s="148">
        <f t="shared" si="326"/>
        <v>1</v>
      </c>
      <c r="AB1226" s="122">
        <f t="shared" si="327"/>
        <v>437.46339529407737</v>
      </c>
      <c r="AC1226" s="30">
        <f t="shared" si="328"/>
        <v>725.80499999999984</v>
      </c>
      <c r="AD1226" s="31">
        <f t="shared" si="329"/>
        <v>1</v>
      </c>
      <c r="AE1226" s="164">
        <f t="shared" si="330"/>
        <v>38.099999999999994</v>
      </c>
      <c r="AF1226" s="165">
        <f t="shared" si="331"/>
        <v>1.1322397959183677</v>
      </c>
      <c r="AH1226" t="str">
        <f t="shared" si="332"/>
        <v>2023</v>
      </c>
    </row>
    <row r="1227" spans="4:34" hidden="1" x14ac:dyDescent="0.25">
      <c r="D1227" s="282" t="str">
        <f t="shared" si="333"/>
        <v>Q3 2023</v>
      </c>
      <c r="E1227" s="114" t="s">
        <v>206</v>
      </c>
      <c r="F1227" s="115" t="s">
        <v>85</v>
      </c>
      <c r="G1227" s="157" t="s">
        <v>43</v>
      </c>
      <c r="H1227" s="157" t="s">
        <v>197</v>
      </c>
      <c r="I1227" s="116" t="s">
        <v>73</v>
      </c>
      <c r="J1227" s="116" t="s">
        <v>51</v>
      </c>
      <c r="K1227" s="116" t="s">
        <v>75</v>
      </c>
      <c r="L1227" s="116" t="s">
        <v>75</v>
      </c>
      <c r="M1227" s="116" t="s">
        <v>457</v>
      </c>
      <c r="N1227" s="117">
        <v>1.5</v>
      </c>
      <c r="O1227" s="146">
        <v>466</v>
      </c>
      <c r="P1227" s="146">
        <v>466</v>
      </c>
      <c r="Q1227" s="242">
        <v>0.3</v>
      </c>
      <c r="R1227" s="118" t="str">
        <f t="shared" si="318"/>
        <v>400 - 499</v>
      </c>
      <c r="S1227" s="118" t="str">
        <f t="shared" si="319"/>
        <v>1.4 - 1.59</v>
      </c>
      <c r="T1227" s="119">
        <f t="shared" si="320"/>
        <v>0.44999999999999996</v>
      </c>
      <c r="U1227" s="120">
        <f t="shared" si="321"/>
        <v>0.21774149999999995</v>
      </c>
      <c r="V1227" s="161">
        <f t="shared" si="322"/>
        <v>0.44999999999999996</v>
      </c>
      <c r="W1227" s="161">
        <f t="shared" si="323"/>
        <v>197.70705601975868</v>
      </c>
      <c r="X1227" s="121">
        <f t="shared" si="324"/>
        <v>6.8138265306122454</v>
      </c>
      <c r="Y1227" s="188">
        <v>22.71275510204082</v>
      </c>
      <c r="Z1227" s="148">
        <f t="shared" si="325"/>
        <v>1</v>
      </c>
      <c r="AA1227" s="148">
        <f t="shared" si="326"/>
        <v>1</v>
      </c>
      <c r="AB1227" s="122">
        <f t="shared" si="327"/>
        <v>439.34901337724153</v>
      </c>
      <c r="AC1227" s="30">
        <f t="shared" si="328"/>
        <v>725.80499999999984</v>
      </c>
      <c r="AD1227" s="31">
        <f t="shared" si="329"/>
        <v>1</v>
      </c>
      <c r="AE1227" s="164">
        <f t="shared" si="330"/>
        <v>38.099999999999994</v>
      </c>
      <c r="AF1227" s="165">
        <f t="shared" si="331"/>
        <v>6.8138265306122454</v>
      </c>
      <c r="AH1227" t="str">
        <f t="shared" si="332"/>
        <v>2023</v>
      </c>
    </row>
    <row r="1228" spans="4:34" hidden="1" x14ac:dyDescent="0.25">
      <c r="D1228" s="282" t="str">
        <f t="shared" si="333"/>
        <v>Q3 2023</v>
      </c>
      <c r="E1228" s="114" t="s">
        <v>206</v>
      </c>
      <c r="F1228" s="115" t="s">
        <v>85</v>
      </c>
      <c r="G1228" s="157" t="s">
        <v>43</v>
      </c>
      <c r="H1228" s="157" t="s">
        <v>197</v>
      </c>
      <c r="I1228" s="116" t="s">
        <v>50</v>
      </c>
      <c r="J1228" s="116" t="s">
        <v>51</v>
      </c>
      <c r="K1228" s="116" t="s">
        <v>75</v>
      </c>
      <c r="L1228" s="116" t="s">
        <v>75</v>
      </c>
      <c r="M1228" s="116" t="s">
        <v>425</v>
      </c>
      <c r="N1228" s="117">
        <v>1.5</v>
      </c>
      <c r="O1228" s="146">
        <v>466</v>
      </c>
      <c r="P1228" s="146">
        <v>466</v>
      </c>
      <c r="Q1228" s="242">
        <v>0.34</v>
      </c>
      <c r="R1228" s="118" t="str">
        <f t="shared" si="318"/>
        <v>400 - 499</v>
      </c>
      <c r="S1228" s="118" t="str">
        <f t="shared" si="319"/>
        <v>1.4 - 1.59</v>
      </c>
      <c r="T1228" s="119">
        <f t="shared" si="320"/>
        <v>0.51</v>
      </c>
      <c r="U1228" s="120">
        <f t="shared" si="321"/>
        <v>0.24677369999999996</v>
      </c>
      <c r="V1228" s="161">
        <f t="shared" si="322"/>
        <v>0.51</v>
      </c>
      <c r="W1228" s="161">
        <f t="shared" si="323"/>
        <v>224.06799682239318</v>
      </c>
      <c r="X1228" s="121">
        <f t="shared" si="324"/>
        <v>7.7223367346938794</v>
      </c>
      <c r="Y1228" s="188">
        <v>22.71275510204082</v>
      </c>
      <c r="Z1228" s="148">
        <f t="shared" si="325"/>
        <v>1</v>
      </c>
      <c r="AA1228" s="148">
        <f t="shared" si="326"/>
        <v>1</v>
      </c>
      <c r="AB1228" s="122">
        <f t="shared" si="327"/>
        <v>439.34901337724153</v>
      </c>
      <c r="AC1228" s="30">
        <f t="shared" si="328"/>
        <v>725.80499999999984</v>
      </c>
      <c r="AD1228" s="31">
        <f t="shared" si="329"/>
        <v>1</v>
      </c>
      <c r="AE1228" s="164">
        <f t="shared" si="330"/>
        <v>38.099999999999994</v>
      </c>
      <c r="AF1228" s="165">
        <f t="shared" si="331"/>
        <v>7.7223367346938794</v>
      </c>
      <c r="AH1228" t="str">
        <f t="shared" si="332"/>
        <v>2023</v>
      </c>
    </row>
    <row r="1229" spans="4:34" hidden="1" x14ac:dyDescent="0.25">
      <c r="D1229" s="282" t="str">
        <f t="shared" si="333"/>
        <v>Q3 2023</v>
      </c>
      <c r="E1229" s="114" t="s">
        <v>206</v>
      </c>
      <c r="F1229" s="115" t="s">
        <v>85</v>
      </c>
      <c r="G1229" s="157" t="s">
        <v>43</v>
      </c>
      <c r="H1229" s="157" t="s">
        <v>197</v>
      </c>
      <c r="I1229" s="116" t="s">
        <v>73</v>
      </c>
      <c r="J1229" s="116" t="s">
        <v>51</v>
      </c>
      <c r="K1229" s="116" t="s">
        <v>78</v>
      </c>
      <c r="L1229" s="116" t="s">
        <v>78</v>
      </c>
      <c r="M1229" s="116" t="s">
        <v>429</v>
      </c>
      <c r="N1229" s="117">
        <v>1.91</v>
      </c>
      <c r="O1229" s="146">
        <v>402</v>
      </c>
      <c r="P1229" s="146">
        <v>476</v>
      </c>
      <c r="Q1229" s="242">
        <v>0.25</v>
      </c>
      <c r="R1229" s="118" t="str">
        <f t="shared" si="318"/>
        <v>300 - 399</v>
      </c>
      <c r="S1229" s="118" t="str">
        <f t="shared" si="319"/>
        <v>1.8 - 1.99</v>
      </c>
      <c r="T1229" s="119">
        <f t="shared" si="320"/>
        <v>0.47749999999999998</v>
      </c>
      <c r="U1229" s="120">
        <f t="shared" si="321"/>
        <v>0.29005077252884742</v>
      </c>
      <c r="V1229" s="161">
        <f t="shared" si="322"/>
        <v>0.47749999999999998</v>
      </c>
      <c r="W1229" s="161">
        <f t="shared" si="323"/>
        <v>155.76023240866073</v>
      </c>
      <c r="X1229" s="121">
        <f t="shared" si="324"/>
        <v>6.5150791576410851</v>
      </c>
      <c r="Y1229" s="188">
        <v>26.060316630564341</v>
      </c>
      <c r="Z1229" s="148">
        <f t="shared" si="325"/>
        <v>201</v>
      </c>
      <c r="AA1229" s="148">
        <f t="shared" si="326"/>
        <v>238</v>
      </c>
      <c r="AB1229" s="122">
        <f t="shared" si="327"/>
        <v>326.19943959928952</v>
      </c>
      <c r="AC1229" s="30">
        <f t="shared" si="328"/>
        <v>1160.2030901153896</v>
      </c>
      <c r="AD1229" s="31">
        <f t="shared" si="329"/>
        <v>0.84453781512605042</v>
      </c>
      <c r="AE1229" s="164">
        <f t="shared" si="330"/>
        <v>48.513999999999996</v>
      </c>
      <c r="AF1229" s="165">
        <f t="shared" si="331"/>
        <v>6.5150791576410851</v>
      </c>
      <c r="AH1229" t="str">
        <f t="shared" si="332"/>
        <v>2023</v>
      </c>
    </row>
    <row r="1230" spans="4:34" hidden="1" x14ac:dyDescent="0.25">
      <c r="D1230" s="282" t="str">
        <f t="shared" si="333"/>
        <v>Q3 2023</v>
      </c>
      <c r="E1230" s="114" t="s">
        <v>206</v>
      </c>
      <c r="F1230" s="115" t="s">
        <v>85</v>
      </c>
      <c r="G1230" s="157" t="s">
        <v>43</v>
      </c>
      <c r="H1230" s="157" t="s">
        <v>197</v>
      </c>
      <c r="I1230" s="116" t="s">
        <v>73</v>
      </c>
      <c r="J1230" s="116" t="s">
        <v>51</v>
      </c>
      <c r="K1230" s="116" t="s">
        <v>78</v>
      </c>
      <c r="L1230" s="116" t="s">
        <v>78</v>
      </c>
      <c r="M1230" s="116" t="s">
        <v>303</v>
      </c>
      <c r="N1230" s="117">
        <v>1.75</v>
      </c>
      <c r="O1230" s="146">
        <v>372</v>
      </c>
      <c r="P1230" s="146">
        <v>430</v>
      </c>
      <c r="Q1230" s="242">
        <v>0.2</v>
      </c>
      <c r="R1230" s="118" t="str">
        <f t="shared" ref="R1230:R1293" si="334">VLOOKUP(MATCH(AB1230, PPIDefinition, 1), Index2PPICat, 2, FALSE)</f>
        <v>300 - 399</v>
      </c>
      <c r="S1230" s="118" t="str">
        <f t="shared" ref="S1230:S1293" si="335">VLOOKUP(MATCH(N1230, SizeDefinition, 1), Index2SizeCat, 2, FALSE)</f>
        <v>1.6 - 1.79</v>
      </c>
      <c r="T1230" s="119">
        <f t="shared" ref="T1230:T1293" si="336">N1230*Q1230</f>
        <v>0.35000000000000003</v>
      </c>
      <c r="U1230" s="120">
        <f t="shared" ref="U1230:U1293" si="337">Q1230*AC1230/1000</f>
        <v>0.19552428694275001</v>
      </c>
      <c r="V1230" s="161">
        <f t="shared" ref="V1230:V1293" si="338">Q1230*AE1230/25.4</f>
        <v>0.35</v>
      </c>
      <c r="W1230" s="161">
        <f t="shared" ref="W1230:W1293" si="339">Q1230*SQRT(O1230^2+P1230^2)</f>
        <v>113.71613781693432</v>
      </c>
      <c r="X1230" s="121">
        <f t="shared" ref="X1230:X1293" si="340">IF(Q1230=0, 0, Q1230*Y1230)</f>
        <v>4.1008163265306123</v>
      </c>
      <c r="Y1230" s="188">
        <v>20.504081632653062</v>
      </c>
      <c r="Z1230" s="148">
        <f t="shared" ref="Z1230:Z1293" si="341">VLOOKUP(O1230&amp;" x "&amp;P1230, Reso2Code, 3, FALSE)</f>
        <v>186</v>
      </c>
      <c r="AA1230" s="148">
        <f t="shared" ref="AA1230:AA1293" si="342">VLOOKUP(O1230&amp;" x "&amp;P1230, Reso2Code, 4, FALSE)</f>
        <v>215</v>
      </c>
      <c r="AB1230" s="122">
        <f t="shared" ref="AB1230:AB1293" si="343">SQRT(O1230^2+P1230^2)/N1230</f>
        <v>324.90325090552659</v>
      </c>
      <c r="AC1230" s="30">
        <f t="shared" ref="AC1230:AC1293" si="344">AE1230^2*AD1230/(1+AD1230^2)</f>
        <v>977.62143471374986</v>
      </c>
      <c r="AD1230" s="31">
        <f t="shared" ref="AD1230:AD1293" si="345">IF(Z1230=0, 0, Z1230/AA1230)</f>
        <v>0.8651162790697674</v>
      </c>
      <c r="AE1230" s="164">
        <f t="shared" ref="AE1230:AE1293" si="346">N1230*25.4</f>
        <v>44.449999999999996</v>
      </c>
      <c r="AF1230" s="165">
        <f t="shared" ref="AF1230:AF1293" si="347">Q1230*Y1230</f>
        <v>4.1008163265306123</v>
      </c>
      <c r="AH1230" t="str">
        <f t="shared" ref="AH1230:AH1293" si="348">TEXT(E1230, "####")</f>
        <v>2023</v>
      </c>
    </row>
    <row r="1231" spans="4:34" hidden="1" x14ac:dyDescent="0.25">
      <c r="D1231" s="282" t="str">
        <f t="shared" si="333"/>
        <v>Q3 2023</v>
      </c>
      <c r="E1231" s="114" t="s">
        <v>206</v>
      </c>
      <c r="F1231" s="115" t="s">
        <v>85</v>
      </c>
      <c r="G1231" s="157" t="s">
        <v>43</v>
      </c>
      <c r="H1231" s="157" t="s">
        <v>197</v>
      </c>
      <c r="I1231" s="116" t="s">
        <v>50</v>
      </c>
      <c r="J1231" s="116" t="s">
        <v>51</v>
      </c>
      <c r="K1231" s="116" t="s">
        <v>78</v>
      </c>
      <c r="L1231" s="116" t="s">
        <v>78</v>
      </c>
      <c r="M1231" s="116" t="s">
        <v>304</v>
      </c>
      <c r="N1231" s="117">
        <v>1.91</v>
      </c>
      <c r="O1231" s="146">
        <v>378</v>
      </c>
      <c r="P1231" s="146">
        <v>496</v>
      </c>
      <c r="Q1231" s="242">
        <v>0.16500000000000001</v>
      </c>
      <c r="R1231" s="118" t="str">
        <f t="shared" si="334"/>
        <v>300 - 399</v>
      </c>
      <c r="S1231" s="118" t="str">
        <f t="shared" si="335"/>
        <v>1.8 - 1.99</v>
      </c>
      <c r="T1231" s="119">
        <f t="shared" si="336"/>
        <v>0.31514999999999999</v>
      </c>
      <c r="U1231" s="120">
        <f t="shared" si="337"/>
        <v>0.18722060534718926</v>
      </c>
      <c r="V1231" s="161">
        <f t="shared" si="338"/>
        <v>0.31514999999999999</v>
      </c>
      <c r="W1231" s="161">
        <f t="shared" si="339"/>
        <v>102.8970480626145</v>
      </c>
      <c r="X1231" s="121">
        <f t="shared" si="340"/>
        <v>4.4219092828411819</v>
      </c>
      <c r="Y1231" s="188">
        <v>26.799450199037462</v>
      </c>
      <c r="Z1231" s="148">
        <f t="shared" si="341"/>
        <v>189</v>
      </c>
      <c r="AA1231" s="148">
        <f t="shared" si="342"/>
        <v>248</v>
      </c>
      <c r="AB1231" s="122">
        <f t="shared" si="343"/>
        <v>326.5018183804998</v>
      </c>
      <c r="AC1231" s="30">
        <f t="shared" si="344"/>
        <v>1134.6703354375106</v>
      </c>
      <c r="AD1231" s="31">
        <f t="shared" si="345"/>
        <v>0.76209677419354838</v>
      </c>
      <c r="AE1231" s="164">
        <f t="shared" si="346"/>
        <v>48.513999999999996</v>
      </c>
      <c r="AF1231" s="165">
        <f t="shared" si="347"/>
        <v>4.4219092828411819</v>
      </c>
      <c r="AH1231" t="str">
        <f t="shared" si="348"/>
        <v>2023</v>
      </c>
    </row>
    <row r="1232" spans="4:34" hidden="1" x14ac:dyDescent="0.25">
      <c r="D1232" s="282" t="str">
        <f t="shared" si="333"/>
        <v>Q3 2023</v>
      </c>
      <c r="E1232" s="114" t="s">
        <v>206</v>
      </c>
      <c r="F1232" s="115" t="s">
        <v>85</v>
      </c>
      <c r="G1232" s="157" t="s">
        <v>43</v>
      </c>
      <c r="H1232" s="157" t="s">
        <v>197</v>
      </c>
      <c r="I1232" s="116" t="s">
        <v>50</v>
      </c>
      <c r="J1232" s="116" t="s">
        <v>51</v>
      </c>
      <c r="K1232" s="116" t="s">
        <v>70</v>
      </c>
      <c r="L1232" s="116" t="s">
        <v>74</v>
      </c>
      <c r="M1232" s="116" t="s">
        <v>305</v>
      </c>
      <c r="N1232" s="117">
        <v>1.2</v>
      </c>
      <c r="O1232" s="146">
        <v>450</v>
      </c>
      <c r="P1232" s="146">
        <v>450</v>
      </c>
      <c r="Q1232" s="242">
        <v>0.1</v>
      </c>
      <c r="R1232" s="118" t="str">
        <f t="shared" si="334"/>
        <v>500 - 599</v>
      </c>
      <c r="S1232" s="118" t="str">
        <f t="shared" si="335"/>
        <v>1.2 - 1.39</v>
      </c>
      <c r="T1232" s="119">
        <f t="shared" si="336"/>
        <v>0.12</v>
      </c>
      <c r="U1232" s="120">
        <f t="shared" si="337"/>
        <v>4.6451519999999989E-2</v>
      </c>
      <c r="V1232" s="161">
        <f t="shared" si="338"/>
        <v>0.12000000000000001</v>
      </c>
      <c r="W1232" s="161">
        <f t="shared" si="339"/>
        <v>63.63961030678928</v>
      </c>
      <c r="X1232" s="121">
        <f t="shared" si="340"/>
        <v>1.8915467107098909</v>
      </c>
      <c r="Y1232" s="188">
        <v>18.915467107098909</v>
      </c>
      <c r="Z1232" s="148">
        <f t="shared" si="341"/>
        <v>1</v>
      </c>
      <c r="AA1232" s="148">
        <f t="shared" si="342"/>
        <v>1</v>
      </c>
      <c r="AB1232" s="122">
        <f t="shared" si="343"/>
        <v>530.33008588991072</v>
      </c>
      <c r="AC1232" s="30">
        <f t="shared" si="344"/>
        <v>464.51519999999988</v>
      </c>
      <c r="AD1232" s="31">
        <f t="shared" si="345"/>
        <v>1</v>
      </c>
      <c r="AE1232" s="164">
        <f t="shared" si="346"/>
        <v>30.479999999999997</v>
      </c>
      <c r="AF1232" s="165">
        <f t="shared" si="347"/>
        <v>1.8915467107098909</v>
      </c>
      <c r="AH1232" t="str">
        <f t="shared" si="348"/>
        <v>2023</v>
      </c>
    </row>
    <row r="1233" spans="4:34" hidden="1" x14ac:dyDescent="0.25">
      <c r="D1233" s="282" t="str">
        <f t="shared" si="333"/>
        <v>Q3 2023</v>
      </c>
      <c r="E1233" s="114" t="s">
        <v>206</v>
      </c>
      <c r="F1233" s="115" t="s">
        <v>85</v>
      </c>
      <c r="G1233" s="157" t="s">
        <v>43</v>
      </c>
      <c r="H1233" s="157" t="s">
        <v>197</v>
      </c>
      <c r="I1233" s="116" t="s">
        <v>88</v>
      </c>
      <c r="J1233" s="116" t="s">
        <v>51</v>
      </c>
      <c r="K1233" s="116" t="s">
        <v>70</v>
      </c>
      <c r="L1233" s="116" t="s">
        <v>74</v>
      </c>
      <c r="M1233" s="116"/>
      <c r="N1233" s="117">
        <v>1.2</v>
      </c>
      <c r="O1233" s="146">
        <v>360</v>
      </c>
      <c r="P1233" s="146">
        <v>360</v>
      </c>
      <c r="Q1233" s="242">
        <v>0.117855</v>
      </c>
      <c r="R1233" s="118" t="str">
        <f t="shared" si="334"/>
        <v>400 - 499</v>
      </c>
      <c r="S1233" s="118" t="str">
        <f t="shared" si="335"/>
        <v>1.2 - 1.39</v>
      </c>
      <c r="T1233" s="119">
        <f t="shared" si="336"/>
        <v>0.141426</v>
      </c>
      <c r="U1233" s="120">
        <f t="shared" si="337"/>
        <v>5.474543889599999E-2</v>
      </c>
      <c r="V1233" s="161">
        <f t="shared" si="338"/>
        <v>0.141426</v>
      </c>
      <c r="W1233" s="161">
        <f t="shared" si="339"/>
        <v>60.001970181653206</v>
      </c>
      <c r="X1233" s="121">
        <f t="shared" si="340"/>
        <v>1.8833238798740224</v>
      </c>
      <c r="Y1233" s="188">
        <v>15.980008314233782</v>
      </c>
      <c r="Z1233" s="148">
        <f t="shared" si="341"/>
        <v>1</v>
      </c>
      <c r="AA1233" s="148">
        <f t="shared" si="342"/>
        <v>1</v>
      </c>
      <c r="AB1233" s="122">
        <f t="shared" si="343"/>
        <v>424.26406871192853</v>
      </c>
      <c r="AC1233" s="30">
        <f t="shared" si="344"/>
        <v>464.51519999999988</v>
      </c>
      <c r="AD1233" s="31">
        <f t="shared" si="345"/>
        <v>1</v>
      </c>
      <c r="AE1233" s="164">
        <f t="shared" si="346"/>
        <v>30.479999999999997</v>
      </c>
      <c r="AF1233" s="165">
        <f t="shared" si="347"/>
        <v>1.8833238798740224</v>
      </c>
      <c r="AH1233" t="str">
        <f t="shared" si="348"/>
        <v>2023</v>
      </c>
    </row>
    <row r="1234" spans="4:34" hidden="1" x14ac:dyDescent="0.25">
      <c r="D1234" s="282" t="str">
        <f t="shared" si="333"/>
        <v>Q3 2023</v>
      </c>
      <c r="E1234" s="114" t="s">
        <v>206</v>
      </c>
      <c r="F1234" s="115" t="s">
        <v>85</v>
      </c>
      <c r="G1234" s="157" t="s">
        <v>43</v>
      </c>
      <c r="H1234" s="157" t="s">
        <v>197</v>
      </c>
      <c r="I1234" s="116" t="s">
        <v>50</v>
      </c>
      <c r="J1234" s="116" t="s">
        <v>51</v>
      </c>
      <c r="K1234" s="116" t="s">
        <v>55</v>
      </c>
      <c r="L1234" s="116" t="s">
        <v>55</v>
      </c>
      <c r="M1234" s="116" t="s">
        <v>460</v>
      </c>
      <c r="N1234" s="117">
        <v>1.36</v>
      </c>
      <c r="O1234" s="146">
        <v>450</v>
      </c>
      <c r="P1234" s="146">
        <v>450</v>
      </c>
      <c r="Q1234" s="242">
        <v>0.57999999999999996</v>
      </c>
      <c r="R1234" s="118" t="str">
        <f t="shared" si="334"/>
        <v>400 - 499</v>
      </c>
      <c r="S1234" s="118" t="str">
        <f t="shared" si="335"/>
        <v>1.2 - 1.39</v>
      </c>
      <c r="T1234" s="119">
        <f t="shared" si="336"/>
        <v>0.78880000000000006</v>
      </c>
      <c r="U1234" s="120">
        <f t="shared" si="337"/>
        <v>0.34605350144000002</v>
      </c>
      <c r="V1234" s="161">
        <f t="shared" si="338"/>
        <v>0.78880000000000017</v>
      </c>
      <c r="W1234" s="161">
        <f t="shared" si="339"/>
        <v>369.10973977937778</v>
      </c>
      <c r="X1234" s="121">
        <f t="shared" si="340"/>
        <v>10.970970922117367</v>
      </c>
      <c r="Y1234" s="188">
        <v>18.915467107098909</v>
      </c>
      <c r="Z1234" s="148">
        <f t="shared" si="341"/>
        <v>1</v>
      </c>
      <c r="AA1234" s="148">
        <f t="shared" si="342"/>
        <v>1</v>
      </c>
      <c r="AB1234" s="122">
        <f t="shared" si="343"/>
        <v>467.93831107933289</v>
      </c>
      <c r="AC1234" s="30">
        <f t="shared" si="344"/>
        <v>596.64396800000009</v>
      </c>
      <c r="AD1234" s="31">
        <f t="shared" si="345"/>
        <v>1</v>
      </c>
      <c r="AE1234" s="164">
        <f t="shared" si="346"/>
        <v>34.544000000000004</v>
      </c>
      <c r="AF1234" s="165">
        <f t="shared" si="347"/>
        <v>10.970970922117367</v>
      </c>
      <c r="AH1234" t="str">
        <f t="shared" si="348"/>
        <v>2023</v>
      </c>
    </row>
    <row r="1235" spans="4:34" hidden="1" x14ac:dyDescent="0.25">
      <c r="D1235" s="282" t="str">
        <f t="shared" si="333"/>
        <v>Q3 2023</v>
      </c>
      <c r="E1235" s="114" t="s">
        <v>206</v>
      </c>
      <c r="F1235" s="115" t="s">
        <v>85</v>
      </c>
      <c r="G1235" s="157" t="s">
        <v>43</v>
      </c>
      <c r="H1235" s="157" t="s">
        <v>197</v>
      </c>
      <c r="I1235" s="116" t="s">
        <v>50</v>
      </c>
      <c r="J1235" s="116" t="s">
        <v>51</v>
      </c>
      <c r="K1235" s="116" t="s">
        <v>55</v>
      </c>
      <c r="L1235" s="116" t="s">
        <v>55</v>
      </c>
      <c r="M1235" s="116" t="s">
        <v>461</v>
      </c>
      <c r="N1235" s="117">
        <v>1.5</v>
      </c>
      <c r="O1235" s="146">
        <v>480</v>
      </c>
      <c r="P1235" s="146">
        <v>480</v>
      </c>
      <c r="Q1235" s="242">
        <v>0.93500000000000005</v>
      </c>
      <c r="R1235" s="118" t="str">
        <f t="shared" si="334"/>
        <v>400 - 499</v>
      </c>
      <c r="S1235" s="118" t="str">
        <f t="shared" si="335"/>
        <v>1.4 - 1.59</v>
      </c>
      <c r="T1235" s="119">
        <f t="shared" si="336"/>
        <v>1.4025000000000001</v>
      </c>
      <c r="U1235" s="120">
        <f t="shared" si="337"/>
        <v>0.67862767499999987</v>
      </c>
      <c r="V1235" s="161">
        <f t="shared" si="338"/>
        <v>1.4025000000000001</v>
      </c>
      <c r="W1235" s="161">
        <f t="shared" si="339"/>
        <v>634.69904679304511</v>
      </c>
      <c r="X1235" s="121">
        <f t="shared" si="340"/>
        <v>21.681218877551025</v>
      </c>
      <c r="Y1235" s="188">
        <v>23.188469387755106</v>
      </c>
      <c r="Z1235" s="148">
        <f t="shared" si="341"/>
        <v>1</v>
      </c>
      <c r="AA1235" s="148">
        <f t="shared" si="342"/>
        <v>1</v>
      </c>
      <c r="AB1235" s="122">
        <f t="shared" si="343"/>
        <v>452.54833995939043</v>
      </c>
      <c r="AC1235" s="30">
        <f t="shared" si="344"/>
        <v>725.80499999999984</v>
      </c>
      <c r="AD1235" s="31">
        <f t="shared" si="345"/>
        <v>1</v>
      </c>
      <c r="AE1235" s="164">
        <f t="shared" si="346"/>
        <v>38.099999999999994</v>
      </c>
      <c r="AF1235" s="165">
        <f t="shared" si="347"/>
        <v>21.681218877551025</v>
      </c>
      <c r="AH1235" t="str">
        <f t="shared" si="348"/>
        <v>2023</v>
      </c>
    </row>
    <row r="1236" spans="4:34" hidden="1" x14ac:dyDescent="0.25">
      <c r="D1236" s="282" t="str">
        <f t="shared" si="333"/>
        <v>Q3 2023</v>
      </c>
      <c r="E1236" s="114" t="s">
        <v>206</v>
      </c>
      <c r="F1236" s="115" t="s">
        <v>85</v>
      </c>
      <c r="G1236" s="157" t="s">
        <v>43</v>
      </c>
      <c r="H1236" s="157" t="s">
        <v>197</v>
      </c>
      <c r="I1236" s="116" t="s">
        <v>88</v>
      </c>
      <c r="J1236" s="116" t="s">
        <v>51</v>
      </c>
      <c r="K1236" s="116" t="s">
        <v>55</v>
      </c>
      <c r="L1236" s="116" t="s">
        <v>55</v>
      </c>
      <c r="M1236" s="116"/>
      <c r="N1236" s="117">
        <v>1.36</v>
      </c>
      <c r="O1236" s="146">
        <v>360</v>
      </c>
      <c r="P1236" s="146">
        <v>360</v>
      </c>
      <c r="Q1236" s="242">
        <v>0.10231</v>
      </c>
      <c r="R1236" s="118" t="str">
        <f t="shared" si="334"/>
        <v>300 - 399</v>
      </c>
      <c r="S1236" s="118" t="str">
        <f t="shared" si="335"/>
        <v>1.2 - 1.39</v>
      </c>
      <c r="T1236" s="119">
        <f t="shared" si="336"/>
        <v>0.1391416</v>
      </c>
      <c r="U1236" s="120">
        <f t="shared" si="337"/>
        <v>6.1042644366080007E-2</v>
      </c>
      <c r="V1236" s="161">
        <f t="shared" si="338"/>
        <v>0.1391416</v>
      </c>
      <c r="W1236" s="161">
        <f t="shared" si="339"/>
        <v>52.08774824390089</v>
      </c>
      <c r="X1236" s="121">
        <f t="shared" si="340"/>
        <v>1.9161332970000002</v>
      </c>
      <c r="Y1236" s="188">
        <v>18.728700000000003</v>
      </c>
      <c r="Z1236" s="148">
        <f t="shared" si="341"/>
        <v>1</v>
      </c>
      <c r="AA1236" s="148">
        <f t="shared" si="342"/>
        <v>1</v>
      </c>
      <c r="AB1236" s="122">
        <f t="shared" si="343"/>
        <v>374.35064886346635</v>
      </c>
      <c r="AC1236" s="30">
        <f t="shared" si="344"/>
        <v>596.64396800000009</v>
      </c>
      <c r="AD1236" s="31">
        <f t="shared" si="345"/>
        <v>1</v>
      </c>
      <c r="AE1236" s="164">
        <f t="shared" si="346"/>
        <v>34.544000000000004</v>
      </c>
      <c r="AF1236" s="165">
        <f t="shared" si="347"/>
        <v>1.9161332970000002</v>
      </c>
      <c r="AH1236" t="str">
        <f t="shared" si="348"/>
        <v>2023</v>
      </c>
    </row>
    <row r="1237" spans="4:34" hidden="1" x14ac:dyDescent="0.25">
      <c r="D1237" s="282" t="str">
        <f t="shared" si="333"/>
        <v>Q3 2023</v>
      </c>
      <c r="E1237" s="114" t="s">
        <v>206</v>
      </c>
      <c r="F1237" s="115" t="s">
        <v>85</v>
      </c>
      <c r="G1237" s="157" t="s">
        <v>43</v>
      </c>
      <c r="H1237" s="157" t="s">
        <v>197</v>
      </c>
      <c r="I1237" s="116" t="s">
        <v>88</v>
      </c>
      <c r="J1237" s="116" t="s">
        <v>51</v>
      </c>
      <c r="K1237" s="116" t="s">
        <v>55</v>
      </c>
      <c r="L1237" s="116" t="s">
        <v>55</v>
      </c>
      <c r="M1237" s="116"/>
      <c r="N1237" s="117">
        <v>1.2</v>
      </c>
      <c r="O1237" s="146">
        <v>360</v>
      </c>
      <c r="P1237" s="146">
        <v>360</v>
      </c>
      <c r="Q1237" s="242">
        <v>0.23571</v>
      </c>
      <c r="R1237" s="118" t="str">
        <f t="shared" si="334"/>
        <v>400 - 499</v>
      </c>
      <c r="S1237" s="118" t="str">
        <f t="shared" si="335"/>
        <v>1.2 - 1.39</v>
      </c>
      <c r="T1237" s="119">
        <f t="shared" si="336"/>
        <v>0.28285199999999999</v>
      </c>
      <c r="U1237" s="120">
        <f t="shared" si="337"/>
        <v>0.10949087779199998</v>
      </c>
      <c r="V1237" s="161">
        <f t="shared" si="338"/>
        <v>0.28285199999999999</v>
      </c>
      <c r="W1237" s="161">
        <f t="shared" si="339"/>
        <v>120.00394036330641</v>
      </c>
      <c r="X1237" s="121">
        <f t="shared" si="340"/>
        <v>3.7666477597480448</v>
      </c>
      <c r="Y1237" s="188">
        <v>15.980008314233782</v>
      </c>
      <c r="Z1237" s="148">
        <f t="shared" si="341"/>
        <v>1</v>
      </c>
      <c r="AA1237" s="148">
        <f t="shared" si="342"/>
        <v>1</v>
      </c>
      <c r="AB1237" s="122">
        <f t="shared" si="343"/>
        <v>424.26406871192853</v>
      </c>
      <c r="AC1237" s="30">
        <f t="shared" si="344"/>
        <v>464.51519999999988</v>
      </c>
      <c r="AD1237" s="31">
        <f t="shared" si="345"/>
        <v>1</v>
      </c>
      <c r="AE1237" s="164">
        <f t="shared" si="346"/>
        <v>30.479999999999997</v>
      </c>
      <c r="AF1237" s="165">
        <f t="shared" si="347"/>
        <v>3.7666477597480448</v>
      </c>
      <c r="AH1237" t="str">
        <f t="shared" si="348"/>
        <v>2023</v>
      </c>
    </row>
    <row r="1238" spans="4:34" hidden="1" x14ac:dyDescent="0.25">
      <c r="D1238" s="282" t="str">
        <f t="shared" si="333"/>
        <v>Q3 2023</v>
      </c>
      <c r="E1238" s="114" t="s">
        <v>206</v>
      </c>
      <c r="F1238" s="115" t="s">
        <v>85</v>
      </c>
      <c r="G1238" s="157" t="s">
        <v>43</v>
      </c>
      <c r="H1238" s="157" t="s">
        <v>197</v>
      </c>
      <c r="I1238" s="116" t="s">
        <v>88</v>
      </c>
      <c r="J1238" s="116" t="s">
        <v>51</v>
      </c>
      <c r="K1238" s="116" t="s">
        <v>55</v>
      </c>
      <c r="L1238" s="116" t="s">
        <v>55</v>
      </c>
      <c r="M1238" s="116"/>
      <c r="N1238" s="117">
        <v>1.31</v>
      </c>
      <c r="O1238" s="146">
        <v>360</v>
      </c>
      <c r="P1238" s="146">
        <v>360</v>
      </c>
      <c r="Q1238" s="242">
        <v>1.2901</v>
      </c>
      <c r="R1238" s="118" t="str">
        <f t="shared" si="334"/>
        <v>300 - 399</v>
      </c>
      <c r="S1238" s="118" t="str">
        <f t="shared" si="335"/>
        <v>1.2 - 1.39</v>
      </c>
      <c r="T1238" s="119">
        <f t="shared" si="336"/>
        <v>1.6900310000000001</v>
      </c>
      <c r="U1238" s="120">
        <f t="shared" si="337"/>
        <v>0.71417296197380009</v>
      </c>
      <c r="V1238" s="161">
        <f t="shared" si="338"/>
        <v>1.6900310000000003</v>
      </c>
      <c r="W1238" s="161">
        <f t="shared" si="339"/>
        <v>656.81169005431082</v>
      </c>
      <c r="X1238" s="121">
        <f t="shared" si="340"/>
        <v>24.161895870000006</v>
      </c>
      <c r="Y1238" s="188">
        <v>18.728700000000003</v>
      </c>
      <c r="Z1238" s="148">
        <f t="shared" si="341"/>
        <v>1</v>
      </c>
      <c r="AA1238" s="148">
        <f t="shared" si="342"/>
        <v>1</v>
      </c>
      <c r="AB1238" s="122">
        <f t="shared" si="343"/>
        <v>388.6388415681788</v>
      </c>
      <c r="AC1238" s="30">
        <f t="shared" si="344"/>
        <v>553.57953800000007</v>
      </c>
      <c r="AD1238" s="31">
        <f t="shared" si="345"/>
        <v>1</v>
      </c>
      <c r="AE1238" s="164">
        <f t="shared" si="346"/>
        <v>33.274000000000001</v>
      </c>
      <c r="AF1238" s="165">
        <f t="shared" si="347"/>
        <v>24.161895870000006</v>
      </c>
      <c r="AH1238" t="str">
        <f t="shared" si="348"/>
        <v>2023</v>
      </c>
    </row>
    <row r="1239" spans="4:34" hidden="1" x14ac:dyDescent="0.25">
      <c r="D1239" s="282" t="str">
        <f t="shared" si="333"/>
        <v>Q3 2023</v>
      </c>
      <c r="E1239" s="114" t="s">
        <v>206</v>
      </c>
      <c r="F1239" s="115" t="s">
        <v>85</v>
      </c>
      <c r="G1239" s="157" t="s">
        <v>43</v>
      </c>
      <c r="H1239" s="157" t="s">
        <v>197</v>
      </c>
      <c r="I1239" s="116" t="s">
        <v>88</v>
      </c>
      <c r="J1239" s="116" t="s">
        <v>51</v>
      </c>
      <c r="K1239" s="116" t="s">
        <v>55</v>
      </c>
      <c r="L1239" s="116" t="s">
        <v>55</v>
      </c>
      <c r="M1239" s="116"/>
      <c r="N1239" s="117">
        <v>1.47</v>
      </c>
      <c r="O1239" s="146">
        <v>360</v>
      </c>
      <c r="P1239" s="146">
        <v>360</v>
      </c>
      <c r="Q1239" s="242">
        <v>1.4453</v>
      </c>
      <c r="R1239" s="118" t="str">
        <f t="shared" si="334"/>
        <v>300 - 399</v>
      </c>
      <c r="S1239" s="118" t="str">
        <f t="shared" si="335"/>
        <v>1.4 - 1.59</v>
      </c>
      <c r="T1239" s="119">
        <f t="shared" si="336"/>
        <v>2.1245910000000001</v>
      </c>
      <c r="U1239" s="120">
        <f t="shared" si="337"/>
        <v>1.0074653302265997</v>
      </c>
      <c r="V1239" s="161">
        <f t="shared" si="338"/>
        <v>2.1245910000000001</v>
      </c>
      <c r="W1239" s="161">
        <f t="shared" si="339"/>
        <v>735.82663021122039</v>
      </c>
      <c r="X1239" s="121">
        <f t="shared" si="340"/>
        <v>27.068590110000006</v>
      </c>
      <c r="Y1239" s="188">
        <v>18.728700000000003</v>
      </c>
      <c r="Z1239" s="148">
        <f t="shared" si="341"/>
        <v>1</v>
      </c>
      <c r="AA1239" s="148">
        <f t="shared" si="342"/>
        <v>1</v>
      </c>
      <c r="AB1239" s="122">
        <f t="shared" si="343"/>
        <v>346.33801527504369</v>
      </c>
      <c r="AC1239" s="30">
        <f t="shared" si="344"/>
        <v>697.06312199999979</v>
      </c>
      <c r="AD1239" s="31">
        <f t="shared" si="345"/>
        <v>1</v>
      </c>
      <c r="AE1239" s="164">
        <f t="shared" si="346"/>
        <v>37.337999999999994</v>
      </c>
      <c r="AF1239" s="165">
        <f t="shared" si="347"/>
        <v>27.068590110000006</v>
      </c>
      <c r="AH1239" t="str">
        <f t="shared" si="348"/>
        <v>2023</v>
      </c>
    </row>
    <row r="1240" spans="4:34" hidden="1" x14ac:dyDescent="0.25">
      <c r="D1240" s="282" t="str">
        <f t="shared" si="333"/>
        <v>Q3 2023</v>
      </c>
      <c r="E1240" s="114" t="s">
        <v>206</v>
      </c>
      <c r="F1240" s="115" t="s">
        <v>85</v>
      </c>
      <c r="G1240" s="157" t="s">
        <v>43</v>
      </c>
      <c r="H1240" s="157" t="s">
        <v>197</v>
      </c>
      <c r="I1240" s="116" t="s">
        <v>72</v>
      </c>
      <c r="J1240" s="116" t="s">
        <v>45</v>
      </c>
      <c r="K1240" s="116" t="s">
        <v>168</v>
      </c>
      <c r="L1240" s="116" t="s">
        <v>168</v>
      </c>
      <c r="M1240" s="116" t="s">
        <v>457</v>
      </c>
      <c r="N1240" s="117">
        <v>1.744</v>
      </c>
      <c r="O1240" s="146">
        <v>390</v>
      </c>
      <c r="P1240" s="146">
        <v>450</v>
      </c>
      <c r="Q1240" s="242">
        <v>7.1999999999999995E-2</v>
      </c>
      <c r="R1240" s="118" t="str">
        <f t="shared" si="334"/>
        <v>300 - 399</v>
      </c>
      <c r="S1240" s="118" t="str">
        <f t="shared" si="335"/>
        <v>1.6 - 1.79</v>
      </c>
      <c r="T1240" s="119">
        <f t="shared" si="336"/>
        <v>0.12556799999999999</v>
      </c>
      <c r="U1240" s="120">
        <f t="shared" si="337"/>
        <v>6.992480765297053E-2</v>
      </c>
      <c r="V1240" s="161">
        <f t="shared" si="338"/>
        <v>0.12556799999999999</v>
      </c>
      <c r="W1240" s="161">
        <f t="shared" si="339"/>
        <v>42.874775801163089</v>
      </c>
      <c r="X1240" s="121">
        <f t="shared" si="340"/>
        <v>0.88836363636363636</v>
      </c>
      <c r="Y1240" s="188">
        <v>12.338383838383839</v>
      </c>
      <c r="Z1240" s="148">
        <f t="shared" si="341"/>
        <v>13</v>
      </c>
      <c r="AA1240" s="148">
        <f t="shared" si="342"/>
        <v>15</v>
      </c>
      <c r="AB1240" s="122">
        <f t="shared" si="343"/>
        <v>341.44667272842673</v>
      </c>
      <c r="AC1240" s="30">
        <f t="shared" si="344"/>
        <v>971.17788406903526</v>
      </c>
      <c r="AD1240" s="31">
        <f t="shared" si="345"/>
        <v>0.8666666666666667</v>
      </c>
      <c r="AE1240" s="164">
        <f t="shared" si="346"/>
        <v>44.297599999999996</v>
      </c>
      <c r="AF1240" s="165">
        <f t="shared" si="347"/>
        <v>0.88836363636363636</v>
      </c>
      <c r="AH1240" t="str">
        <f t="shared" si="348"/>
        <v>2023</v>
      </c>
    </row>
    <row r="1241" spans="4:34" hidden="1" x14ac:dyDescent="0.25">
      <c r="D1241" s="282" t="str">
        <f t="shared" si="333"/>
        <v>Q3 2023</v>
      </c>
      <c r="E1241" s="114" t="s">
        <v>206</v>
      </c>
      <c r="F1241" s="115" t="s">
        <v>85</v>
      </c>
      <c r="G1241" s="157" t="s">
        <v>43</v>
      </c>
      <c r="H1241" s="157" t="s">
        <v>197</v>
      </c>
      <c r="I1241" s="116" t="s">
        <v>72</v>
      </c>
      <c r="J1241" s="116" t="s">
        <v>45</v>
      </c>
      <c r="K1241" s="116" t="s">
        <v>75</v>
      </c>
      <c r="L1241" s="116" t="s">
        <v>129</v>
      </c>
      <c r="M1241" s="116" t="s">
        <v>293</v>
      </c>
      <c r="N1241" s="117">
        <v>1.47</v>
      </c>
      <c r="O1241" s="146">
        <v>466</v>
      </c>
      <c r="P1241" s="146">
        <v>466</v>
      </c>
      <c r="Q1241" s="242">
        <v>4.2000000000000003E-2</v>
      </c>
      <c r="R1241" s="118" t="str">
        <f t="shared" si="334"/>
        <v>400 - 499</v>
      </c>
      <c r="S1241" s="118" t="str">
        <f t="shared" si="335"/>
        <v>1.4 - 1.59</v>
      </c>
      <c r="T1241" s="119">
        <f t="shared" si="336"/>
        <v>6.1740000000000003E-2</v>
      </c>
      <c r="U1241" s="120">
        <f t="shared" si="337"/>
        <v>2.9276651123999995E-2</v>
      </c>
      <c r="V1241" s="161">
        <f t="shared" si="338"/>
        <v>6.1740000000000003E-2</v>
      </c>
      <c r="W1241" s="161">
        <f t="shared" si="339"/>
        <v>27.678987842766219</v>
      </c>
      <c r="X1241" s="121">
        <f t="shared" si="340"/>
        <v>0.55805400000000005</v>
      </c>
      <c r="Y1241" s="188">
        <v>13.287000000000001</v>
      </c>
      <c r="Z1241" s="148">
        <f t="shared" si="341"/>
        <v>1</v>
      </c>
      <c r="AA1241" s="148">
        <f t="shared" si="342"/>
        <v>1</v>
      </c>
      <c r="AB1241" s="122">
        <f t="shared" si="343"/>
        <v>448.31531977269543</v>
      </c>
      <c r="AC1241" s="30">
        <f t="shared" si="344"/>
        <v>697.06312199999979</v>
      </c>
      <c r="AD1241" s="31">
        <f t="shared" si="345"/>
        <v>1</v>
      </c>
      <c r="AE1241" s="164">
        <f t="shared" si="346"/>
        <v>37.337999999999994</v>
      </c>
      <c r="AF1241" s="165">
        <f t="shared" si="347"/>
        <v>0.55805400000000005</v>
      </c>
      <c r="AH1241" t="str">
        <f t="shared" si="348"/>
        <v>2023</v>
      </c>
    </row>
    <row r="1242" spans="4:34" hidden="1" x14ac:dyDescent="0.25">
      <c r="D1242" s="282" t="str">
        <f t="shared" si="333"/>
        <v>Q3 2023</v>
      </c>
      <c r="E1242" s="114" t="s">
        <v>206</v>
      </c>
      <c r="F1242" s="115" t="s">
        <v>85</v>
      </c>
      <c r="G1242" s="157" t="s">
        <v>43</v>
      </c>
      <c r="H1242" s="157" t="s">
        <v>197</v>
      </c>
      <c r="I1242" s="116" t="s">
        <v>72</v>
      </c>
      <c r="J1242" s="116" t="s">
        <v>45</v>
      </c>
      <c r="K1242" s="116" t="s">
        <v>75</v>
      </c>
      <c r="L1242" s="116" t="s">
        <v>129</v>
      </c>
      <c r="M1242" s="116" t="s">
        <v>310</v>
      </c>
      <c r="N1242" s="117">
        <v>1.6160000000000001</v>
      </c>
      <c r="O1242" s="146">
        <v>192</v>
      </c>
      <c r="P1242" s="146">
        <v>490</v>
      </c>
      <c r="Q1242" s="242">
        <v>0.245</v>
      </c>
      <c r="R1242" s="118" t="str">
        <f t="shared" si="334"/>
        <v>300 - 399</v>
      </c>
      <c r="S1242" s="118" t="str">
        <f t="shared" si="335"/>
        <v>1.6 - 1.79</v>
      </c>
      <c r="T1242" s="119">
        <f t="shared" si="336"/>
        <v>0.39591999999999999</v>
      </c>
      <c r="U1242" s="120">
        <f t="shared" si="337"/>
        <v>0.14021362466944012</v>
      </c>
      <c r="V1242" s="161">
        <f t="shared" si="338"/>
        <v>0.39591999999999999</v>
      </c>
      <c r="W1242" s="161">
        <f t="shared" si="339"/>
        <v>128.93705479806803</v>
      </c>
      <c r="X1242" s="121">
        <f t="shared" si="340"/>
        <v>2.6202371134020619</v>
      </c>
      <c r="Y1242" s="188">
        <v>10.694845360824743</v>
      </c>
      <c r="Z1242" s="148">
        <f t="shared" si="341"/>
        <v>96</v>
      </c>
      <c r="AA1242" s="148">
        <f t="shared" si="342"/>
        <v>245</v>
      </c>
      <c r="AB1242" s="122">
        <f t="shared" si="343"/>
        <v>325.66441401815524</v>
      </c>
      <c r="AC1242" s="30">
        <f t="shared" si="344"/>
        <v>572.30050885485764</v>
      </c>
      <c r="AD1242" s="31">
        <f t="shared" si="345"/>
        <v>0.39183673469387753</v>
      </c>
      <c r="AE1242" s="164">
        <f t="shared" si="346"/>
        <v>41.046399999999998</v>
      </c>
      <c r="AF1242" s="165">
        <f t="shared" si="347"/>
        <v>2.6202371134020619</v>
      </c>
      <c r="AH1242" t="str">
        <f t="shared" si="348"/>
        <v>2023</v>
      </c>
    </row>
    <row r="1243" spans="4:34" hidden="1" x14ac:dyDescent="0.25">
      <c r="D1243" s="282" t="str">
        <f t="shared" si="333"/>
        <v>Q3 2023</v>
      </c>
      <c r="E1243" s="114" t="s">
        <v>206</v>
      </c>
      <c r="F1243" s="115" t="s">
        <v>85</v>
      </c>
      <c r="G1243" s="157" t="s">
        <v>43</v>
      </c>
      <c r="H1243" s="157" t="s">
        <v>197</v>
      </c>
      <c r="I1243" s="116" t="s">
        <v>72</v>
      </c>
      <c r="J1243" s="116" t="s">
        <v>45</v>
      </c>
      <c r="K1243" s="116" t="s">
        <v>75</v>
      </c>
      <c r="L1243" s="116" t="s">
        <v>129</v>
      </c>
      <c r="M1243" s="116" t="s">
        <v>308</v>
      </c>
      <c r="N1243" s="117">
        <v>1.28</v>
      </c>
      <c r="O1243" s="146">
        <v>416</v>
      </c>
      <c r="P1243" s="146">
        <v>416</v>
      </c>
      <c r="Q1243" s="242">
        <v>4.4999999999999998E-2</v>
      </c>
      <c r="R1243" s="118" t="str">
        <f t="shared" si="334"/>
        <v>400 - 499</v>
      </c>
      <c r="S1243" s="118" t="str">
        <f t="shared" si="335"/>
        <v>1.2 - 1.39</v>
      </c>
      <c r="T1243" s="119">
        <f t="shared" si="336"/>
        <v>5.7599999999999998E-2</v>
      </c>
      <c r="U1243" s="120">
        <f t="shared" si="337"/>
        <v>2.3783178240000001E-2</v>
      </c>
      <c r="V1243" s="161">
        <f t="shared" si="338"/>
        <v>5.7599999999999998E-2</v>
      </c>
      <c r="W1243" s="161">
        <f t="shared" si="339"/>
        <v>26.474077887624336</v>
      </c>
      <c r="X1243" s="121">
        <f t="shared" si="340"/>
        <v>0.55522727272727279</v>
      </c>
      <c r="Y1243" s="188">
        <v>12.338383838383839</v>
      </c>
      <c r="Z1243" s="148">
        <f t="shared" si="341"/>
        <v>1</v>
      </c>
      <c r="AA1243" s="148">
        <f t="shared" si="342"/>
        <v>1</v>
      </c>
      <c r="AB1243" s="122">
        <f t="shared" si="343"/>
        <v>459.61940777125585</v>
      </c>
      <c r="AC1243" s="30">
        <f t="shared" si="344"/>
        <v>528.51507200000003</v>
      </c>
      <c r="AD1243" s="31">
        <f t="shared" si="345"/>
        <v>1</v>
      </c>
      <c r="AE1243" s="164">
        <f t="shared" si="346"/>
        <v>32.512</v>
      </c>
      <c r="AF1243" s="165">
        <f t="shared" si="347"/>
        <v>0.55522727272727279</v>
      </c>
      <c r="AH1243" t="str">
        <f t="shared" si="348"/>
        <v>2023</v>
      </c>
    </row>
    <row r="1244" spans="4:34" hidden="1" x14ac:dyDescent="0.25">
      <c r="D1244" s="282" t="str">
        <f t="shared" si="333"/>
        <v>Q3 2023</v>
      </c>
      <c r="E1244" s="114" t="s">
        <v>206</v>
      </c>
      <c r="F1244" s="115" t="s">
        <v>85</v>
      </c>
      <c r="G1244" s="157" t="s">
        <v>43</v>
      </c>
      <c r="H1244" s="157" t="s">
        <v>197</v>
      </c>
      <c r="I1244" s="116" t="s">
        <v>58</v>
      </c>
      <c r="J1244" s="116" t="s">
        <v>45</v>
      </c>
      <c r="K1244" s="116" t="s">
        <v>75</v>
      </c>
      <c r="L1244" s="116" t="s">
        <v>129</v>
      </c>
      <c r="M1244" s="116" t="s">
        <v>299</v>
      </c>
      <c r="N1244" s="117">
        <v>1.43</v>
      </c>
      <c r="O1244" s="146">
        <v>466</v>
      </c>
      <c r="P1244" s="146">
        <v>466</v>
      </c>
      <c r="Q1244" s="242">
        <v>0.11</v>
      </c>
      <c r="R1244" s="118" t="str">
        <f t="shared" si="334"/>
        <v>400 - 499</v>
      </c>
      <c r="S1244" s="118" t="str">
        <f t="shared" si="335"/>
        <v>1.4 - 1.59</v>
      </c>
      <c r="T1244" s="119">
        <f t="shared" si="336"/>
        <v>0.1573</v>
      </c>
      <c r="U1244" s="120">
        <f t="shared" si="337"/>
        <v>7.2560822619999979E-2</v>
      </c>
      <c r="V1244" s="161">
        <f t="shared" si="338"/>
        <v>0.1573</v>
      </c>
      <c r="W1244" s="161">
        <f t="shared" si="339"/>
        <v>72.492587207244853</v>
      </c>
      <c r="X1244" s="121">
        <f t="shared" si="340"/>
        <v>1.46157</v>
      </c>
      <c r="Y1244" s="188">
        <v>13.287000000000001</v>
      </c>
      <c r="Z1244" s="148">
        <f t="shared" si="341"/>
        <v>1</v>
      </c>
      <c r="AA1244" s="148">
        <f t="shared" si="342"/>
        <v>1</v>
      </c>
      <c r="AB1244" s="122">
        <f t="shared" si="343"/>
        <v>460.85560843766592</v>
      </c>
      <c r="AC1244" s="30">
        <f t="shared" si="344"/>
        <v>659.64384199999984</v>
      </c>
      <c r="AD1244" s="31">
        <f t="shared" si="345"/>
        <v>1</v>
      </c>
      <c r="AE1244" s="164">
        <f t="shared" si="346"/>
        <v>36.321999999999996</v>
      </c>
      <c r="AF1244" s="165">
        <f t="shared" si="347"/>
        <v>1.46157</v>
      </c>
      <c r="AH1244" t="str">
        <f t="shared" si="348"/>
        <v>2023</v>
      </c>
    </row>
    <row r="1245" spans="4:34" hidden="1" x14ac:dyDescent="0.25">
      <c r="D1245" s="282" t="str">
        <f t="shared" si="333"/>
        <v>Q3 2023</v>
      </c>
      <c r="E1245" s="114" t="s">
        <v>206</v>
      </c>
      <c r="F1245" s="115" t="s">
        <v>85</v>
      </c>
      <c r="G1245" s="157" t="s">
        <v>43</v>
      </c>
      <c r="H1245" s="157" t="s">
        <v>197</v>
      </c>
      <c r="I1245" s="116" t="s">
        <v>72</v>
      </c>
      <c r="J1245" s="116" t="s">
        <v>45</v>
      </c>
      <c r="K1245" s="116" t="s">
        <v>75</v>
      </c>
      <c r="L1245" s="116" t="s">
        <v>129</v>
      </c>
      <c r="M1245" s="116" t="s">
        <v>300</v>
      </c>
      <c r="N1245" s="117">
        <v>1.43</v>
      </c>
      <c r="O1245" s="146">
        <v>466</v>
      </c>
      <c r="P1245" s="146">
        <v>466</v>
      </c>
      <c r="Q1245" s="242">
        <v>2.5000000000000001E-2</v>
      </c>
      <c r="R1245" s="118" t="str">
        <f t="shared" si="334"/>
        <v>400 - 499</v>
      </c>
      <c r="S1245" s="118" t="str">
        <f t="shared" si="335"/>
        <v>1.4 - 1.59</v>
      </c>
      <c r="T1245" s="119">
        <f t="shared" si="336"/>
        <v>3.5749999999999997E-2</v>
      </c>
      <c r="U1245" s="120">
        <f t="shared" si="337"/>
        <v>1.6491096049999997E-2</v>
      </c>
      <c r="V1245" s="161">
        <f t="shared" si="338"/>
        <v>3.5749999999999997E-2</v>
      </c>
      <c r="W1245" s="161">
        <f t="shared" si="339"/>
        <v>16.475588001646557</v>
      </c>
      <c r="X1245" s="121">
        <f t="shared" si="340"/>
        <v>0.33217500000000005</v>
      </c>
      <c r="Y1245" s="188">
        <v>13.287000000000001</v>
      </c>
      <c r="Z1245" s="148">
        <f t="shared" si="341"/>
        <v>1</v>
      </c>
      <c r="AA1245" s="148">
        <f t="shared" si="342"/>
        <v>1</v>
      </c>
      <c r="AB1245" s="122">
        <f t="shared" si="343"/>
        <v>460.85560843766592</v>
      </c>
      <c r="AC1245" s="30">
        <f t="shared" si="344"/>
        <v>659.64384199999984</v>
      </c>
      <c r="AD1245" s="31">
        <f t="shared" si="345"/>
        <v>1</v>
      </c>
      <c r="AE1245" s="164">
        <f t="shared" si="346"/>
        <v>36.321999999999996</v>
      </c>
      <c r="AF1245" s="165">
        <f t="shared" si="347"/>
        <v>0.33217500000000005</v>
      </c>
      <c r="AH1245" t="str">
        <f t="shared" si="348"/>
        <v>2023</v>
      </c>
    </row>
    <row r="1246" spans="4:34" hidden="1" x14ac:dyDescent="0.25">
      <c r="D1246" s="282" t="str">
        <f t="shared" si="333"/>
        <v>Q3 2023</v>
      </c>
      <c r="E1246" s="114" t="s">
        <v>206</v>
      </c>
      <c r="F1246" s="115" t="s">
        <v>85</v>
      </c>
      <c r="G1246" s="157" t="s">
        <v>43</v>
      </c>
      <c r="H1246" s="157" t="s">
        <v>197</v>
      </c>
      <c r="I1246" s="116" t="s">
        <v>72</v>
      </c>
      <c r="J1246" s="116" t="s">
        <v>45</v>
      </c>
      <c r="K1246" s="116" t="s">
        <v>75</v>
      </c>
      <c r="L1246" s="116" t="s">
        <v>129</v>
      </c>
      <c r="M1246" s="116" t="s">
        <v>301</v>
      </c>
      <c r="N1246" s="117">
        <v>1.651</v>
      </c>
      <c r="O1246" s="146">
        <v>336</v>
      </c>
      <c r="P1246" s="146">
        <v>384</v>
      </c>
      <c r="Q1246" s="242">
        <v>9.7000000000000003E-2</v>
      </c>
      <c r="R1246" s="118" t="str">
        <f t="shared" si="334"/>
        <v>300 - 399</v>
      </c>
      <c r="S1246" s="118" t="str">
        <f t="shared" si="335"/>
        <v>1.6 - 1.79</v>
      </c>
      <c r="T1246" s="119">
        <f t="shared" si="336"/>
        <v>0.16014700000000001</v>
      </c>
      <c r="U1246" s="120">
        <f t="shared" si="337"/>
        <v>8.4536234192965673E-2</v>
      </c>
      <c r="V1246" s="161">
        <f t="shared" si="338"/>
        <v>0.16014700000000001</v>
      </c>
      <c r="W1246" s="161">
        <f t="shared" si="339"/>
        <v>49.49395890409253</v>
      </c>
      <c r="X1246" s="121">
        <f t="shared" si="340"/>
        <v>1.0492490000000001</v>
      </c>
      <c r="Y1246" s="188">
        <v>10.817</v>
      </c>
      <c r="Z1246" s="148">
        <f t="shared" si="341"/>
        <v>7</v>
      </c>
      <c r="AA1246" s="148">
        <f t="shared" si="342"/>
        <v>8</v>
      </c>
      <c r="AB1246" s="122">
        <f t="shared" si="343"/>
        <v>309.0533004308075</v>
      </c>
      <c r="AC1246" s="30">
        <f t="shared" si="344"/>
        <v>871.50756899964608</v>
      </c>
      <c r="AD1246" s="31">
        <f t="shared" si="345"/>
        <v>0.875</v>
      </c>
      <c r="AE1246" s="164">
        <f t="shared" si="346"/>
        <v>41.935400000000001</v>
      </c>
      <c r="AF1246" s="165">
        <f t="shared" si="347"/>
        <v>1.0492490000000001</v>
      </c>
      <c r="AH1246" t="str">
        <f t="shared" si="348"/>
        <v>2023</v>
      </c>
    </row>
    <row r="1247" spans="4:34" hidden="1" x14ac:dyDescent="0.25">
      <c r="D1247" s="282" t="str">
        <f t="shared" si="333"/>
        <v>Q3 2023</v>
      </c>
      <c r="E1247" s="114" t="s">
        <v>206</v>
      </c>
      <c r="F1247" s="115" t="s">
        <v>85</v>
      </c>
      <c r="G1247" s="157" t="s">
        <v>43</v>
      </c>
      <c r="H1247" s="157" t="s">
        <v>197</v>
      </c>
      <c r="I1247" s="116" t="s">
        <v>50</v>
      </c>
      <c r="J1247" s="116" t="s">
        <v>45</v>
      </c>
      <c r="K1247" s="116" t="s">
        <v>75</v>
      </c>
      <c r="L1247" s="116" t="s">
        <v>129</v>
      </c>
      <c r="M1247" s="116" t="s">
        <v>301</v>
      </c>
      <c r="N1247" s="117">
        <v>1.651</v>
      </c>
      <c r="O1247" s="146">
        <v>336</v>
      </c>
      <c r="P1247" s="146">
        <v>384</v>
      </c>
      <c r="Q1247" s="242">
        <v>0.17499999999999999</v>
      </c>
      <c r="R1247" s="118" t="str">
        <f t="shared" si="334"/>
        <v>300 - 399</v>
      </c>
      <c r="S1247" s="118" t="str">
        <f t="shared" si="335"/>
        <v>1.6 - 1.79</v>
      </c>
      <c r="T1247" s="119">
        <f t="shared" si="336"/>
        <v>0.28892499999999999</v>
      </c>
      <c r="U1247" s="120">
        <f t="shared" si="337"/>
        <v>0.15251382457493803</v>
      </c>
      <c r="V1247" s="161">
        <f t="shared" si="338"/>
        <v>0.28892499999999999</v>
      </c>
      <c r="W1247" s="161">
        <f t="shared" si="339"/>
        <v>89.293224826971056</v>
      </c>
      <c r="X1247" s="121">
        <f t="shared" si="340"/>
        <v>2.1033055555555551</v>
      </c>
      <c r="Y1247" s="188">
        <v>12.018888888888888</v>
      </c>
      <c r="Z1247" s="148">
        <f t="shared" si="341"/>
        <v>7</v>
      </c>
      <c r="AA1247" s="148">
        <f t="shared" si="342"/>
        <v>8</v>
      </c>
      <c r="AB1247" s="122">
        <f t="shared" si="343"/>
        <v>309.0533004308075</v>
      </c>
      <c r="AC1247" s="30">
        <f t="shared" si="344"/>
        <v>871.50756899964608</v>
      </c>
      <c r="AD1247" s="31">
        <f t="shared" si="345"/>
        <v>0.875</v>
      </c>
      <c r="AE1247" s="164">
        <f t="shared" si="346"/>
        <v>41.935400000000001</v>
      </c>
      <c r="AF1247" s="165">
        <f t="shared" si="347"/>
        <v>2.1033055555555551</v>
      </c>
      <c r="AH1247" t="str">
        <f t="shared" si="348"/>
        <v>2023</v>
      </c>
    </row>
    <row r="1248" spans="4:34" hidden="1" x14ac:dyDescent="0.25">
      <c r="D1248" s="282" t="str">
        <f t="shared" si="333"/>
        <v>Q3 2023</v>
      </c>
      <c r="E1248" s="114" t="s">
        <v>206</v>
      </c>
      <c r="F1248" s="115" t="s">
        <v>85</v>
      </c>
      <c r="G1248" s="157" t="s">
        <v>43</v>
      </c>
      <c r="H1248" s="157" t="s">
        <v>197</v>
      </c>
      <c r="I1248" s="116" t="s">
        <v>72</v>
      </c>
      <c r="J1248" s="116" t="s">
        <v>45</v>
      </c>
      <c r="K1248" s="116" t="s">
        <v>75</v>
      </c>
      <c r="L1248" s="116" t="s">
        <v>129</v>
      </c>
      <c r="M1248" s="116" t="s">
        <v>296</v>
      </c>
      <c r="N1248" s="117">
        <v>1.744</v>
      </c>
      <c r="O1248" s="146">
        <v>390</v>
      </c>
      <c r="P1248" s="146">
        <v>450</v>
      </c>
      <c r="Q1248" s="242">
        <v>1.2999999999999999E-2</v>
      </c>
      <c r="R1248" s="118" t="str">
        <f t="shared" si="334"/>
        <v>300 - 399</v>
      </c>
      <c r="S1248" s="118" t="str">
        <f t="shared" si="335"/>
        <v>1.6 - 1.79</v>
      </c>
      <c r="T1248" s="119">
        <f t="shared" si="336"/>
        <v>2.2671999999999998E-2</v>
      </c>
      <c r="U1248" s="120">
        <f t="shared" si="337"/>
        <v>1.2625312492897457E-2</v>
      </c>
      <c r="V1248" s="161">
        <f t="shared" si="338"/>
        <v>2.2672000000000001E-2</v>
      </c>
      <c r="W1248" s="161">
        <f t="shared" si="339"/>
        <v>7.7412789640988908</v>
      </c>
      <c r="X1248" s="121">
        <f t="shared" si="340"/>
        <v>0.1603989898989899</v>
      </c>
      <c r="Y1248" s="188">
        <v>12.338383838383839</v>
      </c>
      <c r="Z1248" s="148">
        <f t="shared" si="341"/>
        <v>13</v>
      </c>
      <c r="AA1248" s="148">
        <f t="shared" si="342"/>
        <v>15</v>
      </c>
      <c r="AB1248" s="122">
        <f t="shared" si="343"/>
        <v>341.44667272842673</v>
      </c>
      <c r="AC1248" s="30">
        <f t="shared" si="344"/>
        <v>971.17788406903526</v>
      </c>
      <c r="AD1248" s="31">
        <f t="shared" si="345"/>
        <v>0.8666666666666667</v>
      </c>
      <c r="AE1248" s="164">
        <f t="shared" si="346"/>
        <v>44.297599999999996</v>
      </c>
      <c r="AF1248" s="165">
        <f t="shared" si="347"/>
        <v>0.1603989898989899</v>
      </c>
      <c r="AH1248" t="str">
        <f t="shared" si="348"/>
        <v>2023</v>
      </c>
    </row>
    <row r="1249" spans="4:34" hidden="1" x14ac:dyDescent="0.25">
      <c r="D1249" s="282" t="str">
        <f t="shared" si="333"/>
        <v>Q3 2023</v>
      </c>
      <c r="E1249" s="114" t="s">
        <v>206</v>
      </c>
      <c r="F1249" s="115" t="s">
        <v>85</v>
      </c>
      <c r="G1249" s="157" t="s">
        <v>43</v>
      </c>
      <c r="H1249" s="157" t="s">
        <v>197</v>
      </c>
      <c r="I1249" s="116" t="s">
        <v>50</v>
      </c>
      <c r="J1249" s="116" t="s">
        <v>45</v>
      </c>
      <c r="K1249" s="116" t="s">
        <v>75</v>
      </c>
      <c r="L1249" s="116" t="s">
        <v>129</v>
      </c>
      <c r="M1249" s="116" t="s">
        <v>296</v>
      </c>
      <c r="N1249" s="117">
        <v>1.744</v>
      </c>
      <c r="O1249" s="146">
        <v>390</v>
      </c>
      <c r="P1249" s="146">
        <v>450</v>
      </c>
      <c r="Q1249" s="242">
        <v>0.19</v>
      </c>
      <c r="R1249" s="118" t="str">
        <f t="shared" si="334"/>
        <v>300 - 399</v>
      </c>
      <c r="S1249" s="118" t="str">
        <f t="shared" si="335"/>
        <v>1.6 - 1.79</v>
      </c>
      <c r="T1249" s="119">
        <f t="shared" si="336"/>
        <v>0.33135999999999999</v>
      </c>
      <c r="U1249" s="120">
        <f t="shared" si="337"/>
        <v>0.18452379797311669</v>
      </c>
      <c r="V1249" s="161">
        <f t="shared" si="338"/>
        <v>0.33136000000000004</v>
      </c>
      <c r="W1249" s="161">
        <f t="shared" si="339"/>
        <v>113.14176947529148</v>
      </c>
      <c r="X1249" s="121">
        <f t="shared" si="340"/>
        <v>2.3442929292929295</v>
      </c>
      <c r="Y1249" s="188">
        <v>12.338383838383839</v>
      </c>
      <c r="Z1249" s="148">
        <f t="shared" si="341"/>
        <v>13</v>
      </c>
      <c r="AA1249" s="148">
        <f t="shared" si="342"/>
        <v>15</v>
      </c>
      <c r="AB1249" s="122">
        <f t="shared" si="343"/>
        <v>341.44667272842673</v>
      </c>
      <c r="AC1249" s="30">
        <f t="shared" si="344"/>
        <v>971.17788406903526</v>
      </c>
      <c r="AD1249" s="31">
        <f t="shared" si="345"/>
        <v>0.8666666666666667</v>
      </c>
      <c r="AE1249" s="164">
        <f t="shared" si="346"/>
        <v>44.297599999999996</v>
      </c>
      <c r="AF1249" s="165">
        <f t="shared" si="347"/>
        <v>2.3442929292929295</v>
      </c>
      <c r="AH1249" t="str">
        <f t="shared" si="348"/>
        <v>2023</v>
      </c>
    </row>
    <row r="1250" spans="4:34" hidden="1" x14ac:dyDescent="0.25">
      <c r="D1250" s="282" t="str">
        <f t="shared" si="333"/>
        <v>Q3 2023</v>
      </c>
      <c r="E1250" s="114" t="s">
        <v>206</v>
      </c>
      <c r="F1250" s="115" t="s">
        <v>85</v>
      </c>
      <c r="G1250" s="157" t="s">
        <v>43</v>
      </c>
      <c r="H1250" s="157" t="s">
        <v>197</v>
      </c>
      <c r="I1250" s="116" t="s">
        <v>72</v>
      </c>
      <c r="J1250" s="116" t="s">
        <v>45</v>
      </c>
      <c r="K1250" s="116" t="s">
        <v>75</v>
      </c>
      <c r="L1250" s="116" t="s">
        <v>129</v>
      </c>
      <c r="M1250" s="116" t="s">
        <v>426</v>
      </c>
      <c r="N1250" s="117">
        <v>1.3</v>
      </c>
      <c r="O1250" s="146">
        <v>360</v>
      </c>
      <c r="P1250" s="146">
        <v>360</v>
      </c>
      <c r="Q1250" s="242">
        <v>5.0000000000000001E-3</v>
      </c>
      <c r="R1250" s="118" t="str">
        <f t="shared" si="334"/>
        <v>300 - 399</v>
      </c>
      <c r="S1250" s="118" t="str">
        <f t="shared" si="335"/>
        <v>1.2 - 1.39</v>
      </c>
      <c r="T1250" s="119">
        <f t="shared" si="336"/>
        <v>6.5000000000000006E-3</v>
      </c>
      <c r="U1250" s="120">
        <f t="shared" si="337"/>
        <v>2.7258009999999995E-3</v>
      </c>
      <c r="V1250" s="161">
        <f t="shared" si="338"/>
        <v>6.5000000000000006E-3</v>
      </c>
      <c r="W1250" s="161">
        <f t="shared" si="339"/>
        <v>2.5455844122715714</v>
      </c>
      <c r="X1250" s="121">
        <f t="shared" si="340"/>
        <v>5.4085000000000001E-2</v>
      </c>
      <c r="Y1250" s="188">
        <v>10.817</v>
      </c>
      <c r="Z1250" s="148">
        <f t="shared" si="341"/>
        <v>1</v>
      </c>
      <c r="AA1250" s="148">
        <f t="shared" si="342"/>
        <v>1</v>
      </c>
      <c r="AB1250" s="122">
        <f t="shared" si="343"/>
        <v>391.62837111870323</v>
      </c>
      <c r="AC1250" s="30">
        <f t="shared" si="344"/>
        <v>545.16019999999992</v>
      </c>
      <c r="AD1250" s="31">
        <f t="shared" si="345"/>
        <v>1</v>
      </c>
      <c r="AE1250" s="164">
        <f t="shared" si="346"/>
        <v>33.019999999999996</v>
      </c>
      <c r="AF1250" s="165">
        <f t="shared" si="347"/>
        <v>5.4085000000000001E-2</v>
      </c>
      <c r="AH1250" t="str">
        <f t="shared" si="348"/>
        <v>2023</v>
      </c>
    </row>
    <row r="1251" spans="4:34" hidden="1" x14ac:dyDescent="0.25">
      <c r="D1251" s="282" t="str">
        <f t="shared" si="333"/>
        <v>Q3 2023</v>
      </c>
      <c r="E1251" s="114" t="s">
        <v>206</v>
      </c>
      <c r="F1251" s="115" t="s">
        <v>85</v>
      </c>
      <c r="G1251" s="157" t="s">
        <v>43</v>
      </c>
      <c r="H1251" s="157" t="s">
        <v>197</v>
      </c>
      <c r="I1251" s="116" t="s">
        <v>72</v>
      </c>
      <c r="J1251" s="116" t="s">
        <v>45</v>
      </c>
      <c r="K1251" s="116" t="s">
        <v>75</v>
      </c>
      <c r="L1251" s="116" t="s">
        <v>75</v>
      </c>
      <c r="M1251" s="116" t="s">
        <v>481</v>
      </c>
      <c r="N1251" s="117">
        <v>1.47</v>
      </c>
      <c r="O1251" s="146">
        <v>194</v>
      </c>
      <c r="P1251" s="146">
        <v>368</v>
      </c>
      <c r="Q1251" s="242">
        <v>0.2</v>
      </c>
      <c r="R1251" s="118" t="str">
        <f t="shared" si="334"/>
        <v>200 - 299</v>
      </c>
      <c r="S1251" s="118" t="str">
        <f t="shared" si="335"/>
        <v>1.4 - 1.59</v>
      </c>
      <c r="T1251" s="119">
        <f t="shared" si="336"/>
        <v>0.29399999999999998</v>
      </c>
      <c r="U1251" s="120">
        <f t="shared" si="337"/>
        <v>0.11502306808233906</v>
      </c>
      <c r="V1251" s="161">
        <f t="shared" si="338"/>
        <v>0.29399999999999998</v>
      </c>
      <c r="W1251" s="161">
        <f t="shared" si="339"/>
        <v>83.200961532905382</v>
      </c>
      <c r="X1251" s="121">
        <f t="shared" si="340"/>
        <v>1.8896842105263163</v>
      </c>
      <c r="Y1251" s="188">
        <v>9.4484210526315806</v>
      </c>
      <c r="Z1251" s="148">
        <f t="shared" si="341"/>
        <v>97</v>
      </c>
      <c r="AA1251" s="148">
        <f t="shared" si="342"/>
        <v>184</v>
      </c>
      <c r="AB1251" s="122">
        <f t="shared" si="343"/>
        <v>282.99646779899786</v>
      </c>
      <c r="AC1251" s="30">
        <f t="shared" si="344"/>
        <v>575.11534041169523</v>
      </c>
      <c r="AD1251" s="31">
        <f t="shared" si="345"/>
        <v>0.52717391304347827</v>
      </c>
      <c r="AE1251" s="164">
        <f t="shared" si="346"/>
        <v>37.337999999999994</v>
      </c>
      <c r="AF1251" s="165">
        <f t="shared" si="347"/>
        <v>1.8896842105263163</v>
      </c>
      <c r="AH1251" t="str">
        <f t="shared" si="348"/>
        <v>2023</v>
      </c>
    </row>
    <row r="1252" spans="4:34" hidden="1" x14ac:dyDescent="0.25">
      <c r="D1252" s="282" t="str">
        <f t="shared" si="333"/>
        <v>Q3 2023</v>
      </c>
      <c r="E1252" s="114" t="s">
        <v>206</v>
      </c>
      <c r="F1252" s="115" t="s">
        <v>85</v>
      </c>
      <c r="G1252" s="157" t="s">
        <v>43</v>
      </c>
      <c r="H1252" s="157" t="s">
        <v>197</v>
      </c>
      <c r="I1252" s="116" t="s">
        <v>50</v>
      </c>
      <c r="J1252" s="116" t="s">
        <v>45</v>
      </c>
      <c r="K1252" s="116" t="s">
        <v>75</v>
      </c>
      <c r="L1252" s="116" t="s">
        <v>75</v>
      </c>
      <c r="M1252" s="116" t="s">
        <v>285</v>
      </c>
      <c r="N1252" s="117">
        <v>1.32</v>
      </c>
      <c r="O1252" s="146">
        <v>466</v>
      </c>
      <c r="P1252" s="146">
        <v>466</v>
      </c>
      <c r="Q1252" s="242">
        <v>0.3</v>
      </c>
      <c r="R1252" s="118" t="str">
        <f t="shared" si="334"/>
        <v>400 - 499</v>
      </c>
      <c r="S1252" s="118" t="str">
        <f t="shared" si="335"/>
        <v>1.2 - 1.39</v>
      </c>
      <c r="T1252" s="119">
        <f t="shared" si="336"/>
        <v>0.39600000000000002</v>
      </c>
      <c r="U1252" s="120">
        <f t="shared" si="337"/>
        <v>0.16861901759999998</v>
      </c>
      <c r="V1252" s="161">
        <f t="shared" si="338"/>
        <v>0.39599999999999996</v>
      </c>
      <c r="W1252" s="161">
        <f t="shared" si="339"/>
        <v>197.70705601975868</v>
      </c>
      <c r="X1252" s="121">
        <f t="shared" si="340"/>
        <v>3.6007856099277666</v>
      </c>
      <c r="Y1252" s="188">
        <v>12.002618699759223</v>
      </c>
      <c r="Z1252" s="148">
        <f t="shared" si="341"/>
        <v>1</v>
      </c>
      <c r="AA1252" s="148">
        <f t="shared" si="342"/>
        <v>1</v>
      </c>
      <c r="AB1252" s="122">
        <f t="shared" si="343"/>
        <v>499.26024247413807</v>
      </c>
      <c r="AC1252" s="30">
        <f t="shared" si="344"/>
        <v>562.06339199999991</v>
      </c>
      <c r="AD1252" s="31">
        <f t="shared" si="345"/>
        <v>1</v>
      </c>
      <c r="AE1252" s="164">
        <f t="shared" si="346"/>
        <v>33.527999999999999</v>
      </c>
      <c r="AF1252" s="165">
        <f t="shared" si="347"/>
        <v>3.6007856099277666</v>
      </c>
      <c r="AH1252" t="str">
        <f t="shared" si="348"/>
        <v>2023</v>
      </c>
    </row>
    <row r="1253" spans="4:34" hidden="1" x14ac:dyDescent="0.25">
      <c r="D1253" s="282" t="str">
        <f t="shared" si="333"/>
        <v>Q3 2023</v>
      </c>
      <c r="E1253" s="114" t="s">
        <v>206</v>
      </c>
      <c r="F1253" s="115" t="s">
        <v>85</v>
      </c>
      <c r="G1253" s="157" t="s">
        <v>43</v>
      </c>
      <c r="H1253" s="157" t="s">
        <v>197</v>
      </c>
      <c r="I1253" s="116" t="s">
        <v>50</v>
      </c>
      <c r="J1253" s="116" t="s">
        <v>45</v>
      </c>
      <c r="K1253" s="116" t="s">
        <v>75</v>
      </c>
      <c r="L1253" s="116" t="s">
        <v>75</v>
      </c>
      <c r="M1253" s="116" t="s">
        <v>164</v>
      </c>
      <c r="N1253" s="117">
        <v>1.41</v>
      </c>
      <c r="O1253" s="146">
        <v>320</v>
      </c>
      <c r="P1253" s="146">
        <v>360</v>
      </c>
      <c r="Q1253" s="242">
        <v>6.5000000000000002E-2</v>
      </c>
      <c r="R1253" s="118" t="str">
        <f t="shared" si="334"/>
        <v>300 - 399</v>
      </c>
      <c r="S1253" s="118" t="str">
        <f t="shared" si="335"/>
        <v>1.4 - 1.59</v>
      </c>
      <c r="T1253" s="119">
        <f t="shared" si="336"/>
        <v>9.1649999999999995E-2</v>
      </c>
      <c r="U1253" s="120">
        <f t="shared" si="337"/>
        <v>4.1398395512275844E-2</v>
      </c>
      <c r="V1253" s="161">
        <f t="shared" si="338"/>
        <v>9.1649999999999995E-2</v>
      </c>
      <c r="W1253" s="161">
        <f t="shared" si="339"/>
        <v>31.30814590485997</v>
      </c>
      <c r="X1253" s="121">
        <f t="shared" si="340"/>
        <v>0.69362371134020628</v>
      </c>
      <c r="Y1253" s="188">
        <v>10.671134020618558</v>
      </c>
      <c r="Z1253" s="148">
        <f t="shared" si="341"/>
        <v>8</v>
      </c>
      <c r="AA1253" s="148">
        <f t="shared" si="342"/>
        <v>9</v>
      </c>
      <c r="AB1253" s="122">
        <f t="shared" si="343"/>
        <v>341.60551996573889</v>
      </c>
      <c r="AC1253" s="30">
        <f t="shared" si="344"/>
        <v>636.89839249655142</v>
      </c>
      <c r="AD1253" s="31">
        <f t="shared" si="345"/>
        <v>0.88888888888888884</v>
      </c>
      <c r="AE1253" s="164">
        <f t="shared" si="346"/>
        <v>35.813999999999993</v>
      </c>
      <c r="AF1253" s="165">
        <f t="shared" si="347"/>
        <v>0.69362371134020628</v>
      </c>
      <c r="AH1253" t="str">
        <f t="shared" si="348"/>
        <v>2023</v>
      </c>
    </row>
    <row r="1254" spans="4:34" hidden="1" x14ac:dyDescent="0.25">
      <c r="D1254" s="282" t="str">
        <f t="shared" si="333"/>
        <v>Q3 2023</v>
      </c>
      <c r="E1254" s="114" t="s">
        <v>206</v>
      </c>
      <c r="F1254" s="115" t="s">
        <v>85</v>
      </c>
      <c r="G1254" s="157" t="s">
        <v>43</v>
      </c>
      <c r="H1254" s="157" t="s">
        <v>197</v>
      </c>
      <c r="I1254" s="116" t="s">
        <v>72</v>
      </c>
      <c r="J1254" s="116" t="s">
        <v>45</v>
      </c>
      <c r="K1254" s="116" t="s">
        <v>75</v>
      </c>
      <c r="L1254" s="116" t="s">
        <v>75</v>
      </c>
      <c r="M1254" s="116" t="s">
        <v>164</v>
      </c>
      <c r="N1254" s="117">
        <v>1.41</v>
      </c>
      <c r="O1254" s="146">
        <v>320</v>
      </c>
      <c r="P1254" s="146">
        <v>360</v>
      </c>
      <c r="Q1254" s="242">
        <v>0.14000000000000001</v>
      </c>
      <c r="R1254" s="118" t="str">
        <f t="shared" si="334"/>
        <v>300 - 399</v>
      </c>
      <c r="S1254" s="118" t="str">
        <f t="shared" si="335"/>
        <v>1.4 - 1.59</v>
      </c>
      <c r="T1254" s="119">
        <f t="shared" si="336"/>
        <v>0.19740000000000002</v>
      </c>
      <c r="U1254" s="120">
        <f t="shared" si="337"/>
        <v>8.9165774949517218E-2</v>
      </c>
      <c r="V1254" s="161">
        <f t="shared" si="338"/>
        <v>0.19739999999999996</v>
      </c>
      <c r="W1254" s="161">
        <f t="shared" si="339"/>
        <v>67.432929641236854</v>
      </c>
      <c r="X1254" s="121">
        <f t="shared" si="340"/>
        <v>1.4939587628865982</v>
      </c>
      <c r="Y1254" s="188">
        <v>10.671134020618558</v>
      </c>
      <c r="Z1254" s="148">
        <f t="shared" si="341"/>
        <v>8</v>
      </c>
      <c r="AA1254" s="148">
        <f t="shared" si="342"/>
        <v>9</v>
      </c>
      <c r="AB1254" s="122">
        <f t="shared" si="343"/>
        <v>341.60551996573889</v>
      </c>
      <c r="AC1254" s="30">
        <f t="shared" si="344"/>
        <v>636.89839249655142</v>
      </c>
      <c r="AD1254" s="31">
        <f t="shared" si="345"/>
        <v>0.88888888888888884</v>
      </c>
      <c r="AE1254" s="164">
        <f t="shared" si="346"/>
        <v>35.813999999999993</v>
      </c>
      <c r="AF1254" s="165">
        <f t="shared" si="347"/>
        <v>1.4939587628865982</v>
      </c>
      <c r="AH1254" t="str">
        <f t="shared" si="348"/>
        <v>2023</v>
      </c>
    </row>
    <row r="1255" spans="4:34" hidden="1" x14ac:dyDescent="0.25">
      <c r="D1255" s="282" t="str">
        <f t="shared" si="333"/>
        <v>Q3 2023</v>
      </c>
      <c r="E1255" s="114" t="s">
        <v>206</v>
      </c>
      <c r="F1255" s="115" t="s">
        <v>85</v>
      </c>
      <c r="G1255" s="157" t="s">
        <v>43</v>
      </c>
      <c r="H1255" s="157" t="s">
        <v>197</v>
      </c>
      <c r="I1255" s="116" t="s">
        <v>72</v>
      </c>
      <c r="J1255" s="116" t="s">
        <v>45</v>
      </c>
      <c r="K1255" s="116" t="s">
        <v>75</v>
      </c>
      <c r="L1255" s="116" t="s">
        <v>75</v>
      </c>
      <c r="M1255" s="116" t="s">
        <v>291</v>
      </c>
      <c r="N1255" s="117">
        <v>1.74</v>
      </c>
      <c r="O1255" s="146">
        <v>466</v>
      </c>
      <c r="P1255" s="146">
        <v>466</v>
      </c>
      <c r="Q1255" s="242">
        <v>0.155</v>
      </c>
      <c r="R1255" s="118" t="str">
        <f t="shared" si="334"/>
        <v>300 - 399</v>
      </c>
      <c r="S1255" s="118" t="str">
        <f t="shared" si="335"/>
        <v>1.6 - 1.79</v>
      </c>
      <c r="T1255" s="119">
        <f t="shared" si="336"/>
        <v>0.2697</v>
      </c>
      <c r="U1255" s="120">
        <f t="shared" si="337"/>
        <v>0.15137969723999997</v>
      </c>
      <c r="V1255" s="161">
        <f t="shared" si="338"/>
        <v>0.2697</v>
      </c>
      <c r="W1255" s="161">
        <f t="shared" si="339"/>
        <v>102.14864561020865</v>
      </c>
      <c r="X1255" s="121">
        <f t="shared" si="340"/>
        <v>2.059485</v>
      </c>
      <c r="Y1255" s="188">
        <v>13.287000000000001</v>
      </c>
      <c r="Z1255" s="148">
        <f t="shared" si="341"/>
        <v>1</v>
      </c>
      <c r="AA1255" s="148">
        <f t="shared" si="342"/>
        <v>1</v>
      </c>
      <c r="AB1255" s="122">
        <f t="shared" si="343"/>
        <v>378.74914946313925</v>
      </c>
      <c r="AC1255" s="30">
        <f t="shared" si="344"/>
        <v>976.64320799999996</v>
      </c>
      <c r="AD1255" s="31">
        <f t="shared" si="345"/>
        <v>1</v>
      </c>
      <c r="AE1255" s="164">
        <f t="shared" si="346"/>
        <v>44.195999999999998</v>
      </c>
      <c r="AF1255" s="165">
        <f t="shared" si="347"/>
        <v>2.059485</v>
      </c>
      <c r="AH1255" t="str">
        <f t="shared" si="348"/>
        <v>2023</v>
      </c>
    </row>
    <row r="1256" spans="4:34" hidden="1" x14ac:dyDescent="0.25">
      <c r="D1256" s="282" t="str">
        <f t="shared" si="333"/>
        <v>Q3 2023</v>
      </c>
      <c r="E1256" s="114" t="s">
        <v>206</v>
      </c>
      <c r="F1256" s="115" t="s">
        <v>85</v>
      </c>
      <c r="G1256" s="157" t="s">
        <v>43</v>
      </c>
      <c r="H1256" s="157" t="s">
        <v>197</v>
      </c>
      <c r="I1256" s="116" t="s">
        <v>58</v>
      </c>
      <c r="J1256" s="116" t="s">
        <v>45</v>
      </c>
      <c r="K1256" s="116" t="s">
        <v>75</v>
      </c>
      <c r="L1256" s="116" t="s">
        <v>75</v>
      </c>
      <c r="M1256" s="116" t="s">
        <v>291</v>
      </c>
      <c r="N1256" s="117">
        <v>1.74</v>
      </c>
      <c r="O1256" s="146">
        <v>336</v>
      </c>
      <c r="P1256" s="146">
        <v>580</v>
      </c>
      <c r="Q1256" s="242">
        <v>0.31</v>
      </c>
      <c r="R1256" s="118" t="str">
        <f t="shared" si="334"/>
        <v>300 - 399</v>
      </c>
      <c r="S1256" s="118" t="str">
        <f t="shared" si="335"/>
        <v>1.6 - 1.79</v>
      </c>
      <c r="T1256" s="119">
        <f t="shared" si="336"/>
        <v>0.53939999999999999</v>
      </c>
      <c r="U1256" s="120">
        <f t="shared" si="337"/>
        <v>0.26264089062116025</v>
      </c>
      <c r="V1256" s="161">
        <f t="shared" si="338"/>
        <v>0.53939999999999999</v>
      </c>
      <c r="W1256" s="161">
        <f t="shared" si="339"/>
        <v>207.79159174519069</v>
      </c>
      <c r="X1256" s="121">
        <f t="shared" si="340"/>
        <v>4.0321699999999998</v>
      </c>
      <c r="Y1256" s="188">
        <v>13.007</v>
      </c>
      <c r="Z1256" s="148">
        <f t="shared" si="341"/>
        <v>84</v>
      </c>
      <c r="AA1256" s="148">
        <f t="shared" si="342"/>
        <v>145</v>
      </c>
      <c r="AB1256" s="122">
        <f t="shared" si="343"/>
        <v>385.22727427732792</v>
      </c>
      <c r="AC1256" s="30">
        <f t="shared" si="344"/>
        <v>847.22867942309745</v>
      </c>
      <c r="AD1256" s="31">
        <f t="shared" si="345"/>
        <v>0.57931034482758625</v>
      </c>
      <c r="AE1256" s="164">
        <f t="shared" si="346"/>
        <v>44.195999999999998</v>
      </c>
      <c r="AF1256" s="165">
        <f t="shared" si="347"/>
        <v>4.0321699999999998</v>
      </c>
      <c r="AH1256" t="str">
        <f t="shared" si="348"/>
        <v>2023</v>
      </c>
    </row>
    <row r="1257" spans="4:34" hidden="1" x14ac:dyDescent="0.25">
      <c r="D1257" s="282" t="str">
        <f t="shared" si="333"/>
        <v>Q3 2023</v>
      </c>
      <c r="E1257" s="114" t="s">
        <v>206</v>
      </c>
      <c r="F1257" s="115" t="s">
        <v>85</v>
      </c>
      <c r="G1257" s="157" t="s">
        <v>43</v>
      </c>
      <c r="H1257" s="157" t="s">
        <v>197</v>
      </c>
      <c r="I1257" s="116" t="s">
        <v>72</v>
      </c>
      <c r="J1257" s="116" t="s">
        <v>45</v>
      </c>
      <c r="K1257" s="116" t="s">
        <v>75</v>
      </c>
      <c r="L1257" s="116" t="s">
        <v>75</v>
      </c>
      <c r="M1257" s="116" t="s">
        <v>458</v>
      </c>
      <c r="N1257" s="117">
        <v>1.32</v>
      </c>
      <c r="O1257" s="146">
        <v>466</v>
      </c>
      <c r="P1257" s="146">
        <v>466</v>
      </c>
      <c r="Q1257" s="242">
        <v>0.59499999999999997</v>
      </c>
      <c r="R1257" s="118" t="str">
        <f t="shared" si="334"/>
        <v>400 - 499</v>
      </c>
      <c r="S1257" s="118" t="str">
        <f t="shared" si="335"/>
        <v>1.2 - 1.39</v>
      </c>
      <c r="T1257" s="119">
        <f t="shared" si="336"/>
        <v>0.78539999999999999</v>
      </c>
      <c r="U1257" s="120">
        <f t="shared" si="337"/>
        <v>0.33442771823999995</v>
      </c>
      <c r="V1257" s="161">
        <f t="shared" si="338"/>
        <v>0.78539999999999999</v>
      </c>
      <c r="W1257" s="161">
        <f t="shared" si="339"/>
        <v>392.11899443918804</v>
      </c>
      <c r="X1257" s="121">
        <f t="shared" si="340"/>
        <v>7.9057649999999997</v>
      </c>
      <c r="Y1257" s="188">
        <v>13.287000000000001</v>
      </c>
      <c r="Z1257" s="148">
        <f t="shared" si="341"/>
        <v>1</v>
      </c>
      <c r="AA1257" s="148">
        <f t="shared" si="342"/>
        <v>1</v>
      </c>
      <c r="AB1257" s="122">
        <f t="shared" si="343"/>
        <v>499.26024247413807</v>
      </c>
      <c r="AC1257" s="30">
        <f t="shared" si="344"/>
        <v>562.06339199999991</v>
      </c>
      <c r="AD1257" s="31">
        <f t="shared" si="345"/>
        <v>1</v>
      </c>
      <c r="AE1257" s="164">
        <f t="shared" si="346"/>
        <v>33.527999999999999</v>
      </c>
      <c r="AF1257" s="165">
        <f t="shared" si="347"/>
        <v>7.9057649999999997</v>
      </c>
      <c r="AH1257" t="str">
        <f t="shared" si="348"/>
        <v>2023</v>
      </c>
    </row>
    <row r="1258" spans="4:34" hidden="1" x14ac:dyDescent="0.25">
      <c r="D1258" s="282" t="str">
        <f t="shared" si="333"/>
        <v>Q3 2023</v>
      </c>
      <c r="E1258" s="114" t="s">
        <v>206</v>
      </c>
      <c r="F1258" s="115" t="s">
        <v>85</v>
      </c>
      <c r="G1258" s="157" t="s">
        <v>43</v>
      </c>
      <c r="H1258" s="157" t="s">
        <v>197</v>
      </c>
      <c r="I1258" s="116" t="s">
        <v>50</v>
      </c>
      <c r="J1258" s="116" t="s">
        <v>45</v>
      </c>
      <c r="K1258" s="116" t="s">
        <v>75</v>
      </c>
      <c r="L1258" s="116" t="s">
        <v>75</v>
      </c>
      <c r="M1258" s="116" t="s">
        <v>283</v>
      </c>
      <c r="N1258" s="117">
        <v>1.43</v>
      </c>
      <c r="O1258" s="146">
        <v>466</v>
      </c>
      <c r="P1258" s="146">
        <v>466</v>
      </c>
      <c r="Q1258" s="242">
        <v>0.38</v>
      </c>
      <c r="R1258" s="118" t="str">
        <f t="shared" si="334"/>
        <v>400 - 499</v>
      </c>
      <c r="S1258" s="118" t="str">
        <f t="shared" si="335"/>
        <v>1.4 - 1.59</v>
      </c>
      <c r="T1258" s="119">
        <f t="shared" si="336"/>
        <v>0.54339999999999999</v>
      </c>
      <c r="U1258" s="120">
        <f t="shared" si="337"/>
        <v>0.25066465995999992</v>
      </c>
      <c r="V1258" s="161">
        <f t="shared" si="338"/>
        <v>0.54339999999999999</v>
      </c>
      <c r="W1258" s="161">
        <f t="shared" si="339"/>
        <v>250.42893762502766</v>
      </c>
      <c r="X1258" s="121">
        <f t="shared" si="340"/>
        <v>5.0490600000000008</v>
      </c>
      <c r="Y1258" s="188">
        <v>13.287000000000001</v>
      </c>
      <c r="Z1258" s="148">
        <f t="shared" si="341"/>
        <v>1</v>
      </c>
      <c r="AA1258" s="148">
        <f t="shared" si="342"/>
        <v>1</v>
      </c>
      <c r="AB1258" s="122">
        <f t="shared" si="343"/>
        <v>460.85560843766592</v>
      </c>
      <c r="AC1258" s="30">
        <f t="shared" si="344"/>
        <v>659.64384199999984</v>
      </c>
      <c r="AD1258" s="31">
        <f t="shared" si="345"/>
        <v>1</v>
      </c>
      <c r="AE1258" s="164">
        <f t="shared" si="346"/>
        <v>36.321999999999996</v>
      </c>
      <c r="AF1258" s="165">
        <f t="shared" si="347"/>
        <v>5.0490600000000008</v>
      </c>
      <c r="AH1258" t="str">
        <f t="shared" si="348"/>
        <v>2023</v>
      </c>
    </row>
    <row r="1259" spans="4:34" hidden="1" x14ac:dyDescent="0.25">
      <c r="D1259" s="282" t="str">
        <f t="shared" si="333"/>
        <v>Q3 2023</v>
      </c>
      <c r="E1259" s="114" t="s">
        <v>206</v>
      </c>
      <c r="F1259" s="115" t="s">
        <v>85</v>
      </c>
      <c r="G1259" s="157" t="s">
        <v>43</v>
      </c>
      <c r="H1259" s="157" t="s">
        <v>197</v>
      </c>
      <c r="I1259" s="116" t="s">
        <v>58</v>
      </c>
      <c r="J1259" s="116" t="s">
        <v>45</v>
      </c>
      <c r="K1259" s="116" t="s">
        <v>75</v>
      </c>
      <c r="L1259" s="116" t="s">
        <v>75</v>
      </c>
      <c r="M1259" s="116" t="s">
        <v>283</v>
      </c>
      <c r="N1259" s="117">
        <v>1.43</v>
      </c>
      <c r="O1259" s="146">
        <v>466</v>
      </c>
      <c r="P1259" s="146">
        <v>466</v>
      </c>
      <c r="Q1259" s="242">
        <v>0.78</v>
      </c>
      <c r="R1259" s="118" t="str">
        <f t="shared" si="334"/>
        <v>400 - 499</v>
      </c>
      <c r="S1259" s="118" t="str">
        <f t="shared" si="335"/>
        <v>1.4 - 1.59</v>
      </c>
      <c r="T1259" s="119">
        <f t="shared" si="336"/>
        <v>1.1153999999999999</v>
      </c>
      <c r="U1259" s="120">
        <f t="shared" si="337"/>
        <v>0.51452219675999988</v>
      </c>
      <c r="V1259" s="161">
        <f t="shared" si="338"/>
        <v>1.1153999999999999</v>
      </c>
      <c r="W1259" s="161">
        <f t="shared" si="339"/>
        <v>514.03834565137254</v>
      </c>
      <c r="X1259" s="121">
        <f t="shared" si="340"/>
        <v>10.363860000000001</v>
      </c>
      <c r="Y1259" s="188">
        <v>13.287000000000001</v>
      </c>
      <c r="Z1259" s="148">
        <f t="shared" si="341"/>
        <v>1</v>
      </c>
      <c r="AA1259" s="148">
        <f t="shared" si="342"/>
        <v>1</v>
      </c>
      <c r="AB1259" s="122">
        <f t="shared" si="343"/>
        <v>460.85560843766592</v>
      </c>
      <c r="AC1259" s="30">
        <f t="shared" si="344"/>
        <v>659.64384199999984</v>
      </c>
      <c r="AD1259" s="31">
        <f t="shared" si="345"/>
        <v>1</v>
      </c>
      <c r="AE1259" s="164">
        <f t="shared" si="346"/>
        <v>36.321999999999996</v>
      </c>
      <c r="AF1259" s="165">
        <f t="shared" si="347"/>
        <v>10.363860000000001</v>
      </c>
      <c r="AH1259" t="str">
        <f t="shared" si="348"/>
        <v>2023</v>
      </c>
    </row>
    <row r="1260" spans="4:34" hidden="1" x14ac:dyDescent="0.25">
      <c r="D1260" s="282" t="str">
        <f t="shared" si="333"/>
        <v>Q3 2023</v>
      </c>
      <c r="E1260" s="114" t="s">
        <v>206</v>
      </c>
      <c r="F1260" s="115" t="s">
        <v>85</v>
      </c>
      <c r="G1260" s="157" t="s">
        <v>43</v>
      </c>
      <c r="H1260" s="157" t="s">
        <v>197</v>
      </c>
      <c r="I1260" s="116" t="s">
        <v>72</v>
      </c>
      <c r="J1260" s="116" t="s">
        <v>45</v>
      </c>
      <c r="K1260" s="116" t="s">
        <v>75</v>
      </c>
      <c r="L1260" s="116" t="s">
        <v>75</v>
      </c>
      <c r="M1260" s="116"/>
      <c r="N1260" s="117">
        <v>1.82</v>
      </c>
      <c r="O1260" s="146">
        <v>408</v>
      </c>
      <c r="P1260" s="146">
        <v>480</v>
      </c>
      <c r="Q1260" s="242">
        <v>3.0000000000000001E-3</v>
      </c>
      <c r="R1260" s="118" t="str">
        <f t="shared" si="334"/>
        <v>300 - 399</v>
      </c>
      <c r="S1260" s="118" t="str">
        <f t="shared" si="335"/>
        <v>1.8 - 1.99</v>
      </c>
      <c r="T1260" s="119">
        <f t="shared" si="336"/>
        <v>5.4600000000000004E-3</v>
      </c>
      <c r="U1260" s="120">
        <f t="shared" si="337"/>
        <v>3.1636698747169816E-3</v>
      </c>
      <c r="V1260" s="161">
        <f t="shared" si="338"/>
        <v>5.4600000000000004E-3</v>
      </c>
      <c r="W1260" s="161">
        <f t="shared" si="339"/>
        <v>1.8899142837705629</v>
      </c>
      <c r="X1260" s="121">
        <f t="shared" si="340"/>
        <v>3.9021E-2</v>
      </c>
      <c r="Y1260" s="188">
        <v>13.007</v>
      </c>
      <c r="Z1260" s="148">
        <f t="shared" si="341"/>
        <v>17</v>
      </c>
      <c r="AA1260" s="148">
        <f t="shared" si="342"/>
        <v>20</v>
      </c>
      <c r="AB1260" s="122">
        <f t="shared" si="343"/>
        <v>346.13814721072583</v>
      </c>
      <c r="AC1260" s="30">
        <f t="shared" si="344"/>
        <v>1054.5566249056606</v>
      </c>
      <c r="AD1260" s="31">
        <f t="shared" si="345"/>
        <v>0.85</v>
      </c>
      <c r="AE1260" s="164">
        <f t="shared" si="346"/>
        <v>46.228000000000002</v>
      </c>
      <c r="AF1260" s="165">
        <f t="shared" si="347"/>
        <v>3.9021E-2</v>
      </c>
      <c r="AH1260" t="str">
        <f t="shared" si="348"/>
        <v>2023</v>
      </c>
    </row>
    <row r="1261" spans="4:34" hidden="1" x14ac:dyDescent="0.25">
      <c r="D1261" s="282" t="str">
        <f t="shared" si="333"/>
        <v>Q3 2023</v>
      </c>
      <c r="E1261" s="114" t="s">
        <v>206</v>
      </c>
      <c r="F1261" s="115" t="s">
        <v>85</v>
      </c>
      <c r="G1261" s="157" t="s">
        <v>43</v>
      </c>
      <c r="H1261" s="157" t="s">
        <v>197</v>
      </c>
      <c r="I1261" s="116" t="s">
        <v>72</v>
      </c>
      <c r="J1261" s="116" t="s">
        <v>45</v>
      </c>
      <c r="K1261" s="116" t="s">
        <v>75</v>
      </c>
      <c r="L1261" s="116" t="s">
        <v>75</v>
      </c>
      <c r="M1261" s="116"/>
      <c r="N1261" s="117">
        <v>1.43</v>
      </c>
      <c r="O1261" s="146">
        <v>466</v>
      </c>
      <c r="P1261" s="146">
        <v>466</v>
      </c>
      <c r="Q1261" s="242">
        <v>1.06</v>
      </c>
      <c r="R1261" s="118" t="str">
        <f t="shared" si="334"/>
        <v>400 - 499</v>
      </c>
      <c r="S1261" s="118" t="str">
        <f t="shared" si="335"/>
        <v>1.4 - 1.59</v>
      </c>
      <c r="T1261" s="119">
        <f t="shared" si="336"/>
        <v>1.5158</v>
      </c>
      <c r="U1261" s="120">
        <f t="shared" si="337"/>
        <v>0.69922247251999992</v>
      </c>
      <c r="V1261" s="161">
        <f t="shared" si="338"/>
        <v>1.5158</v>
      </c>
      <c r="W1261" s="161">
        <f t="shared" si="339"/>
        <v>698.564931269814</v>
      </c>
      <c r="X1261" s="121">
        <f t="shared" si="340"/>
        <v>14.084220000000002</v>
      </c>
      <c r="Y1261" s="188">
        <v>13.287000000000001</v>
      </c>
      <c r="Z1261" s="148">
        <f t="shared" si="341"/>
        <v>1</v>
      </c>
      <c r="AA1261" s="148">
        <f t="shared" si="342"/>
        <v>1</v>
      </c>
      <c r="AB1261" s="122">
        <f t="shared" si="343"/>
        <v>460.85560843766592</v>
      </c>
      <c r="AC1261" s="30">
        <f t="shared" si="344"/>
        <v>659.64384199999984</v>
      </c>
      <c r="AD1261" s="31">
        <f t="shared" si="345"/>
        <v>1</v>
      </c>
      <c r="AE1261" s="164">
        <f t="shared" si="346"/>
        <v>36.321999999999996</v>
      </c>
      <c r="AF1261" s="165">
        <f t="shared" si="347"/>
        <v>14.084220000000002</v>
      </c>
      <c r="AH1261" t="str">
        <f t="shared" si="348"/>
        <v>2023</v>
      </c>
    </row>
    <row r="1262" spans="4:34" hidden="1" x14ac:dyDescent="0.25">
      <c r="D1262" s="282" t="str">
        <f t="shared" si="333"/>
        <v>Q3 2023</v>
      </c>
      <c r="E1262" s="114" t="s">
        <v>206</v>
      </c>
      <c r="F1262" s="115" t="s">
        <v>85</v>
      </c>
      <c r="G1262" s="157" t="s">
        <v>43</v>
      </c>
      <c r="H1262" s="157" t="s">
        <v>197</v>
      </c>
      <c r="I1262" s="116" t="s">
        <v>58</v>
      </c>
      <c r="J1262" s="116" t="s">
        <v>45</v>
      </c>
      <c r="K1262" s="116" t="s">
        <v>130</v>
      </c>
      <c r="L1262" s="116" t="s">
        <v>130</v>
      </c>
      <c r="M1262" s="116" t="s">
        <v>165</v>
      </c>
      <c r="N1262" s="117">
        <v>1.64</v>
      </c>
      <c r="O1262" s="146">
        <v>280</v>
      </c>
      <c r="P1262" s="146">
        <v>456</v>
      </c>
      <c r="Q1262" s="242">
        <v>0.03</v>
      </c>
      <c r="R1262" s="118" t="str">
        <f t="shared" si="334"/>
        <v>300 - 399</v>
      </c>
      <c r="S1262" s="118" t="str">
        <f t="shared" si="335"/>
        <v>1.6 - 1.79</v>
      </c>
      <c r="T1262" s="119">
        <f t="shared" si="336"/>
        <v>4.9199999999999994E-2</v>
      </c>
      <c r="U1262" s="120">
        <f t="shared" si="337"/>
        <v>2.3212574163969591E-2</v>
      </c>
      <c r="V1262" s="161">
        <f t="shared" si="338"/>
        <v>4.9199999999999987E-2</v>
      </c>
      <c r="W1262" s="161">
        <f t="shared" si="339"/>
        <v>16.053111847863018</v>
      </c>
      <c r="X1262" s="121">
        <f t="shared" si="340"/>
        <v>0.3334242424242424</v>
      </c>
      <c r="Y1262" s="188">
        <v>11.114141414141415</v>
      </c>
      <c r="Z1262" s="148">
        <f t="shared" si="341"/>
        <v>35</v>
      </c>
      <c r="AA1262" s="148">
        <f t="shared" si="342"/>
        <v>57</v>
      </c>
      <c r="AB1262" s="122">
        <f t="shared" si="343"/>
        <v>326.28276113542722</v>
      </c>
      <c r="AC1262" s="30">
        <f t="shared" si="344"/>
        <v>773.75247213231978</v>
      </c>
      <c r="AD1262" s="31">
        <f t="shared" si="345"/>
        <v>0.61403508771929827</v>
      </c>
      <c r="AE1262" s="164">
        <f t="shared" si="346"/>
        <v>41.655999999999992</v>
      </c>
      <c r="AF1262" s="165">
        <f t="shared" si="347"/>
        <v>0.3334242424242424</v>
      </c>
      <c r="AH1262" t="str">
        <f t="shared" si="348"/>
        <v>2023</v>
      </c>
    </row>
    <row r="1263" spans="4:34" hidden="1" x14ac:dyDescent="0.25">
      <c r="D1263" s="282" t="str">
        <f t="shared" si="333"/>
        <v>Q3 2023</v>
      </c>
      <c r="E1263" s="114" t="s">
        <v>206</v>
      </c>
      <c r="F1263" s="115" t="s">
        <v>85</v>
      </c>
      <c r="G1263" s="157" t="s">
        <v>43</v>
      </c>
      <c r="H1263" s="157" t="s">
        <v>197</v>
      </c>
      <c r="I1263" s="116" t="s">
        <v>72</v>
      </c>
      <c r="J1263" s="116" t="s">
        <v>45</v>
      </c>
      <c r="K1263" s="116" t="s">
        <v>130</v>
      </c>
      <c r="L1263" s="116" t="s">
        <v>130</v>
      </c>
      <c r="M1263" s="116" t="s">
        <v>165</v>
      </c>
      <c r="N1263" s="117">
        <v>1.64</v>
      </c>
      <c r="O1263" s="146">
        <v>280</v>
      </c>
      <c r="P1263" s="146">
        <v>456</v>
      </c>
      <c r="Q1263" s="242">
        <v>0.20499999999999999</v>
      </c>
      <c r="R1263" s="118" t="str">
        <f t="shared" si="334"/>
        <v>300 - 399</v>
      </c>
      <c r="S1263" s="118" t="str">
        <f t="shared" si="335"/>
        <v>1.6 - 1.79</v>
      </c>
      <c r="T1263" s="119">
        <f t="shared" si="336"/>
        <v>0.33619999999999994</v>
      </c>
      <c r="U1263" s="120">
        <f t="shared" si="337"/>
        <v>0.15861925678712555</v>
      </c>
      <c r="V1263" s="161">
        <f t="shared" si="338"/>
        <v>0.33619999999999994</v>
      </c>
      <c r="W1263" s="161">
        <f t="shared" si="339"/>
        <v>109.69626429373062</v>
      </c>
      <c r="X1263" s="121">
        <f t="shared" si="340"/>
        <v>2.27839898989899</v>
      </c>
      <c r="Y1263" s="188">
        <v>11.114141414141415</v>
      </c>
      <c r="Z1263" s="148">
        <f t="shared" si="341"/>
        <v>35</v>
      </c>
      <c r="AA1263" s="148">
        <f t="shared" si="342"/>
        <v>57</v>
      </c>
      <c r="AB1263" s="122">
        <f t="shared" si="343"/>
        <v>326.28276113542722</v>
      </c>
      <c r="AC1263" s="30">
        <f t="shared" si="344"/>
        <v>773.75247213231978</v>
      </c>
      <c r="AD1263" s="31">
        <f t="shared" si="345"/>
        <v>0.61403508771929827</v>
      </c>
      <c r="AE1263" s="164">
        <f t="shared" si="346"/>
        <v>41.655999999999992</v>
      </c>
      <c r="AF1263" s="165">
        <f t="shared" si="347"/>
        <v>2.27839898989899</v>
      </c>
      <c r="AH1263" t="str">
        <f t="shared" si="348"/>
        <v>2023</v>
      </c>
    </row>
    <row r="1264" spans="4:34" hidden="1" x14ac:dyDescent="0.25">
      <c r="D1264" s="282" t="str">
        <f t="shared" si="333"/>
        <v>Q3 2023</v>
      </c>
      <c r="E1264" s="114" t="s">
        <v>206</v>
      </c>
      <c r="F1264" s="115" t="s">
        <v>85</v>
      </c>
      <c r="G1264" s="157" t="s">
        <v>43</v>
      </c>
      <c r="H1264" s="157" t="s">
        <v>197</v>
      </c>
      <c r="I1264" s="116" t="s">
        <v>72</v>
      </c>
      <c r="J1264" s="116" t="s">
        <v>45</v>
      </c>
      <c r="K1264" s="116" t="s">
        <v>422</v>
      </c>
      <c r="L1264" s="116" t="s">
        <v>422</v>
      </c>
      <c r="M1264" s="116" t="s">
        <v>428</v>
      </c>
      <c r="N1264" s="117">
        <v>1.47</v>
      </c>
      <c r="O1264" s="146">
        <v>368</v>
      </c>
      <c r="P1264" s="146">
        <v>194</v>
      </c>
      <c r="Q1264" s="242">
        <v>0.21</v>
      </c>
      <c r="R1264" s="118" t="str">
        <f t="shared" si="334"/>
        <v>200 - 299</v>
      </c>
      <c r="S1264" s="118" t="str">
        <f t="shared" si="335"/>
        <v>1.4 - 1.59</v>
      </c>
      <c r="T1264" s="119">
        <f t="shared" si="336"/>
        <v>0.30869999999999997</v>
      </c>
      <c r="U1264" s="120">
        <f t="shared" si="337"/>
        <v>0.120774221486456</v>
      </c>
      <c r="V1264" s="161">
        <f t="shared" si="338"/>
        <v>0.30869999999999997</v>
      </c>
      <c r="W1264" s="161">
        <f t="shared" si="339"/>
        <v>87.361009609550635</v>
      </c>
      <c r="X1264" s="121">
        <f t="shared" si="340"/>
        <v>1.9841684210526318</v>
      </c>
      <c r="Y1264" s="188">
        <v>9.4484210526315806</v>
      </c>
      <c r="Z1264" s="148">
        <f t="shared" si="341"/>
        <v>184</v>
      </c>
      <c r="AA1264" s="148">
        <f t="shared" si="342"/>
        <v>97</v>
      </c>
      <c r="AB1264" s="122">
        <f t="shared" si="343"/>
        <v>282.99646779899786</v>
      </c>
      <c r="AC1264" s="30">
        <f t="shared" si="344"/>
        <v>575.11534041169523</v>
      </c>
      <c r="AD1264" s="31">
        <f t="shared" si="345"/>
        <v>1.8969072164948453</v>
      </c>
      <c r="AE1264" s="164">
        <f t="shared" si="346"/>
        <v>37.337999999999994</v>
      </c>
      <c r="AF1264" s="165">
        <f t="shared" si="347"/>
        <v>1.9841684210526318</v>
      </c>
      <c r="AH1264" t="str">
        <f t="shared" si="348"/>
        <v>2023</v>
      </c>
    </row>
    <row r="1265" spans="4:34" hidden="1" x14ac:dyDescent="0.25">
      <c r="D1265" s="282" t="str">
        <f t="shared" si="333"/>
        <v>Q3 2023</v>
      </c>
      <c r="E1265" s="114" t="s">
        <v>206</v>
      </c>
      <c r="F1265" s="115" t="s">
        <v>85</v>
      </c>
      <c r="G1265" s="157" t="s">
        <v>43</v>
      </c>
      <c r="H1265" s="157" t="s">
        <v>197</v>
      </c>
      <c r="I1265" s="116" t="s">
        <v>72</v>
      </c>
      <c r="J1265" s="116" t="s">
        <v>45</v>
      </c>
      <c r="K1265" s="116" t="s">
        <v>78</v>
      </c>
      <c r="L1265" s="116" t="s">
        <v>78</v>
      </c>
      <c r="M1265" s="116" t="s">
        <v>469</v>
      </c>
      <c r="N1265" s="117">
        <v>1.43</v>
      </c>
      <c r="O1265" s="146">
        <v>466</v>
      </c>
      <c r="P1265" s="146">
        <v>466</v>
      </c>
      <c r="Q1265" s="242">
        <v>1.4999999999999999E-2</v>
      </c>
      <c r="R1265" s="118" t="str">
        <f t="shared" si="334"/>
        <v>400 - 499</v>
      </c>
      <c r="S1265" s="118" t="str">
        <f t="shared" si="335"/>
        <v>1.4 - 1.59</v>
      </c>
      <c r="T1265" s="119">
        <f t="shared" si="336"/>
        <v>2.1449999999999997E-2</v>
      </c>
      <c r="U1265" s="120">
        <f t="shared" si="337"/>
        <v>9.8946576299999978E-3</v>
      </c>
      <c r="V1265" s="161">
        <f t="shared" si="338"/>
        <v>2.1449999999999997E-2</v>
      </c>
      <c r="W1265" s="161">
        <f t="shared" si="339"/>
        <v>9.885352800987933</v>
      </c>
      <c r="X1265" s="121">
        <f t="shared" si="340"/>
        <v>0.19930500000000001</v>
      </c>
      <c r="Y1265" s="188">
        <v>13.287000000000001</v>
      </c>
      <c r="Z1265" s="148">
        <f t="shared" si="341"/>
        <v>1</v>
      </c>
      <c r="AA1265" s="148">
        <f t="shared" si="342"/>
        <v>1</v>
      </c>
      <c r="AB1265" s="122">
        <f t="shared" si="343"/>
        <v>460.85560843766592</v>
      </c>
      <c r="AC1265" s="30">
        <f t="shared" si="344"/>
        <v>659.64384199999984</v>
      </c>
      <c r="AD1265" s="31">
        <f t="shared" si="345"/>
        <v>1</v>
      </c>
      <c r="AE1265" s="164">
        <f t="shared" si="346"/>
        <v>36.321999999999996</v>
      </c>
      <c r="AF1265" s="165">
        <f t="shared" si="347"/>
        <v>0.19930500000000001</v>
      </c>
      <c r="AH1265" t="str">
        <f t="shared" si="348"/>
        <v>2023</v>
      </c>
    </row>
    <row r="1266" spans="4:34" hidden="1" x14ac:dyDescent="0.25">
      <c r="D1266" s="282" t="str">
        <f t="shared" si="333"/>
        <v>Q3 2023</v>
      </c>
      <c r="E1266" s="114" t="s">
        <v>206</v>
      </c>
      <c r="F1266" s="115" t="s">
        <v>85</v>
      </c>
      <c r="G1266" s="157" t="s">
        <v>43</v>
      </c>
      <c r="H1266" s="157" t="s">
        <v>197</v>
      </c>
      <c r="I1266" s="116" t="s">
        <v>73</v>
      </c>
      <c r="J1266" s="116" t="s">
        <v>45</v>
      </c>
      <c r="K1266" s="116" t="s">
        <v>70</v>
      </c>
      <c r="L1266" s="116" t="s">
        <v>120</v>
      </c>
      <c r="M1266" s="116" t="s">
        <v>277</v>
      </c>
      <c r="N1266" s="117">
        <v>1.04</v>
      </c>
      <c r="O1266" s="146">
        <v>184</v>
      </c>
      <c r="P1266" s="146">
        <v>276</v>
      </c>
      <c r="Q1266" s="242">
        <v>0.11</v>
      </c>
      <c r="R1266" s="118" t="str">
        <f t="shared" si="334"/>
        <v>300 - 399</v>
      </c>
      <c r="S1266" s="118" t="str">
        <f t="shared" si="335"/>
        <v>1 - 1.19</v>
      </c>
      <c r="T1266" s="119">
        <f t="shared" si="336"/>
        <v>0.1144</v>
      </c>
      <c r="U1266" s="120">
        <f t="shared" si="337"/>
        <v>3.5427025920000001E-2</v>
      </c>
      <c r="V1266" s="161">
        <f t="shared" si="338"/>
        <v>0.1144</v>
      </c>
      <c r="W1266" s="161">
        <f t="shared" si="339"/>
        <v>36.48817890769557</v>
      </c>
      <c r="X1266" s="121">
        <f t="shared" si="340"/>
        <v>0.86972588832487319</v>
      </c>
      <c r="Y1266" s="188">
        <v>7.9065989847715743</v>
      </c>
      <c r="Z1266" s="148">
        <f t="shared" si="341"/>
        <v>2</v>
      </c>
      <c r="AA1266" s="148">
        <f t="shared" si="342"/>
        <v>3</v>
      </c>
      <c r="AB1266" s="122">
        <f t="shared" si="343"/>
        <v>318.95261282950673</v>
      </c>
      <c r="AC1266" s="30">
        <f t="shared" si="344"/>
        <v>322.063872</v>
      </c>
      <c r="AD1266" s="31">
        <f t="shared" si="345"/>
        <v>0.66666666666666663</v>
      </c>
      <c r="AE1266" s="164">
        <f t="shared" si="346"/>
        <v>26.416</v>
      </c>
      <c r="AF1266" s="165">
        <f t="shared" si="347"/>
        <v>0.86972588832487319</v>
      </c>
      <c r="AH1266" t="str">
        <f t="shared" si="348"/>
        <v>2023</v>
      </c>
    </row>
    <row r="1267" spans="4:34" hidden="1" x14ac:dyDescent="0.25">
      <c r="D1267" s="282" t="str">
        <f t="shared" si="333"/>
        <v>Q3 2023</v>
      </c>
      <c r="E1267" s="114" t="s">
        <v>206</v>
      </c>
      <c r="F1267" s="115" t="s">
        <v>85</v>
      </c>
      <c r="G1267" s="157" t="s">
        <v>43</v>
      </c>
      <c r="H1267" s="157" t="s">
        <v>197</v>
      </c>
      <c r="I1267" s="116" t="s">
        <v>44</v>
      </c>
      <c r="J1267" s="116" t="s">
        <v>45</v>
      </c>
      <c r="K1267" s="116" t="s">
        <v>70</v>
      </c>
      <c r="L1267" s="116" t="s">
        <v>118</v>
      </c>
      <c r="M1267" s="116" t="s">
        <v>275</v>
      </c>
      <c r="N1267" s="117">
        <v>1.28</v>
      </c>
      <c r="O1267" s="146">
        <v>416</v>
      </c>
      <c r="P1267" s="146">
        <v>416</v>
      </c>
      <c r="Q1267" s="242">
        <v>0.03</v>
      </c>
      <c r="R1267" s="118" t="str">
        <f t="shared" si="334"/>
        <v>400 - 499</v>
      </c>
      <c r="S1267" s="118" t="str">
        <f t="shared" si="335"/>
        <v>1.2 - 1.39</v>
      </c>
      <c r="T1267" s="119">
        <f t="shared" si="336"/>
        <v>3.8399999999999997E-2</v>
      </c>
      <c r="U1267" s="120">
        <f t="shared" si="337"/>
        <v>1.5855452160000002E-2</v>
      </c>
      <c r="V1267" s="161">
        <f t="shared" si="338"/>
        <v>3.8400000000000004E-2</v>
      </c>
      <c r="W1267" s="161">
        <f t="shared" si="339"/>
        <v>17.649385258416224</v>
      </c>
      <c r="X1267" s="121">
        <f t="shared" si="340"/>
        <v>0.34446299999999996</v>
      </c>
      <c r="Y1267" s="188">
        <v>11.482099999999999</v>
      </c>
      <c r="Z1267" s="148">
        <f t="shared" si="341"/>
        <v>1</v>
      </c>
      <c r="AA1267" s="148">
        <f t="shared" si="342"/>
        <v>1</v>
      </c>
      <c r="AB1267" s="122">
        <f t="shared" si="343"/>
        <v>459.61940777125585</v>
      </c>
      <c r="AC1267" s="30">
        <f t="shared" si="344"/>
        <v>528.51507200000003</v>
      </c>
      <c r="AD1267" s="31">
        <f t="shared" si="345"/>
        <v>1</v>
      </c>
      <c r="AE1267" s="164">
        <f t="shared" si="346"/>
        <v>32.512</v>
      </c>
      <c r="AF1267" s="165">
        <f t="shared" si="347"/>
        <v>0.34446299999999996</v>
      </c>
      <c r="AH1267" t="str">
        <f t="shared" si="348"/>
        <v>2023</v>
      </c>
    </row>
    <row r="1268" spans="4:34" hidden="1" x14ac:dyDescent="0.25">
      <c r="D1268" s="282" t="str">
        <f t="shared" si="333"/>
        <v>Q3 2023</v>
      </c>
      <c r="E1268" s="114" t="s">
        <v>206</v>
      </c>
      <c r="F1268" s="115" t="s">
        <v>85</v>
      </c>
      <c r="G1268" s="157" t="s">
        <v>43</v>
      </c>
      <c r="H1268" s="157" t="s">
        <v>197</v>
      </c>
      <c r="I1268" s="116" t="s">
        <v>72</v>
      </c>
      <c r="J1268" s="116" t="s">
        <v>45</v>
      </c>
      <c r="K1268" s="116" t="s">
        <v>70</v>
      </c>
      <c r="L1268" s="116" t="s">
        <v>118</v>
      </c>
      <c r="M1268" s="116"/>
      <c r="N1268" s="117">
        <v>1.21</v>
      </c>
      <c r="O1268" s="146">
        <v>390</v>
      </c>
      <c r="P1268" s="146">
        <v>390</v>
      </c>
      <c r="Q1268" s="242">
        <v>0.28499999999999998</v>
      </c>
      <c r="R1268" s="118" t="str">
        <f t="shared" si="334"/>
        <v>400 - 499</v>
      </c>
      <c r="S1268" s="118" t="str">
        <f t="shared" si="335"/>
        <v>1.2 - 1.39</v>
      </c>
      <c r="T1268" s="119">
        <f t="shared" si="336"/>
        <v>0.34484999999999993</v>
      </c>
      <c r="U1268" s="120">
        <f t="shared" si="337"/>
        <v>0.13460247272999995</v>
      </c>
      <c r="V1268" s="161">
        <f t="shared" si="338"/>
        <v>0.34484999999999993</v>
      </c>
      <c r="W1268" s="161">
        <f t="shared" si="339"/>
        <v>157.1898374577695</v>
      </c>
      <c r="X1268" s="121">
        <f t="shared" si="340"/>
        <v>3.2820599999999995</v>
      </c>
      <c r="Y1268" s="188">
        <v>11.516</v>
      </c>
      <c r="Z1268" s="148">
        <f t="shared" si="341"/>
        <v>1</v>
      </c>
      <c r="AA1268" s="148">
        <f t="shared" si="342"/>
        <v>1</v>
      </c>
      <c r="AB1268" s="122">
        <f t="shared" si="343"/>
        <v>455.82090026901415</v>
      </c>
      <c r="AC1268" s="30">
        <f t="shared" si="344"/>
        <v>472.28937799999994</v>
      </c>
      <c r="AD1268" s="31">
        <f t="shared" si="345"/>
        <v>1</v>
      </c>
      <c r="AE1268" s="164">
        <f t="shared" si="346"/>
        <v>30.733999999999998</v>
      </c>
      <c r="AF1268" s="165">
        <f t="shared" si="347"/>
        <v>3.2820599999999995</v>
      </c>
      <c r="AH1268" t="str">
        <f t="shared" si="348"/>
        <v>2023</v>
      </c>
    </row>
    <row r="1269" spans="4:34" hidden="1" x14ac:dyDescent="0.25">
      <c r="D1269" s="282" t="str">
        <f t="shared" si="333"/>
        <v>Q3 2023</v>
      </c>
      <c r="E1269" s="114" t="s">
        <v>206</v>
      </c>
      <c r="F1269" s="115" t="s">
        <v>85</v>
      </c>
      <c r="G1269" s="157" t="s">
        <v>43</v>
      </c>
      <c r="H1269" s="157" t="s">
        <v>197</v>
      </c>
      <c r="I1269" s="116" t="s">
        <v>89</v>
      </c>
      <c r="J1269" s="116" t="s">
        <v>45</v>
      </c>
      <c r="K1269" s="116" t="s">
        <v>70</v>
      </c>
      <c r="L1269" s="116" t="s">
        <v>77</v>
      </c>
      <c r="M1269" s="116" t="s">
        <v>295</v>
      </c>
      <c r="N1269" s="117">
        <v>1.6</v>
      </c>
      <c r="O1269" s="146">
        <v>320</v>
      </c>
      <c r="P1269" s="146">
        <v>360</v>
      </c>
      <c r="Q1269" s="242">
        <v>0.03</v>
      </c>
      <c r="R1269" s="118" t="str">
        <f t="shared" si="334"/>
        <v>300 - 399</v>
      </c>
      <c r="S1269" s="118" t="str">
        <f t="shared" si="335"/>
        <v>1.6 - 1.79</v>
      </c>
      <c r="T1269" s="119">
        <f t="shared" si="336"/>
        <v>4.8000000000000001E-2</v>
      </c>
      <c r="U1269" s="120">
        <f t="shared" si="337"/>
        <v>2.4603287834482755E-2</v>
      </c>
      <c r="V1269" s="161">
        <f t="shared" si="338"/>
        <v>4.8000000000000008E-2</v>
      </c>
      <c r="W1269" s="161">
        <f t="shared" si="339"/>
        <v>14.449913494550753</v>
      </c>
      <c r="X1269" s="121">
        <f t="shared" si="340"/>
        <v>0.32013402061855672</v>
      </c>
      <c r="Y1269" s="188">
        <v>10.671134020618558</v>
      </c>
      <c r="Z1269" s="148">
        <f t="shared" si="341"/>
        <v>8</v>
      </c>
      <c r="AA1269" s="148">
        <f t="shared" si="342"/>
        <v>9</v>
      </c>
      <c r="AB1269" s="122">
        <f t="shared" si="343"/>
        <v>301.03986446980736</v>
      </c>
      <c r="AC1269" s="30">
        <f t="shared" si="344"/>
        <v>820.10959448275855</v>
      </c>
      <c r="AD1269" s="31">
        <f t="shared" si="345"/>
        <v>0.88888888888888884</v>
      </c>
      <c r="AE1269" s="164">
        <f t="shared" si="346"/>
        <v>40.64</v>
      </c>
      <c r="AF1269" s="165">
        <f t="shared" si="347"/>
        <v>0.32013402061855672</v>
      </c>
      <c r="AH1269" t="str">
        <f t="shared" si="348"/>
        <v>2023</v>
      </c>
    </row>
    <row r="1270" spans="4:34" hidden="1" x14ac:dyDescent="0.25">
      <c r="D1270" s="282" t="str">
        <f t="shared" si="333"/>
        <v>Q3 2023</v>
      </c>
      <c r="E1270" s="114" t="s">
        <v>206</v>
      </c>
      <c r="F1270" s="115" t="s">
        <v>85</v>
      </c>
      <c r="G1270" s="157" t="s">
        <v>43</v>
      </c>
      <c r="H1270" s="157" t="s">
        <v>197</v>
      </c>
      <c r="I1270" s="116" t="s">
        <v>72</v>
      </c>
      <c r="J1270" s="116" t="s">
        <v>45</v>
      </c>
      <c r="K1270" s="116" t="s">
        <v>70</v>
      </c>
      <c r="L1270" s="116" t="s">
        <v>77</v>
      </c>
      <c r="M1270" s="116" t="s">
        <v>295</v>
      </c>
      <c r="N1270" s="117">
        <v>1.6</v>
      </c>
      <c r="O1270" s="146">
        <v>400</v>
      </c>
      <c r="P1270" s="146">
        <v>400</v>
      </c>
      <c r="Q1270" s="242">
        <v>0.75</v>
      </c>
      <c r="R1270" s="118" t="str">
        <f t="shared" si="334"/>
        <v>300 - 399</v>
      </c>
      <c r="S1270" s="118" t="str">
        <f t="shared" si="335"/>
        <v>1.6 - 1.79</v>
      </c>
      <c r="T1270" s="119">
        <f t="shared" si="336"/>
        <v>1.2000000000000002</v>
      </c>
      <c r="U1270" s="120">
        <f t="shared" si="337"/>
        <v>0.61935360000000006</v>
      </c>
      <c r="V1270" s="161">
        <f t="shared" si="338"/>
        <v>1.2000000000000002</v>
      </c>
      <c r="W1270" s="161">
        <f t="shared" si="339"/>
        <v>424.26406871192853</v>
      </c>
      <c r="X1270" s="121">
        <f t="shared" si="340"/>
        <v>8.9007575757575754</v>
      </c>
      <c r="Y1270" s="188">
        <v>11.867676767676768</v>
      </c>
      <c r="Z1270" s="148">
        <f t="shared" si="341"/>
        <v>1</v>
      </c>
      <c r="AA1270" s="148">
        <f t="shared" si="342"/>
        <v>1</v>
      </c>
      <c r="AB1270" s="122">
        <f t="shared" si="343"/>
        <v>353.55339059327378</v>
      </c>
      <c r="AC1270" s="30">
        <f t="shared" si="344"/>
        <v>825.8048</v>
      </c>
      <c r="AD1270" s="31">
        <f t="shared" si="345"/>
        <v>1</v>
      </c>
      <c r="AE1270" s="164">
        <f t="shared" si="346"/>
        <v>40.64</v>
      </c>
      <c r="AF1270" s="165">
        <f t="shared" si="347"/>
        <v>8.9007575757575754</v>
      </c>
      <c r="AH1270" t="str">
        <f t="shared" si="348"/>
        <v>2023</v>
      </c>
    </row>
    <row r="1271" spans="4:34" hidden="1" x14ac:dyDescent="0.25">
      <c r="D1271" s="282" t="str">
        <f t="shared" si="333"/>
        <v>Q3 2023</v>
      </c>
      <c r="E1271" s="114" t="s">
        <v>206</v>
      </c>
      <c r="F1271" s="115" t="s">
        <v>85</v>
      </c>
      <c r="G1271" s="157" t="s">
        <v>43</v>
      </c>
      <c r="H1271" s="157" t="s">
        <v>197</v>
      </c>
      <c r="I1271" s="116" t="s">
        <v>58</v>
      </c>
      <c r="J1271" s="116" t="s">
        <v>45</v>
      </c>
      <c r="K1271" s="116" t="s">
        <v>70</v>
      </c>
      <c r="L1271" s="116" t="s">
        <v>148</v>
      </c>
      <c r="M1271" s="116" t="s">
        <v>424</v>
      </c>
      <c r="N1271" s="117">
        <v>1.6</v>
      </c>
      <c r="O1271" s="146">
        <v>320</v>
      </c>
      <c r="P1271" s="146">
        <v>360</v>
      </c>
      <c r="Q1271" s="242">
        <v>0.105</v>
      </c>
      <c r="R1271" s="118" t="str">
        <f t="shared" si="334"/>
        <v>300 - 399</v>
      </c>
      <c r="S1271" s="118" t="str">
        <f t="shared" si="335"/>
        <v>1.6 - 1.79</v>
      </c>
      <c r="T1271" s="119">
        <f t="shared" si="336"/>
        <v>0.16800000000000001</v>
      </c>
      <c r="U1271" s="120">
        <f t="shared" si="337"/>
        <v>8.6111507420689654E-2</v>
      </c>
      <c r="V1271" s="161">
        <f t="shared" si="338"/>
        <v>0.16800000000000001</v>
      </c>
      <c r="W1271" s="161">
        <f t="shared" si="339"/>
        <v>50.57469723092764</v>
      </c>
      <c r="X1271" s="121">
        <f t="shared" si="340"/>
        <v>1.1204690721649486</v>
      </c>
      <c r="Y1271" s="188">
        <v>10.671134020618558</v>
      </c>
      <c r="Z1271" s="148">
        <f t="shared" si="341"/>
        <v>8</v>
      </c>
      <c r="AA1271" s="148">
        <f t="shared" si="342"/>
        <v>9</v>
      </c>
      <c r="AB1271" s="122">
        <f t="shared" si="343"/>
        <v>301.03986446980736</v>
      </c>
      <c r="AC1271" s="30">
        <f t="shared" si="344"/>
        <v>820.10959448275855</v>
      </c>
      <c r="AD1271" s="31">
        <f t="shared" si="345"/>
        <v>0.88888888888888884</v>
      </c>
      <c r="AE1271" s="164">
        <f t="shared" si="346"/>
        <v>40.64</v>
      </c>
      <c r="AF1271" s="165">
        <f t="shared" si="347"/>
        <v>1.1204690721649486</v>
      </c>
      <c r="AH1271" t="str">
        <f t="shared" si="348"/>
        <v>2023</v>
      </c>
    </row>
    <row r="1272" spans="4:34" hidden="1" x14ac:dyDescent="0.25">
      <c r="D1272" s="282" t="str">
        <f t="shared" si="333"/>
        <v>Q3 2023</v>
      </c>
      <c r="E1272" s="114" t="s">
        <v>206</v>
      </c>
      <c r="F1272" s="115" t="s">
        <v>85</v>
      </c>
      <c r="G1272" s="157" t="s">
        <v>43</v>
      </c>
      <c r="H1272" s="157" t="s">
        <v>197</v>
      </c>
      <c r="I1272" s="116" t="s">
        <v>50</v>
      </c>
      <c r="J1272" s="116" t="s">
        <v>45</v>
      </c>
      <c r="K1272" s="116" t="s">
        <v>70</v>
      </c>
      <c r="L1272" s="116" t="s">
        <v>70</v>
      </c>
      <c r="M1272" s="116" t="s">
        <v>152</v>
      </c>
      <c r="N1272" s="117">
        <v>1.4</v>
      </c>
      <c r="O1272" s="146">
        <v>240</v>
      </c>
      <c r="P1272" s="146">
        <v>240</v>
      </c>
      <c r="Q1272" s="242">
        <v>0.75</v>
      </c>
      <c r="R1272" s="118" t="str">
        <f t="shared" si="334"/>
        <v>200 - 299</v>
      </c>
      <c r="S1272" s="118" t="str">
        <f t="shared" si="335"/>
        <v>1.4 - 1.59</v>
      </c>
      <c r="T1272" s="119">
        <f t="shared" si="336"/>
        <v>1.0499999999999998</v>
      </c>
      <c r="U1272" s="120">
        <f t="shared" si="337"/>
        <v>0.47419259999999991</v>
      </c>
      <c r="V1272" s="161">
        <f t="shared" si="338"/>
        <v>1.0499999999999998</v>
      </c>
      <c r="W1272" s="161">
        <f t="shared" si="339"/>
        <v>254.55844122715712</v>
      </c>
      <c r="X1272" s="121">
        <f t="shared" si="340"/>
        <v>6.5388586956521735</v>
      </c>
      <c r="Y1272" s="188">
        <v>8.7184782608695652</v>
      </c>
      <c r="Z1272" s="148">
        <f t="shared" si="341"/>
        <v>1</v>
      </c>
      <c r="AA1272" s="148">
        <f t="shared" si="342"/>
        <v>1</v>
      </c>
      <c r="AB1272" s="122">
        <f t="shared" si="343"/>
        <v>242.43661069253059</v>
      </c>
      <c r="AC1272" s="30">
        <f t="shared" si="344"/>
        <v>632.25679999999988</v>
      </c>
      <c r="AD1272" s="31">
        <f t="shared" si="345"/>
        <v>1</v>
      </c>
      <c r="AE1272" s="164">
        <f t="shared" si="346"/>
        <v>35.559999999999995</v>
      </c>
      <c r="AF1272" s="165">
        <f t="shared" si="347"/>
        <v>6.5388586956521735</v>
      </c>
      <c r="AH1272" t="str">
        <f t="shared" si="348"/>
        <v>2023</v>
      </c>
    </row>
    <row r="1273" spans="4:34" hidden="1" x14ac:dyDescent="0.25">
      <c r="D1273" s="282" t="str">
        <f t="shared" si="333"/>
        <v>Q3 2023</v>
      </c>
      <c r="E1273" s="114" t="s">
        <v>206</v>
      </c>
      <c r="F1273" s="115" t="s">
        <v>85</v>
      </c>
      <c r="G1273" s="157" t="s">
        <v>43</v>
      </c>
      <c r="H1273" s="157" t="s">
        <v>197</v>
      </c>
      <c r="I1273" s="116" t="s">
        <v>72</v>
      </c>
      <c r="J1273" s="116" t="s">
        <v>45</v>
      </c>
      <c r="K1273" s="116" t="s">
        <v>70</v>
      </c>
      <c r="L1273" s="116" t="s">
        <v>70</v>
      </c>
      <c r="M1273" s="116" t="s">
        <v>294</v>
      </c>
      <c r="N1273" s="117">
        <v>1.4</v>
      </c>
      <c r="O1273" s="146">
        <v>300</v>
      </c>
      <c r="P1273" s="146">
        <v>300</v>
      </c>
      <c r="Q1273" s="242">
        <v>1.2E-2</v>
      </c>
      <c r="R1273" s="118" t="str">
        <f t="shared" si="334"/>
        <v>300 - 399</v>
      </c>
      <c r="S1273" s="118" t="str">
        <f t="shared" si="335"/>
        <v>1.4 - 1.59</v>
      </c>
      <c r="T1273" s="119">
        <f t="shared" si="336"/>
        <v>1.6799999999999999E-2</v>
      </c>
      <c r="U1273" s="120">
        <f t="shared" si="337"/>
        <v>7.5870815999999983E-3</v>
      </c>
      <c r="V1273" s="161">
        <f t="shared" si="338"/>
        <v>1.6799999999999999E-2</v>
      </c>
      <c r="W1273" s="161">
        <f t="shared" si="339"/>
        <v>5.0911688245431428</v>
      </c>
      <c r="X1273" s="121">
        <f t="shared" si="340"/>
        <v>0.11773750000000001</v>
      </c>
      <c r="Y1273" s="188">
        <v>9.8114583333333343</v>
      </c>
      <c r="Z1273" s="148">
        <f t="shared" si="341"/>
        <v>1</v>
      </c>
      <c r="AA1273" s="148">
        <f t="shared" si="342"/>
        <v>1</v>
      </c>
      <c r="AB1273" s="122">
        <f t="shared" si="343"/>
        <v>303.04576336566328</v>
      </c>
      <c r="AC1273" s="30">
        <f t="shared" si="344"/>
        <v>632.25679999999988</v>
      </c>
      <c r="AD1273" s="31">
        <f t="shared" si="345"/>
        <v>1</v>
      </c>
      <c r="AE1273" s="164">
        <f t="shared" si="346"/>
        <v>35.559999999999995</v>
      </c>
      <c r="AF1273" s="165">
        <f t="shared" si="347"/>
        <v>0.11773750000000001</v>
      </c>
      <c r="AH1273" t="str">
        <f t="shared" si="348"/>
        <v>2023</v>
      </c>
    </row>
    <row r="1274" spans="4:34" hidden="1" x14ac:dyDescent="0.25">
      <c r="D1274" s="282" t="str">
        <f t="shared" si="333"/>
        <v>Q3 2023</v>
      </c>
      <c r="E1274" s="114" t="s">
        <v>206</v>
      </c>
      <c r="F1274" s="115" t="s">
        <v>85</v>
      </c>
      <c r="G1274" s="157" t="s">
        <v>43</v>
      </c>
      <c r="H1274" s="157" t="s">
        <v>197</v>
      </c>
      <c r="I1274" s="116" t="s">
        <v>72</v>
      </c>
      <c r="J1274" s="116" t="s">
        <v>45</v>
      </c>
      <c r="K1274" s="116" t="s">
        <v>70</v>
      </c>
      <c r="L1274" s="116" t="s">
        <v>70</v>
      </c>
      <c r="M1274" s="116" t="s">
        <v>294</v>
      </c>
      <c r="N1274" s="117">
        <v>1.744</v>
      </c>
      <c r="O1274" s="146">
        <v>400</v>
      </c>
      <c r="P1274" s="146">
        <v>400</v>
      </c>
      <c r="Q1274" s="242">
        <v>1.6E-2</v>
      </c>
      <c r="R1274" s="118" t="str">
        <f t="shared" si="334"/>
        <v>300 - 399</v>
      </c>
      <c r="S1274" s="118" t="str">
        <f t="shared" si="335"/>
        <v>1.6 - 1.79</v>
      </c>
      <c r="T1274" s="119">
        <f t="shared" si="336"/>
        <v>2.7904000000000002E-2</v>
      </c>
      <c r="U1274" s="120">
        <f t="shared" si="337"/>
        <v>1.5698218926079997E-2</v>
      </c>
      <c r="V1274" s="161">
        <f t="shared" si="338"/>
        <v>2.7904000000000002E-2</v>
      </c>
      <c r="W1274" s="161">
        <f t="shared" si="339"/>
        <v>9.0509667991878082</v>
      </c>
      <c r="X1274" s="121">
        <f t="shared" si="340"/>
        <v>0.18988282828282829</v>
      </c>
      <c r="Y1274" s="188">
        <v>11.867676767676768</v>
      </c>
      <c r="Z1274" s="148">
        <f t="shared" si="341"/>
        <v>1</v>
      </c>
      <c r="AA1274" s="148">
        <f t="shared" si="342"/>
        <v>1</v>
      </c>
      <c r="AB1274" s="122">
        <f t="shared" si="343"/>
        <v>324.36090880116859</v>
      </c>
      <c r="AC1274" s="30">
        <f t="shared" si="344"/>
        <v>981.13868287999981</v>
      </c>
      <c r="AD1274" s="31">
        <f t="shared" si="345"/>
        <v>1</v>
      </c>
      <c r="AE1274" s="164">
        <f t="shared" si="346"/>
        <v>44.297599999999996</v>
      </c>
      <c r="AF1274" s="165">
        <f t="shared" si="347"/>
        <v>0.18988282828282829</v>
      </c>
      <c r="AH1274" t="str">
        <f t="shared" si="348"/>
        <v>2023</v>
      </c>
    </row>
    <row r="1275" spans="4:34" hidden="1" x14ac:dyDescent="0.25">
      <c r="D1275" s="282" t="str">
        <f t="shared" si="333"/>
        <v>Q3 2023</v>
      </c>
      <c r="E1275" s="114" t="s">
        <v>206</v>
      </c>
      <c r="F1275" s="115" t="s">
        <v>85</v>
      </c>
      <c r="G1275" s="157" t="s">
        <v>43</v>
      </c>
      <c r="H1275" s="157" t="s">
        <v>197</v>
      </c>
      <c r="I1275" s="116" t="s">
        <v>72</v>
      </c>
      <c r="J1275" s="116" t="s">
        <v>45</v>
      </c>
      <c r="K1275" s="116" t="s">
        <v>70</v>
      </c>
      <c r="L1275" s="116" t="s">
        <v>70</v>
      </c>
      <c r="M1275" s="116" t="s">
        <v>294</v>
      </c>
      <c r="N1275" s="117">
        <v>1.32</v>
      </c>
      <c r="O1275" s="146">
        <v>466</v>
      </c>
      <c r="P1275" s="146">
        <v>466</v>
      </c>
      <c r="Q1275" s="242">
        <v>3.7999999999999999E-2</v>
      </c>
      <c r="R1275" s="118" t="str">
        <f t="shared" si="334"/>
        <v>400 - 499</v>
      </c>
      <c r="S1275" s="118" t="str">
        <f t="shared" si="335"/>
        <v>1.2 - 1.39</v>
      </c>
      <c r="T1275" s="119">
        <f t="shared" si="336"/>
        <v>5.0160000000000003E-2</v>
      </c>
      <c r="U1275" s="120">
        <f t="shared" si="337"/>
        <v>2.1358408895999995E-2</v>
      </c>
      <c r="V1275" s="161">
        <f t="shared" si="338"/>
        <v>5.0159999999999996E-2</v>
      </c>
      <c r="W1275" s="161">
        <f t="shared" si="339"/>
        <v>25.042893762502764</v>
      </c>
      <c r="X1275" s="121">
        <f t="shared" si="340"/>
        <v>0.50490599999999997</v>
      </c>
      <c r="Y1275" s="188">
        <v>13.287000000000001</v>
      </c>
      <c r="Z1275" s="148">
        <f t="shared" si="341"/>
        <v>1</v>
      </c>
      <c r="AA1275" s="148">
        <f t="shared" si="342"/>
        <v>1</v>
      </c>
      <c r="AB1275" s="122">
        <f t="shared" si="343"/>
        <v>499.26024247413807</v>
      </c>
      <c r="AC1275" s="30">
        <f t="shared" si="344"/>
        <v>562.06339199999991</v>
      </c>
      <c r="AD1275" s="31">
        <f t="shared" si="345"/>
        <v>1</v>
      </c>
      <c r="AE1275" s="164">
        <f t="shared" si="346"/>
        <v>33.527999999999999</v>
      </c>
      <c r="AF1275" s="165">
        <f t="shared" si="347"/>
        <v>0.50490599999999997</v>
      </c>
      <c r="AH1275" t="str">
        <f t="shared" si="348"/>
        <v>2023</v>
      </c>
    </row>
    <row r="1276" spans="4:34" hidden="1" x14ac:dyDescent="0.25">
      <c r="D1276" s="282" t="str">
        <f t="shared" si="333"/>
        <v>Q3 2023</v>
      </c>
      <c r="E1276" s="114" t="s">
        <v>206</v>
      </c>
      <c r="F1276" s="115" t="s">
        <v>85</v>
      </c>
      <c r="G1276" s="157" t="s">
        <v>43</v>
      </c>
      <c r="H1276" s="157" t="s">
        <v>197</v>
      </c>
      <c r="I1276" s="116" t="s">
        <v>58</v>
      </c>
      <c r="J1276" s="116" t="s">
        <v>45</v>
      </c>
      <c r="K1276" s="116" t="s">
        <v>70</v>
      </c>
      <c r="L1276" s="116" t="s">
        <v>70</v>
      </c>
      <c r="M1276" s="116" t="s">
        <v>131</v>
      </c>
      <c r="N1276" s="117">
        <v>1.1000000000000001</v>
      </c>
      <c r="O1276" s="146">
        <v>126</v>
      </c>
      <c r="P1276" s="146">
        <v>294</v>
      </c>
      <c r="Q1276" s="242">
        <v>0.1</v>
      </c>
      <c r="R1276" s="118" t="str">
        <f t="shared" si="334"/>
        <v>200 - 299</v>
      </c>
      <c r="S1276" s="118" t="str">
        <f t="shared" si="335"/>
        <v>1 - 1.19</v>
      </c>
      <c r="T1276" s="119">
        <f t="shared" si="336"/>
        <v>0.11000000000000001</v>
      </c>
      <c r="U1276" s="120">
        <f t="shared" si="337"/>
        <v>2.8264682068965524E-2</v>
      </c>
      <c r="V1276" s="161">
        <f t="shared" si="338"/>
        <v>0.11000000000000003</v>
      </c>
      <c r="W1276" s="161">
        <f t="shared" si="339"/>
        <v>31.986247044628414</v>
      </c>
      <c r="X1276" s="121">
        <f t="shared" si="340"/>
        <v>0.57182947040987908</v>
      </c>
      <c r="Y1276" s="188">
        <v>5.718294704098791</v>
      </c>
      <c r="Z1276" s="148">
        <f t="shared" si="341"/>
        <v>3</v>
      </c>
      <c r="AA1276" s="148">
        <f t="shared" si="342"/>
        <v>7</v>
      </c>
      <c r="AB1276" s="122">
        <f t="shared" si="343"/>
        <v>290.78406404207647</v>
      </c>
      <c r="AC1276" s="30">
        <f t="shared" si="344"/>
        <v>282.64682068965521</v>
      </c>
      <c r="AD1276" s="31">
        <f t="shared" si="345"/>
        <v>0.42857142857142855</v>
      </c>
      <c r="AE1276" s="164">
        <f t="shared" si="346"/>
        <v>27.94</v>
      </c>
      <c r="AF1276" s="165">
        <f t="shared" si="347"/>
        <v>0.57182947040987908</v>
      </c>
      <c r="AH1276" t="str">
        <f t="shared" si="348"/>
        <v>2023</v>
      </c>
    </row>
    <row r="1277" spans="4:34" hidden="1" x14ac:dyDescent="0.25">
      <c r="D1277" s="282" t="str">
        <f t="shared" si="333"/>
        <v>Q3 2023</v>
      </c>
      <c r="E1277" s="114" t="s">
        <v>206</v>
      </c>
      <c r="F1277" s="115" t="s">
        <v>85</v>
      </c>
      <c r="G1277" s="157" t="s">
        <v>43</v>
      </c>
      <c r="H1277" s="157" t="s">
        <v>197</v>
      </c>
      <c r="I1277" s="116" t="s">
        <v>89</v>
      </c>
      <c r="J1277" s="116" t="s">
        <v>45</v>
      </c>
      <c r="K1277" s="116" t="s">
        <v>70</v>
      </c>
      <c r="L1277" s="116" t="s">
        <v>70</v>
      </c>
      <c r="M1277" s="116" t="s">
        <v>185</v>
      </c>
      <c r="N1277" s="117">
        <v>1.1000000000000001</v>
      </c>
      <c r="O1277" s="146">
        <v>126</v>
      </c>
      <c r="P1277" s="146">
        <v>294</v>
      </c>
      <c r="Q1277" s="242">
        <v>0.1</v>
      </c>
      <c r="R1277" s="118" t="str">
        <f t="shared" si="334"/>
        <v>200 - 299</v>
      </c>
      <c r="S1277" s="118" t="str">
        <f t="shared" si="335"/>
        <v>1 - 1.19</v>
      </c>
      <c r="T1277" s="119">
        <f t="shared" si="336"/>
        <v>0.11000000000000001</v>
      </c>
      <c r="U1277" s="120">
        <f t="shared" si="337"/>
        <v>2.8264682068965524E-2</v>
      </c>
      <c r="V1277" s="161">
        <f t="shared" si="338"/>
        <v>0.11000000000000003</v>
      </c>
      <c r="W1277" s="161">
        <f t="shared" si="339"/>
        <v>31.986247044628414</v>
      </c>
      <c r="X1277" s="121">
        <f t="shared" si="340"/>
        <v>0.57182947040987908</v>
      </c>
      <c r="Y1277" s="188">
        <v>5.718294704098791</v>
      </c>
      <c r="Z1277" s="148">
        <f t="shared" si="341"/>
        <v>3</v>
      </c>
      <c r="AA1277" s="148">
        <f t="shared" si="342"/>
        <v>7</v>
      </c>
      <c r="AB1277" s="122">
        <f t="shared" si="343"/>
        <v>290.78406404207647</v>
      </c>
      <c r="AC1277" s="30">
        <f t="shared" si="344"/>
        <v>282.64682068965521</v>
      </c>
      <c r="AD1277" s="31">
        <f t="shared" si="345"/>
        <v>0.42857142857142855</v>
      </c>
      <c r="AE1277" s="164">
        <f t="shared" si="346"/>
        <v>27.94</v>
      </c>
      <c r="AF1277" s="165">
        <f t="shared" si="347"/>
        <v>0.57182947040987908</v>
      </c>
      <c r="AH1277" t="str">
        <f t="shared" si="348"/>
        <v>2023</v>
      </c>
    </row>
    <row r="1278" spans="4:34" hidden="1" x14ac:dyDescent="0.25">
      <c r="D1278" s="282" t="str">
        <f t="shared" si="333"/>
        <v>Q3 2023</v>
      </c>
      <c r="E1278" s="114" t="s">
        <v>206</v>
      </c>
      <c r="F1278" s="115" t="s">
        <v>85</v>
      </c>
      <c r="G1278" s="157" t="s">
        <v>43</v>
      </c>
      <c r="H1278" s="157" t="s">
        <v>197</v>
      </c>
      <c r="I1278" s="116" t="s">
        <v>72</v>
      </c>
      <c r="J1278" s="116" t="s">
        <v>45</v>
      </c>
      <c r="K1278" s="116" t="s">
        <v>70</v>
      </c>
      <c r="L1278" s="116" t="s">
        <v>70</v>
      </c>
      <c r="M1278" s="116" t="s">
        <v>294</v>
      </c>
      <c r="N1278" s="117">
        <v>1.43</v>
      </c>
      <c r="O1278" s="146">
        <v>466</v>
      </c>
      <c r="P1278" s="146">
        <v>466</v>
      </c>
      <c r="Q1278" s="242">
        <v>0.17</v>
      </c>
      <c r="R1278" s="118" t="str">
        <f t="shared" si="334"/>
        <v>400 - 499</v>
      </c>
      <c r="S1278" s="118" t="str">
        <f t="shared" si="335"/>
        <v>1.4 - 1.59</v>
      </c>
      <c r="T1278" s="119">
        <f t="shared" si="336"/>
        <v>0.24310000000000001</v>
      </c>
      <c r="U1278" s="120">
        <f t="shared" si="337"/>
        <v>0.11213945313999998</v>
      </c>
      <c r="V1278" s="161">
        <f t="shared" si="338"/>
        <v>0.24310000000000001</v>
      </c>
      <c r="W1278" s="161">
        <f t="shared" si="339"/>
        <v>112.03399841119659</v>
      </c>
      <c r="X1278" s="121">
        <f t="shared" si="340"/>
        <v>2.2587900000000003</v>
      </c>
      <c r="Y1278" s="188">
        <v>13.287000000000001</v>
      </c>
      <c r="Z1278" s="148">
        <f t="shared" si="341"/>
        <v>1</v>
      </c>
      <c r="AA1278" s="148">
        <f t="shared" si="342"/>
        <v>1</v>
      </c>
      <c r="AB1278" s="122">
        <f t="shared" si="343"/>
        <v>460.85560843766592</v>
      </c>
      <c r="AC1278" s="30">
        <f t="shared" si="344"/>
        <v>659.64384199999984</v>
      </c>
      <c r="AD1278" s="31">
        <f t="shared" si="345"/>
        <v>1</v>
      </c>
      <c r="AE1278" s="164">
        <f t="shared" si="346"/>
        <v>36.321999999999996</v>
      </c>
      <c r="AF1278" s="165">
        <f t="shared" si="347"/>
        <v>2.2587900000000003</v>
      </c>
      <c r="AH1278" t="str">
        <f t="shared" si="348"/>
        <v>2023</v>
      </c>
    </row>
    <row r="1279" spans="4:34" hidden="1" x14ac:dyDescent="0.25">
      <c r="D1279" s="282" t="str">
        <f t="shared" si="333"/>
        <v>Q3 2023</v>
      </c>
      <c r="E1279" s="114" t="s">
        <v>206</v>
      </c>
      <c r="F1279" s="115" t="s">
        <v>85</v>
      </c>
      <c r="G1279" s="157" t="s">
        <v>43</v>
      </c>
      <c r="H1279" s="157" t="s">
        <v>197</v>
      </c>
      <c r="I1279" s="116" t="s">
        <v>89</v>
      </c>
      <c r="J1279" s="116" t="s">
        <v>45</v>
      </c>
      <c r="K1279" s="116" t="s">
        <v>70</v>
      </c>
      <c r="L1279" s="116" t="s">
        <v>70</v>
      </c>
      <c r="M1279" s="116" t="s">
        <v>131</v>
      </c>
      <c r="N1279" s="117">
        <v>1.39</v>
      </c>
      <c r="O1279" s="146">
        <v>454</v>
      </c>
      <c r="P1279" s="146">
        <v>454</v>
      </c>
      <c r="Q1279" s="242">
        <v>0.2</v>
      </c>
      <c r="R1279" s="118" t="str">
        <f t="shared" si="334"/>
        <v>400 - 499</v>
      </c>
      <c r="S1279" s="118" t="str">
        <f t="shared" si="335"/>
        <v>1.2 - 1.39</v>
      </c>
      <c r="T1279" s="119">
        <f t="shared" si="336"/>
        <v>0.27799999999999997</v>
      </c>
      <c r="U1279" s="120">
        <f t="shared" si="337"/>
        <v>0.1246513636</v>
      </c>
      <c r="V1279" s="161">
        <f t="shared" si="338"/>
        <v>0.27799999999999997</v>
      </c>
      <c r="W1279" s="161">
        <f t="shared" si="339"/>
        <v>128.41059146347703</v>
      </c>
      <c r="X1279" s="121">
        <f t="shared" si="340"/>
        <v>2.6013999999999999</v>
      </c>
      <c r="Y1279" s="188">
        <v>13.007</v>
      </c>
      <c r="Z1279" s="148">
        <f t="shared" si="341"/>
        <v>1</v>
      </c>
      <c r="AA1279" s="148">
        <f t="shared" si="342"/>
        <v>1</v>
      </c>
      <c r="AB1279" s="122">
        <f t="shared" si="343"/>
        <v>461.90860238660804</v>
      </c>
      <c r="AC1279" s="30">
        <f t="shared" si="344"/>
        <v>623.25681799999995</v>
      </c>
      <c r="AD1279" s="31">
        <f t="shared" si="345"/>
        <v>1</v>
      </c>
      <c r="AE1279" s="164">
        <f t="shared" si="346"/>
        <v>35.305999999999997</v>
      </c>
      <c r="AF1279" s="165">
        <f t="shared" si="347"/>
        <v>2.6013999999999999</v>
      </c>
      <c r="AH1279" t="str">
        <f t="shared" si="348"/>
        <v>2023</v>
      </c>
    </row>
    <row r="1280" spans="4:34" hidden="1" x14ac:dyDescent="0.25">
      <c r="D1280" s="282" t="str">
        <f t="shared" si="333"/>
        <v>Q3 2023</v>
      </c>
      <c r="E1280" s="114" t="s">
        <v>206</v>
      </c>
      <c r="F1280" s="115" t="s">
        <v>85</v>
      </c>
      <c r="G1280" s="157" t="s">
        <v>43</v>
      </c>
      <c r="H1280" s="157" t="s">
        <v>197</v>
      </c>
      <c r="I1280" s="116" t="s">
        <v>89</v>
      </c>
      <c r="J1280" s="116" t="s">
        <v>45</v>
      </c>
      <c r="K1280" s="116" t="s">
        <v>70</v>
      </c>
      <c r="L1280" s="116" t="s">
        <v>70</v>
      </c>
      <c r="M1280" s="116" t="s">
        <v>185</v>
      </c>
      <c r="N1280" s="117">
        <v>1.43</v>
      </c>
      <c r="O1280" s="146">
        <v>466</v>
      </c>
      <c r="P1280" s="146">
        <v>466</v>
      </c>
      <c r="Q1280" s="242">
        <v>0.2</v>
      </c>
      <c r="R1280" s="118" t="str">
        <f t="shared" si="334"/>
        <v>400 - 499</v>
      </c>
      <c r="S1280" s="118" t="str">
        <f t="shared" si="335"/>
        <v>1.4 - 1.59</v>
      </c>
      <c r="T1280" s="119">
        <f t="shared" si="336"/>
        <v>0.28599999999999998</v>
      </c>
      <c r="U1280" s="120">
        <f t="shared" si="337"/>
        <v>0.13192876839999998</v>
      </c>
      <c r="V1280" s="161">
        <f t="shared" si="338"/>
        <v>0.28599999999999998</v>
      </c>
      <c r="W1280" s="161">
        <f t="shared" si="339"/>
        <v>131.80470401317245</v>
      </c>
      <c r="X1280" s="121">
        <f t="shared" si="340"/>
        <v>2.6574000000000004</v>
      </c>
      <c r="Y1280" s="188">
        <v>13.287000000000001</v>
      </c>
      <c r="Z1280" s="148">
        <f t="shared" si="341"/>
        <v>1</v>
      </c>
      <c r="AA1280" s="148">
        <f t="shared" si="342"/>
        <v>1</v>
      </c>
      <c r="AB1280" s="122">
        <f t="shared" si="343"/>
        <v>460.85560843766592</v>
      </c>
      <c r="AC1280" s="30">
        <f t="shared" si="344"/>
        <v>659.64384199999984</v>
      </c>
      <c r="AD1280" s="31">
        <f t="shared" si="345"/>
        <v>1</v>
      </c>
      <c r="AE1280" s="164">
        <f t="shared" si="346"/>
        <v>36.321999999999996</v>
      </c>
      <c r="AF1280" s="165">
        <f t="shared" si="347"/>
        <v>2.6574000000000004</v>
      </c>
      <c r="AH1280" t="str">
        <f t="shared" si="348"/>
        <v>2023</v>
      </c>
    </row>
    <row r="1281" spans="4:34" hidden="1" x14ac:dyDescent="0.25">
      <c r="D1281" s="282" t="str">
        <f t="shared" si="333"/>
        <v>Q3 2023</v>
      </c>
      <c r="E1281" s="114" t="s">
        <v>206</v>
      </c>
      <c r="F1281" s="115" t="s">
        <v>85</v>
      </c>
      <c r="G1281" s="157" t="s">
        <v>43</v>
      </c>
      <c r="H1281" s="157" t="s">
        <v>197</v>
      </c>
      <c r="I1281" s="116" t="s">
        <v>72</v>
      </c>
      <c r="J1281" s="116" t="s">
        <v>45</v>
      </c>
      <c r="K1281" s="116" t="s">
        <v>70</v>
      </c>
      <c r="L1281" s="116" t="s">
        <v>70</v>
      </c>
      <c r="M1281" s="116" t="s">
        <v>294</v>
      </c>
      <c r="N1281" s="117">
        <v>1.952</v>
      </c>
      <c r="O1281" s="146">
        <v>410</v>
      </c>
      <c r="P1281" s="146">
        <v>502</v>
      </c>
      <c r="Q1281" s="242">
        <v>0.35</v>
      </c>
      <c r="R1281" s="118" t="str">
        <f t="shared" si="334"/>
        <v>300 - 399</v>
      </c>
      <c r="S1281" s="118" t="str">
        <f t="shared" si="335"/>
        <v>1.8 - 1.99</v>
      </c>
      <c r="T1281" s="119">
        <f t="shared" si="336"/>
        <v>0.68319999999999992</v>
      </c>
      <c r="U1281" s="120">
        <f t="shared" si="337"/>
        <v>0.42152745016481535</v>
      </c>
      <c r="V1281" s="161">
        <f t="shared" si="338"/>
        <v>0.68319999999999992</v>
      </c>
      <c r="W1281" s="161">
        <f t="shared" si="339"/>
        <v>226.85400591569899</v>
      </c>
      <c r="X1281" s="121">
        <f t="shared" si="340"/>
        <v>4.5524499999999994</v>
      </c>
      <c r="Y1281" s="188">
        <v>13.007</v>
      </c>
      <c r="Z1281" s="148">
        <f t="shared" si="341"/>
        <v>205</v>
      </c>
      <c r="AA1281" s="148">
        <f t="shared" si="342"/>
        <v>251</v>
      </c>
      <c r="AB1281" s="122">
        <f t="shared" si="343"/>
        <v>332.04626158621051</v>
      </c>
      <c r="AC1281" s="30">
        <f t="shared" si="344"/>
        <v>1204.3641433280441</v>
      </c>
      <c r="AD1281" s="31">
        <f t="shared" si="345"/>
        <v>0.81673306772908372</v>
      </c>
      <c r="AE1281" s="164">
        <f t="shared" si="346"/>
        <v>49.580799999999996</v>
      </c>
      <c r="AF1281" s="165">
        <f t="shared" si="347"/>
        <v>4.5524499999999994</v>
      </c>
      <c r="AH1281" t="str">
        <f t="shared" si="348"/>
        <v>2023</v>
      </c>
    </row>
    <row r="1282" spans="4:34" hidden="1" x14ac:dyDescent="0.25">
      <c r="D1282" s="282" t="str">
        <f t="shared" si="333"/>
        <v>Q3 2023</v>
      </c>
      <c r="E1282" s="114" t="s">
        <v>206</v>
      </c>
      <c r="F1282" s="115" t="s">
        <v>85</v>
      </c>
      <c r="G1282" s="157" t="s">
        <v>43</v>
      </c>
      <c r="H1282" s="157" t="s">
        <v>197</v>
      </c>
      <c r="I1282" s="116" t="s">
        <v>58</v>
      </c>
      <c r="J1282" s="116" t="s">
        <v>45</v>
      </c>
      <c r="K1282" s="116" t="s">
        <v>70</v>
      </c>
      <c r="L1282" s="116" t="s">
        <v>70</v>
      </c>
      <c r="M1282" s="116" t="s">
        <v>131</v>
      </c>
      <c r="N1282" s="117">
        <v>1.4</v>
      </c>
      <c r="O1282" s="146">
        <v>400</v>
      </c>
      <c r="P1282" s="146">
        <v>400</v>
      </c>
      <c r="Q1282" s="242">
        <v>1.1000000000000001</v>
      </c>
      <c r="R1282" s="118" t="str">
        <f t="shared" si="334"/>
        <v>400 - 499</v>
      </c>
      <c r="S1282" s="118" t="str">
        <f t="shared" si="335"/>
        <v>1.4 - 1.59</v>
      </c>
      <c r="T1282" s="119">
        <f t="shared" si="336"/>
        <v>1.54</v>
      </c>
      <c r="U1282" s="120">
        <f t="shared" si="337"/>
        <v>0.6954824799999999</v>
      </c>
      <c r="V1282" s="161">
        <f t="shared" si="338"/>
        <v>1.54</v>
      </c>
      <c r="W1282" s="161">
        <f t="shared" si="339"/>
        <v>622.25396744416184</v>
      </c>
      <c r="X1282" s="121">
        <f t="shared" si="340"/>
        <v>13.054444444444446</v>
      </c>
      <c r="Y1282" s="188">
        <v>11.867676767676768</v>
      </c>
      <c r="Z1282" s="148">
        <f t="shared" si="341"/>
        <v>1</v>
      </c>
      <c r="AA1282" s="148">
        <f t="shared" si="342"/>
        <v>1</v>
      </c>
      <c r="AB1282" s="122">
        <f t="shared" si="343"/>
        <v>404.06101782088433</v>
      </c>
      <c r="AC1282" s="30">
        <f t="shared" si="344"/>
        <v>632.25679999999988</v>
      </c>
      <c r="AD1282" s="31">
        <f t="shared" si="345"/>
        <v>1</v>
      </c>
      <c r="AE1282" s="164">
        <f t="shared" si="346"/>
        <v>35.559999999999995</v>
      </c>
      <c r="AF1282" s="165">
        <f t="shared" si="347"/>
        <v>13.054444444444446</v>
      </c>
      <c r="AH1282" t="str">
        <f t="shared" si="348"/>
        <v>2023</v>
      </c>
    </row>
    <row r="1283" spans="4:34" hidden="1" x14ac:dyDescent="0.25">
      <c r="D1283" s="282" t="str">
        <f t="shared" si="333"/>
        <v>Q3 2023</v>
      </c>
      <c r="E1283" s="114" t="s">
        <v>206</v>
      </c>
      <c r="F1283" s="115" t="s">
        <v>85</v>
      </c>
      <c r="G1283" s="157" t="s">
        <v>43</v>
      </c>
      <c r="H1283" s="157" t="s">
        <v>197</v>
      </c>
      <c r="I1283" s="116" t="s">
        <v>73</v>
      </c>
      <c r="J1283" s="116" t="s">
        <v>45</v>
      </c>
      <c r="K1283" s="116" t="s">
        <v>70</v>
      </c>
      <c r="L1283" s="116" t="s">
        <v>70</v>
      </c>
      <c r="M1283" s="116" t="s">
        <v>131</v>
      </c>
      <c r="N1283" s="117">
        <v>1.4</v>
      </c>
      <c r="O1283" s="146">
        <v>400</v>
      </c>
      <c r="P1283" s="146">
        <v>400</v>
      </c>
      <c r="Q1283" s="242">
        <v>3.1</v>
      </c>
      <c r="R1283" s="118" t="str">
        <f t="shared" si="334"/>
        <v>400 - 499</v>
      </c>
      <c r="S1283" s="118" t="str">
        <f t="shared" si="335"/>
        <v>1.4 - 1.59</v>
      </c>
      <c r="T1283" s="119">
        <f t="shared" si="336"/>
        <v>4.34</v>
      </c>
      <c r="U1283" s="120">
        <f t="shared" si="337"/>
        <v>1.9599960799999996</v>
      </c>
      <c r="V1283" s="161">
        <f t="shared" si="338"/>
        <v>4.34</v>
      </c>
      <c r="W1283" s="161">
        <f t="shared" si="339"/>
        <v>1753.6248173426379</v>
      </c>
      <c r="X1283" s="121">
        <f t="shared" si="340"/>
        <v>36.789797979797981</v>
      </c>
      <c r="Y1283" s="188">
        <v>11.867676767676768</v>
      </c>
      <c r="Z1283" s="148">
        <f t="shared" si="341"/>
        <v>1</v>
      </c>
      <c r="AA1283" s="148">
        <f t="shared" si="342"/>
        <v>1</v>
      </c>
      <c r="AB1283" s="122">
        <f t="shared" si="343"/>
        <v>404.06101782088433</v>
      </c>
      <c r="AC1283" s="30">
        <f t="shared" si="344"/>
        <v>632.25679999999988</v>
      </c>
      <c r="AD1283" s="31">
        <f t="shared" si="345"/>
        <v>1</v>
      </c>
      <c r="AE1283" s="164">
        <f t="shared" si="346"/>
        <v>35.559999999999995</v>
      </c>
      <c r="AF1283" s="165">
        <f t="shared" si="347"/>
        <v>36.789797979797981</v>
      </c>
      <c r="AH1283" t="str">
        <f t="shared" si="348"/>
        <v>2023</v>
      </c>
    </row>
    <row r="1284" spans="4:34" hidden="1" x14ac:dyDescent="0.25">
      <c r="D1284" s="282" t="str">
        <f t="shared" si="333"/>
        <v>Q3 2023</v>
      </c>
      <c r="E1284" s="114" t="s">
        <v>206</v>
      </c>
      <c r="F1284" s="115" t="s">
        <v>85</v>
      </c>
      <c r="G1284" s="157" t="s">
        <v>43</v>
      </c>
      <c r="H1284" s="157" t="s">
        <v>197</v>
      </c>
      <c r="I1284" s="116" t="s">
        <v>72</v>
      </c>
      <c r="J1284" s="116" t="s">
        <v>45</v>
      </c>
      <c r="K1284" s="116" t="s">
        <v>70</v>
      </c>
      <c r="L1284" s="116" t="s">
        <v>70</v>
      </c>
      <c r="M1284" s="116" t="s">
        <v>314</v>
      </c>
      <c r="N1284" s="117">
        <v>1.64</v>
      </c>
      <c r="O1284" s="146">
        <v>280</v>
      </c>
      <c r="P1284" s="146">
        <v>456</v>
      </c>
      <c r="Q1284" s="242">
        <v>0.25</v>
      </c>
      <c r="R1284" s="118" t="str">
        <f t="shared" si="334"/>
        <v>300 - 399</v>
      </c>
      <c r="S1284" s="118" t="str">
        <f t="shared" si="335"/>
        <v>1.6 - 1.79</v>
      </c>
      <c r="T1284" s="119">
        <f t="shared" si="336"/>
        <v>0.41</v>
      </c>
      <c r="U1284" s="120">
        <f t="shared" si="337"/>
        <v>0.19343811803307995</v>
      </c>
      <c r="V1284" s="161">
        <f t="shared" si="338"/>
        <v>0.40999999999999992</v>
      </c>
      <c r="W1284" s="161">
        <f t="shared" si="339"/>
        <v>133.77593206552515</v>
      </c>
      <c r="X1284" s="121">
        <f t="shared" si="340"/>
        <v>2.7785353535353536</v>
      </c>
      <c r="Y1284" s="188">
        <v>11.114141414141415</v>
      </c>
      <c r="Z1284" s="148">
        <f t="shared" si="341"/>
        <v>35</v>
      </c>
      <c r="AA1284" s="148">
        <f t="shared" si="342"/>
        <v>57</v>
      </c>
      <c r="AB1284" s="122">
        <f t="shared" si="343"/>
        <v>326.28276113542722</v>
      </c>
      <c r="AC1284" s="30">
        <f t="shared" si="344"/>
        <v>773.75247213231978</v>
      </c>
      <c r="AD1284" s="31">
        <f t="shared" si="345"/>
        <v>0.61403508771929827</v>
      </c>
      <c r="AE1284" s="164">
        <f t="shared" si="346"/>
        <v>41.655999999999992</v>
      </c>
      <c r="AF1284" s="165">
        <f t="shared" si="347"/>
        <v>2.7785353535353536</v>
      </c>
      <c r="AH1284" t="str">
        <f t="shared" si="348"/>
        <v>2023</v>
      </c>
    </row>
    <row r="1285" spans="4:34" hidden="1" x14ac:dyDescent="0.25">
      <c r="D1285" s="282" t="str">
        <f t="shared" si="333"/>
        <v>Q3 2023</v>
      </c>
      <c r="E1285" s="114" t="s">
        <v>206</v>
      </c>
      <c r="F1285" s="115" t="s">
        <v>85</v>
      </c>
      <c r="G1285" s="157" t="s">
        <v>43</v>
      </c>
      <c r="H1285" s="157" t="s">
        <v>197</v>
      </c>
      <c r="I1285" s="116" t="s">
        <v>72</v>
      </c>
      <c r="J1285" s="116" t="s">
        <v>45</v>
      </c>
      <c r="K1285" s="116" t="s">
        <v>70</v>
      </c>
      <c r="L1285" s="116" t="s">
        <v>423</v>
      </c>
      <c r="M1285" s="116"/>
      <c r="N1285" s="117">
        <v>1.32</v>
      </c>
      <c r="O1285" s="146">
        <v>466</v>
      </c>
      <c r="P1285" s="146">
        <v>466</v>
      </c>
      <c r="Q1285" s="242">
        <v>3.3000000000000002E-2</v>
      </c>
      <c r="R1285" s="118" t="str">
        <f t="shared" si="334"/>
        <v>400 - 499</v>
      </c>
      <c r="S1285" s="118" t="str">
        <f t="shared" si="335"/>
        <v>1.2 - 1.39</v>
      </c>
      <c r="T1285" s="119">
        <f t="shared" si="336"/>
        <v>4.3560000000000001E-2</v>
      </c>
      <c r="U1285" s="120">
        <f t="shared" si="337"/>
        <v>1.8548091935999999E-2</v>
      </c>
      <c r="V1285" s="161">
        <f t="shared" si="338"/>
        <v>4.3560000000000008E-2</v>
      </c>
      <c r="W1285" s="161">
        <f t="shared" si="339"/>
        <v>21.747776162173455</v>
      </c>
      <c r="X1285" s="121">
        <f t="shared" si="340"/>
        <v>0.43847100000000006</v>
      </c>
      <c r="Y1285" s="188">
        <v>13.287000000000001</v>
      </c>
      <c r="Z1285" s="148">
        <f t="shared" si="341"/>
        <v>1</v>
      </c>
      <c r="AA1285" s="148">
        <f t="shared" si="342"/>
        <v>1</v>
      </c>
      <c r="AB1285" s="122">
        <f t="shared" si="343"/>
        <v>499.26024247413807</v>
      </c>
      <c r="AC1285" s="30">
        <f t="shared" si="344"/>
        <v>562.06339199999991</v>
      </c>
      <c r="AD1285" s="31">
        <f t="shared" si="345"/>
        <v>1</v>
      </c>
      <c r="AE1285" s="164">
        <f t="shared" si="346"/>
        <v>33.527999999999999</v>
      </c>
      <c r="AF1285" s="165">
        <f t="shared" si="347"/>
        <v>0.43847100000000006</v>
      </c>
      <c r="AH1285" t="str">
        <f t="shared" si="348"/>
        <v>2023</v>
      </c>
    </row>
    <row r="1286" spans="4:34" hidden="1" x14ac:dyDescent="0.25">
      <c r="D1286" s="282" t="str">
        <f t="shared" si="333"/>
        <v>Q3 2023</v>
      </c>
      <c r="E1286" s="114" t="s">
        <v>206</v>
      </c>
      <c r="F1286" s="115" t="s">
        <v>85</v>
      </c>
      <c r="G1286" s="157" t="s">
        <v>43</v>
      </c>
      <c r="H1286" s="157" t="s">
        <v>197</v>
      </c>
      <c r="I1286" s="116" t="s">
        <v>72</v>
      </c>
      <c r="J1286" s="116" t="s">
        <v>45</v>
      </c>
      <c r="K1286" s="116" t="s">
        <v>70</v>
      </c>
      <c r="L1286" s="116" t="s">
        <v>82</v>
      </c>
      <c r="M1286" s="116" t="s">
        <v>163</v>
      </c>
      <c r="N1286" s="117">
        <v>1.4</v>
      </c>
      <c r="O1286" s="146">
        <v>300</v>
      </c>
      <c r="P1286" s="146">
        <v>300</v>
      </c>
      <c r="Q1286" s="242">
        <v>5.0000000000000001E-3</v>
      </c>
      <c r="R1286" s="118" t="str">
        <f t="shared" si="334"/>
        <v>300 - 399</v>
      </c>
      <c r="S1286" s="118" t="str">
        <f t="shared" si="335"/>
        <v>1.4 - 1.59</v>
      </c>
      <c r="T1286" s="119">
        <f t="shared" si="336"/>
        <v>6.9999999999999993E-3</v>
      </c>
      <c r="U1286" s="120">
        <f t="shared" si="337"/>
        <v>3.1612839999999994E-3</v>
      </c>
      <c r="V1286" s="161">
        <f t="shared" si="338"/>
        <v>7.0000000000000001E-3</v>
      </c>
      <c r="W1286" s="161">
        <f t="shared" si="339"/>
        <v>2.1213203435596428</v>
      </c>
      <c r="X1286" s="121">
        <f t="shared" si="340"/>
        <v>4.9057291666666669E-2</v>
      </c>
      <c r="Y1286" s="188">
        <v>9.8114583333333343</v>
      </c>
      <c r="Z1286" s="148">
        <f t="shared" si="341"/>
        <v>1</v>
      </c>
      <c r="AA1286" s="148">
        <f t="shared" si="342"/>
        <v>1</v>
      </c>
      <c r="AB1286" s="122">
        <f t="shared" si="343"/>
        <v>303.04576336566328</v>
      </c>
      <c r="AC1286" s="30">
        <f t="shared" si="344"/>
        <v>632.25679999999988</v>
      </c>
      <c r="AD1286" s="31">
        <f t="shared" si="345"/>
        <v>1</v>
      </c>
      <c r="AE1286" s="164">
        <f t="shared" si="346"/>
        <v>35.559999999999995</v>
      </c>
      <c r="AF1286" s="165">
        <f t="shared" si="347"/>
        <v>4.9057291666666669E-2</v>
      </c>
      <c r="AH1286" t="str">
        <f t="shared" si="348"/>
        <v>2023</v>
      </c>
    </row>
    <row r="1287" spans="4:34" hidden="1" x14ac:dyDescent="0.25">
      <c r="D1287" s="282" t="str">
        <f t="shared" si="333"/>
        <v>Q3 2023</v>
      </c>
      <c r="E1287" s="114" t="s">
        <v>206</v>
      </c>
      <c r="F1287" s="115" t="s">
        <v>85</v>
      </c>
      <c r="G1287" s="157" t="s">
        <v>43</v>
      </c>
      <c r="H1287" s="157" t="s">
        <v>197</v>
      </c>
      <c r="I1287" s="116" t="s">
        <v>73</v>
      </c>
      <c r="J1287" s="116" t="s">
        <v>45</v>
      </c>
      <c r="K1287" s="116" t="s">
        <v>80</v>
      </c>
      <c r="L1287" s="116" t="s">
        <v>80</v>
      </c>
      <c r="M1287" s="116" t="s">
        <v>430</v>
      </c>
      <c r="N1287" s="117">
        <v>1.43</v>
      </c>
      <c r="O1287" s="146">
        <v>466</v>
      </c>
      <c r="P1287" s="146">
        <v>466</v>
      </c>
      <c r="Q1287" s="242">
        <v>0.15</v>
      </c>
      <c r="R1287" s="118" t="str">
        <f t="shared" si="334"/>
        <v>400 - 499</v>
      </c>
      <c r="S1287" s="118" t="str">
        <f t="shared" si="335"/>
        <v>1.4 - 1.59</v>
      </c>
      <c r="T1287" s="119">
        <f t="shared" si="336"/>
        <v>0.2145</v>
      </c>
      <c r="U1287" s="120">
        <f t="shared" si="337"/>
        <v>9.8946576299999978E-2</v>
      </c>
      <c r="V1287" s="161">
        <f t="shared" si="338"/>
        <v>0.21449999999999997</v>
      </c>
      <c r="W1287" s="161">
        <f t="shared" si="339"/>
        <v>98.853528009879341</v>
      </c>
      <c r="X1287" s="121">
        <f t="shared" si="340"/>
        <v>1.99305</v>
      </c>
      <c r="Y1287" s="188">
        <v>13.287000000000001</v>
      </c>
      <c r="Z1287" s="148">
        <f t="shared" si="341"/>
        <v>1</v>
      </c>
      <c r="AA1287" s="148">
        <f t="shared" si="342"/>
        <v>1</v>
      </c>
      <c r="AB1287" s="122">
        <f t="shared" si="343"/>
        <v>460.85560843766592</v>
      </c>
      <c r="AC1287" s="30">
        <f t="shared" si="344"/>
        <v>659.64384199999984</v>
      </c>
      <c r="AD1287" s="31">
        <f t="shared" si="345"/>
        <v>1</v>
      </c>
      <c r="AE1287" s="164">
        <f t="shared" si="346"/>
        <v>36.321999999999996</v>
      </c>
      <c r="AF1287" s="165">
        <f t="shared" si="347"/>
        <v>1.99305</v>
      </c>
      <c r="AH1287" t="str">
        <f t="shared" si="348"/>
        <v>2023</v>
      </c>
    </row>
    <row r="1288" spans="4:34" hidden="1" x14ac:dyDescent="0.25">
      <c r="D1288" s="282" t="str">
        <f t="shared" si="333"/>
        <v>Q3 2023</v>
      </c>
      <c r="E1288" s="114" t="s">
        <v>206</v>
      </c>
      <c r="F1288" s="115" t="s">
        <v>85</v>
      </c>
      <c r="G1288" s="157" t="s">
        <v>43</v>
      </c>
      <c r="H1288" s="157" t="s">
        <v>197</v>
      </c>
      <c r="I1288" s="116" t="s">
        <v>72</v>
      </c>
      <c r="J1288" s="116" t="s">
        <v>45</v>
      </c>
      <c r="K1288" s="116" t="s">
        <v>81</v>
      </c>
      <c r="L1288" s="116" t="s">
        <v>81</v>
      </c>
      <c r="M1288" s="116" t="s">
        <v>293</v>
      </c>
      <c r="N1288" s="117">
        <v>1.6160000000000001</v>
      </c>
      <c r="O1288" s="146">
        <v>192</v>
      </c>
      <c r="P1288" s="146">
        <v>490</v>
      </c>
      <c r="Q1288" s="242">
        <v>0.81499999999999995</v>
      </c>
      <c r="R1288" s="118" t="str">
        <f t="shared" si="334"/>
        <v>300 - 399</v>
      </c>
      <c r="S1288" s="118" t="str">
        <f t="shared" si="335"/>
        <v>1.6 - 1.79</v>
      </c>
      <c r="T1288" s="119">
        <f t="shared" si="336"/>
        <v>1.31704</v>
      </c>
      <c r="U1288" s="120">
        <f t="shared" si="337"/>
        <v>0.46642491471670894</v>
      </c>
      <c r="V1288" s="161">
        <f t="shared" si="338"/>
        <v>1.31704</v>
      </c>
      <c r="W1288" s="161">
        <f t="shared" si="339"/>
        <v>428.91305983847116</v>
      </c>
      <c r="X1288" s="121">
        <f t="shared" si="340"/>
        <v>8.7162989690721648</v>
      </c>
      <c r="Y1288" s="188">
        <v>10.694845360824743</v>
      </c>
      <c r="Z1288" s="148">
        <f t="shared" si="341"/>
        <v>96</v>
      </c>
      <c r="AA1288" s="148">
        <f t="shared" si="342"/>
        <v>245</v>
      </c>
      <c r="AB1288" s="122">
        <f t="shared" si="343"/>
        <v>325.66441401815524</v>
      </c>
      <c r="AC1288" s="30">
        <f t="shared" si="344"/>
        <v>572.30050885485764</v>
      </c>
      <c r="AD1288" s="31">
        <f t="shared" si="345"/>
        <v>0.39183673469387753</v>
      </c>
      <c r="AE1288" s="164">
        <f t="shared" si="346"/>
        <v>41.046399999999998</v>
      </c>
      <c r="AF1288" s="165">
        <f t="shared" si="347"/>
        <v>8.7162989690721648</v>
      </c>
      <c r="AH1288" t="str">
        <f t="shared" si="348"/>
        <v>2023</v>
      </c>
    </row>
    <row r="1289" spans="4:34" hidden="1" x14ac:dyDescent="0.25">
      <c r="D1289" s="282" t="str">
        <f t="shared" si="333"/>
        <v>Q3 2023</v>
      </c>
      <c r="E1289" s="114" t="s">
        <v>206</v>
      </c>
      <c r="F1289" s="115" t="s">
        <v>85</v>
      </c>
      <c r="G1289" s="157" t="s">
        <v>43</v>
      </c>
      <c r="H1289" s="157" t="s">
        <v>197</v>
      </c>
      <c r="I1289" s="116" t="s">
        <v>73</v>
      </c>
      <c r="J1289" s="116" t="s">
        <v>45</v>
      </c>
      <c r="K1289" s="116" t="s">
        <v>81</v>
      </c>
      <c r="L1289" s="116" t="s">
        <v>81</v>
      </c>
      <c r="M1289" s="116" t="s">
        <v>293</v>
      </c>
      <c r="N1289" s="117">
        <v>1.6160000000000001</v>
      </c>
      <c r="O1289" s="146">
        <v>192</v>
      </c>
      <c r="P1289" s="146">
        <v>490</v>
      </c>
      <c r="Q1289" s="242">
        <v>1.2</v>
      </c>
      <c r="R1289" s="118" t="str">
        <f t="shared" si="334"/>
        <v>300 - 399</v>
      </c>
      <c r="S1289" s="118" t="str">
        <f t="shared" si="335"/>
        <v>1.6 - 1.79</v>
      </c>
      <c r="T1289" s="119">
        <f t="shared" si="336"/>
        <v>1.9392</v>
      </c>
      <c r="U1289" s="120">
        <f t="shared" si="337"/>
        <v>0.68676061062582916</v>
      </c>
      <c r="V1289" s="161">
        <f t="shared" si="338"/>
        <v>1.9392</v>
      </c>
      <c r="W1289" s="161">
        <f t="shared" si="339"/>
        <v>631.52843166400669</v>
      </c>
      <c r="X1289" s="121">
        <f t="shared" si="340"/>
        <v>12.833814432989692</v>
      </c>
      <c r="Y1289" s="188">
        <v>10.694845360824743</v>
      </c>
      <c r="Z1289" s="148">
        <f t="shared" si="341"/>
        <v>96</v>
      </c>
      <c r="AA1289" s="148">
        <f t="shared" si="342"/>
        <v>245</v>
      </c>
      <c r="AB1289" s="122">
        <f t="shared" si="343"/>
        <v>325.66441401815524</v>
      </c>
      <c r="AC1289" s="30">
        <f t="shared" si="344"/>
        <v>572.30050885485764</v>
      </c>
      <c r="AD1289" s="31">
        <f t="shared" si="345"/>
        <v>0.39183673469387753</v>
      </c>
      <c r="AE1289" s="164">
        <f t="shared" si="346"/>
        <v>41.046399999999998</v>
      </c>
      <c r="AF1289" s="165">
        <f t="shared" si="347"/>
        <v>12.833814432989692</v>
      </c>
      <c r="AH1289" t="str">
        <f t="shared" si="348"/>
        <v>2023</v>
      </c>
    </row>
    <row r="1290" spans="4:34" hidden="1" x14ac:dyDescent="0.25">
      <c r="D1290" s="282" t="str">
        <f t="shared" ref="D1290:D1353" si="349">F1290&amp;" "&amp;E1290</f>
        <v>Q3 2023</v>
      </c>
      <c r="E1290" s="114" t="s">
        <v>206</v>
      </c>
      <c r="F1290" s="115" t="s">
        <v>85</v>
      </c>
      <c r="G1290" s="157" t="s">
        <v>43</v>
      </c>
      <c r="H1290" s="157" t="s">
        <v>197</v>
      </c>
      <c r="I1290" s="116" t="s">
        <v>50</v>
      </c>
      <c r="J1290" s="116" t="s">
        <v>45</v>
      </c>
      <c r="K1290" s="116" t="s">
        <v>81</v>
      </c>
      <c r="L1290" s="116" t="s">
        <v>81</v>
      </c>
      <c r="M1290" s="116" t="s">
        <v>468</v>
      </c>
      <c r="N1290" s="117">
        <v>1.6160000000000001</v>
      </c>
      <c r="O1290" s="146">
        <v>192</v>
      </c>
      <c r="P1290" s="146">
        <v>490</v>
      </c>
      <c r="Q1290" s="242">
        <v>0.35499999999999998</v>
      </c>
      <c r="R1290" s="118" t="str">
        <f t="shared" si="334"/>
        <v>300 - 399</v>
      </c>
      <c r="S1290" s="118" t="str">
        <f t="shared" si="335"/>
        <v>1.6 - 1.79</v>
      </c>
      <c r="T1290" s="119">
        <f t="shared" si="336"/>
        <v>0.57367999999999997</v>
      </c>
      <c r="U1290" s="120">
        <f t="shared" si="337"/>
        <v>0.20316668064347446</v>
      </c>
      <c r="V1290" s="161">
        <f t="shared" si="338"/>
        <v>0.57367999999999997</v>
      </c>
      <c r="W1290" s="161">
        <f t="shared" si="339"/>
        <v>186.82716103393528</v>
      </c>
      <c r="X1290" s="121">
        <f t="shared" si="340"/>
        <v>3.7966701030927839</v>
      </c>
      <c r="Y1290" s="188">
        <v>10.694845360824743</v>
      </c>
      <c r="Z1290" s="148">
        <f t="shared" si="341"/>
        <v>96</v>
      </c>
      <c r="AA1290" s="148">
        <f t="shared" si="342"/>
        <v>245</v>
      </c>
      <c r="AB1290" s="122">
        <f t="shared" si="343"/>
        <v>325.66441401815524</v>
      </c>
      <c r="AC1290" s="30">
        <f t="shared" si="344"/>
        <v>572.30050885485764</v>
      </c>
      <c r="AD1290" s="31">
        <f t="shared" si="345"/>
        <v>0.39183673469387753</v>
      </c>
      <c r="AE1290" s="164">
        <f t="shared" si="346"/>
        <v>41.046399999999998</v>
      </c>
      <c r="AF1290" s="165">
        <f t="shared" si="347"/>
        <v>3.7966701030927839</v>
      </c>
      <c r="AH1290" t="str">
        <f t="shared" si="348"/>
        <v>2023</v>
      </c>
    </row>
    <row r="1291" spans="4:34" hidden="1" x14ac:dyDescent="0.25">
      <c r="D1291" s="282" t="str">
        <f t="shared" si="349"/>
        <v>Q3 2023</v>
      </c>
      <c r="E1291" s="114" t="s">
        <v>206</v>
      </c>
      <c r="F1291" s="115" t="s">
        <v>85</v>
      </c>
      <c r="G1291" s="157" t="s">
        <v>43</v>
      </c>
      <c r="H1291" s="157" t="s">
        <v>197</v>
      </c>
      <c r="I1291" s="116" t="s">
        <v>72</v>
      </c>
      <c r="J1291" s="116" t="s">
        <v>45</v>
      </c>
      <c r="K1291" s="116" t="s">
        <v>81</v>
      </c>
      <c r="L1291" s="116" t="s">
        <v>81</v>
      </c>
      <c r="M1291" s="116" t="s">
        <v>427</v>
      </c>
      <c r="N1291" s="117">
        <v>1.74</v>
      </c>
      <c r="O1291" s="146">
        <v>336</v>
      </c>
      <c r="P1291" s="146">
        <v>480</v>
      </c>
      <c r="Q1291" s="242">
        <v>0.315</v>
      </c>
      <c r="R1291" s="118" t="str">
        <f t="shared" si="334"/>
        <v>300 - 399</v>
      </c>
      <c r="S1291" s="118" t="str">
        <f t="shared" si="335"/>
        <v>1.6 - 1.79</v>
      </c>
      <c r="T1291" s="119">
        <f t="shared" si="336"/>
        <v>0.54810000000000003</v>
      </c>
      <c r="U1291" s="120">
        <f t="shared" si="337"/>
        <v>0.28906017095838921</v>
      </c>
      <c r="V1291" s="161">
        <f t="shared" si="338"/>
        <v>0.54810000000000003</v>
      </c>
      <c r="W1291" s="161">
        <f t="shared" si="339"/>
        <v>184.5631209098936</v>
      </c>
      <c r="X1291" s="121">
        <f t="shared" si="340"/>
        <v>3.7974999999999999</v>
      </c>
      <c r="Y1291" s="188">
        <v>12.055555555555555</v>
      </c>
      <c r="Z1291" s="148">
        <f t="shared" si="341"/>
        <v>7</v>
      </c>
      <c r="AA1291" s="148">
        <f t="shared" si="342"/>
        <v>10</v>
      </c>
      <c r="AB1291" s="122">
        <f t="shared" si="343"/>
        <v>336.73256870989525</v>
      </c>
      <c r="AC1291" s="30">
        <f t="shared" si="344"/>
        <v>917.65133637583881</v>
      </c>
      <c r="AD1291" s="31">
        <f t="shared" si="345"/>
        <v>0.7</v>
      </c>
      <c r="AE1291" s="164">
        <f t="shared" si="346"/>
        <v>44.195999999999998</v>
      </c>
      <c r="AF1291" s="165">
        <f t="shared" si="347"/>
        <v>3.7974999999999999</v>
      </c>
      <c r="AH1291" t="str">
        <f t="shared" si="348"/>
        <v>2023</v>
      </c>
    </row>
    <row r="1292" spans="4:34" hidden="1" x14ac:dyDescent="0.25">
      <c r="D1292" s="282" t="str">
        <f t="shared" si="349"/>
        <v>Q3 2023</v>
      </c>
      <c r="E1292" s="114" t="s">
        <v>206</v>
      </c>
      <c r="F1292" s="115" t="s">
        <v>85</v>
      </c>
      <c r="G1292" s="157" t="s">
        <v>43</v>
      </c>
      <c r="H1292" s="157" t="s">
        <v>197</v>
      </c>
      <c r="I1292" s="116" t="s">
        <v>73</v>
      </c>
      <c r="J1292" s="116" t="s">
        <v>45</v>
      </c>
      <c r="K1292" s="116" t="s">
        <v>81</v>
      </c>
      <c r="L1292" s="116" t="s">
        <v>81</v>
      </c>
      <c r="M1292" s="116" t="s">
        <v>427</v>
      </c>
      <c r="N1292" s="117">
        <v>1.74</v>
      </c>
      <c r="O1292" s="146">
        <v>336</v>
      </c>
      <c r="P1292" s="146">
        <v>480</v>
      </c>
      <c r="Q1292" s="242">
        <v>0.5</v>
      </c>
      <c r="R1292" s="118" t="str">
        <f t="shared" si="334"/>
        <v>300 - 399</v>
      </c>
      <c r="S1292" s="118" t="str">
        <f t="shared" si="335"/>
        <v>1.6 - 1.79</v>
      </c>
      <c r="T1292" s="119">
        <f t="shared" si="336"/>
        <v>0.87</v>
      </c>
      <c r="U1292" s="120">
        <f t="shared" si="337"/>
        <v>0.45882566818791942</v>
      </c>
      <c r="V1292" s="161">
        <f t="shared" si="338"/>
        <v>0.87</v>
      </c>
      <c r="W1292" s="161">
        <f t="shared" si="339"/>
        <v>292.95733477760888</v>
      </c>
      <c r="X1292" s="121">
        <f t="shared" si="340"/>
        <v>6.0277777777777777</v>
      </c>
      <c r="Y1292" s="188">
        <v>12.055555555555555</v>
      </c>
      <c r="Z1292" s="148">
        <f t="shared" si="341"/>
        <v>7</v>
      </c>
      <c r="AA1292" s="148">
        <f t="shared" si="342"/>
        <v>10</v>
      </c>
      <c r="AB1292" s="122">
        <f t="shared" si="343"/>
        <v>336.73256870989525</v>
      </c>
      <c r="AC1292" s="30">
        <f t="shared" si="344"/>
        <v>917.65133637583881</v>
      </c>
      <c r="AD1292" s="31">
        <f t="shared" si="345"/>
        <v>0.7</v>
      </c>
      <c r="AE1292" s="164">
        <f t="shared" si="346"/>
        <v>44.195999999999998</v>
      </c>
      <c r="AF1292" s="165">
        <f t="shared" si="347"/>
        <v>6.0277777777777777</v>
      </c>
      <c r="AH1292" t="str">
        <f t="shared" si="348"/>
        <v>2023</v>
      </c>
    </row>
    <row r="1293" spans="4:34" hidden="1" x14ac:dyDescent="0.25">
      <c r="D1293" s="282" t="str">
        <f t="shared" si="349"/>
        <v>Q3 2023</v>
      </c>
      <c r="E1293" s="114" t="s">
        <v>206</v>
      </c>
      <c r="F1293" s="115" t="s">
        <v>85</v>
      </c>
      <c r="G1293" s="157" t="s">
        <v>43</v>
      </c>
      <c r="H1293" s="157" t="s">
        <v>197</v>
      </c>
      <c r="I1293" s="116" t="s">
        <v>58</v>
      </c>
      <c r="J1293" s="116" t="s">
        <v>45</v>
      </c>
      <c r="K1293" s="116" t="s">
        <v>81</v>
      </c>
      <c r="L1293" s="116" t="s">
        <v>81</v>
      </c>
      <c r="M1293" s="116" t="s">
        <v>279</v>
      </c>
      <c r="N1293" s="117">
        <v>1.6</v>
      </c>
      <c r="O1293" s="146">
        <v>320</v>
      </c>
      <c r="P1293" s="146">
        <v>360</v>
      </c>
      <c r="Q1293" s="242">
        <v>0.1</v>
      </c>
      <c r="R1293" s="118" t="str">
        <f t="shared" si="334"/>
        <v>300 - 399</v>
      </c>
      <c r="S1293" s="118" t="str">
        <f t="shared" si="335"/>
        <v>1.6 - 1.79</v>
      </c>
      <c r="T1293" s="119">
        <f t="shared" si="336"/>
        <v>0.16000000000000003</v>
      </c>
      <c r="U1293" s="120">
        <f t="shared" si="337"/>
        <v>8.2010959448275855E-2</v>
      </c>
      <c r="V1293" s="161">
        <f t="shared" si="338"/>
        <v>0.16</v>
      </c>
      <c r="W1293" s="161">
        <f t="shared" si="339"/>
        <v>48.166378315169183</v>
      </c>
      <c r="X1293" s="121">
        <f t="shared" si="340"/>
        <v>1.0671134020618558</v>
      </c>
      <c r="Y1293" s="188">
        <v>10.671134020618558</v>
      </c>
      <c r="Z1293" s="148">
        <f t="shared" si="341"/>
        <v>8</v>
      </c>
      <c r="AA1293" s="148">
        <f t="shared" si="342"/>
        <v>9</v>
      </c>
      <c r="AB1293" s="122">
        <f t="shared" si="343"/>
        <v>301.03986446980736</v>
      </c>
      <c r="AC1293" s="30">
        <f t="shared" si="344"/>
        <v>820.10959448275855</v>
      </c>
      <c r="AD1293" s="31">
        <f t="shared" si="345"/>
        <v>0.88888888888888884</v>
      </c>
      <c r="AE1293" s="164">
        <f t="shared" si="346"/>
        <v>40.64</v>
      </c>
      <c r="AF1293" s="165">
        <f t="shared" si="347"/>
        <v>1.0671134020618558</v>
      </c>
      <c r="AH1293" t="str">
        <f t="shared" si="348"/>
        <v>2023</v>
      </c>
    </row>
    <row r="1294" spans="4:34" hidden="1" x14ac:dyDescent="0.25">
      <c r="D1294" s="282" t="str">
        <f t="shared" si="349"/>
        <v>Q3 2023</v>
      </c>
      <c r="E1294" s="114" t="s">
        <v>206</v>
      </c>
      <c r="F1294" s="115" t="s">
        <v>85</v>
      </c>
      <c r="G1294" s="157" t="s">
        <v>43</v>
      </c>
      <c r="H1294" s="157" t="s">
        <v>197</v>
      </c>
      <c r="I1294" s="116" t="s">
        <v>72</v>
      </c>
      <c r="J1294" s="116" t="s">
        <v>45</v>
      </c>
      <c r="K1294" s="116" t="s">
        <v>81</v>
      </c>
      <c r="L1294" s="116" t="s">
        <v>81</v>
      </c>
      <c r="M1294" s="116" t="s">
        <v>462</v>
      </c>
      <c r="N1294" s="117">
        <v>1.97</v>
      </c>
      <c r="O1294" s="146">
        <v>390</v>
      </c>
      <c r="P1294" s="146">
        <v>450</v>
      </c>
      <c r="Q1294" s="242">
        <v>3.0000000000000001E-3</v>
      </c>
      <c r="R1294" s="118" t="str">
        <f t="shared" ref="R1294:R1357" si="350">VLOOKUP(MATCH(AB1294, PPIDefinition, 1), Index2PPICat, 2, FALSE)</f>
        <v>300 - 399</v>
      </c>
      <c r="S1294" s="118" t="str">
        <f t="shared" ref="S1294:S1357" si="351">VLOOKUP(MATCH(N1294, SizeDefinition, 1), Index2SizeCat, 2, FALSE)</f>
        <v>1.8 - 1.99</v>
      </c>
      <c r="T1294" s="119">
        <f t="shared" ref="T1294:T1357" si="352">N1294*Q1294</f>
        <v>5.9100000000000003E-3</v>
      </c>
      <c r="U1294" s="120">
        <f t="shared" ref="U1294:U1357" si="353">Q1294*AC1294/1000</f>
        <v>3.7175732099999997E-3</v>
      </c>
      <c r="V1294" s="161">
        <f t="shared" ref="V1294:V1357" si="354">Q1294*AE1294/25.4</f>
        <v>5.9100000000000003E-3</v>
      </c>
      <c r="W1294" s="161">
        <f t="shared" ref="W1294:W1357" si="355">Q1294*SQRT(O1294^2+P1294^2)</f>
        <v>1.7864489917151287</v>
      </c>
      <c r="X1294" s="121">
        <f t="shared" ref="X1294:X1357" si="356">IF(Q1294=0, 0, Q1294*Y1294)</f>
        <v>3.7015151515151515E-2</v>
      </c>
      <c r="Y1294" s="188">
        <v>12.338383838383839</v>
      </c>
      <c r="Z1294" s="148">
        <f t="shared" ref="Z1294:Z1357" si="357">VLOOKUP(O1294&amp;" x "&amp;P1294, Reso2Code, 3, FALSE)</f>
        <v>13</v>
      </c>
      <c r="AA1294" s="148">
        <f t="shared" ref="AA1294:AA1357" si="358">VLOOKUP(O1294&amp;" x "&amp;P1294, Reso2Code, 4, FALSE)</f>
        <v>15</v>
      </c>
      <c r="AB1294" s="122">
        <f t="shared" ref="AB1294:AB1357" si="359">SQRT(O1294^2+P1294^2)/N1294</f>
        <v>302.27563311592701</v>
      </c>
      <c r="AC1294" s="30">
        <f t="shared" ref="AC1294:AC1357" si="360">AE1294^2*AD1294/(1+AD1294^2)</f>
        <v>1239.1910699999999</v>
      </c>
      <c r="AD1294" s="31">
        <f t="shared" ref="AD1294:AD1357" si="361">IF(Z1294=0, 0, Z1294/AA1294)</f>
        <v>0.8666666666666667</v>
      </c>
      <c r="AE1294" s="164">
        <f t="shared" ref="AE1294:AE1357" si="362">N1294*25.4</f>
        <v>50.037999999999997</v>
      </c>
      <c r="AF1294" s="165">
        <f t="shared" ref="AF1294:AF1357" si="363">Q1294*Y1294</f>
        <v>3.7015151515151515E-2</v>
      </c>
      <c r="AH1294" t="str">
        <f t="shared" ref="AH1294:AH1357" si="364">TEXT(E1294, "####")</f>
        <v>2023</v>
      </c>
    </row>
    <row r="1295" spans="4:34" hidden="1" x14ac:dyDescent="0.25">
      <c r="D1295" s="282" t="str">
        <f t="shared" si="349"/>
        <v>Q3 2023</v>
      </c>
      <c r="E1295" s="114" t="s">
        <v>206</v>
      </c>
      <c r="F1295" s="115" t="s">
        <v>85</v>
      </c>
      <c r="G1295" s="157" t="s">
        <v>43</v>
      </c>
      <c r="H1295" s="157" t="s">
        <v>197</v>
      </c>
      <c r="I1295" s="116" t="s">
        <v>72</v>
      </c>
      <c r="J1295" s="116" t="s">
        <v>45</v>
      </c>
      <c r="K1295" s="116" t="s">
        <v>81</v>
      </c>
      <c r="L1295" s="116" t="s">
        <v>81</v>
      </c>
      <c r="M1295" s="116" t="s">
        <v>282</v>
      </c>
      <c r="N1295" s="117">
        <v>1.43</v>
      </c>
      <c r="O1295" s="146">
        <v>466</v>
      </c>
      <c r="P1295" s="146">
        <v>466</v>
      </c>
      <c r="Q1295" s="242">
        <v>1.6E-2</v>
      </c>
      <c r="R1295" s="118" t="str">
        <f t="shared" si="350"/>
        <v>400 - 499</v>
      </c>
      <c r="S1295" s="118" t="str">
        <f t="shared" si="351"/>
        <v>1.4 - 1.59</v>
      </c>
      <c r="T1295" s="119">
        <f t="shared" si="352"/>
        <v>2.2880000000000001E-2</v>
      </c>
      <c r="U1295" s="120">
        <f t="shared" si="353"/>
        <v>1.0554301471999997E-2</v>
      </c>
      <c r="V1295" s="161">
        <f t="shared" si="354"/>
        <v>2.2879999999999998E-2</v>
      </c>
      <c r="W1295" s="161">
        <f t="shared" si="355"/>
        <v>10.544376321053797</v>
      </c>
      <c r="X1295" s="121">
        <f t="shared" si="356"/>
        <v>0.21259200000000003</v>
      </c>
      <c r="Y1295" s="188">
        <v>13.287000000000001</v>
      </c>
      <c r="Z1295" s="148">
        <f t="shared" si="357"/>
        <v>1</v>
      </c>
      <c r="AA1295" s="148">
        <f t="shared" si="358"/>
        <v>1</v>
      </c>
      <c r="AB1295" s="122">
        <f t="shared" si="359"/>
        <v>460.85560843766592</v>
      </c>
      <c r="AC1295" s="30">
        <f t="shared" si="360"/>
        <v>659.64384199999984</v>
      </c>
      <c r="AD1295" s="31">
        <f t="shared" si="361"/>
        <v>1</v>
      </c>
      <c r="AE1295" s="164">
        <f t="shared" si="362"/>
        <v>36.321999999999996</v>
      </c>
      <c r="AF1295" s="165">
        <f t="shared" si="363"/>
        <v>0.21259200000000003</v>
      </c>
      <c r="AH1295" t="str">
        <f t="shared" si="364"/>
        <v>2023</v>
      </c>
    </row>
    <row r="1296" spans="4:34" hidden="1" x14ac:dyDescent="0.25">
      <c r="D1296" s="282" t="str">
        <f t="shared" si="349"/>
        <v>Q4 2023</v>
      </c>
      <c r="E1296" s="114" t="s">
        <v>206</v>
      </c>
      <c r="F1296" s="115" t="s">
        <v>86</v>
      </c>
      <c r="G1296" s="157" t="s">
        <v>43</v>
      </c>
      <c r="H1296" s="157" t="s">
        <v>197</v>
      </c>
      <c r="I1296" s="116" t="s">
        <v>64</v>
      </c>
      <c r="J1296" s="116" t="s">
        <v>51</v>
      </c>
      <c r="K1296" s="116" t="s">
        <v>46</v>
      </c>
      <c r="L1296" s="116" t="s">
        <v>46</v>
      </c>
      <c r="M1296" s="116"/>
      <c r="N1296" s="117">
        <v>1.78</v>
      </c>
      <c r="O1296" s="146">
        <v>368</v>
      </c>
      <c r="P1296" s="146">
        <v>448</v>
      </c>
      <c r="Q1296" s="242">
        <v>0.15</v>
      </c>
      <c r="R1296" s="118" t="str">
        <f t="shared" si="350"/>
        <v>300 - 399</v>
      </c>
      <c r="S1296" s="118" t="str">
        <f t="shared" si="351"/>
        <v>1.6 - 1.79</v>
      </c>
      <c r="T1296" s="119">
        <f t="shared" si="352"/>
        <v>0.26700000000000002</v>
      </c>
      <c r="U1296" s="120">
        <f t="shared" si="353"/>
        <v>0.15039030433389183</v>
      </c>
      <c r="V1296" s="161">
        <f t="shared" si="354"/>
        <v>0.26700000000000002</v>
      </c>
      <c r="W1296" s="161">
        <f t="shared" si="355"/>
        <v>86.964820473568494</v>
      </c>
      <c r="X1296" s="121">
        <f t="shared" si="356"/>
        <v>4.1705124319528997</v>
      </c>
      <c r="Y1296" s="188">
        <v>27.803416213019332</v>
      </c>
      <c r="Z1296" s="148">
        <f t="shared" si="357"/>
        <v>23</v>
      </c>
      <c r="AA1296" s="148">
        <f t="shared" si="358"/>
        <v>28</v>
      </c>
      <c r="AB1296" s="122">
        <f t="shared" si="359"/>
        <v>325.71093810325283</v>
      </c>
      <c r="AC1296" s="30">
        <f t="shared" si="360"/>
        <v>1002.6020288926123</v>
      </c>
      <c r="AD1296" s="31">
        <f t="shared" si="361"/>
        <v>0.8214285714285714</v>
      </c>
      <c r="AE1296" s="164">
        <f t="shared" si="362"/>
        <v>45.211999999999996</v>
      </c>
      <c r="AF1296" s="165">
        <f t="shared" si="363"/>
        <v>4.1705124319528997</v>
      </c>
      <c r="AH1296" t="str">
        <f t="shared" si="364"/>
        <v>2023</v>
      </c>
    </row>
    <row r="1297" spans="4:34" hidden="1" x14ac:dyDescent="0.25">
      <c r="D1297" s="282" t="str">
        <f t="shared" si="349"/>
        <v>Q4 2023</v>
      </c>
      <c r="E1297" s="114" t="s">
        <v>206</v>
      </c>
      <c r="F1297" s="115" t="s">
        <v>86</v>
      </c>
      <c r="G1297" s="157" t="s">
        <v>43</v>
      </c>
      <c r="H1297" s="157" t="s">
        <v>197</v>
      </c>
      <c r="I1297" s="116" t="s">
        <v>87</v>
      </c>
      <c r="J1297" s="116" t="s">
        <v>51</v>
      </c>
      <c r="K1297" s="116" t="s">
        <v>46</v>
      </c>
      <c r="L1297" s="116" t="s">
        <v>46</v>
      </c>
      <c r="M1297" s="116"/>
      <c r="N1297" s="117">
        <v>1.57</v>
      </c>
      <c r="O1297" s="146">
        <v>324</v>
      </c>
      <c r="P1297" s="146">
        <v>394</v>
      </c>
      <c r="Q1297" s="242">
        <v>1</v>
      </c>
      <c r="R1297" s="118" t="str">
        <f t="shared" si="350"/>
        <v>300 - 399</v>
      </c>
      <c r="S1297" s="118" t="str">
        <f t="shared" si="351"/>
        <v>1.4 - 1.59</v>
      </c>
      <c r="T1297" s="119">
        <f t="shared" si="352"/>
        <v>1.57</v>
      </c>
      <c r="U1297" s="120">
        <f t="shared" si="353"/>
        <v>0.78015455656120403</v>
      </c>
      <c r="V1297" s="161">
        <f t="shared" si="354"/>
        <v>1.57</v>
      </c>
      <c r="W1297" s="161">
        <f t="shared" si="355"/>
        <v>510.10979210362154</v>
      </c>
      <c r="X1297" s="121">
        <f t="shared" si="356"/>
        <v>27.803416213019332</v>
      </c>
      <c r="Y1297" s="188">
        <v>27.803416213019332</v>
      </c>
      <c r="Z1297" s="148">
        <f t="shared" si="357"/>
        <v>162</v>
      </c>
      <c r="AA1297" s="148">
        <f t="shared" si="358"/>
        <v>197</v>
      </c>
      <c r="AB1297" s="122">
        <f t="shared" si="359"/>
        <v>324.91069560740226</v>
      </c>
      <c r="AC1297" s="30">
        <f t="shared" si="360"/>
        <v>780.154556561204</v>
      </c>
      <c r="AD1297" s="31">
        <f t="shared" si="361"/>
        <v>0.82233502538071068</v>
      </c>
      <c r="AE1297" s="164">
        <f t="shared" si="362"/>
        <v>39.878</v>
      </c>
      <c r="AF1297" s="165">
        <f t="shared" si="363"/>
        <v>27.803416213019332</v>
      </c>
      <c r="AH1297" t="str">
        <f t="shared" si="364"/>
        <v>2023</v>
      </c>
    </row>
    <row r="1298" spans="4:34" hidden="1" x14ac:dyDescent="0.25">
      <c r="D1298" s="282" t="str">
        <f t="shared" si="349"/>
        <v>Q4 2023</v>
      </c>
      <c r="E1298" s="114" t="s">
        <v>206</v>
      </c>
      <c r="F1298" s="115" t="s">
        <v>86</v>
      </c>
      <c r="G1298" s="157" t="s">
        <v>43</v>
      </c>
      <c r="H1298" s="157" t="s">
        <v>197</v>
      </c>
      <c r="I1298" s="116" t="s">
        <v>64</v>
      </c>
      <c r="J1298" s="116" t="s">
        <v>51</v>
      </c>
      <c r="K1298" s="116" t="s">
        <v>46</v>
      </c>
      <c r="L1298" s="116" t="s">
        <v>46</v>
      </c>
      <c r="M1298" s="116"/>
      <c r="N1298" s="117">
        <v>1.99</v>
      </c>
      <c r="O1298" s="146">
        <v>410</v>
      </c>
      <c r="P1298" s="146">
        <v>502</v>
      </c>
      <c r="Q1298" s="242">
        <v>1.6</v>
      </c>
      <c r="R1298" s="118" t="str">
        <f t="shared" si="350"/>
        <v>300 - 399</v>
      </c>
      <c r="S1298" s="118" t="str">
        <f t="shared" si="351"/>
        <v>1.8 - 1.99</v>
      </c>
      <c r="T1298" s="119">
        <f t="shared" si="352"/>
        <v>3.1840000000000002</v>
      </c>
      <c r="U1298" s="120">
        <f t="shared" si="353"/>
        <v>2.0027388655575571</v>
      </c>
      <c r="V1298" s="161">
        <f t="shared" si="354"/>
        <v>3.1840000000000006</v>
      </c>
      <c r="W1298" s="161">
        <f t="shared" si="355"/>
        <v>1037.0468841860527</v>
      </c>
      <c r="X1298" s="121">
        <f t="shared" si="356"/>
        <v>52.30356959991375</v>
      </c>
      <c r="Y1298" s="188">
        <v>32.689730999946093</v>
      </c>
      <c r="Z1298" s="148">
        <f t="shared" si="357"/>
        <v>205</v>
      </c>
      <c r="AA1298" s="148">
        <f t="shared" si="358"/>
        <v>251</v>
      </c>
      <c r="AB1298" s="122">
        <f t="shared" si="359"/>
        <v>325.7056797066748</v>
      </c>
      <c r="AC1298" s="30">
        <f t="shared" si="360"/>
        <v>1251.7117909734732</v>
      </c>
      <c r="AD1298" s="31">
        <f t="shared" si="361"/>
        <v>0.81673306772908372</v>
      </c>
      <c r="AE1298" s="164">
        <f t="shared" si="362"/>
        <v>50.545999999999999</v>
      </c>
      <c r="AF1298" s="165">
        <f t="shared" si="363"/>
        <v>52.30356959991375</v>
      </c>
      <c r="AH1298" t="str">
        <f t="shared" si="364"/>
        <v>2023</v>
      </c>
    </row>
    <row r="1299" spans="4:34" hidden="1" x14ac:dyDescent="0.25">
      <c r="D1299" s="282" t="str">
        <f t="shared" si="349"/>
        <v>Q4 2023</v>
      </c>
      <c r="E1299" s="114" t="s">
        <v>206</v>
      </c>
      <c r="F1299" s="115" t="s">
        <v>86</v>
      </c>
      <c r="G1299" s="157" t="s">
        <v>43</v>
      </c>
      <c r="H1299" s="157" t="s">
        <v>197</v>
      </c>
      <c r="I1299" s="116" t="s">
        <v>87</v>
      </c>
      <c r="J1299" s="116" t="s">
        <v>51</v>
      </c>
      <c r="K1299" s="116" t="s">
        <v>46</v>
      </c>
      <c r="L1299" s="116" t="s">
        <v>46</v>
      </c>
      <c r="M1299" s="116"/>
      <c r="N1299" s="117">
        <v>1.78</v>
      </c>
      <c r="O1299" s="146">
        <v>368</v>
      </c>
      <c r="P1299" s="146">
        <v>448</v>
      </c>
      <c r="Q1299" s="242">
        <v>1.8</v>
      </c>
      <c r="R1299" s="118" t="str">
        <f t="shared" si="350"/>
        <v>300 - 399</v>
      </c>
      <c r="S1299" s="118" t="str">
        <f t="shared" si="351"/>
        <v>1.6 - 1.79</v>
      </c>
      <c r="T1299" s="119">
        <f t="shared" si="352"/>
        <v>3.2040000000000002</v>
      </c>
      <c r="U1299" s="120">
        <f t="shared" si="353"/>
        <v>1.8046836520067022</v>
      </c>
      <c r="V1299" s="161">
        <f t="shared" si="354"/>
        <v>3.2039999999999997</v>
      </c>
      <c r="W1299" s="161">
        <f t="shared" si="355"/>
        <v>1043.577845682822</v>
      </c>
      <c r="X1299" s="121">
        <f t="shared" si="356"/>
        <v>52.136556800511819</v>
      </c>
      <c r="Y1299" s="188">
        <v>28.964753778062121</v>
      </c>
      <c r="Z1299" s="148">
        <f t="shared" si="357"/>
        <v>23</v>
      </c>
      <c r="AA1299" s="148">
        <f t="shared" si="358"/>
        <v>28</v>
      </c>
      <c r="AB1299" s="122">
        <f t="shared" si="359"/>
        <v>325.71093810325283</v>
      </c>
      <c r="AC1299" s="30">
        <f t="shared" si="360"/>
        <v>1002.6020288926123</v>
      </c>
      <c r="AD1299" s="31">
        <f t="shared" si="361"/>
        <v>0.8214285714285714</v>
      </c>
      <c r="AE1299" s="164">
        <f t="shared" si="362"/>
        <v>45.211999999999996</v>
      </c>
      <c r="AF1299" s="165">
        <f t="shared" si="363"/>
        <v>52.136556800511819</v>
      </c>
      <c r="AH1299" t="str">
        <f t="shared" si="364"/>
        <v>2023</v>
      </c>
    </row>
    <row r="1300" spans="4:34" hidden="1" x14ac:dyDescent="0.25">
      <c r="D1300" s="282" t="str">
        <f t="shared" si="349"/>
        <v>Q4 2023</v>
      </c>
      <c r="E1300" s="114" t="s">
        <v>206</v>
      </c>
      <c r="F1300" s="115" t="s">
        <v>86</v>
      </c>
      <c r="G1300" s="157" t="s">
        <v>43</v>
      </c>
      <c r="H1300" s="157" t="s">
        <v>197</v>
      </c>
      <c r="I1300" s="116" t="s">
        <v>64</v>
      </c>
      <c r="J1300" s="116" t="s">
        <v>51</v>
      </c>
      <c r="K1300" s="116" t="s">
        <v>46</v>
      </c>
      <c r="L1300" s="116" t="s">
        <v>46</v>
      </c>
      <c r="M1300" s="116"/>
      <c r="N1300" s="117">
        <v>1.57</v>
      </c>
      <c r="O1300" s="146">
        <v>324</v>
      </c>
      <c r="P1300" s="146">
        <v>394</v>
      </c>
      <c r="Q1300" s="242">
        <v>2.2999999999999998</v>
      </c>
      <c r="R1300" s="118" t="str">
        <f t="shared" si="350"/>
        <v>300 - 399</v>
      </c>
      <c r="S1300" s="118" t="str">
        <f t="shared" si="351"/>
        <v>1.4 - 1.59</v>
      </c>
      <c r="T1300" s="119">
        <f t="shared" si="352"/>
        <v>3.6109999999999998</v>
      </c>
      <c r="U1300" s="120">
        <f t="shared" si="353"/>
        <v>1.7943554800907691</v>
      </c>
      <c r="V1300" s="161">
        <f t="shared" si="354"/>
        <v>3.6109999999999998</v>
      </c>
      <c r="W1300" s="161">
        <f t="shared" si="355"/>
        <v>1173.2525218383294</v>
      </c>
      <c r="X1300" s="121">
        <f t="shared" si="356"/>
        <v>63.947857289944459</v>
      </c>
      <c r="Y1300" s="188">
        <v>27.803416213019332</v>
      </c>
      <c r="Z1300" s="148">
        <f t="shared" si="357"/>
        <v>162</v>
      </c>
      <c r="AA1300" s="148">
        <f t="shared" si="358"/>
        <v>197</v>
      </c>
      <c r="AB1300" s="122">
        <f t="shared" si="359"/>
        <v>324.91069560740226</v>
      </c>
      <c r="AC1300" s="30">
        <f t="shared" si="360"/>
        <v>780.154556561204</v>
      </c>
      <c r="AD1300" s="31">
        <f t="shared" si="361"/>
        <v>0.82233502538071068</v>
      </c>
      <c r="AE1300" s="164">
        <f t="shared" si="362"/>
        <v>39.878</v>
      </c>
      <c r="AF1300" s="165">
        <f t="shared" si="363"/>
        <v>63.947857289944459</v>
      </c>
      <c r="AH1300" t="str">
        <f t="shared" si="364"/>
        <v>2023</v>
      </c>
    </row>
    <row r="1301" spans="4:34" hidden="1" x14ac:dyDescent="0.25">
      <c r="D1301" s="282" t="str">
        <f t="shared" si="349"/>
        <v>Q4 2023</v>
      </c>
      <c r="E1301" s="114" t="s">
        <v>206</v>
      </c>
      <c r="F1301" s="115" t="s">
        <v>86</v>
      </c>
      <c r="G1301" s="157" t="s">
        <v>43</v>
      </c>
      <c r="H1301" s="157" t="s">
        <v>197</v>
      </c>
      <c r="I1301" s="116" t="s">
        <v>64</v>
      </c>
      <c r="J1301" s="116" t="s">
        <v>51</v>
      </c>
      <c r="K1301" s="116" t="s">
        <v>46</v>
      </c>
      <c r="L1301" s="116" t="s">
        <v>46</v>
      </c>
      <c r="M1301" s="116"/>
      <c r="N1301" s="117">
        <v>1.72</v>
      </c>
      <c r="O1301" s="146">
        <v>396</v>
      </c>
      <c r="P1301" s="146">
        <v>484</v>
      </c>
      <c r="Q1301" s="242">
        <v>3</v>
      </c>
      <c r="R1301" s="118" t="str">
        <f t="shared" si="350"/>
        <v>300 - 399</v>
      </c>
      <c r="S1301" s="118" t="str">
        <f t="shared" si="351"/>
        <v>1.6 - 1.79</v>
      </c>
      <c r="T1301" s="119">
        <f t="shared" si="352"/>
        <v>5.16</v>
      </c>
      <c r="U1301" s="120">
        <f t="shared" si="353"/>
        <v>2.8062696988514846</v>
      </c>
      <c r="V1301" s="161">
        <f t="shared" si="354"/>
        <v>5.16</v>
      </c>
      <c r="W1301" s="161">
        <f t="shared" si="355"/>
        <v>1876.0724932688499</v>
      </c>
      <c r="X1301" s="121">
        <f t="shared" si="356"/>
        <v>83.410248639057997</v>
      </c>
      <c r="Y1301" s="188">
        <v>27.803416213019332</v>
      </c>
      <c r="Z1301" s="148">
        <f t="shared" si="357"/>
        <v>9</v>
      </c>
      <c r="AA1301" s="148">
        <f t="shared" si="358"/>
        <v>11</v>
      </c>
      <c r="AB1301" s="122">
        <f t="shared" si="359"/>
        <v>363.57994055597868</v>
      </c>
      <c r="AC1301" s="30">
        <f t="shared" si="360"/>
        <v>935.42323295049482</v>
      </c>
      <c r="AD1301" s="31">
        <f t="shared" si="361"/>
        <v>0.81818181818181823</v>
      </c>
      <c r="AE1301" s="164">
        <f t="shared" si="362"/>
        <v>43.687999999999995</v>
      </c>
      <c r="AF1301" s="165">
        <f t="shared" si="363"/>
        <v>83.410248639057997</v>
      </c>
      <c r="AH1301" t="str">
        <f t="shared" si="364"/>
        <v>2023</v>
      </c>
    </row>
    <row r="1302" spans="4:34" hidden="1" x14ac:dyDescent="0.25">
      <c r="D1302" s="282" t="str">
        <f t="shared" si="349"/>
        <v>Q4 2023</v>
      </c>
      <c r="E1302" s="114" t="s">
        <v>206</v>
      </c>
      <c r="F1302" s="115" t="s">
        <v>86</v>
      </c>
      <c r="G1302" s="157" t="s">
        <v>43</v>
      </c>
      <c r="H1302" s="157" t="s">
        <v>197</v>
      </c>
      <c r="I1302" s="116" t="s">
        <v>64</v>
      </c>
      <c r="J1302" s="116" t="s">
        <v>51</v>
      </c>
      <c r="K1302" s="116" t="s">
        <v>46</v>
      </c>
      <c r="L1302" s="116" t="s">
        <v>46</v>
      </c>
      <c r="M1302" s="116"/>
      <c r="N1302" s="117">
        <v>1.9</v>
      </c>
      <c r="O1302" s="146">
        <v>396</v>
      </c>
      <c r="P1302" s="146">
        <v>484</v>
      </c>
      <c r="Q1302" s="242">
        <v>3.2</v>
      </c>
      <c r="R1302" s="118" t="str">
        <f t="shared" si="350"/>
        <v>300 - 399</v>
      </c>
      <c r="S1302" s="118" t="str">
        <f t="shared" si="351"/>
        <v>1.8 - 1.99</v>
      </c>
      <c r="T1302" s="119">
        <f t="shared" si="352"/>
        <v>6.08</v>
      </c>
      <c r="U1302" s="120">
        <f t="shared" si="353"/>
        <v>3.6526531865346534</v>
      </c>
      <c r="V1302" s="161">
        <f t="shared" si="354"/>
        <v>6.080000000000001</v>
      </c>
      <c r="W1302" s="161">
        <f t="shared" si="355"/>
        <v>2001.1439928201069</v>
      </c>
      <c r="X1302" s="121">
        <f t="shared" si="356"/>
        <v>97.52551629369259</v>
      </c>
      <c r="Y1302" s="188">
        <v>30.476723841778934</v>
      </c>
      <c r="Z1302" s="148">
        <f t="shared" si="357"/>
        <v>9</v>
      </c>
      <c r="AA1302" s="148">
        <f t="shared" si="358"/>
        <v>11</v>
      </c>
      <c r="AB1302" s="122">
        <f t="shared" si="359"/>
        <v>329.135525134886</v>
      </c>
      <c r="AC1302" s="30">
        <f t="shared" si="360"/>
        <v>1141.454120792079</v>
      </c>
      <c r="AD1302" s="31">
        <f t="shared" si="361"/>
        <v>0.81818181818181823</v>
      </c>
      <c r="AE1302" s="164">
        <f t="shared" si="362"/>
        <v>48.26</v>
      </c>
      <c r="AF1302" s="165">
        <f t="shared" si="363"/>
        <v>97.52551629369259</v>
      </c>
      <c r="AH1302" t="str">
        <f t="shared" si="364"/>
        <v>2023</v>
      </c>
    </row>
    <row r="1303" spans="4:34" hidden="1" x14ac:dyDescent="0.25">
      <c r="D1303" s="282" t="str">
        <f t="shared" si="349"/>
        <v>Q4 2023</v>
      </c>
      <c r="E1303" s="114" t="s">
        <v>206</v>
      </c>
      <c r="F1303" s="115" t="s">
        <v>86</v>
      </c>
      <c r="G1303" s="157" t="s">
        <v>43</v>
      </c>
      <c r="H1303" s="157" t="s">
        <v>197</v>
      </c>
      <c r="I1303" s="116" t="s">
        <v>73</v>
      </c>
      <c r="J1303" s="116" t="s">
        <v>51</v>
      </c>
      <c r="K1303" s="116" t="s">
        <v>75</v>
      </c>
      <c r="L1303" s="116" t="s">
        <v>75</v>
      </c>
      <c r="M1303" s="116" t="s">
        <v>457</v>
      </c>
      <c r="N1303" s="117">
        <v>1.5</v>
      </c>
      <c r="O1303" s="146">
        <v>466</v>
      </c>
      <c r="P1303" s="146">
        <v>466</v>
      </c>
      <c r="Q1303" s="242">
        <v>0.44800000000000001</v>
      </c>
      <c r="R1303" s="118" t="str">
        <f t="shared" si="350"/>
        <v>400 - 499</v>
      </c>
      <c r="S1303" s="118" t="str">
        <f t="shared" si="351"/>
        <v>1.4 - 1.59</v>
      </c>
      <c r="T1303" s="119">
        <f t="shared" si="352"/>
        <v>0.67200000000000004</v>
      </c>
      <c r="U1303" s="120">
        <f t="shared" si="353"/>
        <v>0.32516063999999995</v>
      </c>
      <c r="V1303" s="161">
        <f t="shared" si="354"/>
        <v>0.67200000000000004</v>
      </c>
      <c r="W1303" s="161">
        <f t="shared" si="355"/>
        <v>295.24253698950628</v>
      </c>
      <c r="X1303" s="121">
        <f t="shared" si="356"/>
        <v>9.9718080000000011</v>
      </c>
      <c r="Y1303" s="188">
        <v>22.258500000000002</v>
      </c>
      <c r="Z1303" s="148">
        <f t="shared" si="357"/>
        <v>1</v>
      </c>
      <c r="AA1303" s="148">
        <f t="shared" si="358"/>
        <v>1</v>
      </c>
      <c r="AB1303" s="122">
        <f t="shared" si="359"/>
        <v>439.34901337724153</v>
      </c>
      <c r="AC1303" s="30">
        <f t="shared" si="360"/>
        <v>725.80499999999984</v>
      </c>
      <c r="AD1303" s="31">
        <f t="shared" si="361"/>
        <v>1</v>
      </c>
      <c r="AE1303" s="164">
        <f t="shared" si="362"/>
        <v>38.099999999999994</v>
      </c>
      <c r="AF1303" s="165">
        <f t="shared" si="363"/>
        <v>9.9718080000000011</v>
      </c>
      <c r="AH1303" t="str">
        <f t="shared" si="364"/>
        <v>2023</v>
      </c>
    </row>
    <row r="1304" spans="4:34" hidden="1" x14ac:dyDescent="0.25">
      <c r="D1304" s="282" t="str">
        <f t="shared" si="349"/>
        <v>Q4 2023</v>
      </c>
      <c r="E1304" s="114" t="s">
        <v>206</v>
      </c>
      <c r="F1304" s="115" t="s">
        <v>86</v>
      </c>
      <c r="G1304" s="157" t="s">
        <v>43</v>
      </c>
      <c r="H1304" s="157" t="s">
        <v>197</v>
      </c>
      <c r="I1304" s="116" t="s">
        <v>50</v>
      </c>
      <c r="J1304" s="116" t="s">
        <v>51</v>
      </c>
      <c r="K1304" s="116" t="s">
        <v>75</v>
      </c>
      <c r="L1304" s="116" t="s">
        <v>75</v>
      </c>
      <c r="M1304" s="116" t="s">
        <v>425</v>
      </c>
      <c r="N1304" s="117">
        <v>1.5</v>
      </c>
      <c r="O1304" s="146">
        <v>466</v>
      </c>
      <c r="P1304" s="146">
        <v>466</v>
      </c>
      <c r="Q1304" s="242">
        <v>0.3</v>
      </c>
      <c r="R1304" s="118" t="str">
        <f t="shared" si="350"/>
        <v>400 - 499</v>
      </c>
      <c r="S1304" s="118" t="str">
        <f t="shared" si="351"/>
        <v>1.4 - 1.59</v>
      </c>
      <c r="T1304" s="119">
        <f t="shared" si="352"/>
        <v>0.44999999999999996</v>
      </c>
      <c r="U1304" s="120">
        <f t="shared" si="353"/>
        <v>0.21774149999999995</v>
      </c>
      <c r="V1304" s="161">
        <f t="shared" si="354"/>
        <v>0.44999999999999996</v>
      </c>
      <c r="W1304" s="161">
        <f t="shared" si="355"/>
        <v>197.70705601975868</v>
      </c>
      <c r="X1304" s="121">
        <f t="shared" si="356"/>
        <v>6.6775500000000001</v>
      </c>
      <c r="Y1304" s="188">
        <v>22.258500000000002</v>
      </c>
      <c r="Z1304" s="148">
        <f t="shared" si="357"/>
        <v>1</v>
      </c>
      <c r="AA1304" s="148">
        <f t="shared" si="358"/>
        <v>1</v>
      </c>
      <c r="AB1304" s="122">
        <f t="shared" si="359"/>
        <v>439.34901337724153</v>
      </c>
      <c r="AC1304" s="30">
        <f t="shared" si="360"/>
        <v>725.80499999999984</v>
      </c>
      <c r="AD1304" s="31">
        <f t="shared" si="361"/>
        <v>1</v>
      </c>
      <c r="AE1304" s="164">
        <f t="shared" si="362"/>
        <v>38.099999999999994</v>
      </c>
      <c r="AF1304" s="165">
        <f t="shared" si="363"/>
        <v>6.6775500000000001</v>
      </c>
      <c r="AH1304" t="str">
        <f t="shared" si="364"/>
        <v>2023</v>
      </c>
    </row>
    <row r="1305" spans="4:34" hidden="1" x14ac:dyDescent="0.25">
      <c r="D1305" s="282" t="str">
        <f t="shared" si="349"/>
        <v>Q4 2023</v>
      </c>
      <c r="E1305" s="114" t="s">
        <v>206</v>
      </c>
      <c r="F1305" s="115" t="s">
        <v>86</v>
      </c>
      <c r="G1305" s="157" t="s">
        <v>43</v>
      </c>
      <c r="H1305" s="157" t="s">
        <v>197</v>
      </c>
      <c r="I1305" s="116" t="s">
        <v>73</v>
      </c>
      <c r="J1305" s="116" t="s">
        <v>51</v>
      </c>
      <c r="K1305" s="116" t="s">
        <v>78</v>
      </c>
      <c r="L1305" s="116" t="s">
        <v>78</v>
      </c>
      <c r="M1305" s="116" t="s">
        <v>429</v>
      </c>
      <c r="N1305" s="117">
        <v>1.91</v>
      </c>
      <c r="O1305" s="146">
        <v>402</v>
      </c>
      <c r="P1305" s="146">
        <v>476</v>
      </c>
      <c r="Q1305" s="242">
        <v>0.11</v>
      </c>
      <c r="R1305" s="118" t="str">
        <f t="shared" si="350"/>
        <v>300 - 399</v>
      </c>
      <c r="S1305" s="118" t="str">
        <f t="shared" si="351"/>
        <v>1.8 - 1.99</v>
      </c>
      <c r="T1305" s="119">
        <f t="shared" si="352"/>
        <v>0.21009999999999998</v>
      </c>
      <c r="U1305" s="120">
        <f t="shared" si="353"/>
        <v>0.12762233991269284</v>
      </c>
      <c r="V1305" s="161">
        <f t="shared" si="354"/>
        <v>0.21009999999999998</v>
      </c>
      <c r="W1305" s="161">
        <f t="shared" si="355"/>
        <v>68.534502259810722</v>
      </c>
      <c r="X1305" s="121">
        <f t="shared" si="356"/>
        <v>2.8093021327748358</v>
      </c>
      <c r="Y1305" s="188">
        <v>25.539110297953052</v>
      </c>
      <c r="Z1305" s="148">
        <f t="shared" si="357"/>
        <v>201</v>
      </c>
      <c r="AA1305" s="148">
        <f t="shared" si="358"/>
        <v>238</v>
      </c>
      <c r="AB1305" s="122">
        <f t="shared" si="359"/>
        <v>326.19943959928952</v>
      </c>
      <c r="AC1305" s="30">
        <f t="shared" si="360"/>
        <v>1160.2030901153896</v>
      </c>
      <c r="AD1305" s="31">
        <f t="shared" si="361"/>
        <v>0.84453781512605042</v>
      </c>
      <c r="AE1305" s="164">
        <f t="shared" si="362"/>
        <v>48.513999999999996</v>
      </c>
      <c r="AF1305" s="165">
        <f t="shared" si="363"/>
        <v>2.8093021327748358</v>
      </c>
      <c r="AH1305" t="str">
        <f t="shared" si="364"/>
        <v>2023</v>
      </c>
    </row>
    <row r="1306" spans="4:34" hidden="1" x14ac:dyDescent="0.25">
      <c r="D1306" s="282" t="str">
        <f t="shared" si="349"/>
        <v>Q4 2023</v>
      </c>
      <c r="E1306" s="114" t="s">
        <v>206</v>
      </c>
      <c r="F1306" s="115" t="s">
        <v>86</v>
      </c>
      <c r="G1306" s="157" t="s">
        <v>43</v>
      </c>
      <c r="H1306" s="157" t="s">
        <v>197</v>
      </c>
      <c r="I1306" s="116" t="s">
        <v>73</v>
      </c>
      <c r="J1306" s="116" t="s">
        <v>51</v>
      </c>
      <c r="K1306" s="116" t="s">
        <v>78</v>
      </c>
      <c r="L1306" s="116" t="s">
        <v>78</v>
      </c>
      <c r="M1306" s="116" t="s">
        <v>303</v>
      </c>
      <c r="N1306" s="117">
        <v>1.75</v>
      </c>
      <c r="O1306" s="146">
        <v>372</v>
      </c>
      <c r="P1306" s="146">
        <v>430</v>
      </c>
      <c r="Q1306" s="242">
        <v>0.17</v>
      </c>
      <c r="R1306" s="118" t="str">
        <f t="shared" si="350"/>
        <v>300 - 399</v>
      </c>
      <c r="S1306" s="118" t="str">
        <f t="shared" si="351"/>
        <v>1.6 - 1.79</v>
      </c>
      <c r="T1306" s="119">
        <f t="shared" si="352"/>
        <v>0.29750000000000004</v>
      </c>
      <c r="U1306" s="120">
        <f t="shared" si="353"/>
        <v>0.16619564390133748</v>
      </c>
      <c r="V1306" s="161">
        <f t="shared" si="354"/>
        <v>0.29749999999999999</v>
      </c>
      <c r="W1306" s="161">
        <f t="shared" si="355"/>
        <v>96.658717144394174</v>
      </c>
      <c r="X1306" s="121">
        <f t="shared" si="356"/>
        <v>3.4159800000000002</v>
      </c>
      <c r="Y1306" s="188">
        <v>20.094000000000001</v>
      </c>
      <c r="Z1306" s="148">
        <f t="shared" si="357"/>
        <v>186</v>
      </c>
      <c r="AA1306" s="148">
        <f t="shared" si="358"/>
        <v>215</v>
      </c>
      <c r="AB1306" s="122">
        <f t="shared" si="359"/>
        <v>324.90325090552659</v>
      </c>
      <c r="AC1306" s="30">
        <f t="shared" si="360"/>
        <v>977.62143471374986</v>
      </c>
      <c r="AD1306" s="31">
        <f t="shared" si="361"/>
        <v>0.8651162790697674</v>
      </c>
      <c r="AE1306" s="164">
        <f t="shared" si="362"/>
        <v>44.449999999999996</v>
      </c>
      <c r="AF1306" s="165">
        <f t="shared" si="363"/>
        <v>3.4159800000000002</v>
      </c>
      <c r="AH1306" t="str">
        <f t="shared" si="364"/>
        <v>2023</v>
      </c>
    </row>
    <row r="1307" spans="4:34" hidden="1" x14ac:dyDescent="0.25">
      <c r="D1307" s="282" t="str">
        <f t="shared" si="349"/>
        <v>Q4 2023</v>
      </c>
      <c r="E1307" s="114" t="s">
        <v>206</v>
      </c>
      <c r="F1307" s="115" t="s">
        <v>86</v>
      </c>
      <c r="G1307" s="157" t="s">
        <v>43</v>
      </c>
      <c r="H1307" s="157" t="s">
        <v>197</v>
      </c>
      <c r="I1307" s="116" t="s">
        <v>50</v>
      </c>
      <c r="J1307" s="116" t="s">
        <v>51</v>
      </c>
      <c r="K1307" s="116" t="s">
        <v>78</v>
      </c>
      <c r="L1307" s="116" t="s">
        <v>78</v>
      </c>
      <c r="M1307" s="116" t="s">
        <v>304</v>
      </c>
      <c r="N1307" s="117">
        <v>1.91</v>
      </c>
      <c r="O1307" s="146">
        <v>378</v>
      </c>
      <c r="P1307" s="146">
        <v>496</v>
      </c>
      <c r="Q1307" s="242">
        <v>0.08</v>
      </c>
      <c r="R1307" s="118" t="str">
        <f t="shared" si="350"/>
        <v>300 - 399</v>
      </c>
      <c r="S1307" s="118" t="str">
        <f t="shared" si="351"/>
        <v>1.8 - 1.99</v>
      </c>
      <c r="T1307" s="119">
        <f t="shared" si="352"/>
        <v>0.15279999999999999</v>
      </c>
      <c r="U1307" s="120">
        <f t="shared" si="353"/>
        <v>9.0773626835000856E-2</v>
      </c>
      <c r="V1307" s="161">
        <f t="shared" si="354"/>
        <v>0.15279999999999999</v>
      </c>
      <c r="W1307" s="161">
        <f t="shared" si="355"/>
        <v>49.889477848540366</v>
      </c>
      <c r="X1307" s="121">
        <f t="shared" si="356"/>
        <v>2.0367582151268473</v>
      </c>
      <c r="Y1307" s="188">
        <v>25.459477689085588</v>
      </c>
      <c r="Z1307" s="148">
        <f t="shared" si="357"/>
        <v>189</v>
      </c>
      <c r="AA1307" s="148">
        <f t="shared" si="358"/>
        <v>248</v>
      </c>
      <c r="AB1307" s="122">
        <f t="shared" si="359"/>
        <v>326.5018183804998</v>
      </c>
      <c r="AC1307" s="30">
        <f t="shared" si="360"/>
        <v>1134.6703354375106</v>
      </c>
      <c r="AD1307" s="31">
        <f t="shared" si="361"/>
        <v>0.76209677419354838</v>
      </c>
      <c r="AE1307" s="164">
        <f t="shared" si="362"/>
        <v>48.513999999999996</v>
      </c>
      <c r="AF1307" s="165">
        <f t="shared" si="363"/>
        <v>2.0367582151268473</v>
      </c>
      <c r="AH1307" t="str">
        <f t="shared" si="364"/>
        <v>2023</v>
      </c>
    </row>
    <row r="1308" spans="4:34" hidden="1" x14ac:dyDescent="0.25">
      <c r="D1308" s="282" t="str">
        <f t="shared" si="349"/>
        <v>Q4 2023</v>
      </c>
      <c r="E1308" s="114" t="s">
        <v>206</v>
      </c>
      <c r="F1308" s="115" t="s">
        <v>86</v>
      </c>
      <c r="G1308" s="157" t="s">
        <v>43</v>
      </c>
      <c r="H1308" s="157" t="s">
        <v>197</v>
      </c>
      <c r="I1308" s="116" t="s">
        <v>50</v>
      </c>
      <c r="J1308" s="116" t="s">
        <v>51</v>
      </c>
      <c r="K1308" s="116" t="s">
        <v>70</v>
      </c>
      <c r="L1308" s="116" t="s">
        <v>74</v>
      </c>
      <c r="M1308" s="116" t="s">
        <v>305</v>
      </c>
      <c r="N1308" s="117">
        <v>1.2</v>
      </c>
      <c r="O1308" s="146">
        <v>450</v>
      </c>
      <c r="P1308" s="146">
        <v>450</v>
      </c>
      <c r="Q1308" s="242">
        <v>0.3</v>
      </c>
      <c r="R1308" s="118" t="str">
        <f t="shared" si="350"/>
        <v>500 - 599</v>
      </c>
      <c r="S1308" s="118" t="str">
        <f t="shared" si="351"/>
        <v>1.2 - 1.39</v>
      </c>
      <c r="T1308" s="119">
        <f t="shared" si="352"/>
        <v>0.36</v>
      </c>
      <c r="U1308" s="120">
        <f t="shared" si="353"/>
        <v>0.13935455999999996</v>
      </c>
      <c r="V1308" s="161">
        <f t="shared" si="354"/>
        <v>0.35999999999999993</v>
      </c>
      <c r="W1308" s="161">
        <f t="shared" si="355"/>
        <v>190.91883092036784</v>
      </c>
      <c r="X1308" s="121">
        <f t="shared" si="356"/>
        <v>5.5611473294870786</v>
      </c>
      <c r="Y1308" s="188">
        <v>18.53715776495693</v>
      </c>
      <c r="Z1308" s="148">
        <f t="shared" si="357"/>
        <v>1</v>
      </c>
      <c r="AA1308" s="148">
        <f t="shared" si="358"/>
        <v>1</v>
      </c>
      <c r="AB1308" s="122">
        <f t="shared" si="359"/>
        <v>530.33008588991072</v>
      </c>
      <c r="AC1308" s="30">
        <f t="shared" si="360"/>
        <v>464.51519999999988</v>
      </c>
      <c r="AD1308" s="31">
        <f t="shared" si="361"/>
        <v>1</v>
      </c>
      <c r="AE1308" s="164">
        <f t="shared" si="362"/>
        <v>30.479999999999997</v>
      </c>
      <c r="AF1308" s="165">
        <f t="shared" si="363"/>
        <v>5.5611473294870786</v>
      </c>
      <c r="AH1308" t="str">
        <f t="shared" si="364"/>
        <v>2023</v>
      </c>
    </row>
    <row r="1309" spans="4:34" hidden="1" x14ac:dyDescent="0.25">
      <c r="D1309" s="282" t="str">
        <f t="shared" si="349"/>
        <v>Q4 2023</v>
      </c>
      <c r="E1309" s="114" t="s">
        <v>206</v>
      </c>
      <c r="F1309" s="115" t="s">
        <v>86</v>
      </c>
      <c r="G1309" s="157" t="s">
        <v>43</v>
      </c>
      <c r="H1309" s="157" t="s">
        <v>197</v>
      </c>
      <c r="I1309" s="116" t="s">
        <v>88</v>
      </c>
      <c r="J1309" s="116" t="s">
        <v>51</v>
      </c>
      <c r="K1309" s="116" t="s">
        <v>70</v>
      </c>
      <c r="L1309" s="116" t="s">
        <v>74</v>
      </c>
      <c r="M1309" s="116"/>
      <c r="N1309" s="117">
        <v>1.2</v>
      </c>
      <c r="O1309" s="146">
        <v>360</v>
      </c>
      <c r="P1309" s="146">
        <v>360</v>
      </c>
      <c r="Q1309" s="242">
        <v>7.0809999999999998E-2</v>
      </c>
      <c r="R1309" s="118" t="str">
        <f t="shared" si="350"/>
        <v>400 - 499</v>
      </c>
      <c r="S1309" s="118" t="str">
        <f t="shared" si="351"/>
        <v>1.2 - 1.39</v>
      </c>
      <c r="T1309" s="119">
        <f t="shared" si="352"/>
        <v>8.4971999999999992E-2</v>
      </c>
      <c r="U1309" s="120">
        <f t="shared" si="353"/>
        <v>3.289232131199999E-2</v>
      </c>
      <c r="V1309" s="161">
        <f t="shared" si="354"/>
        <v>8.4971999999999992E-2</v>
      </c>
      <c r="W1309" s="161">
        <f t="shared" si="355"/>
        <v>36.05056644658999</v>
      </c>
      <c r="X1309" s="121">
        <f t="shared" si="356"/>
        <v>1.131544388730894</v>
      </c>
      <c r="Y1309" s="188">
        <v>15.980008314233782</v>
      </c>
      <c r="Z1309" s="148">
        <f t="shared" si="357"/>
        <v>1</v>
      </c>
      <c r="AA1309" s="148">
        <f t="shared" si="358"/>
        <v>1</v>
      </c>
      <c r="AB1309" s="122">
        <f t="shared" si="359"/>
        <v>424.26406871192853</v>
      </c>
      <c r="AC1309" s="30">
        <f t="shared" si="360"/>
        <v>464.51519999999988</v>
      </c>
      <c r="AD1309" s="31">
        <f t="shared" si="361"/>
        <v>1</v>
      </c>
      <c r="AE1309" s="164">
        <f t="shared" si="362"/>
        <v>30.479999999999997</v>
      </c>
      <c r="AF1309" s="165">
        <f t="shared" si="363"/>
        <v>1.131544388730894</v>
      </c>
      <c r="AH1309" t="str">
        <f t="shared" si="364"/>
        <v>2023</v>
      </c>
    </row>
    <row r="1310" spans="4:34" hidden="1" x14ac:dyDescent="0.25">
      <c r="D1310" s="282" t="str">
        <f t="shared" si="349"/>
        <v>Q4 2023</v>
      </c>
      <c r="E1310" s="114" t="s">
        <v>206</v>
      </c>
      <c r="F1310" s="115" t="s">
        <v>86</v>
      </c>
      <c r="G1310" s="157" t="s">
        <v>43</v>
      </c>
      <c r="H1310" s="157" t="s">
        <v>197</v>
      </c>
      <c r="I1310" s="116" t="s">
        <v>50</v>
      </c>
      <c r="J1310" s="116" t="s">
        <v>51</v>
      </c>
      <c r="K1310" s="116" t="s">
        <v>55</v>
      </c>
      <c r="L1310" s="116" t="s">
        <v>55</v>
      </c>
      <c r="M1310" s="116" t="s">
        <v>460</v>
      </c>
      <c r="N1310" s="117">
        <v>1.36</v>
      </c>
      <c r="O1310" s="146">
        <v>450</v>
      </c>
      <c r="P1310" s="146">
        <v>450</v>
      </c>
      <c r="Q1310" s="242">
        <v>0.61</v>
      </c>
      <c r="R1310" s="118" t="str">
        <f t="shared" si="350"/>
        <v>400 - 499</v>
      </c>
      <c r="S1310" s="118" t="str">
        <f t="shared" si="351"/>
        <v>1.2 - 1.39</v>
      </c>
      <c r="T1310" s="119">
        <f t="shared" si="352"/>
        <v>0.8296</v>
      </c>
      <c r="U1310" s="120">
        <f t="shared" si="353"/>
        <v>0.36395282048000005</v>
      </c>
      <c r="V1310" s="161">
        <f t="shared" si="354"/>
        <v>0.82960000000000012</v>
      </c>
      <c r="W1310" s="161">
        <f t="shared" si="355"/>
        <v>388.2016228714146</v>
      </c>
      <c r="X1310" s="121">
        <f t="shared" si="356"/>
        <v>11.307666236623728</v>
      </c>
      <c r="Y1310" s="188">
        <v>18.53715776495693</v>
      </c>
      <c r="Z1310" s="148">
        <f t="shared" si="357"/>
        <v>1</v>
      </c>
      <c r="AA1310" s="148">
        <f t="shared" si="358"/>
        <v>1</v>
      </c>
      <c r="AB1310" s="122">
        <f t="shared" si="359"/>
        <v>467.93831107933289</v>
      </c>
      <c r="AC1310" s="30">
        <f t="shared" si="360"/>
        <v>596.64396800000009</v>
      </c>
      <c r="AD1310" s="31">
        <f t="shared" si="361"/>
        <v>1</v>
      </c>
      <c r="AE1310" s="164">
        <f t="shared" si="362"/>
        <v>34.544000000000004</v>
      </c>
      <c r="AF1310" s="165">
        <f t="shared" si="363"/>
        <v>11.307666236623728</v>
      </c>
      <c r="AH1310" t="str">
        <f t="shared" si="364"/>
        <v>2023</v>
      </c>
    </row>
    <row r="1311" spans="4:34" hidden="1" x14ac:dyDescent="0.25">
      <c r="D1311" s="282" t="str">
        <f t="shared" si="349"/>
        <v>Q4 2023</v>
      </c>
      <c r="E1311" s="114" t="s">
        <v>206</v>
      </c>
      <c r="F1311" s="115" t="s">
        <v>86</v>
      </c>
      <c r="G1311" s="157" t="s">
        <v>43</v>
      </c>
      <c r="H1311" s="157" t="s">
        <v>197</v>
      </c>
      <c r="I1311" s="116" t="s">
        <v>50</v>
      </c>
      <c r="J1311" s="116" t="s">
        <v>51</v>
      </c>
      <c r="K1311" s="116" t="s">
        <v>55</v>
      </c>
      <c r="L1311" s="116" t="s">
        <v>55</v>
      </c>
      <c r="M1311" s="116" t="s">
        <v>461</v>
      </c>
      <c r="N1311" s="117">
        <v>1.5</v>
      </c>
      <c r="O1311" s="146">
        <v>480</v>
      </c>
      <c r="P1311" s="146">
        <v>480</v>
      </c>
      <c r="Q1311" s="242">
        <v>0.42</v>
      </c>
      <c r="R1311" s="118" t="str">
        <f t="shared" si="350"/>
        <v>400 - 499</v>
      </c>
      <c r="S1311" s="118" t="str">
        <f t="shared" si="351"/>
        <v>1.4 - 1.59</v>
      </c>
      <c r="T1311" s="119">
        <f t="shared" si="352"/>
        <v>0.63</v>
      </c>
      <c r="U1311" s="120">
        <f t="shared" si="353"/>
        <v>0.30483809999999995</v>
      </c>
      <c r="V1311" s="161">
        <f t="shared" si="354"/>
        <v>0.62999999999999989</v>
      </c>
      <c r="W1311" s="161">
        <f t="shared" si="355"/>
        <v>285.10545417441597</v>
      </c>
      <c r="X1311" s="121">
        <f t="shared" si="356"/>
        <v>9.5443740000000012</v>
      </c>
      <c r="Y1311" s="188">
        <v>22.724700000000002</v>
      </c>
      <c r="Z1311" s="148">
        <f t="shared" si="357"/>
        <v>1</v>
      </c>
      <c r="AA1311" s="148">
        <f t="shared" si="358"/>
        <v>1</v>
      </c>
      <c r="AB1311" s="122">
        <f t="shared" si="359"/>
        <v>452.54833995939043</v>
      </c>
      <c r="AC1311" s="30">
        <f t="shared" si="360"/>
        <v>725.80499999999984</v>
      </c>
      <c r="AD1311" s="31">
        <f t="shared" si="361"/>
        <v>1</v>
      </c>
      <c r="AE1311" s="164">
        <f t="shared" si="362"/>
        <v>38.099999999999994</v>
      </c>
      <c r="AF1311" s="165">
        <f t="shared" si="363"/>
        <v>9.5443740000000012</v>
      </c>
      <c r="AH1311" t="str">
        <f t="shared" si="364"/>
        <v>2023</v>
      </c>
    </row>
    <row r="1312" spans="4:34" hidden="1" x14ac:dyDescent="0.25">
      <c r="D1312" s="282" t="str">
        <f t="shared" si="349"/>
        <v>Q4 2023</v>
      </c>
      <c r="E1312" s="114" t="s">
        <v>206</v>
      </c>
      <c r="F1312" s="115" t="s">
        <v>86</v>
      </c>
      <c r="G1312" s="157" t="s">
        <v>43</v>
      </c>
      <c r="H1312" s="157" t="s">
        <v>197</v>
      </c>
      <c r="I1312" s="116" t="s">
        <v>88</v>
      </c>
      <c r="J1312" s="116" t="s">
        <v>51</v>
      </c>
      <c r="K1312" s="116" t="s">
        <v>55</v>
      </c>
      <c r="L1312" s="116" t="s">
        <v>55</v>
      </c>
      <c r="M1312" s="116"/>
      <c r="N1312" s="117">
        <v>1.36</v>
      </c>
      <c r="O1312" s="146">
        <v>360</v>
      </c>
      <c r="P1312" s="146">
        <v>360</v>
      </c>
      <c r="Q1312" s="242">
        <v>0.17135900000000001</v>
      </c>
      <c r="R1312" s="118" t="str">
        <f t="shared" si="350"/>
        <v>300 - 399</v>
      </c>
      <c r="S1312" s="118" t="str">
        <f t="shared" si="351"/>
        <v>1.2 - 1.39</v>
      </c>
      <c r="T1312" s="119">
        <f t="shared" si="352"/>
        <v>0.23304824000000005</v>
      </c>
      <c r="U1312" s="120">
        <f t="shared" si="353"/>
        <v>0.10224031371251202</v>
      </c>
      <c r="V1312" s="161">
        <f t="shared" si="354"/>
        <v>0.23304824000000005</v>
      </c>
      <c r="W1312" s="161">
        <f t="shared" si="355"/>
        <v>87.241759860488841</v>
      </c>
      <c r="X1312" s="121">
        <f t="shared" si="356"/>
        <v>3.2093313033000008</v>
      </c>
      <c r="Y1312" s="188">
        <v>18.728700000000003</v>
      </c>
      <c r="Z1312" s="148">
        <f t="shared" si="357"/>
        <v>1</v>
      </c>
      <c r="AA1312" s="148">
        <f t="shared" si="358"/>
        <v>1</v>
      </c>
      <c r="AB1312" s="122">
        <f t="shared" si="359"/>
        <v>374.35064886346635</v>
      </c>
      <c r="AC1312" s="30">
        <f t="shared" si="360"/>
        <v>596.64396800000009</v>
      </c>
      <c r="AD1312" s="31">
        <f t="shared" si="361"/>
        <v>1</v>
      </c>
      <c r="AE1312" s="164">
        <f t="shared" si="362"/>
        <v>34.544000000000004</v>
      </c>
      <c r="AF1312" s="165">
        <f t="shared" si="363"/>
        <v>3.2093313033000008</v>
      </c>
      <c r="AH1312" t="str">
        <f t="shared" si="364"/>
        <v>2023</v>
      </c>
    </row>
    <row r="1313" spans="4:34" hidden="1" x14ac:dyDescent="0.25">
      <c r="D1313" s="282" t="str">
        <f t="shared" si="349"/>
        <v>Q4 2023</v>
      </c>
      <c r="E1313" s="114" t="s">
        <v>206</v>
      </c>
      <c r="F1313" s="115" t="s">
        <v>86</v>
      </c>
      <c r="G1313" s="157" t="s">
        <v>43</v>
      </c>
      <c r="H1313" s="157" t="s">
        <v>197</v>
      </c>
      <c r="I1313" s="116" t="s">
        <v>88</v>
      </c>
      <c r="J1313" s="116" t="s">
        <v>51</v>
      </c>
      <c r="K1313" s="116" t="s">
        <v>55</v>
      </c>
      <c r="L1313" s="116" t="s">
        <v>55</v>
      </c>
      <c r="M1313" s="116"/>
      <c r="N1313" s="117">
        <v>1.2</v>
      </c>
      <c r="O1313" s="146">
        <v>360</v>
      </c>
      <c r="P1313" s="146">
        <v>360</v>
      </c>
      <c r="Q1313" s="242">
        <v>0.444745</v>
      </c>
      <c r="R1313" s="118" t="str">
        <f t="shared" si="350"/>
        <v>400 - 499</v>
      </c>
      <c r="S1313" s="118" t="str">
        <f t="shared" si="351"/>
        <v>1.2 - 1.39</v>
      </c>
      <c r="T1313" s="119">
        <f t="shared" si="352"/>
        <v>0.533694</v>
      </c>
      <c r="U1313" s="120">
        <f t="shared" si="353"/>
        <v>0.20659081262399995</v>
      </c>
      <c r="V1313" s="161">
        <f t="shared" si="354"/>
        <v>0.533694</v>
      </c>
      <c r="W1313" s="161">
        <f t="shared" si="355"/>
        <v>226.42718788714399</v>
      </c>
      <c r="X1313" s="121">
        <f t="shared" si="356"/>
        <v>7.1070287977139035</v>
      </c>
      <c r="Y1313" s="188">
        <v>15.980008314233782</v>
      </c>
      <c r="Z1313" s="148">
        <f t="shared" si="357"/>
        <v>1</v>
      </c>
      <c r="AA1313" s="148">
        <f t="shared" si="358"/>
        <v>1</v>
      </c>
      <c r="AB1313" s="122">
        <f t="shared" si="359"/>
        <v>424.26406871192853</v>
      </c>
      <c r="AC1313" s="30">
        <f t="shared" si="360"/>
        <v>464.51519999999988</v>
      </c>
      <c r="AD1313" s="31">
        <f t="shared" si="361"/>
        <v>1</v>
      </c>
      <c r="AE1313" s="164">
        <f t="shared" si="362"/>
        <v>30.479999999999997</v>
      </c>
      <c r="AF1313" s="165">
        <f t="shared" si="363"/>
        <v>7.1070287977139035</v>
      </c>
      <c r="AH1313" t="str">
        <f t="shared" si="364"/>
        <v>2023</v>
      </c>
    </row>
    <row r="1314" spans="4:34" hidden="1" x14ac:dyDescent="0.25">
      <c r="D1314" s="282" t="str">
        <f t="shared" si="349"/>
        <v>Q4 2023</v>
      </c>
      <c r="E1314" s="114" t="s">
        <v>206</v>
      </c>
      <c r="F1314" s="115" t="s">
        <v>86</v>
      </c>
      <c r="G1314" s="157" t="s">
        <v>43</v>
      </c>
      <c r="H1314" s="157" t="s">
        <v>197</v>
      </c>
      <c r="I1314" s="116" t="s">
        <v>88</v>
      </c>
      <c r="J1314" s="116" t="s">
        <v>51</v>
      </c>
      <c r="K1314" s="116" t="s">
        <v>55</v>
      </c>
      <c r="L1314" s="116" t="s">
        <v>55</v>
      </c>
      <c r="M1314" s="116"/>
      <c r="N1314" s="117">
        <v>1.47</v>
      </c>
      <c r="O1314" s="146">
        <v>360</v>
      </c>
      <c r="P1314" s="146">
        <v>360</v>
      </c>
      <c r="Q1314" s="242">
        <v>0.92877500000000002</v>
      </c>
      <c r="R1314" s="118" t="str">
        <f t="shared" si="350"/>
        <v>300 - 399</v>
      </c>
      <c r="S1314" s="118" t="str">
        <f t="shared" si="351"/>
        <v>1.4 - 1.59</v>
      </c>
      <c r="T1314" s="119">
        <f t="shared" si="352"/>
        <v>1.3652992500000001</v>
      </c>
      <c r="U1314" s="120">
        <f t="shared" si="353"/>
        <v>0.64741480113554983</v>
      </c>
      <c r="V1314" s="161">
        <f t="shared" si="354"/>
        <v>1.3652992499999999</v>
      </c>
      <c r="W1314" s="161">
        <f t="shared" si="355"/>
        <v>472.85503250150572</v>
      </c>
      <c r="X1314" s="121">
        <f t="shared" si="356"/>
        <v>17.394748342500005</v>
      </c>
      <c r="Y1314" s="188">
        <v>18.728700000000003</v>
      </c>
      <c r="Z1314" s="148">
        <f t="shared" si="357"/>
        <v>1</v>
      </c>
      <c r="AA1314" s="148">
        <f t="shared" si="358"/>
        <v>1</v>
      </c>
      <c r="AB1314" s="122">
        <f t="shared" si="359"/>
        <v>346.33801527504369</v>
      </c>
      <c r="AC1314" s="30">
        <f t="shared" si="360"/>
        <v>697.06312199999979</v>
      </c>
      <c r="AD1314" s="31">
        <f t="shared" si="361"/>
        <v>1</v>
      </c>
      <c r="AE1314" s="164">
        <f t="shared" si="362"/>
        <v>37.337999999999994</v>
      </c>
      <c r="AF1314" s="165">
        <f t="shared" si="363"/>
        <v>17.394748342500005</v>
      </c>
      <c r="AH1314" t="str">
        <f t="shared" si="364"/>
        <v>2023</v>
      </c>
    </row>
    <row r="1315" spans="4:34" hidden="1" x14ac:dyDescent="0.25">
      <c r="D1315" s="282" t="str">
        <f t="shared" si="349"/>
        <v>Q4 2023</v>
      </c>
      <c r="E1315" s="114" t="s">
        <v>206</v>
      </c>
      <c r="F1315" s="115" t="s">
        <v>86</v>
      </c>
      <c r="G1315" s="157" t="s">
        <v>43</v>
      </c>
      <c r="H1315" s="157" t="s">
        <v>197</v>
      </c>
      <c r="I1315" s="116" t="s">
        <v>88</v>
      </c>
      <c r="J1315" s="116" t="s">
        <v>51</v>
      </c>
      <c r="K1315" s="116" t="s">
        <v>55</v>
      </c>
      <c r="L1315" s="116" t="s">
        <v>55</v>
      </c>
      <c r="M1315" s="116"/>
      <c r="N1315" s="117">
        <v>1.31</v>
      </c>
      <c r="O1315" s="146">
        <v>360</v>
      </c>
      <c r="P1315" s="146">
        <v>360</v>
      </c>
      <c r="Q1315" s="242">
        <v>1.239854</v>
      </c>
      <c r="R1315" s="118" t="str">
        <f t="shared" si="350"/>
        <v>300 - 399</v>
      </c>
      <c r="S1315" s="118" t="str">
        <f t="shared" si="351"/>
        <v>1.2 - 1.39</v>
      </c>
      <c r="T1315" s="119">
        <f t="shared" si="352"/>
        <v>1.62420874</v>
      </c>
      <c r="U1315" s="120">
        <f t="shared" si="353"/>
        <v>0.6863578045074521</v>
      </c>
      <c r="V1315" s="161">
        <f t="shared" si="354"/>
        <v>1.62420874</v>
      </c>
      <c r="W1315" s="161">
        <f t="shared" si="355"/>
        <v>631.23060317851127</v>
      </c>
      <c r="X1315" s="121">
        <f t="shared" si="356"/>
        <v>23.220853609800006</v>
      </c>
      <c r="Y1315" s="188">
        <v>18.728700000000003</v>
      </c>
      <c r="Z1315" s="148">
        <f t="shared" si="357"/>
        <v>1</v>
      </c>
      <c r="AA1315" s="148">
        <f t="shared" si="358"/>
        <v>1</v>
      </c>
      <c r="AB1315" s="122">
        <f t="shared" si="359"/>
        <v>388.6388415681788</v>
      </c>
      <c r="AC1315" s="30">
        <f t="shared" si="360"/>
        <v>553.57953800000007</v>
      </c>
      <c r="AD1315" s="31">
        <f t="shared" si="361"/>
        <v>1</v>
      </c>
      <c r="AE1315" s="164">
        <f t="shared" si="362"/>
        <v>33.274000000000001</v>
      </c>
      <c r="AF1315" s="165">
        <f t="shared" si="363"/>
        <v>23.220853609800006</v>
      </c>
      <c r="AH1315" t="str">
        <f t="shared" si="364"/>
        <v>2023</v>
      </c>
    </row>
    <row r="1316" spans="4:34" hidden="1" x14ac:dyDescent="0.25">
      <c r="D1316" s="282" t="str">
        <f t="shared" si="349"/>
        <v>Q4 2023</v>
      </c>
      <c r="E1316" s="114" t="s">
        <v>206</v>
      </c>
      <c r="F1316" s="115" t="s">
        <v>86</v>
      </c>
      <c r="G1316" s="157" t="s">
        <v>43</v>
      </c>
      <c r="H1316" s="157" t="s">
        <v>197</v>
      </c>
      <c r="I1316" s="116" t="s">
        <v>72</v>
      </c>
      <c r="J1316" s="116" t="s">
        <v>45</v>
      </c>
      <c r="K1316" s="116" t="s">
        <v>168</v>
      </c>
      <c r="L1316" s="116" t="s">
        <v>168</v>
      </c>
      <c r="M1316" s="116" t="s">
        <v>457</v>
      </c>
      <c r="N1316" s="117">
        <v>1.744</v>
      </c>
      <c r="O1316" s="146">
        <v>390</v>
      </c>
      <c r="P1316" s="146">
        <v>450</v>
      </c>
      <c r="Q1316" s="242">
        <v>0.105</v>
      </c>
      <c r="R1316" s="118" t="str">
        <f t="shared" si="350"/>
        <v>300 - 399</v>
      </c>
      <c r="S1316" s="118" t="str">
        <f t="shared" si="351"/>
        <v>1.6 - 1.79</v>
      </c>
      <c r="T1316" s="119">
        <f t="shared" si="352"/>
        <v>0.18312</v>
      </c>
      <c r="U1316" s="120">
        <f t="shared" si="353"/>
        <v>0.1019736778272487</v>
      </c>
      <c r="V1316" s="161">
        <f t="shared" si="354"/>
        <v>0.18311999999999998</v>
      </c>
      <c r="W1316" s="161">
        <f t="shared" si="355"/>
        <v>62.525714710029504</v>
      </c>
      <c r="X1316" s="121">
        <f t="shared" si="356"/>
        <v>1.282575</v>
      </c>
      <c r="Y1316" s="188">
        <v>12.215</v>
      </c>
      <c r="Z1316" s="148">
        <f t="shared" si="357"/>
        <v>13</v>
      </c>
      <c r="AA1316" s="148">
        <f t="shared" si="358"/>
        <v>15</v>
      </c>
      <c r="AB1316" s="122">
        <f t="shared" si="359"/>
        <v>341.44667272842673</v>
      </c>
      <c r="AC1316" s="30">
        <f t="shared" si="360"/>
        <v>971.17788406903526</v>
      </c>
      <c r="AD1316" s="31">
        <f t="shared" si="361"/>
        <v>0.8666666666666667</v>
      </c>
      <c r="AE1316" s="164">
        <f t="shared" si="362"/>
        <v>44.297599999999996</v>
      </c>
      <c r="AF1316" s="165">
        <f t="shared" si="363"/>
        <v>1.282575</v>
      </c>
      <c r="AH1316" t="str">
        <f t="shared" si="364"/>
        <v>2023</v>
      </c>
    </row>
    <row r="1317" spans="4:34" hidden="1" x14ac:dyDescent="0.25">
      <c r="D1317" s="282" t="str">
        <f t="shared" si="349"/>
        <v>Q4 2023</v>
      </c>
      <c r="E1317" s="114" t="s">
        <v>206</v>
      </c>
      <c r="F1317" s="115" t="s">
        <v>86</v>
      </c>
      <c r="G1317" s="157" t="s">
        <v>43</v>
      </c>
      <c r="H1317" s="157" t="s">
        <v>197</v>
      </c>
      <c r="I1317" s="116" t="s">
        <v>72</v>
      </c>
      <c r="J1317" s="116" t="s">
        <v>45</v>
      </c>
      <c r="K1317" s="116" t="s">
        <v>75</v>
      </c>
      <c r="L1317" s="116" t="s">
        <v>129</v>
      </c>
      <c r="M1317" s="116" t="s">
        <v>293</v>
      </c>
      <c r="N1317" s="117">
        <v>1.47</v>
      </c>
      <c r="O1317" s="146">
        <v>466</v>
      </c>
      <c r="P1317" s="146">
        <v>466</v>
      </c>
      <c r="Q1317" s="242">
        <v>3.0000000000000001E-3</v>
      </c>
      <c r="R1317" s="118" t="str">
        <f t="shared" si="350"/>
        <v>400 - 499</v>
      </c>
      <c r="S1317" s="118" t="str">
        <f t="shared" si="351"/>
        <v>1.4 - 1.59</v>
      </c>
      <c r="T1317" s="119">
        <f t="shared" si="352"/>
        <v>4.4099999999999999E-3</v>
      </c>
      <c r="U1317" s="120">
        <f t="shared" si="353"/>
        <v>2.0911893659999996E-3</v>
      </c>
      <c r="V1317" s="161">
        <f t="shared" si="354"/>
        <v>4.4099999999999999E-3</v>
      </c>
      <c r="W1317" s="161">
        <f t="shared" si="355"/>
        <v>1.9770705601975869</v>
      </c>
      <c r="X1317" s="121">
        <f t="shared" si="356"/>
        <v>3.9861000000000001E-2</v>
      </c>
      <c r="Y1317" s="188">
        <v>13.287000000000001</v>
      </c>
      <c r="Z1317" s="148">
        <f t="shared" si="357"/>
        <v>1</v>
      </c>
      <c r="AA1317" s="148">
        <f t="shared" si="358"/>
        <v>1</v>
      </c>
      <c r="AB1317" s="122">
        <f t="shared" si="359"/>
        <v>448.31531977269543</v>
      </c>
      <c r="AC1317" s="30">
        <f t="shared" si="360"/>
        <v>697.06312199999979</v>
      </c>
      <c r="AD1317" s="31">
        <f t="shared" si="361"/>
        <v>1</v>
      </c>
      <c r="AE1317" s="164">
        <f t="shared" si="362"/>
        <v>37.337999999999994</v>
      </c>
      <c r="AF1317" s="165">
        <f t="shared" si="363"/>
        <v>3.9861000000000001E-2</v>
      </c>
      <c r="AH1317" t="str">
        <f t="shared" si="364"/>
        <v>2023</v>
      </c>
    </row>
    <row r="1318" spans="4:34" hidden="1" x14ac:dyDescent="0.25">
      <c r="D1318" s="282" t="str">
        <f t="shared" si="349"/>
        <v>Q4 2023</v>
      </c>
      <c r="E1318" s="114" t="s">
        <v>206</v>
      </c>
      <c r="F1318" s="115" t="s">
        <v>86</v>
      </c>
      <c r="G1318" s="157" t="s">
        <v>43</v>
      </c>
      <c r="H1318" s="157" t="s">
        <v>197</v>
      </c>
      <c r="I1318" s="116" t="s">
        <v>72</v>
      </c>
      <c r="J1318" s="116" t="s">
        <v>45</v>
      </c>
      <c r="K1318" s="116" t="s">
        <v>75</v>
      </c>
      <c r="L1318" s="116" t="s">
        <v>129</v>
      </c>
      <c r="M1318" s="116" t="s">
        <v>308</v>
      </c>
      <c r="N1318" s="117">
        <v>1.28</v>
      </c>
      <c r="O1318" s="146">
        <v>416</v>
      </c>
      <c r="P1318" s="146">
        <v>416</v>
      </c>
      <c r="Q1318" s="242">
        <v>2.5999999999999999E-2</v>
      </c>
      <c r="R1318" s="118" t="str">
        <f t="shared" si="350"/>
        <v>400 - 499</v>
      </c>
      <c r="S1318" s="118" t="str">
        <f t="shared" si="351"/>
        <v>1.2 - 1.39</v>
      </c>
      <c r="T1318" s="119">
        <f t="shared" si="352"/>
        <v>3.3279999999999997E-2</v>
      </c>
      <c r="U1318" s="120">
        <f t="shared" si="353"/>
        <v>1.3741391871999999E-2</v>
      </c>
      <c r="V1318" s="161">
        <f t="shared" si="354"/>
        <v>3.3279999999999997E-2</v>
      </c>
      <c r="W1318" s="161">
        <f t="shared" si="355"/>
        <v>15.296133890627395</v>
      </c>
      <c r="X1318" s="121">
        <f t="shared" si="356"/>
        <v>0.31758999999999998</v>
      </c>
      <c r="Y1318" s="188">
        <v>12.215</v>
      </c>
      <c r="Z1318" s="148">
        <f t="shared" si="357"/>
        <v>1</v>
      </c>
      <c r="AA1318" s="148">
        <f t="shared" si="358"/>
        <v>1</v>
      </c>
      <c r="AB1318" s="122">
        <f t="shared" si="359"/>
        <v>459.61940777125585</v>
      </c>
      <c r="AC1318" s="30">
        <f t="shared" si="360"/>
        <v>528.51507200000003</v>
      </c>
      <c r="AD1318" s="31">
        <f t="shared" si="361"/>
        <v>1</v>
      </c>
      <c r="AE1318" s="164">
        <f t="shared" si="362"/>
        <v>32.512</v>
      </c>
      <c r="AF1318" s="165">
        <f t="shared" si="363"/>
        <v>0.31758999999999998</v>
      </c>
      <c r="AH1318" t="str">
        <f t="shared" si="364"/>
        <v>2023</v>
      </c>
    </row>
    <row r="1319" spans="4:34" hidden="1" x14ac:dyDescent="0.25">
      <c r="D1319" s="282" t="str">
        <f t="shared" si="349"/>
        <v>Q4 2023</v>
      </c>
      <c r="E1319" s="114" t="s">
        <v>206</v>
      </c>
      <c r="F1319" s="115" t="s">
        <v>86</v>
      </c>
      <c r="G1319" s="157" t="s">
        <v>43</v>
      </c>
      <c r="H1319" s="157" t="s">
        <v>197</v>
      </c>
      <c r="I1319" s="116" t="s">
        <v>58</v>
      </c>
      <c r="J1319" s="116" t="s">
        <v>45</v>
      </c>
      <c r="K1319" s="116" t="s">
        <v>75</v>
      </c>
      <c r="L1319" s="116" t="s">
        <v>129</v>
      </c>
      <c r="M1319" s="116" t="s">
        <v>299</v>
      </c>
      <c r="N1319" s="117">
        <v>1.43</v>
      </c>
      <c r="O1319" s="146">
        <v>466</v>
      </c>
      <c r="P1319" s="146">
        <v>466</v>
      </c>
      <c r="Q1319" s="242">
        <v>0.06</v>
      </c>
      <c r="R1319" s="118" t="str">
        <f t="shared" si="350"/>
        <v>400 - 499</v>
      </c>
      <c r="S1319" s="118" t="str">
        <f t="shared" si="351"/>
        <v>1.4 - 1.59</v>
      </c>
      <c r="T1319" s="119">
        <f t="shared" si="352"/>
        <v>8.5799999999999987E-2</v>
      </c>
      <c r="U1319" s="120">
        <f t="shared" si="353"/>
        <v>3.9578630519999991E-2</v>
      </c>
      <c r="V1319" s="161">
        <f t="shared" si="354"/>
        <v>8.5799999999999987E-2</v>
      </c>
      <c r="W1319" s="161">
        <f t="shared" si="355"/>
        <v>39.541411203951732</v>
      </c>
      <c r="X1319" s="121">
        <f t="shared" si="356"/>
        <v>0.79722000000000004</v>
      </c>
      <c r="Y1319" s="188">
        <v>13.287000000000001</v>
      </c>
      <c r="Z1319" s="148">
        <f t="shared" si="357"/>
        <v>1</v>
      </c>
      <c r="AA1319" s="148">
        <f t="shared" si="358"/>
        <v>1</v>
      </c>
      <c r="AB1319" s="122">
        <f t="shared" si="359"/>
        <v>460.85560843766592</v>
      </c>
      <c r="AC1319" s="30">
        <f t="shared" si="360"/>
        <v>659.64384199999984</v>
      </c>
      <c r="AD1319" s="31">
        <f t="shared" si="361"/>
        <v>1</v>
      </c>
      <c r="AE1319" s="164">
        <f t="shared" si="362"/>
        <v>36.321999999999996</v>
      </c>
      <c r="AF1319" s="165">
        <f t="shared" si="363"/>
        <v>0.79722000000000004</v>
      </c>
      <c r="AH1319" t="str">
        <f t="shared" si="364"/>
        <v>2023</v>
      </c>
    </row>
    <row r="1320" spans="4:34" hidden="1" x14ac:dyDescent="0.25">
      <c r="D1320" s="282" t="str">
        <f t="shared" si="349"/>
        <v>Q4 2023</v>
      </c>
      <c r="E1320" s="114" t="s">
        <v>206</v>
      </c>
      <c r="F1320" s="115" t="s">
        <v>86</v>
      </c>
      <c r="G1320" s="157" t="s">
        <v>43</v>
      </c>
      <c r="H1320" s="157" t="s">
        <v>197</v>
      </c>
      <c r="I1320" s="116" t="s">
        <v>72</v>
      </c>
      <c r="J1320" s="116" t="s">
        <v>45</v>
      </c>
      <c r="K1320" s="116" t="s">
        <v>75</v>
      </c>
      <c r="L1320" s="116" t="s">
        <v>129</v>
      </c>
      <c r="M1320" s="116" t="s">
        <v>300</v>
      </c>
      <c r="N1320" s="117">
        <v>1.43</v>
      </c>
      <c r="O1320" s="146">
        <v>466</v>
      </c>
      <c r="P1320" s="146">
        <v>466</v>
      </c>
      <c r="Q1320" s="242">
        <v>8.0000000000000002E-3</v>
      </c>
      <c r="R1320" s="118" t="str">
        <f t="shared" si="350"/>
        <v>400 - 499</v>
      </c>
      <c r="S1320" s="118" t="str">
        <f t="shared" si="351"/>
        <v>1.4 - 1.59</v>
      </c>
      <c r="T1320" s="119">
        <f t="shared" si="352"/>
        <v>1.1440000000000001E-2</v>
      </c>
      <c r="U1320" s="120">
        <f t="shared" si="353"/>
        <v>5.2771507359999983E-3</v>
      </c>
      <c r="V1320" s="161">
        <f t="shared" si="354"/>
        <v>1.1439999999999999E-2</v>
      </c>
      <c r="W1320" s="161">
        <f t="shared" si="355"/>
        <v>5.2721881605268983</v>
      </c>
      <c r="X1320" s="121">
        <f t="shared" si="356"/>
        <v>0.10629600000000002</v>
      </c>
      <c r="Y1320" s="188">
        <v>13.287000000000001</v>
      </c>
      <c r="Z1320" s="148">
        <f t="shared" si="357"/>
        <v>1</v>
      </c>
      <c r="AA1320" s="148">
        <f t="shared" si="358"/>
        <v>1</v>
      </c>
      <c r="AB1320" s="122">
        <f t="shared" si="359"/>
        <v>460.85560843766592</v>
      </c>
      <c r="AC1320" s="30">
        <f t="shared" si="360"/>
        <v>659.64384199999984</v>
      </c>
      <c r="AD1320" s="31">
        <f t="shared" si="361"/>
        <v>1</v>
      </c>
      <c r="AE1320" s="164">
        <f t="shared" si="362"/>
        <v>36.321999999999996</v>
      </c>
      <c r="AF1320" s="165">
        <f t="shared" si="363"/>
        <v>0.10629600000000002</v>
      </c>
      <c r="AH1320" t="str">
        <f t="shared" si="364"/>
        <v>2023</v>
      </c>
    </row>
    <row r="1321" spans="4:34" hidden="1" x14ac:dyDescent="0.25">
      <c r="D1321" s="282" t="str">
        <f t="shared" si="349"/>
        <v>Q4 2023</v>
      </c>
      <c r="E1321" s="114" t="s">
        <v>206</v>
      </c>
      <c r="F1321" s="115" t="s">
        <v>86</v>
      </c>
      <c r="G1321" s="157" t="s">
        <v>43</v>
      </c>
      <c r="H1321" s="157" t="s">
        <v>197</v>
      </c>
      <c r="I1321" s="116" t="s">
        <v>58</v>
      </c>
      <c r="J1321" s="116" t="s">
        <v>45</v>
      </c>
      <c r="K1321" s="116" t="s">
        <v>75</v>
      </c>
      <c r="L1321" s="116" t="s">
        <v>129</v>
      </c>
      <c r="M1321" s="116" t="s">
        <v>302</v>
      </c>
      <c r="N1321" s="117">
        <v>1.65</v>
      </c>
      <c r="O1321" s="146">
        <v>336</v>
      </c>
      <c r="P1321" s="146">
        <v>384</v>
      </c>
      <c r="Q1321" s="242">
        <v>0.13200000000000001</v>
      </c>
      <c r="R1321" s="118" t="str">
        <f t="shared" si="350"/>
        <v>300 - 399</v>
      </c>
      <c r="S1321" s="118" t="str">
        <f t="shared" si="351"/>
        <v>1.6 - 1.79</v>
      </c>
      <c r="T1321" s="119">
        <f t="shared" si="352"/>
        <v>0.21779999999999999</v>
      </c>
      <c r="U1321" s="120">
        <f t="shared" si="353"/>
        <v>0.11489968455929202</v>
      </c>
      <c r="V1321" s="161">
        <f t="shared" si="354"/>
        <v>0.21780000000000002</v>
      </c>
      <c r="W1321" s="161">
        <f t="shared" si="355"/>
        <v>67.352603869486742</v>
      </c>
      <c r="X1321" s="121">
        <f t="shared" si="356"/>
        <v>1.4278440000000001</v>
      </c>
      <c r="Y1321" s="188">
        <v>10.817</v>
      </c>
      <c r="Z1321" s="148">
        <f t="shared" si="357"/>
        <v>7</v>
      </c>
      <c r="AA1321" s="148">
        <f t="shared" si="358"/>
        <v>8</v>
      </c>
      <c r="AB1321" s="122">
        <f t="shared" si="359"/>
        <v>309.24060546137167</v>
      </c>
      <c r="AC1321" s="30">
        <f t="shared" si="360"/>
        <v>870.45215575221221</v>
      </c>
      <c r="AD1321" s="31">
        <f t="shared" si="361"/>
        <v>0.875</v>
      </c>
      <c r="AE1321" s="164">
        <f t="shared" si="362"/>
        <v>41.91</v>
      </c>
      <c r="AF1321" s="165">
        <f t="shared" si="363"/>
        <v>1.4278440000000001</v>
      </c>
      <c r="AH1321" t="str">
        <f t="shared" si="364"/>
        <v>2023</v>
      </c>
    </row>
    <row r="1322" spans="4:34" hidden="1" x14ac:dyDescent="0.25">
      <c r="D1322" s="282" t="str">
        <f t="shared" si="349"/>
        <v>Q4 2023</v>
      </c>
      <c r="E1322" s="114" t="s">
        <v>206</v>
      </c>
      <c r="F1322" s="115" t="s">
        <v>86</v>
      </c>
      <c r="G1322" s="157" t="s">
        <v>43</v>
      </c>
      <c r="H1322" s="157" t="s">
        <v>197</v>
      </c>
      <c r="I1322" s="116" t="s">
        <v>72</v>
      </c>
      <c r="J1322" s="116" t="s">
        <v>45</v>
      </c>
      <c r="K1322" s="116" t="s">
        <v>75</v>
      </c>
      <c r="L1322" s="116" t="s">
        <v>129</v>
      </c>
      <c r="M1322" s="116" t="s">
        <v>301</v>
      </c>
      <c r="N1322" s="117">
        <v>1.651</v>
      </c>
      <c r="O1322" s="146">
        <v>336</v>
      </c>
      <c r="P1322" s="146">
        <v>384</v>
      </c>
      <c r="Q1322" s="242">
        <v>2.1999999999999999E-2</v>
      </c>
      <c r="R1322" s="118" t="str">
        <f t="shared" si="350"/>
        <v>300 - 399</v>
      </c>
      <c r="S1322" s="118" t="str">
        <f t="shared" si="351"/>
        <v>1.6 - 1.79</v>
      </c>
      <c r="T1322" s="119">
        <f t="shared" si="352"/>
        <v>3.6322E-2</v>
      </c>
      <c r="U1322" s="120">
        <f t="shared" si="353"/>
        <v>1.917316651799221E-2</v>
      </c>
      <c r="V1322" s="161">
        <f t="shared" si="354"/>
        <v>3.6322E-2</v>
      </c>
      <c r="W1322" s="161">
        <f t="shared" si="355"/>
        <v>11.225433978247789</v>
      </c>
      <c r="X1322" s="121">
        <f t="shared" si="356"/>
        <v>0.23797399999999999</v>
      </c>
      <c r="Y1322" s="188">
        <v>10.817</v>
      </c>
      <c r="Z1322" s="148">
        <f t="shared" si="357"/>
        <v>7</v>
      </c>
      <c r="AA1322" s="148">
        <f t="shared" si="358"/>
        <v>8</v>
      </c>
      <c r="AB1322" s="122">
        <f t="shared" si="359"/>
        <v>309.0533004308075</v>
      </c>
      <c r="AC1322" s="30">
        <f t="shared" si="360"/>
        <v>871.50756899964608</v>
      </c>
      <c r="AD1322" s="31">
        <f t="shared" si="361"/>
        <v>0.875</v>
      </c>
      <c r="AE1322" s="164">
        <f t="shared" si="362"/>
        <v>41.935400000000001</v>
      </c>
      <c r="AF1322" s="165">
        <f t="shared" si="363"/>
        <v>0.23797399999999999</v>
      </c>
      <c r="AH1322" t="str">
        <f t="shared" si="364"/>
        <v>2023</v>
      </c>
    </row>
    <row r="1323" spans="4:34" hidden="1" x14ac:dyDescent="0.25">
      <c r="D1323" s="282" t="str">
        <f t="shared" si="349"/>
        <v>Q4 2023</v>
      </c>
      <c r="E1323" s="114" t="s">
        <v>206</v>
      </c>
      <c r="F1323" s="115" t="s">
        <v>86</v>
      </c>
      <c r="G1323" s="157" t="s">
        <v>43</v>
      </c>
      <c r="H1323" s="157" t="s">
        <v>197</v>
      </c>
      <c r="I1323" s="116" t="s">
        <v>50</v>
      </c>
      <c r="J1323" s="116" t="s">
        <v>45</v>
      </c>
      <c r="K1323" s="116" t="s">
        <v>75</v>
      </c>
      <c r="L1323" s="116" t="s">
        <v>129</v>
      </c>
      <c r="M1323" s="116" t="s">
        <v>301</v>
      </c>
      <c r="N1323" s="117">
        <v>1.651</v>
      </c>
      <c r="O1323" s="146">
        <v>336</v>
      </c>
      <c r="P1323" s="146">
        <v>384</v>
      </c>
      <c r="Q1323" s="242">
        <v>0.2</v>
      </c>
      <c r="R1323" s="118" t="str">
        <f t="shared" si="350"/>
        <v>300 - 399</v>
      </c>
      <c r="S1323" s="118" t="str">
        <f t="shared" si="351"/>
        <v>1.6 - 1.79</v>
      </c>
      <c r="T1323" s="119">
        <f t="shared" si="352"/>
        <v>0.33020000000000005</v>
      </c>
      <c r="U1323" s="120">
        <f t="shared" si="353"/>
        <v>0.17430151379992925</v>
      </c>
      <c r="V1323" s="161">
        <f t="shared" si="354"/>
        <v>0.33020000000000005</v>
      </c>
      <c r="W1323" s="161">
        <f t="shared" si="355"/>
        <v>102.04939980225265</v>
      </c>
      <c r="X1323" s="121">
        <f t="shared" si="356"/>
        <v>2.1634000000000002</v>
      </c>
      <c r="Y1323" s="188">
        <v>10.817</v>
      </c>
      <c r="Z1323" s="148">
        <f t="shared" si="357"/>
        <v>7</v>
      </c>
      <c r="AA1323" s="148">
        <f t="shared" si="358"/>
        <v>8</v>
      </c>
      <c r="AB1323" s="122">
        <f t="shared" si="359"/>
        <v>309.0533004308075</v>
      </c>
      <c r="AC1323" s="30">
        <f t="shared" si="360"/>
        <v>871.50756899964608</v>
      </c>
      <c r="AD1323" s="31">
        <f t="shared" si="361"/>
        <v>0.875</v>
      </c>
      <c r="AE1323" s="164">
        <f t="shared" si="362"/>
        <v>41.935400000000001</v>
      </c>
      <c r="AF1323" s="165">
        <f t="shared" si="363"/>
        <v>2.1634000000000002</v>
      </c>
      <c r="AH1323" t="str">
        <f t="shared" si="364"/>
        <v>2023</v>
      </c>
    </row>
    <row r="1324" spans="4:34" hidden="1" x14ac:dyDescent="0.25">
      <c r="D1324" s="282" t="str">
        <f t="shared" si="349"/>
        <v>Q4 2023</v>
      </c>
      <c r="E1324" s="114" t="s">
        <v>206</v>
      </c>
      <c r="F1324" s="115" t="s">
        <v>86</v>
      </c>
      <c r="G1324" s="157" t="s">
        <v>43</v>
      </c>
      <c r="H1324" s="157" t="s">
        <v>197</v>
      </c>
      <c r="I1324" s="116" t="s">
        <v>50</v>
      </c>
      <c r="J1324" s="116" t="s">
        <v>45</v>
      </c>
      <c r="K1324" s="116" t="s">
        <v>75</v>
      </c>
      <c r="L1324" s="116" t="s">
        <v>129</v>
      </c>
      <c r="M1324" s="116" t="s">
        <v>296</v>
      </c>
      <c r="N1324" s="117">
        <v>1.744</v>
      </c>
      <c r="O1324" s="146">
        <v>390</v>
      </c>
      <c r="P1324" s="146">
        <v>450</v>
      </c>
      <c r="Q1324" s="242">
        <v>0.27500000000000002</v>
      </c>
      <c r="R1324" s="118" t="str">
        <f t="shared" si="350"/>
        <v>300 - 399</v>
      </c>
      <c r="S1324" s="118" t="str">
        <f t="shared" si="351"/>
        <v>1.6 - 1.79</v>
      </c>
      <c r="T1324" s="119">
        <f t="shared" si="352"/>
        <v>0.47960000000000003</v>
      </c>
      <c r="U1324" s="120">
        <f t="shared" si="353"/>
        <v>0.26707391811898468</v>
      </c>
      <c r="V1324" s="161">
        <f t="shared" si="354"/>
        <v>0.47960000000000003</v>
      </c>
      <c r="W1324" s="161">
        <f t="shared" si="355"/>
        <v>163.75782424055348</v>
      </c>
      <c r="X1324" s="121">
        <f t="shared" si="356"/>
        <v>3.3591250000000001</v>
      </c>
      <c r="Y1324" s="188">
        <v>12.215</v>
      </c>
      <c r="Z1324" s="148">
        <f t="shared" si="357"/>
        <v>13</v>
      </c>
      <c r="AA1324" s="148">
        <f t="shared" si="358"/>
        <v>15</v>
      </c>
      <c r="AB1324" s="122">
        <f t="shared" si="359"/>
        <v>341.44667272842673</v>
      </c>
      <c r="AC1324" s="30">
        <f t="shared" si="360"/>
        <v>971.17788406903526</v>
      </c>
      <c r="AD1324" s="31">
        <f t="shared" si="361"/>
        <v>0.8666666666666667</v>
      </c>
      <c r="AE1324" s="164">
        <f t="shared" si="362"/>
        <v>44.297599999999996</v>
      </c>
      <c r="AF1324" s="165">
        <f t="shared" si="363"/>
        <v>3.3591250000000001</v>
      </c>
      <c r="AH1324" t="str">
        <f t="shared" si="364"/>
        <v>2023</v>
      </c>
    </row>
    <row r="1325" spans="4:34" hidden="1" x14ac:dyDescent="0.25">
      <c r="D1325" s="282" t="str">
        <f t="shared" si="349"/>
        <v>Q4 2023</v>
      </c>
      <c r="E1325" s="114" t="s">
        <v>206</v>
      </c>
      <c r="F1325" s="115" t="s">
        <v>86</v>
      </c>
      <c r="G1325" s="157" t="s">
        <v>43</v>
      </c>
      <c r="H1325" s="157" t="s">
        <v>197</v>
      </c>
      <c r="I1325" s="116" t="s">
        <v>72</v>
      </c>
      <c r="J1325" s="116" t="s">
        <v>45</v>
      </c>
      <c r="K1325" s="116" t="s">
        <v>75</v>
      </c>
      <c r="L1325" s="116" t="s">
        <v>129</v>
      </c>
      <c r="M1325" s="116" t="s">
        <v>426</v>
      </c>
      <c r="N1325" s="117">
        <v>1.3</v>
      </c>
      <c r="O1325" s="146">
        <v>360</v>
      </c>
      <c r="P1325" s="146">
        <v>360</v>
      </c>
      <c r="Q1325" s="242">
        <v>0.01</v>
      </c>
      <c r="R1325" s="118" t="str">
        <f t="shared" si="350"/>
        <v>300 - 399</v>
      </c>
      <c r="S1325" s="118" t="str">
        <f t="shared" si="351"/>
        <v>1.2 - 1.39</v>
      </c>
      <c r="T1325" s="119">
        <f t="shared" si="352"/>
        <v>1.3000000000000001E-2</v>
      </c>
      <c r="U1325" s="120">
        <f t="shared" si="353"/>
        <v>5.451601999999999E-3</v>
      </c>
      <c r="V1325" s="161">
        <f t="shared" si="354"/>
        <v>1.3000000000000001E-2</v>
      </c>
      <c r="W1325" s="161">
        <f t="shared" si="355"/>
        <v>5.0911688245431428</v>
      </c>
      <c r="X1325" s="121">
        <f t="shared" si="356"/>
        <v>0.10817</v>
      </c>
      <c r="Y1325" s="188">
        <v>10.817</v>
      </c>
      <c r="Z1325" s="148">
        <f t="shared" si="357"/>
        <v>1</v>
      </c>
      <c r="AA1325" s="148">
        <f t="shared" si="358"/>
        <v>1</v>
      </c>
      <c r="AB1325" s="122">
        <f t="shared" si="359"/>
        <v>391.62837111870323</v>
      </c>
      <c r="AC1325" s="30">
        <f t="shared" si="360"/>
        <v>545.16019999999992</v>
      </c>
      <c r="AD1325" s="31">
        <f t="shared" si="361"/>
        <v>1</v>
      </c>
      <c r="AE1325" s="164">
        <f t="shared" si="362"/>
        <v>33.019999999999996</v>
      </c>
      <c r="AF1325" s="165">
        <f t="shared" si="363"/>
        <v>0.10817</v>
      </c>
      <c r="AH1325" t="str">
        <f t="shared" si="364"/>
        <v>2023</v>
      </c>
    </row>
    <row r="1326" spans="4:34" hidden="1" x14ac:dyDescent="0.25">
      <c r="D1326" s="282" t="str">
        <f t="shared" si="349"/>
        <v>Q4 2023</v>
      </c>
      <c r="E1326" s="114" t="s">
        <v>206</v>
      </c>
      <c r="F1326" s="115" t="s">
        <v>86</v>
      </c>
      <c r="G1326" s="157" t="s">
        <v>43</v>
      </c>
      <c r="H1326" s="157" t="s">
        <v>197</v>
      </c>
      <c r="I1326" s="116" t="s">
        <v>50</v>
      </c>
      <c r="J1326" s="116" t="s">
        <v>45</v>
      </c>
      <c r="K1326" s="116" t="s">
        <v>75</v>
      </c>
      <c r="L1326" s="116" t="s">
        <v>75</v>
      </c>
      <c r="M1326" s="116">
        <v>6</v>
      </c>
      <c r="N1326" s="117">
        <v>1.474</v>
      </c>
      <c r="O1326" s="146">
        <v>194</v>
      </c>
      <c r="P1326" s="146">
        <v>368</v>
      </c>
      <c r="Q1326" s="242">
        <v>0.28699999999999998</v>
      </c>
      <c r="R1326" s="118" t="str">
        <f t="shared" si="350"/>
        <v>200 - 299</v>
      </c>
      <c r="S1326" s="118" t="str">
        <f t="shared" si="351"/>
        <v>1.4 - 1.59</v>
      </c>
      <c r="T1326" s="119">
        <f t="shared" si="352"/>
        <v>0.42303799999999997</v>
      </c>
      <c r="U1326" s="120">
        <f t="shared" si="353"/>
        <v>0.16595760023037623</v>
      </c>
      <c r="V1326" s="161">
        <f t="shared" si="354"/>
        <v>0.42303799999999997</v>
      </c>
      <c r="W1326" s="161">
        <f t="shared" si="355"/>
        <v>119.3933797997192</v>
      </c>
      <c r="X1326" s="121">
        <f t="shared" si="356"/>
        <v>2.5761120000000002</v>
      </c>
      <c r="Y1326" s="188">
        <v>8.9760000000000009</v>
      </c>
      <c r="Z1326" s="148">
        <f t="shared" si="357"/>
        <v>97</v>
      </c>
      <c r="AA1326" s="148">
        <f t="shared" si="358"/>
        <v>184</v>
      </c>
      <c r="AB1326" s="122">
        <f t="shared" si="359"/>
        <v>282.22849909398025</v>
      </c>
      <c r="AC1326" s="30">
        <f t="shared" si="360"/>
        <v>578.24947815462099</v>
      </c>
      <c r="AD1326" s="31">
        <f t="shared" si="361"/>
        <v>0.52717391304347827</v>
      </c>
      <c r="AE1326" s="164">
        <f t="shared" si="362"/>
        <v>37.439599999999999</v>
      </c>
      <c r="AF1326" s="165">
        <f t="shared" si="363"/>
        <v>2.5761120000000002</v>
      </c>
      <c r="AH1326" t="str">
        <f t="shared" si="364"/>
        <v>2023</v>
      </c>
    </row>
    <row r="1327" spans="4:34" hidden="1" x14ac:dyDescent="0.25">
      <c r="D1327" s="282" t="str">
        <f t="shared" si="349"/>
        <v>Q4 2023</v>
      </c>
      <c r="E1327" s="114" t="s">
        <v>206</v>
      </c>
      <c r="F1327" s="115" t="s">
        <v>86</v>
      </c>
      <c r="G1327" s="157" t="s">
        <v>43</v>
      </c>
      <c r="H1327" s="157" t="s">
        <v>197</v>
      </c>
      <c r="I1327" s="116" t="s">
        <v>58</v>
      </c>
      <c r="J1327" s="116" t="s">
        <v>45</v>
      </c>
      <c r="K1327" s="116" t="s">
        <v>75</v>
      </c>
      <c r="L1327" s="116" t="s">
        <v>75</v>
      </c>
      <c r="M1327" s="116" t="s">
        <v>276</v>
      </c>
      <c r="N1327" s="117">
        <v>1.47</v>
      </c>
      <c r="O1327" s="146">
        <v>194</v>
      </c>
      <c r="P1327" s="146">
        <v>368</v>
      </c>
      <c r="Q1327" s="242">
        <v>0.43</v>
      </c>
      <c r="R1327" s="118" t="str">
        <f t="shared" si="350"/>
        <v>200 - 299</v>
      </c>
      <c r="S1327" s="118" t="str">
        <f t="shared" si="351"/>
        <v>1.4 - 1.59</v>
      </c>
      <c r="T1327" s="119">
        <f t="shared" si="352"/>
        <v>0.6321</v>
      </c>
      <c r="U1327" s="120">
        <f t="shared" si="353"/>
        <v>0.24729959637702895</v>
      </c>
      <c r="V1327" s="161">
        <f t="shared" si="354"/>
        <v>0.63209999999999988</v>
      </c>
      <c r="W1327" s="161">
        <f t="shared" si="355"/>
        <v>178.88206729574657</v>
      </c>
      <c r="X1327" s="121">
        <f t="shared" si="356"/>
        <v>3.8596800000000004</v>
      </c>
      <c r="Y1327" s="188">
        <v>8.9760000000000009</v>
      </c>
      <c r="Z1327" s="148">
        <f t="shared" si="357"/>
        <v>97</v>
      </c>
      <c r="AA1327" s="148">
        <f t="shared" si="358"/>
        <v>184</v>
      </c>
      <c r="AB1327" s="122">
        <f t="shared" si="359"/>
        <v>282.99646779899786</v>
      </c>
      <c r="AC1327" s="30">
        <f t="shared" si="360"/>
        <v>575.11534041169523</v>
      </c>
      <c r="AD1327" s="31">
        <f t="shared" si="361"/>
        <v>0.52717391304347827</v>
      </c>
      <c r="AE1327" s="164">
        <f t="shared" si="362"/>
        <v>37.337999999999994</v>
      </c>
      <c r="AF1327" s="165">
        <f t="shared" si="363"/>
        <v>3.8596800000000004</v>
      </c>
      <c r="AH1327" t="str">
        <f t="shared" si="364"/>
        <v>2023</v>
      </c>
    </row>
    <row r="1328" spans="4:34" hidden="1" x14ac:dyDescent="0.25">
      <c r="D1328" s="282" t="str">
        <f t="shared" si="349"/>
        <v>Q4 2023</v>
      </c>
      <c r="E1328" s="114" t="s">
        <v>206</v>
      </c>
      <c r="F1328" s="115" t="s">
        <v>86</v>
      </c>
      <c r="G1328" s="157" t="s">
        <v>43</v>
      </c>
      <c r="H1328" s="157" t="s">
        <v>197</v>
      </c>
      <c r="I1328" s="116" t="s">
        <v>72</v>
      </c>
      <c r="J1328" s="116" t="s">
        <v>45</v>
      </c>
      <c r="K1328" s="116" t="s">
        <v>75</v>
      </c>
      <c r="L1328" s="116" t="s">
        <v>75</v>
      </c>
      <c r="M1328" s="116" t="s">
        <v>481</v>
      </c>
      <c r="N1328" s="117">
        <v>1.47</v>
      </c>
      <c r="O1328" s="146">
        <v>194</v>
      </c>
      <c r="P1328" s="146">
        <v>368</v>
      </c>
      <c r="Q1328" s="242">
        <v>0.77500000000000002</v>
      </c>
      <c r="R1328" s="118" t="str">
        <f t="shared" si="350"/>
        <v>200 - 299</v>
      </c>
      <c r="S1328" s="118" t="str">
        <f t="shared" si="351"/>
        <v>1.4 - 1.59</v>
      </c>
      <c r="T1328" s="119">
        <f t="shared" si="352"/>
        <v>1.1392500000000001</v>
      </c>
      <c r="U1328" s="120">
        <f t="shared" si="353"/>
        <v>0.44571438881906378</v>
      </c>
      <c r="V1328" s="161">
        <f t="shared" si="354"/>
        <v>1.1392499999999999</v>
      </c>
      <c r="W1328" s="161">
        <f t="shared" si="355"/>
        <v>322.40372594000831</v>
      </c>
      <c r="X1328" s="121">
        <f t="shared" si="356"/>
        <v>6.9564000000000012</v>
      </c>
      <c r="Y1328" s="188">
        <v>8.9760000000000009</v>
      </c>
      <c r="Z1328" s="148">
        <f t="shared" si="357"/>
        <v>97</v>
      </c>
      <c r="AA1328" s="148">
        <f t="shared" si="358"/>
        <v>184</v>
      </c>
      <c r="AB1328" s="122">
        <f t="shared" si="359"/>
        <v>282.99646779899786</v>
      </c>
      <c r="AC1328" s="30">
        <f t="shared" si="360"/>
        <v>575.11534041169523</v>
      </c>
      <c r="AD1328" s="31">
        <f t="shared" si="361"/>
        <v>0.52717391304347827</v>
      </c>
      <c r="AE1328" s="164">
        <f t="shared" si="362"/>
        <v>37.337999999999994</v>
      </c>
      <c r="AF1328" s="165">
        <f t="shared" si="363"/>
        <v>6.9564000000000012</v>
      </c>
      <c r="AH1328" t="str">
        <f t="shared" si="364"/>
        <v>2023</v>
      </c>
    </row>
    <row r="1329" spans="4:34" hidden="1" x14ac:dyDescent="0.25">
      <c r="D1329" s="282" t="str">
        <f t="shared" si="349"/>
        <v>Q4 2023</v>
      </c>
      <c r="E1329" s="114" t="s">
        <v>206</v>
      </c>
      <c r="F1329" s="115" t="s">
        <v>86</v>
      </c>
      <c r="G1329" s="157" t="s">
        <v>43</v>
      </c>
      <c r="H1329" s="157" t="s">
        <v>197</v>
      </c>
      <c r="I1329" s="116" t="s">
        <v>50</v>
      </c>
      <c r="J1329" s="116" t="s">
        <v>45</v>
      </c>
      <c r="K1329" s="116" t="s">
        <v>75</v>
      </c>
      <c r="L1329" s="116" t="s">
        <v>75</v>
      </c>
      <c r="M1329" s="116" t="s">
        <v>285</v>
      </c>
      <c r="N1329" s="117">
        <v>1.32</v>
      </c>
      <c r="O1329" s="146">
        <v>466</v>
      </c>
      <c r="P1329" s="146">
        <v>466</v>
      </c>
      <c r="Q1329" s="242">
        <v>0.57999999999999996</v>
      </c>
      <c r="R1329" s="118" t="str">
        <f t="shared" si="350"/>
        <v>400 - 499</v>
      </c>
      <c r="S1329" s="118" t="str">
        <f t="shared" si="351"/>
        <v>1.2 - 1.39</v>
      </c>
      <c r="T1329" s="119">
        <f t="shared" si="352"/>
        <v>0.76559999999999995</v>
      </c>
      <c r="U1329" s="120">
        <f t="shared" si="353"/>
        <v>0.32599676735999994</v>
      </c>
      <c r="V1329" s="161">
        <f t="shared" si="354"/>
        <v>0.76560000000000006</v>
      </c>
      <c r="W1329" s="161">
        <f t="shared" si="355"/>
        <v>382.23364163820008</v>
      </c>
      <c r="X1329" s="121">
        <f t="shared" si="356"/>
        <v>6.9615188458603487</v>
      </c>
      <c r="Y1329" s="188">
        <v>12.002618699759223</v>
      </c>
      <c r="Z1329" s="148">
        <f t="shared" si="357"/>
        <v>1</v>
      </c>
      <c r="AA1329" s="148">
        <f t="shared" si="358"/>
        <v>1</v>
      </c>
      <c r="AB1329" s="122">
        <f t="shared" si="359"/>
        <v>499.26024247413807</v>
      </c>
      <c r="AC1329" s="30">
        <f t="shared" si="360"/>
        <v>562.06339199999991</v>
      </c>
      <c r="AD1329" s="31">
        <f t="shared" si="361"/>
        <v>1</v>
      </c>
      <c r="AE1329" s="164">
        <f t="shared" si="362"/>
        <v>33.527999999999999</v>
      </c>
      <c r="AF1329" s="165">
        <f t="shared" si="363"/>
        <v>6.9615188458603487</v>
      </c>
      <c r="AH1329" t="str">
        <f t="shared" si="364"/>
        <v>2023</v>
      </c>
    </row>
    <row r="1330" spans="4:34" hidden="1" x14ac:dyDescent="0.25">
      <c r="D1330" s="282" t="str">
        <f t="shared" si="349"/>
        <v>Q4 2023</v>
      </c>
      <c r="E1330" s="114" t="s">
        <v>206</v>
      </c>
      <c r="F1330" s="115" t="s">
        <v>86</v>
      </c>
      <c r="G1330" s="157" t="s">
        <v>43</v>
      </c>
      <c r="H1330" s="157" t="s">
        <v>197</v>
      </c>
      <c r="I1330" s="116" t="s">
        <v>50</v>
      </c>
      <c r="J1330" s="116" t="s">
        <v>45</v>
      </c>
      <c r="K1330" s="116" t="s">
        <v>75</v>
      </c>
      <c r="L1330" s="116" t="s">
        <v>75</v>
      </c>
      <c r="M1330" s="116" t="s">
        <v>164</v>
      </c>
      <c r="N1330" s="117">
        <v>1.41</v>
      </c>
      <c r="O1330" s="146">
        <v>320</v>
      </c>
      <c r="P1330" s="146">
        <v>360</v>
      </c>
      <c r="Q1330" s="242">
        <v>0.13500000000000001</v>
      </c>
      <c r="R1330" s="118" t="str">
        <f t="shared" si="350"/>
        <v>300 - 399</v>
      </c>
      <c r="S1330" s="118" t="str">
        <f t="shared" si="351"/>
        <v>1.4 - 1.59</v>
      </c>
      <c r="T1330" s="119">
        <f t="shared" si="352"/>
        <v>0.19034999999999999</v>
      </c>
      <c r="U1330" s="120">
        <f t="shared" si="353"/>
        <v>8.5981282987034446E-2</v>
      </c>
      <c r="V1330" s="161">
        <f t="shared" si="354"/>
        <v>0.19034999999999999</v>
      </c>
      <c r="W1330" s="161">
        <f t="shared" si="355"/>
        <v>65.024610725478396</v>
      </c>
      <c r="X1330" s="121">
        <f t="shared" si="356"/>
        <v>1.3973850000000001</v>
      </c>
      <c r="Y1330" s="188">
        <v>10.351000000000001</v>
      </c>
      <c r="Z1330" s="148">
        <f t="shared" si="357"/>
        <v>8</v>
      </c>
      <c r="AA1330" s="148">
        <f t="shared" si="358"/>
        <v>9</v>
      </c>
      <c r="AB1330" s="122">
        <f t="shared" si="359"/>
        <v>341.60551996573889</v>
      </c>
      <c r="AC1330" s="30">
        <f t="shared" si="360"/>
        <v>636.89839249655142</v>
      </c>
      <c r="AD1330" s="31">
        <f t="shared" si="361"/>
        <v>0.88888888888888884</v>
      </c>
      <c r="AE1330" s="164">
        <f t="shared" si="362"/>
        <v>35.813999999999993</v>
      </c>
      <c r="AF1330" s="165">
        <f t="shared" si="363"/>
        <v>1.3973850000000001</v>
      </c>
      <c r="AH1330" t="str">
        <f t="shared" si="364"/>
        <v>2023</v>
      </c>
    </row>
    <row r="1331" spans="4:34" hidden="1" x14ac:dyDescent="0.25">
      <c r="D1331" s="282" t="str">
        <f t="shared" si="349"/>
        <v>Q4 2023</v>
      </c>
      <c r="E1331" s="114" t="s">
        <v>206</v>
      </c>
      <c r="F1331" s="115" t="s">
        <v>86</v>
      </c>
      <c r="G1331" s="157" t="s">
        <v>43</v>
      </c>
      <c r="H1331" s="157" t="s">
        <v>197</v>
      </c>
      <c r="I1331" s="116" t="s">
        <v>72</v>
      </c>
      <c r="J1331" s="116" t="s">
        <v>45</v>
      </c>
      <c r="K1331" s="116" t="s">
        <v>75</v>
      </c>
      <c r="L1331" s="116" t="s">
        <v>75</v>
      </c>
      <c r="M1331" s="116" t="s">
        <v>164</v>
      </c>
      <c r="N1331" s="117">
        <v>1.41</v>
      </c>
      <c r="O1331" s="146">
        <v>320</v>
      </c>
      <c r="P1331" s="146">
        <v>360</v>
      </c>
      <c r="Q1331" s="242">
        <v>0.26200000000000001</v>
      </c>
      <c r="R1331" s="118" t="str">
        <f t="shared" si="350"/>
        <v>300 - 399</v>
      </c>
      <c r="S1331" s="118" t="str">
        <f t="shared" si="351"/>
        <v>1.4 - 1.59</v>
      </c>
      <c r="T1331" s="119">
        <f t="shared" si="352"/>
        <v>0.36941999999999997</v>
      </c>
      <c r="U1331" s="120">
        <f t="shared" si="353"/>
        <v>0.1668673788340965</v>
      </c>
      <c r="V1331" s="161">
        <f t="shared" si="354"/>
        <v>0.36941999999999997</v>
      </c>
      <c r="W1331" s="161">
        <f t="shared" si="355"/>
        <v>126.19591118574326</v>
      </c>
      <c r="X1331" s="121">
        <f t="shared" si="356"/>
        <v>2.7119620000000002</v>
      </c>
      <c r="Y1331" s="188">
        <v>10.351000000000001</v>
      </c>
      <c r="Z1331" s="148">
        <f t="shared" si="357"/>
        <v>8</v>
      </c>
      <c r="AA1331" s="148">
        <f t="shared" si="358"/>
        <v>9</v>
      </c>
      <c r="AB1331" s="122">
        <f t="shared" si="359"/>
        <v>341.60551996573889</v>
      </c>
      <c r="AC1331" s="30">
        <f t="shared" si="360"/>
        <v>636.89839249655142</v>
      </c>
      <c r="AD1331" s="31">
        <f t="shared" si="361"/>
        <v>0.88888888888888884</v>
      </c>
      <c r="AE1331" s="164">
        <f t="shared" si="362"/>
        <v>35.813999999999993</v>
      </c>
      <c r="AF1331" s="165">
        <f t="shared" si="363"/>
        <v>2.7119620000000002</v>
      </c>
      <c r="AH1331" t="str">
        <f t="shared" si="364"/>
        <v>2023</v>
      </c>
    </row>
    <row r="1332" spans="4:34" hidden="1" x14ac:dyDescent="0.25">
      <c r="D1332" s="282" t="str">
        <f t="shared" si="349"/>
        <v>Q4 2023</v>
      </c>
      <c r="E1332" s="114" t="s">
        <v>206</v>
      </c>
      <c r="F1332" s="115" t="s">
        <v>86</v>
      </c>
      <c r="G1332" s="157" t="s">
        <v>43</v>
      </c>
      <c r="H1332" s="157" t="s">
        <v>197</v>
      </c>
      <c r="I1332" s="116" t="s">
        <v>72</v>
      </c>
      <c r="J1332" s="116" t="s">
        <v>45</v>
      </c>
      <c r="K1332" s="116" t="s">
        <v>75</v>
      </c>
      <c r="L1332" s="116" t="s">
        <v>75</v>
      </c>
      <c r="M1332" s="116" t="s">
        <v>291</v>
      </c>
      <c r="N1332" s="117">
        <v>1.74</v>
      </c>
      <c r="O1332" s="146">
        <v>466</v>
      </c>
      <c r="P1332" s="146">
        <v>466</v>
      </c>
      <c r="Q1332" s="242">
        <v>0.255</v>
      </c>
      <c r="R1332" s="118" t="str">
        <f t="shared" si="350"/>
        <v>300 - 399</v>
      </c>
      <c r="S1332" s="118" t="str">
        <f t="shared" si="351"/>
        <v>1.6 - 1.79</v>
      </c>
      <c r="T1332" s="119">
        <f t="shared" si="352"/>
        <v>0.44369999999999998</v>
      </c>
      <c r="U1332" s="120">
        <f t="shared" si="353"/>
        <v>0.24904401804000001</v>
      </c>
      <c r="V1332" s="161">
        <f t="shared" si="354"/>
        <v>0.44370000000000004</v>
      </c>
      <c r="W1332" s="161">
        <f t="shared" si="355"/>
        <v>168.05099761679489</v>
      </c>
      <c r="X1332" s="121">
        <f t="shared" si="356"/>
        <v>3.3881850000000004</v>
      </c>
      <c r="Y1332" s="188">
        <v>13.287000000000001</v>
      </c>
      <c r="Z1332" s="148">
        <f t="shared" si="357"/>
        <v>1</v>
      </c>
      <c r="AA1332" s="148">
        <f t="shared" si="358"/>
        <v>1</v>
      </c>
      <c r="AB1332" s="122">
        <f t="shared" si="359"/>
        <v>378.74914946313925</v>
      </c>
      <c r="AC1332" s="30">
        <f t="shared" si="360"/>
        <v>976.64320799999996</v>
      </c>
      <c r="AD1332" s="31">
        <f t="shared" si="361"/>
        <v>1</v>
      </c>
      <c r="AE1332" s="164">
        <f t="shared" si="362"/>
        <v>44.195999999999998</v>
      </c>
      <c r="AF1332" s="165">
        <f t="shared" si="363"/>
        <v>3.3881850000000004</v>
      </c>
      <c r="AH1332" t="str">
        <f t="shared" si="364"/>
        <v>2023</v>
      </c>
    </row>
    <row r="1333" spans="4:34" hidden="1" x14ac:dyDescent="0.25">
      <c r="D1333" s="282" t="str">
        <f t="shared" si="349"/>
        <v>Q4 2023</v>
      </c>
      <c r="E1333" s="114" t="s">
        <v>206</v>
      </c>
      <c r="F1333" s="115" t="s">
        <v>86</v>
      </c>
      <c r="G1333" s="157" t="s">
        <v>43</v>
      </c>
      <c r="H1333" s="157" t="s">
        <v>197</v>
      </c>
      <c r="I1333" s="116" t="s">
        <v>58</v>
      </c>
      <c r="J1333" s="116" t="s">
        <v>45</v>
      </c>
      <c r="K1333" s="116" t="s">
        <v>75</v>
      </c>
      <c r="L1333" s="116" t="s">
        <v>75</v>
      </c>
      <c r="M1333" s="116" t="s">
        <v>291</v>
      </c>
      <c r="N1333" s="117">
        <v>1.74</v>
      </c>
      <c r="O1333" s="146">
        <v>336</v>
      </c>
      <c r="P1333" s="146">
        <v>580</v>
      </c>
      <c r="Q1333" s="242">
        <v>0.35</v>
      </c>
      <c r="R1333" s="118" t="str">
        <f t="shared" si="350"/>
        <v>300 - 399</v>
      </c>
      <c r="S1333" s="118" t="str">
        <f t="shared" si="351"/>
        <v>1.6 - 1.79</v>
      </c>
      <c r="T1333" s="119">
        <f t="shared" si="352"/>
        <v>0.60899999999999999</v>
      </c>
      <c r="U1333" s="120">
        <f t="shared" si="353"/>
        <v>0.29653003779808407</v>
      </c>
      <c r="V1333" s="161">
        <f t="shared" si="354"/>
        <v>0.60899999999999999</v>
      </c>
      <c r="W1333" s="161">
        <f t="shared" si="355"/>
        <v>234.60341003489268</v>
      </c>
      <c r="X1333" s="121">
        <f t="shared" si="356"/>
        <v>4.5524499999999994</v>
      </c>
      <c r="Y1333" s="188">
        <v>13.007</v>
      </c>
      <c r="Z1333" s="148">
        <f t="shared" si="357"/>
        <v>84</v>
      </c>
      <c r="AA1333" s="148">
        <f t="shared" si="358"/>
        <v>145</v>
      </c>
      <c r="AB1333" s="122">
        <f t="shared" si="359"/>
        <v>385.22727427732792</v>
      </c>
      <c r="AC1333" s="30">
        <f t="shared" si="360"/>
        <v>847.22867942309745</v>
      </c>
      <c r="AD1333" s="31">
        <f t="shared" si="361"/>
        <v>0.57931034482758625</v>
      </c>
      <c r="AE1333" s="164">
        <f t="shared" si="362"/>
        <v>44.195999999999998</v>
      </c>
      <c r="AF1333" s="165">
        <f t="shared" si="363"/>
        <v>4.5524499999999994</v>
      </c>
      <c r="AH1333" t="str">
        <f t="shared" si="364"/>
        <v>2023</v>
      </c>
    </row>
    <row r="1334" spans="4:34" hidden="1" x14ac:dyDescent="0.25">
      <c r="D1334" s="282" t="str">
        <f t="shared" si="349"/>
        <v>Q4 2023</v>
      </c>
      <c r="E1334" s="114" t="s">
        <v>206</v>
      </c>
      <c r="F1334" s="115" t="s">
        <v>86</v>
      </c>
      <c r="G1334" s="157" t="s">
        <v>43</v>
      </c>
      <c r="H1334" s="157" t="s">
        <v>197</v>
      </c>
      <c r="I1334" s="116" t="s">
        <v>73</v>
      </c>
      <c r="J1334" s="116" t="s">
        <v>45</v>
      </c>
      <c r="K1334" s="116" t="s">
        <v>75</v>
      </c>
      <c r="L1334" s="116" t="s">
        <v>75</v>
      </c>
      <c r="M1334" s="116" t="s">
        <v>458</v>
      </c>
      <c r="N1334" s="117">
        <v>1.32</v>
      </c>
      <c r="O1334" s="146">
        <v>466</v>
      </c>
      <c r="P1334" s="146">
        <v>466</v>
      </c>
      <c r="Q1334" s="242">
        <v>4.1000000000000002E-2</v>
      </c>
      <c r="R1334" s="118" t="str">
        <f t="shared" si="350"/>
        <v>400 - 499</v>
      </c>
      <c r="S1334" s="118" t="str">
        <f t="shared" si="351"/>
        <v>1.2 - 1.39</v>
      </c>
      <c r="T1334" s="119">
        <f t="shared" si="352"/>
        <v>5.4120000000000001E-2</v>
      </c>
      <c r="U1334" s="120">
        <f t="shared" si="353"/>
        <v>2.3044599071999995E-2</v>
      </c>
      <c r="V1334" s="161">
        <f t="shared" si="354"/>
        <v>5.4120000000000008E-2</v>
      </c>
      <c r="W1334" s="161">
        <f t="shared" si="355"/>
        <v>27.019964322700353</v>
      </c>
      <c r="X1334" s="121">
        <f t="shared" si="356"/>
        <v>0.544767</v>
      </c>
      <c r="Y1334" s="188">
        <v>13.287000000000001</v>
      </c>
      <c r="Z1334" s="148">
        <f t="shared" si="357"/>
        <v>1</v>
      </c>
      <c r="AA1334" s="148">
        <f t="shared" si="358"/>
        <v>1</v>
      </c>
      <c r="AB1334" s="122">
        <f t="shared" si="359"/>
        <v>499.26024247413807</v>
      </c>
      <c r="AC1334" s="30">
        <f t="shared" si="360"/>
        <v>562.06339199999991</v>
      </c>
      <c r="AD1334" s="31">
        <f t="shared" si="361"/>
        <v>1</v>
      </c>
      <c r="AE1334" s="164">
        <f t="shared" si="362"/>
        <v>33.527999999999999</v>
      </c>
      <c r="AF1334" s="165">
        <f t="shared" si="363"/>
        <v>0.544767</v>
      </c>
      <c r="AH1334" t="str">
        <f t="shared" si="364"/>
        <v>2023</v>
      </c>
    </row>
    <row r="1335" spans="4:34" hidden="1" x14ac:dyDescent="0.25">
      <c r="D1335" s="282" t="str">
        <f t="shared" si="349"/>
        <v>Q4 2023</v>
      </c>
      <c r="E1335" s="114" t="s">
        <v>206</v>
      </c>
      <c r="F1335" s="115" t="s">
        <v>86</v>
      </c>
      <c r="G1335" s="157" t="s">
        <v>43</v>
      </c>
      <c r="H1335" s="157" t="s">
        <v>197</v>
      </c>
      <c r="I1335" s="116" t="s">
        <v>72</v>
      </c>
      <c r="J1335" s="116" t="s">
        <v>45</v>
      </c>
      <c r="K1335" s="116" t="s">
        <v>75</v>
      </c>
      <c r="L1335" s="116" t="s">
        <v>75</v>
      </c>
      <c r="M1335" s="116" t="s">
        <v>458</v>
      </c>
      <c r="N1335" s="117">
        <v>1.32</v>
      </c>
      <c r="O1335" s="146">
        <v>466</v>
      </c>
      <c r="P1335" s="146">
        <v>466</v>
      </c>
      <c r="Q1335" s="242">
        <v>0.52500000000000002</v>
      </c>
      <c r="R1335" s="118" t="str">
        <f t="shared" si="350"/>
        <v>400 - 499</v>
      </c>
      <c r="S1335" s="118" t="str">
        <f t="shared" si="351"/>
        <v>1.2 - 1.39</v>
      </c>
      <c r="T1335" s="119">
        <f t="shared" si="352"/>
        <v>0.69300000000000006</v>
      </c>
      <c r="U1335" s="120">
        <f t="shared" si="353"/>
        <v>0.29508328079999996</v>
      </c>
      <c r="V1335" s="161">
        <f t="shared" si="354"/>
        <v>0.69300000000000006</v>
      </c>
      <c r="W1335" s="161">
        <f t="shared" si="355"/>
        <v>345.98734803457774</v>
      </c>
      <c r="X1335" s="121">
        <f t="shared" si="356"/>
        <v>6.9756750000000007</v>
      </c>
      <c r="Y1335" s="188">
        <v>13.287000000000001</v>
      </c>
      <c r="Z1335" s="148">
        <f t="shared" si="357"/>
        <v>1</v>
      </c>
      <c r="AA1335" s="148">
        <f t="shared" si="358"/>
        <v>1</v>
      </c>
      <c r="AB1335" s="122">
        <f t="shared" si="359"/>
        <v>499.26024247413807</v>
      </c>
      <c r="AC1335" s="30">
        <f t="shared" si="360"/>
        <v>562.06339199999991</v>
      </c>
      <c r="AD1335" s="31">
        <f t="shared" si="361"/>
        <v>1</v>
      </c>
      <c r="AE1335" s="164">
        <f t="shared" si="362"/>
        <v>33.527999999999999</v>
      </c>
      <c r="AF1335" s="165">
        <f t="shared" si="363"/>
        <v>6.9756750000000007</v>
      </c>
      <c r="AH1335" t="str">
        <f t="shared" si="364"/>
        <v>2023</v>
      </c>
    </row>
    <row r="1336" spans="4:34" hidden="1" x14ac:dyDescent="0.25">
      <c r="D1336" s="282" t="str">
        <f t="shared" si="349"/>
        <v>Q4 2023</v>
      </c>
      <c r="E1336" s="114" t="s">
        <v>206</v>
      </c>
      <c r="F1336" s="115" t="s">
        <v>86</v>
      </c>
      <c r="G1336" s="157" t="s">
        <v>43</v>
      </c>
      <c r="H1336" s="157" t="s">
        <v>197</v>
      </c>
      <c r="I1336" s="116" t="s">
        <v>73</v>
      </c>
      <c r="J1336" s="116" t="s">
        <v>45</v>
      </c>
      <c r="K1336" s="116" t="s">
        <v>75</v>
      </c>
      <c r="L1336" s="116" t="s">
        <v>75</v>
      </c>
      <c r="M1336" s="116" t="s">
        <v>292</v>
      </c>
      <c r="N1336" s="117">
        <v>1.43</v>
      </c>
      <c r="O1336" s="146">
        <v>466</v>
      </c>
      <c r="P1336" s="146">
        <v>466</v>
      </c>
      <c r="Q1336" s="242">
        <v>0.66500000000000004</v>
      </c>
      <c r="R1336" s="118" t="str">
        <f t="shared" si="350"/>
        <v>400 - 499</v>
      </c>
      <c r="S1336" s="118" t="str">
        <f t="shared" si="351"/>
        <v>1.4 - 1.59</v>
      </c>
      <c r="T1336" s="119">
        <f t="shared" si="352"/>
        <v>0.95094999999999996</v>
      </c>
      <c r="U1336" s="120">
        <f t="shared" si="353"/>
        <v>0.43866315492999991</v>
      </c>
      <c r="V1336" s="161">
        <f t="shared" si="354"/>
        <v>0.95094999999999996</v>
      </c>
      <c r="W1336" s="161">
        <f t="shared" si="355"/>
        <v>438.25064084379841</v>
      </c>
      <c r="X1336" s="121">
        <f t="shared" si="356"/>
        <v>8.8358550000000005</v>
      </c>
      <c r="Y1336" s="188">
        <v>13.287000000000001</v>
      </c>
      <c r="Z1336" s="148">
        <f t="shared" si="357"/>
        <v>1</v>
      </c>
      <c r="AA1336" s="148">
        <f t="shared" si="358"/>
        <v>1</v>
      </c>
      <c r="AB1336" s="122">
        <f t="shared" si="359"/>
        <v>460.85560843766592</v>
      </c>
      <c r="AC1336" s="30">
        <f t="shared" si="360"/>
        <v>659.64384199999984</v>
      </c>
      <c r="AD1336" s="31">
        <f t="shared" si="361"/>
        <v>1</v>
      </c>
      <c r="AE1336" s="164">
        <f t="shared" si="362"/>
        <v>36.321999999999996</v>
      </c>
      <c r="AF1336" s="165">
        <f t="shared" si="363"/>
        <v>8.8358550000000005</v>
      </c>
      <c r="AH1336" t="str">
        <f t="shared" si="364"/>
        <v>2023</v>
      </c>
    </row>
    <row r="1337" spans="4:34" hidden="1" x14ac:dyDescent="0.25">
      <c r="D1337" s="282" t="str">
        <f t="shared" si="349"/>
        <v>Q4 2023</v>
      </c>
      <c r="E1337" s="114" t="s">
        <v>206</v>
      </c>
      <c r="F1337" s="115" t="s">
        <v>86</v>
      </c>
      <c r="G1337" s="157" t="s">
        <v>43</v>
      </c>
      <c r="H1337" s="157" t="s">
        <v>197</v>
      </c>
      <c r="I1337" s="116" t="s">
        <v>50</v>
      </c>
      <c r="J1337" s="116" t="s">
        <v>45</v>
      </c>
      <c r="K1337" s="116" t="s">
        <v>75</v>
      </c>
      <c r="L1337" s="116" t="s">
        <v>75</v>
      </c>
      <c r="M1337" s="116" t="s">
        <v>283</v>
      </c>
      <c r="N1337" s="117">
        <v>1.43</v>
      </c>
      <c r="O1337" s="146">
        <v>466</v>
      </c>
      <c r="P1337" s="146">
        <v>466</v>
      </c>
      <c r="Q1337" s="242">
        <v>0.76</v>
      </c>
      <c r="R1337" s="118" t="str">
        <f t="shared" si="350"/>
        <v>400 - 499</v>
      </c>
      <c r="S1337" s="118" t="str">
        <f t="shared" si="351"/>
        <v>1.4 - 1.59</v>
      </c>
      <c r="T1337" s="119">
        <f t="shared" si="352"/>
        <v>1.0868</v>
      </c>
      <c r="U1337" s="120">
        <f t="shared" si="353"/>
        <v>0.50132931991999985</v>
      </c>
      <c r="V1337" s="161">
        <f t="shared" si="354"/>
        <v>1.0868</v>
      </c>
      <c r="W1337" s="161">
        <f t="shared" si="355"/>
        <v>500.85787525005532</v>
      </c>
      <c r="X1337" s="121">
        <f t="shared" si="356"/>
        <v>10.098120000000002</v>
      </c>
      <c r="Y1337" s="188">
        <v>13.287000000000001</v>
      </c>
      <c r="Z1337" s="148">
        <f t="shared" si="357"/>
        <v>1</v>
      </c>
      <c r="AA1337" s="148">
        <f t="shared" si="358"/>
        <v>1</v>
      </c>
      <c r="AB1337" s="122">
        <f t="shared" si="359"/>
        <v>460.85560843766592</v>
      </c>
      <c r="AC1337" s="30">
        <f t="shared" si="360"/>
        <v>659.64384199999984</v>
      </c>
      <c r="AD1337" s="31">
        <f t="shared" si="361"/>
        <v>1</v>
      </c>
      <c r="AE1337" s="164">
        <f t="shared" si="362"/>
        <v>36.321999999999996</v>
      </c>
      <c r="AF1337" s="165">
        <f t="shared" si="363"/>
        <v>10.098120000000002</v>
      </c>
      <c r="AH1337" t="str">
        <f t="shared" si="364"/>
        <v>2023</v>
      </c>
    </row>
    <row r="1338" spans="4:34" hidden="1" x14ac:dyDescent="0.25">
      <c r="D1338" s="282" t="str">
        <f t="shared" si="349"/>
        <v>Q4 2023</v>
      </c>
      <c r="E1338" s="114" t="s">
        <v>206</v>
      </c>
      <c r="F1338" s="115" t="s">
        <v>86</v>
      </c>
      <c r="G1338" s="157" t="s">
        <v>43</v>
      </c>
      <c r="H1338" s="157" t="s">
        <v>197</v>
      </c>
      <c r="I1338" s="116" t="s">
        <v>58</v>
      </c>
      <c r="J1338" s="116" t="s">
        <v>45</v>
      </c>
      <c r="K1338" s="116" t="s">
        <v>75</v>
      </c>
      <c r="L1338" s="116" t="s">
        <v>75</v>
      </c>
      <c r="M1338" s="116" t="s">
        <v>283</v>
      </c>
      <c r="N1338" s="117">
        <v>1.43</v>
      </c>
      <c r="O1338" s="146">
        <v>466</v>
      </c>
      <c r="P1338" s="146">
        <v>466</v>
      </c>
      <c r="Q1338" s="242">
        <v>0.84499999999999997</v>
      </c>
      <c r="R1338" s="118" t="str">
        <f t="shared" si="350"/>
        <v>400 - 499</v>
      </c>
      <c r="S1338" s="118" t="str">
        <f t="shared" si="351"/>
        <v>1.4 - 1.59</v>
      </c>
      <c r="T1338" s="119">
        <f t="shared" si="352"/>
        <v>1.2083499999999998</v>
      </c>
      <c r="U1338" s="120">
        <f t="shared" si="353"/>
        <v>0.55739904648999983</v>
      </c>
      <c r="V1338" s="161">
        <f t="shared" si="354"/>
        <v>1.20835</v>
      </c>
      <c r="W1338" s="161">
        <f t="shared" si="355"/>
        <v>556.87487445565364</v>
      </c>
      <c r="X1338" s="121">
        <f t="shared" si="356"/>
        <v>11.227515</v>
      </c>
      <c r="Y1338" s="188">
        <v>13.287000000000001</v>
      </c>
      <c r="Z1338" s="148">
        <f t="shared" si="357"/>
        <v>1</v>
      </c>
      <c r="AA1338" s="148">
        <f t="shared" si="358"/>
        <v>1</v>
      </c>
      <c r="AB1338" s="122">
        <f t="shared" si="359"/>
        <v>460.85560843766592</v>
      </c>
      <c r="AC1338" s="30">
        <f t="shared" si="360"/>
        <v>659.64384199999984</v>
      </c>
      <c r="AD1338" s="31">
        <f t="shared" si="361"/>
        <v>1</v>
      </c>
      <c r="AE1338" s="164">
        <f t="shared" si="362"/>
        <v>36.321999999999996</v>
      </c>
      <c r="AF1338" s="165">
        <f t="shared" si="363"/>
        <v>11.227515</v>
      </c>
      <c r="AH1338" t="str">
        <f t="shared" si="364"/>
        <v>2023</v>
      </c>
    </row>
    <row r="1339" spans="4:34" hidden="1" x14ac:dyDescent="0.25">
      <c r="D1339" s="282" t="str">
        <f t="shared" si="349"/>
        <v>Q4 2023</v>
      </c>
      <c r="E1339" s="114" t="s">
        <v>206</v>
      </c>
      <c r="F1339" s="115" t="s">
        <v>86</v>
      </c>
      <c r="G1339" s="157" t="s">
        <v>43</v>
      </c>
      <c r="H1339" s="157" t="s">
        <v>197</v>
      </c>
      <c r="I1339" s="116" t="s">
        <v>72</v>
      </c>
      <c r="J1339" s="116" t="s">
        <v>45</v>
      </c>
      <c r="K1339" s="116" t="s">
        <v>75</v>
      </c>
      <c r="L1339" s="116" t="s">
        <v>75</v>
      </c>
      <c r="M1339" s="116"/>
      <c r="N1339" s="117">
        <v>1.43</v>
      </c>
      <c r="O1339" s="146">
        <v>466</v>
      </c>
      <c r="P1339" s="146">
        <v>466</v>
      </c>
      <c r="Q1339" s="242">
        <v>0.62</v>
      </c>
      <c r="R1339" s="118" t="str">
        <f t="shared" si="350"/>
        <v>400 - 499</v>
      </c>
      <c r="S1339" s="118" t="str">
        <f t="shared" si="351"/>
        <v>1.4 - 1.59</v>
      </c>
      <c r="T1339" s="119">
        <f t="shared" si="352"/>
        <v>0.88659999999999994</v>
      </c>
      <c r="U1339" s="120">
        <f t="shared" si="353"/>
        <v>0.40897918203999989</v>
      </c>
      <c r="V1339" s="161">
        <f t="shared" si="354"/>
        <v>0.88659999999999983</v>
      </c>
      <c r="W1339" s="161">
        <f t="shared" si="355"/>
        <v>408.59458244083459</v>
      </c>
      <c r="X1339" s="121">
        <f t="shared" si="356"/>
        <v>8.23794</v>
      </c>
      <c r="Y1339" s="188">
        <v>13.287000000000001</v>
      </c>
      <c r="Z1339" s="148">
        <f t="shared" si="357"/>
        <v>1</v>
      </c>
      <c r="AA1339" s="148">
        <f t="shared" si="358"/>
        <v>1</v>
      </c>
      <c r="AB1339" s="122">
        <f t="shared" si="359"/>
        <v>460.85560843766592</v>
      </c>
      <c r="AC1339" s="30">
        <f t="shared" si="360"/>
        <v>659.64384199999984</v>
      </c>
      <c r="AD1339" s="31">
        <f t="shared" si="361"/>
        <v>1</v>
      </c>
      <c r="AE1339" s="164">
        <f t="shared" si="362"/>
        <v>36.321999999999996</v>
      </c>
      <c r="AF1339" s="165">
        <f t="shared" si="363"/>
        <v>8.23794</v>
      </c>
      <c r="AH1339" t="str">
        <f t="shared" si="364"/>
        <v>2023</v>
      </c>
    </row>
    <row r="1340" spans="4:34" hidden="1" x14ac:dyDescent="0.25">
      <c r="D1340" s="282" t="str">
        <f t="shared" si="349"/>
        <v>Q4 2023</v>
      </c>
      <c r="E1340" s="114" t="s">
        <v>206</v>
      </c>
      <c r="F1340" s="115" t="s">
        <v>86</v>
      </c>
      <c r="G1340" s="157" t="s">
        <v>43</v>
      </c>
      <c r="H1340" s="157" t="s">
        <v>197</v>
      </c>
      <c r="I1340" s="116" t="s">
        <v>58</v>
      </c>
      <c r="J1340" s="116" t="s">
        <v>45</v>
      </c>
      <c r="K1340" s="116" t="s">
        <v>130</v>
      </c>
      <c r="L1340" s="116" t="s">
        <v>130</v>
      </c>
      <c r="M1340" s="116" t="s">
        <v>165</v>
      </c>
      <c r="N1340" s="117">
        <v>1.64</v>
      </c>
      <c r="O1340" s="146">
        <v>280</v>
      </c>
      <c r="P1340" s="146">
        <v>456</v>
      </c>
      <c r="Q1340" s="242">
        <v>7.4999999999999997E-2</v>
      </c>
      <c r="R1340" s="118" t="str">
        <f t="shared" si="350"/>
        <v>300 - 399</v>
      </c>
      <c r="S1340" s="118" t="str">
        <f t="shared" si="351"/>
        <v>1.6 - 1.79</v>
      </c>
      <c r="T1340" s="119">
        <f t="shared" si="352"/>
        <v>0.12299999999999998</v>
      </c>
      <c r="U1340" s="120">
        <f t="shared" si="353"/>
        <v>5.8031435409923976E-2</v>
      </c>
      <c r="V1340" s="161">
        <f t="shared" si="354"/>
        <v>0.12299999999999997</v>
      </c>
      <c r="W1340" s="161">
        <f t="shared" si="355"/>
        <v>40.132779619657548</v>
      </c>
      <c r="X1340" s="121">
        <f t="shared" si="356"/>
        <v>0.82522499999999999</v>
      </c>
      <c r="Y1340" s="188">
        <v>11.003</v>
      </c>
      <c r="Z1340" s="148">
        <f t="shared" si="357"/>
        <v>35</v>
      </c>
      <c r="AA1340" s="148">
        <f t="shared" si="358"/>
        <v>57</v>
      </c>
      <c r="AB1340" s="122">
        <f t="shared" si="359"/>
        <v>326.28276113542722</v>
      </c>
      <c r="AC1340" s="30">
        <f t="shared" si="360"/>
        <v>773.75247213231978</v>
      </c>
      <c r="AD1340" s="31">
        <f t="shared" si="361"/>
        <v>0.61403508771929827</v>
      </c>
      <c r="AE1340" s="164">
        <f t="shared" si="362"/>
        <v>41.655999999999992</v>
      </c>
      <c r="AF1340" s="165">
        <f t="shared" si="363"/>
        <v>0.82522499999999999</v>
      </c>
      <c r="AH1340" t="str">
        <f t="shared" si="364"/>
        <v>2023</v>
      </c>
    </row>
    <row r="1341" spans="4:34" hidden="1" x14ac:dyDescent="0.25">
      <c r="D1341" s="282" t="str">
        <f t="shared" si="349"/>
        <v>Q4 2023</v>
      </c>
      <c r="E1341" s="114" t="s">
        <v>206</v>
      </c>
      <c r="F1341" s="115" t="s">
        <v>86</v>
      </c>
      <c r="G1341" s="157" t="s">
        <v>43</v>
      </c>
      <c r="H1341" s="157" t="s">
        <v>197</v>
      </c>
      <c r="I1341" s="116" t="s">
        <v>72</v>
      </c>
      <c r="J1341" s="116" t="s">
        <v>45</v>
      </c>
      <c r="K1341" s="116" t="s">
        <v>130</v>
      </c>
      <c r="L1341" s="116" t="s">
        <v>130</v>
      </c>
      <c r="M1341" s="116" t="s">
        <v>165</v>
      </c>
      <c r="N1341" s="117">
        <v>1.64</v>
      </c>
      <c r="O1341" s="146">
        <v>280</v>
      </c>
      <c r="P1341" s="146">
        <v>456</v>
      </c>
      <c r="Q1341" s="242">
        <v>0.122</v>
      </c>
      <c r="R1341" s="118" t="str">
        <f t="shared" si="350"/>
        <v>300 - 399</v>
      </c>
      <c r="S1341" s="118" t="str">
        <f t="shared" si="351"/>
        <v>1.6 - 1.79</v>
      </c>
      <c r="T1341" s="119">
        <f t="shared" si="352"/>
        <v>0.20007999999999998</v>
      </c>
      <c r="U1341" s="120">
        <f t="shared" si="353"/>
        <v>9.4397801600143008E-2</v>
      </c>
      <c r="V1341" s="161">
        <f t="shared" si="354"/>
        <v>0.20007999999999998</v>
      </c>
      <c r="W1341" s="161">
        <f t="shared" si="355"/>
        <v>65.282654847976275</v>
      </c>
      <c r="X1341" s="121">
        <f t="shared" si="356"/>
        <v>1.3423659999999999</v>
      </c>
      <c r="Y1341" s="188">
        <v>11.003</v>
      </c>
      <c r="Z1341" s="148">
        <f t="shared" si="357"/>
        <v>35</v>
      </c>
      <c r="AA1341" s="148">
        <f t="shared" si="358"/>
        <v>57</v>
      </c>
      <c r="AB1341" s="122">
        <f t="shared" si="359"/>
        <v>326.28276113542722</v>
      </c>
      <c r="AC1341" s="30">
        <f t="shared" si="360"/>
        <v>773.75247213231978</v>
      </c>
      <c r="AD1341" s="31">
        <f t="shared" si="361"/>
        <v>0.61403508771929827</v>
      </c>
      <c r="AE1341" s="164">
        <f t="shared" si="362"/>
        <v>41.655999999999992</v>
      </c>
      <c r="AF1341" s="165">
        <f t="shared" si="363"/>
        <v>1.3423659999999999</v>
      </c>
      <c r="AH1341" t="str">
        <f t="shared" si="364"/>
        <v>2023</v>
      </c>
    </row>
    <row r="1342" spans="4:34" hidden="1" x14ac:dyDescent="0.25">
      <c r="D1342" s="282" t="str">
        <f t="shared" si="349"/>
        <v>Q4 2023</v>
      </c>
      <c r="E1342" s="114" t="s">
        <v>206</v>
      </c>
      <c r="F1342" s="115" t="s">
        <v>86</v>
      </c>
      <c r="G1342" s="157" t="s">
        <v>43</v>
      </c>
      <c r="H1342" s="157" t="s">
        <v>197</v>
      </c>
      <c r="I1342" s="116" t="s">
        <v>72</v>
      </c>
      <c r="J1342" s="116" t="s">
        <v>45</v>
      </c>
      <c r="K1342" s="116" t="s">
        <v>422</v>
      </c>
      <c r="L1342" s="116" t="s">
        <v>422</v>
      </c>
      <c r="M1342" s="116" t="s">
        <v>428</v>
      </c>
      <c r="N1342" s="117">
        <v>1.47</v>
      </c>
      <c r="O1342" s="146">
        <v>368</v>
      </c>
      <c r="P1342" s="146">
        <v>194</v>
      </c>
      <c r="Q1342" s="242">
        <v>0.23300000000000001</v>
      </c>
      <c r="R1342" s="118" t="str">
        <f t="shared" si="350"/>
        <v>200 - 299</v>
      </c>
      <c r="S1342" s="118" t="str">
        <f t="shared" si="351"/>
        <v>1.4 - 1.59</v>
      </c>
      <c r="T1342" s="119">
        <f t="shared" si="352"/>
        <v>0.34251000000000004</v>
      </c>
      <c r="U1342" s="120">
        <f t="shared" si="353"/>
        <v>0.134001874315925</v>
      </c>
      <c r="V1342" s="161">
        <f t="shared" si="354"/>
        <v>0.34250999999999998</v>
      </c>
      <c r="W1342" s="161">
        <f t="shared" si="355"/>
        <v>96.929120185834762</v>
      </c>
      <c r="X1342" s="121">
        <f t="shared" si="356"/>
        <v>2.0914080000000004</v>
      </c>
      <c r="Y1342" s="188">
        <v>8.9760000000000009</v>
      </c>
      <c r="Z1342" s="148">
        <f t="shared" si="357"/>
        <v>184</v>
      </c>
      <c r="AA1342" s="148">
        <f t="shared" si="358"/>
        <v>97</v>
      </c>
      <c r="AB1342" s="122">
        <f t="shared" si="359"/>
        <v>282.99646779899786</v>
      </c>
      <c r="AC1342" s="30">
        <f t="shared" si="360"/>
        <v>575.11534041169523</v>
      </c>
      <c r="AD1342" s="31">
        <f t="shared" si="361"/>
        <v>1.8969072164948453</v>
      </c>
      <c r="AE1342" s="164">
        <f t="shared" si="362"/>
        <v>37.337999999999994</v>
      </c>
      <c r="AF1342" s="165">
        <f t="shared" si="363"/>
        <v>2.0914080000000004</v>
      </c>
      <c r="AH1342" t="str">
        <f t="shared" si="364"/>
        <v>2023</v>
      </c>
    </row>
    <row r="1343" spans="4:34" hidden="1" x14ac:dyDescent="0.25">
      <c r="D1343" s="282" t="str">
        <f t="shared" si="349"/>
        <v>Q4 2023</v>
      </c>
      <c r="E1343" s="114" t="s">
        <v>206</v>
      </c>
      <c r="F1343" s="115" t="s">
        <v>86</v>
      </c>
      <c r="G1343" s="157" t="s">
        <v>43</v>
      </c>
      <c r="H1343" s="157" t="s">
        <v>197</v>
      </c>
      <c r="I1343" s="116" t="s">
        <v>72</v>
      </c>
      <c r="J1343" s="116" t="s">
        <v>45</v>
      </c>
      <c r="K1343" s="116" t="s">
        <v>78</v>
      </c>
      <c r="L1343" s="116" t="s">
        <v>78</v>
      </c>
      <c r="M1343" s="116" t="s">
        <v>469</v>
      </c>
      <c r="N1343" s="117">
        <v>1.43</v>
      </c>
      <c r="O1343" s="146">
        <v>466</v>
      </c>
      <c r="P1343" s="146">
        <v>466</v>
      </c>
      <c r="Q1343" s="242">
        <v>0.128</v>
      </c>
      <c r="R1343" s="118" t="str">
        <f t="shared" si="350"/>
        <v>400 - 499</v>
      </c>
      <c r="S1343" s="118" t="str">
        <f t="shared" si="351"/>
        <v>1.4 - 1.59</v>
      </c>
      <c r="T1343" s="119">
        <f t="shared" si="352"/>
        <v>0.18304000000000001</v>
      </c>
      <c r="U1343" s="120">
        <f t="shared" si="353"/>
        <v>8.4434411775999973E-2</v>
      </c>
      <c r="V1343" s="161">
        <f t="shared" si="354"/>
        <v>0.18303999999999998</v>
      </c>
      <c r="W1343" s="161">
        <f t="shared" si="355"/>
        <v>84.355010568430373</v>
      </c>
      <c r="X1343" s="121">
        <f t="shared" si="356"/>
        <v>1.7007360000000002</v>
      </c>
      <c r="Y1343" s="188">
        <v>13.287000000000001</v>
      </c>
      <c r="Z1343" s="148">
        <f t="shared" si="357"/>
        <v>1</v>
      </c>
      <c r="AA1343" s="148">
        <f t="shared" si="358"/>
        <v>1</v>
      </c>
      <c r="AB1343" s="122">
        <f t="shared" si="359"/>
        <v>460.85560843766592</v>
      </c>
      <c r="AC1343" s="30">
        <f t="shared" si="360"/>
        <v>659.64384199999984</v>
      </c>
      <c r="AD1343" s="31">
        <f t="shared" si="361"/>
        <v>1</v>
      </c>
      <c r="AE1343" s="164">
        <f t="shared" si="362"/>
        <v>36.321999999999996</v>
      </c>
      <c r="AF1343" s="165">
        <f t="shared" si="363"/>
        <v>1.7007360000000002</v>
      </c>
      <c r="AH1343" t="str">
        <f t="shared" si="364"/>
        <v>2023</v>
      </c>
    </row>
    <row r="1344" spans="4:34" hidden="1" x14ac:dyDescent="0.25">
      <c r="D1344" s="282" t="str">
        <f t="shared" si="349"/>
        <v>Q4 2023</v>
      </c>
      <c r="E1344" s="114" t="s">
        <v>206</v>
      </c>
      <c r="F1344" s="115" t="s">
        <v>86</v>
      </c>
      <c r="G1344" s="157" t="s">
        <v>43</v>
      </c>
      <c r="H1344" s="157" t="s">
        <v>197</v>
      </c>
      <c r="I1344" s="116" t="s">
        <v>44</v>
      </c>
      <c r="J1344" s="116" t="s">
        <v>45</v>
      </c>
      <c r="K1344" s="116" t="s">
        <v>70</v>
      </c>
      <c r="L1344" s="116" t="s">
        <v>118</v>
      </c>
      <c r="M1344" s="116" t="s">
        <v>275</v>
      </c>
      <c r="N1344" s="117">
        <v>1.28</v>
      </c>
      <c r="O1344" s="146">
        <v>416</v>
      </c>
      <c r="P1344" s="146">
        <v>416</v>
      </c>
      <c r="Q1344" s="242">
        <v>1.2999999999999999E-2</v>
      </c>
      <c r="R1344" s="118" t="str">
        <f t="shared" si="350"/>
        <v>400 - 499</v>
      </c>
      <c r="S1344" s="118" t="str">
        <f t="shared" si="351"/>
        <v>1.2 - 1.39</v>
      </c>
      <c r="T1344" s="119">
        <f t="shared" si="352"/>
        <v>1.6639999999999999E-2</v>
      </c>
      <c r="U1344" s="120">
        <f t="shared" si="353"/>
        <v>6.8706959359999993E-3</v>
      </c>
      <c r="V1344" s="161">
        <f t="shared" si="354"/>
        <v>1.6639999999999999E-2</v>
      </c>
      <c r="W1344" s="161">
        <f t="shared" si="355"/>
        <v>7.6480669453136976</v>
      </c>
      <c r="X1344" s="121">
        <f t="shared" si="356"/>
        <v>0.14926729999999999</v>
      </c>
      <c r="Y1344" s="188">
        <v>11.482099999999999</v>
      </c>
      <c r="Z1344" s="148">
        <f t="shared" si="357"/>
        <v>1</v>
      </c>
      <c r="AA1344" s="148">
        <f t="shared" si="358"/>
        <v>1</v>
      </c>
      <c r="AB1344" s="122">
        <f t="shared" si="359"/>
        <v>459.61940777125585</v>
      </c>
      <c r="AC1344" s="30">
        <f t="shared" si="360"/>
        <v>528.51507200000003</v>
      </c>
      <c r="AD1344" s="31">
        <f t="shared" si="361"/>
        <v>1</v>
      </c>
      <c r="AE1344" s="164">
        <f t="shared" si="362"/>
        <v>32.512</v>
      </c>
      <c r="AF1344" s="165">
        <f t="shared" si="363"/>
        <v>0.14926729999999999</v>
      </c>
      <c r="AH1344" t="str">
        <f t="shared" si="364"/>
        <v>2023</v>
      </c>
    </row>
    <row r="1345" spans="4:34" hidden="1" x14ac:dyDescent="0.25">
      <c r="D1345" s="282" t="str">
        <f t="shared" si="349"/>
        <v>Q4 2023</v>
      </c>
      <c r="E1345" s="114" t="s">
        <v>206</v>
      </c>
      <c r="F1345" s="115" t="s">
        <v>86</v>
      </c>
      <c r="G1345" s="157" t="s">
        <v>43</v>
      </c>
      <c r="H1345" s="157" t="s">
        <v>197</v>
      </c>
      <c r="I1345" s="116" t="s">
        <v>72</v>
      </c>
      <c r="J1345" s="116" t="s">
        <v>45</v>
      </c>
      <c r="K1345" s="116" t="s">
        <v>70</v>
      </c>
      <c r="L1345" s="116" t="s">
        <v>118</v>
      </c>
      <c r="M1345" s="116"/>
      <c r="N1345" s="117">
        <v>1.21</v>
      </c>
      <c r="O1345" s="146">
        <v>390</v>
      </c>
      <c r="P1345" s="146">
        <v>390</v>
      </c>
      <c r="Q1345" s="242">
        <v>0.23400000000000001</v>
      </c>
      <c r="R1345" s="118" t="str">
        <f t="shared" si="350"/>
        <v>400 - 499</v>
      </c>
      <c r="S1345" s="118" t="str">
        <f t="shared" si="351"/>
        <v>1.2 - 1.39</v>
      </c>
      <c r="T1345" s="119">
        <f t="shared" si="352"/>
        <v>0.28314</v>
      </c>
      <c r="U1345" s="120">
        <f t="shared" si="353"/>
        <v>0.11051571445199999</v>
      </c>
      <c r="V1345" s="161">
        <f t="shared" si="354"/>
        <v>0.28314</v>
      </c>
      <c r="W1345" s="161">
        <f t="shared" si="355"/>
        <v>129.06112970216867</v>
      </c>
      <c r="X1345" s="121">
        <f t="shared" si="356"/>
        <v>2.694744</v>
      </c>
      <c r="Y1345" s="188">
        <v>11.516</v>
      </c>
      <c r="Z1345" s="148">
        <f t="shared" si="357"/>
        <v>1</v>
      </c>
      <c r="AA1345" s="148">
        <f t="shared" si="358"/>
        <v>1</v>
      </c>
      <c r="AB1345" s="122">
        <f t="shared" si="359"/>
        <v>455.82090026901415</v>
      </c>
      <c r="AC1345" s="30">
        <f t="shared" si="360"/>
        <v>472.28937799999994</v>
      </c>
      <c r="AD1345" s="31">
        <f t="shared" si="361"/>
        <v>1</v>
      </c>
      <c r="AE1345" s="164">
        <f t="shared" si="362"/>
        <v>30.733999999999998</v>
      </c>
      <c r="AF1345" s="165">
        <f t="shared" si="363"/>
        <v>2.694744</v>
      </c>
      <c r="AH1345" t="str">
        <f t="shared" si="364"/>
        <v>2023</v>
      </c>
    </row>
    <row r="1346" spans="4:34" hidden="1" x14ac:dyDescent="0.25">
      <c r="D1346" s="282" t="str">
        <f t="shared" si="349"/>
        <v>Q4 2023</v>
      </c>
      <c r="E1346" s="114" t="s">
        <v>206</v>
      </c>
      <c r="F1346" s="115" t="s">
        <v>86</v>
      </c>
      <c r="G1346" s="157" t="s">
        <v>43</v>
      </c>
      <c r="H1346" s="157" t="s">
        <v>197</v>
      </c>
      <c r="I1346" s="116" t="s">
        <v>72</v>
      </c>
      <c r="J1346" s="116" t="s">
        <v>45</v>
      </c>
      <c r="K1346" s="116" t="s">
        <v>70</v>
      </c>
      <c r="L1346" s="116" t="s">
        <v>77</v>
      </c>
      <c r="M1346" s="116" t="s">
        <v>295</v>
      </c>
      <c r="N1346" s="117">
        <v>1.6</v>
      </c>
      <c r="O1346" s="146">
        <v>400</v>
      </c>
      <c r="P1346" s="146">
        <v>400</v>
      </c>
      <c r="Q1346" s="242">
        <v>0.245</v>
      </c>
      <c r="R1346" s="118" t="str">
        <f t="shared" si="350"/>
        <v>300 - 399</v>
      </c>
      <c r="S1346" s="118" t="str">
        <f t="shared" si="351"/>
        <v>1.6 - 1.79</v>
      </c>
      <c r="T1346" s="119">
        <f t="shared" si="352"/>
        <v>0.39200000000000002</v>
      </c>
      <c r="U1346" s="120">
        <f t="shared" si="353"/>
        <v>0.20232217599999999</v>
      </c>
      <c r="V1346" s="161">
        <f t="shared" si="354"/>
        <v>0.39200000000000002</v>
      </c>
      <c r="W1346" s="161">
        <f t="shared" si="355"/>
        <v>138.59292911256333</v>
      </c>
      <c r="X1346" s="121">
        <f t="shared" si="356"/>
        <v>2.8785050000000001</v>
      </c>
      <c r="Y1346" s="188">
        <v>11.749000000000001</v>
      </c>
      <c r="Z1346" s="148">
        <f t="shared" si="357"/>
        <v>1</v>
      </c>
      <c r="AA1346" s="148">
        <f t="shared" si="358"/>
        <v>1</v>
      </c>
      <c r="AB1346" s="122">
        <f t="shared" si="359"/>
        <v>353.55339059327378</v>
      </c>
      <c r="AC1346" s="30">
        <f t="shared" si="360"/>
        <v>825.8048</v>
      </c>
      <c r="AD1346" s="31">
        <f t="shared" si="361"/>
        <v>1</v>
      </c>
      <c r="AE1346" s="164">
        <f t="shared" si="362"/>
        <v>40.64</v>
      </c>
      <c r="AF1346" s="165">
        <f t="shared" si="363"/>
        <v>2.8785050000000001</v>
      </c>
      <c r="AH1346" t="str">
        <f t="shared" si="364"/>
        <v>2023</v>
      </c>
    </row>
    <row r="1347" spans="4:34" hidden="1" x14ac:dyDescent="0.25">
      <c r="D1347" s="282" t="str">
        <f t="shared" si="349"/>
        <v>Q4 2023</v>
      </c>
      <c r="E1347" s="114" t="s">
        <v>206</v>
      </c>
      <c r="F1347" s="115" t="s">
        <v>86</v>
      </c>
      <c r="G1347" s="157" t="s">
        <v>43</v>
      </c>
      <c r="H1347" s="157" t="s">
        <v>197</v>
      </c>
      <c r="I1347" s="116" t="s">
        <v>58</v>
      </c>
      <c r="J1347" s="116" t="s">
        <v>45</v>
      </c>
      <c r="K1347" s="116" t="s">
        <v>70</v>
      </c>
      <c r="L1347" s="116" t="s">
        <v>148</v>
      </c>
      <c r="M1347" s="116" t="s">
        <v>424</v>
      </c>
      <c r="N1347" s="117">
        <v>1.6</v>
      </c>
      <c r="O1347" s="146">
        <v>320</v>
      </c>
      <c r="P1347" s="146">
        <v>360</v>
      </c>
      <c r="Q1347" s="242">
        <v>0.17</v>
      </c>
      <c r="R1347" s="118" t="str">
        <f t="shared" si="350"/>
        <v>300 - 399</v>
      </c>
      <c r="S1347" s="118" t="str">
        <f t="shared" si="351"/>
        <v>1.6 - 1.79</v>
      </c>
      <c r="T1347" s="119">
        <f t="shared" si="352"/>
        <v>0.27200000000000002</v>
      </c>
      <c r="U1347" s="120">
        <f t="shared" si="353"/>
        <v>0.13941863106206895</v>
      </c>
      <c r="V1347" s="161">
        <f t="shared" si="354"/>
        <v>0.27200000000000002</v>
      </c>
      <c r="W1347" s="161">
        <f t="shared" si="355"/>
        <v>81.88284313578761</v>
      </c>
      <c r="X1347" s="121">
        <f t="shared" si="356"/>
        <v>1.7596700000000003</v>
      </c>
      <c r="Y1347" s="188">
        <v>10.351000000000001</v>
      </c>
      <c r="Z1347" s="148">
        <f t="shared" si="357"/>
        <v>8</v>
      </c>
      <c r="AA1347" s="148">
        <f t="shared" si="358"/>
        <v>9</v>
      </c>
      <c r="AB1347" s="122">
        <f t="shared" si="359"/>
        <v>301.03986446980736</v>
      </c>
      <c r="AC1347" s="30">
        <f t="shared" si="360"/>
        <v>820.10959448275855</v>
      </c>
      <c r="AD1347" s="31">
        <f t="shared" si="361"/>
        <v>0.88888888888888884</v>
      </c>
      <c r="AE1347" s="164">
        <f t="shared" si="362"/>
        <v>40.64</v>
      </c>
      <c r="AF1347" s="165">
        <f t="shared" si="363"/>
        <v>1.7596700000000003</v>
      </c>
      <c r="AH1347" t="str">
        <f t="shared" si="364"/>
        <v>2023</v>
      </c>
    </row>
    <row r="1348" spans="4:34" hidden="1" x14ac:dyDescent="0.25">
      <c r="D1348" s="282" t="str">
        <f t="shared" si="349"/>
        <v>Q4 2023</v>
      </c>
      <c r="E1348" s="114" t="s">
        <v>206</v>
      </c>
      <c r="F1348" s="115" t="s">
        <v>86</v>
      </c>
      <c r="G1348" s="157" t="s">
        <v>43</v>
      </c>
      <c r="H1348" s="157" t="s">
        <v>197</v>
      </c>
      <c r="I1348" s="116" t="s">
        <v>50</v>
      </c>
      <c r="J1348" s="116" t="s">
        <v>45</v>
      </c>
      <c r="K1348" s="116" t="s">
        <v>70</v>
      </c>
      <c r="L1348" s="116" t="s">
        <v>70</v>
      </c>
      <c r="M1348" s="116" t="s">
        <v>152</v>
      </c>
      <c r="N1348" s="117">
        <v>1.4</v>
      </c>
      <c r="O1348" s="146">
        <v>240</v>
      </c>
      <c r="P1348" s="146">
        <v>240</v>
      </c>
      <c r="Q1348" s="242">
        <v>2.1</v>
      </c>
      <c r="R1348" s="118" t="str">
        <f t="shared" si="350"/>
        <v>200 - 299</v>
      </c>
      <c r="S1348" s="118" t="str">
        <f t="shared" si="351"/>
        <v>1.4 - 1.59</v>
      </c>
      <c r="T1348" s="119">
        <f t="shared" si="352"/>
        <v>2.94</v>
      </c>
      <c r="U1348" s="120">
        <f t="shared" si="353"/>
        <v>1.3277392799999999</v>
      </c>
      <c r="V1348" s="161">
        <f t="shared" si="354"/>
        <v>2.9399999999999995</v>
      </c>
      <c r="W1348" s="161">
        <f t="shared" si="355"/>
        <v>712.76363543603998</v>
      </c>
      <c r="X1348" s="121">
        <f t="shared" si="356"/>
        <v>16.844100000000001</v>
      </c>
      <c r="Y1348" s="188">
        <v>8.0210000000000008</v>
      </c>
      <c r="Z1348" s="148">
        <f t="shared" si="357"/>
        <v>1</v>
      </c>
      <c r="AA1348" s="148">
        <f t="shared" si="358"/>
        <v>1</v>
      </c>
      <c r="AB1348" s="122">
        <f t="shared" si="359"/>
        <v>242.43661069253059</v>
      </c>
      <c r="AC1348" s="30">
        <f t="shared" si="360"/>
        <v>632.25679999999988</v>
      </c>
      <c r="AD1348" s="31">
        <f t="shared" si="361"/>
        <v>1</v>
      </c>
      <c r="AE1348" s="164">
        <f t="shared" si="362"/>
        <v>35.559999999999995</v>
      </c>
      <c r="AF1348" s="165">
        <f t="shared" si="363"/>
        <v>16.844100000000001</v>
      </c>
      <c r="AH1348" t="str">
        <f t="shared" si="364"/>
        <v>2023</v>
      </c>
    </row>
    <row r="1349" spans="4:34" hidden="1" x14ac:dyDescent="0.25">
      <c r="D1349" s="282" t="str">
        <f t="shared" si="349"/>
        <v>Q4 2023</v>
      </c>
      <c r="E1349" s="114" t="s">
        <v>206</v>
      </c>
      <c r="F1349" s="115" t="s">
        <v>86</v>
      </c>
      <c r="G1349" s="157" t="s">
        <v>43</v>
      </c>
      <c r="H1349" s="157" t="s">
        <v>197</v>
      </c>
      <c r="I1349" s="116" t="s">
        <v>58</v>
      </c>
      <c r="J1349" s="116" t="s">
        <v>45</v>
      </c>
      <c r="K1349" s="116" t="s">
        <v>70</v>
      </c>
      <c r="L1349" s="116" t="s">
        <v>70</v>
      </c>
      <c r="M1349" s="116" t="s">
        <v>463</v>
      </c>
      <c r="N1349" s="117">
        <v>0.95</v>
      </c>
      <c r="O1349" s="146">
        <v>120</v>
      </c>
      <c r="P1349" s="146">
        <v>180</v>
      </c>
      <c r="Q1349" s="242">
        <v>0.11</v>
      </c>
      <c r="R1349" s="118" t="str">
        <f t="shared" si="350"/>
        <v>200 - 299</v>
      </c>
      <c r="S1349" s="118" t="str">
        <f t="shared" si="351"/>
        <v>0.8 - 0.99</v>
      </c>
      <c r="T1349" s="119">
        <f t="shared" si="352"/>
        <v>0.1045</v>
      </c>
      <c r="U1349" s="120">
        <f t="shared" si="353"/>
        <v>2.9560734923076922E-2</v>
      </c>
      <c r="V1349" s="161">
        <f t="shared" si="354"/>
        <v>0.10450000000000001</v>
      </c>
      <c r="W1349" s="161">
        <f t="shared" si="355"/>
        <v>23.796638418062329</v>
      </c>
      <c r="X1349" s="121">
        <f t="shared" si="356"/>
        <v>0.65164</v>
      </c>
      <c r="Y1349" s="188">
        <v>5.9240000000000004</v>
      </c>
      <c r="Z1349" s="148">
        <f t="shared" si="357"/>
        <v>2</v>
      </c>
      <c r="AA1349" s="148">
        <f t="shared" si="358"/>
        <v>3</v>
      </c>
      <c r="AB1349" s="122">
        <f t="shared" si="359"/>
        <v>227.71902792404143</v>
      </c>
      <c r="AC1349" s="30">
        <f t="shared" si="360"/>
        <v>268.73395384615384</v>
      </c>
      <c r="AD1349" s="31">
        <f t="shared" si="361"/>
        <v>0.66666666666666663</v>
      </c>
      <c r="AE1349" s="164">
        <f t="shared" si="362"/>
        <v>24.13</v>
      </c>
      <c r="AF1349" s="165">
        <f t="shared" si="363"/>
        <v>0.65164</v>
      </c>
      <c r="AH1349" t="str">
        <f t="shared" si="364"/>
        <v>2023</v>
      </c>
    </row>
    <row r="1350" spans="4:34" hidden="1" x14ac:dyDescent="0.25">
      <c r="D1350" s="282" t="str">
        <f t="shared" si="349"/>
        <v>Q4 2023</v>
      </c>
      <c r="E1350" s="114" t="s">
        <v>206</v>
      </c>
      <c r="F1350" s="115" t="s">
        <v>86</v>
      </c>
      <c r="G1350" s="157" t="s">
        <v>43</v>
      </c>
      <c r="H1350" s="157" t="s">
        <v>197</v>
      </c>
      <c r="I1350" s="116" t="s">
        <v>58</v>
      </c>
      <c r="J1350" s="116" t="s">
        <v>45</v>
      </c>
      <c r="K1350" s="116" t="s">
        <v>70</v>
      </c>
      <c r="L1350" s="116" t="s">
        <v>70</v>
      </c>
      <c r="M1350" s="116" t="s">
        <v>463</v>
      </c>
      <c r="N1350" s="117">
        <v>1.8</v>
      </c>
      <c r="O1350" s="146">
        <v>368</v>
      </c>
      <c r="P1350" s="146">
        <v>448</v>
      </c>
      <c r="Q1350" s="242">
        <v>0.19</v>
      </c>
      <c r="R1350" s="118" t="str">
        <f t="shared" si="350"/>
        <v>300 - 399</v>
      </c>
      <c r="S1350" s="118" t="str">
        <f t="shared" si="351"/>
        <v>1.8 - 1.99</v>
      </c>
      <c r="T1350" s="119">
        <f t="shared" si="352"/>
        <v>0.34200000000000003</v>
      </c>
      <c r="U1350" s="120">
        <f t="shared" si="353"/>
        <v>0.19479920748210211</v>
      </c>
      <c r="V1350" s="161">
        <f t="shared" si="354"/>
        <v>0.34200000000000003</v>
      </c>
      <c r="W1350" s="161">
        <f t="shared" si="355"/>
        <v>110.1554392665201</v>
      </c>
      <c r="X1350" s="121">
        <f t="shared" si="356"/>
        <v>2.2676500000000002</v>
      </c>
      <c r="Y1350" s="188">
        <v>11.935</v>
      </c>
      <c r="Z1350" s="148">
        <f t="shared" si="357"/>
        <v>23</v>
      </c>
      <c r="AA1350" s="148">
        <f t="shared" si="358"/>
        <v>28</v>
      </c>
      <c r="AB1350" s="122">
        <f t="shared" si="359"/>
        <v>322.09192767988333</v>
      </c>
      <c r="AC1350" s="30">
        <f t="shared" si="360"/>
        <v>1025.2589867479057</v>
      </c>
      <c r="AD1350" s="31">
        <f t="shared" si="361"/>
        <v>0.8214285714285714</v>
      </c>
      <c r="AE1350" s="164">
        <f t="shared" si="362"/>
        <v>45.72</v>
      </c>
      <c r="AF1350" s="165">
        <f t="shared" si="363"/>
        <v>2.2676500000000002</v>
      </c>
      <c r="AH1350" t="str">
        <f t="shared" si="364"/>
        <v>2023</v>
      </c>
    </row>
    <row r="1351" spans="4:34" hidden="1" x14ac:dyDescent="0.25">
      <c r="D1351" s="282" t="str">
        <f t="shared" si="349"/>
        <v>Q4 2023</v>
      </c>
      <c r="E1351" s="114" t="s">
        <v>206</v>
      </c>
      <c r="F1351" s="115" t="s">
        <v>86</v>
      </c>
      <c r="G1351" s="157" t="s">
        <v>43</v>
      </c>
      <c r="H1351" s="157" t="s">
        <v>197</v>
      </c>
      <c r="I1351" s="116" t="s">
        <v>58</v>
      </c>
      <c r="J1351" s="116" t="s">
        <v>45</v>
      </c>
      <c r="K1351" s="116" t="s">
        <v>70</v>
      </c>
      <c r="L1351" s="116" t="s">
        <v>70</v>
      </c>
      <c r="M1351" s="116" t="s">
        <v>463</v>
      </c>
      <c r="N1351" s="117">
        <v>1.5</v>
      </c>
      <c r="O1351" s="146">
        <v>194</v>
      </c>
      <c r="P1351" s="146">
        <v>368</v>
      </c>
      <c r="Q1351" s="242">
        <v>0.27</v>
      </c>
      <c r="R1351" s="118" t="str">
        <f t="shared" si="350"/>
        <v>200 - 299</v>
      </c>
      <c r="S1351" s="118" t="str">
        <f t="shared" si="351"/>
        <v>1.4 - 1.59</v>
      </c>
      <c r="T1351" s="119">
        <f t="shared" si="352"/>
        <v>0.40500000000000003</v>
      </c>
      <c r="U1351" s="120">
        <f t="shared" si="353"/>
        <v>0.16168382123194264</v>
      </c>
      <c r="V1351" s="161">
        <f t="shared" si="354"/>
        <v>0.40499999999999997</v>
      </c>
      <c r="W1351" s="161">
        <f t="shared" si="355"/>
        <v>112.32129806942227</v>
      </c>
      <c r="X1351" s="121">
        <f t="shared" si="356"/>
        <v>2.4235200000000003</v>
      </c>
      <c r="Y1351" s="188">
        <v>8.9760000000000009</v>
      </c>
      <c r="Z1351" s="148">
        <f t="shared" si="357"/>
        <v>97</v>
      </c>
      <c r="AA1351" s="148">
        <f t="shared" si="358"/>
        <v>184</v>
      </c>
      <c r="AB1351" s="122">
        <f t="shared" si="359"/>
        <v>277.3365384430179</v>
      </c>
      <c r="AC1351" s="30">
        <f t="shared" si="360"/>
        <v>598.82896752571344</v>
      </c>
      <c r="AD1351" s="31">
        <f t="shared" si="361"/>
        <v>0.52717391304347827</v>
      </c>
      <c r="AE1351" s="164">
        <f t="shared" si="362"/>
        <v>38.099999999999994</v>
      </c>
      <c r="AF1351" s="165">
        <f t="shared" si="363"/>
        <v>2.4235200000000003</v>
      </c>
      <c r="AH1351" t="str">
        <f t="shared" si="364"/>
        <v>2023</v>
      </c>
    </row>
    <row r="1352" spans="4:34" hidden="1" x14ac:dyDescent="0.25">
      <c r="D1352" s="282" t="str">
        <f t="shared" si="349"/>
        <v>Q4 2023</v>
      </c>
      <c r="E1352" s="114" t="s">
        <v>206</v>
      </c>
      <c r="F1352" s="115" t="s">
        <v>86</v>
      </c>
      <c r="G1352" s="157" t="s">
        <v>43</v>
      </c>
      <c r="H1352" s="157" t="s">
        <v>197</v>
      </c>
      <c r="I1352" s="116" t="s">
        <v>58</v>
      </c>
      <c r="J1352" s="116" t="s">
        <v>45</v>
      </c>
      <c r="K1352" s="116" t="s">
        <v>70</v>
      </c>
      <c r="L1352" s="116" t="s">
        <v>70</v>
      </c>
      <c r="M1352" s="116" t="s">
        <v>463</v>
      </c>
      <c r="N1352" s="117">
        <v>1.2</v>
      </c>
      <c r="O1352" s="146">
        <v>390</v>
      </c>
      <c r="P1352" s="146">
        <v>390</v>
      </c>
      <c r="Q1352" s="242">
        <v>0.45</v>
      </c>
      <c r="R1352" s="118" t="str">
        <f t="shared" si="350"/>
        <v>400 - 499</v>
      </c>
      <c r="S1352" s="118" t="str">
        <f t="shared" si="351"/>
        <v>1.2 - 1.39</v>
      </c>
      <c r="T1352" s="119">
        <f t="shared" si="352"/>
        <v>0.54</v>
      </c>
      <c r="U1352" s="120">
        <f t="shared" si="353"/>
        <v>0.20903183999999997</v>
      </c>
      <c r="V1352" s="161">
        <f t="shared" si="354"/>
        <v>0.54</v>
      </c>
      <c r="W1352" s="161">
        <f t="shared" si="355"/>
        <v>248.1944801964782</v>
      </c>
      <c r="X1352" s="121">
        <f t="shared" si="356"/>
        <v>5.1821999999999999</v>
      </c>
      <c r="Y1352" s="188">
        <v>11.516</v>
      </c>
      <c r="Z1352" s="148">
        <f t="shared" si="357"/>
        <v>1</v>
      </c>
      <c r="AA1352" s="148">
        <f t="shared" si="358"/>
        <v>1</v>
      </c>
      <c r="AB1352" s="122">
        <f t="shared" si="359"/>
        <v>459.61940777125591</v>
      </c>
      <c r="AC1352" s="30">
        <f t="shared" si="360"/>
        <v>464.51519999999988</v>
      </c>
      <c r="AD1352" s="31">
        <f t="shared" si="361"/>
        <v>1</v>
      </c>
      <c r="AE1352" s="164">
        <f t="shared" si="362"/>
        <v>30.479999999999997</v>
      </c>
      <c r="AF1352" s="165">
        <f t="shared" si="363"/>
        <v>5.1821999999999999</v>
      </c>
      <c r="AH1352" t="str">
        <f t="shared" si="364"/>
        <v>2023</v>
      </c>
    </row>
    <row r="1353" spans="4:34" hidden="1" x14ac:dyDescent="0.25">
      <c r="D1353" s="282" t="str">
        <f t="shared" si="349"/>
        <v>Q4 2023</v>
      </c>
      <c r="E1353" s="114" t="s">
        <v>206</v>
      </c>
      <c r="F1353" s="115" t="s">
        <v>86</v>
      </c>
      <c r="G1353" s="157" t="s">
        <v>43</v>
      </c>
      <c r="H1353" s="157" t="s">
        <v>197</v>
      </c>
      <c r="I1353" s="116" t="s">
        <v>58</v>
      </c>
      <c r="J1353" s="116" t="s">
        <v>45</v>
      </c>
      <c r="K1353" s="116" t="s">
        <v>70</v>
      </c>
      <c r="L1353" s="116" t="s">
        <v>70</v>
      </c>
      <c r="M1353" s="116" t="s">
        <v>463</v>
      </c>
      <c r="N1353" s="117">
        <v>1.9</v>
      </c>
      <c r="O1353" s="146">
        <v>240</v>
      </c>
      <c r="P1353" s="146">
        <v>536</v>
      </c>
      <c r="Q1353" s="242">
        <v>0.55000000000000004</v>
      </c>
      <c r="R1353" s="118" t="str">
        <f t="shared" si="350"/>
        <v>300 - 399</v>
      </c>
      <c r="S1353" s="118" t="str">
        <f t="shared" si="351"/>
        <v>1.8 - 1.99</v>
      </c>
      <c r="T1353" s="119">
        <f t="shared" si="352"/>
        <v>1.0449999999999999</v>
      </c>
      <c r="U1353" s="120">
        <f t="shared" si="353"/>
        <v>0.47777695524216007</v>
      </c>
      <c r="V1353" s="161">
        <f t="shared" si="354"/>
        <v>1.0450000000000002</v>
      </c>
      <c r="W1353" s="161">
        <f t="shared" si="355"/>
        <v>323.00315787929998</v>
      </c>
      <c r="X1353" s="121">
        <f t="shared" si="356"/>
        <v>6.1409634638303476</v>
      </c>
      <c r="Y1353" s="188">
        <v>11.165388116055176</v>
      </c>
      <c r="Z1353" s="148">
        <f t="shared" si="357"/>
        <v>30</v>
      </c>
      <c r="AA1353" s="148">
        <f t="shared" si="358"/>
        <v>67</v>
      </c>
      <c r="AB1353" s="122">
        <f t="shared" si="359"/>
        <v>309.09393098497605</v>
      </c>
      <c r="AC1353" s="30">
        <f t="shared" si="360"/>
        <v>868.68537316756363</v>
      </c>
      <c r="AD1353" s="31">
        <f t="shared" si="361"/>
        <v>0.44776119402985076</v>
      </c>
      <c r="AE1353" s="164">
        <f t="shared" si="362"/>
        <v>48.26</v>
      </c>
      <c r="AF1353" s="165">
        <f t="shared" si="363"/>
        <v>6.1409634638303476</v>
      </c>
      <c r="AH1353" t="str">
        <f t="shared" si="364"/>
        <v>2023</v>
      </c>
    </row>
    <row r="1354" spans="4:34" hidden="1" x14ac:dyDescent="0.25">
      <c r="D1354" s="282" t="str">
        <f t="shared" ref="D1354:D1417" si="365">F1354&amp;" "&amp;E1354</f>
        <v>Q4 2023</v>
      </c>
      <c r="E1354" s="114" t="s">
        <v>206</v>
      </c>
      <c r="F1354" s="115" t="s">
        <v>86</v>
      </c>
      <c r="G1354" s="157" t="s">
        <v>43</v>
      </c>
      <c r="H1354" s="157" t="s">
        <v>197</v>
      </c>
      <c r="I1354" s="116" t="s">
        <v>58</v>
      </c>
      <c r="J1354" s="116" t="s">
        <v>45</v>
      </c>
      <c r="K1354" s="116" t="s">
        <v>70</v>
      </c>
      <c r="L1354" s="116" t="s">
        <v>70</v>
      </c>
      <c r="M1354" s="116" t="s">
        <v>463</v>
      </c>
      <c r="N1354" s="117">
        <v>1.4</v>
      </c>
      <c r="O1354" s="146">
        <v>320</v>
      </c>
      <c r="P1354" s="146">
        <v>360</v>
      </c>
      <c r="Q1354" s="242">
        <v>0.85</v>
      </c>
      <c r="R1354" s="118" t="str">
        <f t="shared" si="350"/>
        <v>300 - 399</v>
      </c>
      <c r="S1354" s="118" t="str">
        <f t="shared" si="351"/>
        <v>1.4 - 1.59</v>
      </c>
      <c r="T1354" s="119">
        <f t="shared" si="352"/>
        <v>1.19</v>
      </c>
      <c r="U1354" s="120">
        <f t="shared" si="353"/>
        <v>0.53371194703448266</v>
      </c>
      <c r="V1354" s="161">
        <f t="shared" si="354"/>
        <v>1.19</v>
      </c>
      <c r="W1354" s="161">
        <f t="shared" si="355"/>
        <v>409.41421567893804</v>
      </c>
      <c r="X1354" s="121">
        <f t="shared" si="356"/>
        <v>8.798350000000001</v>
      </c>
      <c r="Y1354" s="188">
        <v>10.351000000000001</v>
      </c>
      <c r="Z1354" s="148">
        <f t="shared" si="357"/>
        <v>8</v>
      </c>
      <c r="AA1354" s="148">
        <f t="shared" si="358"/>
        <v>9</v>
      </c>
      <c r="AB1354" s="122">
        <f t="shared" si="359"/>
        <v>344.04555939406561</v>
      </c>
      <c r="AC1354" s="30">
        <f t="shared" si="360"/>
        <v>627.89640827586197</v>
      </c>
      <c r="AD1354" s="31">
        <f t="shared" si="361"/>
        <v>0.88888888888888884</v>
      </c>
      <c r="AE1354" s="164">
        <f t="shared" si="362"/>
        <v>35.559999999999995</v>
      </c>
      <c r="AF1354" s="165">
        <f t="shared" si="363"/>
        <v>8.798350000000001</v>
      </c>
      <c r="AH1354" t="str">
        <f t="shared" si="364"/>
        <v>2023</v>
      </c>
    </row>
    <row r="1355" spans="4:34" hidden="1" x14ac:dyDescent="0.25">
      <c r="D1355" s="282" t="str">
        <f t="shared" si="365"/>
        <v>Q4 2023</v>
      </c>
      <c r="E1355" s="114" t="s">
        <v>206</v>
      </c>
      <c r="F1355" s="115" t="s">
        <v>86</v>
      </c>
      <c r="G1355" s="157" t="s">
        <v>43</v>
      </c>
      <c r="H1355" s="157" t="s">
        <v>197</v>
      </c>
      <c r="I1355" s="116" t="s">
        <v>89</v>
      </c>
      <c r="J1355" s="116" t="s">
        <v>45</v>
      </c>
      <c r="K1355" s="116" t="s">
        <v>70</v>
      </c>
      <c r="L1355" s="116" t="s">
        <v>70</v>
      </c>
      <c r="M1355" s="116" t="s">
        <v>185</v>
      </c>
      <c r="N1355" s="117">
        <v>1.8</v>
      </c>
      <c r="O1355" s="146">
        <v>368</v>
      </c>
      <c r="P1355" s="146">
        <v>448</v>
      </c>
      <c r="Q1355" s="242">
        <v>0.01</v>
      </c>
      <c r="R1355" s="118" t="str">
        <f t="shared" si="350"/>
        <v>300 - 399</v>
      </c>
      <c r="S1355" s="118" t="str">
        <f t="shared" si="351"/>
        <v>1.8 - 1.99</v>
      </c>
      <c r="T1355" s="119">
        <f t="shared" si="352"/>
        <v>1.8000000000000002E-2</v>
      </c>
      <c r="U1355" s="120">
        <f t="shared" si="353"/>
        <v>1.0252589867479059E-2</v>
      </c>
      <c r="V1355" s="161">
        <f t="shared" si="354"/>
        <v>1.8000000000000002E-2</v>
      </c>
      <c r="W1355" s="161">
        <f t="shared" si="355"/>
        <v>5.7976546982379</v>
      </c>
      <c r="X1355" s="121">
        <f t="shared" si="356"/>
        <v>0.11935000000000001</v>
      </c>
      <c r="Y1355" s="188">
        <v>11.935</v>
      </c>
      <c r="Z1355" s="148">
        <f t="shared" si="357"/>
        <v>23</v>
      </c>
      <c r="AA1355" s="148">
        <f t="shared" si="358"/>
        <v>28</v>
      </c>
      <c r="AB1355" s="122">
        <f t="shared" si="359"/>
        <v>322.09192767988333</v>
      </c>
      <c r="AC1355" s="30">
        <f t="shared" si="360"/>
        <v>1025.2589867479057</v>
      </c>
      <c r="AD1355" s="31">
        <f t="shared" si="361"/>
        <v>0.8214285714285714</v>
      </c>
      <c r="AE1355" s="164">
        <f t="shared" si="362"/>
        <v>45.72</v>
      </c>
      <c r="AF1355" s="165">
        <f t="shared" si="363"/>
        <v>0.11935000000000001</v>
      </c>
      <c r="AH1355" t="str">
        <f t="shared" si="364"/>
        <v>2023</v>
      </c>
    </row>
    <row r="1356" spans="4:34" hidden="1" x14ac:dyDescent="0.25">
      <c r="D1356" s="282" t="str">
        <f t="shared" si="365"/>
        <v>Q4 2023</v>
      </c>
      <c r="E1356" s="114" t="s">
        <v>206</v>
      </c>
      <c r="F1356" s="115" t="s">
        <v>86</v>
      </c>
      <c r="G1356" s="157" t="s">
        <v>43</v>
      </c>
      <c r="H1356" s="157" t="s">
        <v>197</v>
      </c>
      <c r="I1356" s="116" t="s">
        <v>72</v>
      </c>
      <c r="J1356" s="116" t="s">
        <v>45</v>
      </c>
      <c r="K1356" s="116" t="s">
        <v>70</v>
      </c>
      <c r="L1356" s="116" t="s">
        <v>70</v>
      </c>
      <c r="M1356" s="116" t="s">
        <v>294</v>
      </c>
      <c r="N1356" s="117">
        <v>1.744</v>
      </c>
      <c r="O1356" s="146">
        <v>400</v>
      </c>
      <c r="P1356" s="146">
        <v>400</v>
      </c>
      <c r="Q1356" s="242">
        <v>1.2999999999999999E-2</v>
      </c>
      <c r="R1356" s="118" t="str">
        <f t="shared" si="350"/>
        <v>300 - 399</v>
      </c>
      <c r="S1356" s="118" t="str">
        <f t="shared" si="351"/>
        <v>1.6 - 1.79</v>
      </c>
      <c r="T1356" s="119">
        <f t="shared" si="352"/>
        <v>2.2671999999999998E-2</v>
      </c>
      <c r="U1356" s="120">
        <f t="shared" si="353"/>
        <v>1.2754802877439998E-2</v>
      </c>
      <c r="V1356" s="161">
        <f t="shared" si="354"/>
        <v>2.2672000000000001E-2</v>
      </c>
      <c r="W1356" s="161">
        <f t="shared" si="355"/>
        <v>7.353910524340094</v>
      </c>
      <c r="X1356" s="121">
        <f t="shared" si="356"/>
        <v>0.15273700000000001</v>
      </c>
      <c r="Y1356" s="188">
        <v>11.749000000000001</v>
      </c>
      <c r="Z1356" s="148">
        <f t="shared" si="357"/>
        <v>1</v>
      </c>
      <c r="AA1356" s="148">
        <f t="shared" si="358"/>
        <v>1</v>
      </c>
      <c r="AB1356" s="122">
        <f t="shared" si="359"/>
        <v>324.36090880116859</v>
      </c>
      <c r="AC1356" s="30">
        <f t="shared" si="360"/>
        <v>981.13868287999981</v>
      </c>
      <c r="AD1356" s="31">
        <f t="shared" si="361"/>
        <v>1</v>
      </c>
      <c r="AE1356" s="164">
        <f t="shared" si="362"/>
        <v>44.297599999999996</v>
      </c>
      <c r="AF1356" s="165">
        <f t="shared" si="363"/>
        <v>0.15273700000000001</v>
      </c>
      <c r="AH1356" t="str">
        <f t="shared" si="364"/>
        <v>2023</v>
      </c>
    </row>
    <row r="1357" spans="4:34" hidden="1" x14ac:dyDescent="0.25">
      <c r="D1357" s="282" t="str">
        <f t="shared" si="365"/>
        <v>Q4 2023</v>
      </c>
      <c r="E1357" s="114" t="s">
        <v>206</v>
      </c>
      <c r="F1357" s="115" t="s">
        <v>86</v>
      </c>
      <c r="G1357" s="157" t="s">
        <v>43</v>
      </c>
      <c r="H1357" s="157" t="s">
        <v>197</v>
      </c>
      <c r="I1357" s="116" t="s">
        <v>89</v>
      </c>
      <c r="J1357" s="116" t="s">
        <v>45</v>
      </c>
      <c r="K1357" s="116" t="s">
        <v>70</v>
      </c>
      <c r="L1357" s="116" t="s">
        <v>70</v>
      </c>
      <c r="M1357" s="116" t="s">
        <v>185</v>
      </c>
      <c r="N1357" s="117">
        <v>1.7</v>
      </c>
      <c r="O1357" s="146">
        <v>348</v>
      </c>
      <c r="P1357" s="146">
        <v>442</v>
      </c>
      <c r="Q1357" s="242">
        <v>0.03</v>
      </c>
      <c r="R1357" s="118" t="str">
        <f t="shared" si="350"/>
        <v>300 - 399</v>
      </c>
      <c r="S1357" s="118" t="str">
        <f t="shared" si="351"/>
        <v>1.6 - 1.79</v>
      </c>
      <c r="T1357" s="119">
        <f t="shared" si="352"/>
        <v>5.0999999999999997E-2</v>
      </c>
      <c r="U1357" s="120">
        <f t="shared" si="353"/>
        <v>2.7186809344237017E-2</v>
      </c>
      <c r="V1357" s="161">
        <f t="shared" si="354"/>
        <v>5.0999999999999997E-2</v>
      </c>
      <c r="W1357" s="161">
        <f t="shared" si="355"/>
        <v>16.876646586333436</v>
      </c>
      <c r="X1357" s="121">
        <f t="shared" si="356"/>
        <v>0.35247000000000001</v>
      </c>
      <c r="Y1357" s="188">
        <v>11.749000000000001</v>
      </c>
      <c r="Z1357" s="148">
        <f t="shared" si="357"/>
        <v>174</v>
      </c>
      <c r="AA1357" s="148">
        <f t="shared" si="358"/>
        <v>221</v>
      </c>
      <c r="AB1357" s="122">
        <f t="shared" si="359"/>
        <v>330.91463894771442</v>
      </c>
      <c r="AC1357" s="30">
        <f t="shared" si="360"/>
        <v>906.22697814123387</v>
      </c>
      <c r="AD1357" s="31">
        <f t="shared" si="361"/>
        <v>0.78733031674208143</v>
      </c>
      <c r="AE1357" s="164">
        <f t="shared" si="362"/>
        <v>43.18</v>
      </c>
      <c r="AF1357" s="165">
        <f t="shared" si="363"/>
        <v>0.35247000000000001</v>
      </c>
      <c r="AH1357" t="str">
        <f t="shared" si="364"/>
        <v>2023</v>
      </c>
    </row>
    <row r="1358" spans="4:34" hidden="1" x14ac:dyDescent="0.25">
      <c r="D1358" s="282" t="str">
        <f t="shared" si="365"/>
        <v>Q4 2023</v>
      </c>
      <c r="E1358" s="114" t="s">
        <v>206</v>
      </c>
      <c r="F1358" s="115" t="s">
        <v>86</v>
      </c>
      <c r="G1358" s="157" t="s">
        <v>43</v>
      </c>
      <c r="H1358" s="157" t="s">
        <v>197</v>
      </c>
      <c r="I1358" s="116" t="s">
        <v>58</v>
      </c>
      <c r="J1358" s="116" t="s">
        <v>45</v>
      </c>
      <c r="K1358" s="116" t="s">
        <v>70</v>
      </c>
      <c r="L1358" s="116" t="s">
        <v>70</v>
      </c>
      <c r="M1358" s="116" t="s">
        <v>131</v>
      </c>
      <c r="N1358" s="117">
        <v>1.1000000000000001</v>
      </c>
      <c r="O1358" s="146">
        <v>126</v>
      </c>
      <c r="P1358" s="146">
        <v>294</v>
      </c>
      <c r="Q1358" s="242">
        <v>7.0000000000000007E-2</v>
      </c>
      <c r="R1358" s="118" t="str">
        <f t="shared" ref="R1358:R1421" si="366">VLOOKUP(MATCH(AB1358, PPIDefinition, 1), Index2PPICat, 2, FALSE)</f>
        <v>200 - 299</v>
      </c>
      <c r="S1358" s="118" t="str">
        <f t="shared" ref="S1358:S1421" si="367">VLOOKUP(MATCH(N1358, SizeDefinition, 1), Index2SizeCat, 2, FALSE)</f>
        <v>1 - 1.19</v>
      </c>
      <c r="T1358" s="119">
        <f t="shared" ref="T1358:T1421" si="368">N1358*Q1358</f>
        <v>7.7000000000000013E-2</v>
      </c>
      <c r="U1358" s="120">
        <f t="shared" ref="U1358:U1421" si="369">Q1358*AC1358/1000</f>
        <v>1.9785277448275868E-2</v>
      </c>
      <c r="V1358" s="161">
        <f t="shared" ref="V1358:V1421" si="370">Q1358*AE1358/25.4</f>
        <v>7.7000000000000013E-2</v>
      </c>
      <c r="W1358" s="161">
        <f t="shared" ref="W1358:W1421" si="371">Q1358*SQRT(O1358^2+P1358^2)</f>
        <v>22.390372931239892</v>
      </c>
      <c r="X1358" s="121">
        <f t="shared" ref="X1358:X1421" si="372">IF(Q1358=0, 0, Q1358*Y1358)</f>
        <v>0.40028062928691543</v>
      </c>
      <c r="Y1358" s="188">
        <v>5.718294704098791</v>
      </c>
      <c r="Z1358" s="148">
        <f t="shared" ref="Z1358:Z1421" si="373">VLOOKUP(O1358&amp;" x "&amp;P1358, Reso2Code, 3, FALSE)</f>
        <v>3</v>
      </c>
      <c r="AA1358" s="148">
        <f t="shared" ref="AA1358:AA1421" si="374">VLOOKUP(O1358&amp;" x "&amp;P1358, Reso2Code, 4, FALSE)</f>
        <v>7</v>
      </c>
      <c r="AB1358" s="122">
        <f t="shared" ref="AB1358:AB1421" si="375">SQRT(O1358^2+P1358^2)/N1358</f>
        <v>290.78406404207647</v>
      </c>
      <c r="AC1358" s="30">
        <f t="shared" ref="AC1358:AC1421" si="376">AE1358^2*AD1358/(1+AD1358^2)</f>
        <v>282.64682068965521</v>
      </c>
      <c r="AD1358" s="31">
        <f t="shared" ref="AD1358:AD1421" si="377">IF(Z1358=0, 0, Z1358/AA1358)</f>
        <v>0.42857142857142855</v>
      </c>
      <c r="AE1358" s="164">
        <f t="shared" ref="AE1358:AE1421" si="378">N1358*25.4</f>
        <v>27.94</v>
      </c>
      <c r="AF1358" s="165">
        <f t="shared" ref="AF1358:AF1421" si="379">Q1358*Y1358</f>
        <v>0.40028062928691543</v>
      </c>
      <c r="AH1358" t="str">
        <f t="shared" ref="AH1358:AH1421" si="380">TEXT(E1358, "####")</f>
        <v>2023</v>
      </c>
    </row>
    <row r="1359" spans="4:34" hidden="1" x14ac:dyDescent="0.25">
      <c r="D1359" s="282" t="str">
        <f t="shared" si="365"/>
        <v>Q4 2023</v>
      </c>
      <c r="E1359" s="114" t="s">
        <v>206</v>
      </c>
      <c r="F1359" s="115" t="s">
        <v>86</v>
      </c>
      <c r="G1359" s="157" t="s">
        <v>43</v>
      </c>
      <c r="H1359" s="157" t="s">
        <v>197</v>
      </c>
      <c r="I1359" s="116" t="s">
        <v>89</v>
      </c>
      <c r="J1359" s="116" t="s">
        <v>45</v>
      </c>
      <c r="K1359" s="116" t="s">
        <v>70</v>
      </c>
      <c r="L1359" s="116" t="s">
        <v>70</v>
      </c>
      <c r="M1359" s="116" t="s">
        <v>185</v>
      </c>
      <c r="N1359" s="117">
        <v>1.1000000000000001</v>
      </c>
      <c r="O1359" s="146">
        <v>126</v>
      </c>
      <c r="P1359" s="146">
        <v>294</v>
      </c>
      <c r="Q1359" s="242">
        <v>0.1</v>
      </c>
      <c r="R1359" s="118" t="str">
        <f t="shared" si="366"/>
        <v>200 - 299</v>
      </c>
      <c r="S1359" s="118" t="str">
        <f t="shared" si="367"/>
        <v>1 - 1.19</v>
      </c>
      <c r="T1359" s="119">
        <f t="shared" si="368"/>
        <v>0.11000000000000001</v>
      </c>
      <c r="U1359" s="120">
        <f t="shared" si="369"/>
        <v>2.8264682068965524E-2</v>
      </c>
      <c r="V1359" s="161">
        <f t="shared" si="370"/>
        <v>0.11000000000000003</v>
      </c>
      <c r="W1359" s="161">
        <f t="shared" si="371"/>
        <v>31.986247044628414</v>
      </c>
      <c r="X1359" s="121">
        <f t="shared" si="372"/>
        <v>0.57182947040987908</v>
      </c>
      <c r="Y1359" s="188">
        <v>5.718294704098791</v>
      </c>
      <c r="Z1359" s="148">
        <f t="shared" si="373"/>
        <v>3</v>
      </c>
      <c r="AA1359" s="148">
        <f t="shared" si="374"/>
        <v>7</v>
      </c>
      <c r="AB1359" s="122">
        <f t="shared" si="375"/>
        <v>290.78406404207647</v>
      </c>
      <c r="AC1359" s="30">
        <f t="shared" si="376"/>
        <v>282.64682068965521</v>
      </c>
      <c r="AD1359" s="31">
        <f t="shared" si="377"/>
        <v>0.42857142857142855</v>
      </c>
      <c r="AE1359" s="164">
        <f t="shared" si="378"/>
        <v>27.94</v>
      </c>
      <c r="AF1359" s="165">
        <f t="shared" si="379"/>
        <v>0.57182947040987908</v>
      </c>
      <c r="AH1359" t="str">
        <f t="shared" si="380"/>
        <v>2023</v>
      </c>
    </row>
    <row r="1360" spans="4:34" hidden="1" x14ac:dyDescent="0.25">
      <c r="D1360" s="282" t="str">
        <f t="shared" si="365"/>
        <v>Q4 2023</v>
      </c>
      <c r="E1360" s="114" t="s">
        <v>206</v>
      </c>
      <c r="F1360" s="115" t="s">
        <v>86</v>
      </c>
      <c r="G1360" s="157" t="s">
        <v>43</v>
      </c>
      <c r="H1360" s="157" t="s">
        <v>197</v>
      </c>
      <c r="I1360" s="116" t="s">
        <v>72</v>
      </c>
      <c r="J1360" s="116" t="s">
        <v>45</v>
      </c>
      <c r="K1360" s="116" t="s">
        <v>70</v>
      </c>
      <c r="L1360" s="116" t="s">
        <v>70</v>
      </c>
      <c r="M1360" s="116" t="s">
        <v>294</v>
      </c>
      <c r="N1360" s="117">
        <v>1.3</v>
      </c>
      <c r="O1360" s="146">
        <v>466</v>
      </c>
      <c r="P1360" s="146">
        <v>466</v>
      </c>
      <c r="Q1360" s="242">
        <v>0.11799999999999999</v>
      </c>
      <c r="R1360" s="118" t="str">
        <f t="shared" si="366"/>
        <v>500 - 599</v>
      </c>
      <c r="S1360" s="118" t="str">
        <f t="shared" si="367"/>
        <v>1.2 - 1.39</v>
      </c>
      <c r="T1360" s="119">
        <f t="shared" si="368"/>
        <v>0.15340000000000001</v>
      </c>
      <c r="U1360" s="120">
        <f t="shared" si="369"/>
        <v>6.4328903599999987E-2</v>
      </c>
      <c r="V1360" s="161">
        <f t="shared" si="370"/>
        <v>0.15339999999999998</v>
      </c>
      <c r="W1360" s="161">
        <f t="shared" si="371"/>
        <v>77.764775367771747</v>
      </c>
      <c r="X1360" s="121">
        <f t="shared" si="372"/>
        <v>1.567866</v>
      </c>
      <c r="Y1360" s="188">
        <v>13.287000000000001</v>
      </c>
      <c r="Z1360" s="148">
        <f t="shared" si="373"/>
        <v>1</v>
      </c>
      <c r="AA1360" s="148">
        <f t="shared" si="374"/>
        <v>1</v>
      </c>
      <c r="AB1360" s="122">
        <f t="shared" si="375"/>
        <v>506.94116928143251</v>
      </c>
      <c r="AC1360" s="30">
        <f t="shared" si="376"/>
        <v>545.16019999999992</v>
      </c>
      <c r="AD1360" s="31">
        <f t="shared" si="377"/>
        <v>1</v>
      </c>
      <c r="AE1360" s="164">
        <f t="shared" si="378"/>
        <v>33.019999999999996</v>
      </c>
      <c r="AF1360" s="165">
        <f t="shared" si="379"/>
        <v>1.567866</v>
      </c>
      <c r="AH1360" t="str">
        <f t="shared" si="380"/>
        <v>2023</v>
      </c>
    </row>
    <row r="1361" spans="4:34" hidden="1" x14ac:dyDescent="0.25">
      <c r="D1361" s="282" t="str">
        <f t="shared" si="365"/>
        <v>Q4 2023</v>
      </c>
      <c r="E1361" s="114" t="s">
        <v>206</v>
      </c>
      <c r="F1361" s="115" t="s">
        <v>86</v>
      </c>
      <c r="G1361" s="157" t="s">
        <v>43</v>
      </c>
      <c r="H1361" s="157" t="s">
        <v>197</v>
      </c>
      <c r="I1361" s="116" t="s">
        <v>89</v>
      </c>
      <c r="J1361" s="116" t="s">
        <v>45</v>
      </c>
      <c r="K1361" s="116" t="s">
        <v>70</v>
      </c>
      <c r="L1361" s="116" t="s">
        <v>70</v>
      </c>
      <c r="M1361" s="116" t="s">
        <v>131</v>
      </c>
      <c r="N1361" s="117">
        <v>0.95</v>
      </c>
      <c r="O1361" s="146">
        <v>120</v>
      </c>
      <c r="P1361" s="146">
        <v>240</v>
      </c>
      <c r="Q1361" s="242">
        <v>0.15</v>
      </c>
      <c r="R1361" s="118" t="str">
        <f t="shared" si="366"/>
        <v>200 - 299</v>
      </c>
      <c r="S1361" s="118" t="str">
        <f t="shared" si="367"/>
        <v>0.8 - 0.99</v>
      </c>
      <c r="T1361" s="119">
        <f t="shared" si="368"/>
        <v>0.14249999999999999</v>
      </c>
      <c r="U1361" s="120">
        <f t="shared" si="369"/>
        <v>3.4935414000000005E-2</v>
      </c>
      <c r="V1361" s="161">
        <f t="shared" si="370"/>
        <v>0.14249999999999999</v>
      </c>
      <c r="W1361" s="161">
        <f t="shared" si="371"/>
        <v>40.249223594996209</v>
      </c>
      <c r="X1361" s="121">
        <f t="shared" si="372"/>
        <v>0.99344999999999994</v>
      </c>
      <c r="Y1361" s="188">
        <v>6.6230000000000002</v>
      </c>
      <c r="Z1361" s="148">
        <f t="shared" si="373"/>
        <v>1</v>
      </c>
      <c r="AA1361" s="148">
        <f t="shared" si="374"/>
        <v>2</v>
      </c>
      <c r="AB1361" s="122">
        <f t="shared" si="375"/>
        <v>282.45069189471025</v>
      </c>
      <c r="AC1361" s="30">
        <f t="shared" si="376"/>
        <v>232.90276</v>
      </c>
      <c r="AD1361" s="31">
        <f t="shared" si="377"/>
        <v>0.5</v>
      </c>
      <c r="AE1361" s="164">
        <f t="shared" si="378"/>
        <v>24.13</v>
      </c>
      <c r="AF1361" s="165">
        <f t="shared" si="379"/>
        <v>0.99344999999999994</v>
      </c>
      <c r="AH1361" t="str">
        <f t="shared" si="380"/>
        <v>2023</v>
      </c>
    </row>
    <row r="1362" spans="4:34" hidden="1" x14ac:dyDescent="0.25">
      <c r="D1362" s="282" t="str">
        <f t="shared" si="365"/>
        <v>Q4 2023</v>
      </c>
      <c r="E1362" s="114" t="s">
        <v>206</v>
      </c>
      <c r="F1362" s="115" t="s">
        <v>86</v>
      </c>
      <c r="G1362" s="157" t="s">
        <v>43</v>
      </c>
      <c r="H1362" s="157" t="s">
        <v>197</v>
      </c>
      <c r="I1362" s="116" t="s">
        <v>89</v>
      </c>
      <c r="J1362" s="116" t="s">
        <v>45</v>
      </c>
      <c r="K1362" s="116" t="s">
        <v>70</v>
      </c>
      <c r="L1362" s="116" t="s">
        <v>70</v>
      </c>
      <c r="M1362" s="116" t="s">
        <v>131</v>
      </c>
      <c r="N1362" s="117">
        <v>1.39</v>
      </c>
      <c r="O1362" s="146">
        <v>454</v>
      </c>
      <c r="P1362" s="146">
        <v>454</v>
      </c>
      <c r="Q1362" s="242">
        <v>0.2</v>
      </c>
      <c r="R1362" s="118" t="str">
        <f t="shared" si="366"/>
        <v>400 - 499</v>
      </c>
      <c r="S1362" s="118" t="str">
        <f t="shared" si="367"/>
        <v>1.2 - 1.39</v>
      </c>
      <c r="T1362" s="119">
        <f t="shared" si="368"/>
        <v>0.27799999999999997</v>
      </c>
      <c r="U1362" s="120">
        <f t="shared" si="369"/>
        <v>0.1246513636</v>
      </c>
      <c r="V1362" s="161">
        <f t="shared" si="370"/>
        <v>0.27799999999999997</v>
      </c>
      <c r="W1362" s="161">
        <f t="shared" si="371"/>
        <v>128.41059146347703</v>
      </c>
      <c r="X1362" s="121">
        <f t="shared" si="372"/>
        <v>2.6013999999999999</v>
      </c>
      <c r="Y1362" s="188">
        <v>13.007</v>
      </c>
      <c r="Z1362" s="148">
        <f t="shared" si="373"/>
        <v>1</v>
      </c>
      <c r="AA1362" s="148">
        <f t="shared" si="374"/>
        <v>1</v>
      </c>
      <c r="AB1362" s="122">
        <f t="shared" si="375"/>
        <v>461.90860238660804</v>
      </c>
      <c r="AC1362" s="30">
        <f t="shared" si="376"/>
        <v>623.25681799999995</v>
      </c>
      <c r="AD1362" s="31">
        <f t="shared" si="377"/>
        <v>1</v>
      </c>
      <c r="AE1362" s="164">
        <f t="shared" si="378"/>
        <v>35.305999999999997</v>
      </c>
      <c r="AF1362" s="165">
        <f t="shared" si="379"/>
        <v>2.6013999999999999</v>
      </c>
      <c r="AH1362" t="str">
        <f t="shared" si="380"/>
        <v>2023</v>
      </c>
    </row>
    <row r="1363" spans="4:34" hidden="1" x14ac:dyDescent="0.25">
      <c r="D1363" s="282" t="str">
        <f t="shared" si="365"/>
        <v>Q4 2023</v>
      </c>
      <c r="E1363" s="114" t="s">
        <v>206</v>
      </c>
      <c r="F1363" s="115" t="s">
        <v>86</v>
      </c>
      <c r="G1363" s="157" t="s">
        <v>43</v>
      </c>
      <c r="H1363" s="157" t="s">
        <v>197</v>
      </c>
      <c r="I1363" s="116" t="s">
        <v>89</v>
      </c>
      <c r="J1363" s="116" t="s">
        <v>45</v>
      </c>
      <c r="K1363" s="116" t="s">
        <v>70</v>
      </c>
      <c r="L1363" s="116" t="s">
        <v>70</v>
      </c>
      <c r="M1363" s="116" t="s">
        <v>185</v>
      </c>
      <c r="N1363" s="117">
        <v>1.2</v>
      </c>
      <c r="O1363" s="146">
        <v>390</v>
      </c>
      <c r="P1363" s="146">
        <v>390</v>
      </c>
      <c r="Q1363" s="242">
        <v>0.28999999999999998</v>
      </c>
      <c r="R1363" s="118" t="str">
        <f t="shared" si="366"/>
        <v>400 - 499</v>
      </c>
      <c r="S1363" s="118" t="str">
        <f t="shared" si="367"/>
        <v>1.2 - 1.39</v>
      </c>
      <c r="T1363" s="119">
        <f t="shared" si="368"/>
        <v>0.34799999999999998</v>
      </c>
      <c r="U1363" s="120">
        <f t="shared" si="369"/>
        <v>0.13470940799999997</v>
      </c>
      <c r="V1363" s="161">
        <f t="shared" si="370"/>
        <v>0.34799999999999992</v>
      </c>
      <c r="W1363" s="161">
        <f t="shared" si="371"/>
        <v>159.94755390439704</v>
      </c>
      <c r="X1363" s="121">
        <f t="shared" si="372"/>
        <v>3.3396399999999997</v>
      </c>
      <c r="Y1363" s="188">
        <v>11.516</v>
      </c>
      <c r="Z1363" s="148">
        <f t="shared" si="373"/>
        <v>1</v>
      </c>
      <c r="AA1363" s="148">
        <f t="shared" si="374"/>
        <v>1</v>
      </c>
      <c r="AB1363" s="122">
        <f t="shared" si="375"/>
        <v>459.61940777125591</v>
      </c>
      <c r="AC1363" s="30">
        <f t="shared" si="376"/>
        <v>464.51519999999988</v>
      </c>
      <c r="AD1363" s="31">
        <f t="shared" si="377"/>
        <v>1</v>
      </c>
      <c r="AE1363" s="164">
        <f t="shared" si="378"/>
        <v>30.479999999999997</v>
      </c>
      <c r="AF1363" s="165">
        <f t="shared" si="379"/>
        <v>3.3396399999999997</v>
      </c>
      <c r="AH1363" t="str">
        <f t="shared" si="380"/>
        <v>2023</v>
      </c>
    </row>
    <row r="1364" spans="4:34" hidden="1" x14ac:dyDescent="0.25">
      <c r="D1364" s="282" t="str">
        <f t="shared" si="365"/>
        <v>Q4 2023</v>
      </c>
      <c r="E1364" s="114" t="s">
        <v>206</v>
      </c>
      <c r="F1364" s="115" t="s">
        <v>86</v>
      </c>
      <c r="G1364" s="157" t="s">
        <v>43</v>
      </c>
      <c r="H1364" s="157" t="s">
        <v>197</v>
      </c>
      <c r="I1364" s="116" t="s">
        <v>89</v>
      </c>
      <c r="J1364" s="116" t="s">
        <v>45</v>
      </c>
      <c r="K1364" s="116" t="s">
        <v>70</v>
      </c>
      <c r="L1364" s="116" t="s">
        <v>70</v>
      </c>
      <c r="M1364" s="116" t="s">
        <v>185</v>
      </c>
      <c r="N1364" s="117">
        <v>1.6</v>
      </c>
      <c r="O1364" s="146">
        <v>320</v>
      </c>
      <c r="P1364" s="146">
        <v>360</v>
      </c>
      <c r="Q1364" s="242">
        <v>0.35</v>
      </c>
      <c r="R1364" s="118" t="str">
        <f t="shared" si="366"/>
        <v>300 - 399</v>
      </c>
      <c r="S1364" s="118" t="str">
        <f t="shared" si="367"/>
        <v>1.6 - 1.79</v>
      </c>
      <c r="T1364" s="119">
        <f t="shared" si="368"/>
        <v>0.55999999999999994</v>
      </c>
      <c r="U1364" s="120">
        <f t="shared" si="369"/>
        <v>0.28703835806896544</v>
      </c>
      <c r="V1364" s="161">
        <f t="shared" si="370"/>
        <v>0.55999999999999994</v>
      </c>
      <c r="W1364" s="161">
        <f t="shared" si="371"/>
        <v>168.58232410309213</v>
      </c>
      <c r="X1364" s="121">
        <f t="shared" si="372"/>
        <v>3.6228500000000001</v>
      </c>
      <c r="Y1364" s="188">
        <v>10.351000000000001</v>
      </c>
      <c r="Z1364" s="148">
        <f t="shared" si="373"/>
        <v>8</v>
      </c>
      <c r="AA1364" s="148">
        <f t="shared" si="374"/>
        <v>9</v>
      </c>
      <c r="AB1364" s="122">
        <f t="shared" si="375"/>
        <v>301.03986446980736</v>
      </c>
      <c r="AC1364" s="30">
        <f t="shared" si="376"/>
        <v>820.10959448275855</v>
      </c>
      <c r="AD1364" s="31">
        <f t="shared" si="377"/>
        <v>0.88888888888888884</v>
      </c>
      <c r="AE1364" s="164">
        <f t="shared" si="378"/>
        <v>40.64</v>
      </c>
      <c r="AF1364" s="165">
        <f t="shared" si="379"/>
        <v>3.6228500000000001</v>
      </c>
      <c r="AH1364" t="str">
        <f t="shared" si="380"/>
        <v>2023</v>
      </c>
    </row>
    <row r="1365" spans="4:34" hidden="1" x14ac:dyDescent="0.25">
      <c r="D1365" s="282" t="str">
        <f t="shared" si="365"/>
        <v>Q4 2023</v>
      </c>
      <c r="E1365" s="114" t="s">
        <v>206</v>
      </c>
      <c r="F1365" s="115" t="s">
        <v>86</v>
      </c>
      <c r="G1365" s="157" t="s">
        <v>43</v>
      </c>
      <c r="H1365" s="157" t="s">
        <v>197</v>
      </c>
      <c r="I1365" s="116" t="s">
        <v>89</v>
      </c>
      <c r="J1365" s="116" t="s">
        <v>45</v>
      </c>
      <c r="K1365" s="116" t="s">
        <v>70</v>
      </c>
      <c r="L1365" s="116" t="s">
        <v>70</v>
      </c>
      <c r="M1365" s="116" t="s">
        <v>185</v>
      </c>
      <c r="N1365" s="117">
        <v>1.43</v>
      </c>
      <c r="O1365" s="146">
        <v>466</v>
      </c>
      <c r="P1365" s="146">
        <v>466</v>
      </c>
      <c r="Q1365" s="242">
        <v>0.41</v>
      </c>
      <c r="R1365" s="118" t="str">
        <f t="shared" si="366"/>
        <v>400 - 499</v>
      </c>
      <c r="S1365" s="118" t="str">
        <f t="shared" si="367"/>
        <v>1.4 - 1.59</v>
      </c>
      <c r="T1365" s="119">
        <f t="shared" si="368"/>
        <v>0.58629999999999993</v>
      </c>
      <c r="U1365" s="120">
        <f t="shared" si="369"/>
        <v>0.27045397521999992</v>
      </c>
      <c r="V1365" s="161">
        <f t="shared" si="370"/>
        <v>0.58629999999999993</v>
      </c>
      <c r="W1365" s="161">
        <f t="shared" si="371"/>
        <v>270.19964322700349</v>
      </c>
      <c r="X1365" s="121">
        <f t="shared" si="372"/>
        <v>5.4476699999999996</v>
      </c>
      <c r="Y1365" s="188">
        <v>13.287000000000001</v>
      </c>
      <c r="Z1365" s="148">
        <f t="shared" si="373"/>
        <v>1</v>
      </c>
      <c r="AA1365" s="148">
        <f t="shared" si="374"/>
        <v>1</v>
      </c>
      <c r="AB1365" s="122">
        <f t="shared" si="375"/>
        <v>460.85560843766592</v>
      </c>
      <c r="AC1365" s="30">
        <f t="shared" si="376"/>
        <v>659.64384199999984</v>
      </c>
      <c r="AD1365" s="31">
        <f t="shared" si="377"/>
        <v>1</v>
      </c>
      <c r="AE1365" s="164">
        <f t="shared" si="378"/>
        <v>36.321999999999996</v>
      </c>
      <c r="AF1365" s="165">
        <f t="shared" si="379"/>
        <v>5.4476699999999996</v>
      </c>
      <c r="AH1365" t="str">
        <f t="shared" si="380"/>
        <v>2023</v>
      </c>
    </row>
    <row r="1366" spans="4:34" hidden="1" x14ac:dyDescent="0.25">
      <c r="D1366" s="282" t="str">
        <f t="shared" si="365"/>
        <v>Q4 2023</v>
      </c>
      <c r="E1366" s="114" t="s">
        <v>206</v>
      </c>
      <c r="F1366" s="115" t="s">
        <v>86</v>
      </c>
      <c r="G1366" s="157" t="s">
        <v>43</v>
      </c>
      <c r="H1366" s="157" t="s">
        <v>197</v>
      </c>
      <c r="I1366" s="116" t="s">
        <v>72</v>
      </c>
      <c r="J1366" s="116" t="s">
        <v>45</v>
      </c>
      <c r="K1366" s="116" t="s">
        <v>70</v>
      </c>
      <c r="L1366" s="116" t="s">
        <v>70</v>
      </c>
      <c r="M1366" s="116" t="s">
        <v>294</v>
      </c>
      <c r="N1366" s="117">
        <v>1.952</v>
      </c>
      <c r="O1366" s="146">
        <v>410</v>
      </c>
      <c r="P1366" s="146">
        <v>502</v>
      </c>
      <c r="Q1366" s="242">
        <v>0.43</v>
      </c>
      <c r="R1366" s="118" t="str">
        <f t="shared" si="366"/>
        <v>300 - 399</v>
      </c>
      <c r="S1366" s="118" t="str">
        <f t="shared" si="367"/>
        <v>1.8 - 1.99</v>
      </c>
      <c r="T1366" s="119">
        <f t="shared" si="368"/>
        <v>0.83935999999999999</v>
      </c>
      <c r="U1366" s="120">
        <f t="shared" si="369"/>
        <v>0.51787658163105887</v>
      </c>
      <c r="V1366" s="161">
        <f t="shared" si="370"/>
        <v>0.83935999999999988</v>
      </c>
      <c r="W1366" s="161">
        <f t="shared" si="371"/>
        <v>278.70635012500162</v>
      </c>
      <c r="X1366" s="121">
        <f t="shared" si="372"/>
        <v>5.5930099999999996</v>
      </c>
      <c r="Y1366" s="188">
        <v>13.007</v>
      </c>
      <c r="Z1366" s="148">
        <f t="shared" si="373"/>
        <v>205</v>
      </c>
      <c r="AA1366" s="148">
        <f t="shared" si="374"/>
        <v>251</v>
      </c>
      <c r="AB1366" s="122">
        <f t="shared" si="375"/>
        <v>332.04626158621051</v>
      </c>
      <c r="AC1366" s="30">
        <f t="shared" si="376"/>
        <v>1204.3641433280441</v>
      </c>
      <c r="AD1366" s="31">
        <f t="shared" si="377"/>
        <v>0.81673306772908372</v>
      </c>
      <c r="AE1366" s="164">
        <f t="shared" si="378"/>
        <v>49.580799999999996</v>
      </c>
      <c r="AF1366" s="165">
        <f t="shared" si="379"/>
        <v>5.5930099999999996</v>
      </c>
      <c r="AH1366" t="str">
        <f t="shared" si="380"/>
        <v>2023</v>
      </c>
    </row>
    <row r="1367" spans="4:34" hidden="1" x14ac:dyDescent="0.25">
      <c r="D1367" s="282" t="str">
        <f t="shared" si="365"/>
        <v>Q4 2023</v>
      </c>
      <c r="E1367" s="114" t="s">
        <v>206</v>
      </c>
      <c r="F1367" s="115" t="s">
        <v>86</v>
      </c>
      <c r="G1367" s="157" t="s">
        <v>43</v>
      </c>
      <c r="H1367" s="157" t="s">
        <v>197</v>
      </c>
      <c r="I1367" s="116" t="s">
        <v>73</v>
      </c>
      <c r="J1367" s="116" t="s">
        <v>45</v>
      </c>
      <c r="K1367" s="116" t="s">
        <v>70</v>
      </c>
      <c r="L1367" s="116" t="s">
        <v>70</v>
      </c>
      <c r="M1367" s="116" t="s">
        <v>131</v>
      </c>
      <c r="N1367" s="117">
        <v>1.2</v>
      </c>
      <c r="O1367" s="146">
        <v>390</v>
      </c>
      <c r="P1367" s="146">
        <v>390</v>
      </c>
      <c r="Q1367" s="242">
        <v>0.6</v>
      </c>
      <c r="R1367" s="118" t="str">
        <f t="shared" si="366"/>
        <v>400 - 499</v>
      </c>
      <c r="S1367" s="118" t="str">
        <f t="shared" si="367"/>
        <v>1.2 - 1.39</v>
      </c>
      <c r="T1367" s="119">
        <f t="shared" si="368"/>
        <v>0.72</v>
      </c>
      <c r="U1367" s="120">
        <f t="shared" si="369"/>
        <v>0.27870911999999992</v>
      </c>
      <c r="V1367" s="161">
        <f t="shared" si="370"/>
        <v>0.71999999999999986</v>
      </c>
      <c r="W1367" s="161">
        <f t="shared" si="371"/>
        <v>330.92597359530424</v>
      </c>
      <c r="X1367" s="121">
        <f t="shared" si="372"/>
        <v>6.9096000000000002</v>
      </c>
      <c r="Y1367" s="188">
        <v>11.516</v>
      </c>
      <c r="Z1367" s="148">
        <f t="shared" si="373"/>
        <v>1</v>
      </c>
      <c r="AA1367" s="148">
        <f t="shared" si="374"/>
        <v>1</v>
      </c>
      <c r="AB1367" s="122">
        <f t="shared" si="375"/>
        <v>459.61940777125591</v>
      </c>
      <c r="AC1367" s="30">
        <f t="shared" si="376"/>
        <v>464.51519999999988</v>
      </c>
      <c r="AD1367" s="31">
        <f t="shared" si="377"/>
        <v>1</v>
      </c>
      <c r="AE1367" s="164">
        <f t="shared" si="378"/>
        <v>30.479999999999997</v>
      </c>
      <c r="AF1367" s="165">
        <f t="shared" si="379"/>
        <v>6.9096000000000002</v>
      </c>
      <c r="AH1367" t="str">
        <f t="shared" si="380"/>
        <v>2023</v>
      </c>
    </row>
    <row r="1368" spans="4:34" hidden="1" x14ac:dyDescent="0.25">
      <c r="D1368" s="282" t="str">
        <f t="shared" si="365"/>
        <v>Q4 2023</v>
      </c>
      <c r="E1368" s="114" t="s">
        <v>206</v>
      </c>
      <c r="F1368" s="115" t="s">
        <v>86</v>
      </c>
      <c r="G1368" s="157" t="s">
        <v>43</v>
      </c>
      <c r="H1368" s="157" t="s">
        <v>197</v>
      </c>
      <c r="I1368" s="116" t="s">
        <v>58</v>
      </c>
      <c r="J1368" s="116" t="s">
        <v>45</v>
      </c>
      <c r="K1368" s="116" t="s">
        <v>70</v>
      </c>
      <c r="L1368" s="116" t="s">
        <v>70</v>
      </c>
      <c r="M1368" s="116" t="s">
        <v>131</v>
      </c>
      <c r="N1368" s="117">
        <v>1.4</v>
      </c>
      <c r="O1368" s="146">
        <v>400</v>
      </c>
      <c r="P1368" s="146">
        <v>400</v>
      </c>
      <c r="Q1368" s="242">
        <v>2.2000000000000002</v>
      </c>
      <c r="R1368" s="118" t="str">
        <f t="shared" si="366"/>
        <v>400 - 499</v>
      </c>
      <c r="S1368" s="118" t="str">
        <f t="shared" si="367"/>
        <v>1.4 - 1.59</v>
      </c>
      <c r="T1368" s="119">
        <f t="shared" si="368"/>
        <v>3.08</v>
      </c>
      <c r="U1368" s="120">
        <f t="shared" si="369"/>
        <v>1.3909649599999998</v>
      </c>
      <c r="V1368" s="161">
        <f t="shared" si="370"/>
        <v>3.08</v>
      </c>
      <c r="W1368" s="161">
        <f t="shared" si="371"/>
        <v>1244.5079348883237</v>
      </c>
      <c r="X1368" s="121">
        <f t="shared" si="372"/>
        <v>25.847800000000003</v>
      </c>
      <c r="Y1368" s="188">
        <v>11.749000000000001</v>
      </c>
      <c r="Z1368" s="148">
        <f t="shared" si="373"/>
        <v>1</v>
      </c>
      <c r="AA1368" s="148">
        <f t="shared" si="374"/>
        <v>1</v>
      </c>
      <c r="AB1368" s="122">
        <f t="shared" si="375"/>
        <v>404.06101782088433</v>
      </c>
      <c r="AC1368" s="30">
        <f t="shared" si="376"/>
        <v>632.25679999999988</v>
      </c>
      <c r="AD1368" s="31">
        <f t="shared" si="377"/>
        <v>1</v>
      </c>
      <c r="AE1368" s="164">
        <f t="shared" si="378"/>
        <v>35.559999999999995</v>
      </c>
      <c r="AF1368" s="165">
        <f t="shared" si="379"/>
        <v>25.847800000000003</v>
      </c>
      <c r="AH1368" t="str">
        <f t="shared" si="380"/>
        <v>2023</v>
      </c>
    </row>
    <row r="1369" spans="4:34" hidden="1" x14ac:dyDescent="0.25">
      <c r="D1369" s="282" t="str">
        <f t="shared" si="365"/>
        <v>Q4 2023</v>
      </c>
      <c r="E1369" s="114" t="s">
        <v>206</v>
      </c>
      <c r="F1369" s="115" t="s">
        <v>86</v>
      </c>
      <c r="G1369" s="157" t="s">
        <v>43</v>
      </c>
      <c r="H1369" s="157" t="s">
        <v>197</v>
      </c>
      <c r="I1369" s="116" t="s">
        <v>73</v>
      </c>
      <c r="J1369" s="116" t="s">
        <v>45</v>
      </c>
      <c r="K1369" s="116" t="s">
        <v>70</v>
      </c>
      <c r="L1369" s="116" t="s">
        <v>70</v>
      </c>
      <c r="M1369" s="116" t="s">
        <v>131</v>
      </c>
      <c r="N1369" s="117">
        <v>1.4</v>
      </c>
      <c r="O1369" s="146">
        <v>400</v>
      </c>
      <c r="P1369" s="146">
        <v>400</v>
      </c>
      <c r="Q1369" s="242">
        <v>3.1</v>
      </c>
      <c r="R1369" s="118" t="str">
        <f t="shared" si="366"/>
        <v>400 - 499</v>
      </c>
      <c r="S1369" s="118" t="str">
        <f t="shared" si="367"/>
        <v>1.4 - 1.59</v>
      </c>
      <c r="T1369" s="119">
        <f t="shared" si="368"/>
        <v>4.34</v>
      </c>
      <c r="U1369" s="120">
        <f t="shared" si="369"/>
        <v>1.9599960799999996</v>
      </c>
      <c r="V1369" s="161">
        <f t="shared" si="370"/>
        <v>4.34</v>
      </c>
      <c r="W1369" s="161">
        <f t="shared" si="371"/>
        <v>1753.6248173426379</v>
      </c>
      <c r="X1369" s="121">
        <f t="shared" si="372"/>
        <v>36.421900000000001</v>
      </c>
      <c r="Y1369" s="188">
        <v>11.749000000000001</v>
      </c>
      <c r="Z1369" s="148">
        <f t="shared" si="373"/>
        <v>1</v>
      </c>
      <c r="AA1369" s="148">
        <f t="shared" si="374"/>
        <v>1</v>
      </c>
      <c r="AB1369" s="122">
        <f t="shared" si="375"/>
        <v>404.06101782088433</v>
      </c>
      <c r="AC1369" s="30">
        <f t="shared" si="376"/>
        <v>632.25679999999988</v>
      </c>
      <c r="AD1369" s="31">
        <f t="shared" si="377"/>
        <v>1</v>
      </c>
      <c r="AE1369" s="164">
        <f t="shared" si="378"/>
        <v>35.559999999999995</v>
      </c>
      <c r="AF1369" s="165">
        <f t="shared" si="379"/>
        <v>36.421900000000001</v>
      </c>
      <c r="AH1369" t="str">
        <f t="shared" si="380"/>
        <v>2023</v>
      </c>
    </row>
    <row r="1370" spans="4:34" hidden="1" x14ac:dyDescent="0.25">
      <c r="D1370" s="282" t="str">
        <f t="shared" si="365"/>
        <v>Q4 2023</v>
      </c>
      <c r="E1370" s="114" t="s">
        <v>206</v>
      </c>
      <c r="F1370" s="115" t="s">
        <v>86</v>
      </c>
      <c r="G1370" s="157" t="s">
        <v>43</v>
      </c>
      <c r="H1370" s="157" t="s">
        <v>197</v>
      </c>
      <c r="I1370" s="116" t="s">
        <v>72</v>
      </c>
      <c r="J1370" s="116" t="s">
        <v>45</v>
      </c>
      <c r="K1370" s="116" t="s">
        <v>70</v>
      </c>
      <c r="L1370" s="116" t="s">
        <v>70</v>
      </c>
      <c r="M1370" s="116" t="s">
        <v>314</v>
      </c>
      <c r="N1370" s="117">
        <v>1.64</v>
      </c>
      <c r="O1370" s="146">
        <v>280</v>
      </c>
      <c r="P1370" s="146">
        <v>456</v>
      </c>
      <c r="Q1370" s="242">
        <v>9.8000000000000004E-2</v>
      </c>
      <c r="R1370" s="118" t="str">
        <f t="shared" si="366"/>
        <v>300 - 399</v>
      </c>
      <c r="S1370" s="118" t="str">
        <f t="shared" si="367"/>
        <v>1.6 - 1.79</v>
      </c>
      <c r="T1370" s="119">
        <f t="shared" si="368"/>
        <v>0.16072</v>
      </c>
      <c r="U1370" s="120">
        <f t="shared" si="369"/>
        <v>7.5827742268967338E-2</v>
      </c>
      <c r="V1370" s="161">
        <f t="shared" si="370"/>
        <v>0.16071999999999997</v>
      </c>
      <c r="W1370" s="161">
        <f t="shared" si="371"/>
        <v>52.440165369685865</v>
      </c>
      <c r="X1370" s="121">
        <f t="shared" si="372"/>
        <v>1.0782940000000001</v>
      </c>
      <c r="Y1370" s="188">
        <v>11.003</v>
      </c>
      <c r="Z1370" s="148">
        <f t="shared" si="373"/>
        <v>35</v>
      </c>
      <c r="AA1370" s="148">
        <f t="shared" si="374"/>
        <v>57</v>
      </c>
      <c r="AB1370" s="122">
        <f t="shared" si="375"/>
        <v>326.28276113542722</v>
      </c>
      <c r="AC1370" s="30">
        <f t="shared" si="376"/>
        <v>773.75247213231978</v>
      </c>
      <c r="AD1370" s="31">
        <f t="shared" si="377"/>
        <v>0.61403508771929827</v>
      </c>
      <c r="AE1370" s="164">
        <f t="shared" si="378"/>
        <v>41.655999999999992</v>
      </c>
      <c r="AF1370" s="165">
        <f t="shared" si="379"/>
        <v>1.0782940000000001</v>
      </c>
      <c r="AH1370" t="str">
        <f t="shared" si="380"/>
        <v>2023</v>
      </c>
    </row>
    <row r="1371" spans="4:34" hidden="1" x14ac:dyDescent="0.25">
      <c r="D1371" s="282" t="str">
        <f t="shared" si="365"/>
        <v>Q4 2023</v>
      </c>
      <c r="E1371" s="114" t="s">
        <v>206</v>
      </c>
      <c r="F1371" s="115" t="s">
        <v>86</v>
      </c>
      <c r="G1371" s="157" t="s">
        <v>43</v>
      </c>
      <c r="H1371" s="157" t="s">
        <v>197</v>
      </c>
      <c r="I1371" s="116" t="s">
        <v>72</v>
      </c>
      <c r="J1371" s="116" t="s">
        <v>45</v>
      </c>
      <c r="K1371" s="116" t="s">
        <v>70</v>
      </c>
      <c r="L1371" s="116" t="s">
        <v>423</v>
      </c>
      <c r="M1371" s="116"/>
      <c r="N1371" s="117">
        <v>1.32</v>
      </c>
      <c r="O1371" s="146">
        <v>466</v>
      </c>
      <c r="P1371" s="146">
        <v>466</v>
      </c>
      <c r="Q1371" s="242">
        <v>0.83</v>
      </c>
      <c r="R1371" s="118" t="str">
        <f t="shared" si="366"/>
        <v>400 - 499</v>
      </c>
      <c r="S1371" s="118" t="str">
        <f t="shared" si="367"/>
        <v>1.2 - 1.39</v>
      </c>
      <c r="T1371" s="119">
        <f t="shared" si="368"/>
        <v>1.0955999999999999</v>
      </c>
      <c r="U1371" s="120">
        <f t="shared" si="369"/>
        <v>0.46651261535999994</v>
      </c>
      <c r="V1371" s="161">
        <f t="shared" si="370"/>
        <v>1.0955999999999999</v>
      </c>
      <c r="W1371" s="161">
        <f t="shared" si="371"/>
        <v>546.98952165466562</v>
      </c>
      <c r="X1371" s="121">
        <f t="shared" si="372"/>
        <v>11.02821</v>
      </c>
      <c r="Y1371" s="188">
        <v>13.287000000000001</v>
      </c>
      <c r="Z1371" s="148">
        <f t="shared" si="373"/>
        <v>1</v>
      </c>
      <c r="AA1371" s="148">
        <f t="shared" si="374"/>
        <v>1</v>
      </c>
      <c r="AB1371" s="122">
        <f t="shared" si="375"/>
        <v>499.26024247413807</v>
      </c>
      <c r="AC1371" s="30">
        <f t="shared" si="376"/>
        <v>562.06339199999991</v>
      </c>
      <c r="AD1371" s="31">
        <f t="shared" si="377"/>
        <v>1</v>
      </c>
      <c r="AE1371" s="164">
        <f t="shared" si="378"/>
        <v>33.527999999999999</v>
      </c>
      <c r="AF1371" s="165">
        <f t="shared" si="379"/>
        <v>11.02821</v>
      </c>
      <c r="AH1371" t="str">
        <f t="shared" si="380"/>
        <v>2023</v>
      </c>
    </row>
    <row r="1372" spans="4:34" hidden="1" x14ac:dyDescent="0.25">
      <c r="D1372" s="282" t="str">
        <f t="shared" si="365"/>
        <v>Q4 2023</v>
      </c>
      <c r="E1372" s="114" t="s">
        <v>206</v>
      </c>
      <c r="F1372" s="115" t="s">
        <v>86</v>
      </c>
      <c r="G1372" s="157" t="s">
        <v>43</v>
      </c>
      <c r="H1372" s="157" t="s">
        <v>197</v>
      </c>
      <c r="I1372" s="116" t="s">
        <v>73</v>
      </c>
      <c r="J1372" s="116" t="s">
        <v>45</v>
      </c>
      <c r="K1372" s="116" t="s">
        <v>80</v>
      </c>
      <c r="L1372" s="116" t="s">
        <v>80</v>
      </c>
      <c r="M1372" s="116" t="s">
        <v>430</v>
      </c>
      <c r="N1372" s="117">
        <v>1.43</v>
      </c>
      <c r="O1372" s="146">
        <v>466</v>
      </c>
      <c r="P1372" s="146">
        <v>466</v>
      </c>
      <c r="Q1372" s="242">
        <v>0.15</v>
      </c>
      <c r="R1372" s="118" t="str">
        <f t="shared" si="366"/>
        <v>400 - 499</v>
      </c>
      <c r="S1372" s="118" t="str">
        <f t="shared" si="367"/>
        <v>1.4 - 1.59</v>
      </c>
      <c r="T1372" s="119">
        <f t="shared" si="368"/>
        <v>0.2145</v>
      </c>
      <c r="U1372" s="120">
        <f t="shared" si="369"/>
        <v>9.8946576299999978E-2</v>
      </c>
      <c r="V1372" s="161">
        <f t="shared" si="370"/>
        <v>0.21449999999999997</v>
      </c>
      <c r="W1372" s="161">
        <f t="shared" si="371"/>
        <v>98.853528009879341</v>
      </c>
      <c r="X1372" s="121">
        <f t="shared" si="372"/>
        <v>1.99305</v>
      </c>
      <c r="Y1372" s="188">
        <v>13.287000000000001</v>
      </c>
      <c r="Z1372" s="148">
        <f t="shared" si="373"/>
        <v>1</v>
      </c>
      <c r="AA1372" s="148">
        <f t="shared" si="374"/>
        <v>1</v>
      </c>
      <c r="AB1372" s="122">
        <f t="shared" si="375"/>
        <v>460.85560843766592</v>
      </c>
      <c r="AC1372" s="30">
        <f t="shared" si="376"/>
        <v>659.64384199999984</v>
      </c>
      <c r="AD1372" s="31">
        <f t="shared" si="377"/>
        <v>1</v>
      </c>
      <c r="AE1372" s="164">
        <f t="shared" si="378"/>
        <v>36.321999999999996</v>
      </c>
      <c r="AF1372" s="165">
        <f t="shared" si="379"/>
        <v>1.99305</v>
      </c>
      <c r="AH1372" t="str">
        <f t="shared" si="380"/>
        <v>2023</v>
      </c>
    </row>
    <row r="1373" spans="4:34" hidden="1" x14ac:dyDescent="0.25">
      <c r="D1373" s="282" t="str">
        <f t="shared" si="365"/>
        <v>Q4 2023</v>
      </c>
      <c r="E1373" s="114" t="s">
        <v>206</v>
      </c>
      <c r="F1373" s="115" t="s">
        <v>86</v>
      </c>
      <c r="G1373" s="157" t="s">
        <v>43</v>
      </c>
      <c r="H1373" s="157" t="s">
        <v>197</v>
      </c>
      <c r="I1373" s="116" t="s">
        <v>72</v>
      </c>
      <c r="J1373" s="116" t="s">
        <v>45</v>
      </c>
      <c r="K1373" s="116" t="s">
        <v>81</v>
      </c>
      <c r="L1373" s="116" t="s">
        <v>81</v>
      </c>
      <c r="M1373" s="116" t="s">
        <v>293</v>
      </c>
      <c r="N1373" s="117">
        <v>1.6160000000000001</v>
      </c>
      <c r="O1373" s="146">
        <v>192</v>
      </c>
      <c r="P1373" s="146">
        <v>490</v>
      </c>
      <c r="Q1373" s="242">
        <v>0.51500000000000001</v>
      </c>
      <c r="R1373" s="118" t="str">
        <f t="shared" si="366"/>
        <v>300 - 399</v>
      </c>
      <c r="S1373" s="118" t="str">
        <f t="shared" si="367"/>
        <v>1.6 - 1.79</v>
      </c>
      <c r="T1373" s="119">
        <f t="shared" si="368"/>
        <v>0.83224000000000009</v>
      </c>
      <c r="U1373" s="120">
        <f t="shared" si="369"/>
        <v>0.29473476206025168</v>
      </c>
      <c r="V1373" s="161">
        <f t="shared" si="370"/>
        <v>0.83223999999999998</v>
      </c>
      <c r="W1373" s="161">
        <f t="shared" si="371"/>
        <v>271.03095192246951</v>
      </c>
      <c r="X1373" s="121">
        <f t="shared" si="372"/>
        <v>5.3426100000000005</v>
      </c>
      <c r="Y1373" s="188">
        <v>10.374000000000001</v>
      </c>
      <c r="Z1373" s="148">
        <f t="shared" si="373"/>
        <v>96</v>
      </c>
      <c r="AA1373" s="148">
        <f t="shared" si="374"/>
        <v>245</v>
      </c>
      <c r="AB1373" s="122">
        <f t="shared" si="375"/>
        <v>325.66441401815524</v>
      </c>
      <c r="AC1373" s="30">
        <f t="shared" si="376"/>
        <v>572.30050885485764</v>
      </c>
      <c r="AD1373" s="31">
        <f t="shared" si="377"/>
        <v>0.39183673469387753</v>
      </c>
      <c r="AE1373" s="164">
        <f t="shared" si="378"/>
        <v>41.046399999999998</v>
      </c>
      <c r="AF1373" s="165">
        <f t="shared" si="379"/>
        <v>5.3426100000000005</v>
      </c>
      <c r="AH1373" t="str">
        <f t="shared" si="380"/>
        <v>2023</v>
      </c>
    </row>
    <row r="1374" spans="4:34" hidden="1" x14ac:dyDescent="0.25">
      <c r="D1374" s="282" t="str">
        <f t="shared" si="365"/>
        <v>Q4 2023</v>
      </c>
      <c r="E1374" s="114" t="s">
        <v>206</v>
      </c>
      <c r="F1374" s="115" t="s">
        <v>86</v>
      </c>
      <c r="G1374" s="157" t="s">
        <v>43</v>
      </c>
      <c r="H1374" s="157" t="s">
        <v>197</v>
      </c>
      <c r="I1374" s="116" t="s">
        <v>73</v>
      </c>
      <c r="J1374" s="116" t="s">
        <v>45</v>
      </c>
      <c r="K1374" s="116" t="s">
        <v>81</v>
      </c>
      <c r="L1374" s="116" t="s">
        <v>81</v>
      </c>
      <c r="M1374" s="116" t="s">
        <v>293</v>
      </c>
      <c r="N1374" s="117">
        <v>1.6160000000000001</v>
      </c>
      <c r="O1374" s="146">
        <v>192</v>
      </c>
      <c r="P1374" s="146">
        <v>490</v>
      </c>
      <c r="Q1374" s="242">
        <v>1.06</v>
      </c>
      <c r="R1374" s="118" t="str">
        <f t="shared" si="366"/>
        <v>300 - 399</v>
      </c>
      <c r="S1374" s="118" t="str">
        <f t="shared" si="367"/>
        <v>1.6 - 1.79</v>
      </c>
      <c r="T1374" s="119">
        <f t="shared" si="368"/>
        <v>1.7129600000000003</v>
      </c>
      <c r="U1374" s="120">
        <f t="shared" si="369"/>
        <v>0.60663853938614909</v>
      </c>
      <c r="V1374" s="161">
        <f t="shared" si="370"/>
        <v>1.71296</v>
      </c>
      <c r="W1374" s="161">
        <f t="shared" si="371"/>
        <v>557.85011463653927</v>
      </c>
      <c r="X1374" s="121">
        <f t="shared" si="372"/>
        <v>10.996440000000002</v>
      </c>
      <c r="Y1374" s="188">
        <v>10.374000000000001</v>
      </c>
      <c r="Z1374" s="148">
        <f t="shared" si="373"/>
        <v>96</v>
      </c>
      <c r="AA1374" s="148">
        <f t="shared" si="374"/>
        <v>245</v>
      </c>
      <c r="AB1374" s="122">
        <f t="shared" si="375"/>
        <v>325.66441401815524</v>
      </c>
      <c r="AC1374" s="30">
        <f t="shared" si="376"/>
        <v>572.30050885485764</v>
      </c>
      <c r="AD1374" s="31">
        <f t="shared" si="377"/>
        <v>0.39183673469387753</v>
      </c>
      <c r="AE1374" s="164">
        <f t="shared" si="378"/>
        <v>41.046399999999998</v>
      </c>
      <c r="AF1374" s="165">
        <f t="shared" si="379"/>
        <v>10.996440000000002</v>
      </c>
      <c r="AH1374" t="str">
        <f t="shared" si="380"/>
        <v>2023</v>
      </c>
    </row>
    <row r="1375" spans="4:34" hidden="1" x14ac:dyDescent="0.25">
      <c r="D1375" s="282" t="str">
        <f t="shared" si="365"/>
        <v>Q4 2023</v>
      </c>
      <c r="E1375" s="114" t="s">
        <v>206</v>
      </c>
      <c r="F1375" s="115" t="s">
        <v>86</v>
      </c>
      <c r="G1375" s="157" t="s">
        <v>43</v>
      </c>
      <c r="H1375" s="157" t="s">
        <v>197</v>
      </c>
      <c r="I1375" s="116" t="s">
        <v>50</v>
      </c>
      <c r="J1375" s="116" t="s">
        <v>45</v>
      </c>
      <c r="K1375" s="116" t="s">
        <v>81</v>
      </c>
      <c r="L1375" s="116" t="s">
        <v>81</v>
      </c>
      <c r="M1375" s="116" t="s">
        <v>468</v>
      </c>
      <c r="N1375" s="117">
        <v>1.6160000000000001</v>
      </c>
      <c r="O1375" s="146">
        <v>192</v>
      </c>
      <c r="P1375" s="146">
        <v>490</v>
      </c>
      <c r="Q1375" s="242">
        <v>0.44</v>
      </c>
      <c r="R1375" s="118" t="str">
        <f t="shared" si="366"/>
        <v>300 - 399</v>
      </c>
      <c r="S1375" s="118" t="str">
        <f t="shared" si="367"/>
        <v>1.6 - 1.79</v>
      </c>
      <c r="T1375" s="119">
        <f t="shared" si="368"/>
        <v>0.71104000000000001</v>
      </c>
      <c r="U1375" s="120">
        <f t="shared" si="369"/>
        <v>0.25181222389613739</v>
      </c>
      <c r="V1375" s="161">
        <f t="shared" si="370"/>
        <v>0.71104000000000001</v>
      </c>
      <c r="W1375" s="161">
        <f t="shared" si="371"/>
        <v>231.56042494346912</v>
      </c>
      <c r="X1375" s="121">
        <f t="shared" si="372"/>
        <v>4.5645600000000002</v>
      </c>
      <c r="Y1375" s="188">
        <v>10.374000000000001</v>
      </c>
      <c r="Z1375" s="148">
        <f t="shared" si="373"/>
        <v>96</v>
      </c>
      <c r="AA1375" s="148">
        <f t="shared" si="374"/>
        <v>245</v>
      </c>
      <c r="AB1375" s="122">
        <f t="shared" si="375"/>
        <v>325.66441401815524</v>
      </c>
      <c r="AC1375" s="30">
        <f t="shared" si="376"/>
        <v>572.30050885485764</v>
      </c>
      <c r="AD1375" s="31">
        <f t="shared" si="377"/>
        <v>0.39183673469387753</v>
      </c>
      <c r="AE1375" s="164">
        <f t="shared" si="378"/>
        <v>41.046399999999998</v>
      </c>
      <c r="AF1375" s="165">
        <f t="shared" si="379"/>
        <v>4.5645600000000002</v>
      </c>
      <c r="AH1375" t="str">
        <f t="shared" si="380"/>
        <v>2023</v>
      </c>
    </row>
    <row r="1376" spans="4:34" hidden="1" x14ac:dyDescent="0.25">
      <c r="D1376" s="282" t="str">
        <f t="shared" si="365"/>
        <v>Q4 2023</v>
      </c>
      <c r="E1376" s="114" t="s">
        <v>206</v>
      </c>
      <c r="F1376" s="115" t="s">
        <v>86</v>
      </c>
      <c r="G1376" s="157" t="s">
        <v>43</v>
      </c>
      <c r="H1376" s="157" t="s">
        <v>197</v>
      </c>
      <c r="I1376" s="116" t="s">
        <v>72</v>
      </c>
      <c r="J1376" s="116" t="s">
        <v>45</v>
      </c>
      <c r="K1376" s="116" t="s">
        <v>81</v>
      </c>
      <c r="L1376" s="116" t="s">
        <v>81</v>
      </c>
      <c r="M1376" s="116" t="s">
        <v>427</v>
      </c>
      <c r="N1376" s="117">
        <v>1.74</v>
      </c>
      <c r="O1376" s="146">
        <v>336</v>
      </c>
      <c r="P1376" s="146">
        <v>480</v>
      </c>
      <c r="Q1376" s="242">
        <v>0.40500000000000003</v>
      </c>
      <c r="R1376" s="118" t="str">
        <f t="shared" si="366"/>
        <v>300 - 399</v>
      </c>
      <c r="S1376" s="118" t="str">
        <f t="shared" si="367"/>
        <v>1.6 - 1.79</v>
      </c>
      <c r="T1376" s="119">
        <f t="shared" si="368"/>
        <v>0.70469999999999999</v>
      </c>
      <c r="U1376" s="120">
        <f t="shared" si="369"/>
        <v>0.37164879123221478</v>
      </c>
      <c r="V1376" s="161">
        <f t="shared" si="370"/>
        <v>0.7047000000000001</v>
      </c>
      <c r="W1376" s="161">
        <f t="shared" si="371"/>
        <v>237.29544116986321</v>
      </c>
      <c r="X1376" s="121">
        <f t="shared" si="372"/>
        <v>4.8336750000000004</v>
      </c>
      <c r="Y1376" s="188">
        <v>11.935</v>
      </c>
      <c r="Z1376" s="148">
        <f t="shared" si="373"/>
        <v>7</v>
      </c>
      <c r="AA1376" s="148">
        <f t="shared" si="374"/>
        <v>10</v>
      </c>
      <c r="AB1376" s="122">
        <f t="shared" si="375"/>
        <v>336.73256870989525</v>
      </c>
      <c r="AC1376" s="30">
        <f t="shared" si="376"/>
        <v>917.65133637583881</v>
      </c>
      <c r="AD1376" s="31">
        <f t="shared" si="377"/>
        <v>0.7</v>
      </c>
      <c r="AE1376" s="164">
        <f t="shared" si="378"/>
        <v>44.195999999999998</v>
      </c>
      <c r="AF1376" s="165">
        <f t="shared" si="379"/>
        <v>4.8336750000000004</v>
      </c>
      <c r="AH1376" t="str">
        <f t="shared" si="380"/>
        <v>2023</v>
      </c>
    </row>
    <row r="1377" spans="1:34" hidden="1" x14ac:dyDescent="0.25">
      <c r="D1377" s="282" t="str">
        <f t="shared" si="365"/>
        <v>Q4 2023</v>
      </c>
      <c r="E1377" s="114" t="s">
        <v>206</v>
      </c>
      <c r="F1377" s="115" t="s">
        <v>86</v>
      </c>
      <c r="G1377" s="157" t="s">
        <v>43</v>
      </c>
      <c r="H1377" s="157" t="s">
        <v>197</v>
      </c>
      <c r="I1377" s="116" t="s">
        <v>73</v>
      </c>
      <c r="J1377" s="116" t="s">
        <v>45</v>
      </c>
      <c r="K1377" s="116" t="s">
        <v>81</v>
      </c>
      <c r="L1377" s="116" t="s">
        <v>81</v>
      </c>
      <c r="M1377" s="116" t="s">
        <v>427</v>
      </c>
      <c r="N1377" s="117">
        <v>1.74</v>
      </c>
      <c r="O1377" s="146">
        <v>336</v>
      </c>
      <c r="P1377" s="146">
        <v>480</v>
      </c>
      <c r="Q1377" s="242">
        <v>1.85</v>
      </c>
      <c r="R1377" s="118" t="str">
        <f t="shared" si="366"/>
        <v>300 - 399</v>
      </c>
      <c r="S1377" s="118" t="str">
        <f t="shared" si="367"/>
        <v>1.6 - 1.79</v>
      </c>
      <c r="T1377" s="119">
        <f t="shared" si="368"/>
        <v>3.2190000000000003</v>
      </c>
      <c r="U1377" s="120">
        <f t="shared" si="369"/>
        <v>1.6976549722953018</v>
      </c>
      <c r="V1377" s="161">
        <f t="shared" si="370"/>
        <v>3.2190000000000003</v>
      </c>
      <c r="W1377" s="161">
        <f t="shared" si="371"/>
        <v>1083.9421386771528</v>
      </c>
      <c r="X1377" s="121">
        <f t="shared" si="372"/>
        <v>22.079750000000001</v>
      </c>
      <c r="Y1377" s="188">
        <v>11.935</v>
      </c>
      <c r="Z1377" s="148">
        <f t="shared" si="373"/>
        <v>7</v>
      </c>
      <c r="AA1377" s="148">
        <f t="shared" si="374"/>
        <v>10</v>
      </c>
      <c r="AB1377" s="122">
        <f t="shared" si="375"/>
        <v>336.73256870989525</v>
      </c>
      <c r="AC1377" s="30">
        <f t="shared" si="376"/>
        <v>917.65133637583881</v>
      </c>
      <c r="AD1377" s="31">
        <f t="shared" si="377"/>
        <v>0.7</v>
      </c>
      <c r="AE1377" s="164">
        <f t="shared" si="378"/>
        <v>44.195999999999998</v>
      </c>
      <c r="AF1377" s="165">
        <f t="shared" si="379"/>
        <v>22.079750000000001</v>
      </c>
      <c r="AH1377" t="str">
        <f t="shared" si="380"/>
        <v>2023</v>
      </c>
    </row>
    <row r="1378" spans="1:34" hidden="1" x14ac:dyDescent="0.25">
      <c r="D1378" s="282" t="str">
        <f t="shared" si="365"/>
        <v>Q4 2023</v>
      </c>
      <c r="E1378" s="114" t="s">
        <v>206</v>
      </c>
      <c r="F1378" s="115" t="s">
        <v>86</v>
      </c>
      <c r="G1378" s="157" t="s">
        <v>43</v>
      </c>
      <c r="H1378" s="157" t="s">
        <v>197</v>
      </c>
      <c r="I1378" s="116" t="s">
        <v>73</v>
      </c>
      <c r="J1378" s="116" t="s">
        <v>45</v>
      </c>
      <c r="K1378" s="116" t="s">
        <v>81</v>
      </c>
      <c r="L1378" s="116" t="s">
        <v>81</v>
      </c>
      <c r="M1378" s="116" t="s">
        <v>464</v>
      </c>
      <c r="N1378" s="117">
        <v>1.97</v>
      </c>
      <c r="O1378" s="146">
        <v>450</v>
      </c>
      <c r="P1378" s="146">
        <v>450</v>
      </c>
      <c r="Q1378" s="242">
        <v>0.69299999999999995</v>
      </c>
      <c r="R1378" s="118" t="str">
        <f t="shared" si="366"/>
        <v>300 - 399</v>
      </c>
      <c r="S1378" s="118" t="str">
        <f t="shared" si="367"/>
        <v>1.8 - 1.99</v>
      </c>
      <c r="T1378" s="119">
        <f t="shared" si="368"/>
        <v>1.3652099999999998</v>
      </c>
      <c r="U1378" s="120">
        <f t="shared" si="369"/>
        <v>0.86756720034599977</v>
      </c>
      <c r="V1378" s="161">
        <f t="shared" si="370"/>
        <v>1.36521</v>
      </c>
      <c r="W1378" s="161">
        <f t="shared" si="371"/>
        <v>441.02249942604965</v>
      </c>
      <c r="X1378" s="121">
        <f t="shared" si="372"/>
        <v>9.0138509999999989</v>
      </c>
      <c r="Y1378" s="188">
        <v>13.007</v>
      </c>
      <c r="Z1378" s="148">
        <f t="shared" si="373"/>
        <v>1</v>
      </c>
      <c r="AA1378" s="148">
        <f t="shared" si="374"/>
        <v>1</v>
      </c>
      <c r="AB1378" s="122">
        <f t="shared" si="375"/>
        <v>323.04370714106233</v>
      </c>
      <c r="AC1378" s="30">
        <f t="shared" si="376"/>
        <v>1251.9007219999999</v>
      </c>
      <c r="AD1378" s="31">
        <f t="shared" si="377"/>
        <v>1</v>
      </c>
      <c r="AE1378" s="164">
        <f t="shared" si="378"/>
        <v>50.037999999999997</v>
      </c>
      <c r="AF1378" s="165">
        <f t="shared" si="379"/>
        <v>9.0138509999999989</v>
      </c>
      <c r="AH1378" t="str">
        <f t="shared" si="380"/>
        <v>2023</v>
      </c>
    </row>
    <row r="1379" spans="1:34" hidden="1" x14ac:dyDescent="0.25">
      <c r="D1379" s="282" t="str">
        <f t="shared" si="365"/>
        <v>Q4 2023</v>
      </c>
      <c r="E1379" s="114" t="s">
        <v>206</v>
      </c>
      <c r="F1379" s="115" t="s">
        <v>86</v>
      </c>
      <c r="G1379" s="157" t="s">
        <v>43</v>
      </c>
      <c r="H1379" s="157" t="s">
        <v>197</v>
      </c>
      <c r="I1379" s="116" t="s">
        <v>58</v>
      </c>
      <c r="J1379" s="116" t="s">
        <v>45</v>
      </c>
      <c r="K1379" s="116" t="s">
        <v>81</v>
      </c>
      <c r="L1379" s="116" t="s">
        <v>81</v>
      </c>
      <c r="M1379" s="116" t="s">
        <v>279</v>
      </c>
      <c r="N1379" s="117">
        <v>1.6</v>
      </c>
      <c r="O1379" s="146">
        <v>320</v>
      </c>
      <c r="P1379" s="146">
        <v>360</v>
      </c>
      <c r="Q1379" s="242">
        <v>0.33</v>
      </c>
      <c r="R1379" s="118" t="str">
        <f t="shared" si="366"/>
        <v>300 - 399</v>
      </c>
      <c r="S1379" s="118" t="str">
        <f t="shared" si="367"/>
        <v>1.6 - 1.79</v>
      </c>
      <c r="T1379" s="119">
        <f t="shared" si="368"/>
        <v>0.52800000000000002</v>
      </c>
      <c r="U1379" s="120">
        <f t="shared" si="369"/>
        <v>0.27063616617931036</v>
      </c>
      <c r="V1379" s="161">
        <f t="shared" si="370"/>
        <v>0.52800000000000002</v>
      </c>
      <c r="W1379" s="161">
        <f t="shared" si="371"/>
        <v>158.94904844005831</v>
      </c>
      <c r="X1379" s="121">
        <f t="shared" si="372"/>
        <v>3.4158300000000006</v>
      </c>
      <c r="Y1379" s="188">
        <v>10.351000000000001</v>
      </c>
      <c r="Z1379" s="148">
        <f t="shared" si="373"/>
        <v>8</v>
      </c>
      <c r="AA1379" s="148">
        <f t="shared" si="374"/>
        <v>9</v>
      </c>
      <c r="AB1379" s="122">
        <f t="shared" si="375"/>
        <v>301.03986446980736</v>
      </c>
      <c r="AC1379" s="30">
        <f t="shared" si="376"/>
        <v>820.10959448275855</v>
      </c>
      <c r="AD1379" s="31">
        <f t="shared" si="377"/>
        <v>0.88888888888888884</v>
      </c>
      <c r="AE1379" s="164">
        <f t="shared" si="378"/>
        <v>40.64</v>
      </c>
      <c r="AF1379" s="165">
        <f t="shared" si="379"/>
        <v>3.4158300000000006</v>
      </c>
      <c r="AH1379" t="str">
        <f t="shared" si="380"/>
        <v>2023</v>
      </c>
    </row>
    <row r="1380" spans="1:34" hidden="1" x14ac:dyDescent="0.25">
      <c r="D1380" s="282" t="str">
        <f t="shared" si="365"/>
        <v>Q4 2023</v>
      </c>
      <c r="E1380" s="114" t="s">
        <v>206</v>
      </c>
      <c r="F1380" s="115" t="s">
        <v>86</v>
      </c>
      <c r="G1380" s="157" t="s">
        <v>43</v>
      </c>
      <c r="H1380" s="157" t="s">
        <v>197</v>
      </c>
      <c r="I1380" s="116" t="s">
        <v>72</v>
      </c>
      <c r="J1380" s="116" t="s">
        <v>45</v>
      </c>
      <c r="K1380" s="116" t="s">
        <v>81</v>
      </c>
      <c r="L1380" s="116" t="s">
        <v>81</v>
      </c>
      <c r="M1380" s="116" t="s">
        <v>462</v>
      </c>
      <c r="N1380" s="117">
        <v>1.97</v>
      </c>
      <c r="O1380" s="146">
        <v>390</v>
      </c>
      <c r="P1380" s="146">
        <v>450</v>
      </c>
      <c r="Q1380" s="242">
        <v>0.215</v>
      </c>
      <c r="R1380" s="118" t="str">
        <f t="shared" si="366"/>
        <v>300 - 399</v>
      </c>
      <c r="S1380" s="118" t="str">
        <f t="shared" si="367"/>
        <v>1.8 - 1.99</v>
      </c>
      <c r="T1380" s="119">
        <f t="shared" si="368"/>
        <v>0.42354999999999998</v>
      </c>
      <c r="U1380" s="120">
        <f t="shared" si="369"/>
        <v>0.26642608004999996</v>
      </c>
      <c r="V1380" s="161">
        <f t="shared" si="370"/>
        <v>0.42355000000000004</v>
      </c>
      <c r="W1380" s="161">
        <f t="shared" si="371"/>
        <v>128.0288444062509</v>
      </c>
      <c r="X1380" s="121">
        <f t="shared" si="372"/>
        <v>2.6262249999999998</v>
      </c>
      <c r="Y1380" s="188">
        <v>12.215</v>
      </c>
      <c r="Z1380" s="148">
        <f t="shared" si="373"/>
        <v>13</v>
      </c>
      <c r="AA1380" s="148">
        <f t="shared" si="374"/>
        <v>15</v>
      </c>
      <c r="AB1380" s="122">
        <f t="shared" si="375"/>
        <v>302.27563311592701</v>
      </c>
      <c r="AC1380" s="30">
        <f t="shared" si="376"/>
        <v>1239.1910699999999</v>
      </c>
      <c r="AD1380" s="31">
        <f t="shared" si="377"/>
        <v>0.8666666666666667</v>
      </c>
      <c r="AE1380" s="164">
        <f t="shared" si="378"/>
        <v>50.037999999999997</v>
      </c>
      <c r="AF1380" s="165">
        <f t="shared" si="379"/>
        <v>2.6262249999999998</v>
      </c>
      <c r="AH1380" t="str">
        <f t="shared" si="380"/>
        <v>2023</v>
      </c>
    </row>
    <row r="1381" spans="1:34" hidden="1" x14ac:dyDescent="0.25">
      <c r="A1381" t="s">
        <v>572</v>
      </c>
      <c r="B1381" t="s">
        <v>572</v>
      </c>
      <c r="D1381" s="282" t="str">
        <f t="shared" si="365"/>
        <v>Q4 2023</v>
      </c>
      <c r="E1381" s="114" t="s">
        <v>206</v>
      </c>
      <c r="F1381" s="115" t="s">
        <v>86</v>
      </c>
      <c r="G1381" s="157" t="s">
        <v>43</v>
      </c>
      <c r="H1381" s="157" t="s">
        <v>197</v>
      </c>
      <c r="I1381" s="116" t="s">
        <v>73</v>
      </c>
      <c r="J1381" s="116" t="s">
        <v>45</v>
      </c>
      <c r="K1381" s="116" t="s">
        <v>81</v>
      </c>
      <c r="L1381" s="116" t="s">
        <v>81</v>
      </c>
      <c r="M1381" s="116" t="s">
        <v>470</v>
      </c>
      <c r="N1381" s="117">
        <v>1.43</v>
      </c>
      <c r="O1381" s="146">
        <v>466</v>
      </c>
      <c r="P1381" s="146">
        <v>466</v>
      </c>
      <c r="Q1381" s="242">
        <v>0.37</v>
      </c>
      <c r="R1381" s="118" t="str">
        <f t="shared" si="366"/>
        <v>400 - 499</v>
      </c>
      <c r="S1381" s="118" t="str">
        <f t="shared" si="367"/>
        <v>1.4 - 1.59</v>
      </c>
      <c r="T1381" s="119">
        <f t="shared" si="368"/>
        <v>0.52910000000000001</v>
      </c>
      <c r="U1381" s="120">
        <f t="shared" si="369"/>
        <v>0.24406822153999994</v>
      </c>
      <c r="V1381" s="161">
        <f t="shared" si="370"/>
        <v>0.52910000000000001</v>
      </c>
      <c r="W1381" s="161">
        <f t="shared" si="371"/>
        <v>243.83870242436905</v>
      </c>
      <c r="X1381" s="121">
        <f t="shared" si="372"/>
        <v>4.9161900000000003</v>
      </c>
      <c r="Y1381" s="188">
        <v>13.287000000000001</v>
      </c>
      <c r="Z1381" s="148">
        <f t="shared" si="373"/>
        <v>1</v>
      </c>
      <c r="AA1381" s="148">
        <f t="shared" si="374"/>
        <v>1</v>
      </c>
      <c r="AB1381" s="122">
        <f t="shared" si="375"/>
        <v>460.85560843766592</v>
      </c>
      <c r="AC1381" s="30">
        <f t="shared" si="376"/>
        <v>659.64384199999984</v>
      </c>
      <c r="AD1381" s="31">
        <f t="shared" si="377"/>
        <v>1</v>
      </c>
      <c r="AE1381" s="164">
        <f t="shared" si="378"/>
        <v>36.321999999999996</v>
      </c>
      <c r="AF1381" s="165">
        <f t="shared" si="379"/>
        <v>4.9161900000000003</v>
      </c>
      <c r="AH1381" t="str">
        <f t="shared" si="380"/>
        <v>2023</v>
      </c>
    </row>
    <row r="1382" spans="1:34" x14ac:dyDescent="0.25">
      <c r="A1382" s="249" t="s">
        <v>573</v>
      </c>
      <c r="D1382" s="282" t="str">
        <f t="shared" si="365"/>
        <v>Q1 2024</v>
      </c>
      <c r="E1382" s="114" t="s">
        <v>137</v>
      </c>
      <c r="F1382" s="115" t="s">
        <v>83</v>
      </c>
      <c r="G1382" s="157" t="s">
        <v>43</v>
      </c>
      <c r="H1382" s="157" t="s">
        <v>197</v>
      </c>
      <c r="I1382" s="116" t="s">
        <v>64</v>
      </c>
      <c r="J1382" s="116" t="s">
        <v>51</v>
      </c>
      <c r="K1382" s="116" t="s">
        <v>46</v>
      </c>
      <c r="L1382" s="116" t="s">
        <v>46</v>
      </c>
      <c r="M1382" s="116"/>
      <c r="N1382" s="117">
        <v>1.99</v>
      </c>
      <c r="O1382" s="146">
        <v>410</v>
      </c>
      <c r="P1382" s="146">
        <v>502</v>
      </c>
      <c r="Q1382" s="242">
        <v>0.45</v>
      </c>
      <c r="R1382" s="118" t="str">
        <f t="shared" si="366"/>
        <v>300 - 399</v>
      </c>
      <c r="S1382" s="118" t="str">
        <f t="shared" si="367"/>
        <v>1.8 - 1.99</v>
      </c>
      <c r="T1382" s="119">
        <f t="shared" si="368"/>
        <v>0.89549999999999996</v>
      </c>
      <c r="U1382" s="120">
        <f t="shared" si="369"/>
        <v>0.56327030593806293</v>
      </c>
      <c r="V1382" s="161">
        <f t="shared" si="370"/>
        <v>0.89550000000000007</v>
      </c>
      <c r="W1382" s="161">
        <f t="shared" si="371"/>
        <v>291.66943617732727</v>
      </c>
      <c r="X1382" s="121">
        <f t="shared" si="372"/>
        <v>14.416171370976228</v>
      </c>
      <c r="Y1382" s="188">
        <v>32.035936379947174</v>
      </c>
      <c r="Z1382" s="148">
        <f t="shared" si="373"/>
        <v>205</v>
      </c>
      <c r="AA1382" s="148">
        <f t="shared" si="374"/>
        <v>251</v>
      </c>
      <c r="AB1382" s="122">
        <f t="shared" si="375"/>
        <v>325.7056797066748</v>
      </c>
      <c r="AC1382" s="30">
        <f t="shared" si="376"/>
        <v>1251.7117909734732</v>
      </c>
      <c r="AD1382" s="31">
        <f t="shared" si="377"/>
        <v>0.81673306772908372</v>
      </c>
      <c r="AE1382" s="164">
        <f t="shared" si="378"/>
        <v>50.545999999999999</v>
      </c>
      <c r="AF1382" s="165">
        <f t="shared" si="379"/>
        <v>14.416171370976228</v>
      </c>
      <c r="AH1382" t="str">
        <f t="shared" si="380"/>
        <v>2024</v>
      </c>
    </row>
    <row r="1383" spans="1:34" x14ac:dyDescent="0.25">
      <c r="A1383" s="249" t="s">
        <v>573</v>
      </c>
      <c r="D1383" s="282" t="str">
        <f t="shared" si="365"/>
        <v>Q1 2024</v>
      </c>
      <c r="E1383" s="114" t="s">
        <v>137</v>
      </c>
      <c r="F1383" s="115" t="s">
        <v>83</v>
      </c>
      <c r="G1383" s="157" t="s">
        <v>43</v>
      </c>
      <c r="H1383" s="157" t="s">
        <v>197</v>
      </c>
      <c r="I1383" s="116" t="s">
        <v>87</v>
      </c>
      <c r="J1383" s="116" t="s">
        <v>51</v>
      </c>
      <c r="K1383" s="116" t="s">
        <v>46</v>
      </c>
      <c r="L1383" s="116" t="s">
        <v>46</v>
      </c>
      <c r="M1383" s="116"/>
      <c r="N1383" s="117">
        <v>1.57</v>
      </c>
      <c r="O1383" s="146">
        <v>324</v>
      </c>
      <c r="P1383" s="146">
        <v>394</v>
      </c>
      <c r="Q1383" s="242">
        <v>0.4</v>
      </c>
      <c r="R1383" s="118" t="str">
        <f t="shared" si="366"/>
        <v>300 - 399</v>
      </c>
      <c r="S1383" s="118" t="str">
        <f t="shared" si="367"/>
        <v>1.4 - 1.59</v>
      </c>
      <c r="T1383" s="119">
        <f t="shared" si="368"/>
        <v>0.62800000000000011</v>
      </c>
      <c r="U1383" s="120">
        <f t="shared" si="369"/>
        <v>0.31206182262448162</v>
      </c>
      <c r="V1383" s="161">
        <f t="shared" si="370"/>
        <v>0.628</v>
      </c>
      <c r="W1383" s="161">
        <f t="shared" si="371"/>
        <v>204.04391684144863</v>
      </c>
      <c r="X1383" s="121">
        <f t="shared" si="372"/>
        <v>10.898939155503578</v>
      </c>
      <c r="Y1383" s="188">
        <v>27.247347888758945</v>
      </c>
      <c r="Z1383" s="148">
        <f t="shared" si="373"/>
        <v>162</v>
      </c>
      <c r="AA1383" s="148">
        <f t="shared" si="374"/>
        <v>197</v>
      </c>
      <c r="AB1383" s="122">
        <f t="shared" si="375"/>
        <v>324.91069560740226</v>
      </c>
      <c r="AC1383" s="30">
        <f t="shared" si="376"/>
        <v>780.154556561204</v>
      </c>
      <c r="AD1383" s="31">
        <f t="shared" si="377"/>
        <v>0.82233502538071068</v>
      </c>
      <c r="AE1383" s="164">
        <f t="shared" si="378"/>
        <v>39.878</v>
      </c>
      <c r="AF1383" s="165">
        <f t="shared" si="379"/>
        <v>10.898939155503578</v>
      </c>
      <c r="AH1383" t="str">
        <f t="shared" si="380"/>
        <v>2024</v>
      </c>
    </row>
    <row r="1384" spans="1:34" x14ac:dyDescent="0.25">
      <c r="A1384" s="249" t="s">
        <v>573</v>
      </c>
      <c r="D1384" s="282" t="str">
        <f t="shared" si="365"/>
        <v>Q1 2024</v>
      </c>
      <c r="E1384" s="114" t="s">
        <v>137</v>
      </c>
      <c r="F1384" s="115" t="s">
        <v>83</v>
      </c>
      <c r="G1384" s="157" t="s">
        <v>43</v>
      </c>
      <c r="H1384" s="157" t="s">
        <v>197</v>
      </c>
      <c r="I1384" s="116" t="s">
        <v>87</v>
      </c>
      <c r="J1384" s="116" t="s">
        <v>51</v>
      </c>
      <c r="K1384" s="116" t="s">
        <v>46</v>
      </c>
      <c r="L1384" s="116" t="s">
        <v>46</v>
      </c>
      <c r="M1384" s="116"/>
      <c r="N1384" s="117">
        <v>1.78</v>
      </c>
      <c r="O1384" s="146">
        <v>368</v>
      </c>
      <c r="P1384" s="146">
        <v>448</v>
      </c>
      <c r="Q1384" s="242">
        <v>0.9</v>
      </c>
      <c r="R1384" s="118" t="str">
        <f t="shared" si="366"/>
        <v>300 - 399</v>
      </c>
      <c r="S1384" s="118" t="str">
        <f t="shared" si="367"/>
        <v>1.6 - 1.79</v>
      </c>
      <c r="T1384" s="119">
        <f t="shared" si="368"/>
        <v>1.6020000000000001</v>
      </c>
      <c r="U1384" s="120">
        <f t="shared" si="369"/>
        <v>0.90234182600335111</v>
      </c>
      <c r="V1384" s="161">
        <f t="shared" si="370"/>
        <v>1.6019999999999999</v>
      </c>
      <c r="W1384" s="161">
        <f t="shared" si="371"/>
        <v>521.78892284141102</v>
      </c>
      <c r="X1384" s="121">
        <f t="shared" si="372"/>
        <v>25.54691283225079</v>
      </c>
      <c r="Y1384" s="188">
        <v>28.385458702500877</v>
      </c>
      <c r="Z1384" s="148">
        <f t="shared" si="373"/>
        <v>23</v>
      </c>
      <c r="AA1384" s="148">
        <f t="shared" si="374"/>
        <v>28</v>
      </c>
      <c r="AB1384" s="122">
        <f t="shared" si="375"/>
        <v>325.71093810325283</v>
      </c>
      <c r="AC1384" s="30">
        <f t="shared" si="376"/>
        <v>1002.6020288926123</v>
      </c>
      <c r="AD1384" s="31">
        <f t="shared" si="377"/>
        <v>0.8214285714285714</v>
      </c>
      <c r="AE1384" s="164">
        <f t="shared" si="378"/>
        <v>45.211999999999996</v>
      </c>
      <c r="AF1384" s="165">
        <f t="shared" si="379"/>
        <v>25.54691283225079</v>
      </c>
      <c r="AH1384" t="str">
        <f t="shared" si="380"/>
        <v>2024</v>
      </c>
    </row>
    <row r="1385" spans="1:34" x14ac:dyDescent="0.25">
      <c r="A1385" s="249" t="s">
        <v>573</v>
      </c>
      <c r="D1385" s="282" t="str">
        <f t="shared" si="365"/>
        <v>Q1 2024</v>
      </c>
      <c r="E1385" s="114" t="s">
        <v>137</v>
      </c>
      <c r="F1385" s="115" t="s">
        <v>83</v>
      </c>
      <c r="G1385" s="157" t="s">
        <v>43</v>
      </c>
      <c r="H1385" s="157" t="s">
        <v>197</v>
      </c>
      <c r="I1385" s="116" t="s">
        <v>64</v>
      </c>
      <c r="J1385" s="116" t="s">
        <v>51</v>
      </c>
      <c r="K1385" s="116" t="s">
        <v>46</v>
      </c>
      <c r="L1385" s="116" t="s">
        <v>46</v>
      </c>
      <c r="M1385" s="116"/>
      <c r="N1385" s="117">
        <v>1.57</v>
      </c>
      <c r="O1385" s="146">
        <v>324</v>
      </c>
      <c r="P1385" s="146">
        <v>394</v>
      </c>
      <c r="Q1385" s="242">
        <v>0.8</v>
      </c>
      <c r="R1385" s="118" t="str">
        <f t="shared" si="366"/>
        <v>300 - 399</v>
      </c>
      <c r="S1385" s="118" t="str">
        <f t="shared" si="367"/>
        <v>1.4 - 1.59</v>
      </c>
      <c r="T1385" s="119">
        <f t="shared" si="368"/>
        <v>1.2560000000000002</v>
      </c>
      <c r="U1385" s="120">
        <f t="shared" si="369"/>
        <v>0.62412364524896324</v>
      </c>
      <c r="V1385" s="161">
        <f t="shared" si="370"/>
        <v>1.256</v>
      </c>
      <c r="W1385" s="161">
        <f t="shared" si="371"/>
        <v>408.08783368289727</v>
      </c>
      <c r="X1385" s="121">
        <f t="shared" si="372"/>
        <v>21.797878311007157</v>
      </c>
      <c r="Y1385" s="188">
        <v>27.247347888758945</v>
      </c>
      <c r="Z1385" s="148">
        <f t="shared" si="373"/>
        <v>162</v>
      </c>
      <c r="AA1385" s="148">
        <f t="shared" si="374"/>
        <v>197</v>
      </c>
      <c r="AB1385" s="122">
        <f t="shared" si="375"/>
        <v>324.91069560740226</v>
      </c>
      <c r="AC1385" s="30">
        <f t="shared" si="376"/>
        <v>780.154556561204</v>
      </c>
      <c r="AD1385" s="31">
        <f t="shared" si="377"/>
        <v>0.82233502538071068</v>
      </c>
      <c r="AE1385" s="164">
        <f t="shared" si="378"/>
        <v>39.878</v>
      </c>
      <c r="AF1385" s="165">
        <f t="shared" si="379"/>
        <v>21.797878311007157</v>
      </c>
      <c r="AH1385" t="str">
        <f t="shared" si="380"/>
        <v>2024</v>
      </c>
    </row>
    <row r="1386" spans="1:34" x14ac:dyDescent="0.25">
      <c r="A1386" s="249" t="s">
        <v>573</v>
      </c>
      <c r="D1386" s="282" t="str">
        <f t="shared" si="365"/>
        <v>Q1 2024</v>
      </c>
      <c r="E1386" s="114" t="s">
        <v>137</v>
      </c>
      <c r="F1386" s="115" t="s">
        <v>83</v>
      </c>
      <c r="G1386" s="157" t="s">
        <v>43</v>
      </c>
      <c r="H1386" s="157" t="s">
        <v>197</v>
      </c>
      <c r="I1386" s="116" t="s">
        <v>64</v>
      </c>
      <c r="J1386" s="116" t="s">
        <v>51</v>
      </c>
      <c r="K1386" s="116" t="s">
        <v>46</v>
      </c>
      <c r="L1386" s="116" t="s">
        <v>46</v>
      </c>
      <c r="M1386" s="116"/>
      <c r="N1386" s="117">
        <v>1.72</v>
      </c>
      <c r="O1386" s="146">
        <v>396</v>
      </c>
      <c r="P1386" s="146">
        <v>484</v>
      </c>
      <c r="Q1386" s="242">
        <v>1.6</v>
      </c>
      <c r="R1386" s="118" t="str">
        <f t="shared" si="366"/>
        <v>300 - 399</v>
      </c>
      <c r="S1386" s="118" t="str">
        <f t="shared" si="367"/>
        <v>1.6 - 1.79</v>
      </c>
      <c r="T1386" s="119">
        <f t="shared" si="368"/>
        <v>2.7520000000000002</v>
      </c>
      <c r="U1386" s="120">
        <f t="shared" si="369"/>
        <v>1.4966771727207917</v>
      </c>
      <c r="V1386" s="161">
        <f t="shared" si="370"/>
        <v>2.7519999999999998</v>
      </c>
      <c r="W1386" s="161">
        <f t="shared" si="371"/>
        <v>1000.5719964100534</v>
      </c>
      <c r="X1386" s="121">
        <f t="shared" si="372"/>
        <v>43.595756622014314</v>
      </c>
      <c r="Y1386" s="188">
        <v>27.247347888758945</v>
      </c>
      <c r="Z1386" s="148">
        <f t="shared" si="373"/>
        <v>9</v>
      </c>
      <c r="AA1386" s="148">
        <f t="shared" si="374"/>
        <v>11</v>
      </c>
      <c r="AB1386" s="122">
        <f t="shared" si="375"/>
        <v>363.57994055597868</v>
      </c>
      <c r="AC1386" s="30">
        <f t="shared" si="376"/>
        <v>935.42323295049482</v>
      </c>
      <c r="AD1386" s="31">
        <f t="shared" si="377"/>
        <v>0.81818181818181823</v>
      </c>
      <c r="AE1386" s="164">
        <f t="shared" si="378"/>
        <v>43.687999999999995</v>
      </c>
      <c r="AF1386" s="165">
        <f t="shared" si="379"/>
        <v>43.595756622014314</v>
      </c>
      <c r="AH1386" t="str">
        <f t="shared" si="380"/>
        <v>2024</v>
      </c>
    </row>
    <row r="1387" spans="1:34" x14ac:dyDescent="0.25">
      <c r="A1387" s="249" t="s">
        <v>573</v>
      </c>
      <c r="D1387" s="282" t="str">
        <f t="shared" si="365"/>
        <v>Q1 2024</v>
      </c>
      <c r="E1387" s="114" t="s">
        <v>137</v>
      </c>
      <c r="F1387" s="115" t="s">
        <v>83</v>
      </c>
      <c r="G1387" s="157" t="s">
        <v>43</v>
      </c>
      <c r="H1387" s="157" t="s">
        <v>197</v>
      </c>
      <c r="I1387" s="116" t="s">
        <v>64</v>
      </c>
      <c r="J1387" s="116" t="s">
        <v>51</v>
      </c>
      <c r="K1387" s="116" t="s">
        <v>46</v>
      </c>
      <c r="L1387" s="116" t="s">
        <v>46</v>
      </c>
      <c r="M1387" s="116"/>
      <c r="N1387" s="117">
        <v>1.78</v>
      </c>
      <c r="O1387" s="146">
        <v>368</v>
      </c>
      <c r="P1387" s="146">
        <v>448</v>
      </c>
      <c r="Q1387" s="242">
        <v>0.23</v>
      </c>
      <c r="R1387" s="118" t="str">
        <f t="shared" si="366"/>
        <v>300 - 399</v>
      </c>
      <c r="S1387" s="118" t="str">
        <f t="shared" si="367"/>
        <v>1.6 - 1.79</v>
      </c>
      <c r="T1387" s="119">
        <f t="shared" si="368"/>
        <v>0.40940000000000004</v>
      </c>
      <c r="U1387" s="120">
        <f t="shared" si="369"/>
        <v>0.23059846664530084</v>
      </c>
      <c r="V1387" s="161">
        <f t="shared" si="370"/>
        <v>0.40939999999999999</v>
      </c>
      <c r="W1387" s="161">
        <f t="shared" si="371"/>
        <v>133.34605805947172</v>
      </c>
      <c r="X1387" s="121">
        <f t="shared" si="372"/>
        <v>6.2668900144145576</v>
      </c>
      <c r="Y1387" s="188">
        <v>27.247347888758945</v>
      </c>
      <c r="Z1387" s="148">
        <f t="shared" si="373"/>
        <v>23</v>
      </c>
      <c r="AA1387" s="148">
        <f t="shared" si="374"/>
        <v>28</v>
      </c>
      <c r="AB1387" s="122">
        <f t="shared" si="375"/>
        <v>325.71093810325283</v>
      </c>
      <c r="AC1387" s="30">
        <f t="shared" si="376"/>
        <v>1002.6020288926123</v>
      </c>
      <c r="AD1387" s="31">
        <f t="shared" si="377"/>
        <v>0.8214285714285714</v>
      </c>
      <c r="AE1387" s="164">
        <f t="shared" si="378"/>
        <v>45.211999999999996</v>
      </c>
      <c r="AF1387" s="165">
        <f t="shared" si="379"/>
        <v>6.2668900144145576</v>
      </c>
      <c r="AH1387" t="str">
        <f t="shared" si="380"/>
        <v>2024</v>
      </c>
    </row>
    <row r="1388" spans="1:34" x14ac:dyDescent="0.25">
      <c r="A1388" s="249" t="s">
        <v>573</v>
      </c>
      <c r="D1388" s="282" t="str">
        <f t="shared" si="365"/>
        <v>Q1 2024</v>
      </c>
      <c r="E1388" s="114" t="s">
        <v>137</v>
      </c>
      <c r="F1388" s="115" t="s">
        <v>83</v>
      </c>
      <c r="G1388" s="157" t="s">
        <v>43</v>
      </c>
      <c r="H1388" s="157" t="s">
        <v>197</v>
      </c>
      <c r="I1388" s="116" t="s">
        <v>64</v>
      </c>
      <c r="J1388" s="116" t="s">
        <v>51</v>
      </c>
      <c r="K1388" s="116" t="s">
        <v>46</v>
      </c>
      <c r="L1388" s="116" t="s">
        <v>46</v>
      </c>
      <c r="M1388" s="116"/>
      <c r="N1388" s="117">
        <v>1.9</v>
      </c>
      <c r="O1388" s="146">
        <v>396</v>
      </c>
      <c r="P1388" s="146">
        <v>484</v>
      </c>
      <c r="Q1388" s="242">
        <v>1.2</v>
      </c>
      <c r="R1388" s="118" t="str">
        <f t="shared" si="366"/>
        <v>300 - 399</v>
      </c>
      <c r="S1388" s="118" t="str">
        <f t="shared" si="367"/>
        <v>1.8 - 1.99</v>
      </c>
      <c r="T1388" s="119">
        <f t="shared" si="368"/>
        <v>2.2799999999999998</v>
      </c>
      <c r="U1388" s="120">
        <f t="shared" si="369"/>
        <v>1.3697449449504948</v>
      </c>
      <c r="V1388" s="161">
        <f t="shared" si="370"/>
        <v>2.2799999999999998</v>
      </c>
      <c r="W1388" s="161">
        <f t="shared" si="371"/>
        <v>750.42899730754004</v>
      </c>
      <c r="X1388" s="121">
        <f t="shared" si="372"/>
        <v>35.840627237932026</v>
      </c>
      <c r="Y1388" s="188">
        <v>29.867189364943354</v>
      </c>
      <c r="Z1388" s="148">
        <f t="shared" si="373"/>
        <v>9</v>
      </c>
      <c r="AA1388" s="148">
        <f t="shared" si="374"/>
        <v>11</v>
      </c>
      <c r="AB1388" s="122">
        <f t="shared" si="375"/>
        <v>329.135525134886</v>
      </c>
      <c r="AC1388" s="30">
        <f t="shared" si="376"/>
        <v>1141.454120792079</v>
      </c>
      <c r="AD1388" s="31">
        <f t="shared" si="377"/>
        <v>0.81818181818181823</v>
      </c>
      <c r="AE1388" s="164">
        <f t="shared" si="378"/>
        <v>48.26</v>
      </c>
      <c r="AF1388" s="165">
        <f t="shared" si="379"/>
        <v>35.840627237932026</v>
      </c>
      <c r="AH1388" t="str">
        <f t="shared" si="380"/>
        <v>2024</v>
      </c>
    </row>
    <row r="1389" spans="1:34" x14ac:dyDescent="0.25">
      <c r="A1389" s="249" t="s">
        <v>573</v>
      </c>
      <c r="D1389" s="282" t="str">
        <f t="shared" si="365"/>
        <v>Q1 2024</v>
      </c>
      <c r="E1389" s="114" t="s">
        <v>137</v>
      </c>
      <c r="F1389" s="115" t="s">
        <v>83</v>
      </c>
      <c r="G1389" s="157" t="s">
        <v>43</v>
      </c>
      <c r="H1389" s="157" t="s">
        <v>197</v>
      </c>
      <c r="I1389" s="116" t="s">
        <v>50</v>
      </c>
      <c r="J1389" s="116" t="s">
        <v>51</v>
      </c>
      <c r="K1389" s="116" t="s">
        <v>168</v>
      </c>
      <c r="L1389" s="116" t="s">
        <v>168</v>
      </c>
      <c r="M1389" s="116" t="s">
        <v>459</v>
      </c>
      <c r="N1389" s="117">
        <v>1.5</v>
      </c>
      <c r="O1389" s="146">
        <v>464</v>
      </c>
      <c r="P1389" s="146">
        <v>464</v>
      </c>
      <c r="Q1389" s="242">
        <v>1.0999999999999999E-2</v>
      </c>
      <c r="R1389" s="118" t="str">
        <f t="shared" si="366"/>
        <v>400 - 499</v>
      </c>
      <c r="S1389" s="118" t="str">
        <f t="shared" si="367"/>
        <v>1.4 - 1.59</v>
      </c>
      <c r="T1389" s="119">
        <f t="shared" si="368"/>
        <v>1.6500000000000001E-2</v>
      </c>
      <c r="U1389" s="120">
        <f t="shared" si="369"/>
        <v>7.983854999999998E-3</v>
      </c>
      <c r="V1389" s="161">
        <f t="shared" si="370"/>
        <v>1.6499999999999997E-2</v>
      </c>
      <c r="W1389" s="161">
        <f t="shared" si="371"/>
        <v>7.2181460223522764</v>
      </c>
      <c r="X1389" s="121">
        <f t="shared" si="372"/>
        <v>0.20186964806038096</v>
      </c>
      <c r="Y1389" s="188">
        <v>18.351786187307361</v>
      </c>
      <c r="Z1389" s="148">
        <f t="shared" si="373"/>
        <v>1</v>
      </c>
      <c r="AA1389" s="148">
        <f t="shared" si="374"/>
        <v>1</v>
      </c>
      <c r="AB1389" s="122">
        <f t="shared" si="375"/>
        <v>437.46339529407737</v>
      </c>
      <c r="AC1389" s="30">
        <f t="shared" si="376"/>
        <v>725.80499999999984</v>
      </c>
      <c r="AD1389" s="31">
        <f t="shared" si="377"/>
        <v>1</v>
      </c>
      <c r="AE1389" s="164">
        <f t="shared" si="378"/>
        <v>38.099999999999994</v>
      </c>
      <c r="AF1389" s="165">
        <f t="shared" si="379"/>
        <v>0.20186964806038096</v>
      </c>
      <c r="AH1389" t="str">
        <f t="shared" si="380"/>
        <v>2024</v>
      </c>
    </row>
    <row r="1390" spans="1:34" x14ac:dyDescent="0.25">
      <c r="A1390" s="249" t="s">
        <v>573</v>
      </c>
      <c r="D1390" s="282" t="str">
        <f t="shared" si="365"/>
        <v>Q1 2024</v>
      </c>
      <c r="E1390" s="114" t="s">
        <v>137</v>
      </c>
      <c r="F1390" s="115" t="s">
        <v>83</v>
      </c>
      <c r="G1390" s="157" t="s">
        <v>43</v>
      </c>
      <c r="H1390" s="157" t="s">
        <v>197</v>
      </c>
      <c r="I1390" s="116" t="s">
        <v>73</v>
      </c>
      <c r="J1390" s="116" t="s">
        <v>51</v>
      </c>
      <c r="K1390" s="116" t="s">
        <v>168</v>
      </c>
      <c r="L1390" s="116" t="s">
        <v>168</v>
      </c>
      <c r="M1390" s="116" t="s">
        <v>569</v>
      </c>
      <c r="N1390" s="117">
        <v>1.5</v>
      </c>
      <c r="O1390" s="146">
        <v>464</v>
      </c>
      <c r="P1390" s="146">
        <v>464</v>
      </c>
      <c r="Q1390" s="242">
        <v>0.121</v>
      </c>
      <c r="R1390" s="118" t="str">
        <f t="shared" si="366"/>
        <v>400 - 499</v>
      </c>
      <c r="S1390" s="118" t="str">
        <f t="shared" si="367"/>
        <v>1.4 - 1.59</v>
      </c>
      <c r="T1390" s="119">
        <f t="shared" si="368"/>
        <v>0.18149999999999999</v>
      </c>
      <c r="U1390" s="120">
        <f t="shared" si="369"/>
        <v>8.7822404999999978E-2</v>
      </c>
      <c r="V1390" s="161">
        <f t="shared" si="370"/>
        <v>0.18149999999999997</v>
      </c>
      <c r="W1390" s="161">
        <f t="shared" si="371"/>
        <v>79.399606245875034</v>
      </c>
      <c r="X1390" s="121">
        <f t="shared" si="372"/>
        <v>2.6315155020000005</v>
      </c>
      <c r="Y1390" s="188">
        <v>21.748062000000004</v>
      </c>
      <c r="Z1390" s="148">
        <f t="shared" si="373"/>
        <v>1</v>
      </c>
      <c r="AA1390" s="148">
        <f t="shared" si="374"/>
        <v>1</v>
      </c>
      <c r="AB1390" s="122">
        <f t="shared" si="375"/>
        <v>437.46339529407737</v>
      </c>
      <c r="AC1390" s="30">
        <f t="shared" si="376"/>
        <v>725.80499999999984</v>
      </c>
      <c r="AD1390" s="31">
        <f t="shared" si="377"/>
        <v>1</v>
      </c>
      <c r="AE1390" s="164">
        <f t="shared" si="378"/>
        <v>38.099999999999994</v>
      </c>
      <c r="AF1390" s="165">
        <f t="shared" si="379"/>
        <v>2.6315155020000005</v>
      </c>
      <c r="AH1390" t="str">
        <f t="shared" si="380"/>
        <v>2024</v>
      </c>
    </row>
    <row r="1391" spans="1:34" x14ac:dyDescent="0.25">
      <c r="A1391" s="249" t="s">
        <v>573</v>
      </c>
      <c r="D1391" s="282" t="str">
        <f t="shared" si="365"/>
        <v>Q1 2024</v>
      </c>
      <c r="E1391" s="114" t="s">
        <v>137</v>
      </c>
      <c r="F1391" s="115" t="s">
        <v>83</v>
      </c>
      <c r="G1391" s="157" t="s">
        <v>43</v>
      </c>
      <c r="H1391" s="157" t="s">
        <v>197</v>
      </c>
      <c r="I1391" s="116" t="s">
        <v>50</v>
      </c>
      <c r="J1391" s="116" t="s">
        <v>51</v>
      </c>
      <c r="K1391" s="116" t="s">
        <v>75</v>
      </c>
      <c r="L1391" s="116" t="s">
        <v>75</v>
      </c>
      <c r="M1391" s="116" t="s">
        <v>425</v>
      </c>
      <c r="N1391" s="117">
        <v>1.5</v>
      </c>
      <c r="O1391" s="146">
        <v>466</v>
      </c>
      <c r="P1391" s="146">
        <v>466</v>
      </c>
      <c r="Q1391" s="242">
        <v>0.28999999999999998</v>
      </c>
      <c r="R1391" s="118" t="str">
        <f t="shared" si="366"/>
        <v>400 - 499</v>
      </c>
      <c r="S1391" s="118" t="str">
        <f t="shared" si="367"/>
        <v>1.4 - 1.59</v>
      </c>
      <c r="T1391" s="119">
        <f t="shared" si="368"/>
        <v>0.43499999999999994</v>
      </c>
      <c r="U1391" s="120">
        <f t="shared" si="369"/>
        <v>0.21048344999999996</v>
      </c>
      <c r="V1391" s="161">
        <f t="shared" si="370"/>
        <v>0.43499999999999994</v>
      </c>
      <c r="W1391" s="161">
        <f t="shared" si="371"/>
        <v>191.11682081910004</v>
      </c>
      <c r="X1391" s="121">
        <f t="shared" si="372"/>
        <v>6.3258656999999996</v>
      </c>
      <c r="Y1391" s="188">
        <v>21.813330000000001</v>
      </c>
      <c r="Z1391" s="148">
        <f t="shared" si="373"/>
        <v>1</v>
      </c>
      <c r="AA1391" s="148">
        <f t="shared" si="374"/>
        <v>1</v>
      </c>
      <c r="AB1391" s="122">
        <f t="shared" si="375"/>
        <v>439.34901337724153</v>
      </c>
      <c r="AC1391" s="30">
        <f t="shared" si="376"/>
        <v>725.80499999999984</v>
      </c>
      <c r="AD1391" s="31">
        <f t="shared" si="377"/>
        <v>1</v>
      </c>
      <c r="AE1391" s="164">
        <f t="shared" si="378"/>
        <v>38.099999999999994</v>
      </c>
      <c r="AF1391" s="165">
        <f t="shared" si="379"/>
        <v>6.3258656999999996</v>
      </c>
      <c r="AH1391" t="str">
        <f t="shared" si="380"/>
        <v>2024</v>
      </c>
    </row>
    <row r="1392" spans="1:34" x14ac:dyDescent="0.25">
      <c r="A1392" s="249" t="s">
        <v>573</v>
      </c>
      <c r="D1392" s="282" t="str">
        <f t="shared" si="365"/>
        <v>Q1 2024</v>
      </c>
      <c r="E1392" s="114" t="s">
        <v>137</v>
      </c>
      <c r="F1392" s="115" t="s">
        <v>83</v>
      </c>
      <c r="G1392" s="157" t="s">
        <v>43</v>
      </c>
      <c r="H1392" s="157" t="s">
        <v>197</v>
      </c>
      <c r="I1392" s="116" t="s">
        <v>73</v>
      </c>
      <c r="J1392" s="116" t="s">
        <v>51</v>
      </c>
      <c r="K1392" s="116" t="s">
        <v>75</v>
      </c>
      <c r="L1392" s="116" t="s">
        <v>75</v>
      </c>
      <c r="M1392" s="116" t="s">
        <v>457</v>
      </c>
      <c r="N1392" s="117">
        <v>1.5</v>
      </c>
      <c r="O1392" s="146">
        <v>466</v>
      </c>
      <c r="P1392" s="146">
        <v>466</v>
      </c>
      <c r="Q1392" s="242">
        <v>0.63600000000000001</v>
      </c>
      <c r="R1392" s="118" t="str">
        <f t="shared" si="366"/>
        <v>400 - 499</v>
      </c>
      <c r="S1392" s="118" t="str">
        <f t="shared" si="367"/>
        <v>1.4 - 1.59</v>
      </c>
      <c r="T1392" s="119">
        <f t="shared" si="368"/>
        <v>0.95399999999999996</v>
      </c>
      <c r="U1392" s="120">
        <f t="shared" si="369"/>
        <v>0.46161197999999992</v>
      </c>
      <c r="V1392" s="161">
        <f t="shared" si="370"/>
        <v>0.95399999999999996</v>
      </c>
      <c r="W1392" s="161">
        <f t="shared" si="371"/>
        <v>419.13895876188843</v>
      </c>
      <c r="X1392" s="121">
        <f t="shared" si="372"/>
        <v>13.87327788</v>
      </c>
      <c r="Y1392" s="188">
        <v>21.813330000000001</v>
      </c>
      <c r="Z1392" s="148">
        <f t="shared" si="373"/>
        <v>1</v>
      </c>
      <c r="AA1392" s="148">
        <f t="shared" si="374"/>
        <v>1</v>
      </c>
      <c r="AB1392" s="122">
        <f t="shared" si="375"/>
        <v>439.34901337724153</v>
      </c>
      <c r="AC1392" s="30">
        <f t="shared" si="376"/>
        <v>725.80499999999984</v>
      </c>
      <c r="AD1392" s="31">
        <f t="shared" si="377"/>
        <v>1</v>
      </c>
      <c r="AE1392" s="164">
        <f t="shared" si="378"/>
        <v>38.099999999999994</v>
      </c>
      <c r="AF1392" s="165">
        <f t="shared" si="379"/>
        <v>13.87327788</v>
      </c>
      <c r="AH1392" t="str">
        <f t="shared" si="380"/>
        <v>2024</v>
      </c>
    </row>
    <row r="1393" spans="1:34" x14ac:dyDescent="0.25">
      <c r="A1393" s="249" t="s">
        <v>573</v>
      </c>
      <c r="D1393" s="282" t="str">
        <f t="shared" si="365"/>
        <v>Q1 2024</v>
      </c>
      <c r="E1393" s="114" t="s">
        <v>137</v>
      </c>
      <c r="F1393" s="115" t="s">
        <v>83</v>
      </c>
      <c r="G1393" s="157" t="s">
        <v>43</v>
      </c>
      <c r="H1393" s="157" t="s">
        <v>197</v>
      </c>
      <c r="I1393" s="116" t="s">
        <v>50</v>
      </c>
      <c r="J1393" s="116" t="s">
        <v>51</v>
      </c>
      <c r="K1393" s="116" t="s">
        <v>70</v>
      </c>
      <c r="L1393" s="116" t="s">
        <v>74</v>
      </c>
      <c r="M1393" s="116" t="s">
        <v>305</v>
      </c>
      <c r="N1393" s="117">
        <v>1.2</v>
      </c>
      <c r="O1393" s="146">
        <v>450</v>
      </c>
      <c r="P1393" s="146">
        <v>450</v>
      </c>
      <c r="Q1393" s="242">
        <v>0.2</v>
      </c>
      <c r="R1393" s="118" t="str">
        <f t="shared" si="366"/>
        <v>500 - 599</v>
      </c>
      <c r="S1393" s="118" t="str">
        <f t="shared" si="367"/>
        <v>1.2 - 1.39</v>
      </c>
      <c r="T1393" s="119">
        <f t="shared" si="368"/>
        <v>0.24</v>
      </c>
      <c r="U1393" s="120">
        <f t="shared" si="369"/>
        <v>9.2903039999999978E-2</v>
      </c>
      <c r="V1393" s="161">
        <f t="shared" si="370"/>
        <v>0.24000000000000002</v>
      </c>
      <c r="W1393" s="161">
        <f t="shared" si="371"/>
        <v>127.27922061357856</v>
      </c>
      <c r="X1393" s="121">
        <f t="shared" si="372"/>
        <v>3.6332829219315586</v>
      </c>
      <c r="Y1393" s="188">
        <v>18.166414609657792</v>
      </c>
      <c r="Z1393" s="148">
        <f t="shared" si="373"/>
        <v>1</v>
      </c>
      <c r="AA1393" s="148">
        <f t="shared" si="374"/>
        <v>1</v>
      </c>
      <c r="AB1393" s="122">
        <f t="shared" si="375"/>
        <v>530.33008588991072</v>
      </c>
      <c r="AC1393" s="30">
        <f t="shared" si="376"/>
        <v>464.51519999999988</v>
      </c>
      <c r="AD1393" s="31">
        <f t="shared" si="377"/>
        <v>1</v>
      </c>
      <c r="AE1393" s="164">
        <f t="shared" si="378"/>
        <v>30.479999999999997</v>
      </c>
      <c r="AF1393" s="165">
        <f t="shared" si="379"/>
        <v>3.6332829219315586</v>
      </c>
      <c r="AH1393" t="str">
        <f t="shared" si="380"/>
        <v>2024</v>
      </c>
    </row>
    <row r="1394" spans="1:34" x14ac:dyDescent="0.25">
      <c r="A1394" s="249" t="s">
        <v>573</v>
      </c>
      <c r="D1394" s="282" t="str">
        <f t="shared" si="365"/>
        <v>Q1 2024</v>
      </c>
      <c r="E1394" s="114" t="s">
        <v>137</v>
      </c>
      <c r="F1394" s="115" t="s">
        <v>83</v>
      </c>
      <c r="G1394" s="157" t="s">
        <v>43</v>
      </c>
      <c r="H1394" s="157" t="s">
        <v>197</v>
      </c>
      <c r="I1394" s="116" t="s">
        <v>88</v>
      </c>
      <c r="J1394" s="116" t="s">
        <v>51</v>
      </c>
      <c r="K1394" s="116" t="s">
        <v>70</v>
      </c>
      <c r="L1394" s="116" t="s">
        <v>74</v>
      </c>
      <c r="M1394" s="116"/>
      <c r="N1394" s="117">
        <v>1.2</v>
      </c>
      <c r="O1394" s="146">
        <v>360</v>
      </c>
      <c r="P1394" s="146">
        <v>360</v>
      </c>
      <c r="Q1394" s="242">
        <v>2.6190000000000001E-2</v>
      </c>
      <c r="R1394" s="118" t="str">
        <f t="shared" si="366"/>
        <v>400 - 499</v>
      </c>
      <c r="S1394" s="118" t="str">
        <f t="shared" si="367"/>
        <v>1.2 - 1.39</v>
      </c>
      <c r="T1394" s="119">
        <f t="shared" si="368"/>
        <v>3.1427999999999998E-2</v>
      </c>
      <c r="U1394" s="120">
        <f t="shared" si="369"/>
        <v>1.2165653087999998E-2</v>
      </c>
      <c r="V1394" s="161">
        <f t="shared" si="370"/>
        <v>3.1427999999999998E-2</v>
      </c>
      <c r="W1394" s="161">
        <f t="shared" si="371"/>
        <v>13.333771151478491</v>
      </c>
      <c r="X1394" s="121">
        <f t="shared" si="372"/>
        <v>0.41014608939478708</v>
      </c>
      <c r="Y1394" s="188">
        <v>15.660408147949106</v>
      </c>
      <c r="Z1394" s="148">
        <f t="shared" si="373"/>
        <v>1</v>
      </c>
      <c r="AA1394" s="148">
        <f t="shared" si="374"/>
        <v>1</v>
      </c>
      <c r="AB1394" s="122">
        <f t="shared" si="375"/>
        <v>424.26406871192853</v>
      </c>
      <c r="AC1394" s="30">
        <f t="shared" si="376"/>
        <v>464.51519999999988</v>
      </c>
      <c r="AD1394" s="31">
        <f t="shared" si="377"/>
        <v>1</v>
      </c>
      <c r="AE1394" s="164">
        <f t="shared" si="378"/>
        <v>30.479999999999997</v>
      </c>
      <c r="AF1394" s="165">
        <f t="shared" si="379"/>
        <v>0.41014608939478708</v>
      </c>
      <c r="AH1394" t="str">
        <f t="shared" si="380"/>
        <v>2024</v>
      </c>
    </row>
    <row r="1395" spans="1:34" x14ac:dyDescent="0.25">
      <c r="A1395" s="249" t="s">
        <v>573</v>
      </c>
      <c r="D1395" s="282" t="str">
        <f t="shared" si="365"/>
        <v>Q1 2024</v>
      </c>
      <c r="E1395" s="114" t="s">
        <v>137</v>
      </c>
      <c r="F1395" s="115" t="s">
        <v>83</v>
      </c>
      <c r="G1395" s="157" t="s">
        <v>43</v>
      </c>
      <c r="H1395" s="157" t="s">
        <v>197</v>
      </c>
      <c r="I1395" s="116" t="s">
        <v>73</v>
      </c>
      <c r="J1395" s="116" t="s">
        <v>51</v>
      </c>
      <c r="K1395" s="116" t="s">
        <v>70</v>
      </c>
      <c r="L1395" s="116" t="s">
        <v>77</v>
      </c>
      <c r="M1395" s="116" t="s">
        <v>482</v>
      </c>
      <c r="N1395" s="117">
        <v>1.78</v>
      </c>
      <c r="O1395" s="146">
        <v>416</v>
      </c>
      <c r="P1395" s="146">
        <v>468</v>
      </c>
      <c r="Q1395" s="242">
        <v>9.6000000000000002E-2</v>
      </c>
      <c r="R1395" s="118" t="str">
        <f t="shared" si="366"/>
        <v>300 - 399</v>
      </c>
      <c r="S1395" s="118" t="str">
        <f t="shared" si="367"/>
        <v>1.6 - 1.79</v>
      </c>
      <c r="T1395" s="119">
        <f t="shared" si="368"/>
        <v>0.17088</v>
      </c>
      <c r="U1395" s="120">
        <f t="shared" si="369"/>
        <v>9.7441321468468942E-2</v>
      </c>
      <c r="V1395" s="161">
        <f t="shared" si="370"/>
        <v>0.17087999999999998</v>
      </c>
      <c r="W1395" s="161">
        <f t="shared" si="371"/>
        <v>60.111640137331143</v>
      </c>
      <c r="X1395" s="121">
        <f t="shared" si="372"/>
        <v>1.7875200000000002</v>
      </c>
      <c r="Y1395" s="188">
        <v>18.62</v>
      </c>
      <c r="Z1395" s="148">
        <f t="shared" si="373"/>
        <v>8</v>
      </c>
      <c r="AA1395" s="148">
        <f t="shared" si="374"/>
        <v>9</v>
      </c>
      <c r="AB1395" s="122">
        <f t="shared" si="375"/>
        <v>351.77692027932551</v>
      </c>
      <c r="AC1395" s="30">
        <f t="shared" si="376"/>
        <v>1015.0137652965515</v>
      </c>
      <c r="AD1395" s="31">
        <f t="shared" si="377"/>
        <v>0.88888888888888884</v>
      </c>
      <c r="AE1395" s="164">
        <f t="shared" si="378"/>
        <v>45.211999999999996</v>
      </c>
      <c r="AF1395" s="165">
        <f t="shared" si="379"/>
        <v>1.7875200000000002</v>
      </c>
      <c r="AH1395" t="str">
        <f t="shared" si="380"/>
        <v>2024</v>
      </c>
    </row>
    <row r="1396" spans="1:34" x14ac:dyDescent="0.25">
      <c r="A1396" s="249" t="s">
        <v>573</v>
      </c>
      <c r="D1396" s="282" t="str">
        <f t="shared" si="365"/>
        <v>Q1 2024</v>
      </c>
      <c r="E1396" s="114" t="s">
        <v>137</v>
      </c>
      <c r="F1396" s="115" t="s">
        <v>83</v>
      </c>
      <c r="G1396" s="157" t="s">
        <v>43</v>
      </c>
      <c r="H1396" s="157" t="s">
        <v>197</v>
      </c>
      <c r="I1396" s="116" t="s">
        <v>73</v>
      </c>
      <c r="J1396" s="116" t="s">
        <v>51</v>
      </c>
      <c r="K1396" s="116" t="s">
        <v>70</v>
      </c>
      <c r="L1396" s="116" t="s">
        <v>70</v>
      </c>
      <c r="M1396" s="116" t="s">
        <v>294</v>
      </c>
      <c r="N1396" s="117">
        <v>1.5</v>
      </c>
      <c r="O1396" s="146">
        <v>464</v>
      </c>
      <c r="P1396" s="146">
        <v>464</v>
      </c>
      <c r="Q1396" s="242">
        <v>9.6000000000000002E-2</v>
      </c>
      <c r="R1396" s="118" t="str">
        <f t="shared" si="366"/>
        <v>400 - 499</v>
      </c>
      <c r="S1396" s="118" t="str">
        <f t="shared" si="367"/>
        <v>1.4 - 1.59</v>
      </c>
      <c r="T1396" s="119">
        <f t="shared" si="368"/>
        <v>0.14400000000000002</v>
      </c>
      <c r="U1396" s="120">
        <f t="shared" si="369"/>
        <v>6.967727999999998E-2</v>
      </c>
      <c r="V1396" s="161">
        <f t="shared" si="370"/>
        <v>0.14399999999999999</v>
      </c>
      <c r="W1396" s="161">
        <f t="shared" si="371"/>
        <v>62.994728922347143</v>
      </c>
      <c r="X1396" s="121">
        <f t="shared" si="372"/>
        <v>2.0878139520000003</v>
      </c>
      <c r="Y1396" s="188">
        <v>21.748062000000004</v>
      </c>
      <c r="Z1396" s="148">
        <f t="shared" si="373"/>
        <v>1</v>
      </c>
      <c r="AA1396" s="148">
        <f t="shared" si="374"/>
        <v>1</v>
      </c>
      <c r="AB1396" s="122">
        <f t="shared" si="375"/>
        <v>437.46339529407737</v>
      </c>
      <c r="AC1396" s="30">
        <f t="shared" si="376"/>
        <v>725.80499999999984</v>
      </c>
      <c r="AD1396" s="31">
        <f t="shared" si="377"/>
        <v>1</v>
      </c>
      <c r="AE1396" s="164">
        <f t="shared" si="378"/>
        <v>38.099999999999994</v>
      </c>
      <c r="AF1396" s="165">
        <f t="shared" si="379"/>
        <v>2.0878139520000003</v>
      </c>
      <c r="AH1396" t="str">
        <f t="shared" si="380"/>
        <v>2024</v>
      </c>
    </row>
    <row r="1397" spans="1:34" x14ac:dyDescent="0.25">
      <c r="A1397" s="249" t="s">
        <v>573</v>
      </c>
      <c r="D1397" s="282" t="str">
        <f t="shared" si="365"/>
        <v>Q1 2024</v>
      </c>
      <c r="E1397" s="114" t="s">
        <v>137</v>
      </c>
      <c r="F1397" s="115" t="s">
        <v>83</v>
      </c>
      <c r="G1397" s="157" t="s">
        <v>43</v>
      </c>
      <c r="H1397" s="157" t="s">
        <v>197</v>
      </c>
      <c r="I1397" s="116" t="s">
        <v>50</v>
      </c>
      <c r="J1397" s="116" t="s">
        <v>51</v>
      </c>
      <c r="K1397" s="116" t="s">
        <v>55</v>
      </c>
      <c r="L1397" s="116" t="s">
        <v>55</v>
      </c>
      <c r="M1397" s="116" t="s">
        <v>460</v>
      </c>
      <c r="N1397" s="117">
        <v>1.36</v>
      </c>
      <c r="O1397" s="146">
        <v>450</v>
      </c>
      <c r="P1397" s="146">
        <v>450</v>
      </c>
      <c r="Q1397" s="242">
        <v>0.19500000000000001</v>
      </c>
      <c r="R1397" s="118" t="str">
        <f t="shared" si="366"/>
        <v>400 - 499</v>
      </c>
      <c r="S1397" s="118" t="str">
        <f t="shared" si="367"/>
        <v>1.2 - 1.39</v>
      </c>
      <c r="T1397" s="119">
        <f t="shared" si="368"/>
        <v>0.26520000000000005</v>
      </c>
      <c r="U1397" s="120">
        <f t="shared" si="369"/>
        <v>0.11634557376000002</v>
      </c>
      <c r="V1397" s="161">
        <f t="shared" si="370"/>
        <v>0.26520000000000005</v>
      </c>
      <c r="W1397" s="161">
        <f t="shared" si="371"/>
        <v>124.0972400982391</v>
      </c>
      <c r="X1397" s="121">
        <f t="shared" si="372"/>
        <v>3.5424508488832696</v>
      </c>
      <c r="Y1397" s="188">
        <v>18.166414609657792</v>
      </c>
      <c r="Z1397" s="148">
        <f t="shared" si="373"/>
        <v>1</v>
      </c>
      <c r="AA1397" s="148">
        <f t="shared" si="374"/>
        <v>1</v>
      </c>
      <c r="AB1397" s="122">
        <f t="shared" si="375"/>
        <v>467.93831107933289</v>
      </c>
      <c r="AC1397" s="30">
        <f t="shared" si="376"/>
        <v>596.64396800000009</v>
      </c>
      <c r="AD1397" s="31">
        <f t="shared" si="377"/>
        <v>1</v>
      </c>
      <c r="AE1397" s="164">
        <f t="shared" si="378"/>
        <v>34.544000000000004</v>
      </c>
      <c r="AF1397" s="165">
        <f t="shared" si="379"/>
        <v>3.5424508488832696</v>
      </c>
      <c r="AH1397" t="str">
        <f t="shared" si="380"/>
        <v>2024</v>
      </c>
    </row>
    <row r="1398" spans="1:34" x14ac:dyDescent="0.25">
      <c r="A1398" s="249" t="s">
        <v>573</v>
      </c>
      <c r="D1398" s="282" t="str">
        <f t="shared" si="365"/>
        <v>Q1 2024</v>
      </c>
      <c r="E1398" s="114" t="s">
        <v>137</v>
      </c>
      <c r="F1398" s="115" t="s">
        <v>83</v>
      </c>
      <c r="G1398" s="157" t="s">
        <v>43</v>
      </c>
      <c r="H1398" s="157" t="s">
        <v>197</v>
      </c>
      <c r="I1398" s="116" t="s">
        <v>50</v>
      </c>
      <c r="J1398" s="116" t="s">
        <v>51</v>
      </c>
      <c r="K1398" s="116" t="s">
        <v>55</v>
      </c>
      <c r="L1398" s="116" t="s">
        <v>55</v>
      </c>
      <c r="M1398" s="116" t="s">
        <v>563</v>
      </c>
      <c r="N1398" s="117">
        <v>1.5</v>
      </c>
      <c r="O1398" s="146">
        <v>480</v>
      </c>
      <c r="P1398" s="146">
        <v>480</v>
      </c>
      <c r="Q1398" s="242">
        <v>0.3</v>
      </c>
      <c r="R1398" s="118" t="str">
        <f t="shared" si="366"/>
        <v>400 - 499</v>
      </c>
      <c r="S1398" s="118" t="str">
        <f t="shared" si="367"/>
        <v>1.4 - 1.59</v>
      </c>
      <c r="T1398" s="119">
        <f t="shared" si="368"/>
        <v>0.44999999999999996</v>
      </c>
      <c r="U1398" s="120">
        <f t="shared" si="369"/>
        <v>0.21774149999999995</v>
      </c>
      <c r="V1398" s="161">
        <f t="shared" si="370"/>
        <v>0.44999999999999996</v>
      </c>
      <c r="W1398" s="161">
        <f t="shared" si="371"/>
        <v>203.64675298172568</v>
      </c>
      <c r="X1398" s="121">
        <f t="shared" si="372"/>
        <v>6.6810618000000002</v>
      </c>
      <c r="Y1398" s="188">
        <v>22.270206000000002</v>
      </c>
      <c r="Z1398" s="148">
        <f t="shared" si="373"/>
        <v>1</v>
      </c>
      <c r="AA1398" s="148">
        <f t="shared" si="374"/>
        <v>1</v>
      </c>
      <c r="AB1398" s="122">
        <f t="shared" si="375"/>
        <v>452.54833995939043</v>
      </c>
      <c r="AC1398" s="30">
        <f t="shared" si="376"/>
        <v>725.80499999999984</v>
      </c>
      <c r="AD1398" s="31">
        <f t="shared" si="377"/>
        <v>1</v>
      </c>
      <c r="AE1398" s="164">
        <f t="shared" si="378"/>
        <v>38.099999999999994</v>
      </c>
      <c r="AF1398" s="165">
        <f t="shared" si="379"/>
        <v>6.6810618000000002</v>
      </c>
      <c r="AH1398" t="str">
        <f t="shared" si="380"/>
        <v>2024</v>
      </c>
    </row>
    <row r="1399" spans="1:34" x14ac:dyDescent="0.25">
      <c r="A1399" s="249" t="s">
        <v>573</v>
      </c>
      <c r="D1399" s="282" t="str">
        <f t="shared" si="365"/>
        <v>Q1 2024</v>
      </c>
      <c r="E1399" s="114" t="s">
        <v>137</v>
      </c>
      <c r="F1399" s="115" t="s">
        <v>83</v>
      </c>
      <c r="G1399" s="157" t="s">
        <v>43</v>
      </c>
      <c r="H1399" s="157" t="s">
        <v>197</v>
      </c>
      <c r="I1399" s="116" t="s">
        <v>88</v>
      </c>
      <c r="J1399" s="116" t="s">
        <v>51</v>
      </c>
      <c r="K1399" s="116" t="s">
        <v>55</v>
      </c>
      <c r="L1399" s="116" t="s">
        <v>55</v>
      </c>
      <c r="M1399" s="116"/>
      <c r="N1399" s="117">
        <v>1.2</v>
      </c>
      <c r="O1399" s="146">
        <v>360</v>
      </c>
      <c r="P1399" s="146">
        <v>360</v>
      </c>
      <c r="Q1399" s="242">
        <v>0.25598300000000002</v>
      </c>
      <c r="R1399" s="118" t="str">
        <f t="shared" si="366"/>
        <v>400 - 499</v>
      </c>
      <c r="S1399" s="118" t="str">
        <f t="shared" si="367"/>
        <v>1.2 - 1.39</v>
      </c>
      <c r="T1399" s="119">
        <f t="shared" si="368"/>
        <v>0.3071796</v>
      </c>
      <c r="U1399" s="120">
        <f t="shared" si="369"/>
        <v>0.11890799444159998</v>
      </c>
      <c r="V1399" s="161">
        <f t="shared" si="370"/>
        <v>0.3071796</v>
      </c>
      <c r="W1399" s="161">
        <f t="shared" si="371"/>
        <v>130.32526692130273</v>
      </c>
      <c r="X1399" s="121">
        <f t="shared" si="372"/>
        <v>4.0087982589364559</v>
      </c>
      <c r="Y1399" s="188">
        <v>15.660408147949106</v>
      </c>
      <c r="Z1399" s="148">
        <f t="shared" si="373"/>
        <v>1</v>
      </c>
      <c r="AA1399" s="148">
        <f t="shared" si="374"/>
        <v>1</v>
      </c>
      <c r="AB1399" s="122">
        <f t="shared" si="375"/>
        <v>424.26406871192853</v>
      </c>
      <c r="AC1399" s="30">
        <f t="shared" si="376"/>
        <v>464.51519999999988</v>
      </c>
      <c r="AD1399" s="31">
        <f t="shared" si="377"/>
        <v>1</v>
      </c>
      <c r="AE1399" s="164">
        <f t="shared" si="378"/>
        <v>30.479999999999997</v>
      </c>
      <c r="AF1399" s="165">
        <f t="shared" si="379"/>
        <v>4.0087982589364559</v>
      </c>
      <c r="AH1399" t="str">
        <f t="shared" si="380"/>
        <v>2024</v>
      </c>
    </row>
    <row r="1400" spans="1:34" x14ac:dyDescent="0.25">
      <c r="A1400" s="249" t="s">
        <v>573</v>
      </c>
      <c r="D1400" s="282" t="str">
        <f t="shared" si="365"/>
        <v>Q1 2024</v>
      </c>
      <c r="E1400" s="114" t="s">
        <v>137</v>
      </c>
      <c r="F1400" s="115" t="s">
        <v>83</v>
      </c>
      <c r="G1400" s="157" t="s">
        <v>43</v>
      </c>
      <c r="H1400" s="157" t="s">
        <v>197</v>
      </c>
      <c r="I1400" s="116" t="s">
        <v>88</v>
      </c>
      <c r="J1400" s="116" t="s">
        <v>51</v>
      </c>
      <c r="K1400" s="116" t="s">
        <v>55</v>
      </c>
      <c r="L1400" s="116" t="s">
        <v>55</v>
      </c>
      <c r="M1400" s="116"/>
      <c r="N1400" s="117">
        <v>1.36</v>
      </c>
      <c r="O1400" s="146">
        <v>360</v>
      </c>
      <c r="P1400" s="146">
        <v>360</v>
      </c>
      <c r="Q1400" s="242">
        <v>4.1224999999999998E-2</v>
      </c>
      <c r="R1400" s="118" t="str">
        <f t="shared" si="366"/>
        <v>300 - 399</v>
      </c>
      <c r="S1400" s="118" t="str">
        <f t="shared" si="367"/>
        <v>1.2 - 1.39</v>
      </c>
      <c r="T1400" s="119">
        <f t="shared" si="368"/>
        <v>5.6065999999999998E-2</v>
      </c>
      <c r="U1400" s="120">
        <f t="shared" si="369"/>
        <v>2.4596647580800001E-2</v>
      </c>
      <c r="V1400" s="161">
        <f t="shared" si="370"/>
        <v>5.6066000000000012E-2</v>
      </c>
      <c r="W1400" s="161">
        <f t="shared" si="371"/>
        <v>20.988343479179104</v>
      </c>
      <c r="X1400" s="121">
        <f t="shared" si="372"/>
        <v>0.75664884435000013</v>
      </c>
      <c r="Y1400" s="188">
        <v>18.354126000000004</v>
      </c>
      <c r="Z1400" s="148">
        <f t="shared" si="373"/>
        <v>1</v>
      </c>
      <c r="AA1400" s="148">
        <f t="shared" si="374"/>
        <v>1</v>
      </c>
      <c r="AB1400" s="122">
        <f t="shared" si="375"/>
        <v>374.35064886346635</v>
      </c>
      <c r="AC1400" s="30">
        <f t="shared" si="376"/>
        <v>596.64396800000009</v>
      </c>
      <c r="AD1400" s="31">
        <f t="shared" si="377"/>
        <v>1</v>
      </c>
      <c r="AE1400" s="164">
        <f t="shared" si="378"/>
        <v>34.544000000000004</v>
      </c>
      <c r="AF1400" s="165">
        <f t="shared" si="379"/>
        <v>0.75664884435000013</v>
      </c>
      <c r="AH1400" t="str">
        <f t="shared" si="380"/>
        <v>2024</v>
      </c>
    </row>
    <row r="1401" spans="1:34" x14ac:dyDescent="0.25">
      <c r="A1401" s="249" t="s">
        <v>573</v>
      </c>
      <c r="D1401" s="282" t="str">
        <f t="shared" si="365"/>
        <v>Q1 2024</v>
      </c>
      <c r="E1401" s="114" t="s">
        <v>137</v>
      </c>
      <c r="F1401" s="115" t="s">
        <v>83</v>
      </c>
      <c r="G1401" s="157" t="s">
        <v>43</v>
      </c>
      <c r="H1401" s="157" t="s">
        <v>197</v>
      </c>
      <c r="I1401" s="116" t="s">
        <v>88</v>
      </c>
      <c r="J1401" s="116" t="s">
        <v>51</v>
      </c>
      <c r="K1401" s="116" t="s">
        <v>55</v>
      </c>
      <c r="L1401" s="116" t="s">
        <v>55</v>
      </c>
      <c r="M1401" s="116"/>
      <c r="N1401" s="117">
        <v>1.31</v>
      </c>
      <c r="O1401" s="146">
        <v>360</v>
      </c>
      <c r="P1401" s="146">
        <v>360</v>
      </c>
      <c r="Q1401" s="242">
        <v>0.61595</v>
      </c>
      <c r="R1401" s="118" t="str">
        <f t="shared" si="366"/>
        <v>300 - 399</v>
      </c>
      <c r="S1401" s="118" t="str">
        <f t="shared" si="367"/>
        <v>1.2 - 1.39</v>
      </c>
      <c r="T1401" s="119">
        <f t="shared" si="368"/>
        <v>0.80689450000000007</v>
      </c>
      <c r="U1401" s="120">
        <f t="shared" si="369"/>
        <v>0.34097731643110007</v>
      </c>
      <c r="V1401" s="161">
        <f t="shared" si="370"/>
        <v>0.80689450000000007</v>
      </c>
      <c r="W1401" s="161">
        <f t="shared" si="371"/>
        <v>313.59054374773484</v>
      </c>
      <c r="X1401" s="121">
        <f t="shared" si="372"/>
        <v>11.305223909700002</v>
      </c>
      <c r="Y1401" s="188">
        <v>18.354126000000004</v>
      </c>
      <c r="Z1401" s="148">
        <f t="shared" si="373"/>
        <v>1</v>
      </c>
      <c r="AA1401" s="148">
        <f t="shared" si="374"/>
        <v>1</v>
      </c>
      <c r="AB1401" s="122">
        <f t="shared" si="375"/>
        <v>388.6388415681788</v>
      </c>
      <c r="AC1401" s="30">
        <f t="shared" si="376"/>
        <v>553.57953800000007</v>
      </c>
      <c r="AD1401" s="31">
        <f t="shared" si="377"/>
        <v>1</v>
      </c>
      <c r="AE1401" s="164">
        <f t="shared" si="378"/>
        <v>33.274000000000001</v>
      </c>
      <c r="AF1401" s="165">
        <f t="shared" si="379"/>
        <v>11.305223909700002</v>
      </c>
      <c r="AH1401" t="str">
        <f t="shared" si="380"/>
        <v>2024</v>
      </c>
    </row>
    <row r="1402" spans="1:34" x14ac:dyDescent="0.25">
      <c r="A1402" s="249" t="s">
        <v>573</v>
      </c>
      <c r="D1402" s="282" t="str">
        <f t="shared" si="365"/>
        <v>Q1 2024</v>
      </c>
      <c r="E1402" s="114" t="s">
        <v>137</v>
      </c>
      <c r="F1402" s="115" t="s">
        <v>83</v>
      </c>
      <c r="G1402" s="157" t="s">
        <v>43</v>
      </c>
      <c r="H1402" s="157" t="s">
        <v>197</v>
      </c>
      <c r="I1402" s="116" t="s">
        <v>88</v>
      </c>
      <c r="J1402" s="116" t="s">
        <v>51</v>
      </c>
      <c r="K1402" s="116" t="s">
        <v>55</v>
      </c>
      <c r="L1402" s="116" t="s">
        <v>55</v>
      </c>
      <c r="M1402" s="116"/>
      <c r="N1402" s="117">
        <v>1.47</v>
      </c>
      <c r="O1402" s="146">
        <v>360</v>
      </c>
      <c r="P1402" s="146">
        <v>360</v>
      </c>
      <c r="Q1402" s="242">
        <v>0.58199999999999996</v>
      </c>
      <c r="R1402" s="118" t="str">
        <f t="shared" si="366"/>
        <v>300 - 399</v>
      </c>
      <c r="S1402" s="118" t="str">
        <f t="shared" si="367"/>
        <v>1.4 - 1.59</v>
      </c>
      <c r="T1402" s="119">
        <f t="shared" si="368"/>
        <v>0.85553999999999997</v>
      </c>
      <c r="U1402" s="120">
        <f t="shared" si="369"/>
        <v>0.40569073700399988</v>
      </c>
      <c r="V1402" s="161">
        <f t="shared" si="370"/>
        <v>0.85553999999999986</v>
      </c>
      <c r="W1402" s="161">
        <f t="shared" si="371"/>
        <v>296.30602558841088</v>
      </c>
      <c r="X1402" s="121">
        <f t="shared" si="372"/>
        <v>10.682101332000002</v>
      </c>
      <c r="Y1402" s="188">
        <v>18.354126000000004</v>
      </c>
      <c r="Z1402" s="148">
        <f t="shared" si="373"/>
        <v>1</v>
      </c>
      <c r="AA1402" s="148">
        <f t="shared" si="374"/>
        <v>1</v>
      </c>
      <c r="AB1402" s="122">
        <f t="shared" si="375"/>
        <v>346.33801527504369</v>
      </c>
      <c r="AC1402" s="30">
        <f t="shared" si="376"/>
        <v>697.06312199999979</v>
      </c>
      <c r="AD1402" s="31">
        <f t="shared" si="377"/>
        <v>1</v>
      </c>
      <c r="AE1402" s="164">
        <f t="shared" si="378"/>
        <v>37.337999999999994</v>
      </c>
      <c r="AF1402" s="165">
        <f t="shared" si="379"/>
        <v>10.682101332000002</v>
      </c>
      <c r="AH1402" t="str">
        <f t="shared" si="380"/>
        <v>2024</v>
      </c>
    </row>
    <row r="1403" spans="1:34" x14ac:dyDescent="0.25">
      <c r="A1403" s="249" t="s">
        <v>573</v>
      </c>
      <c r="D1403" s="282" t="str">
        <f t="shared" si="365"/>
        <v>Q1 2024</v>
      </c>
      <c r="E1403" s="114" t="s">
        <v>137</v>
      </c>
      <c r="F1403" s="115" t="s">
        <v>83</v>
      </c>
      <c r="G1403" s="157" t="s">
        <v>43</v>
      </c>
      <c r="H1403" s="157" t="s">
        <v>197</v>
      </c>
      <c r="I1403" s="116" t="s">
        <v>72</v>
      </c>
      <c r="J1403" s="116" t="s">
        <v>45</v>
      </c>
      <c r="K1403" s="116" t="s">
        <v>168</v>
      </c>
      <c r="L1403" s="116" t="s">
        <v>168</v>
      </c>
      <c r="M1403" s="116" t="s">
        <v>471</v>
      </c>
      <c r="N1403" s="117">
        <v>1.43</v>
      </c>
      <c r="O1403" s="146">
        <v>466</v>
      </c>
      <c r="P1403" s="146">
        <v>466</v>
      </c>
      <c r="Q1403" s="242">
        <v>0.115</v>
      </c>
      <c r="R1403" s="118" t="str">
        <f t="shared" si="366"/>
        <v>400 - 499</v>
      </c>
      <c r="S1403" s="118" t="str">
        <f t="shared" si="367"/>
        <v>1.4 - 1.59</v>
      </c>
      <c r="T1403" s="119">
        <f t="shared" si="368"/>
        <v>0.16445000000000001</v>
      </c>
      <c r="U1403" s="120">
        <f t="shared" si="369"/>
        <v>7.5859041829999987E-2</v>
      </c>
      <c r="V1403" s="161">
        <f t="shared" si="370"/>
        <v>0.16444999999999999</v>
      </c>
      <c r="W1403" s="161">
        <f t="shared" si="371"/>
        <v>75.787704807574158</v>
      </c>
      <c r="X1403" s="121">
        <f t="shared" si="372"/>
        <v>1.5127249500000002</v>
      </c>
      <c r="Y1403" s="188">
        <v>13.15413</v>
      </c>
      <c r="Z1403" s="148">
        <f t="shared" si="373"/>
        <v>1</v>
      </c>
      <c r="AA1403" s="148">
        <f t="shared" si="374"/>
        <v>1</v>
      </c>
      <c r="AB1403" s="122">
        <f t="shared" si="375"/>
        <v>460.85560843766592</v>
      </c>
      <c r="AC1403" s="30">
        <f t="shared" si="376"/>
        <v>659.64384199999984</v>
      </c>
      <c r="AD1403" s="31">
        <f t="shared" si="377"/>
        <v>1</v>
      </c>
      <c r="AE1403" s="164">
        <f t="shared" si="378"/>
        <v>36.321999999999996</v>
      </c>
      <c r="AF1403" s="165">
        <f t="shared" si="379"/>
        <v>1.5127249500000002</v>
      </c>
      <c r="AH1403" t="str">
        <f t="shared" si="380"/>
        <v>2024</v>
      </c>
    </row>
    <row r="1404" spans="1:34" x14ac:dyDescent="0.25">
      <c r="A1404" s="249" t="s">
        <v>573</v>
      </c>
      <c r="D1404" s="282" t="str">
        <f t="shared" si="365"/>
        <v>Q1 2024</v>
      </c>
      <c r="E1404" s="114" t="s">
        <v>137</v>
      </c>
      <c r="F1404" s="115" t="s">
        <v>83</v>
      </c>
      <c r="G1404" s="157" t="s">
        <v>43</v>
      </c>
      <c r="H1404" s="157" t="s">
        <v>197</v>
      </c>
      <c r="I1404" s="116" t="s">
        <v>50</v>
      </c>
      <c r="J1404" s="116" t="s">
        <v>45</v>
      </c>
      <c r="K1404" s="116" t="s">
        <v>75</v>
      </c>
      <c r="L1404" s="116" t="s">
        <v>75</v>
      </c>
      <c r="M1404" s="116" t="s">
        <v>164</v>
      </c>
      <c r="N1404" s="117">
        <v>1.41</v>
      </c>
      <c r="O1404" s="146">
        <v>320</v>
      </c>
      <c r="P1404" s="146">
        <v>360</v>
      </c>
      <c r="Q1404" s="242">
        <v>0.17</v>
      </c>
      <c r="R1404" s="118" t="str">
        <f t="shared" si="366"/>
        <v>300 - 399</v>
      </c>
      <c r="S1404" s="118" t="str">
        <f t="shared" si="367"/>
        <v>1.4 - 1.59</v>
      </c>
      <c r="T1404" s="119">
        <f t="shared" si="368"/>
        <v>0.2397</v>
      </c>
      <c r="U1404" s="120">
        <f t="shared" si="369"/>
        <v>0.10827272672441374</v>
      </c>
      <c r="V1404" s="161">
        <f t="shared" si="370"/>
        <v>0.23969999999999997</v>
      </c>
      <c r="W1404" s="161">
        <f t="shared" si="371"/>
        <v>81.88284313578761</v>
      </c>
      <c r="X1404" s="121">
        <f t="shared" si="372"/>
        <v>1.7420733000000004</v>
      </c>
      <c r="Y1404" s="188">
        <v>10.247490000000001</v>
      </c>
      <c r="Z1404" s="148">
        <f t="shared" si="373"/>
        <v>8</v>
      </c>
      <c r="AA1404" s="148">
        <f t="shared" si="374"/>
        <v>9</v>
      </c>
      <c r="AB1404" s="122">
        <f t="shared" si="375"/>
        <v>341.60551996573889</v>
      </c>
      <c r="AC1404" s="30">
        <f t="shared" si="376"/>
        <v>636.89839249655142</v>
      </c>
      <c r="AD1404" s="31">
        <f t="shared" si="377"/>
        <v>0.88888888888888884</v>
      </c>
      <c r="AE1404" s="164">
        <f t="shared" si="378"/>
        <v>35.813999999999993</v>
      </c>
      <c r="AF1404" s="165">
        <f t="shared" si="379"/>
        <v>1.7420733000000004</v>
      </c>
      <c r="AH1404" t="str">
        <f t="shared" si="380"/>
        <v>2024</v>
      </c>
    </row>
    <row r="1405" spans="1:34" x14ac:dyDescent="0.25">
      <c r="A1405" s="249" t="s">
        <v>573</v>
      </c>
      <c r="D1405" s="282" t="str">
        <f t="shared" si="365"/>
        <v>Q1 2024</v>
      </c>
      <c r="E1405" s="114" t="s">
        <v>137</v>
      </c>
      <c r="F1405" s="115" t="s">
        <v>83</v>
      </c>
      <c r="G1405" s="157" t="s">
        <v>43</v>
      </c>
      <c r="H1405" s="157" t="s">
        <v>197</v>
      </c>
      <c r="I1405" s="116" t="s">
        <v>50</v>
      </c>
      <c r="J1405" s="116" t="s">
        <v>45</v>
      </c>
      <c r="K1405" s="116" t="s">
        <v>75</v>
      </c>
      <c r="L1405" s="116" t="s">
        <v>75</v>
      </c>
      <c r="M1405" s="116" t="s">
        <v>283</v>
      </c>
      <c r="N1405" s="117">
        <v>1.43</v>
      </c>
      <c r="O1405" s="146">
        <v>466</v>
      </c>
      <c r="P1405" s="146">
        <v>466</v>
      </c>
      <c r="Q1405" s="242">
        <v>0.66500000000000004</v>
      </c>
      <c r="R1405" s="118" t="str">
        <f t="shared" si="366"/>
        <v>400 - 499</v>
      </c>
      <c r="S1405" s="118" t="str">
        <f t="shared" si="367"/>
        <v>1.4 - 1.59</v>
      </c>
      <c r="T1405" s="119">
        <f t="shared" si="368"/>
        <v>0.95094999999999996</v>
      </c>
      <c r="U1405" s="120">
        <f t="shared" si="369"/>
        <v>0.43866315492999991</v>
      </c>
      <c r="V1405" s="161">
        <f t="shared" si="370"/>
        <v>0.95094999999999996</v>
      </c>
      <c r="W1405" s="161">
        <f t="shared" si="371"/>
        <v>438.25064084379841</v>
      </c>
      <c r="X1405" s="121">
        <f t="shared" si="372"/>
        <v>8.7474964499999999</v>
      </c>
      <c r="Y1405" s="188">
        <v>13.15413</v>
      </c>
      <c r="Z1405" s="148">
        <f t="shared" si="373"/>
        <v>1</v>
      </c>
      <c r="AA1405" s="148">
        <f t="shared" si="374"/>
        <v>1</v>
      </c>
      <c r="AB1405" s="122">
        <f t="shared" si="375"/>
        <v>460.85560843766592</v>
      </c>
      <c r="AC1405" s="30">
        <f t="shared" si="376"/>
        <v>659.64384199999984</v>
      </c>
      <c r="AD1405" s="31">
        <f t="shared" si="377"/>
        <v>1</v>
      </c>
      <c r="AE1405" s="164">
        <f t="shared" si="378"/>
        <v>36.321999999999996</v>
      </c>
      <c r="AF1405" s="165">
        <f t="shared" si="379"/>
        <v>8.7474964499999999</v>
      </c>
      <c r="AH1405" t="str">
        <f t="shared" si="380"/>
        <v>2024</v>
      </c>
    </row>
    <row r="1406" spans="1:34" x14ac:dyDescent="0.25">
      <c r="A1406" s="249" t="s">
        <v>573</v>
      </c>
      <c r="D1406" s="282" t="str">
        <f t="shared" si="365"/>
        <v>Q1 2024</v>
      </c>
      <c r="E1406" s="114" t="s">
        <v>137</v>
      </c>
      <c r="F1406" s="115" t="s">
        <v>83</v>
      </c>
      <c r="G1406" s="157" t="s">
        <v>43</v>
      </c>
      <c r="H1406" s="157" t="s">
        <v>197</v>
      </c>
      <c r="I1406" s="116" t="s">
        <v>50</v>
      </c>
      <c r="J1406" s="116" t="s">
        <v>45</v>
      </c>
      <c r="K1406" s="116" t="s">
        <v>75</v>
      </c>
      <c r="L1406" s="116" t="s">
        <v>75</v>
      </c>
      <c r="M1406" s="116" t="s">
        <v>285</v>
      </c>
      <c r="N1406" s="117">
        <v>1.32</v>
      </c>
      <c r="O1406" s="146">
        <v>466</v>
      </c>
      <c r="P1406" s="146">
        <v>466</v>
      </c>
      <c r="Q1406" s="242">
        <v>0.4</v>
      </c>
      <c r="R1406" s="118" t="str">
        <f t="shared" si="366"/>
        <v>400 - 499</v>
      </c>
      <c r="S1406" s="118" t="str">
        <f t="shared" si="367"/>
        <v>1.2 - 1.39</v>
      </c>
      <c r="T1406" s="119">
        <f t="shared" si="368"/>
        <v>0.52800000000000002</v>
      </c>
      <c r="U1406" s="120">
        <f t="shared" si="369"/>
        <v>0.22482535679999999</v>
      </c>
      <c r="V1406" s="161">
        <f t="shared" si="370"/>
        <v>0.52800000000000002</v>
      </c>
      <c r="W1406" s="161">
        <f t="shared" si="371"/>
        <v>263.60940802634491</v>
      </c>
      <c r="X1406" s="121">
        <f t="shared" si="372"/>
        <v>4.7530370051046527</v>
      </c>
      <c r="Y1406" s="188">
        <v>11.882592512761631</v>
      </c>
      <c r="Z1406" s="148">
        <f t="shared" si="373"/>
        <v>1</v>
      </c>
      <c r="AA1406" s="148">
        <f t="shared" si="374"/>
        <v>1</v>
      </c>
      <c r="AB1406" s="122">
        <f t="shared" si="375"/>
        <v>499.26024247413807</v>
      </c>
      <c r="AC1406" s="30">
        <f t="shared" si="376"/>
        <v>562.06339199999991</v>
      </c>
      <c r="AD1406" s="31">
        <f t="shared" si="377"/>
        <v>1</v>
      </c>
      <c r="AE1406" s="164">
        <f t="shared" si="378"/>
        <v>33.527999999999999</v>
      </c>
      <c r="AF1406" s="165">
        <f t="shared" si="379"/>
        <v>4.7530370051046527</v>
      </c>
      <c r="AH1406" t="str">
        <f t="shared" si="380"/>
        <v>2024</v>
      </c>
    </row>
    <row r="1407" spans="1:34" x14ac:dyDescent="0.25">
      <c r="A1407" s="249" t="s">
        <v>573</v>
      </c>
      <c r="D1407" s="282" t="str">
        <f t="shared" si="365"/>
        <v>Q1 2024</v>
      </c>
      <c r="E1407" s="114" t="s">
        <v>137</v>
      </c>
      <c r="F1407" s="115" t="s">
        <v>83</v>
      </c>
      <c r="G1407" s="157" t="s">
        <v>43</v>
      </c>
      <c r="H1407" s="157" t="s">
        <v>197</v>
      </c>
      <c r="I1407" s="116" t="s">
        <v>58</v>
      </c>
      <c r="J1407" s="116" t="s">
        <v>45</v>
      </c>
      <c r="K1407" s="116" t="s">
        <v>75</v>
      </c>
      <c r="L1407" s="116" t="s">
        <v>75</v>
      </c>
      <c r="M1407" s="116" t="s">
        <v>276</v>
      </c>
      <c r="N1407" s="117">
        <v>1.47</v>
      </c>
      <c r="O1407" s="146">
        <v>194</v>
      </c>
      <c r="P1407" s="146">
        <v>368</v>
      </c>
      <c r="Q1407" s="242">
        <v>0.35</v>
      </c>
      <c r="R1407" s="118" t="str">
        <f t="shared" si="366"/>
        <v>200 - 299</v>
      </c>
      <c r="S1407" s="118" t="str">
        <f t="shared" si="367"/>
        <v>1.4 - 1.59</v>
      </c>
      <c r="T1407" s="119">
        <f t="shared" si="368"/>
        <v>0.51449999999999996</v>
      </c>
      <c r="U1407" s="120">
        <f t="shared" si="369"/>
        <v>0.20129036914409332</v>
      </c>
      <c r="V1407" s="161">
        <f t="shared" si="370"/>
        <v>0.51449999999999996</v>
      </c>
      <c r="W1407" s="161">
        <f t="shared" si="371"/>
        <v>145.6016826825844</v>
      </c>
      <c r="X1407" s="121">
        <f t="shared" si="372"/>
        <v>3.1101840000000003</v>
      </c>
      <c r="Y1407" s="188">
        <v>8.8862400000000008</v>
      </c>
      <c r="Z1407" s="148">
        <f t="shared" si="373"/>
        <v>97</v>
      </c>
      <c r="AA1407" s="148">
        <f t="shared" si="374"/>
        <v>184</v>
      </c>
      <c r="AB1407" s="122">
        <f t="shared" si="375"/>
        <v>282.99646779899786</v>
      </c>
      <c r="AC1407" s="30">
        <f t="shared" si="376"/>
        <v>575.11534041169523</v>
      </c>
      <c r="AD1407" s="31">
        <f t="shared" si="377"/>
        <v>0.52717391304347827</v>
      </c>
      <c r="AE1407" s="164">
        <f t="shared" si="378"/>
        <v>37.337999999999994</v>
      </c>
      <c r="AF1407" s="165">
        <f t="shared" si="379"/>
        <v>3.1101840000000003</v>
      </c>
      <c r="AH1407" t="str">
        <f t="shared" si="380"/>
        <v>2024</v>
      </c>
    </row>
    <row r="1408" spans="1:34" x14ac:dyDescent="0.25">
      <c r="A1408" s="249" t="s">
        <v>573</v>
      </c>
      <c r="D1408" s="282" t="str">
        <f t="shared" si="365"/>
        <v>Q1 2024</v>
      </c>
      <c r="E1408" s="114" t="s">
        <v>137</v>
      </c>
      <c r="F1408" s="115" t="s">
        <v>83</v>
      </c>
      <c r="G1408" s="157" t="s">
        <v>43</v>
      </c>
      <c r="H1408" s="157" t="s">
        <v>197</v>
      </c>
      <c r="I1408" s="116" t="s">
        <v>58</v>
      </c>
      <c r="J1408" s="116" t="s">
        <v>45</v>
      </c>
      <c r="K1408" s="116" t="s">
        <v>75</v>
      </c>
      <c r="L1408" s="116" t="s">
        <v>75</v>
      </c>
      <c r="M1408" s="116" t="s">
        <v>283</v>
      </c>
      <c r="N1408" s="117">
        <v>1.43</v>
      </c>
      <c r="O1408" s="146">
        <v>466</v>
      </c>
      <c r="P1408" s="146">
        <v>466</v>
      </c>
      <c r="Q1408" s="242">
        <v>0.7</v>
      </c>
      <c r="R1408" s="118" t="str">
        <f t="shared" si="366"/>
        <v>400 - 499</v>
      </c>
      <c r="S1408" s="118" t="str">
        <f t="shared" si="367"/>
        <v>1.4 - 1.59</v>
      </c>
      <c r="T1408" s="119">
        <f t="shared" si="368"/>
        <v>1.0009999999999999</v>
      </c>
      <c r="U1408" s="120">
        <f t="shared" si="369"/>
        <v>0.4617506893999998</v>
      </c>
      <c r="V1408" s="161">
        <f t="shared" si="370"/>
        <v>1.0009999999999999</v>
      </c>
      <c r="W1408" s="161">
        <f t="shared" si="371"/>
        <v>461.31646404610353</v>
      </c>
      <c r="X1408" s="121">
        <f t="shared" si="372"/>
        <v>9.207891</v>
      </c>
      <c r="Y1408" s="188">
        <v>13.15413</v>
      </c>
      <c r="Z1408" s="148">
        <f t="shared" si="373"/>
        <v>1</v>
      </c>
      <c r="AA1408" s="148">
        <f t="shared" si="374"/>
        <v>1</v>
      </c>
      <c r="AB1408" s="122">
        <f t="shared" si="375"/>
        <v>460.85560843766592</v>
      </c>
      <c r="AC1408" s="30">
        <f t="shared" si="376"/>
        <v>659.64384199999984</v>
      </c>
      <c r="AD1408" s="31">
        <f t="shared" si="377"/>
        <v>1</v>
      </c>
      <c r="AE1408" s="164">
        <f t="shared" si="378"/>
        <v>36.321999999999996</v>
      </c>
      <c r="AF1408" s="165">
        <f t="shared" si="379"/>
        <v>9.207891</v>
      </c>
      <c r="AH1408" t="str">
        <f t="shared" si="380"/>
        <v>2024</v>
      </c>
    </row>
    <row r="1409" spans="1:34" x14ac:dyDescent="0.25">
      <c r="A1409" s="249" t="s">
        <v>573</v>
      </c>
      <c r="D1409" s="282" t="str">
        <f t="shared" si="365"/>
        <v>Q1 2024</v>
      </c>
      <c r="E1409" s="114" t="s">
        <v>137</v>
      </c>
      <c r="F1409" s="115" t="s">
        <v>83</v>
      </c>
      <c r="G1409" s="157" t="s">
        <v>43</v>
      </c>
      <c r="H1409" s="157" t="s">
        <v>197</v>
      </c>
      <c r="I1409" s="116" t="s">
        <v>58</v>
      </c>
      <c r="J1409" s="116" t="s">
        <v>45</v>
      </c>
      <c r="K1409" s="116" t="s">
        <v>75</v>
      </c>
      <c r="L1409" s="116" t="s">
        <v>75</v>
      </c>
      <c r="M1409" s="116" t="s">
        <v>291</v>
      </c>
      <c r="N1409" s="117">
        <v>1.74</v>
      </c>
      <c r="O1409" s="146">
        <v>336</v>
      </c>
      <c r="P1409" s="146">
        <v>580</v>
      </c>
      <c r="Q1409" s="242">
        <v>0.19500000000000001</v>
      </c>
      <c r="R1409" s="118" t="str">
        <f t="shared" si="366"/>
        <v>300 - 399</v>
      </c>
      <c r="S1409" s="118" t="str">
        <f t="shared" si="367"/>
        <v>1.6 - 1.79</v>
      </c>
      <c r="T1409" s="119">
        <f t="shared" si="368"/>
        <v>0.33929999999999999</v>
      </c>
      <c r="U1409" s="120">
        <f t="shared" si="369"/>
        <v>0.165209592487504</v>
      </c>
      <c r="V1409" s="161">
        <f t="shared" si="370"/>
        <v>0.33929999999999999</v>
      </c>
      <c r="W1409" s="161">
        <f t="shared" si="371"/>
        <v>130.70761416229738</v>
      </c>
      <c r="X1409" s="121">
        <f t="shared" si="372"/>
        <v>2.5110013499999999</v>
      </c>
      <c r="Y1409" s="188">
        <v>12.87693</v>
      </c>
      <c r="Z1409" s="148">
        <f t="shared" si="373"/>
        <v>84</v>
      </c>
      <c r="AA1409" s="148">
        <f t="shared" si="374"/>
        <v>145</v>
      </c>
      <c r="AB1409" s="122">
        <f t="shared" si="375"/>
        <v>385.22727427732792</v>
      </c>
      <c r="AC1409" s="30">
        <f t="shared" si="376"/>
        <v>847.22867942309745</v>
      </c>
      <c r="AD1409" s="31">
        <f t="shared" si="377"/>
        <v>0.57931034482758625</v>
      </c>
      <c r="AE1409" s="164">
        <f t="shared" si="378"/>
        <v>44.195999999999998</v>
      </c>
      <c r="AF1409" s="165">
        <f t="shared" si="379"/>
        <v>2.5110013499999999</v>
      </c>
      <c r="AH1409" t="str">
        <f t="shared" si="380"/>
        <v>2024</v>
      </c>
    </row>
    <row r="1410" spans="1:34" x14ac:dyDescent="0.25">
      <c r="A1410" s="249" t="s">
        <v>573</v>
      </c>
      <c r="D1410" s="282" t="str">
        <f t="shared" si="365"/>
        <v>Q1 2024</v>
      </c>
      <c r="E1410" s="114" t="s">
        <v>137</v>
      </c>
      <c r="F1410" s="115" t="s">
        <v>83</v>
      </c>
      <c r="G1410" s="157" t="s">
        <v>43</v>
      </c>
      <c r="H1410" s="157" t="s">
        <v>197</v>
      </c>
      <c r="I1410" s="116" t="s">
        <v>72</v>
      </c>
      <c r="J1410" s="116" t="s">
        <v>45</v>
      </c>
      <c r="K1410" s="116" t="s">
        <v>75</v>
      </c>
      <c r="L1410" s="116" t="s">
        <v>75</v>
      </c>
      <c r="M1410" s="116" t="s">
        <v>473</v>
      </c>
      <c r="N1410" s="117">
        <v>1.43</v>
      </c>
      <c r="O1410" s="146">
        <v>466</v>
      </c>
      <c r="P1410" s="146">
        <v>466</v>
      </c>
      <c r="Q1410" s="242">
        <v>0.06</v>
      </c>
      <c r="R1410" s="118" t="str">
        <f t="shared" si="366"/>
        <v>400 - 499</v>
      </c>
      <c r="S1410" s="118" t="str">
        <f t="shared" si="367"/>
        <v>1.4 - 1.59</v>
      </c>
      <c r="T1410" s="119">
        <f t="shared" si="368"/>
        <v>8.5799999999999987E-2</v>
      </c>
      <c r="U1410" s="120">
        <f t="shared" si="369"/>
        <v>3.9578630519999991E-2</v>
      </c>
      <c r="V1410" s="161">
        <f t="shared" si="370"/>
        <v>8.5799999999999987E-2</v>
      </c>
      <c r="W1410" s="161">
        <f t="shared" si="371"/>
        <v>39.541411203951732</v>
      </c>
      <c r="X1410" s="121">
        <f t="shared" si="372"/>
        <v>0.78924779999999994</v>
      </c>
      <c r="Y1410" s="188">
        <v>13.15413</v>
      </c>
      <c r="Z1410" s="148">
        <f t="shared" si="373"/>
        <v>1</v>
      </c>
      <c r="AA1410" s="148">
        <f t="shared" si="374"/>
        <v>1</v>
      </c>
      <c r="AB1410" s="122">
        <f t="shared" si="375"/>
        <v>460.85560843766592</v>
      </c>
      <c r="AC1410" s="30">
        <f t="shared" si="376"/>
        <v>659.64384199999984</v>
      </c>
      <c r="AD1410" s="31">
        <f t="shared" si="377"/>
        <v>1</v>
      </c>
      <c r="AE1410" s="164">
        <f t="shared" si="378"/>
        <v>36.321999999999996</v>
      </c>
      <c r="AF1410" s="165">
        <f t="shared" si="379"/>
        <v>0.78924779999999994</v>
      </c>
      <c r="AH1410" t="str">
        <f t="shared" si="380"/>
        <v>2024</v>
      </c>
    </row>
    <row r="1411" spans="1:34" x14ac:dyDescent="0.25">
      <c r="A1411" s="249" t="s">
        <v>573</v>
      </c>
      <c r="D1411" s="282" t="str">
        <f t="shared" si="365"/>
        <v>Q1 2024</v>
      </c>
      <c r="E1411" s="114" t="s">
        <v>137</v>
      </c>
      <c r="F1411" s="115" t="s">
        <v>83</v>
      </c>
      <c r="G1411" s="157" t="s">
        <v>43</v>
      </c>
      <c r="H1411" s="157" t="s">
        <v>197</v>
      </c>
      <c r="I1411" s="116" t="s">
        <v>72</v>
      </c>
      <c r="J1411" s="116" t="s">
        <v>45</v>
      </c>
      <c r="K1411" s="116" t="s">
        <v>75</v>
      </c>
      <c r="L1411" s="116" t="s">
        <v>75</v>
      </c>
      <c r="M1411" s="116"/>
      <c r="N1411" s="117">
        <v>1.43</v>
      </c>
      <c r="O1411" s="146">
        <v>466</v>
      </c>
      <c r="P1411" s="146">
        <v>466</v>
      </c>
      <c r="Q1411" s="242">
        <v>0.88</v>
      </c>
      <c r="R1411" s="118" t="str">
        <f t="shared" si="366"/>
        <v>400 - 499</v>
      </c>
      <c r="S1411" s="118" t="str">
        <f t="shared" si="367"/>
        <v>1.4 - 1.59</v>
      </c>
      <c r="T1411" s="119">
        <f t="shared" si="368"/>
        <v>1.2584</v>
      </c>
      <c r="U1411" s="120">
        <f t="shared" si="369"/>
        <v>0.58048658095999983</v>
      </c>
      <c r="V1411" s="161">
        <f t="shared" si="370"/>
        <v>1.2584</v>
      </c>
      <c r="W1411" s="161">
        <f t="shared" si="371"/>
        <v>579.94069765795882</v>
      </c>
      <c r="X1411" s="121">
        <f t="shared" si="372"/>
        <v>11.5756344</v>
      </c>
      <c r="Y1411" s="188">
        <v>13.15413</v>
      </c>
      <c r="Z1411" s="148">
        <f t="shared" si="373"/>
        <v>1</v>
      </c>
      <c r="AA1411" s="148">
        <f t="shared" si="374"/>
        <v>1</v>
      </c>
      <c r="AB1411" s="122">
        <f t="shared" si="375"/>
        <v>460.85560843766592</v>
      </c>
      <c r="AC1411" s="30">
        <f t="shared" si="376"/>
        <v>659.64384199999984</v>
      </c>
      <c r="AD1411" s="31">
        <f t="shared" si="377"/>
        <v>1</v>
      </c>
      <c r="AE1411" s="164">
        <f t="shared" si="378"/>
        <v>36.321999999999996</v>
      </c>
      <c r="AF1411" s="165">
        <f t="shared" si="379"/>
        <v>11.5756344</v>
      </c>
      <c r="AH1411" t="str">
        <f t="shared" si="380"/>
        <v>2024</v>
      </c>
    </row>
    <row r="1412" spans="1:34" x14ac:dyDescent="0.25">
      <c r="A1412" s="249" t="s">
        <v>573</v>
      </c>
      <c r="D1412" s="282" t="str">
        <f t="shared" si="365"/>
        <v>Q1 2024</v>
      </c>
      <c r="E1412" s="114" t="s">
        <v>137</v>
      </c>
      <c r="F1412" s="115" t="s">
        <v>83</v>
      </c>
      <c r="G1412" s="157" t="s">
        <v>43</v>
      </c>
      <c r="H1412" s="157" t="s">
        <v>197</v>
      </c>
      <c r="I1412" s="116" t="s">
        <v>72</v>
      </c>
      <c r="J1412" s="116" t="s">
        <v>45</v>
      </c>
      <c r="K1412" s="116" t="s">
        <v>75</v>
      </c>
      <c r="L1412" s="116" t="s">
        <v>75</v>
      </c>
      <c r="M1412" s="116" t="s">
        <v>481</v>
      </c>
      <c r="N1412" s="117">
        <v>1.47</v>
      </c>
      <c r="O1412" s="146">
        <v>194</v>
      </c>
      <c r="P1412" s="146">
        <v>368</v>
      </c>
      <c r="Q1412" s="242">
        <v>1.3</v>
      </c>
      <c r="R1412" s="118" t="str">
        <f t="shared" si="366"/>
        <v>200 - 299</v>
      </c>
      <c r="S1412" s="118" t="str">
        <f t="shared" si="367"/>
        <v>1.4 - 1.59</v>
      </c>
      <c r="T1412" s="119">
        <f t="shared" si="368"/>
        <v>1.911</v>
      </c>
      <c r="U1412" s="120">
        <f t="shared" si="369"/>
        <v>0.74764994253520389</v>
      </c>
      <c r="V1412" s="161">
        <f t="shared" si="370"/>
        <v>1.9109999999999998</v>
      </c>
      <c r="W1412" s="161">
        <f t="shared" si="371"/>
        <v>540.80624996388497</v>
      </c>
      <c r="X1412" s="121">
        <f t="shared" si="372"/>
        <v>11.552112000000001</v>
      </c>
      <c r="Y1412" s="188">
        <v>8.8862400000000008</v>
      </c>
      <c r="Z1412" s="148">
        <f t="shared" si="373"/>
        <v>97</v>
      </c>
      <c r="AA1412" s="148">
        <f t="shared" si="374"/>
        <v>184</v>
      </c>
      <c r="AB1412" s="122">
        <f t="shared" si="375"/>
        <v>282.99646779899786</v>
      </c>
      <c r="AC1412" s="30">
        <f t="shared" si="376"/>
        <v>575.11534041169523</v>
      </c>
      <c r="AD1412" s="31">
        <f t="shared" si="377"/>
        <v>0.52717391304347827</v>
      </c>
      <c r="AE1412" s="164">
        <f t="shared" si="378"/>
        <v>37.337999999999994</v>
      </c>
      <c r="AF1412" s="165">
        <f t="shared" si="379"/>
        <v>11.552112000000001</v>
      </c>
      <c r="AH1412" t="str">
        <f t="shared" si="380"/>
        <v>2024</v>
      </c>
    </row>
    <row r="1413" spans="1:34" x14ac:dyDescent="0.25">
      <c r="A1413" s="249" t="s">
        <v>573</v>
      </c>
      <c r="D1413" s="282" t="str">
        <f t="shared" si="365"/>
        <v>Q1 2024</v>
      </c>
      <c r="E1413" s="114" t="s">
        <v>137</v>
      </c>
      <c r="F1413" s="115" t="s">
        <v>83</v>
      </c>
      <c r="G1413" s="157" t="s">
        <v>43</v>
      </c>
      <c r="H1413" s="157" t="s">
        <v>197</v>
      </c>
      <c r="I1413" s="116" t="s">
        <v>72</v>
      </c>
      <c r="J1413" s="116" t="s">
        <v>45</v>
      </c>
      <c r="K1413" s="116" t="s">
        <v>75</v>
      </c>
      <c r="L1413" s="116" t="s">
        <v>75</v>
      </c>
      <c r="M1413" s="116" t="s">
        <v>285</v>
      </c>
      <c r="N1413" s="117">
        <v>1.32</v>
      </c>
      <c r="O1413" s="146">
        <v>466</v>
      </c>
      <c r="P1413" s="146">
        <v>466</v>
      </c>
      <c r="Q1413" s="242">
        <v>0.04</v>
      </c>
      <c r="R1413" s="118" t="str">
        <f t="shared" si="366"/>
        <v>400 - 499</v>
      </c>
      <c r="S1413" s="118" t="str">
        <f t="shared" si="367"/>
        <v>1.2 - 1.39</v>
      </c>
      <c r="T1413" s="119">
        <f t="shared" si="368"/>
        <v>5.2800000000000007E-2</v>
      </c>
      <c r="U1413" s="120">
        <f t="shared" si="369"/>
        <v>2.2482535679999999E-2</v>
      </c>
      <c r="V1413" s="161">
        <f t="shared" si="370"/>
        <v>5.28E-2</v>
      </c>
      <c r="W1413" s="161">
        <f t="shared" si="371"/>
        <v>26.360940802634492</v>
      </c>
      <c r="X1413" s="121">
        <f t="shared" si="372"/>
        <v>0.5261652</v>
      </c>
      <c r="Y1413" s="188">
        <v>13.15413</v>
      </c>
      <c r="Z1413" s="148">
        <f t="shared" si="373"/>
        <v>1</v>
      </c>
      <c r="AA1413" s="148">
        <f t="shared" si="374"/>
        <v>1</v>
      </c>
      <c r="AB1413" s="122">
        <f t="shared" si="375"/>
        <v>499.26024247413807</v>
      </c>
      <c r="AC1413" s="30">
        <f t="shared" si="376"/>
        <v>562.06339199999991</v>
      </c>
      <c r="AD1413" s="31">
        <f t="shared" si="377"/>
        <v>1</v>
      </c>
      <c r="AE1413" s="164">
        <f t="shared" si="378"/>
        <v>33.527999999999999</v>
      </c>
      <c r="AF1413" s="165">
        <f t="shared" si="379"/>
        <v>0.5261652</v>
      </c>
      <c r="AH1413" t="str">
        <f t="shared" si="380"/>
        <v>2024</v>
      </c>
    </row>
    <row r="1414" spans="1:34" x14ac:dyDescent="0.25">
      <c r="A1414" s="249" t="s">
        <v>573</v>
      </c>
      <c r="D1414" s="282" t="str">
        <f t="shared" si="365"/>
        <v>Q1 2024</v>
      </c>
      <c r="E1414" s="114" t="s">
        <v>137</v>
      </c>
      <c r="F1414" s="115" t="s">
        <v>83</v>
      </c>
      <c r="G1414" s="157" t="s">
        <v>43</v>
      </c>
      <c r="H1414" s="157" t="s">
        <v>197</v>
      </c>
      <c r="I1414" s="116" t="s">
        <v>72</v>
      </c>
      <c r="J1414" s="116" t="s">
        <v>45</v>
      </c>
      <c r="K1414" s="116" t="s">
        <v>75</v>
      </c>
      <c r="L1414" s="116" t="s">
        <v>75</v>
      </c>
      <c r="M1414" s="116" t="s">
        <v>164</v>
      </c>
      <c r="N1414" s="117">
        <v>1.41</v>
      </c>
      <c r="O1414" s="146">
        <v>320</v>
      </c>
      <c r="P1414" s="146">
        <v>360</v>
      </c>
      <c r="Q1414" s="242">
        <v>0.41499999999999998</v>
      </c>
      <c r="R1414" s="118" t="str">
        <f t="shared" si="366"/>
        <v>300 - 399</v>
      </c>
      <c r="S1414" s="118" t="str">
        <f t="shared" si="367"/>
        <v>1.4 - 1.59</v>
      </c>
      <c r="T1414" s="119">
        <f t="shared" si="368"/>
        <v>0.58514999999999995</v>
      </c>
      <c r="U1414" s="120">
        <f t="shared" si="369"/>
        <v>0.26431283288606883</v>
      </c>
      <c r="V1414" s="161">
        <f t="shared" si="370"/>
        <v>0.58514999999999984</v>
      </c>
      <c r="W1414" s="161">
        <f t="shared" si="371"/>
        <v>199.89047000795208</v>
      </c>
      <c r="X1414" s="121">
        <f t="shared" si="372"/>
        <v>4.2527083499999998</v>
      </c>
      <c r="Y1414" s="188">
        <v>10.247490000000001</v>
      </c>
      <c r="Z1414" s="148">
        <f t="shared" si="373"/>
        <v>8</v>
      </c>
      <c r="AA1414" s="148">
        <f t="shared" si="374"/>
        <v>9</v>
      </c>
      <c r="AB1414" s="122">
        <f t="shared" si="375"/>
        <v>341.60551996573889</v>
      </c>
      <c r="AC1414" s="30">
        <f t="shared" si="376"/>
        <v>636.89839249655142</v>
      </c>
      <c r="AD1414" s="31">
        <f t="shared" si="377"/>
        <v>0.88888888888888884</v>
      </c>
      <c r="AE1414" s="164">
        <f t="shared" si="378"/>
        <v>35.813999999999993</v>
      </c>
      <c r="AF1414" s="165">
        <f t="shared" si="379"/>
        <v>4.2527083499999998</v>
      </c>
      <c r="AH1414" t="str">
        <f t="shared" si="380"/>
        <v>2024</v>
      </c>
    </row>
    <row r="1415" spans="1:34" x14ac:dyDescent="0.25">
      <c r="A1415" s="249" t="s">
        <v>573</v>
      </c>
      <c r="D1415" s="282" t="str">
        <f t="shared" si="365"/>
        <v>Q1 2024</v>
      </c>
      <c r="E1415" s="114" t="s">
        <v>137</v>
      </c>
      <c r="F1415" s="115" t="s">
        <v>83</v>
      </c>
      <c r="G1415" s="157" t="s">
        <v>43</v>
      </c>
      <c r="H1415" s="157" t="s">
        <v>197</v>
      </c>
      <c r="I1415" s="116" t="s">
        <v>72</v>
      </c>
      <c r="J1415" s="116" t="s">
        <v>45</v>
      </c>
      <c r="K1415" s="116" t="s">
        <v>75</v>
      </c>
      <c r="L1415" s="116" t="s">
        <v>75</v>
      </c>
      <c r="M1415" s="116"/>
      <c r="N1415" s="117">
        <v>1.82</v>
      </c>
      <c r="O1415" s="146">
        <v>408</v>
      </c>
      <c r="P1415" s="146">
        <v>480</v>
      </c>
      <c r="Q1415" s="242">
        <v>2E-3</v>
      </c>
      <c r="R1415" s="118" t="str">
        <f t="shared" si="366"/>
        <v>300 - 399</v>
      </c>
      <c r="S1415" s="118" t="str">
        <f t="shared" si="367"/>
        <v>1.8 - 1.99</v>
      </c>
      <c r="T1415" s="119">
        <f t="shared" si="368"/>
        <v>3.64E-3</v>
      </c>
      <c r="U1415" s="120">
        <f t="shared" si="369"/>
        <v>2.1091132498113211E-3</v>
      </c>
      <c r="V1415" s="161">
        <f t="shared" si="370"/>
        <v>3.6400000000000004E-3</v>
      </c>
      <c r="W1415" s="161">
        <f t="shared" si="371"/>
        <v>1.259942855847042</v>
      </c>
      <c r="X1415" s="121">
        <f t="shared" si="372"/>
        <v>2.575386E-2</v>
      </c>
      <c r="Y1415" s="188">
        <v>12.87693</v>
      </c>
      <c r="Z1415" s="148">
        <f t="shared" si="373"/>
        <v>17</v>
      </c>
      <c r="AA1415" s="148">
        <f t="shared" si="374"/>
        <v>20</v>
      </c>
      <c r="AB1415" s="122">
        <f t="shared" si="375"/>
        <v>346.13814721072583</v>
      </c>
      <c r="AC1415" s="30">
        <f t="shared" si="376"/>
        <v>1054.5566249056606</v>
      </c>
      <c r="AD1415" s="31">
        <f t="shared" si="377"/>
        <v>0.85</v>
      </c>
      <c r="AE1415" s="164">
        <f t="shared" si="378"/>
        <v>46.228000000000002</v>
      </c>
      <c r="AF1415" s="165">
        <f t="shared" si="379"/>
        <v>2.575386E-2</v>
      </c>
      <c r="AH1415" t="str">
        <f t="shared" si="380"/>
        <v>2024</v>
      </c>
    </row>
    <row r="1416" spans="1:34" x14ac:dyDescent="0.25">
      <c r="A1416" s="249" t="s">
        <v>573</v>
      </c>
      <c r="D1416" s="282" t="str">
        <f t="shared" si="365"/>
        <v>Q1 2024</v>
      </c>
      <c r="E1416" s="114" t="s">
        <v>137</v>
      </c>
      <c r="F1416" s="115" t="s">
        <v>83</v>
      </c>
      <c r="G1416" s="157" t="s">
        <v>43</v>
      </c>
      <c r="H1416" s="157" t="s">
        <v>197</v>
      </c>
      <c r="I1416" s="116" t="s">
        <v>72</v>
      </c>
      <c r="J1416" s="116" t="s">
        <v>45</v>
      </c>
      <c r="K1416" s="116" t="s">
        <v>75</v>
      </c>
      <c r="L1416" s="116" t="s">
        <v>75</v>
      </c>
      <c r="M1416" s="116" t="s">
        <v>291</v>
      </c>
      <c r="N1416" s="117">
        <v>1.74</v>
      </c>
      <c r="O1416" s="146">
        <v>466</v>
      </c>
      <c r="P1416" s="146">
        <v>466</v>
      </c>
      <c r="Q1416" s="242">
        <v>0.32</v>
      </c>
      <c r="R1416" s="118" t="str">
        <f t="shared" si="366"/>
        <v>300 - 399</v>
      </c>
      <c r="S1416" s="118" t="str">
        <f t="shared" si="367"/>
        <v>1.6 - 1.79</v>
      </c>
      <c r="T1416" s="119">
        <f t="shared" si="368"/>
        <v>0.55679999999999996</v>
      </c>
      <c r="U1416" s="120">
        <f t="shared" si="369"/>
        <v>0.31252582656</v>
      </c>
      <c r="V1416" s="161">
        <f t="shared" si="370"/>
        <v>0.55679999999999996</v>
      </c>
      <c r="W1416" s="161">
        <f t="shared" si="371"/>
        <v>210.88752642107593</v>
      </c>
      <c r="X1416" s="121">
        <f t="shared" si="372"/>
        <v>3.8697120000000003</v>
      </c>
      <c r="Y1416" s="188">
        <v>12.09285</v>
      </c>
      <c r="Z1416" s="148">
        <f t="shared" si="373"/>
        <v>1</v>
      </c>
      <c r="AA1416" s="148">
        <f t="shared" si="374"/>
        <v>1</v>
      </c>
      <c r="AB1416" s="122">
        <f t="shared" si="375"/>
        <v>378.74914946313925</v>
      </c>
      <c r="AC1416" s="30">
        <f t="shared" si="376"/>
        <v>976.64320799999996</v>
      </c>
      <c r="AD1416" s="31">
        <f t="shared" si="377"/>
        <v>1</v>
      </c>
      <c r="AE1416" s="164">
        <f t="shared" si="378"/>
        <v>44.195999999999998</v>
      </c>
      <c r="AF1416" s="165">
        <f t="shared" si="379"/>
        <v>3.8697120000000003</v>
      </c>
      <c r="AH1416" t="str">
        <f t="shared" si="380"/>
        <v>2024</v>
      </c>
    </row>
    <row r="1417" spans="1:34" x14ac:dyDescent="0.25">
      <c r="A1417" s="249" t="s">
        <v>573</v>
      </c>
      <c r="D1417" s="282" t="str">
        <f t="shared" si="365"/>
        <v>Q1 2024</v>
      </c>
      <c r="E1417" s="114" t="s">
        <v>137</v>
      </c>
      <c r="F1417" s="115" t="s">
        <v>83</v>
      </c>
      <c r="G1417" s="157" t="s">
        <v>43</v>
      </c>
      <c r="H1417" s="157" t="s">
        <v>197</v>
      </c>
      <c r="I1417" s="116" t="s">
        <v>72</v>
      </c>
      <c r="J1417" s="116" t="s">
        <v>45</v>
      </c>
      <c r="K1417" s="116" t="s">
        <v>75</v>
      </c>
      <c r="L1417" s="116" t="s">
        <v>75</v>
      </c>
      <c r="M1417" s="116" t="s">
        <v>458</v>
      </c>
      <c r="N1417" s="117">
        <v>1.32</v>
      </c>
      <c r="O1417" s="146">
        <v>466</v>
      </c>
      <c r="P1417" s="146">
        <v>466</v>
      </c>
      <c r="Q1417" s="242">
        <v>0.55000000000000004</v>
      </c>
      <c r="R1417" s="118" t="str">
        <f t="shared" si="366"/>
        <v>400 - 499</v>
      </c>
      <c r="S1417" s="118" t="str">
        <f t="shared" si="367"/>
        <v>1.2 - 1.39</v>
      </c>
      <c r="T1417" s="119">
        <f t="shared" si="368"/>
        <v>0.72600000000000009</v>
      </c>
      <c r="U1417" s="120">
        <f t="shared" si="369"/>
        <v>0.30913486559999998</v>
      </c>
      <c r="V1417" s="161">
        <f t="shared" si="370"/>
        <v>0.72600000000000009</v>
      </c>
      <c r="W1417" s="161">
        <f t="shared" si="371"/>
        <v>362.46293603622428</v>
      </c>
      <c r="X1417" s="121">
        <f t="shared" si="372"/>
        <v>7.2347715000000008</v>
      </c>
      <c r="Y1417" s="188">
        <v>13.15413</v>
      </c>
      <c r="Z1417" s="148">
        <f t="shared" si="373"/>
        <v>1</v>
      </c>
      <c r="AA1417" s="148">
        <f t="shared" si="374"/>
        <v>1</v>
      </c>
      <c r="AB1417" s="122">
        <f t="shared" si="375"/>
        <v>499.26024247413807</v>
      </c>
      <c r="AC1417" s="30">
        <f t="shared" si="376"/>
        <v>562.06339199999991</v>
      </c>
      <c r="AD1417" s="31">
        <f t="shared" si="377"/>
        <v>1</v>
      </c>
      <c r="AE1417" s="164">
        <f t="shared" si="378"/>
        <v>33.527999999999999</v>
      </c>
      <c r="AF1417" s="165">
        <f t="shared" si="379"/>
        <v>7.2347715000000008</v>
      </c>
      <c r="AH1417" t="str">
        <f t="shared" si="380"/>
        <v>2024</v>
      </c>
    </row>
    <row r="1418" spans="1:34" x14ac:dyDescent="0.25">
      <c r="A1418" s="249" t="s">
        <v>573</v>
      </c>
      <c r="D1418" s="282" t="str">
        <f t="shared" ref="D1418:D1481" si="381">F1418&amp;" "&amp;E1418</f>
        <v>Q1 2024</v>
      </c>
      <c r="E1418" s="114" t="s">
        <v>137</v>
      </c>
      <c r="F1418" s="115" t="s">
        <v>83</v>
      </c>
      <c r="G1418" s="157" t="s">
        <v>43</v>
      </c>
      <c r="H1418" s="157" t="s">
        <v>197</v>
      </c>
      <c r="I1418" s="116" t="s">
        <v>73</v>
      </c>
      <c r="J1418" s="116" t="s">
        <v>45</v>
      </c>
      <c r="K1418" s="116" t="s">
        <v>75</v>
      </c>
      <c r="L1418" s="116" t="s">
        <v>75</v>
      </c>
      <c r="M1418" s="116" t="s">
        <v>472</v>
      </c>
      <c r="N1418" s="117">
        <v>1.46</v>
      </c>
      <c r="O1418" s="146">
        <v>194</v>
      </c>
      <c r="P1418" s="146">
        <v>368</v>
      </c>
      <c r="Q1418" s="242">
        <v>0.36799999999999999</v>
      </c>
      <c r="R1418" s="118" t="str">
        <f t="shared" si="366"/>
        <v>200 - 299</v>
      </c>
      <c r="S1418" s="118" t="str">
        <f t="shared" si="367"/>
        <v>1.4 - 1.59</v>
      </c>
      <c r="T1418" s="119">
        <f t="shared" si="368"/>
        <v>0.53727999999999998</v>
      </c>
      <c r="U1418" s="120">
        <f t="shared" si="369"/>
        <v>0.20877275040063753</v>
      </c>
      <c r="V1418" s="161">
        <f t="shared" si="370"/>
        <v>0.53727999999999998</v>
      </c>
      <c r="W1418" s="161">
        <f t="shared" si="371"/>
        <v>153.08976922054589</v>
      </c>
      <c r="X1418" s="121">
        <f t="shared" si="372"/>
        <v>3.2701363200000002</v>
      </c>
      <c r="Y1418" s="188">
        <v>8.8862400000000008</v>
      </c>
      <c r="Z1418" s="148">
        <f t="shared" si="373"/>
        <v>97</v>
      </c>
      <c r="AA1418" s="148">
        <f t="shared" si="374"/>
        <v>184</v>
      </c>
      <c r="AB1418" s="122">
        <f t="shared" si="375"/>
        <v>284.93479977022389</v>
      </c>
      <c r="AC1418" s="30">
        <f t="shared" si="376"/>
        <v>567.31725652347154</v>
      </c>
      <c r="AD1418" s="31">
        <f t="shared" si="377"/>
        <v>0.52717391304347827</v>
      </c>
      <c r="AE1418" s="164">
        <f t="shared" si="378"/>
        <v>37.083999999999996</v>
      </c>
      <c r="AF1418" s="165">
        <f t="shared" si="379"/>
        <v>3.2701363200000002</v>
      </c>
      <c r="AH1418" t="str">
        <f t="shared" si="380"/>
        <v>2024</v>
      </c>
    </row>
    <row r="1419" spans="1:34" x14ac:dyDescent="0.25">
      <c r="A1419" s="249" t="s">
        <v>573</v>
      </c>
      <c r="D1419" s="282" t="str">
        <f t="shared" si="381"/>
        <v>Q1 2024</v>
      </c>
      <c r="E1419" s="114" t="s">
        <v>137</v>
      </c>
      <c r="F1419" s="115" t="s">
        <v>83</v>
      </c>
      <c r="G1419" s="157" t="s">
        <v>43</v>
      </c>
      <c r="H1419" s="157" t="s">
        <v>197</v>
      </c>
      <c r="I1419" s="116" t="s">
        <v>73</v>
      </c>
      <c r="J1419" s="116" t="s">
        <v>45</v>
      </c>
      <c r="K1419" s="116" t="s">
        <v>75</v>
      </c>
      <c r="L1419" s="116" t="s">
        <v>75</v>
      </c>
      <c r="M1419" s="116" t="s">
        <v>292</v>
      </c>
      <c r="N1419" s="117">
        <v>1.43</v>
      </c>
      <c r="O1419" s="146">
        <v>466</v>
      </c>
      <c r="P1419" s="146">
        <v>466</v>
      </c>
      <c r="Q1419" s="242">
        <v>7.0000000000000007E-2</v>
      </c>
      <c r="R1419" s="118" t="str">
        <f t="shared" si="366"/>
        <v>400 - 499</v>
      </c>
      <c r="S1419" s="118" t="str">
        <f t="shared" si="367"/>
        <v>1.4 - 1.59</v>
      </c>
      <c r="T1419" s="119">
        <f t="shared" si="368"/>
        <v>0.10010000000000001</v>
      </c>
      <c r="U1419" s="120">
        <f t="shared" si="369"/>
        <v>4.6175068939999994E-2</v>
      </c>
      <c r="V1419" s="161">
        <f t="shared" si="370"/>
        <v>0.10009999999999999</v>
      </c>
      <c r="W1419" s="161">
        <f t="shared" si="371"/>
        <v>46.131646404610365</v>
      </c>
      <c r="X1419" s="121">
        <f t="shared" si="372"/>
        <v>0.92078910000000014</v>
      </c>
      <c r="Y1419" s="188">
        <v>13.15413</v>
      </c>
      <c r="Z1419" s="148">
        <f t="shared" si="373"/>
        <v>1</v>
      </c>
      <c r="AA1419" s="148">
        <f t="shared" si="374"/>
        <v>1</v>
      </c>
      <c r="AB1419" s="122">
        <f t="shared" si="375"/>
        <v>460.85560843766592</v>
      </c>
      <c r="AC1419" s="30">
        <f t="shared" si="376"/>
        <v>659.64384199999984</v>
      </c>
      <c r="AD1419" s="31">
        <f t="shared" si="377"/>
        <v>1</v>
      </c>
      <c r="AE1419" s="164">
        <f t="shared" si="378"/>
        <v>36.321999999999996</v>
      </c>
      <c r="AF1419" s="165">
        <f t="shared" si="379"/>
        <v>0.92078910000000014</v>
      </c>
      <c r="AH1419" t="str">
        <f t="shared" si="380"/>
        <v>2024</v>
      </c>
    </row>
    <row r="1420" spans="1:34" x14ac:dyDescent="0.25">
      <c r="A1420" s="249" t="s">
        <v>573</v>
      </c>
      <c r="D1420" s="282" t="str">
        <f t="shared" si="381"/>
        <v>Q1 2024</v>
      </c>
      <c r="E1420" s="114" t="s">
        <v>137</v>
      </c>
      <c r="F1420" s="115" t="s">
        <v>83</v>
      </c>
      <c r="G1420" s="157" t="s">
        <v>43</v>
      </c>
      <c r="H1420" s="157" t="s">
        <v>197</v>
      </c>
      <c r="I1420" s="116" t="s">
        <v>58</v>
      </c>
      <c r="J1420" s="116" t="s">
        <v>45</v>
      </c>
      <c r="K1420" s="116" t="s">
        <v>130</v>
      </c>
      <c r="L1420" s="116" t="s">
        <v>130</v>
      </c>
      <c r="M1420" s="116" t="s">
        <v>165</v>
      </c>
      <c r="N1420" s="117">
        <v>1.64</v>
      </c>
      <c r="O1420" s="146">
        <v>280</v>
      </c>
      <c r="P1420" s="146">
        <v>456</v>
      </c>
      <c r="Q1420" s="242">
        <v>0.115</v>
      </c>
      <c r="R1420" s="118" t="str">
        <f t="shared" si="366"/>
        <v>300 - 399</v>
      </c>
      <c r="S1420" s="118" t="str">
        <f t="shared" si="367"/>
        <v>1.6 - 1.79</v>
      </c>
      <c r="T1420" s="119">
        <f t="shared" si="368"/>
        <v>0.18859999999999999</v>
      </c>
      <c r="U1420" s="120">
        <f t="shared" si="369"/>
        <v>8.8981534295216769E-2</v>
      </c>
      <c r="V1420" s="161">
        <f t="shared" si="370"/>
        <v>0.18859999999999999</v>
      </c>
      <c r="W1420" s="161">
        <f t="shared" si="371"/>
        <v>61.536928750141577</v>
      </c>
      <c r="X1420" s="121">
        <f t="shared" si="372"/>
        <v>1.25269155</v>
      </c>
      <c r="Y1420" s="188">
        <v>10.89297</v>
      </c>
      <c r="Z1420" s="148">
        <f t="shared" si="373"/>
        <v>35</v>
      </c>
      <c r="AA1420" s="148">
        <f t="shared" si="374"/>
        <v>57</v>
      </c>
      <c r="AB1420" s="122">
        <f t="shared" si="375"/>
        <v>326.28276113542722</v>
      </c>
      <c r="AC1420" s="30">
        <f t="shared" si="376"/>
        <v>773.75247213231978</v>
      </c>
      <c r="AD1420" s="31">
        <f t="shared" si="377"/>
        <v>0.61403508771929827</v>
      </c>
      <c r="AE1420" s="164">
        <f t="shared" si="378"/>
        <v>41.655999999999992</v>
      </c>
      <c r="AF1420" s="165">
        <f t="shared" si="379"/>
        <v>1.25269155</v>
      </c>
      <c r="AH1420" t="str">
        <f t="shared" si="380"/>
        <v>2024</v>
      </c>
    </row>
    <row r="1421" spans="1:34" x14ac:dyDescent="0.25">
      <c r="A1421" s="249" t="s">
        <v>573</v>
      </c>
      <c r="D1421" s="282" t="str">
        <f t="shared" si="381"/>
        <v>Q1 2024</v>
      </c>
      <c r="E1421" s="114" t="s">
        <v>137</v>
      </c>
      <c r="F1421" s="115" t="s">
        <v>83</v>
      </c>
      <c r="G1421" s="157" t="s">
        <v>43</v>
      </c>
      <c r="H1421" s="157" t="s">
        <v>197</v>
      </c>
      <c r="I1421" s="116" t="s">
        <v>72</v>
      </c>
      <c r="J1421" s="116" t="s">
        <v>45</v>
      </c>
      <c r="K1421" s="116" t="s">
        <v>130</v>
      </c>
      <c r="L1421" s="116" t="s">
        <v>130</v>
      </c>
      <c r="M1421" s="116" t="s">
        <v>165</v>
      </c>
      <c r="N1421" s="117">
        <v>1.64</v>
      </c>
      <c r="O1421" s="146">
        <v>280</v>
      </c>
      <c r="P1421" s="146">
        <v>456</v>
      </c>
      <c r="Q1421" s="242">
        <v>2.5000000000000001E-2</v>
      </c>
      <c r="R1421" s="118" t="str">
        <f t="shared" si="366"/>
        <v>300 - 399</v>
      </c>
      <c r="S1421" s="118" t="str">
        <f t="shared" si="367"/>
        <v>1.6 - 1.79</v>
      </c>
      <c r="T1421" s="119">
        <f t="shared" si="368"/>
        <v>4.1000000000000002E-2</v>
      </c>
      <c r="U1421" s="120">
        <f t="shared" si="369"/>
        <v>1.9343811803307995E-2</v>
      </c>
      <c r="V1421" s="161">
        <f t="shared" si="370"/>
        <v>4.0999999999999995E-2</v>
      </c>
      <c r="W1421" s="161">
        <f t="shared" si="371"/>
        <v>13.377593206552516</v>
      </c>
      <c r="X1421" s="121">
        <f t="shared" si="372"/>
        <v>0.27232424999999999</v>
      </c>
      <c r="Y1421" s="188">
        <v>10.89297</v>
      </c>
      <c r="Z1421" s="148">
        <f t="shared" si="373"/>
        <v>35</v>
      </c>
      <c r="AA1421" s="148">
        <f t="shared" si="374"/>
        <v>57</v>
      </c>
      <c r="AB1421" s="122">
        <f t="shared" si="375"/>
        <v>326.28276113542722</v>
      </c>
      <c r="AC1421" s="30">
        <f t="shared" si="376"/>
        <v>773.75247213231978</v>
      </c>
      <c r="AD1421" s="31">
        <f t="shared" si="377"/>
        <v>0.61403508771929827</v>
      </c>
      <c r="AE1421" s="164">
        <f t="shared" si="378"/>
        <v>41.655999999999992</v>
      </c>
      <c r="AF1421" s="165">
        <f t="shared" si="379"/>
        <v>0.27232424999999999</v>
      </c>
      <c r="AH1421" t="str">
        <f t="shared" si="380"/>
        <v>2024</v>
      </c>
    </row>
    <row r="1422" spans="1:34" x14ac:dyDescent="0.25">
      <c r="A1422" s="249" t="s">
        <v>573</v>
      </c>
      <c r="D1422" s="282" t="str">
        <f t="shared" si="381"/>
        <v>Q1 2024</v>
      </c>
      <c r="E1422" s="114" t="s">
        <v>137</v>
      </c>
      <c r="F1422" s="115" t="s">
        <v>83</v>
      </c>
      <c r="G1422" s="157" t="s">
        <v>43</v>
      </c>
      <c r="H1422" s="157" t="s">
        <v>197</v>
      </c>
      <c r="I1422" s="116" t="s">
        <v>72</v>
      </c>
      <c r="J1422" s="116" t="s">
        <v>45</v>
      </c>
      <c r="K1422" s="116" t="s">
        <v>78</v>
      </c>
      <c r="L1422" s="116" t="s">
        <v>78</v>
      </c>
      <c r="M1422" s="116" t="s">
        <v>469</v>
      </c>
      <c r="N1422" s="117">
        <v>1.43</v>
      </c>
      <c r="O1422" s="146">
        <v>466</v>
      </c>
      <c r="P1422" s="146">
        <v>466</v>
      </c>
      <c r="Q1422" s="242">
        <v>0.13</v>
      </c>
      <c r="R1422" s="118" t="str">
        <f t="shared" ref="R1422:R1485" si="382">VLOOKUP(MATCH(AB1422, PPIDefinition, 1), Index2PPICat, 2, FALSE)</f>
        <v>400 - 499</v>
      </c>
      <c r="S1422" s="118" t="str">
        <f t="shared" ref="S1422:S1485" si="383">VLOOKUP(MATCH(N1422, SizeDefinition, 1), Index2SizeCat, 2, FALSE)</f>
        <v>1.4 - 1.59</v>
      </c>
      <c r="T1422" s="119">
        <f t="shared" ref="T1422:T1485" si="384">N1422*Q1422</f>
        <v>0.18590000000000001</v>
      </c>
      <c r="U1422" s="120">
        <f t="shared" ref="U1422:U1485" si="385">Q1422*AC1422/1000</f>
        <v>8.5753699459999985E-2</v>
      </c>
      <c r="V1422" s="161">
        <f t="shared" ref="V1422:V1485" si="386">Q1422*AE1422/25.4</f>
        <v>0.18589999999999998</v>
      </c>
      <c r="W1422" s="161">
        <f t="shared" ref="W1422:W1485" si="387">Q1422*SQRT(O1422^2+P1422^2)</f>
        <v>85.673057608562104</v>
      </c>
      <c r="X1422" s="121">
        <f t="shared" ref="X1422:X1485" si="388">IF(Q1422=0, 0, Q1422*Y1422)</f>
        <v>1.7100369000000002</v>
      </c>
      <c r="Y1422" s="188">
        <v>13.15413</v>
      </c>
      <c r="Z1422" s="148">
        <f t="shared" ref="Z1422:Z1485" si="389">VLOOKUP(O1422&amp;" x "&amp;P1422, Reso2Code, 3, FALSE)</f>
        <v>1</v>
      </c>
      <c r="AA1422" s="148">
        <f t="shared" ref="AA1422:AA1485" si="390">VLOOKUP(O1422&amp;" x "&amp;P1422, Reso2Code, 4, FALSE)</f>
        <v>1</v>
      </c>
      <c r="AB1422" s="122">
        <f t="shared" ref="AB1422:AB1485" si="391">SQRT(O1422^2+P1422^2)/N1422</f>
        <v>460.85560843766592</v>
      </c>
      <c r="AC1422" s="30">
        <f t="shared" ref="AC1422:AC1485" si="392">AE1422^2*AD1422/(1+AD1422^2)</f>
        <v>659.64384199999984</v>
      </c>
      <c r="AD1422" s="31">
        <f t="shared" ref="AD1422:AD1485" si="393">IF(Z1422=0, 0, Z1422/AA1422)</f>
        <v>1</v>
      </c>
      <c r="AE1422" s="164">
        <f t="shared" ref="AE1422:AE1485" si="394">N1422*25.4</f>
        <v>36.321999999999996</v>
      </c>
      <c r="AF1422" s="165">
        <f t="shared" ref="AF1422:AF1485" si="395">Q1422*Y1422</f>
        <v>1.7100369000000002</v>
      </c>
      <c r="AH1422" t="str">
        <f t="shared" ref="AH1422:AH1485" si="396">TEXT(E1422, "####")</f>
        <v>2024</v>
      </c>
    </row>
    <row r="1423" spans="1:34" x14ac:dyDescent="0.25">
      <c r="A1423" s="249" t="s">
        <v>573</v>
      </c>
      <c r="D1423" s="282" t="str">
        <f t="shared" si="381"/>
        <v>Q1 2024</v>
      </c>
      <c r="E1423" s="114" t="s">
        <v>137</v>
      </c>
      <c r="F1423" s="115" t="s">
        <v>83</v>
      </c>
      <c r="G1423" s="157" t="s">
        <v>43</v>
      </c>
      <c r="H1423" s="157" t="s">
        <v>197</v>
      </c>
      <c r="I1423" s="116" t="s">
        <v>50</v>
      </c>
      <c r="J1423" s="116" t="s">
        <v>45</v>
      </c>
      <c r="K1423" s="116" t="s">
        <v>70</v>
      </c>
      <c r="L1423" s="116" t="s">
        <v>129</v>
      </c>
      <c r="M1423" s="116" t="s">
        <v>296</v>
      </c>
      <c r="N1423" s="117">
        <v>1.744</v>
      </c>
      <c r="O1423" s="146">
        <v>390</v>
      </c>
      <c r="P1423" s="146">
        <v>450</v>
      </c>
      <c r="Q1423" s="242">
        <v>3.7999999999999999E-2</v>
      </c>
      <c r="R1423" s="118" t="str">
        <f t="shared" si="382"/>
        <v>300 - 399</v>
      </c>
      <c r="S1423" s="118" t="str">
        <f t="shared" si="383"/>
        <v>1.6 - 1.79</v>
      </c>
      <c r="T1423" s="119">
        <f t="shared" si="384"/>
        <v>6.6271999999999998E-2</v>
      </c>
      <c r="U1423" s="120">
        <f t="shared" si="385"/>
        <v>3.6904759594623339E-2</v>
      </c>
      <c r="V1423" s="161">
        <f t="shared" si="386"/>
        <v>6.6271999999999998E-2</v>
      </c>
      <c r="W1423" s="161">
        <f t="shared" si="387"/>
        <v>22.628353895058297</v>
      </c>
      <c r="X1423" s="121">
        <f t="shared" si="388"/>
        <v>0.4595283</v>
      </c>
      <c r="Y1423" s="188">
        <v>12.09285</v>
      </c>
      <c r="Z1423" s="148">
        <f t="shared" si="389"/>
        <v>13</v>
      </c>
      <c r="AA1423" s="148">
        <f t="shared" si="390"/>
        <v>15</v>
      </c>
      <c r="AB1423" s="122">
        <f t="shared" si="391"/>
        <v>341.44667272842673</v>
      </c>
      <c r="AC1423" s="30">
        <f t="shared" si="392"/>
        <v>971.17788406903526</v>
      </c>
      <c r="AD1423" s="31">
        <f t="shared" si="393"/>
        <v>0.8666666666666667</v>
      </c>
      <c r="AE1423" s="164">
        <f t="shared" si="394"/>
        <v>44.297599999999996</v>
      </c>
      <c r="AF1423" s="165">
        <f t="shared" si="395"/>
        <v>0.4595283</v>
      </c>
      <c r="AH1423" t="str">
        <f t="shared" si="396"/>
        <v>2024</v>
      </c>
    </row>
    <row r="1424" spans="1:34" x14ac:dyDescent="0.25">
      <c r="A1424" s="249" t="s">
        <v>573</v>
      </c>
      <c r="D1424" s="282" t="str">
        <f t="shared" si="381"/>
        <v>Q1 2024</v>
      </c>
      <c r="E1424" s="114" t="s">
        <v>137</v>
      </c>
      <c r="F1424" s="115" t="s">
        <v>83</v>
      </c>
      <c r="G1424" s="157" t="s">
        <v>43</v>
      </c>
      <c r="H1424" s="157" t="s">
        <v>197</v>
      </c>
      <c r="I1424" s="116" t="s">
        <v>58</v>
      </c>
      <c r="J1424" s="116" t="s">
        <v>45</v>
      </c>
      <c r="K1424" s="116" t="s">
        <v>70</v>
      </c>
      <c r="L1424" s="116" t="s">
        <v>129</v>
      </c>
      <c r="M1424" s="116" t="s">
        <v>299</v>
      </c>
      <c r="N1424" s="117">
        <v>1.43</v>
      </c>
      <c r="O1424" s="146">
        <v>466</v>
      </c>
      <c r="P1424" s="146">
        <v>466</v>
      </c>
      <c r="Q1424" s="242">
        <v>0.03</v>
      </c>
      <c r="R1424" s="118" t="str">
        <f t="shared" si="382"/>
        <v>400 - 499</v>
      </c>
      <c r="S1424" s="118" t="str">
        <f t="shared" si="383"/>
        <v>1.4 - 1.59</v>
      </c>
      <c r="T1424" s="119">
        <f t="shared" si="384"/>
        <v>4.2899999999999994E-2</v>
      </c>
      <c r="U1424" s="120">
        <f t="shared" si="385"/>
        <v>1.9789315259999996E-2</v>
      </c>
      <c r="V1424" s="161">
        <f t="shared" si="386"/>
        <v>4.2899999999999994E-2</v>
      </c>
      <c r="W1424" s="161">
        <f t="shared" si="387"/>
        <v>19.770705601975866</v>
      </c>
      <c r="X1424" s="121">
        <f t="shared" si="388"/>
        <v>0.39462389999999997</v>
      </c>
      <c r="Y1424" s="188">
        <v>13.15413</v>
      </c>
      <c r="Z1424" s="148">
        <f t="shared" si="389"/>
        <v>1</v>
      </c>
      <c r="AA1424" s="148">
        <f t="shared" si="390"/>
        <v>1</v>
      </c>
      <c r="AB1424" s="122">
        <f t="shared" si="391"/>
        <v>460.85560843766592</v>
      </c>
      <c r="AC1424" s="30">
        <f t="shared" si="392"/>
        <v>659.64384199999984</v>
      </c>
      <c r="AD1424" s="31">
        <f t="shared" si="393"/>
        <v>1</v>
      </c>
      <c r="AE1424" s="164">
        <f t="shared" si="394"/>
        <v>36.321999999999996</v>
      </c>
      <c r="AF1424" s="165">
        <f t="shared" si="395"/>
        <v>0.39462389999999997</v>
      </c>
      <c r="AH1424" t="str">
        <f t="shared" si="396"/>
        <v>2024</v>
      </c>
    </row>
    <row r="1425" spans="1:34" x14ac:dyDescent="0.25">
      <c r="A1425" s="249" t="s">
        <v>573</v>
      </c>
      <c r="D1425" s="282" t="str">
        <f t="shared" si="381"/>
        <v>Q1 2024</v>
      </c>
      <c r="E1425" s="114" t="s">
        <v>137</v>
      </c>
      <c r="F1425" s="115" t="s">
        <v>83</v>
      </c>
      <c r="G1425" s="157" t="s">
        <v>43</v>
      </c>
      <c r="H1425" s="157" t="s">
        <v>197</v>
      </c>
      <c r="I1425" s="116" t="s">
        <v>58</v>
      </c>
      <c r="J1425" s="116" t="s">
        <v>45</v>
      </c>
      <c r="K1425" s="116" t="s">
        <v>70</v>
      </c>
      <c r="L1425" s="116" t="s">
        <v>129</v>
      </c>
      <c r="M1425" s="116" t="s">
        <v>302</v>
      </c>
      <c r="N1425" s="117">
        <v>1.65</v>
      </c>
      <c r="O1425" s="146">
        <v>336</v>
      </c>
      <c r="P1425" s="146">
        <v>384</v>
      </c>
      <c r="Q1425" s="242">
        <v>1.4999999999999999E-2</v>
      </c>
      <c r="R1425" s="118" t="str">
        <f t="shared" si="382"/>
        <v>300 - 399</v>
      </c>
      <c r="S1425" s="118" t="str">
        <f t="shared" si="383"/>
        <v>1.6 - 1.79</v>
      </c>
      <c r="T1425" s="119">
        <f t="shared" si="384"/>
        <v>2.4749999999999998E-2</v>
      </c>
      <c r="U1425" s="120">
        <f t="shared" si="385"/>
        <v>1.3056782336283183E-2</v>
      </c>
      <c r="V1425" s="161">
        <f t="shared" si="386"/>
        <v>2.4749999999999998E-2</v>
      </c>
      <c r="W1425" s="161">
        <f t="shared" si="387"/>
        <v>7.6537049851689476</v>
      </c>
      <c r="X1425" s="121">
        <f t="shared" si="388"/>
        <v>0.16063245000000001</v>
      </c>
      <c r="Y1425" s="188">
        <v>10.708830000000001</v>
      </c>
      <c r="Z1425" s="148">
        <f t="shared" si="389"/>
        <v>7</v>
      </c>
      <c r="AA1425" s="148">
        <f t="shared" si="390"/>
        <v>8</v>
      </c>
      <c r="AB1425" s="122">
        <f t="shared" si="391"/>
        <v>309.24060546137167</v>
      </c>
      <c r="AC1425" s="30">
        <f t="shared" si="392"/>
        <v>870.45215575221221</v>
      </c>
      <c r="AD1425" s="31">
        <f t="shared" si="393"/>
        <v>0.875</v>
      </c>
      <c r="AE1425" s="164">
        <f t="shared" si="394"/>
        <v>41.91</v>
      </c>
      <c r="AF1425" s="165">
        <f t="shared" si="395"/>
        <v>0.16063245000000001</v>
      </c>
      <c r="AH1425" t="str">
        <f t="shared" si="396"/>
        <v>2024</v>
      </c>
    </row>
    <row r="1426" spans="1:34" x14ac:dyDescent="0.25">
      <c r="A1426" s="249" t="s">
        <v>573</v>
      </c>
      <c r="D1426" s="282" t="str">
        <f t="shared" si="381"/>
        <v>Q1 2024</v>
      </c>
      <c r="E1426" s="114" t="s">
        <v>137</v>
      </c>
      <c r="F1426" s="115" t="s">
        <v>83</v>
      </c>
      <c r="G1426" s="157" t="s">
        <v>43</v>
      </c>
      <c r="H1426" s="157" t="s">
        <v>197</v>
      </c>
      <c r="I1426" s="116" t="s">
        <v>72</v>
      </c>
      <c r="J1426" s="116" t="s">
        <v>45</v>
      </c>
      <c r="K1426" s="116" t="s">
        <v>70</v>
      </c>
      <c r="L1426" s="116" t="s">
        <v>129</v>
      </c>
      <c r="M1426" s="116" t="s">
        <v>308</v>
      </c>
      <c r="N1426" s="117">
        <v>1.28</v>
      </c>
      <c r="O1426" s="146">
        <v>416</v>
      </c>
      <c r="P1426" s="146">
        <v>416</v>
      </c>
      <c r="Q1426" s="242">
        <v>4.2000000000000003E-2</v>
      </c>
      <c r="R1426" s="118" t="str">
        <f t="shared" si="382"/>
        <v>400 - 499</v>
      </c>
      <c r="S1426" s="118" t="str">
        <f t="shared" si="383"/>
        <v>1.2 - 1.39</v>
      </c>
      <c r="T1426" s="119">
        <f t="shared" si="384"/>
        <v>5.3760000000000002E-2</v>
      </c>
      <c r="U1426" s="120">
        <f t="shared" si="385"/>
        <v>2.2197633024000001E-2</v>
      </c>
      <c r="V1426" s="161">
        <f t="shared" si="386"/>
        <v>5.3760000000000002E-2</v>
      </c>
      <c r="W1426" s="161">
        <f t="shared" si="387"/>
        <v>24.709139361782718</v>
      </c>
      <c r="X1426" s="121">
        <f t="shared" si="388"/>
        <v>0.50789970000000007</v>
      </c>
      <c r="Y1426" s="188">
        <v>12.09285</v>
      </c>
      <c r="Z1426" s="148">
        <f t="shared" si="389"/>
        <v>1</v>
      </c>
      <c r="AA1426" s="148">
        <f t="shared" si="390"/>
        <v>1</v>
      </c>
      <c r="AB1426" s="122">
        <f t="shared" si="391"/>
        <v>459.61940777125585</v>
      </c>
      <c r="AC1426" s="30">
        <f t="shared" si="392"/>
        <v>528.51507200000003</v>
      </c>
      <c r="AD1426" s="31">
        <f t="shared" si="393"/>
        <v>1</v>
      </c>
      <c r="AE1426" s="164">
        <f t="shared" si="394"/>
        <v>32.512</v>
      </c>
      <c r="AF1426" s="165">
        <f t="shared" si="395"/>
        <v>0.50789970000000007</v>
      </c>
      <c r="AH1426" t="str">
        <f t="shared" si="396"/>
        <v>2024</v>
      </c>
    </row>
    <row r="1427" spans="1:34" x14ac:dyDescent="0.25">
      <c r="A1427" s="249" t="s">
        <v>573</v>
      </c>
      <c r="D1427" s="282" t="str">
        <f t="shared" si="381"/>
        <v>Q1 2024</v>
      </c>
      <c r="E1427" s="114" t="s">
        <v>137</v>
      </c>
      <c r="F1427" s="115" t="s">
        <v>83</v>
      </c>
      <c r="G1427" s="157" t="s">
        <v>43</v>
      </c>
      <c r="H1427" s="157" t="s">
        <v>197</v>
      </c>
      <c r="I1427" s="116" t="s">
        <v>72</v>
      </c>
      <c r="J1427" s="116" t="s">
        <v>45</v>
      </c>
      <c r="K1427" s="116" t="s">
        <v>70</v>
      </c>
      <c r="L1427" s="116" t="s">
        <v>129</v>
      </c>
      <c r="M1427" s="116" t="s">
        <v>485</v>
      </c>
      <c r="N1427" s="117">
        <v>1.6160000000000001</v>
      </c>
      <c r="O1427" s="146">
        <v>192</v>
      </c>
      <c r="P1427" s="146">
        <v>490</v>
      </c>
      <c r="Q1427" s="242">
        <v>5.0000000000000001E-3</v>
      </c>
      <c r="R1427" s="118" t="str">
        <f t="shared" si="382"/>
        <v>300 - 399</v>
      </c>
      <c r="S1427" s="118" t="str">
        <f t="shared" si="383"/>
        <v>1.6 - 1.79</v>
      </c>
      <c r="T1427" s="119">
        <f t="shared" si="384"/>
        <v>8.0800000000000004E-3</v>
      </c>
      <c r="U1427" s="120">
        <f t="shared" si="385"/>
        <v>2.8615025442742881E-3</v>
      </c>
      <c r="V1427" s="161">
        <f t="shared" si="386"/>
        <v>8.0800000000000004E-3</v>
      </c>
      <c r="W1427" s="161">
        <f t="shared" si="387"/>
        <v>2.6313684652666947</v>
      </c>
      <c r="X1427" s="121">
        <f t="shared" si="388"/>
        <v>5.1351300000000002E-2</v>
      </c>
      <c r="Y1427" s="188">
        <v>10.27026</v>
      </c>
      <c r="Z1427" s="148">
        <f t="shared" si="389"/>
        <v>96</v>
      </c>
      <c r="AA1427" s="148">
        <f t="shared" si="390"/>
        <v>245</v>
      </c>
      <c r="AB1427" s="122">
        <f t="shared" si="391"/>
        <v>325.66441401815524</v>
      </c>
      <c r="AC1427" s="30">
        <f t="shared" si="392"/>
        <v>572.30050885485764</v>
      </c>
      <c r="AD1427" s="31">
        <f t="shared" si="393"/>
        <v>0.39183673469387753</v>
      </c>
      <c r="AE1427" s="164">
        <f t="shared" si="394"/>
        <v>41.046399999999998</v>
      </c>
      <c r="AF1427" s="165">
        <f t="shared" si="395"/>
        <v>5.1351300000000002E-2</v>
      </c>
      <c r="AH1427" t="str">
        <f t="shared" si="396"/>
        <v>2024</v>
      </c>
    </row>
    <row r="1428" spans="1:34" x14ac:dyDescent="0.25">
      <c r="A1428" s="249" t="s">
        <v>573</v>
      </c>
      <c r="D1428" s="282" t="str">
        <f t="shared" si="381"/>
        <v>Q1 2024</v>
      </c>
      <c r="E1428" s="114" t="s">
        <v>137</v>
      </c>
      <c r="F1428" s="115" t="s">
        <v>83</v>
      </c>
      <c r="G1428" s="157" t="s">
        <v>43</v>
      </c>
      <c r="H1428" s="157" t="s">
        <v>197</v>
      </c>
      <c r="I1428" s="116" t="s">
        <v>73</v>
      </c>
      <c r="J1428" s="116" t="s">
        <v>45</v>
      </c>
      <c r="K1428" s="116" t="s">
        <v>70</v>
      </c>
      <c r="L1428" s="116" t="s">
        <v>120</v>
      </c>
      <c r="M1428" s="116" t="s">
        <v>277</v>
      </c>
      <c r="N1428" s="117">
        <v>1.04</v>
      </c>
      <c r="O1428" s="146">
        <v>184</v>
      </c>
      <c r="P1428" s="146">
        <v>276</v>
      </c>
      <c r="Q1428" s="242">
        <v>7.0000000000000007E-2</v>
      </c>
      <c r="R1428" s="118" t="str">
        <f t="shared" si="382"/>
        <v>300 - 399</v>
      </c>
      <c r="S1428" s="118" t="str">
        <f t="shared" si="383"/>
        <v>1 - 1.19</v>
      </c>
      <c r="T1428" s="119">
        <f t="shared" si="384"/>
        <v>7.2800000000000004E-2</v>
      </c>
      <c r="U1428" s="120">
        <f t="shared" si="385"/>
        <v>2.254447104E-2</v>
      </c>
      <c r="V1428" s="161">
        <f t="shared" si="386"/>
        <v>7.2800000000000004E-2</v>
      </c>
      <c r="W1428" s="161">
        <f t="shared" si="387"/>
        <v>23.219750213988092</v>
      </c>
      <c r="X1428" s="121">
        <f t="shared" si="388"/>
        <v>0.53970840000000009</v>
      </c>
      <c r="Y1428" s="188">
        <v>7.7101199999999999</v>
      </c>
      <c r="Z1428" s="148">
        <f t="shared" si="389"/>
        <v>2</v>
      </c>
      <c r="AA1428" s="148">
        <f t="shared" si="390"/>
        <v>3</v>
      </c>
      <c r="AB1428" s="122">
        <f t="shared" si="391"/>
        <v>318.95261282950673</v>
      </c>
      <c r="AC1428" s="30">
        <f t="shared" si="392"/>
        <v>322.063872</v>
      </c>
      <c r="AD1428" s="31">
        <f t="shared" si="393"/>
        <v>0.66666666666666663</v>
      </c>
      <c r="AE1428" s="164">
        <f t="shared" si="394"/>
        <v>26.416</v>
      </c>
      <c r="AF1428" s="165">
        <f t="shared" si="395"/>
        <v>0.53970840000000009</v>
      </c>
      <c r="AH1428" t="str">
        <f t="shared" si="396"/>
        <v>2024</v>
      </c>
    </row>
    <row r="1429" spans="1:34" x14ac:dyDescent="0.25">
      <c r="A1429" s="249" t="s">
        <v>573</v>
      </c>
      <c r="D1429" s="282" t="str">
        <f t="shared" si="381"/>
        <v>Q1 2024</v>
      </c>
      <c r="E1429" s="114" t="s">
        <v>137</v>
      </c>
      <c r="F1429" s="115" t="s">
        <v>83</v>
      </c>
      <c r="G1429" s="157" t="s">
        <v>43</v>
      </c>
      <c r="H1429" s="157" t="s">
        <v>197</v>
      </c>
      <c r="I1429" s="116" t="s">
        <v>72</v>
      </c>
      <c r="J1429" s="116" t="s">
        <v>45</v>
      </c>
      <c r="K1429" s="116" t="s">
        <v>70</v>
      </c>
      <c r="L1429" s="116" t="s">
        <v>118</v>
      </c>
      <c r="M1429" s="116"/>
      <c r="N1429" s="117">
        <v>1.41</v>
      </c>
      <c r="O1429" s="146">
        <v>320</v>
      </c>
      <c r="P1429" s="146">
        <v>450</v>
      </c>
      <c r="Q1429" s="242">
        <v>1E-3</v>
      </c>
      <c r="R1429" s="118" t="str">
        <f t="shared" si="382"/>
        <v>300 - 399</v>
      </c>
      <c r="S1429" s="118" t="str">
        <f t="shared" si="383"/>
        <v>1.4 - 1.59</v>
      </c>
      <c r="T1429" s="119">
        <f t="shared" si="384"/>
        <v>1.41E-3</v>
      </c>
      <c r="U1429" s="120">
        <f t="shared" si="385"/>
        <v>6.0577413520498512E-4</v>
      </c>
      <c r="V1429" s="161">
        <f t="shared" si="386"/>
        <v>1.4099999999999998E-3</v>
      </c>
      <c r="W1429" s="161">
        <f t="shared" si="387"/>
        <v>0.55217750769114093</v>
      </c>
      <c r="X1429" s="121">
        <f t="shared" si="388"/>
        <v>1.1400840000000001E-2</v>
      </c>
      <c r="Y1429" s="188">
        <v>11.400840000000001</v>
      </c>
      <c r="Z1429" s="148">
        <f t="shared" si="389"/>
        <v>32</v>
      </c>
      <c r="AA1429" s="148">
        <f t="shared" si="390"/>
        <v>45</v>
      </c>
      <c r="AB1429" s="122">
        <f t="shared" si="391"/>
        <v>391.61525368166025</v>
      </c>
      <c r="AC1429" s="30">
        <f t="shared" si="392"/>
        <v>605.7741352049851</v>
      </c>
      <c r="AD1429" s="31">
        <f t="shared" si="393"/>
        <v>0.71111111111111114</v>
      </c>
      <c r="AE1429" s="164">
        <f t="shared" si="394"/>
        <v>35.813999999999993</v>
      </c>
      <c r="AF1429" s="165">
        <f t="shared" si="395"/>
        <v>1.1400840000000001E-2</v>
      </c>
      <c r="AH1429" t="str">
        <f t="shared" si="396"/>
        <v>2024</v>
      </c>
    </row>
    <row r="1430" spans="1:34" x14ac:dyDescent="0.25">
      <c r="A1430" s="249" t="s">
        <v>573</v>
      </c>
      <c r="D1430" s="282" t="str">
        <f t="shared" si="381"/>
        <v>Q1 2024</v>
      </c>
      <c r="E1430" s="114" t="s">
        <v>137</v>
      </c>
      <c r="F1430" s="115" t="s">
        <v>83</v>
      </c>
      <c r="G1430" s="157" t="s">
        <v>43</v>
      </c>
      <c r="H1430" s="157" t="s">
        <v>197</v>
      </c>
      <c r="I1430" s="116" t="s">
        <v>72</v>
      </c>
      <c r="J1430" s="116" t="s">
        <v>45</v>
      </c>
      <c r="K1430" s="116" t="s">
        <v>70</v>
      </c>
      <c r="L1430" s="116" t="s">
        <v>118</v>
      </c>
      <c r="M1430" s="116" t="s">
        <v>561</v>
      </c>
      <c r="N1430" s="117">
        <v>1.2</v>
      </c>
      <c r="O1430" s="146">
        <v>390</v>
      </c>
      <c r="P1430" s="146">
        <v>390</v>
      </c>
      <c r="Q1430" s="242">
        <v>0.105</v>
      </c>
      <c r="R1430" s="118" t="str">
        <f t="shared" si="382"/>
        <v>400 - 499</v>
      </c>
      <c r="S1430" s="118" t="str">
        <f t="shared" si="383"/>
        <v>1.2 - 1.39</v>
      </c>
      <c r="T1430" s="119">
        <f t="shared" si="384"/>
        <v>0.126</v>
      </c>
      <c r="U1430" s="120">
        <f t="shared" si="385"/>
        <v>4.8774095999999989E-2</v>
      </c>
      <c r="V1430" s="161">
        <f t="shared" si="386"/>
        <v>0.126</v>
      </c>
      <c r="W1430" s="161">
        <f t="shared" si="387"/>
        <v>57.912045379178245</v>
      </c>
      <c r="X1430" s="121">
        <f t="shared" si="388"/>
        <v>1.1970882</v>
      </c>
      <c r="Y1430" s="188">
        <v>11.400840000000001</v>
      </c>
      <c r="Z1430" s="148">
        <f t="shared" si="389"/>
        <v>1</v>
      </c>
      <c r="AA1430" s="148">
        <f t="shared" si="390"/>
        <v>1</v>
      </c>
      <c r="AB1430" s="122">
        <f t="shared" si="391"/>
        <v>459.61940777125591</v>
      </c>
      <c r="AC1430" s="30">
        <f t="shared" si="392"/>
        <v>464.51519999999988</v>
      </c>
      <c r="AD1430" s="31">
        <f t="shared" si="393"/>
        <v>1</v>
      </c>
      <c r="AE1430" s="164">
        <f t="shared" si="394"/>
        <v>30.479999999999997</v>
      </c>
      <c r="AF1430" s="165">
        <f t="shared" si="395"/>
        <v>1.1970882</v>
      </c>
      <c r="AH1430" t="str">
        <f t="shared" si="396"/>
        <v>2024</v>
      </c>
    </row>
    <row r="1431" spans="1:34" x14ac:dyDescent="0.25">
      <c r="A1431" s="249" t="s">
        <v>573</v>
      </c>
      <c r="D1431" s="282" t="str">
        <f t="shared" si="381"/>
        <v>Q1 2024</v>
      </c>
      <c r="E1431" s="114" t="s">
        <v>137</v>
      </c>
      <c r="F1431" s="115" t="s">
        <v>83</v>
      </c>
      <c r="G1431" s="157" t="s">
        <v>43</v>
      </c>
      <c r="H1431" s="157" t="s">
        <v>197</v>
      </c>
      <c r="I1431" s="116" t="s">
        <v>72</v>
      </c>
      <c r="J1431" s="116" t="s">
        <v>45</v>
      </c>
      <c r="K1431" s="116" t="s">
        <v>70</v>
      </c>
      <c r="L1431" s="116" t="s">
        <v>118</v>
      </c>
      <c r="M1431" s="116" t="s">
        <v>560</v>
      </c>
      <c r="N1431" s="117">
        <v>1.21</v>
      </c>
      <c r="O1431" s="146">
        <v>390</v>
      </c>
      <c r="P1431" s="146">
        <v>390</v>
      </c>
      <c r="Q1431" s="242">
        <v>9.5000000000000001E-2</v>
      </c>
      <c r="R1431" s="118" t="str">
        <f t="shared" si="382"/>
        <v>400 - 499</v>
      </c>
      <c r="S1431" s="118" t="str">
        <f t="shared" si="383"/>
        <v>1.2 - 1.39</v>
      </c>
      <c r="T1431" s="119">
        <f t="shared" si="384"/>
        <v>0.11495</v>
      </c>
      <c r="U1431" s="120">
        <f t="shared" si="385"/>
        <v>4.4867490909999995E-2</v>
      </c>
      <c r="V1431" s="161">
        <f t="shared" si="386"/>
        <v>0.11495000000000001</v>
      </c>
      <c r="W1431" s="161">
        <f t="shared" si="387"/>
        <v>52.396612485923171</v>
      </c>
      <c r="X1431" s="121">
        <f t="shared" si="388"/>
        <v>1.0830798000000001</v>
      </c>
      <c r="Y1431" s="188">
        <v>11.400840000000001</v>
      </c>
      <c r="Z1431" s="148">
        <f t="shared" si="389"/>
        <v>1</v>
      </c>
      <c r="AA1431" s="148">
        <f t="shared" si="390"/>
        <v>1</v>
      </c>
      <c r="AB1431" s="122">
        <f t="shared" si="391"/>
        <v>455.82090026901415</v>
      </c>
      <c r="AC1431" s="30">
        <f t="shared" si="392"/>
        <v>472.28937799999994</v>
      </c>
      <c r="AD1431" s="31">
        <f t="shared" si="393"/>
        <v>1</v>
      </c>
      <c r="AE1431" s="164">
        <f t="shared" si="394"/>
        <v>30.733999999999998</v>
      </c>
      <c r="AF1431" s="165">
        <f t="shared" si="395"/>
        <v>1.0830798000000001</v>
      </c>
      <c r="AH1431" t="str">
        <f t="shared" si="396"/>
        <v>2024</v>
      </c>
    </row>
    <row r="1432" spans="1:34" x14ac:dyDescent="0.25">
      <c r="A1432" s="249" t="s">
        <v>573</v>
      </c>
      <c r="D1432" s="282" t="str">
        <f t="shared" si="381"/>
        <v>Q1 2024</v>
      </c>
      <c r="E1432" s="114" t="s">
        <v>137</v>
      </c>
      <c r="F1432" s="115" t="s">
        <v>83</v>
      </c>
      <c r="G1432" s="157" t="s">
        <v>43</v>
      </c>
      <c r="H1432" s="157" t="s">
        <v>197</v>
      </c>
      <c r="I1432" s="116" t="s">
        <v>72</v>
      </c>
      <c r="J1432" s="116" t="s">
        <v>45</v>
      </c>
      <c r="K1432" s="116" t="s">
        <v>70</v>
      </c>
      <c r="L1432" s="116" t="s">
        <v>422</v>
      </c>
      <c r="M1432" s="116" t="s">
        <v>428</v>
      </c>
      <c r="N1432" s="117">
        <v>1.47</v>
      </c>
      <c r="O1432" s="146">
        <v>368</v>
      </c>
      <c r="P1432" s="146">
        <v>194</v>
      </c>
      <c r="Q1432" s="242">
        <v>0.215</v>
      </c>
      <c r="R1432" s="118" t="str">
        <f t="shared" si="382"/>
        <v>200 - 299</v>
      </c>
      <c r="S1432" s="118" t="str">
        <f t="shared" si="383"/>
        <v>1.4 - 1.59</v>
      </c>
      <c r="T1432" s="119">
        <f t="shared" si="384"/>
        <v>0.31605</v>
      </c>
      <c r="U1432" s="120">
        <f t="shared" si="385"/>
        <v>0.12364979818851447</v>
      </c>
      <c r="V1432" s="161">
        <f t="shared" si="386"/>
        <v>0.31604999999999994</v>
      </c>
      <c r="W1432" s="161">
        <f t="shared" si="387"/>
        <v>89.441033647873283</v>
      </c>
      <c r="X1432" s="121">
        <f t="shared" si="388"/>
        <v>1.9105416000000002</v>
      </c>
      <c r="Y1432" s="188">
        <v>8.8862400000000008</v>
      </c>
      <c r="Z1432" s="148">
        <f t="shared" si="389"/>
        <v>184</v>
      </c>
      <c r="AA1432" s="148">
        <f t="shared" si="390"/>
        <v>97</v>
      </c>
      <c r="AB1432" s="122">
        <f t="shared" si="391"/>
        <v>282.99646779899786</v>
      </c>
      <c r="AC1432" s="30">
        <f t="shared" si="392"/>
        <v>575.11534041169523</v>
      </c>
      <c r="AD1432" s="31">
        <f t="shared" si="393"/>
        <v>1.8969072164948453</v>
      </c>
      <c r="AE1432" s="164">
        <f t="shared" si="394"/>
        <v>37.337999999999994</v>
      </c>
      <c r="AF1432" s="165">
        <f t="shared" si="395"/>
        <v>1.9105416000000002</v>
      </c>
      <c r="AH1432" t="str">
        <f t="shared" si="396"/>
        <v>2024</v>
      </c>
    </row>
    <row r="1433" spans="1:34" x14ac:dyDescent="0.25">
      <c r="A1433" s="249" t="s">
        <v>573</v>
      </c>
      <c r="D1433" s="282" t="str">
        <f t="shared" si="381"/>
        <v>Q1 2024</v>
      </c>
      <c r="E1433" s="114" t="s">
        <v>137</v>
      </c>
      <c r="F1433" s="115" t="s">
        <v>83</v>
      </c>
      <c r="G1433" s="157" t="s">
        <v>43</v>
      </c>
      <c r="H1433" s="157" t="s">
        <v>197</v>
      </c>
      <c r="I1433" s="116" t="s">
        <v>72</v>
      </c>
      <c r="J1433" s="116" t="s">
        <v>45</v>
      </c>
      <c r="K1433" s="116" t="s">
        <v>70</v>
      </c>
      <c r="L1433" s="116" t="s">
        <v>77</v>
      </c>
      <c r="M1433" s="116" t="s">
        <v>295</v>
      </c>
      <c r="N1433" s="117">
        <v>1.6</v>
      </c>
      <c r="O1433" s="146">
        <v>400</v>
      </c>
      <c r="P1433" s="146">
        <v>400</v>
      </c>
      <c r="Q1433" s="242">
        <v>0.48</v>
      </c>
      <c r="R1433" s="118" t="str">
        <f t="shared" si="382"/>
        <v>300 - 399</v>
      </c>
      <c r="S1433" s="118" t="str">
        <f t="shared" si="383"/>
        <v>1.6 - 1.79</v>
      </c>
      <c r="T1433" s="119">
        <f t="shared" si="384"/>
        <v>0.76800000000000002</v>
      </c>
      <c r="U1433" s="120">
        <f t="shared" si="385"/>
        <v>0.39638630400000002</v>
      </c>
      <c r="V1433" s="161">
        <f t="shared" si="386"/>
        <v>0.76800000000000013</v>
      </c>
      <c r="W1433" s="161">
        <f t="shared" si="387"/>
        <v>271.52900397563423</v>
      </c>
      <c r="X1433" s="121">
        <f t="shared" si="388"/>
        <v>5.5831248000000002</v>
      </c>
      <c r="Y1433" s="188">
        <v>11.63151</v>
      </c>
      <c r="Z1433" s="148">
        <f t="shared" si="389"/>
        <v>1</v>
      </c>
      <c r="AA1433" s="148">
        <f t="shared" si="390"/>
        <v>1</v>
      </c>
      <c r="AB1433" s="122">
        <f t="shared" si="391"/>
        <v>353.55339059327378</v>
      </c>
      <c r="AC1433" s="30">
        <f t="shared" si="392"/>
        <v>825.8048</v>
      </c>
      <c r="AD1433" s="31">
        <f t="shared" si="393"/>
        <v>1</v>
      </c>
      <c r="AE1433" s="164">
        <f t="shared" si="394"/>
        <v>40.64</v>
      </c>
      <c r="AF1433" s="165">
        <f t="shared" si="395"/>
        <v>5.5831248000000002</v>
      </c>
      <c r="AH1433" t="str">
        <f t="shared" si="396"/>
        <v>2024</v>
      </c>
    </row>
    <row r="1434" spans="1:34" x14ac:dyDescent="0.25">
      <c r="A1434" s="249" t="s">
        <v>573</v>
      </c>
      <c r="D1434" s="282" t="str">
        <f t="shared" si="381"/>
        <v>Q1 2024</v>
      </c>
      <c r="E1434" s="114" t="s">
        <v>137</v>
      </c>
      <c r="F1434" s="115" t="s">
        <v>83</v>
      </c>
      <c r="G1434" s="157" t="s">
        <v>43</v>
      </c>
      <c r="H1434" s="157" t="s">
        <v>197</v>
      </c>
      <c r="I1434" s="116" t="s">
        <v>58</v>
      </c>
      <c r="J1434" s="116" t="s">
        <v>45</v>
      </c>
      <c r="K1434" s="116" t="s">
        <v>70</v>
      </c>
      <c r="L1434" s="116" t="s">
        <v>148</v>
      </c>
      <c r="M1434" s="116" t="s">
        <v>424</v>
      </c>
      <c r="N1434" s="117">
        <v>1.6</v>
      </c>
      <c r="O1434" s="146">
        <v>320</v>
      </c>
      <c r="P1434" s="146">
        <v>360</v>
      </c>
      <c r="Q1434" s="242">
        <v>0.06</v>
      </c>
      <c r="R1434" s="118" t="str">
        <f t="shared" si="382"/>
        <v>300 - 399</v>
      </c>
      <c r="S1434" s="118" t="str">
        <f t="shared" si="383"/>
        <v>1.6 - 1.79</v>
      </c>
      <c r="T1434" s="119">
        <f t="shared" si="384"/>
        <v>9.6000000000000002E-2</v>
      </c>
      <c r="U1434" s="120">
        <f t="shared" si="385"/>
        <v>4.920657566896551E-2</v>
      </c>
      <c r="V1434" s="161">
        <f t="shared" si="386"/>
        <v>9.6000000000000016E-2</v>
      </c>
      <c r="W1434" s="161">
        <f t="shared" si="387"/>
        <v>28.899826989101506</v>
      </c>
      <c r="X1434" s="121">
        <f t="shared" si="388"/>
        <v>0.61484939999999999</v>
      </c>
      <c r="Y1434" s="188">
        <v>10.247490000000001</v>
      </c>
      <c r="Z1434" s="148">
        <f t="shared" si="389"/>
        <v>8</v>
      </c>
      <c r="AA1434" s="148">
        <f t="shared" si="390"/>
        <v>9</v>
      </c>
      <c r="AB1434" s="122">
        <f t="shared" si="391"/>
        <v>301.03986446980736</v>
      </c>
      <c r="AC1434" s="30">
        <f t="shared" si="392"/>
        <v>820.10959448275855</v>
      </c>
      <c r="AD1434" s="31">
        <f t="shared" si="393"/>
        <v>0.88888888888888884</v>
      </c>
      <c r="AE1434" s="164">
        <f t="shared" si="394"/>
        <v>40.64</v>
      </c>
      <c r="AF1434" s="165">
        <f t="shared" si="395"/>
        <v>0.61484939999999999</v>
      </c>
      <c r="AH1434" t="str">
        <f t="shared" si="396"/>
        <v>2024</v>
      </c>
    </row>
    <row r="1435" spans="1:34" x14ac:dyDescent="0.25">
      <c r="A1435" s="249" t="s">
        <v>573</v>
      </c>
      <c r="D1435" s="282" t="str">
        <f t="shared" si="381"/>
        <v>Q1 2024</v>
      </c>
      <c r="E1435" s="114" t="s">
        <v>137</v>
      </c>
      <c r="F1435" s="115" t="s">
        <v>83</v>
      </c>
      <c r="G1435" s="157" t="s">
        <v>43</v>
      </c>
      <c r="H1435" s="157" t="s">
        <v>197</v>
      </c>
      <c r="I1435" s="116" t="s">
        <v>50</v>
      </c>
      <c r="J1435" s="116" t="s">
        <v>45</v>
      </c>
      <c r="K1435" s="116" t="s">
        <v>70</v>
      </c>
      <c r="L1435" s="116" t="s">
        <v>70</v>
      </c>
      <c r="M1435" s="116" t="s">
        <v>152</v>
      </c>
      <c r="N1435" s="117">
        <v>1.4</v>
      </c>
      <c r="O1435" s="146">
        <v>240</v>
      </c>
      <c r="P1435" s="146">
        <v>240</v>
      </c>
      <c r="Q1435" s="242">
        <v>0.76</v>
      </c>
      <c r="R1435" s="118" t="str">
        <f t="shared" si="382"/>
        <v>200 - 299</v>
      </c>
      <c r="S1435" s="118" t="str">
        <f t="shared" si="383"/>
        <v>1.4 - 1.59</v>
      </c>
      <c r="T1435" s="119">
        <f t="shared" si="384"/>
        <v>1.0639999999999998</v>
      </c>
      <c r="U1435" s="120">
        <f t="shared" si="385"/>
        <v>0.48051516799999988</v>
      </c>
      <c r="V1435" s="161">
        <f t="shared" si="386"/>
        <v>1.0640000000000001</v>
      </c>
      <c r="W1435" s="161">
        <f t="shared" si="387"/>
        <v>257.95255377685254</v>
      </c>
      <c r="X1435" s="121">
        <f t="shared" si="388"/>
        <v>6.0350004000000004</v>
      </c>
      <c r="Y1435" s="188">
        <v>7.9407900000000007</v>
      </c>
      <c r="Z1435" s="148">
        <f t="shared" si="389"/>
        <v>1</v>
      </c>
      <c r="AA1435" s="148">
        <f t="shared" si="390"/>
        <v>1</v>
      </c>
      <c r="AB1435" s="122">
        <f t="shared" si="391"/>
        <v>242.43661069253059</v>
      </c>
      <c r="AC1435" s="30">
        <f t="shared" si="392"/>
        <v>632.25679999999988</v>
      </c>
      <c r="AD1435" s="31">
        <f t="shared" si="393"/>
        <v>1</v>
      </c>
      <c r="AE1435" s="164">
        <f t="shared" si="394"/>
        <v>35.559999999999995</v>
      </c>
      <c r="AF1435" s="165">
        <f t="shared" si="395"/>
        <v>6.0350004000000004</v>
      </c>
      <c r="AH1435" t="str">
        <f t="shared" si="396"/>
        <v>2024</v>
      </c>
    </row>
    <row r="1436" spans="1:34" x14ac:dyDescent="0.25">
      <c r="A1436" s="249" t="s">
        <v>573</v>
      </c>
      <c r="D1436" s="282" t="str">
        <f t="shared" si="381"/>
        <v>Q1 2024</v>
      </c>
      <c r="E1436" s="114" t="s">
        <v>137</v>
      </c>
      <c r="F1436" s="115" t="s">
        <v>83</v>
      </c>
      <c r="G1436" s="157" t="s">
        <v>43</v>
      </c>
      <c r="H1436" s="157" t="s">
        <v>197</v>
      </c>
      <c r="I1436" s="116" t="s">
        <v>58</v>
      </c>
      <c r="J1436" s="116" t="s">
        <v>45</v>
      </c>
      <c r="K1436" s="116" t="s">
        <v>70</v>
      </c>
      <c r="L1436" s="116" t="s">
        <v>70</v>
      </c>
      <c r="M1436" s="116" t="s">
        <v>131</v>
      </c>
      <c r="N1436" s="117">
        <v>1.4</v>
      </c>
      <c r="O1436" s="146">
        <v>400</v>
      </c>
      <c r="P1436" s="146">
        <v>400</v>
      </c>
      <c r="Q1436" s="242">
        <v>1.3</v>
      </c>
      <c r="R1436" s="118" t="str">
        <f t="shared" si="382"/>
        <v>400 - 499</v>
      </c>
      <c r="S1436" s="118" t="str">
        <f t="shared" si="383"/>
        <v>1.4 - 1.59</v>
      </c>
      <c r="T1436" s="119">
        <f t="shared" si="384"/>
        <v>1.8199999999999998</v>
      </c>
      <c r="U1436" s="120">
        <f t="shared" si="385"/>
        <v>0.82193383999999992</v>
      </c>
      <c r="V1436" s="161">
        <f t="shared" si="386"/>
        <v>1.8199999999999998</v>
      </c>
      <c r="W1436" s="161">
        <f t="shared" si="387"/>
        <v>735.39105243400945</v>
      </c>
      <c r="X1436" s="121">
        <f t="shared" si="388"/>
        <v>15.120963000000001</v>
      </c>
      <c r="Y1436" s="188">
        <v>11.63151</v>
      </c>
      <c r="Z1436" s="148">
        <f t="shared" si="389"/>
        <v>1</v>
      </c>
      <c r="AA1436" s="148">
        <f t="shared" si="390"/>
        <v>1</v>
      </c>
      <c r="AB1436" s="122">
        <f t="shared" si="391"/>
        <v>404.06101782088433</v>
      </c>
      <c r="AC1436" s="30">
        <f t="shared" si="392"/>
        <v>632.25679999999988</v>
      </c>
      <c r="AD1436" s="31">
        <f t="shared" si="393"/>
        <v>1</v>
      </c>
      <c r="AE1436" s="164">
        <f t="shared" si="394"/>
        <v>35.559999999999995</v>
      </c>
      <c r="AF1436" s="165">
        <f t="shared" si="395"/>
        <v>15.120963000000001</v>
      </c>
      <c r="AH1436" t="str">
        <f t="shared" si="396"/>
        <v>2024</v>
      </c>
    </row>
    <row r="1437" spans="1:34" x14ac:dyDescent="0.25">
      <c r="A1437" s="249" t="s">
        <v>573</v>
      </c>
      <c r="D1437" s="282" t="str">
        <f t="shared" si="381"/>
        <v>Q1 2024</v>
      </c>
      <c r="E1437" s="114" t="s">
        <v>137</v>
      </c>
      <c r="F1437" s="115" t="s">
        <v>83</v>
      </c>
      <c r="G1437" s="157" t="s">
        <v>43</v>
      </c>
      <c r="H1437" s="157" t="s">
        <v>197</v>
      </c>
      <c r="I1437" s="116" t="s">
        <v>58</v>
      </c>
      <c r="J1437" s="116" t="s">
        <v>45</v>
      </c>
      <c r="K1437" s="116" t="s">
        <v>70</v>
      </c>
      <c r="L1437" s="116" t="s">
        <v>70</v>
      </c>
      <c r="M1437" s="116" t="s">
        <v>131</v>
      </c>
      <c r="N1437" s="117">
        <v>1.1000000000000001</v>
      </c>
      <c r="O1437" s="146">
        <v>126</v>
      </c>
      <c r="P1437" s="146">
        <v>294</v>
      </c>
      <c r="Q1437" s="242">
        <v>7.0000000000000007E-2</v>
      </c>
      <c r="R1437" s="118" t="str">
        <f t="shared" si="382"/>
        <v>200 - 299</v>
      </c>
      <c r="S1437" s="118" t="str">
        <f t="shared" si="383"/>
        <v>1 - 1.19</v>
      </c>
      <c r="T1437" s="119">
        <f t="shared" si="384"/>
        <v>7.7000000000000013E-2</v>
      </c>
      <c r="U1437" s="120">
        <f t="shared" si="385"/>
        <v>1.9785277448275868E-2</v>
      </c>
      <c r="V1437" s="161">
        <f t="shared" si="386"/>
        <v>7.7000000000000013E-2</v>
      </c>
      <c r="W1437" s="161">
        <f t="shared" si="387"/>
        <v>22.390372931239892</v>
      </c>
      <c r="X1437" s="121">
        <f t="shared" si="388"/>
        <v>0.39627782299404624</v>
      </c>
      <c r="Y1437" s="188">
        <v>5.6611117570578031</v>
      </c>
      <c r="Z1437" s="148">
        <f t="shared" si="389"/>
        <v>3</v>
      </c>
      <c r="AA1437" s="148">
        <f t="shared" si="390"/>
        <v>7</v>
      </c>
      <c r="AB1437" s="122">
        <f t="shared" si="391"/>
        <v>290.78406404207647</v>
      </c>
      <c r="AC1437" s="30">
        <f t="shared" si="392"/>
        <v>282.64682068965521</v>
      </c>
      <c r="AD1437" s="31">
        <f t="shared" si="393"/>
        <v>0.42857142857142855</v>
      </c>
      <c r="AE1437" s="164">
        <f t="shared" si="394"/>
        <v>27.94</v>
      </c>
      <c r="AF1437" s="165">
        <f t="shared" si="395"/>
        <v>0.39627782299404624</v>
      </c>
      <c r="AH1437" t="str">
        <f t="shared" si="396"/>
        <v>2024</v>
      </c>
    </row>
    <row r="1438" spans="1:34" x14ac:dyDescent="0.25">
      <c r="A1438" s="249" t="s">
        <v>573</v>
      </c>
      <c r="D1438" s="282" t="str">
        <f t="shared" si="381"/>
        <v>Q1 2024</v>
      </c>
      <c r="E1438" s="114" t="s">
        <v>137</v>
      </c>
      <c r="F1438" s="115" t="s">
        <v>83</v>
      </c>
      <c r="G1438" s="157" t="s">
        <v>43</v>
      </c>
      <c r="H1438" s="157" t="s">
        <v>197</v>
      </c>
      <c r="I1438" s="116" t="s">
        <v>58</v>
      </c>
      <c r="J1438" s="116" t="s">
        <v>45</v>
      </c>
      <c r="K1438" s="116" t="s">
        <v>70</v>
      </c>
      <c r="L1438" s="116" t="s">
        <v>70</v>
      </c>
      <c r="M1438" s="116" t="s">
        <v>463</v>
      </c>
      <c r="N1438" s="117">
        <v>0.95</v>
      </c>
      <c r="O1438" s="146">
        <v>120</v>
      </c>
      <c r="P1438" s="146">
        <v>180</v>
      </c>
      <c r="Q1438" s="242">
        <v>0.2</v>
      </c>
      <c r="R1438" s="118" t="str">
        <f t="shared" si="382"/>
        <v>200 - 299</v>
      </c>
      <c r="S1438" s="118" t="str">
        <f t="shared" si="383"/>
        <v>0.8 - 0.99</v>
      </c>
      <c r="T1438" s="119">
        <f t="shared" si="384"/>
        <v>0.19</v>
      </c>
      <c r="U1438" s="120">
        <f t="shared" si="385"/>
        <v>5.3746790769230772E-2</v>
      </c>
      <c r="V1438" s="161">
        <f t="shared" si="386"/>
        <v>0.19000000000000003</v>
      </c>
      <c r="W1438" s="161">
        <f t="shared" si="387"/>
        <v>43.266615305567875</v>
      </c>
      <c r="X1438" s="121">
        <f t="shared" si="388"/>
        <v>1.1729520000000002</v>
      </c>
      <c r="Y1438" s="188">
        <v>5.8647600000000004</v>
      </c>
      <c r="Z1438" s="148">
        <f t="shared" si="389"/>
        <v>2</v>
      </c>
      <c r="AA1438" s="148">
        <f t="shared" si="390"/>
        <v>3</v>
      </c>
      <c r="AB1438" s="122">
        <f t="shared" si="391"/>
        <v>227.71902792404143</v>
      </c>
      <c r="AC1438" s="30">
        <f t="shared" si="392"/>
        <v>268.73395384615384</v>
      </c>
      <c r="AD1438" s="31">
        <f t="shared" si="393"/>
        <v>0.66666666666666663</v>
      </c>
      <c r="AE1438" s="164">
        <f t="shared" si="394"/>
        <v>24.13</v>
      </c>
      <c r="AF1438" s="165">
        <f t="shared" si="395"/>
        <v>1.1729520000000002</v>
      </c>
      <c r="AH1438" t="str">
        <f t="shared" si="396"/>
        <v>2024</v>
      </c>
    </row>
    <row r="1439" spans="1:34" x14ac:dyDescent="0.25">
      <c r="A1439" s="249" t="s">
        <v>573</v>
      </c>
      <c r="D1439" s="282" t="str">
        <f t="shared" si="381"/>
        <v>Q1 2024</v>
      </c>
      <c r="E1439" s="114" t="s">
        <v>137</v>
      </c>
      <c r="F1439" s="115" t="s">
        <v>83</v>
      </c>
      <c r="G1439" s="157" t="s">
        <v>43</v>
      </c>
      <c r="H1439" s="157" t="s">
        <v>197</v>
      </c>
      <c r="I1439" s="116" t="s">
        <v>58</v>
      </c>
      <c r="J1439" s="116" t="s">
        <v>45</v>
      </c>
      <c r="K1439" s="116" t="s">
        <v>70</v>
      </c>
      <c r="L1439" s="116" t="s">
        <v>70</v>
      </c>
      <c r="M1439" s="116" t="s">
        <v>463</v>
      </c>
      <c r="N1439" s="117">
        <v>1.2</v>
      </c>
      <c r="O1439" s="146">
        <v>390</v>
      </c>
      <c r="P1439" s="146">
        <v>390</v>
      </c>
      <c r="Q1439" s="242">
        <v>0.3</v>
      </c>
      <c r="R1439" s="118" t="str">
        <f t="shared" si="382"/>
        <v>400 - 499</v>
      </c>
      <c r="S1439" s="118" t="str">
        <f t="shared" si="383"/>
        <v>1.2 - 1.39</v>
      </c>
      <c r="T1439" s="119">
        <f t="shared" si="384"/>
        <v>0.36</v>
      </c>
      <c r="U1439" s="120">
        <f t="shared" si="385"/>
        <v>0.13935455999999996</v>
      </c>
      <c r="V1439" s="161">
        <f t="shared" si="386"/>
        <v>0.35999999999999993</v>
      </c>
      <c r="W1439" s="161">
        <f t="shared" si="387"/>
        <v>165.46298679765212</v>
      </c>
      <c r="X1439" s="121">
        <f t="shared" si="388"/>
        <v>3.4202520000000001</v>
      </c>
      <c r="Y1439" s="188">
        <v>11.400840000000001</v>
      </c>
      <c r="Z1439" s="148">
        <f t="shared" si="389"/>
        <v>1</v>
      </c>
      <c r="AA1439" s="148">
        <f t="shared" si="390"/>
        <v>1</v>
      </c>
      <c r="AB1439" s="122">
        <f t="shared" si="391"/>
        <v>459.61940777125591</v>
      </c>
      <c r="AC1439" s="30">
        <f t="shared" si="392"/>
        <v>464.51519999999988</v>
      </c>
      <c r="AD1439" s="31">
        <f t="shared" si="393"/>
        <v>1</v>
      </c>
      <c r="AE1439" s="164">
        <f t="shared" si="394"/>
        <v>30.479999999999997</v>
      </c>
      <c r="AF1439" s="165">
        <f t="shared" si="395"/>
        <v>3.4202520000000001</v>
      </c>
      <c r="AH1439" t="str">
        <f t="shared" si="396"/>
        <v>2024</v>
      </c>
    </row>
    <row r="1440" spans="1:34" x14ac:dyDescent="0.25">
      <c r="A1440" s="249" t="s">
        <v>573</v>
      </c>
      <c r="D1440" s="282" t="str">
        <f t="shared" si="381"/>
        <v>Q1 2024</v>
      </c>
      <c r="E1440" s="114" t="s">
        <v>137</v>
      </c>
      <c r="F1440" s="115" t="s">
        <v>83</v>
      </c>
      <c r="G1440" s="157" t="s">
        <v>43</v>
      </c>
      <c r="H1440" s="157" t="s">
        <v>197</v>
      </c>
      <c r="I1440" s="116" t="s">
        <v>58</v>
      </c>
      <c r="J1440" s="116" t="s">
        <v>45</v>
      </c>
      <c r="K1440" s="116" t="s">
        <v>70</v>
      </c>
      <c r="L1440" s="116" t="s">
        <v>70</v>
      </c>
      <c r="M1440" s="116" t="s">
        <v>463</v>
      </c>
      <c r="N1440" s="117">
        <v>1.5</v>
      </c>
      <c r="O1440" s="146">
        <v>194</v>
      </c>
      <c r="P1440" s="146">
        <v>368</v>
      </c>
      <c r="Q1440" s="242">
        <v>0.33</v>
      </c>
      <c r="R1440" s="118" t="str">
        <f t="shared" si="382"/>
        <v>200 - 299</v>
      </c>
      <c r="S1440" s="118" t="str">
        <f t="shared" si="383"/>
        <v>1.4 - 1.59</v>
      </c>
      <c r="T1440" s="119">
        <f t="shared" si="384"/>
        <v>0.495</v>
      </c>
      <c r="U1440" s="120">
        <f t="shared" si="385"/>
        <v>0.19761355928348545</v>
      </c>
      <c r="V1440" s="161">
        <f t="shared" si="386"/>
        <v>0.495</v>
      </c>
      <c r="W1440" s="161">
        <f t="shared" si="387"/>
        <v>137.28158652929389</v>
      </c>
      <c r="X1440" s="121">
        <f t="shared" si="388"/>
        <v>2.9324592000000003</v>
      </c>
      <c r="Y1440" s="188">
        <v>8.8862400000000008</v>
      </c>
      <c r="Z1440" s="148">
        <f t="shared" si="389"/>
        <v>97</v>
      </c>
      <c r="AA1440" s="148">
        <f t="shared" si="390"/>
        <v>184</v>
      </c>
      <c r="AB1440" s="122">
        <f t="shared" si="391"/>
        <v>277.3365384430179</v>
      </c>
      <c r="AC1440" s="30">
        <f t="shared" si="392"/>
        <v>598.82896752571344</v>
      </c>
      <c r="AD1440" s="31">
        <f t="shared" si="393"/>
        <v>0.52717391304347827</v>
      </c>
      <c r="AE1440" s="164">
        <f t="shared" si="394"/>
        <v>38.099999999999994</v>
      </c>
      <c r="AF1440" s="165">
        <f t="shared" si="395"/>
        <v>2.9324592000000003</v>
      </c>
      <c r="AH1440" t="str">
        <f t="shared" si="396"/>
        <v>2024</v>
      </c>
    </row>
    <row r="1441" spans="1:34" x14ac:dyDescent="0.25">
      <c r="A1441" s="249" t="s">
        <v>573</v>
      </c>
      <c r="D1441" s="282" t="str">
        <f t="shared" si="381"/>
        <v>Q1 2024</v>
      </c>
      <c r="E1441" s="114" t="s">
        <v>137</v>
      </c>
      <c r="F1441" s="115" t="s">
        <v>83</v>
      </c>
      <c r="G1441" s="157" t="s">
        <v>43</v>
      </c>
      <c r="H1441" s="157" t="s">
        <v>197</v>
      </c>
      <c r="I1441" s="116" t="s">
        <v>58</v>
      </c>
      <c r="J1441" s="116" t="s">
        <v>45</v>
      </c>
      <c r="K1441" s="116" t="s">
        <v>70</v>
      </c>
      <c r="L1441" s="116" t="s">
        <v>70</v>
      </c>
      <c r="M1441" s="116" t="s">
        <v>463</v>
      </c>
      <c r="N1441" s="117">
        <v>1.8</v>
      </c>
      <c r="O1441" s="146">
        <v>368</v>
      </c>
      <c r="P1441" s="146">
        <v>448</v>
      </c>
      <c r="Q1441" s="242">
        <v>0.2</v>
      </c>
      <c r="R1441" s="118" t="str">
        <f t="shared" si="382"/>
        <v>300 - 399</v>
      </c>
      <c r="S1441" s="118" t="str">
        <f t="shared" si="383"/>
        <v>1.8 - 1.99</v>
      </c>
      <c r="T1441" s="119">
        <f t="shared" si="384"/>
        <v>0.36000000000000004</v>
      </c>
      <c r="U1441" s="120">
        <f t="shared" si="385"/>
        <v>0.20505179734958118</v>
      </c>
      <c r="V1441" s="161">
        <f t="shared" si="386"/>
        <v>0.36000000000000004</v>
      </c>
      <c r="W1441" s="161">
        <f t="shared" si="387"/>
        <v>115.95309396475801</v>
      </c>
      <c r="X1441" s="121">
        <f t="shared" si="388"/>
        <v>2.36313</v>
      </c>
      <c r="Y1441" s="188">
        <v>11.81565</v>
      </c>
      <c r="Z1441" s="148">
        <f t="shared" si="389"/>
        <v>23</v>
      </c>
      <c r="AA1441" s="148">
        <f t="shared" si="390"/>
        <v>28</v>
      </c>
      <c r="AB1441" s="122">
        <f t="shared" si="391"/>
        <v>322.09192767988333</v>
      </c>
      <c r="AC1441" s="30">
        <f t="shared" si="392"/>
        <v>1025.2589867479057</v>
      </c>
      <c r="AD1441" s="31">
        <f t="shared" si="393"/>
        <v>0.8214285714285714</v>
      </c>
      <c r="AE1441" s="164">
        <f t="shared" si="394"/>
        <v>45.72</v>
      </c>
      <c r="AF1441" s="165">
        <f t="shared" si="395"/>
        <v>2.36313</v>
      </c>
      <c r="AH1441" t="str">
        <f t="shared" si="396"/>
        <v>2024</v>
      </c>
    </row>
    <row r="1442" spans="1:34" x14ac:dyDescent="0.25">
      <c r="A1442" s="249" t="s">
        <v>573</v>
      </c>
      <c r="D1442" s="282" t="str">
        <f t="shared" si="381"/>
        <v>Q1 2024</v>
      </c>
      <c r="E1442" s="114" t="s">
        <v>137</v>
      </c>
      <c r="F1442" s="115" t="s">
        <v>83</v>
      </c>
      <c r="G1442" s="157" t="s">
        <v>43</v>
      </c>
      <c r="H1442" s="157" t="s">
        <v>197</v>
      </c>
      <c r="I1442" s="116" t="s">
        <v>58</v>
      </c>
      <c r="J1442" s="116" t="s">
        <v>45</v>
      </c>
      <c r="K1442" s="116" t="s">
        <v>70</v>
      </c>
      <c r="L1442" s="116" t="s">
        <v>70</v>
      </c>
      <c r="M1442" s="116" t="s">
        <v>463</v>
      </c>
      <c r="N1442" s="117">
        <v>1.9</v>
      </c>
      <c r="O1442" s="146">
        <v>240</v>
      </c>
      <c r="P1442" s="146">
        <v>536</v>
      </c>
      <c r="Q1442" s="242">
        <v>0.35</v>
      </c>
      <c r="R1442" s="118" t="str">
        <f t="shared" si="382"/>
        <v>300 - 399</v>
      </c>
      <c r="S1442" s="118" t="str">
        <f t="shared" si="383"/>
        <v>1.8 - 1.99</v>
      </c>
      <c r="T1442" s="119">
        <f t="shared" si="384"/>
        <v>0.66499999999999992</v>
      </c>
      <c r="U1442" s="120">
        <f t="shared" si="385"/>
        <v>0.30403988060864723</v>
      </c>
      <c r="V1442" s="161">
        <f t="shared" si="386"/>
        <v>0.66499999999999992</v>
      </c>
      <c r="W1442" s="161">
        <f t="shared" si="387"/>
        <v>205.54746410500906</v>
      </c>
      <c r="X1442" s="121">
        <f t="shared" si="388"/>
        <v>3.8688069822131186</v>
      </c>
      <c r="Y1442" s="188">
        <v>11.053734234894625</v>
      </c>
      <c r="Z1442" s="148">
        <f t="shared" si="389"/>
        <v>30</v>
      </c>
      <c r="AA1442" s="148">
        <f t="shared" si="390"/>
        <v>67</v>
      </c>
      <c r="AB1442" s="122">
        <f t="shared" si="391"/>
        <v>309.09393098497605</v>
      </c>
      <c r="AC1442" s="30">
        <f t="shared" si="392"/>
        <v>868.68537316756363</v>
      </c>
      <c r="AD1442" s="31">
        <f t="shared" si="393"/>
        <v>0.44776119402985076</v>
      </c>
      <c r="AE1442" s="164">
        <f t="shared" si="394"/>
        <v>48.26</v>
      </c>
      <c r="AF1442" s="165">
        <f t="shared" si="395"/>
        <v>3.8688069822131186</v>
      </c>
      <c r="AH1442" t="str">
        <f t="shared" si="396"/>
        <v>2024</v>
      </c>
    </row>
    <row r="1443" spans="1:34" x14ac:dyDescent="0.25">
      <c r="A1443" s="249" t="s">
        <v>573</v>
      </c>
      <c r="D1443" s="282" t="str">
        <f t="shared" si="381"/>
        <v>Q1 2024</v>
      </c>
      <c r="E1443" s="114" t="s">
        <v>137</v>
      </c>
      <c r="F1443" s="115" t="s">
        <v>83</v>
      </c>
      <c r="G1443" s="157" t="s">
        <v>43</v>
      </c>
      <c r="H1443" s="157" t="s">
        <v>197</v>
      </c>
      <c r="I1443" s="116" t="s">
        <v>58</v>
      </c>
      <c r="J1443" s="116" t="s">
        <v>45</v>
      </c>
      <c r="K1443" s="116" t="s">
        <v>70</v>
      </c>
      <c r="L1443" s="116" t="s">
        <v>70</v>
      </c>
      <c r="M1443" s="116" t="s">
        <v>463</v>
      </c>
      <c r="N1443" s="117">
        <v>1.4</v>
      </c>
      <c r="O1443" s="146">
        <v>320</v>
      </c>
      <c r="P1443" s="146">
        <v>360</v>
      </c>
      <c r="Q1443" s="242">
        <v>0.65</v>
      </c>
      <c r="R1443" s="118" t="str">
        <f t="shared" si="382"/>
        <v>300 - 399</v>
      </c>
      <c r="S1443" s="118" t="str">
        <f t="shared" si="383"/>
        <v>1.4 - 1.59</v>
      </c>
      <c r="T1443" s="119">
        <f t="shared" si="384"/>
        <v>0.90999999999999992</v>
      </c>
      <c r="U1443" s="120">
        <f t="shared" si="385"/>
        <v>0.40813266537931031</v>
      </c>
      <c r="V1443" s="161">
        <f t="shared" si="386"/>
        <v>0.90999999999999992</v>
      </c>
      <c r="W1443" s="161">
        <f t="shared" si="387"/>
        <v>313.0814590485997</v>
      </c>
      <c r="X1443" s="121">
        <f t="shared" si="388"/>
        <v>6.6608685000000012</v>
      </c>
      <c r="Y1443" s="188">
        <v>10.247490000000001</v>
      </c>
      <c r="Z1443" s="148">
        <f t="shared" si="389"/>
        <v>8</v>
      </c>
      <c r="AA1443" s="148">
        <f t="shared" si="390"/>
        <v>9</v>
      </c>
      <c r="AB1443" s="122">
        <f t="shared" si="391"/>
        <v>344.04555939406561</v>
      </c>
      <c r="AC1443" s="30">
        <f t="shared" si="392"/>
        <v>627.89640827586197</v>
      </c>
      <c r="AD1443" s="31">
        <f t="shared" si="393"/>
        <v>0.88888888888888884</v>
      </c>
      <c r="AE1443" s="164">
        <f t="shared" si="394"/>
        <v>35.559999999999995</v>
      </c>
      <c r="AF1443" s="165">
        <f t="shared" si="395"/>
        <v>6.6608685000000012</v>
      </c>
      <c r="AH1443" t="str">
        <f t="shared" si="396"/>
        <v>2024</v>
      </c>
    </row>
    <row r="1444" spans="1:34" x14ac:dyDescent="0.25">
      <c r="A1444" s="249" t="s">
        <v>573</v>
      </c>
      <c r="D1444" s="282" t="str">
        <f t="shared" si="381"/>
        <v>Q1 2024</v>
      </c>
      <c r="E1444" s="114" t="s">
        <v>137</v>
      </c>
      <c r="F1444" s="115" t="s">
        <v>83</v>
      </c>
      <c r="G1444" s="157" t="s">
        <v>43</v>
      </c>
      <c r="H1444" s="157" t="s">
        <v>197</v>
      </c>
      <c r="I1444" s="116" t="s">
        <v>72</v>
      </c>
      <c r="J1444" s="116" t="s">
        <v>45</v>
      </c>
      <c r="K1444" s="116" t="s">
        <v>70</v>
      </c>
      <c r="L1444" s="116" t="s">
        <v>70</v>
      </c>
      <c r="M1444" s="116" t="s">
        <v>294</v>
      </c>
      <c r="N1444" s="117">
        <v>1.47</v>
      </c>
      <c r="O1444" s="146">
        <v>194</v>
      </c>
      <c r="P1444" s="146">
        <v>368</v>
      </c>
      <c r="Q1444" s="242">
        <v>2.4E-2</v>
      </c>
      <c r="R1444" s="118" t="str">
        <f t="shared" si="382"/>
        <v>200 - 299</v>
      </c>
      <c r="S1444" s="118" t="str">
        <f t="shared" si="383"/>
        <v>1.4 - 1.59</v>
      </c>
      <c r="T1444" s="119">
        <f t="shared" si="384"/>
        <v>3.5279999999999999E-2</v>
      </c>
      <c r="U1444" s="120">
        <f t="shared" si="385"/>
        <v>1.3802768169880686E-2</v>
      </c>
      <c r="V1444" s="161">
        <f t="shared" si="386"/>
        <v>3.5279999999999999E-2</v>
      </c>
      <c r="W1444" s="161">
        <f t="shared" si="387"/>
        <v>9.9841153839486445</v>
      </c>
      <c r="X1444" s="121">
        <f t="shared" si="388"/>
        <v>0.21326976000000003</v>
      </c>
      <c r="Y1444" s="188">
        <v>8.8862400000000008</v>
      </c>
      <c r="Z1444" s="148">
        <f t="shared" si="389"/>
        <v>97</v>
      </c>
      <c r="AA1444" s="148">
        <f t="shared" si="390"/>
        <v>184</v>
      </c>
      <c r="AB1444" s="122">
        <f t="shared" si="391"/>
        <v>282.99646779899786</v>
      </c>
      <c r="AC1444" s="30">
        <f t="shared" si="392"/>
        <v>575.11534041169523</v>
      </c>
      <c r="AD1444" s="31">
        <f t="shared" si="393"/>
        <v>0.52717391304347827</v>
      </c>
      <c r="AE1444" s="164">
        <f t="shared" si="394"/>
        <v>37.337999999999994</v>
      </c>
      <c r="AF1444" s="165">
        <f t="shared" si="395"/>
        <v>0.21326976000000003</v>
      </c>
      <c r="AH1444" t="str">
        <f t="shared" si="396"/>
        <v>2024</v>
      </c>
    </row>
    <row r="1445" spans="1:34" x14ac:dyDescent="0.25">
      <c r="A1445" s="249" t="s">
        <v>573</v>
      </c>
      <c r="D1445" s="282" t="str">
        <f t="shared" si="381"/>
        <v>Q1 2024</v>
      </c>
      <c r="E1445" s="114" t="s">
        <v>137</v>
      </c>
      <c r="F1445" s="115" t="s">
        <v>83</v>
      </c>
      <c r="G1445" s="157" t="s">
        <v>43</v>
      </c>
      <c r="H1445" s="157" t="s">
        <v>197</v>
      </c>
      <c r="I1445" s="116" t="s">
        <v>72</v>
      </c>
      <c r="J1445" s="116" t="s">
        <v>45</v>
      </c>
      <c r="K1445" s="116" t="s">
        <v>70</v>
      </c>
      <c r="L1445" s="116" t="s">
        <v>70</v>
      </c>
      <c r="M1445" s="116" t="s">
        <v>294</v>
      </c>
      <c r="N1445" s="117">
        <v>1.3</v>
      </c>
      <c r="O1445" s="146">
        <v>466</v>
      </c>
      <c r="P1445" s="146">
        <v>466</v>
      </c>
      <c r="Q1445" s="242">
        <v>5.5E-2</v>
      </c>
      <c r="R1445" s="118" t="str">
        <f t="shared" si="382"/>
        <v>500 - 599</v>
      </c>
      <c r="S1445" s="118" t="str">
        <f t="shared" si="383"/>
        <v>1.2 - 1.39</v>
      </c>
      <c r="T1445" s="119">
        <f t="shared" si="384"/>
        <v>7.1500000000000008E-2</v>
      </c>
      <c r="U1445" s="120">
        <f t="shared" si="385"/>
        <v>2.9983810999999996E-2</v>
      </c>
      <c r="V1445" s="161">
        <f t="shared" si="386"/>
        <v>7.1499999999999994E-2</v>
      </c>
      <c r="W1445" s="161">
        <f t="shared" si="387"/>
        <v>36.246293603622426</v>
      </c>
      <c r="X1445" s="121">
        <f t="shared" si="388"/>
        <v>0.72347715000000001</v>
      </c>
      <c r="Y1445" s="188">
        <v>13.15413</v>
      </c>
      <c r="Z1445" s="148">
        <f t="shared" si="389"/>
        <v>1</v>
      </c>
      <c r="AA1445" s="148">
        <f t="shared" si="390"/>
        <v>1</v>
      </c>
      <c r="AB1445" s="122">
        <f t="shared" si="391"/>
        <v>506.94116928143251</v>
      </c>
      <c r="AC1445" s="30">
        <f t="shared" si="392"/>
        <v>545.16019999999992</v>
      </c>
      <c r="AD1445" s="31">
        <f t="shared" si="393"/>
        <v>1</v>
      </c>
      <c r="AE1445" s="164">
        <f t="shared" si="394"/>
        <v>33.019999999999996</v>
      </c>
      <c r="AF1445" s="165">
        <f t="shared" si="395"/>
        <v>0.72347715000000001</v>
      </c>
      <c r="AH1445" t="str">
        <f t="shared" si="396"/>
        <v>2024</v>
      </c>
    </row>
    <row r="1446" spans="1:34" x14ac:dyDescent="0.25">
      <c r="A1446" s="249" t="s">
        <v>573</v>
      </c>
      <c r="D1446" s="282" t="str">
        <f t="shared" si="381"/>
        <v>Q1 2024</v>
      </c>
      <c r="E1446" s="114" t="s">
        <v>137</v>
      </c>
      <c r="F1446" s="115" t="s">
        <v>83</v>
      </c>
      <c r="G1446" s="157" t="s">
        <v>43</v>
      </c>
      <c r="H1446" s="157" t="s">
        <v>197</v>
      </c>
      <c r="I1446" s="116" t="s">
        <v>72</v>
      </c>
      <c r="J1446" s="116" t="s">
        <v>45</v>
      </c>
      <c r="K1446" s="116" t="s">
        <v>70</v>
      </c>
      <c r="L1446" s="116" t="s">
        <v>70</v>
      </c>
      <c r="M1446" s="116" t="s">
        <v>294</v>
      </c>
      <c r="N1446" s="117">
        <v>1.744</v>
      </c>
      <c r="O1446" s="146">
        <v>400</v>
      </c>
      <c r="P1446" s="146">
        <v>400</v>
      </c>
      <c r="Q1446" s="242">
        <v>1E-3</v>
      </c>
      <c r="R1446" s="118" t="str">
        <f t="shared" si="382"/>
        <v>300 - 399</v>
      </c>
      <c r="S1446" s="118" t="str">
        <f t="shared" si="383"/>
        <v>1.6 - 1.79</v>
      </c>
      <c r="T1446" s="119">
        <f t="shared" si="384"/>
        <v>1.7440000000000001E-3</v>
      </c>
      <c r="U1446" s="120">
        <f t="shared" si="385"/>
        <v>9.8113868287999983E-4</v>
      </c>
      <c r="V1446" s="161">
        <f t="shared" si="386"/>
        <v>1.7440000000000001E-3</v>
      </c>
      <c r="W1446" s="161">
        <f t="shared" si="387"/>
        <v>0.56568542494923801</v>
      </c>
      <c r="X1446" s="121">
        <f t="shared" si="388"/>
        <v>1.1631510000000001E-2</v>
      </c>
      <c r="Y1446" s="188">
        <v>11.63151</v>
      </c>
      <c r="Z1446" s="148">
        <f t="shared" si="389"/>
        <v>1</v>
      </c>
      <c r="AA1446" s="148">
        <f t="shared" si="390"/>
        <v>1</v>
      </c>
      <c r="AB1446" s="122">
        <f t="shared" si="391"/>
        <v>324.36090880116859</v>
      </c>
      <c r="AC1446" s="30">
        <f t="shared" si="392"/>
        <v>981.13868287999981</v>
      </c>
      <c r="AD1446" s="31">
        <f t="shared" si="393"/>
        <v>1</v>
      </c>
      <c r="AE1446" s="164">
        <f t="shared" si="394"/>
        <v>44.297599999999996</v>
      </c>
      <c r="AF1446" s="165">
        <f t="shared" si="395"/>
        <v>1.1631510000000001E-2</v>
      </c>
      <c r="AH1446" t="str">
        <f t="shared" si="396"/>
        <v>2024</v>
      </c>
    </row>
    <row r="1447" spans="1:34" x14ac:dyDescent="0.25">
      <c r="A1447" s="249" t="s">
        <v>573</v>
      </c>
      <c r="D1447" s="282" t="str">
        <f t="shared" si="381"/>
        <v>Q1 2024</v>
      </c>
      <c r="E1447" s="114" t="s">
        <v>137</v>
      </c>
      <c r="F1447" s="115" t="s">
        <v>83</v>
      </c>
      <c r="G1447" s="157" t="s">
        <v>43</v>
      </c>
      <c r="H1447" s="157" t="s">
        <v>197</v>
      </c>
      <c r="I1447" s="116" t="s">
        <v>89</v>
      </c>
      <c r="J1447" s="116" t="s">
        <v>45</v>
      </c>
      <c r="K1447" s="116" t="s">
        <v>70</v>
      </c>
      <c r="L1447" s="116" t="s">
        <v>70</v>
      </c>
      <c r="M1447" s="116" t="s">
        <v>131</v>
      </c>
      <c r="N1447" s="117">
        <v>1.39</v>
      </c>
      <c r="O1447" s="146">
        <v>454</v>
      </c>
      <c r="P1447" s="146">
        <v>454</v>
      </c>
      <c r="Q1447" s="242">
        <v>0.16</v>
      </c>
      <c r="R1447" s="118" t="str">
        <f t="shared" si="382"/>
        <v>400 - 499</v>
      </c>
      <c r="S1447" s="118" t="str">
        <f t="shared" si="383"/>
        <v>1.2 - 1.39</v>
      </c>
      <c r="T1447" s="119">
        <f t="shared" si="384"/>
        <v>0.22239999999999999</v>
      </c>
      <c r="U1447" s="120">
        <f t="shared" si="385"/>
        <v>9.9721090879999988E-2</v>
      </c>
      <c r="V1447" s="161">
        <f t="shared" si="386"/>
        <v>0.22240000000000001</v>
      </c>
      <c r="W1447" s="161">
        <f t="shared" si="387"/>
        <v>102.72847317078163</v>
      </c>
      <c r="X1447" s="121">
        <f t="shared" si="388"/>
        <v>2.0603088000000001</v>
      </c>
      <c r="Y1447" s="188">
        <v>12.87693</v>
      </c>
      <c r="Z1447" s="148">
        <f t="shared" si="389"/>
        <v>1</v>
      </c>
      <c r="AA1447" s="148">
        <f t="shared" si="390"/>
        <v>1</v>
      </c>
      <c r="AB1447" s="122">
        <f t="shared" si="391"/>
        <v>461.90860238660804</v>
      </c>
      <c r="AC1447" s="30">
        <f t="shared" si="392"/>
        <v>623.25681799999995</v>
      </c>
      <c r="AD1447" s="31">
        <f t="shared" si="393"/>
        <v>1</v>
      </c>
      <c r="AE1447" s="164">
        <f t="shared" si="394"/>
        <v>35.305999999999997</v>
      </c>
      <c r="AF1447" s="165">
        <f t="shared" si="395"/>
        <v>2.0603088000000001</v>
      </c>
      <c r="AH1447" t="str">
        <f t="shared" si="396"/>
        <v>2024</v>
      </c>
    </row>
    <row r="1448" spans="1:34" x14ac:dyDescent="0.25">
      <c r="A1448" s="249" t="s">
        <v>573</v>
      </c>
      <c r="D1448" s="282" t="str">
        <f t="shared" si="381"/>
        <v>Q1 2024</v>
      </c>
      <c r="E1448" s="114" t="s">
        <v>137</v>
      </c>
      <c r="F1448" s="115" t="s">
        <v>83</v>
      </c>
      <c r="G1448" s="157" t="s">
        <v>43</v>
      </c>
      <c r="H1448" s="157" t="s">
        <v>197</v>
      </c>
      <c r="I1448" s="116" t="s">
        <v>89</v>
      </c>
      <c r="J1448" s="116" t="s">
        <v>45</v>
      </c>
      <c r="K1448" s="116" t="s">
        <v>70</v>
      </c>
      <c r="L1448" s="116" t="s">
        <v>70</v>
      </c>
      <c r="M1448" s="116" t="s">
        <v>185</v>
      </c>
      <c r="N1448" s="117">
        <v>1.1000000000000001</v>
      </c>
      <c r="O1448" s="146">
        <v>126</v>
      </c>
      <c r="P1448" s="146">
        <v>294</v>
      </c>
      <c r="Q1448" s="242">
        <v>0.1</v>
      </c>
      <c r="R1448" s="118" t="str">
        <f t="shared" si="382"/>
        <v>200 - 299</v>
      </c>
      <c r="S1448" s="118" t="str">
        <f t="shared" si="383"/>
        <v>1 - 1.19</v>
      </c>
      <c r="T1448" s="119">
        <f t="shared" si="384"/>
        <v>0.11000000000000001</v>
      </c>
      <c r="U1448" s="120">
        <f t="shared" si="385"/>
        <v>2.8264682068965524E-2</v>
      </c>
      <c r="V1448" s="161">
        <f t="shared" si="386"/>
        <v>0.11000000000000003</v>
      </c>
      <c r="W1448" s="161">
        <f t="shared" si="387"/>
        <v>31.986247044628414</v>
      </c>
      <c r="X1448" s="121">
        <f t="shared" si="388"/>
        <v>0.56611117570578029</v>
      </c>
      <c r="Y1448" s="188">
        <v>5.6611117570578031</v>
      </c>
      <c r="Z1448" s="148">
        <f t="shared" si="389"/>
        <v>3</v>
      </c>
      <c r="AA1448" s="148">
        <f t="shared" si="390"/>
        <v>7</v>
      </c>
      <c r="AB1448" s="122">
        <f t="shared" si="391"/>
        <v>290.78406404207647</v>
      </c>
      <c r="AC1448" s="30">
        <f t="shared" si="392"/>
        <v>282.64682068965521</v>
      </c>
      <c r="AD1448" s="31">
        <f t="shared" si="393"/>
        <v>0.42857142857142855</v>
      </c>
      <c r="AE1448" s="164">
        <f t="shared" si="394"/>
        <v>27.94</v>
      </c>
      <c r="AF1448" s="165">
        <f t="shared" si="395"/>
        <v>0.56611117570578029</v>
      </c>
      <c r="AH1448" t="str">
        <f t="shared" si="396"/>
        <v>2024</v>
      </c>
    </row>
    <row r="1449" spans="1:34" x14ac:dyDescent="0.25">
      <c r="A1449" s="249" t="s">
        <v>573</v>
      </c>
      <c r="D1449" s="282" t="str">
        <f t="shared" si="381"/>
        <v>Q1 2024</v>
      </c>
      <c r="E1449" s="114" t="s">
        <v>137</v>
      </c>
      <c r="F1449" s="115" t="s">
        <v>83</v>
      </c>
      <c r="G1449" s="157" t="s">
        <v>43</v>
      </c>
      <c r="H1449" s="157" t="s">
        <v>197</v>
      </c>
      <c r="I1449" s="116" t="s">
        <v>89</v>
      </c>
      <c r="J1449" s="116" t="s">
        <v>45</v>
      </c>
      <c r="K1449" s="116" t="s">
        <v>70</v>
      </c>
      <c r="L1449" s="116" t="s">
        <v>70</v>
      </c>
      <c r="M1449" s="116" t="s">
        <v>185</v>
      </c>
      <c r="N1449" s="117">
        <v>1.43</v>
      </c>
      <c r="O1449" s="146">
        <v>466</v>
      </c>
      <c r="P1449" s="146">
        <v>466</v>
      </c>
      <c r="Q1449" s="242">
        <v>0.34</v>
      </c>
      <c r="R1449" s="118" t="str">
        <f t="shared" si="382"/>
        <v>400 - 499</v>
      </c>
      <c r="S1449" s="118" t="str">
        <f t="shared" si="383"/>
        <v>1.4 - 1.59</v>
      </c>
      <c r="T1449" s="119">
        <f t="shared" si="384"/>
        <v>0.48620000000000002</v>
      </c>
      <c r="U1449" s="120">
        <f t="shared" si="385"/>
        <v>0.22427890627999997</v>
      </c>
      <c r="V1449" s="161">
        <f t="shared" si="386"/>
        <v>0.48620000000000002</v>
      </c>
      <c r="W1449" s="161">
        <f t="shared" si="387"/>
        <v>224.06799682239318</v>
      </c>
      <c r="X1449" s="121">
        <f t="shared" si="388"/>
        <v>4.4724042000000006</v>
      </c>
      <c r="Y1449" s="188">
        <v>13.15413</v>
      </c>
      <c r="Z1449" s="148">
        <f t="shared" si="389"/>
        <v>1</v>
      </c>
      <c r="AA1449" s="148">
        <f t="shared" si="390"/>
        <v>1</v>
      </c>
      <c r="AB1449" s="122">
        <f t="shared" si="391"/>
        <v>460.85560843766592</v>
      </c>
      <c r="AC1449" s="30">
        <f t="shared" si="392"/>
        <v>659.64384199999984</v>
      </c>
      <c r="AD1449" s="31">
        <f t="shared" si="393"/>
        <v>1</v>
      </c>
      <c r="AE1449" s="164">
        <f t="shared" si="394"/>
        <v>36.321999999999996</v>
      </c>
      <c r="AF1449" s="165">
        <f t="shared" si="395"/>
        <v>4.4724042000000006</v>
      </c>
      <c r="AH1449" t="str">
        <f t="shared" si="396"/>
        <v>2024</v>
      </c>
    </row>
    <row r="1450" spans="1:34" x14ac:dyDescent="0.25">
      <c r="A1450" s="249" t="s">
        <v>573</v>
      </c>
      <c r="D1450" s="282" t="str">
        <f t="shared" si="381"/>
        <v>Q1 2024</v>
      </c>
      <c r="E1450" s="114" t="s">
        <v>137</v>
      </c>
      <c r="F1450" s="115" t="s">
        <v>83</v>
      </c>
      <c r="G1450" s="157" t="s">
        <v>43</v>
      </c>
      <c r="H1450" s="157" t="s">
        <v>197</v>
      </c>
      <c r="I1450" s="116" t="s">
        <v>89</v>
      </c>
      <c r="J1450" s="116" t="s">
        <v>45</v>
      </c>
      <c r="K1450" s="116" t="s">
        <v>70</v>
      </c>
      <c r="L1450" s="116" t="s">
        <v>70</v>
      </c>
      <c r="M1450" s="116" t="s">
        <v>185</v>
      </c>
      <c r="N1450" s="117">
        <v>1.2</v>
      </c>
      <c r="O1450" s="146">
        <v>390</v>
      </c>
      <c r="P1450" s="146">
        <v>390</v>
      </c>
      <c r="Q1450" s="242">
        <v>0.27</v>
      </c>
      <c r="R1450" s="118" t="str">
        <f t="shared" si="382"/>
        <v>400 - 499</v>
      </c>
      <c r="S1450" s="118" t="str">
        <f t="shared" si="383"/>
        <v>1.2 - 1.39</v>
      </c>
      <c r="T1450" s="119">
        <f t="shared" si="384"/>
        <v>0.32400000000000001</v>
      </c>
      <c r="U1450" s="120">
        <f t="shared" si="385"/>
        <v>0.12541910399999998</v>
      </c>
      <c r="V1450" s="161">
        <f t="shared" si="386"/>
        <v>0.32400000000000001</v>
      </c>
      <c r="W1450" s="161">
        <f t="shared" si="387"/>
        <v>148.91668811788693</v>
      </c>
      <c r="X1450" s="121">
        <f t="shared" si="388"/>
        <v>3.0782268000000004</v>
      </c>
      <c r="Y1450" s="188">
        <v>11.400840000000001</v>
      </c>
      <c r="Z1450" s="148">
        <f t="shared" si="389"/>
        <v>1</v>
      </c>
      <c r="AA1450" s="148">
        <f t="shared" si="390"/>
        <v>1</v>
      </c>
      <c r="AB1450" s="122">
        <f t="shared" si="391"/>
        <v>459.61940777125591</v>
      </c>
      <c r="AC1450" s="30">
        <f t="shared" si="392"/>
        <v>464.51519999999988</v>
      </c>
      <c r="AD1450" s="31">
        <f t="shared" si="393"/>
        <v>1</v>
      </c>
      <c r="AE1450" s="164">
        <f t="shared" si="394"/>
        <v>30.479999999999997</v>
      </c>
      <c r="AF1450" s="165">
        <f t="shared" si="395"/>
        <v>3.0782268000000004</v>
      </c>
      <c r="AH1450" t="str">
        <f t="shared" si="396"/>
        <v>2024</v>
      </c>
    </row>
    <row r="1451" spans="1:34" x14ac:dyDescent="0.25">
      <c r="A1451" s="249" t="s">
        <v>573</v>
      </c>
      <c r="D1451" s="282" t="str">
        <f t="shared" si="381"/>
        <v>Q1 2024</v>
      </c>
      <c r="E1451" s="114" t="s">
        <v>137</v>
      </c>
      <c r="F1451" s="115" t="s">
        <v>83</v>
      </c>
      <c r="G1451" s="157" t="s">
        <v>43</v>
      </c>
      <c r="H1451" s="157" t="s">
        <v>197</v>
      </c>
      <c r="I1451" s="116" t="s">
        <v>89</v>
      </c>
      <c r="J1451" s="116" t="s">
        <v>45</v>
      </c>
      <c r="K1451" s="116" t="s">
        <v>70</v>
      </c>
      <c r="L1451" s="116" t="s">
        <v>70</v>
      </c>
      <c r="M1451" s="116" t="s">
        <v>185</v>
      </c>
      <c r="N1451" s="117">
        <v>1.6</v>
      </c>
      <c r="O1451" s="146">
        <v>320</v>
      </c>
      <c r="P1451" s="146">
        <v>360</v>
      </c>
      <c r="Q1451" s="242">
        <v>0.11</v>
      </c>
      <c r="R1451" s="118" t="str">
        <f t="shared" si="382"/>
        <v>300 - 399</v>
      </c>
      <c r="S1451" s="118" t="str">
        <f t="shared" si="383"/>
        <v>1.6 - 1.79</v>
      </c>
      <c r="T1451" s="119">
        <f t="shared" si="384"/>
        <v>0.17600000000000002</v>
      </c>
      <c r="U1451" s="120">
        <f t="shared" si="385"/>
        <v>9.0212055393103438E-2</v>
      </c>
      <c r="V1451" s="161">
        <f t="shared" si="386"/>
        <v>0.17599999999999999</v>
      </c>
      <c r="W1451" s="161">
        <f t="shared" si="387"/>
        <v>52.983016146686097</v>
      </c>
      <c r="X1451" s="121">
        <f t="shared" si="388"/>
        <v>1.1272239000000002</v>
      </c>
      <c r="Y1451" s="188">
        <v>10.247490000000001</v>
      </c>
      <c r="Z1451" s="148">
        <f t="shared" si="389"/>
        <v>8</v>
      </c>
      <c r="AA1451" s="148">
        <f t="shared" si="390"/>
        <v>9</v>
      </c>
      <c r="AB1451" s="122">
        <f t="shared" si="391"/>
        <v>301.03986446980736</v>
      </c>
      <c r="AC1451" s="30">
        <f t="shared" si="392"/>
        <v>820.10959448275855</v>
      </c>
      <c r="AD1451" s="31">
        <f t="shared" si="393"/>
        <v>0.88888888888888884</v>
      </c>
      <c r="AE1451" s="164">
        <f t="shared" si="394"/>
        <v>40.64</v>
      </c>
      <c r="AF1451" s="165">
        <f t="shared" si="395"/>
        <v>1.1272239000000002</v>
      </c>
      <c r="AH1451" t="str">
        <f t="shared" si="396"/>
        <v>2024</v>
      </c>
    </row>
    <row r="1452" spans="1:34" x14ac:dyDescent="0.25">
      <c r="A1452" s="249" t="s">
        <v>573</v>
      </c>
      <c r="D1452" s="282" t="str">
        <f t="shared" si="381"/>
        <v>Q1 2024</v>
      </c>
      <c r="E1452" s="114" t="s">
        <v>137</v>
      </c>
      <c r="F1452" s="115" t="s">
        <v>83</v>
      </c>
      <c r="G1452" s="157" t="s">
        <v>43</v>
      </c>
      <c r="H1452" s="157" t="s">
        <v>197</v>
      </c>
      <c r="I1452" s="116" t="s">
        <v>89</v>
      </c>
      <c r="J1452" s="116" t="s">
        <v>45</v>
      </c>
      <c r="K1452" s="116" t="s">
        <v>70</v>
      </c>
      <c r="L1452" s="116" t="s">
        <v>70</v>
      </c>
      <c r="M1452" s="116" t="s">
        <v>185</v>
      </c>
      <c r="N1452" s="117">
        <v>1.7</v>
      </c>
      <c r="O1452" s="146">
        <v>348</v>
      </c>
      <c r="P1452" s="146">
        <v>442</v>
      </c>
      <c r="Q1452" s="242">
        <v>0.01</v>
      </c>
      <c r="R1452" s="118" t="str">
        <f t="shared" si="382"/>
        <v>300 - 399</v>
      </c>
      <c r="S1452" s="118" t="str">
        <f t="shared" si="383"/>
        <v>1.6 - 1.79</v>
      </c>
      <c r="T1452" s="119">
        <f t="shared" si="384"/>
        <v>1.7000000000000001E-2</v>
      </c>
      <c r="U1452" s="120">
        <f t="shared" si="385"/>
        <v>9.0622697814123389E-3</v>
      </c>
      <c r="V1452" s="161">
        <f t="shared" si="386"/>
        <v>1.7000000000000001E-2</v>
      </c>
      <c r="W1452" s="161">
        <f t="shared" si="387"/>
        <v>5.6255488621111454</v>
      </c>
      <c r="X1452" s="121">
        <f t="shared" si="388"/>
        <v>0.1163151</v>
      </c>
      <c r="Y1452" s="188">
        <v>11.63151</v>
      </c>
      <c r="Z1452" s="148">
        <f t="shared" si="389"/>
        <v>174</v>
      </c>
      <c r="AA1452" s="148">
        <f t="shared" si="390"/>
        <v>221</v>
      </c>
      <c r="AB1452" s="122">
        <f t="shared" si="391"/>
        <v>330.91463894771442</v>
      </c>
      <c r="AC1452" s="30">
        <f t="shared" si="392"/>
        <v>906.22697814123387</v>
      </c>
      <c r="AD1452" s="31">
        <f t="shared" si="393"/>
        <v>0.78733031674208143</v>
      </c>
      <c r="AE1452" s="164">
        <f t="shared" si="394"/>
        <v>43.18</v>
      </c>
      <c r="AF1452" s="165">
        <f t="shared" si="395"/>
        <v>0.1163151</v>
      </c>
      <c r="AH1452" t="str">
        <f t="shared" si="396"/>
        <v>2024</v>
      </c>
    </row>
    <row r="1453" spans="1:34" x14ac:dyDescent="0.25">
      <c r="A1453" s="249" t="s">
        <v>573</v>
      </c>
      <c r="D1453" s="282" t="str">
        <f t="shared" si="381"/>
        <v>Q1 2024</v>
      </c>
      <c r="E1453" s="114" t="s">
        <v>137</v>
      </c>
      <c r="F1453" s="115" t="s">
        <v>83</v>
      </c>
      <c r="G1453" s="157" t="s">
        <v>43</v>
      </c>
      <c r="H1453" s="157" t="s">
        <v>197</v>
      </c>
      <c r="I1453" s="116" t="s">
        <v>89</v>
      </c>
      <c r="J1453" s="116" t="s">
        <v>45</v>
      </c>
      <c r="K1453" s="116" t="s">
        <v>70</v>
      </c>
      <c r="L1453" s="116" t="s">
        <v>70</v>
      </c>
      <c r="M1453" s="116" t="s">
        <v>185</v>
      </c>
      <c r="N1453" s="117">
        <v>1.8</v>
      </c>
      <c r="O1453" s="146">
        <v>368</v>
      </c>
      <c r="P1453" s="146">
        <v>448</v>
      </c>
      <c r="Q1453" s="242">
        <v>0.03</v>
      </c>
      <c r="R1453" s="118" t="str">
        <f t="shared" si="382"/>
        <v>300 - 399</v>
      </c>
      <c r="S1453" s="118" t="str">
        <f t="shared" si="383"/>
        <v>1.8 - 1.99</v>
      </c>
      <c r="T1453" s="119">
        <f t="shared" si="384"/>
        <v>5.3999999999999999E-2</v>
      </c>
      <c r="U1453" s="120">
        <f t="shared" si="385"/>
        <v>3.075776960243717E-2</v>
      </c>
      <c r="V1453" s="161">
        <f t="shared" si="386"/>
        <v>5.3999999999999999E-2</v>
      </c>
      <c r="W1453" s="161">
        <f t="shared" si="387"/>
        <v>17.392964094713701</v>
      </c>
      <c r="X1453" s="121">
        <f t="shared" si="388"/>
        <v>0.35446949999999999</v>
      </c>
      <c r="Y1453" s="188">
        <v>11.81565</v>
      </c>
      <c r="Z1453" s="148">
        <f t="shared" si="389"/>
        <v>23</v>
      </c>
      <c r="AA1453" s="148">
        <f t="shared" si="390"/>
        <v>28</v>
      </c>
      <c r="AB1453" s="122">
        <f t="shared" si="391"/>
        <v>322.09192767988333</v>
      </c>
      <c r="AC1453" s="30">
        <f t="shared" si="392"/>
        <v>1025.2589867479057</v>
      </c>
      <c r="AD1453" s="31">
        <f t="shared" si="393"/>
        <v>0.8214285714285714</v>
      </c>
      <c r="AE1453" s="164">
        <f t="shared" si="394"/>
        <v>45.72</v>
      </c>
      <c r="AF1453" s="165">
        <f t="shared" si="395"/>
        <v>0.35446949999999999</v>
      </c>
      <c r="AH1453" t="str">
        <f t="shared" si="396"/>
        <v>2024</v>
      </c>
    </row>
    <row r="1454" spans="1:34" x14ac:dyDescent="0.25">
      <c r="A1454" s="249" t="s">
        <v>573</v>
      </c>
      <c r="D1454" s="282" t="str">
        <f t="shared" si="381"/>
        <v>Q1 2024</v>
      </c>
      <c r="E1454" s="114" t="s">
        <v>137</v>
      </c>
      <c r="F1454" s="115" t="s">
        <v>83</v>
      </c>
      <c r="G1454" s="157" t="s">
        <v>43</v>
      </c>
      <c r="H1454" s="157" t="s">
        <v>197</v>
      </c>
      <c r="I1454" s="116" t="s">
        <v>73</v>
      </c>
      <c r="J1454" s="116" t="s">
        <v>45</v>
      </c>
      <c r="K1454" s="116" t="s">
        <v>70</v>
      </c>
      <c r="L1454" s="116" t="s">
        <v>70</v>
      </c>
      <c r="M1454" s="116" t="s">
        <v>131</v>
      </c>
      <c r="N1454" s="117">
        <v>1.2</v>
      </c>
      <c r="O1454" s="146">
        <v>390</v>
      </c>
      <c r="P1454" s="146">
        <v>390</v>
      </c>
      <c r="Q1454" s="242">
        <v>0.46100000000000002</v>
      </c>
      <c r="R1454" s="118" t="str">
        <f t="shared" si="382"/>
        <v>400 - 499</v>
      </c>
      <c r="S1454" s="118" t="str">
        <f t="shared" si="383"/>
        <v>1.2 - 1.39</v>
      </c>
      <c r="T1454" s="119">
        <f t="shared" si="384"/>
        <v>0.55320000000000003</v>
      </c>
      <c r="U1454" s="120">
        <f t="shared" si="385"/>
        <v>0.21414150719999994</v>
      </c>
      <c r="V1454" s="161">
        <f t="shared" si="386"/>
        <v>0.55319999999999991</v>
      </c>
      <c r="W1454" s="161">
        <f t="shared" si="387"/>
        <v>254.26145637905879</v>
      </c>
      <c r="X1454" s="121">
        <f t="shared" si="388"/>
        <v>5.2557872400000001</v>
      </c>
      <c r="Y1454" s="188">
        <v>11.400840000000001</v>
      </c>
      <c r="Z1454" s="148">
        <f t="shared" si="389"/>
        <v>1</v>
      </c>
      <c r="AA1454" s="148">
        <f t="shared" si="390"/>
        <v>1</v>
      </c>
      <c r="AB1454" s="122">
        <f t="shared" si="391"/>
        <v>459.61940777125591</v>
      </c>
      <c r="AC1454" s="30">
        <f t="shared" si="392"/>
        <v>464.51519999999988</v>
      </c>
      <c r="AD1454" s="31">
        <f t="shared" si="393"/>
        <v>1</v>
      </c>
      <c r="AE1454" s="164">
        <f t="shared" si="394"/>
        <v>30.479999999999997</v>
      </c>
      <c r="AF1454" s="165">
        <f t="shared" si="395"/>
        <v>5.2557872400000001</v>
      </c>
      <c r="AH1454" t="str">
        <f t="shared" si="396"/>
        <v>2024</v>
      </c>
    </row>
    <row r="1455" spans="1:34" x14ac:dyDescent="0.25">
      <c r="A1455" s="249" t="s">
        <v>573</v>
      </c>
      <c r="D1455" s="282" t="str">
        <f t="shared" si="381"/>
        <v>Q1 2024</v>
      </c>
      <c r="E1455" s="114" t="s">
        <v>137</v>
      </c>
      <c r="F1455" s="115" t="s">
        <v>83</v>
      </c>
      <c r="G1455" s="157" t="s">
        <v>43</v>
      </c>
      <c r="H1455" s="157" t="s">
        <v>197</v>
      </c>
      <c r="I1455" s="116" t="s">
        <v>73</v>
      </c>
      <c r="J1455" s="116" t="s">
        <v>45</v>
      </c>
      <c r="K1455" s="116" t="s">
        <v>70</v>
      </c>
      <c r="L1455" s="116" t="s">
        <v>70</v>
      </c>
      <c r="M1455" s="116" t="s">
        <v>131</v>
      </c>
      <c r="N1455" s="117">
        <v>1.4</v>
      </c>
      <c r="O1455" s="146">
        <v>400</v>
      </c>
      <c r="P1455" s="146">
        <v>400</v>
      </c>
      <c r="Q1455" s="242">
        <v>0.752</v>
      </c>
      <c r="R1455" s="118" t="str">
        <f t="shared" si="382"/>
        <v>400 - 499</v>
      </c>
      <c r="S1455" s="118" t="str">
        <f t="shared" si="383"/>
        <v>1.4 - 1.59</v>
      </c>
      <c r="T1455" s="119">
        <f t="shared" si="384"/>
        <v>1.0528</v>
      </c>
      <c r="U1455" s="120">
        <f t="shared" si="385"/>
        <v>0.47545711359999993</v>
      </c>
      <c r="V1455" s="161">
        <f t="shared" si="386"/>
        <v>1.0528</v>
      </c>
      <c r="W1455" s="161">
        <f t="shared" si="387"/>
        <v>425.395439561827</v>
      </c>
      <c r="X1455" s="121">
        <f t="shared" si="388"/>
        <v>8.7468955200000007</v>
      </c>
      <c r="Y1455" s="188">
        <v>11.63151</v>
      </c>
      <c r="Z1455" s="148">
        <f t="shared" si="389"/>
        <v>1</v>
      </c>
      <c r="AA1455" s="148">
        <f t="shared" si="390"/>
        <v>1</v>
      </c>
      <c r="AB1455" s="122">
        <f t="shared" si="391"/>
        <v>404.06101782088433</v>
      </c>
      <c r="AC1455" s="30">
        <f t="shared" si="392"/>
        <v>632.25679999999988</v>
      </c>
      <c r="AD1455" s="31">
        <f t="shared" si="393"/>
        <v>1</v>
      </c>
      <c r="AE1455" s="164">
        <f t="shared" si="394"/>
        <v>35.559999999999995</v>
      </c>
      <c r="AF1455" s="165">
        <f t="shared" si="395"/>
        <v>8.7468955200000007</v>
      </c>
      <c r="AH1455" t="str">
        <f t="shared" si="396"/>
        <v>2024</v>
      </c>
    </row>
    <row r="1456" spans="1:34" x14ac:dyDescent="0.25">
      <c r="A1456" s="249" t="s">
        <v>573</v>
      </c>
      <c r="D1456" s="282" t="str">
        <f t="shared" si="381"/>
        <v>Q1 2024</v>
      </c>
      <c r="E1456" s="114" t="s">
        <v>137</v>
      </c>
      <c r="F1456" s="115" t="s">
        <v>83</v>
      </c>
      <c r="G1456" s="157" t="s">
        <v>43</v>
      </c>
      <c r="H1456" s="157" t="s">
        <v>197</v>
      </c>
      <c r="I1456" s="116" t="s">
        <v>73</v>
      </c>
      <c r="J1456" s="116" t="s">
        <v>45</v>
      </c>
      <c r="K1456" s="116" t="s">
        <v>70</v>
      </c>
      <c r="L1456" s="116" t="s">
        <v>70</v>
      </c>
      <c r="M1456" s="116" t="s">
        <v>465</v>
      </c>
      <c r="N1456" s="117">
        <v>1.58</v>
      </c>
      <c r="O1456" s="146">
        <v>320</v>
      </c>
      <c r="P1456" s="146">
        <v>360</v>
      </c>
      <c r="Q1456" s="242">
        <v>1.0940000000000001</v>
      </c>
      <c r="R1456" s="118" t="str">
        <f t="shared" si="382"/>
        <v>300 - 399</v>
      </c>
      <c r="S1456" s="118" t="str">
        <f t="shared" si="383"/>
        <v>1.4 - 1.59</v>
      </c>
      <c r="T1456" s="119">
        <f t="shared" si="384"/>
        <v>1.7285200000000003</v>
      </c>
      <c r="U1456" s="120">
        <f t="shared" si="385"/>
        <v>0.87491008643884138</v>
      </c>
      <c r="V1456" s="161">
        <f t="shared" si="386"/>
        <v>1.7285200000000003</v>
      </c>
      <c r="W1456" s="161">
        <f t="shared" si="387"/>
        <v>526.9401787679509</v>
      </c>
      <c r="X1456" s="121">
        <f t="shared" si="388"/>
        <v>11.210754060000001</v>
      </c>
      <c r="Y1456" s="188">
        <v>10.247490000000001</v>
      </c>
      <c r="Z1456" s="148">
        <f t="shared" si="389"/>
        <v>8</v>
      </c>
      <c r="AA1456" s="148">
        <f t="shared" si="390"/>
        <v>9</v>
      </c>
      <c r="AB1456" s="122">
        <f t="shared" si="391"/>
        <v>304.8504956656277</v>
      </c>
      <c r="AC1456" s="30">
        <f t="shared" si="392"/>
        <v>799.73499674482753</v>
      </c>
      <c r="AD1456" s="31">
        <f t="shared" si="393"/>
        <v>0.88888888888888884</v>
      </c>
      <c r="AE1456" s="164">
        <f t="shared" si="394"/>
        <v>40.131999999999998</v>
      </c>
      <c r="AF1456" s="165">
        <f t="shared" si="395"/>
        <v>11.210754060000001</v>
      </c>
      <c r="AH1456" t="str">
        <f t="shared" si="396"/>
        <v>2024</v>
      </c>
    </row>
    <row r="1457" spans="1:34" x14ac:dyDescent="0.25">
      <c r="A1457" s="249" t="s">
        <v>573</v>
      </c>
      <c r="D1457" s="282" t="str">
        <f t="shared" si="381"/>
        <v>Q1 2024</v>
      </c>
      <c r="E1457" s="114" t="s">
        <v>137</v>
      </c>
      <c r="F1457" s="115" t="s">
        <v>83</v>
      </c>
      <c r="G1457" s="157" t="s">
        <v>43</v>
      </c>
      <c r="H1457" s="157" t="s">
        <v>197</v>
      </c>
      <c r="I1457" s="116" t="s">
        <v>89</v>
      </c>
      <c r="J1457" s="116" t="s">
        <v>45</v>
      </c>
      <c r="K1457" s="116" t="s">
        <v>55</v>
      </c>
      <c r="L1457" s="116" t="s">
        <v>55</v>
      </c>
      <c r="M1457" s="116" t="s">
        <v>562</v>
      </c>
      <c r="N1457" s="117">
        <v>1.6</v>
      </c>
      <c r="O1457" s="146">
        <v>256</v>
      </c>
      <c r="P1457" s="146">
        <v>402</v>
      </c>
      <c r="Q1457" s="242">
        <v>0.28000000000000003</v>
      </c>
      <c r="R1457" s="118" t="str">
        <f t="shared" si="382"/>
        <v>200 - 299</v>
      </c>
      <c r="S1457" s="118" t="str">
        <f t="shared" si="383"/>
        <v>1.6 - 1.79</v>
      </c>
      <c r="T1457" s="119">
        <f t="shared" si="384"/>
        <v>0.44800000000000006</v>
      </c>
      <c r="U1457" s="120">
        <f t="shared" si="385"/>
        <v>0.20952595405237298</v>
      </c>
      <c r="V1457" s="161">
        <f t="shared" si="386"/>
        <v>0.44800000000000006</v>
      </c>
      <c r="W1457" s="161">
        <f t="shared" si="387"/>
        <v>133.44577925134988</v>
      </c>
      <c r="X1457" s="121">
        <f t="shared" si="388"/>
        <v>1.5851112919761849</v>
      </c>
      <c r="Y1457" s="188">
        <v>5.6611117570578031</v>
      </c>
      <c r="Z1457" s="148">
        <f t="shared" si="389"/>
        <v>128</v>
      </c>
      <c r="AA1457" s="148">
        <f t="shared" si="390"/>
        <v>201</v>
      </c>
      <c r="AB1457" s="122">
        <f t="shared" si="391"/>
        <v>297.8700429717631</v>
      </c>
      <c r="AC1457" s="30">
        <f t="shared" si="392"/>
        <v>748.30697875847488</v>
      </c>
      <c r="AD1457" s="31">
        <f t="shared" si="393"/>
        <v>0.63681592039800994</v>
      </c>
      <c r="AE1457" s="164">
        <f t="shared" si="394"/>
        <v>40.64</v>
      </c>
      <c r="AF1457" s="165">
        <f t="shared" si="395"/>
        <v>1.5851112919761849</v>
      </c>
      <c r="AH1457" t="str">
        <f t="shared" si="396"/>
        <v>2024</v>
      </c>
    </row>
    <row r="1458" spans="1:34" x14ac:dyDescent="0.25">
      <c r="A1458" s="249" t="s">
        <v>573</v>
      </c>
      <c r="D1458" s="282" t="str">
        <f t="shared" si="381"/>
        <v>Q1 2024</v>
      </c>
      <c r="E1458" s="114" t="s">
        <v>137</v>
      </c>
      <c r="F1458" s="115" t="s">
        <v>83</v>
      </c>
      <c r="G1458" s="157" t="s">
        <v>43</v>
      </c>
      <c r="H1458" s="157" t="s">
        <v>197</v>
      </c>
      <c r="I1458" s="116" t="s">
        <v>73</v>
      </c>
      <c r="J1458" s="116" t="s">
        <v>45</v>
      </c>
      <c r="K1458" s="116" t="s">
        <v>80</v>
      </c>
      <c r="L1458" s="116" t="s">
        <v>80</v>
      </c>
      <c r="M1458" s="116" t="s">
        <v>430</v>
      </c>
      <c r="N1458" s="117">
        <v>1.43</v>
      </c>
      <c r="O1458" s="146">
        <v>466</v>
      </c>
      <c r="P1458" s="146">
        <v>466</v>
      </c>
      <c r="Q1458" s="242">
        <v>0.1</v>
      </c>
      <c r="R1458" s="118" t="str">
        <f t="shared" si="382"/>
        <v>400 - 499</v>
      </c>
      <c r="S1458" s="118" t="str">
        <f t="shared" si="383"/>
        <v>1.4 - 1.59</v>
      </c>
      <c r="T1458" s="119">
        <f t="shared" si="384"/>
        <v>0.14299999999999999</v>
      </c>
      <c r="U1458" s="120">
        <f t="shared" si="385"/>
        <v>6.596438419999999E-2</v>
      </c>
      <c r="V1458" s="161">
        <f t="shared" si="386"/>
        <v>0.14299999999999999</v>
      </c>
      <c r="W1458" s="161">
        <f t="shared" si="387"/>
        <v>65.902352006586227</v>
      </c>
      <c r="X1458" s="121">
        <f t="shared" si="388"/>
        <v>1.3154130000000002</v>
      </c>
      <c r="Y1458" s="188">
        <v>13.15413</v>
      </c>
      <c r="Z1458" s="148">
        <f t="shared" si="389"/>
        <v>1</v>
      </c>
      <c r="AA1458" s="148">
        <f t="shared" si="390"/>
        <v>1</v>
      </c>
      <c r="AB1458" s="122">
        <f t="shared" si="391"/>
        <v>460.85560843766592</v>
      </c>
      <c r="AC1458" s="30">
        <f t="shared" si="392"/>
        <v>659.64384199999984</v>
      </c>
      <c r="AD1458" s="31">
        <f t="shared" si="393"/>
        <v>1</v>
      </c>
      <c r="AE1458" s="164">
        <f t="shared" si="394"/>
        <v>36.321999999999996</v>
      </c>
      <c r="AF1458" s="165">
        <f t="shared" si="395"/>
        <v>1.3154130000000002</v>
      </c>
      <c r="AH1458" t="str">
        <f t="shared" si="396"/>
        <v>2024</v>
      </c>
    </row>
    <row r="1459" spans="1:34" x14ac:dyDescent="0.25">
      <c r="A1459" s="249" t="s">
        <v>573</v>
      </c>
      <c r="D1459" s="282" t="str">
        <f t="shared" si="381"/>
        <v>Q1 2024</v>
      </c>
      <c r="E1459" s="114" t="s">
        <v>137</v>
      </c>
      <c r="F1459" s="115" t="s">
        <v>83</v>
      </c>
      <c r="G1459" s="157" t="s">
        <v>43</v>
      </c>
      <c r="H1459" s="157" t="s">
        <v>197</v>
      </c>
      <c r="I1459" s="116" t="s">
        <v>50</v>
      </c>
      <c r="J1459" s="116" t="s">
        <v>45</v>
      </c>
      <c r="K1459" s="116" t="s">
        <v>81</v>
      </c>
      <c r="L1459" s="116" t="s">
        <v>81</v>
      </c>
      <c r="M1459" s="116" t="s">
        <v>468</v>
      </c>
      <c r="N1459" s="117">
        <v>1.6160000000000001</v>
      </c>
      <c r="O1459" s="146">
        <v>192</v>
      </c>
      <c r="P1459" s="146">
        <v>490</v>
      </c>
      <c r="Q1459" s="242">
        <v>0.53</v>
      </c>
      <c r="R1459" s="118" t="str">
        <f t="shared" si="382"/>
        <v>300 - 399</v>
      </c>
      <c r="S1459" s="118" t="str">
        <f t="shared" si="383"/>
        <v>1.6 - 1.79</v>
      </c>
      <c r="T1459" s="119">
        <f t="shared" si="384"/>
        <v>0.85648000000000013</v>
      </c>
      <c r="U1459" s="120">
        <f t="shared" si="385"/>
        <v>0.30331926969307454</v>
      </c>
      <c r="V1459" s="161">
        <f t="shared" si="386"/>
        <v>0.85648000000000002</v>
      </c>
      <c r="W1459" s="161">
        <f t="shared" si="387"/>
        <v>278.92505731826964</v>
      </c>
      <c r="X1459" s="121">
        <f t="shared" si="388"/>
        <v>5.4311697000000008</v>
      </c>
      <c r="Y1459" s="188">
        <v>10.247490000000001</v>
      </c>
      <c r="Z1459" s="148">
        <f t="shared" si="389"/>
        <v>96</v>
      </c>
      <c r="AA1459" s="148">
        <f t="shared" si="390"/>
        <v>245</v>
      </c>
      <c r="AB1459" s="122">
        <f t="shared" si="391"/>
        <v>325.66441401815524</v>
      </c>
      <c r="AC1459" s="30">
        <f t="shared" si="392"/>
        <v>572.30050885485764</v>
      </c>
      <c r="AD1459" s="31">
        <f t="shared" si="393"/>
        <v>0.39183673469387753</v>
      </c>
      <c r="AE1459" s="164">
        <f t="shared" si="394"/>
        <v>41.046399999999998</v>
      </c>
      <c r="AF1459" s="165">
        <f t="shared" si="395"/>
        <v>5.4311697000000008</v>
      </c>
      <c r="AH1459" t="str">
        <f t="shared" si="396"/>
        <v>2024</v>
      </c>
    </row>
    <row r="1460" spans="1:34" x14ac:dyDescent="0.25">
      <c r="A1460" s="249" t="s">
        <v>573</v>
      </c>
      <c r="D1460" s="282" t="str">
        <f t="shared" si="381"/>
        <v>Q1 2024</v>
      </c>
      <c r="E1460" s="114" t="s">
        <v>137</v>
      </c>
      <c r="F1460" s="115" t="s">
        <v>83</v>
      </c>
      <c r="G1460" s="157" t="s">
        <v>43</v>
      </c>
      <c r="H1460" s="157" t="s">
        <v>197</v>
      </c>
      <c r="I1460" s="116" t="s">
        <v>58</v>
      </c>
      <c r="J1460" s="116" t="s">
        <v>45</v>
      </c>
      <c r="K1460" s="116" t="s">
        <v>81</v>
      </c>
      <c r="L1460" s="116" t="s">
        <v>81</v>
      </c>
      <c r="M1460" s="116" t="s">
        <v>279</v>
      </c>
      <c r="N1460" s="117">
        <v>1.6</v>
      </c>
      <c r="O1460" s="146">
        <v>320</v>
      </c>
      <c r="P1460" s="146">
        <v>360</v>
      </c>
      <c r="Q1460" s="242">
        <v>0.16</v>
      </c>
      <c r="R1460" s="118" t="str">
        <f t="shared" si="382"/>
        <v>300 - 399</v>
      </c>
      <c r="S1460" s="118" t="str">
        <f t="shared" si="383"/>
        <v>1.6 - 1.79</v>
      </c>
      <c r="T1460" s="119">
        <f t="shared" si="384"/>
        <v>0.25600000000000001</v>
      </c>
      <c r="U1460" s="120">
        <f t="shared" si="385"/>
        <v>0.13121753511724138</v>
      </c>
      <c r="V1460" s="161">
        <f t="shared" si="386"/>
        <v>0.25600000000000006</v>
      </c>
      <c r="W1460" s="161">
        <f t="shared" si="387"/>
        <v>77.066205304270696</v>
      </c>
      <c r="X1460" s="121">
        <f t="shared" si="388"/>
        <v>1.6395984000000001</v>
      </c>
      <c r="Y1460" s="188">
        <v>10.247490000000001</v>
      </c>
      <c r="Z1460" s="148">
        <f t="shared" si="389"/>
        <v>8</v>
      </c>
      <c r="AA1460" s="148">
        <f t="shared" si="390"/>
        <v>9</v>
      </c>
      <c r="AB1460" s="122">
        <f t="shared" si="391"/>
        <v>301.03986446980736</v>
      </c>
      <c r="AC1460" s="30">
        <f t="shared" si="392"/>
        <v>820.10959448275855</v>
      </c>
      <c r="AD1460" s="31">
        <f t="shared" si="393"/>
        <v>0.88888888888888884</v>
      </c>
      <c r="AE1460" s="164">
        <f t="shared" si="394"/>
        <v>40.64</v>
      </c>
      <c r="AF1460" s="165">
        <f t="shared" si="395"/>
        <v>1.6395984000000001</v>
      </c>
      <c r="AH1460" t="str">
        <f t="shared" si="396"/>
        <v>2024</v>
      </c>
    </row>
    <row r="1461" spans="1:34" x14ac:dyDescent="0.25">
      <c r="A1461" s="249" t="s">
        <v>573</v>
      </c>
      <c r="D1461" s="282" t="str">
        <f t="shared" si="381"/>
        <v>Q1 2024</v>
      </c>
      <c r="E1461" s="114" t="s">
        <v>137</v>
      </c>
      <c r="F1461" s="115" t="s">
        <v>83</v>
      </c>
      <c r="G1461" s="157" t="s">
        <v>43</v>
      </c>
      <c r="H1461" s="157" t="s">
        <v>197</v>
      </c>
      <c r="I1461" s="116" t="s">
        <v>72</v>
      </c>
      <c r="J1461" s="116" t="s">
        <v>45</v>
      </c>
      <c r="K1461" s="116" t="s">
        <v>81</v>
      </c>
      <c r="L1461" s="116" t="s">
        <v>81</v>
      </c>
      <c r="M1461" s="116" t="s">
        <v>462</v>
      </c>
      <c r="N1461" s="117">
        <v>1.97</v>
      </c>
      <c r="O1461" s="146">
        <v>390</v>
      </c>
      <c r="P1461" s="146">
        <v>450</v>
      </c>
      <c r="Q1461" s="242">
        <v>0.32</v>
      </c>
      <c r="R1461" s="118" t="str">
        <f t="shared" si="382"/>
        <v>300 - 399</v>
      </c>
      <c r="S1461" s="118" t="str">
        <f t="shared" si="383"/>
        <v>1.8 - 1.99</v>
      </c>
      <c r="T1461" s="119">
        <f t="shared" si="384"/>
        <v>0.63039999999999996</v>
      </c>
      <c r="U1461" s="120">
        <f t="shared" si="385"/>
        <v>0.39654114239999994</v>
      </c>
      <c r="V1461" s="161">
        <f t="shared" si="386"/>
        <v>0.63039999999999996</v>
      </c>
      <c r="W1461" s="161">
        <f t="shared" si="387"/>
        <v>190.55455911628039</v>
      </c>
      <c r="X1461" s="121">
        <f t="shared" si="388"/>
        <v>3.8697120000000003</v>
      </c>
      <c r="Y1461" s="188">
        <v>12.09285</v>
      </c>
      <c r="Z1461" s="148">
        <f t="shared" si="389"/>
        <v>13</v>
      </c>
      <c r="AA1461" s="148">
        <f t="shared" si="390"/>
        <v>15</v>
      </c>
      <c r="AB1461" s="122">
        <f t="shared" si="391"/>
        <v>302.27563311592701</v>
      </c>
      <c r="AC1461" s="30">
        <f t="shared" si="392"/>
        <v>1239.1910699999999</v>
      </c>
      <c r="AD1461" s="31">
        <f t="shared" si="393"/>
        <v>0.8666666666666667</v>
      </c>
      <c r="AE1461" s="164">
        <f t="shared" si="394"/>
        <v>50.037999999999997</v>
      </c>
      <c r="AF1461" s="165">
        <f t="shared" si="395"/>
        <v>3.8697120000000003</v>
      </c>
      <c r="AH1461" t="str">
        <f t="shared" si="396"/>
        <v>2024</v>
      </c>
    </row>
    <row r="1462" spans="1:34" x14ac:dyDescent="0.25">
      <c r="A1462" s="249" t="s">
        <v>573</v>
      </c>
      <c r="D1462" s="282" t="str">
        <f t="shared" si="381"/>
        <v>Q1 2024</v>
      </c>
      <c r="E1462" s="114" t="s">
        <v>137</v>
      </c>
      <c r="F1462" s="115" t="s">
        <v>83</v>
      </c>
      <c r="G1462" s="157" t="s">
        <v>43</v>
      </c>
      <c r="H1462" s="157" t="s">
        <v>197</v>
      </c>
      <c r="I1462" s="116" t="s">
        <v>72</v>
      </c>
      <c r="J1462" s="116" t="s">
        <v>45</v>
      </c>
      <c r="K1462" s="116" t="s">
        <v>81</v>
      </c>
      <c r="L1462" s="116" t="s">
        <v>81</v>
      </c>
      <c r="M1462" s="116" t="s">
        <v>293</v>
      </c>
      <c r="N1462" s="117">
        <v>1.6160000000000001</v>
      </c>
      <c r="O1462" s="146">
        <v>192</v>
      </c>
      <c r="P1462" s="146">
        <v>490</v>
      </c>
      <c r="Q1462" s="242">
        <v>0.2</v>
      </c>
      <c r="R1462" s="118" t="str">
        <f t="shared" si="382"/>
        <v>300 - 399</v>
      </c>
      <c r="S1462" s="118" t="str">
        <f t="shared" si="383"/>
        <v>1.6 - 1.79</v>
      </c>
      <c r="T1462" s="119">
        <f t="shared" si="384"/>
        <v>0.32320000000000004</v>
      </c>
      <c r="U1462" s="120">
        <f t="shared" si="385"/>
        <v>0.11446010177097153</v>
      </c>
      <c r="V1462" s="161">
        <f t="shared" si="386"/>
        <v>0.32319999999999999</v>
      </c>
      <c r="W1462" s="161">
        <f t="shared" si="387"/>
        <v>105.25473861066779</v>
      </c>
      <c r="X1462" s="121">
        <f t="shared" si="388"/>
        <v>2.054052</v>
      </c>
      <c r="Y1462" s="188">
        <v>10.27026</v>
      </c>
      <c r="Z1462" s="148">
        <f t="shared" si="389"/>
        <v>96</v>
      </c>
      <c r="AA1462" s="148">
        <f t="shared" si="390"/>
        <v>245</v>
      </c>
      <c r="AB1462" s="122">
        <f t="shared" si="391"/>
        <v>325.66441401815524</v>
      </c>
      <c r="AC1462" s="30">
        <f t="shared" si="392"/>
        <v>572.30050885485764</v>
      </c>
      <c r="AD1462" s="31">
        <f t="shared" si="393"/>
        <v>0.39183673469387753</v>
      </c>
      <c r="AE1462" s="164">
        <f t="shared" si="394"/>
        <v>41.046399999999998</v>
      </c>
      <c r="AF1462" s="165">
        <f t="shared" si="395"/>
        <v>2.054052</v>
      </c>
      <c r="AH1462" t="str">
        <f t="shared" si="396"/>
        <v>2024</v>
      </c>
    </row>
    <row r="1463" spans="1:34" x14ac:dyDescent="0.25">
      <c r="A1463" s="249" t="s">
        <v>573</v>
      </c>
      <c r="D1463" s="282" t="str">
        <f t="shared" si="381"/>
        <v>Q1 2024</v>
      </c>
      <c r="E1463" s="114" t="s">
        <v>137</v>
      </c>
      <c r="F1463" s="115" t="s">
        <v>83</v>
      </c>
      <c r="G1463" s="157" t="s">
        <v>43</v>
      </c>
      <c r="H1463" s="157" t="s">
        <v>197</v>
      </c>
      <c r="I1463" s="116" t="s">
        <v>72</v>
      </c>
      <c r="J1463" s="116" t="s">
        <v>45</v>
      </c>
      <c r="K1463" s="116" t="s">
        <v>81</v>
      </c>
      <c r="L1463" s="116" t="s">
        <v>81</v>
      </c>
      <c r="M1463" s="116" t="s">
        <v>427</v>
      </c>
      <c r="N1463" s="117">
        <v>1.74</v>
      </c>
      <c r="O1463" s="146">
        <v>336</v>
      </c>
      <c r="P1463" s="146">
        <v>480</v>
      </c>
      <c r="Q1463" s="242">
        <v>0.18</v>
      </c>
      <c r="R1463" s="118" t="str">
        <f t="shared" si="382"/>
        <v>300 - 399</v>
      </c>
      <c r="S1463" s="118" t="str">
        <f t="shared" si="383"/>
        <v>1.6 - 1.79</v>
      </c>
      <c r="T1463" s="119">
        <f t="shared" si="384"/>
        <v>0.31319999999999998</v>
      </c>
      <c r="U1463" s="120">
        <f t="shared" si="385"/>
        <v>0.16517724054765096</v>
      </c>
      <c r="V1463" s="161">
        <f t="shared" si="386"/>
        <v>0.31319999999999998</v>
      </c>
      <c r="W1463" s="161">
        <f t="shared" si="387"/>
        <v>105.46464051993919</v>
      </c>
      <c r="X1463" s="121">
        <f t="shared" si="388"/>
        <v>2.126817</v>
      </c>
      <c r="Y1463" s="188">
        <v>11.81565</v>
      </c>
      <c r="Z1463" s="148">
        <f t="shared" si="389"/>
        <v>7</v>
      </c>
      <c r="AA1463" s="148">
        <f t="shared" si="390"/>
        <v>10</v>
      </c>
      <c r="AB1463" s="122">
        <f t="shared" si="391"/>
        <v>336.73256870989525</v>
      </c>
      <c r="AC1463" s="30">
        <f t="shared" si="392"/>
        <v>917.65133637583881</v>
      </c>
      <c r="AD1463" s="31">
        <f t="shared" si="393"/>
        <v>0.7</v>
      </c>
      <c r="AE1463" s="164">
        <f t="shared" si="394"/>
        <v>44.195999999999998</v>
      </c>
      <c r="AF1463" s="165">
        <f t="shared" si="395"/>
        <v>2.126817</v>
      </c>
      <c r="AH1463" t="str">
        <f t="shared" si="396"/>
        <v>2024</v>
      </c>
    </row>
    <row r="1464" spans="1:34" x14ac:dyDescent="0.25">
      <c r="A1464" s="249" t="s">
        <v>573</v>
      </c>
      <c r="D1464" s="282" t="str">
        <f t="shared" si="381"/>
        <v>Q1 2024</v>
      </c>
      <c r="E1464" s="114" t="s">
        <v>137</v>
      </c>
      <c r="F1464" s="115" t="s">
        <v>83</v>
      </c>
      <c r="G1464" s="157" t="s">
        <v>43</v>
      </c>
      <c r="H1464" s="157" t="s">
        <v>197</v>
      </c>
      <c r="I1464" s="116" t="s">
        <v>73</v>
      </c>
      <c r="J1464" s="116" t="s">
        <v>45</v>
      </c>
      <c r="K1464" s="116" t="s">
        <v>81</v>
      </c>
      <c r="L1464" s="116" t="s">
        <v>81</v>
      </c>
      <c r="M1464" s="116" t="s">
        <v>464</v>
      </c>
      <c r="N1464" s="117">
        <v>1.97</v>
      </c>
      <c r="O1464" s="146">
        <v>450</v>
      </c>
      <c r="P1464" s="146">
        <v>450</v>
      </c>
      <c r="Q1464" s="242">
        <v>0.44800000000000001</v>
      </c>
      <c r="R1464" s="118" t="str">
        <f t="shared" si="382"/>
        <v>300 - 399</v>
      </c>
      <c r="S1464" s="118" t="str">
        <f t="shared" si="383"/>
        <v>1.8 - 1.99</v>
      </c>
      <c r="T1464" s="119">
        <f t="shared" si="384"/>
        <v>0.88256000000000001</v>
      </c>
      <c r="U1464" s="120">
        <f t="shared" si="385"/>
        <v>0.56085152345599998</v>
      </c>
      <c r="V1464" s="161">
        <f t="shared" si="386"/>
        <v>0.88256000000000001</v>
      </c>
      <c r="W1464" s="161">
        <f t="shared" si="387"/>
        <v>285.10545417441597</v>
      </c>
      <c r="X1464" s="121">
        <f t="shared" si="388"/>
        <v>5.7688646400000003</v>
      </c>
      <c r="Y1464" s="188">
        <v>12.87693</v>
      </c>
      <c r="Z1464" s="148">
        <f t="shared" si="389"/>
        <v>1</v>
      </c>
      <c r="AA1464" s="148">
        <f t="shared" si="390"/>
        <v>1</v>
      </c>
      <c r="AB1464" s="122">
        <f t="shared" si="391"/>
        <v>323.04370714106233</v>
      </c>
      <c r="AC1464" s="30">
        <f t="shared" si="392"/>
        <v>1251.9007219999999</v>
      </c>
      <c r="AD1464" s="31">
        <f t="shared" si="393"/>
        <v>1</v>
      </c>
      <c r="AE1464" s="164">
        <f t="shared" si="394"/>
        <v>50.037999999999997</v>
      </c>
      <c r="AF1464" s="165">
        <f t="shared" si="395"/>
        <v>5.7688646400000003</v>
      </c>
      <c r="AH1464" t="str">
        <f t="shared" si="396"/>
        <v>2024</v>
      </c>
    </row>
    <row r="1465" spans="1:34" x14ac:dyDescent="0.25">
      <c r="A1465" s="249" t="s">
        <v>573</v>
      </c>
      <c r="D1465" s="282" t="str">
        <f t="shared" si="381"/>
        <v>Q1 2024</v>
      </c>
      <c r="E1465" s="114" t="s">
        <v>137</v>
      </c>
      <c r="F1465" s="115" t="s">
        <v>83</v>
      </c>
      <c r="G1465" s="157" t="s">
        <v>43</v>
      </c>
      <c r="H1465" s="157" t="s">
        <v>197</v>
      </c>
      <c r="I1465" s="116" t="s">
        <v>73</v>
      </c>
      <c r="J1465" s="116" t="s">
        <v>45</v>
      </c>
      <c r="K1465" s="116" t="s">
        <v>81</v>
      </c>
      <c r="L1465" s="116" t="s">
        <v>81</v>
      </c>
      <c r="M1465" s="116" t="s">
        <v>470</v>
      </c>
      <c r="N1465" s="117">
        <v>1.43</v>
      </c>
      <c r="O1465" s="146">
        <v>466</v>
      </c>
      <c r="P1465" s="146">
        <v>466</v>
      </c>
      <c r="Q1465" s="242">
        <v>0.16800000000000001</v>
      </c>
      <c r="R1465" s="118" t="str">
        <f t="shared" si="382"/>
        <v>400 - 499</v>
      </c>
      <c r="S1465" s="118" t="str">
        <f t="shared" si="383"/>
        <v>1.4 - 1.59</v>
      </c>
      <c r="T1465" s="119">
        <f t="shared" si="384"/>
        <v>0.24024000000000001</v>
      </c>
      <c r="U1465" s="120">
        <f t="shared" si="385"/>
        <v>0.11082016545599999</v>
      </c>
      <c r="V1465" s="161">
        <f t="shared" si="386"/>
        <v>0.24023999999999998</v>
      </c>
      <c r="W1465" s="161">
        <f t="shared" si="387"/>
        <v>110.71595137106488</v>
      </c>
      <c r="X1465" s="121">
        <f t="shared" si="388"/>
        <v>2.2098938400000003</v>
      </c>
      <c r="Y1465" s="188">
        <v>13.15413</v>
      </c>
      <c r="Z1465" s="148">
        <f t="shared" si="389"/>
        <v>1</v>
      </c>
      <c r="AA1465" s="148">
        <f t="shared" si="390"/>
        <v>1</v>
      </c>
      <c r="AB1465" s="122">
        <f t="shared" si="391"/>
        <v>460.85560843766592</v>
      </c>
      <c r="AC1465" s="30">
        <f t="shared" si="392"/>
        <v>659.64384199999984</v>
      </c>
      <c r="AD1465" s="31">
        <f t="shared" si="393"/>
        <v>1</v>
      </c>
      <c r="AE1465" s="164">
        <f t="shared" si="394"/>
        <v>36.321999999999996</v>
      </c>
      <c r="AF1465" s="165">
        <f t="shared" si="395"/>
        <v>2.2098938400000003</v>
      </c>
      <c r="AH1465" t="str">
        <f t="shared" si="396"/>
        <v>2024</v>
      </c>
    </row>
    <row r="1466" spans="1:34" x14ac:dyDescent="0.25">
      <c r="A1466" s="249" t="s">
        <v>573</v>
      </c>
      <c r="D1466" s="282" t="str">
        <f t="shared" si="381"/>
        <v>Q1 2024</v>
      </c>
      <c r="E1466" s="114" t="s">
        <v>137</v>
      </c>
      <c r="F1466" s="115" t="s">
        <v>83</v>
      </c>
      <c r="G1466" s="157" t="s">
        <v>43</v>
      </c>
      <c r="H1466" s="157" t="s">
        <v>197</v>
      </c>
      <c r="I1466" s="116" t="s">
        <v>73</v>
      </c>
      <c r="J1466" s="116" t="s">
        <v>45</v>
      </c>
      <c r="K1466" s="116" t="s">
        <v>81</v>
      </c>
      <c r="L1466" s="116" t="s">
        <v>81</v>
      </c>
      <c r="M1466" s="116" t="s">
        <v>427</v>
      </c>
      <c r="N1466" s="117">
        <v>1.74</v>
      </c>
      <c r="O1466" s="146">
        <v>336</v>
      </c>
      <c r="P1466" s="146">
        <v>480</v>
      </c>
      <c r="Q1466" s="242">
        <v>0.433</v>
      </c>
      <c r="R1466" s="118" t="str">
        <f t="shared" si="382"/>
        <v>300 - 399</v>
      </c>
      <c r="S1466" s="118" t="str">
        <f t="shared" si="383"/>
        <v>1.6 - 1.79</v>
      </c>
      <c r="T1466" s="119">
        <f t="shared" si="384"/>
        <v>0.75341999999999998</v>
      </c>
      <c r="U1466" s="120">
        <f t="shared" si="385"/>
        <v>0.39734302865073817</v>
      </c>
      <c r="V1466" s="161">
        <f t="shared" si="386"/>
        <v>0.75341999999999998</v>
      </c>
      <c r="W1466" s="161">
        <f t="shared" si="387"/>
        <v>253.70105191740927</v>
      </c>
      <c r="X1466" s="121">
        <f t="shared" si="388"/>
        <v>5.1161764500000002</v>
      </c>
      <c r="Y1466" s="188">
        <v>11.81565</v>
      </c>
      <c r="Z1466" s="148">
        <f t="shared" si="389"/>
        <v>7</v>
      </c>
      <c r="AA1466" s="148">
        <f t="shared" si="390"/>
        <v>10</v>
      </c>
      <c r="AB1466" s="122">
        <f t="shared" si="391"/>
        <v>336.73256870989525</v>
      </c>
      <c r="AC1466" s="30">
        <f t="shared" si="392"/>
        <v>917.65133637583881</v>
      </c>
      <c r="AD1466" s="31">
        <f t="shared" si="393"/>
        <v>0.7</v>
      </c>
      <c r="AE1466" s="164">
        <f t="shared" si="394"/>
        <v>44.195999999999998</v>
      </c>
      <c r="AF1466" s="165">
        <f t="shared" si="395"/>
        <v>5.1161764500000002</v>
      </c>
      <c r="AH1466" t="str">
        <f t="shared" si="396"/>
        <v>2024</v>
      </c>
    </row>
    <row r="1467" spans="1:34" x14ac:dyDescent="0.25">
      <c r="A1467" s="249" t="s">
        <v>573</v>
      </c>
      <c r="D1467" s="282" t="str">
        <f t="shared" si="381"/>
        <v>Q1 2024</v>
      </c>
      <c r="E1467" s="114" t="s">
        <v>137</v>
      </c>
      <c r="F1467" s="115" t="s">
        <v>83</v>
      </c>
      <c r="G1467" s="157" t="s">
        <v>43</v>
      </c>
      <c r="H1467" s="157" t="s">
        <v>197</v>
      </c>
      <c r="I1467" s="116" t="s">
        <v>73</v>
      </c>
      <c r="J1467" s="116" t="s">
        <v>45</v>
      </c>
      <c r="K1467" s="116" t="s">
        <v>81</v>
      </c>
      <c r="L1467" s="116" t="s">
        <v>81</v>
      </c>
      <c r="M1467" s="116" t="s">
        <v>485</v>
      </c>
      <c r="N1467" s="117">
        <v>1.6160000000000001</v>
      </c>
      <c r="O1467" s="146">
        <v>192</v>
      </c>
      <c r="P1467" s="146">
        <v>490</v>
      </c>
      <c r="Q1467" s="242">
        <v>0.44500000000000001</v>
      </c>
      <c r="R1467" s="118" t="str">
        <f t="shared" si="382"/>
        <v>300 - 399</v>
      </c>
      <c r="S1467" s="118" t="str">
        <f t="shared" si="383"/>
        <v>1.6 - 1.79</v>
      </c>
      <c r="T1467" s="119">
        <f t="shared" si="384"/>
        <v>0.71912000000000009</v>
      </c>
      <c r="U1467" s="120">
        <f t="shared" si="385"/>
        <v>0.25467372644041164</v>
      </c>
      <c r="V1467" s="161">
        <f t="shared" si="386"/>
        <v>0.71911999999999998</v>
      </c>
      <c r="W1467" s="161">
        <f t="shared" si="387"/>
        <v>234.1917934087358</v>
      </c>
      <c r="X1467" s="121">
        <f t="shared" si="388"/>
        <v>5.2579642499999997</v>
      </c>
      <c r="Y1467" s="188">
        <v>11.81565</v>
      </c>
      <c r="Z1467" s="148">
        <f t="shared" si="389"/>
        <v>96</v>
      </c>
      <c r="AA1467" s="148">
        <f t="shared" si="390"/>
        <v>245</v>
      </c>
      <c r="AB1467" s="122">
        <f t="shared" si="391"/>
        <v>325.66441401815524</v>
      </c>
      <c r="AC1467" s="30">
        <f t="shared" si="392"/>
        <v>572.30050885485764</v>
      </c>
      <c r="AD1467" s="31">
        <f t="shared" si="393"/>
        <v>0.39183673469387753</v>
      </c>
      <c r="AE1467" s="164">
        <f t="shared" si="394"/>
        <v>41.046399999999998</v>
      </c>
      <c r="AF1467" s="165">
        <f t="shared" si="395"/>
        <v>5.2579642499999997</v>
      </c>
      <c r="AH1467" t="str">
        <f t="shared" si="396"/>
        <v>2024</v>
      </c>
    </row>
    <row r="1468" spans="1:34" x14ac:dyDescent="0.25">
      <c r="A1468" s="249" t="s">
        <v>573</v>
      </c>
      <c r="D1468" s="282" t="str">
        <f t="shared" si="381"/>
        <v>Q2 2024</v>
      </c>
      <c r="E1468" s="114" t="s">
        <v>137</v>
      </c>
      <c r="F1468" s="115" t="s">
        <v>84</v>
      </c>
      <c r="G1468" s="157" t="s">
        <v>43</v>
      </c>
      <c r="H1468" s="157" t="s">
        <v>197</v>
      </c>
      <c r="I1468" s="116" t="s">
        <v>64</v>
      </c>
      <c r="J1468" s="116" t="s">
        <v>51</v>
      </c>
      <c r="K1468" s="116" t="s">
        <v>46</v>
      </c>
      <c r="L1468" s="116" t="s">
        <v>46</v>
      </c>
      <c r="M1468" s="116"/>
      <c r="N1468" s="117">
        <v>1.96</v>
      </c>
      <c r="O1468" s="146">
        <v>416</v>
      </c>
      <c r="P1468" s="146">
        <v>496</v>
      </c>
      <c r="Q1468" s="242">
        <v>0.53686900000000004</v>
      </c>
      <c r="R1468" s="118" t="str">
        <f t="shared" si="382"/>
        <v>300 - 399</v>
      </c>
      <c r="S1468" s="118" t="str">
        <f t="shared" si="383"/>
        <v>1.8 - 1.99</v>
      </c>
      <c r="T1468" s="119">
        <f t="shared" si="384"/>
        <v>1.05226324</v>
      </c>
      <c r="U1468" s="120">
        <f t="shared" si="385"/>
        <v>0.65514022558009255</v>
      </c>
      <c r="V1468" s="161">
        <f t="shared" si="386"/>
        <v>1.05226324</v>
      </c>
      <c r="W1468" s="161">
        <f t="shared" si="387"/>
        <v>347.54628446255413</v>
      </c>
      <c r="X1468" s="121">
        <f t="shared" si="388"/>
        <v>16.855119105798543</v>
      </c>
      <c r="Y1468" s="188">
        <v>31.395217652348229</v>
      </c>
      <c r="Z1468" s="148">
        <f t="shared" si="389"/>
        <v>26</v>
      </c>
      <c r="AA1468" s="148">
        <f t="shared" si="390"/>
        <v>31</v>
      </c>
      <c r="AB1468" s="122">
        <f t="shared" si="391"/>
        <v>330.28454406765564</v>
      </c>
      <c r="AC1468" s="30">
        <f t="shared" si="392"/>
        <v>1220.2981091850945</v>
      </c>
      <c r="AD1468" s="31">
        <f t="shared" si="393"/>
        <v>0.83870967741935487</v>
      </c>
      <c r="AE1468" s="164">
        <f t="shared" si="394"/>
        <v>49.783999999999999</v>
      </c>
      <c r="AF1468" s="165">
        <f t="shared" si="395"/>
        <v>16.855119105798543</v>
      </c>
      <c r="AH1468" t="str">
        <f t="shared" si="396"/>
        <v>2024</v>
      </c>
    </row>
    <row r="1469" spans="1:34" x14ac:dyDescent="0.25">
      <c r="A1469" s="249" t="s">
        <v>573</v>
      </c>
      <c r="D1469" s="282" t="str">
        <f t="shared" si="381"/>
        <v>Q2 2024</v>
      </c>
      <c r="E1469" s="114" t="s">
        <v>137</v>
      </c>
      <c r="F1469" s="115" t="s">
        <v>84</v>
      </c>
      <c r="G1469" s="157" t="s">
        <v>43</v>
      </c>
      <c r="H1469" s="157" t="s">
        <v>197</v>
      </c>
      <c r="I1469" s="116" t="s">
        <v>64</v>
      </c>
      <c r="J1469" s="116" t="s">
        <v>51</v>
      </c>
      <c r="K1469" s="116" t="s">
        <v>46</v>
      </c>
      <c r="L1469" s="116" t="s">
        <v>46</v>
      </c>
      <c r="M1469" s="116"/>
      <c r="N1469" s="117">
        <v>1.99</v>
      </c>
      <c r="O1469" s="146">
        <v>410</v>
      </c>
      <c r="P1469" s="146">
        <v>502</v>
      </c>
      <c r="Q1469" s="242">
        <v>1.3131E-2</v>
      </c>
      <c r="R1469" s="118" t="str">
        <f t="shared" si="382"/>
        <v>300 - 399</v>
      </c>
      <c r="S1469" s="118" t="str">
        <f t="shared" si="383"/>
        <v>1.8 - 1.99</v>
      </c>
      <c r="T1469" s="119">
        <f t="shared" si="384"/>
        <v>2.6130690000000002E-2</v>
      </c>
      <c r="U1469" s="120">
        <f t="shared" si="385"/>
        <v>1.6436227527272678E-2</v>
      </c>
      <c r="V1469" s="161">
        <f t="shared" si="386"/>
        <v>2.6130690000000005E-2</v>
      </c>
      <c r="W1469" s="161">
        <f t="shared" si="387"/>
        <v>8.510914147654411</v>
      </c>
      <c r="X1469" s="121">
        <f t="shared" si="388"/>
        <v>0.4122506029929846</v>
      </c>
      <c r="Y1469" s="188">
        <v>31.395217652348229</v>
      </c>
      <c r="Z1469" s="148">
        <f t="shared" si="389"/>
        <v>205</v>
      </c>
      <c r="AA1469" s="148">
        <f t="shared" si="390"/>
        <v>251</v>
      </c>
      <c r="AB1469" s="122">
        <f t="shared" si="391"/>
        <v>325.7056797066748</v>
      </c>
      <c r="AC1469" s="30">
        <f t="shared" si="392"/>
        <v>1251.7117909734732</v>
      </c>
      <c r="AD1469" s="31">
        <f t="shared" si="393"/>
        <v>0.81673306772908372</v>
      </c>
      <c r="AE1469" s="164">
        <f t="shared" si="394"/>
        <v>50.545999999999999</v>
      </c>
      <c r="AF1469" s="165">
        <f t="shared" si="395"/>
        <v>0.4122506029929846</v>
      </c>
      <c r="AH1469" t="str">
        <f t="shared" si="396"/>
        <v>2024</v>
      </c>
    </row>
    <row r="1470" spans="1:34" x14ac:dyDescent="0.25">
      <c r="A1470" s="249" t="s">
        <v>573</v>
      </c>
      <c r="D1470" s="282" t="str">
        <f t="shared" si="381"/>
        <v>Q2 2024</v>
      </c>
      <c r="E1470" s="114" t="s">
        <v>137</v>
      </c>
      <c r="F1470" s="115" t="s">
        <v>84</v>
      </c>
      <c r="G1470" s="157" t="s">
        <v>43</v>
      </c>
      <c r="H1470" s="157" t="s">
        <v>197</v>
      </c>
      <c r="I1470" s="116" t="s">
        <v>87</v>
      </c>
      <c r="J1470" s="116" t="s">
        <v>51</v>
      </c>
      <c r="K1470" s="116" t="s">
        <v>46</v>
      </c>
      <c r="L1470" s="116" t="s">
        <v>46</v>
      </c>
      <c r="M1470" s="116"/>
      <c r="N1470" s="117">
        <v>1.57</v>
      </c>
      <c r="O1470" s="146">
        <v>324</v>
      </c>
      <c r="P1470" s="146">
        <v>394</v>
      </c>
      <c r="Q1470" s="242">
        <v>0.9</v>
      </c>
      <c r="R1470" s="118" t="str">
        <f t="shared" si="382"/>
        <v>300 - 399</v>
      </c>
      <c r="S1470" s="118" t="str">
        <f t="shared" si="383"/>
        <v>1.4 - 1.59</v>
      </c>
      <c r="T1470" s="119">
        <f t="shared" si="384"/>
        <v>1.413</v>
      </c>
      <c r="U1470" s="120">
        <f t="shared" si="385"/>
        <v>0.70213910090508369</v>
      </c>
      <c r="V1470" s="161">
        <f t="shared" si="386"/>
        <v>1.413</v>
      </c>
      <c r="W1470" s="161">
        <f t="shared" si="387"/>
        <v>459.09881289325938</v>
      </c>
      <c r="X1470" s="121">
        <f t="shared" si="388"/>
        <v>24.032160837885392</v>
      </c>
      <c r="Y1470" s="188">
        <v>26.702400930983767</v>
      </c>
      <c r="Z1470" s="148">
        <f t="shared" si="389"/>
        <v>162</v>
      </c>
      <c r="AA1470" s="148">
        <f t="shared" si="390"/>
        <v>197</v>
      </c>
      <c r="AB1470" s="122">
        <f t="shared" si="391"/>
        <v>324.91069560740226</v>
      </c>
      <c r="AC1470" s="30">
        <f t="shared" si="392"/>
        <v>780.154556561204</v>
      </c>
      <c r="AD1470" s="31">
        <f t="shared" si="393"/>
        <v>0.82233502538071068</v>
      </c>
      <c r="AE1470" s="164">
        <f t="shared" si="394"/>
        <v>39.878</v>
      </c>
      <c r="AF1470" s="165">
        <f t="shared" si="395"/>
        <v>24.032160837885392</v>
      </c>
      <c r="AH1470" t="str">
        <f t="shared" si="396"/>
        <v>2024</v>
      </c>
    </row>
    <row r="1471" spans="1:34" x14ac:dyDescent="0.25">
      <c r="A1471" s="249" t="s">
        <v>573</v>
      </c>
      <c r="D1471" s="282" t="str">
        <f t="shared" si="381"/>
        <v>Q2 2024</v>
      </c>
      <c r="E1471" s="114" t="s">
        <v>137</v>
      </c>
      <c r="F1471" s="115" t="s">
        <v>84</v>
      </c>
      <c r="G1471" s="157" t="s">
        <v>43</v>
      </c>
      <c r="H1471" s="157" t="s">
        <v>197</v>
      </c>
      <c r="I1471" s="116" t="s">
        <v>87</v>
      </c>
      <c r="J1471" s="116" t="s">
        <v>51</v>
      </c>
      <c r="K1471" s="116" t="s">
        <v>46</v>
      </c>
      <c r="L1471" s="116" t="s">
        <v>46</v>
      </c>
      <c r="M1471" s="116"/>
      <c r="N1471" s="117">
        <v>1.78</v>
      </c>
      <c r="O1471" s="146">
        <v>368</v>
      </c>
      <c r="P1471" s="146">
        <v>448</v>
      </c>
      <c r="Q1471" s="242">
        <v>0.9</v>
      </c>
      <c r="R1471" s="118" t="str">
        <f t="shared" si="382"/>
        <v>300 - 399</v>
      </c>
      <c r="S1471" s="118" t="str">
        <f t="shared" si="383"/>
        <v>1.6 - 1.79</v>
      </c>
      <c r="T1471" s="119">
        <f t="shared" si="384"/>
        <v>1.6020000000000001</v>
      </c>
      <c r="U1471" s="120">
        <f t="shared" si="385"/>
        <v>0.90234182600335111</v>
      </c>
      <c r="V1471" s="161">
        <f t="shared" si="386"/>
        <v>1.6019999999999999</v>
      </c>
      <c r="W1471" s="161">
        <f t="shared" si="387"/>
        <v>521.78892284141102</v>
      </c>
      <c r="X1471" s="121">
        <f t="shared" si="388"/>
        <v>25.035974575605771</v>
      </c>
      <c r="Y1471" s="188">
        <v>27.817749528450857</v>
      </c>
      <c r="Z1471" s="148">
        <f t="shared" si="389"/>
        <v>23</v>
      </c>
      <c r="AA1471" s="148">
        <f t="shared" si="390"/>
        <v>28</v>
      </c>
      <c r="AB1471" s="122">
        <f t="shared" si="391"/>
        <v>325.71093810325283</v>
      </c>
      <c r="AC1471" s="30">
        <f t="shared" si="392"/>
        <v>1002.6020288926123</v>
      </c>
      <c r="AD1471" s="31">
        <f t="shared" si="393"/>
        <v>0.8214285714285714</v>
      </c>
      <c r="AE1471" s="164">
        <f t="shared" si="394"/>
        <v>45.211999999999996</v>
      </c>
      <c r="AF1471" s="165">
        <f t="shared" si="395"/>
        <v>25.035974575605771</v>
      </c>
      <c r="AH1471" t="str">
        <f t="shared" si="396"/>
        <v>2024</v>
      </c>
    </row>
    <row r="1472" spans="1:34" x14ac:dyDescent="0.25">
      <c r="A1472" s="249" t="s">
        <v>573</v>
      </c>
      <c r="D1472" s="282" t="str">
        <f t="shared" si="381"/>
        <v>Q2 2024</v>
      </c>
      <c r="E1472" s="114" t="s">
        <v>137</v>
      </c>
      <c r="F1472" s="115" t="s">
        <v>84</v>
      </c>
      <c r="G1472" s="157" t="s">
        <v>43</v>
      </c>
      <c r="H1472" s="157" t="s">
        <v>197</v>
      </c>
      <c r="I1472" s="116" t="s">
        <v>64</v>
      </c>
      <c r="J1472" s="116" t="s">
        <v>51</v>
      </c>
      <c r="K1472" s="116" t="s">
        <v>46</v>
      </c>
      <c r="L1472" s="116" t="s">
        <v>46</v>
      </c>
      <c r="M1472" s="116"/>
      <c r="N1472" s="117">
        <v>1.57</v>
      </c>
      <c r="O1472" s="146">
        <v>324</v>
      </c>
      <c r="P1472" s="146">
        <v>394</v>
      </c>
      <c r="Q1472" s="242">
        <v>1</v>
      </c>
      <c r="R1472" s="118" t="str">
        <f t="shared" si="382"/>
        <v>300 - 399</v>
      </c>
      <c r="S1472" s="118" t="str">
        <f t="shared" si="383"/>
        <v>1.4 - 1.59</v>
      </c>
      <c r="T1472" s="119">
        <f t="shared" si="384"/>
        <v>1.57</v>
      </c>
      <c r="U1472" s="120">
        <f t="shared" si="385"/>
        <v>0.78015455656120403</v>
      </c>
      <c r="V1472" s="161">
        <f t="shared" si="386"/>
        <v>1.57</v>
      </c>
      <c r="W1472" s="161">
        <f t="shared" si="387"/>
        <v>510.10979210362154</v>
      </c>
      <c r="X1472" s="121">
        <f t="shared" si="388"/>
        <v>26.702400930983767</v>
      </c>
      <c r="Y1472" s="188">
        <v>26.702400930983767</v>
      </c>
      <c r="Z1472" s="148">
        <f t="shared" si="389"/>
        <v>162</v>
      </c>
      <c r="AA1472" s="148">
        <f t="shared" si="390"/>
        <v>197</v>
      </c>
      <c r="AB1472" s="122">
        <f t="shared" si="391"/>
        <v>324.91069560740226</v>
      </c>
      <c r="AC1472" s="30">
        <f t="shared" si="392"/>
        <v>780.154556561204</v>
      </c>
      <c r="AD1472" s="31">
        <f t="shared" si="393"/>
        <v>0.82233502538071068</v>
      </c>
      <c r="AE1472" s="164">
        <f t="shared" si="394"/>
        <v>39.878</v>
      </c>
      <c r="AF1472" s="165">
        <f t="shared" si="395"/>
        <v>26.702400930983767</v>
      </c>
      <c r="AH1472" t="str">
        <f t="shared" si="396"/>
        <v>2024</v>
      </c>
    </row>
    <row r="1473" spans="1:34" x14ac:dyDescent="0.25">
      <c r="A1473" s="249" t="s">
        <v>573</v>
      </c>
      <c r="D1473" s="282" t="str">
        <f t="shared" si="381"/>
        <v>Q2 2024</v>
      </c>
      <c r="E1473" s="114" t="s">
        <v>137</v>
      </c>
      <c r="F1473" s="115" t="s">
        <v>84</v>
      </c>
      <c r="G1473" s="157" t="s">
        <v>43</v>
      </c>
      <c r="H1473" s="157" t="s">
        <v>197</v>
      </c>
      <c r="I1473" s="116" t="s">
        <v>64</v>
      </c>
      <c r="J1473" s="116" t="s">
        <v>51</v>
      </c>
      <c r="K1473" s="116" t="s">
        <v>46</v>
      </c>
      <c r="L1473" s="116" t="s">
        <v>46</v>
      </c>
      <c r="M1473" s="116"/>
      <c r="N1473" s="117">
        <v>1.72</v>
      </c>
      <c r="O1473" s="146">
        <v>396</v>
      </c>
      <c r="P1473" s="146">
        <v>484</v>
      </c>
      <c r="Q1473" s="242">
        <v>1.4</v>
      </c>
      <c r="R1473" s="118" t="str">
        <f t="shared" si="382"/>
        <v>300 - 399</v>
      </c>
      <c r="S1473" s="118" t="str">
        <f t="shared" si="383"/>
        <v>1.6 - 1.79</v>
      </c>
      <c r="T1473" s="119">
        <f t="shared" si="384"/>
        <v>2.4079999999999999</v>
      </c>
      <c r="U1473" s="120">
        <f t="shared" si="385"/>
        <v>1.3095925261306927</v>
      </c>
      <c r="V1473" s="161">
        <f t="shared" si="386"/>
        <v>2.4079999999999999</v>
      </c>
      <c r="W1473" s="161">
        <f t="shared" si="387"/>
        <v>875.50049685879662</v>
      </c>
      <c r="X1473" s="121">
        <f t="shared" si="388"/>
        <v>37.383361303377271</v>
      </c>
      <c r="Y1473" s="188">
        <v>26.702400930983767</v>
      </c>
      <c r="Z1473" s="148">
        <f t="shared" si="389"/>
        <v>9</v>
      </c>
      <c r="AA1473" s="148">
        <f t="shared" si="390"/>
        <v>11</v>
      </c>
      <c r="AB1473" s="122">
        <f t="shared" si="391"/>
        <v>363.57994055597868</v>
      </c>
      <c r="AC1473" s="30">
        <f t="shared" si="392"/>
        <v>935.42323295049482</v>
      </c>
      <c r="AD1473" s="31">
        <f t="shared" si="393"/>
        <v>0.81818181818181823</v>
      </c>
      <c r="AE1473" s="164">
        <f t="shared" si="394"/>
        <v>43.687999999999995</v>
      </c>
      <c r="AF1473" s="165">
        <f t="shared" si="395"/>
        <v>37.383361303377271</v>
      </c>
      <c r="AH1473" t="str">
        <f t="shared" si="396"/>
        <v>2024</v>
      </c>
    </row>
    <row r="1474" spans="1:34" x14ac:dyDescent="0.25">
      <c r="A1474" s="249" t="s">
        <v>573</v>
      </c>
      <c r="D1474" s="282" t="str">
        <f t="shared" si="381"/>
        <v>Q2 2024</v>
      </c>
      <c r="E1474" s="114" t="s">
        <v>137</v>
      </c>
      <c r="F1474" s="115" t="s">
        <v>84</v>
      </c>
      <c r="G1474" s="157" t="s">
        <v>43</v>
      </c>
      <c r="H1474" s="157" t="s">
        <v>197</v>
      </c>
      <c r="I1474" s="116" t="s">
        <v>64</v>
      </c>
      <c r="J1474" s="116" t="s">
        <v>51</v>
      </c>
      <c r="K1474" s="116" t="s">
        <v>46</v>
      </c>
      <c r="L1474" s="116" t="s">
        <v>46</v>
      </c>
      <c r="M1474" s="116"/>
      <c r="N1474" s="117">
        <v>1.77</v>
      </c>
      <c r="O1474" s="146">
        <v>374</v>
      </c>
      <c r="P1474" s="146">
        <v>446</v>
      </c>
      <c r="Q1474" s="242">
        <v>0.28476600000000002</v>
      </c>
      <c r="R1474" s="118" t="str">
        <f t="shared" si="382"/>
        <v>300 - 399</v>
      </c>
      <c r="S1474" s="118" t="str">
        <f t="shared" si="383"/>
        <v>1.6 - 1.79</v>
      </c>
      <c r="T1474" s="119">
        <f t="shared" si="384"/>
        <v>0.50403582000000002</v>
      </c>
      <c r="U1474" s="120">
        <f t="shared" si="385"/>
        <v>0.28338405808597711</v>
      </c>
      <c r="V1474" s="161">
        <f t="shared" si="386"/>
        <v>0.50403582000000002</v>
      </c>
      <c r="W1474" s="161">
        <f t="shared" si="387"/>
        <v>165.75044697959268</v>
      </c>
      <c r="X1474" s="121">
        <f t="shared" si="388"/>
        <v>7.6039359035125242</v>
      </c>
      <c r="Y1474" s="188">
        <v>26.702400930983767</v>
      </c>
      <c r="Z1474" s="148">
        <f t="shared" si="389"/>
        <v>187</v>
      </c>
      <c r="AA1474" s="148">
        <f t="shared" si="390"/>
        <v>223</v>
      </c>
      <c r="AB1474" s="122">
        <f t="shared" si="391"/>
        <v>328.84656288831349</v>
      </c>
      <c r="AC1474" s="30">
        <f t="shared" si="392"/>
        <v>995.14709651425062</v>
      </c>
      <c r="AD1474" s="31">
        <f t="shared" si="393"/>
        <v>0.83856502242152464</v>
      </c>
      <c r="AE1474" s="164">
        <f t="shared" si="394"/>
        <v>44.957999999999998</v>
      </c>
      <c r="AF1474" s="165">
        <f t="shared" si="395"/>
        <v>7.6039359035125242</v>
      </c>
      <c r="AH1474" t="str">
        <f t="shared" si="396"/>
        <v>2024</v>
      </c>
    </row>
    <row r="1475" spans="1:34" x14ac:dyDescent="0.25">
      <c r="A1475" s="249" t="s">
        <v>573</v>
      </c>
      <c r="D1475" s="282" t="str">
        <f t="shared" si="381"/>
        <v>Q2 2024</v>
      </c>
      <c r="E1475" s="114" t="s">
        <v>137</v>
      </c>
      <c r="F1475" s="115" t="s">
        <v>84</v>
      </c>
      <c r="G1475" s="157" t="s">
        <v>43</v>
      </c>
      <c r="H1475" s="157" t="s">
        <v>197</v>
      </c>
      <c r="I1475" s="116" t="s">
        <v>64</v>
      </c>
      <c r="J1475" s="116" t="s">
        <v>51</v>
      </c>
      <c r="K1475" s="116" t="s">
        <v>46</v>
      </c>
      <c r="L1475" s="116" t="s">
        <v>46</v>
      </c>
      <c r="M1475" s="116"/>
      <c r="N1475" s="117">
        <v>1.78</v>
      </c>
      <c r="O1475" s="146">
        <v>368</v>
      </c>
      <c r="P1475" s="146">
        <v>448</v>
      </c>
      <c r="Q1475" s="242">
        <v>1.5233999999999999E-2</v>
      </c>
      <c r="R1475" s="118" t="str">
        <f t="shared" si="382"/>
        <v>300 - 399</v>
      </c>
      <c r="S1475" s="118" t="str">
        <f t="shared" si="383"/>
        <v>1.6 - 1.79</v>
      </c>
      <c r="T1475" s="119">
        <f t="shared" si="384"/>
        <v>2.7116519999999998E-2</v>
      </c>
      <c r="U1475" s="120">
        <f t="shared" si="385"/>
        <v>1.5273639308150056E-2</v>
      </c>
      <c r="V1475" s="161">
        <f t="shared" si="386"/>
        <v>2.7116519999999998E-2</v>
      </c>
      <c r="W1475" s="161">
        <f t="shared" si="387"/>
        <v>8.8321471672956164</v>
      </c>
      <c r="X1475" s="121">
        <f t="shared" si="388"/>
        <v>0.40678437578260668</v>
      </c>
      <c r="Y1475" s="188">
        <v>26.702400930983767</v>
      </c>
      <c r="Z1475" s="148">
        <f t="shared" si="389"/>
        <v>23</v>
      </c>
      <c r="AA1475" s="148">
        <f t="shared" si="390"/>
        <v>28</v>
      </c>
      <c r="AB1475" s="122">
        <f t="shared" si="391"/>
        <v>325.71093810325283</v>
      </c>
      <c r="AC1475" s="30">
        <f t="shared" si="392"/>
        <v>1002.6020288926123</v>
      </c>
      <c r="AD1475" s="31">
        <f t="shared" si="393"/>
        <v>0.8214285714285714</v>
      </c>
      <c r="AE1475" s="164">
        <f t="shared" si="394"/>
        <v>45.211999999999996</v>
      </c>
      <c r="AF1475" s="165">
        <f t="shared" si="395"/>
        <v>0.40678437578260668</v>
      </c>
      <c r="AH1475" t="str">
        <f t="shared" si="396"/>
        <v>2024</v>
      </c>
    </row>
    <row r="1476" spans="1:34" x14ac:dyDescent="0.25">
      <c r="A1476" s="249" t="s">
        <v>573</v>
      </c>
      <c r="D1476" s="282" t="str">
        <f t="shared" si="381"/>
        <v>Q2 2024</v>
      </c>
      <c r="E1476" s="114" t="s">
        <v>137</v>
      </c>
      <c r="F1476" s="115" t="s">
        <v>84</v>
      </c>
      <c r="G1476" s="157" t="s">
        <v>43</v>
      </c>
      <c r="H1476" s="157" t="s">
        <v>197</v>
      </c>
      <c r="I1476" s="116" t="s">
        <v>64</v>
      </c>
      <c r="J1476" s="116" t="s">
        <v>51</v>
      </c>
      <c r="K1476" s="116" t="s">
        <v>46</v>
      </c>
      <c r="L1476" s="116" t="s">
        <v>46</v>
      </c>
      <c r="M1476" s="116"/>
      <c r="N1476" s="117">
        <v>1.9</v>
      </c>
      <c r="O1476" s="146">
        <v>396</v>
      </c>
      <c r="P1476" s="146">
        <v>484</v>
      </c>
      <c r="Q1476" s="242">
        <v>1.9</v>
      </c>
      <c r="R1476" s="118" t="str">
        <f t="shared" si="382"/>
        <v>300 - 399</v>
      </c>
      <c r="S1476" s="118" t="str">
        <f t="shared" si="383"/>
        <v>1.8 - 1.99</v>
      </c>
      <c r="T1476" s="119">
        <f t="shared" si="384"/>
        <v>3.61</v>
      </c>
      <c r="U1476" s="120">
        <f t="shared" si="385"/>
        <v>2.1687628295049497</v>
      </c>
      <c r="V1476" s="161">
        <f t="shared" si="386"/>
        <v>3.61</v>
      </c>
      <c r="W1476" s="161">
        <f t="shared" si="387"/>
        <v>1188.1792457369384</v>
      </c>
      <c r="X1476" s="121">
        <f t="shared" si="388"/>
        <v>55.612706597524522</v>
      </c>
      <c r="Y1476" s="188">
        <v>29.269845577644485</v>
      </c>
      <c r="Z1476" s="148">
        <f t="shared" si="389"/>
        <v>9</v>
      </c>
      <c r="AA1476" s="148">
        <f t="shared" si="390"/>
        <v>11</v>
      </c>
      <c r="AB1476" s="122">
        <f t="shared" si="391"/>
        <v>329.135525134886</v>
      </c>
      <c r="AC1476" s="30">
        <f t="shared" si="392"/>
        <v>1141.454120792079</v>
      </c>
      <c r="AD1476" s="31">
        <f t="shared" si="393"/>
        <v>0.81818181818181823</v>
      </c>
      <c r="AE1476" s="164">
        <f t="shared" si="394"/>
        <v>48.26</v>
      </c>
      <c r="AF1476" s="165">
        <f t="shared" si="395"/>
        <v>55.612706597524522</v>
      </c>
      <c r="AH1476" t="str">
        <f t="shared" si="396"/>
        <v>2024</v>
      </c>
    </row>
    <row r="1477" spans="1:34" x14ac:dyDescent="0.25">
      <c r="A1477" s="249" t="s">
        <v>573</v>
      </c>
      <c r="D1477" s="282" t="str">
        <f t="shared" si="381"/>
        <v>Q2 2024</v>
      </c>
      <c r="E1477" s="114" t="s">
        <v>137</v>
      </c>
      <c r="F1477" s="115" t="s">
        <v>84</v>
      </c>
      <c r="G1477" s="157" t="s">
        <v>43</v>
      </c>
      <c r="H1477" s="157" t="s">
        <v>197</v>
      </c>
      <c r="I1477" s="116" t="s">
        <v>73</v>
      </c>
      <c r="J1477" s="116" t="s">
        <v>51</v>
      </c>
      <c r="K1477" s="116" t="s">
        <v>168</v>
      </c>
      <c r="L1477" s="116" t="s">
        <v>168</v>
      </c>
      <c r="M1477" s="116" t="s">
        <v>569</v>
      </c>
      <c r="N1477" s="117">
        <v>1.5</v>
      </c>
      <c r="O1477" s="146">
        <v>464</v>
      </c>
      <c r="P1477" s="146">
        <v>464</v>
      </c>
      <c r="Q1477" s="242">
        <v>5.1999999999999998E-2</v>
      </c>
      <c r="R1477" s="118" t="str">
        <f t="shared" si="382"/>
        <v>400 - 499</v>
      </c>
      <c r="S1477" s="118" t="str">
        <f t="shared" si="383"/>
        <v>1.4 - 1.59</v>
      </c>
      <c r="T1477" s="119">
        <f t="shared" si="384"/>
        <v>7.8E-2</v>
      </c>
      <c r="U1477" s="120">
        <f t="shared" si="385"/>
        <v>3.7741859999999988E-2</v>
      </c>
      <c r="V1477" s="161">
        <f t="shared" si="386"/>
        <v>7.7999999999999986E-2</v>
      </c>
      <c r="W1477" s="161">
        <f t="shared" si="387"/>
        <v>34.122144832938034</v>
      </c>
      <c r="X1477" s="121">
        <f t="shared" si="388"/>
        <v>1.1082812395200001</v>
      </c>
      <c r="Y1477" s="188">
        <v>21.313100760000005</v>
      </c>
      <c r="Z1477" s="148">
        <f t="shared" si="389"/>
        <v>1</v>
      </c>
      <c r="AA1477" s="148">
        <f t="shared" si="390"/>
        <v>1</v>
      </c>
      <c r="AB1477" s="122">
        <f t="shared" si="391"/>
        <v>437.46339529407737</v>
      </c>
      <c r="AC1477" s="30">
        <f t="shared" si="392"/>
        <v>725.80499999999984</v>
      </c>
      <c r="AD1477" s="31">
        <f t="shared" si="393"/>
        <v>1</v>
      </c>
      <c r="AE1477" s="164">
        <f t="shared" si="394"/>
        <v>38.099999999999994</v>
      </c>
      <c r="AF1477" s="165">
        <f t="shared" si="395"/>
        <v>1.1082812395200001</v>
      </c>
      <c r="AH1477" t="str">
        <f t="shared" si="396"/>
        <v>2024</v>
      </c>
    </row>
    <row r="1478" spans="1:34" x14ac:dyDescent="0.25">
      <c r="A1478" s="249" t="s">
        <v>573</v>
      </c>
      <c r="D1478" s="282" t="str">
        <f t="shared" si="381"/>
        <v>Q2 2024</v>
      </c>
      <c r="E1478" s="114" t="s">
        <v>137</v>
      </c>
      <c r="F1478" s="115" t="s">
        <v>84</v>
      </c>
      <c r="G1478" s="157" t="s">
        <v>43</v>
      </c>
      <c r="H1478" s="157" t="s">
        <v>197</v>
      </c>
      <c r="I1478" s="116" t="s">
        <v>50</v>
      </c>
      <c r="J1478" s="116" t="s">
        <v>51</v>
      </c>
      <c r="K1478" s="116" t="s">
        <v>75</v>
      </c>
      <c r="L1478" s="116" t="s">
        <v>75</v>
      </c>
      <c r="M1478" s="116" t="s">
        <v>425</v>
      </c>
      <c r="N1478" s="117">
        <v>1.5</v>
      </c>
      <c r="O1478" s="146">
        <v>466</v>
      </c>
      <c r="P1478" s="146">
        <v>466</v>
      </c>
      <c r="Q1478" s="242">
        <v>0.56200000000000006</v>
      </c>
      <c r="R1478" s="118" t="str">
        <f t="shared" si="382"/>
        <v>400 - 499</v>
      </c>
      <c r="S1478" s="118" t="str">
        <f t="shared" si="383"/>
        <v>1.4 - 1.59</v>
      </c>
      <c r="T1478" s="119">
        <f t="shared" si="384"/>
        <v>0.84300000000000008</v>
      </c>
      <c r="U1478" s="120">
        <f t="shared" si="385"/>
        <v>0.40790240999999999</v>
      </c>
      <c r="V1478" s="161">
        <f t="shared" si="386"/>
        <v>0.84299999999999997</v>
      </c>
      <c r="W1478" s="161">
        <f t="shared" si="387"/>
        <v>370.37121827701463</v>
      </c>
      <c r="X1478" s="121">
        <f t="shared" si="388"/>
        <v>12.013909630800002</v>
      </c>
      <c r="Y1478" s="188">
        <v>21.377063400000001</v>
      </c>
      <c r="Z1478" s="148">
        <f t="shared" si="389"/>
        <v>1</v>
      </c>
      <c r="AA1478" s="148">
        <f t="shared" si="390"/>
        <v>1</v>
      </c>
      <c r="AB1478" s="122">
        <f t="shared" si="391"/>
        <v>439.34901337724153</v>
      </c>
      <c r="AC1478" s="30">
        <f t="shared" si="392"/>
        <v>725.80499999999984</v>
      </c>
      <c r="AD1478" s="31">
        <f t="shared" si="393"/>
        <v>1</v>
      </c>
      <c r="AE1478" s="164">
        <f t="shared" si="394"/>
        <v>38.099999999999994</v>
      </c>
      <c r="AF1478" s="165">
        <f t="shared" si="395"/>
        <v>12.013909630800002</v>
      </c>
      <c r="AH1478" t="str">
        <f t="shared" si="396"/>
        <v>2024</v>
      </c>
    </row>
    <row r="1479" spans="1:34" x14ac:dyDescent="0.25">
      <c r="A1479" s="249" t="s">
        <v>573</v>
      </c>
      <c r="D1479" s="282" t="str">
        <f t="shared" si="381"/>
        <v>Q2 2024</v>
      </c>
      <c r="E1479" s="114" t="s">
        <v>137</v>
      </c>
      <c r="F1479" s="115" t="s">
        <v>84</v>
      </c>
      <c r="G1479" s="157" t="s">
        <v>43</v>
      </c>
      <c r="H1479" s="157" t="s">
        <v>197</v>
      </c>
      <c r="I1479" s="116" t="s">
        <v>73</v>
      </c>
      <c r="J1479" s="116" t="s">
        <v>51</v>
      </c>
      <c r="K1479" s="116" t="s">
        <v>75</v>
      </c>
      <c r="L1479" s="116" t="s">
        <v>75</v>
      </c>
      <c r="M1479" s="116" t="s">
        <v>457</v>
      </c>
      <c r="N1479" s="117">
        <v>1.5</v>
      </c>
      <c r="O1479" s="146">
        <v>466</v>
      </c>
      <c r="P1479" s="146">
        <v>466</v>
      </c>
      <c r="Q1479" s="242">
        <v>0.59399999999999997</v>
      </c>
      <c r="R1479" s="118" t="str">
        <f t="shared" si="382"/>
        <v>400 - 499</v>
      </c>
      <c r="S1479" s="118" t="str">
        <f t="shared" si="383"/>
        <v>1.4 - 1.59</v>
      </c>
      <c r="T1479" s="119">
        <f t="shared" si="384"/>
        <v>0.89100000000000001</v>
      </c>
      <c r="U1479" s="120">
        <f t="shared" si="385"/>
        <v>0.43112816999999992</v>
      </c>
      <c r="V1479" s="161">
        <f t="shared" si="386"/>
        <v>0.8909999999999999</v>
      </c>
      <c r="W1479" s="161">
        <f t="shared" si="387"/>
        <v>391.45997091912216</v>
      </c>
      <c r="X1479" s="121">
        <f t="shared" si="388"/>
        <v>12.697975659599999</v>
      </c>
      <c r="Y1479" s="188">
        <v>21.377063400000001</v>
      </c>
      <c r="Z1479" s="148">
        <f t="shared" si="389"/>
        <v>1</v>
      </c>
      <c r="AA1479" s="148">
        <f t="shared" si="390"/>
        <v>1</v>
      </c>
      <c r="AB1479" s="122">
        <f t="shared" si="391"/>
        <v>439.34901337724153</v>
      </c>
      <c r="AC1479" s="30">
        <f t="shared" si="392"/>
        <v>725.80499999999984</v>
      </c>
      <c r="AD1479" s="31">
        <f t="shared" si="393"/>
        <v>1</v>
      </c>
      <c r="AE1479" s="164">
        <f t="shared" si="394"/>
        <v>38.099999999999994</v>
      </c>
      <c r="AF1479" s="165">
        <f t="shared" si="395"/>
        <v>12.697975659599999</v>
      </c>
      <c r="AH1479" t="str">
        <f t="shared" si="396"/>
        <v>2024</v>
      </c>
    </row>
    <row r="1480" spans="1:34" x14ac:dyDescent="0.25">
      <c r="A1480" s="249" t="s">
        <v>573</v>
      </c>
      <c r="D1480" s="282" t="str">
        <f t="shared" si="381"/>
        <v>Q2 2024</v>
      </c>
      <c r="E1480" s="114" t="s">
        <v>137</v>
      </c>
      <c r="F1480" s="115" t="s">
        <v>84</v>
      </c>
      <c r="G1480" s="157" t="s">
        <v>43</v>
      </c>
      <c r="H1480" s="157" t="s">
        <v>197</v>
      </c>
      <c r="I1480" s="116" t="s">
        <v>50</v>
      </c>
      <c r="J1480" s="116" t="s">
        <v>51</v>
      </c>
      <c r="K1480" s="116" t="s">
        <v>78</v>
      </c>
      <c r="L1480" s="116" t="s">
        <v>78</v>
      </c>
      <c r="M1480" s="116" t="s">
        <v>304</v>
      </c>
      <c r="N1480" s="117">
        <v>1.91</v>
      </c>
      <c r="O1480" s="146">
        <v>378</v>
      </c>
      <c r="P1480" s="146">
        <v>496</v>
      </c>
      <c r="Q1480" s="242">
        <v>7.9000000000000001E-2</v>
      </c>
      <c r="R1480" s="118" t="str">
        <f t="shared" si="382"/>
        <v>300 - 399</v>
      </c>
      <c r="S1480" s="118" t="str">
        <f t="shared" si="383"/>
        <v>1.8 - 1.99</v>
      </c>
      <c r="T1480" s="119">
        <f t="shared" si="384"/>
        <v>0.15089</v>
      </c>
      <c r="U1480" s="120">
        <f t="shared" si="385"/>
        <v>8.9638956499563341E-2</v>
      </c>
      <c r="V1480" s="161">
        <f t="shared" si="386"/>
        <v>0.15089</v>
      </c>
      <c r="W1480" s="161">
        <f t="shared" si="387"/>
        <v>49.265859375433607</v>
      </c>
      <c r="X1480" s="121">
        <f t="shared" si="388"/>
        <v>1.9316513074352262</v>
      </c>
      <c r="Y1480" s="188">
        <v>24.451282372597799</v>
      </c>
      <c r="Z1480" s="148">
        <f t="shared" si="389"/>
        <v>189</v>
      </c>
      <c r="AA1480" s="148">
        <f t="shared" si="390"/>
        <v>248</v>
      </c>
      <c r="AB1480" s="122">
        <f t="shared" si="391"/>
        <v>326.5018183804998</v>
      </c>
      <c r="AC1480" s="30">
        <f t="shared" si="392"/>
        <v>1134.6703354375106</v>
      </c>
      <c r="AD1480" s="31">
        <f t="shared" si="393"/>
        <v>0.76209677419354838</v>
      </c>
      <c r="AE1480" s="164">
        <f t="shared" si="394"/>
        <v>48.513999999999996</v>
      </c>
      <c r="AF1480" s="165">
        <f t="shared" si="395"/>
        <v>1.9316513074352262</v>
      </c>
      <c r="AH1480" t="str">
        <f t="shared" si="396"/>
        <v>2024</v>
      </c>
    </row>
    <row r="1481" spans="1:34" x14ac:dyDescent="0.25">
      <c r="A1481" s="249" t="s">
        <v>573</v>
      </c>
      <c r="D1481" s="282" t="str">
        <f t="shared" si="381"/>
        <v>Q2 2024</v>
      </c>
      <c r="E1481" s="114" t="s">
        <v>137</v>
      </c>
      <c r="F1481" s="115" t="s">
        <v>84</v>
      </c>
      <c r="G1481" s="157" t="s">
        <v>43</v>
      </c>
      <c r="H1481" s="157" t="s">
        <v>197</v>
      </c>
      <c r="I1481" s="116" t="s">
        <v>73</v>
      </c>
      <c r="J1481" s="116" t="s">
        <v>51</v>
      </c>
      <c r="K1481" s="116" t="s">
        <v>78</v>
      </c>
      <c r="L1481" s="116" t="s">
        <v>78</v>
      </c>
      <c r="M1481" s="116" t="s">
        <v>303</v>
      </c>
      <c r="N1481" s="117">
        <v>1.75</v>
      </c>
      <c r="O1481" s="146">
        <v>372</v>
      </c>
      <c r="P1481" s="146">
        <v>430</v>
      </c>
      <c r="Q1481" s="242">
        <v>5.5E-2</v>
      </c>
      <c r="R1481" s="118" t="str">
        <f t="shared" si="382"/>
        <v>300 - 399</v>
      </c>
      <c r="S1481" s="118" t="str">
        <f t="shared" si="383"/>
        <v>1.6 - 1.79</v>
      </c>
      <c r="T1481" s="119">
        <f t="shared" si="384"/>
        <v>9.6250000000000002E-2</v>
      </c>
      <c r="U1481" s="120">
        <f t="shared" si="385"/>
        <v>5.3769178909256241E-2</v>
      </c>
      <c r="V1481" s="161">
        <f t="shared" si="386"/>
        <v>9.6250000000000002E-2</v>
      </c>
      <c r="W1481" s="161">
        <f t="shared" si="387"/>
        <v>31.271937899656937</v>
      </c>
      <c r="X1481" s="121">
        <f t="shared" si="388"/>
        <v>1.0614052679999999</v>
      </c>
      <c r="Y1481" s="188">
        <v>19.298277599999999</v>
      </c>
      <c r="Z1481" s="148">
        <f t="shared" si="389"/>
        <v>186</v>
      </c>
      <c r="AA1481" s="148">
        <f t="shared" si="390"/>
        <v>215</v>
      </c>
      <c r="AB1481" s="122">
        <f t="shared" si="391"/>
        <v>324.90325090552659</v>
      </c>
      <c r="AC1481" s="30">
        <f t="shared" si="392"/>
        <v>977.62143471374986</v>
      </c>
      <c r="AD1481" s="31">
        <f t="shared" si="393"/>
        <v>0.8651162790697674</v>
      </c>
      <c r="AE1481" s="164">
        <f t="shared" si="394"/>
        <v>44.449999999999996</v>
      </c>
      <c r="AF1481" s="165">
        <f t="shared" si="395"/>
        <v>1.0614052679999999</v>
      </c>
      <c r="AH1481" t="str">
        <f t="shared" si="396"/>
        <v>2024</v>
      </c>
    </row>
    <row r="1482" spans="1:34" x14ac:dyDescent="0.25">
      <c r="A1482" s="249" t="s">
        <v>573</v>
      </c>
      <c r="D1482" s="282" t="str">
        <f t="shared" ref="D1482:D1545" si="397">F1482&amp;" "&amp;E1482</f>
        <v>Q2 2024</v>
      </c>
      <c r="E1482" s="114" t="s">
        <v>137</v>
      </c>
      <c r="F1482" s="115" t="s">
        <v>84</v>
      </c>
      <c r="G1482" s="157" t="s">
        <v>43</v>
      </c>
      <c r="H1482" s="157" t="s">
        <v>197</v>
      </c>
      <c r="I1482" s="116" t="s">
        <v>50</v>
      </c>
      <c r="J1482" s="116" t="s">
        <v>51</v>
      </c>
      <c r="K1482" s="116" t="s">
        <v>70</v>
      </c>
      <c r="L1482" s="116" t="s">
        <v>74</v>
      </c>
      <c r="M1482" s="116" t="s">
        <v>305</v>
      </c>
      <c r="N1482" s="117">
        <v>1.2</v>
      </c>
      <c r="O1482" s="146">
        <v>450</v>
      </c>
      <c r="P1482" s="146">
        <v>450</v>
      </c>
      <c r="Q1482" s="242">
        <v>0.33400000000000002</v>
      </c>
      <c r="R1482" s="118" t="str">
        <f t="shared" si="382"/>
        <v>500 - 599</v>
      </c>
      <c r="S1482" s="118" t="str">
        <f t="shared" si="383"/>
        <v>1.2 - 1.39</v>
      </c>
      <c r="T1482" s="119">
        <f t="shared" si="384"/>
        <v>0.40079999999999999</v>
      </c>
      <c r="U1482" s="120">
        <f t="shared" si="385"/>
        <v>0.15514807679999995</v>
      </c>
      <c r="V1482" s="161">
        <f t="shared" si="386"/>
        <v>0.40080000000000005</v>
      </c>
      <c r="W1482" s="161">
        <f t="shared" si="387"/>
        <v>212.55629842467621</v>
      </c>
      <c r="X1482" s="121">
        <f t="shared" si="388"/>
        <v>5.9462308300331888</v>
      </c>
      <c r="Y1482" s="188">
        <v>17.803086317464636</v>
      </c>
      <c r="Z1482" s="148">
        <f t="shared" si="389"/>
        <v>1</v>
      </c>
      <c r="AA1482" s="148">
        <f t="shared" si="390"/>
        <v>1</v>
      </c>
      <c r="AB1482" s="122">
        <f t="shared" si="391"/>
        <v>530.33008588991072</v>
      </c>
      <c r="AC1482" s="30">
        <f t="shared" si="392"/>
        <v>464.51519999999988</v>
      </c>
      <c r="AD1482" s="31">
        <f t="shared" si="393"/>
        <v>1</v>
      </c>
      <c r="AE1482" s="164">
        <f t="shared" si="394"/>
        <v>30.479999999999997</v>
      </c>
      <c r="AF1482" s="165">
        <f t="shared" si="395"/>
        <v>5.9462308300331888</v>
      </c>
      <c r="AH1482" t="str">
        <f t="shared" si="396"/>
        <v>2024</v>
      </c>
    </row>
    <row r="1483" spans="1:34" x14ac:dyDescent="0.25">
      <c r="A1483" s="249" t="s">
        <v>573</v>
      </c>
      <c r="D1483" s="282" t="str">
        <f t="shared" si="397"/>
        <v>Q2 2024</v>
      </c>
      <c r="E1483" s="114" t="s">
        <v>137</v>
      </c>
      <c r="F1483" s="115" t="s">
        <v>84</v>
      </c>
      <c r="G1483" s="157" t="s">
        <v>43</v>
      </c>
      <c r="H1483" s="157" t="s">
        <v>197</v>
      </c>
      <c r="I1483" s="116" t="s">
        <v>73</v>
      </c>
      <c r="J1483" s="116" t="s">
        <v>51</v>
      </c>
      <c r="K1483" s="116" t="s">
        <v>70</v>
      </c>
      <c r="L1483" s="116" t="s">
        <v>77</v>
      </c>
      <c r="M1483" s="116" t="s">
        <v>482</v>
      </c>
      <c r="N1483" s="117">
        <v>1.78</v>
      </c>
      <c r="O1483" s="146">
        <v>416</v>
      </c>
      <c r="P1483" s="146">
        <v>468</v>
      </c>
      <c r="Q1483" s="242">
        <v>0.68</v>
      </c>
      <c r="R1483" s="118" t="str">
        <f t="shared" si="382"/>
        <v>300 - 399</v>
      </c>
      <c r="S1483" s="118" t="str">
        <f t="shared" si="383"/>
        <v>1.6 - 1.79</v>
      </c>
      <c r="T1483" s="119">
        <f t="shared" si="384"/>
        <v>1.2104000000000001</v>
      </c>
      <c r="U1483" s="120">
        <f t="shared" si="385"/>
        <v>0.69020936040165504</v>
      </c>
      <c r="V1483" s="161">
        <f t="shared" si="386"/>
        <v>1.2104000000000001</v>
      </c>
      <c r="W1483" s="161">
        <f t="shared" si="387"/>
        <v>425.79078430609565</v>
      </c>
      <c r="X1483" s="121">
        <f t="shared" si="388"/>
        <v>12.408368000000003</v>
      </c>
      <c r="Y1483" s="188">
        <v>18.247600000000002</v>
      </c>
      <c r="Z1483" s="148">
        <f t="shared" si="389"/>
        <v>8</v>
      </c>
      <c r="AA1483" s="148">
        <f t="shared" si="390"/>
        <v>9</v>
      </c>
      <c r="AB1483" s="122">
        <f t="shared" si="391"/>
        <v>351.77692027932551</v>
      </c>
      <c r="AC1483" s="30">
        <f t="shared" si="392"/>
        <v>1015.0137652965515</v>
      </c>
      <c r="AD1483" s="31">
        <f t="shared" si="393"/>
        <v>0.88888888888888884</v>
      </c>
      <c r="AE1483" s="164">
        <f t="shared" si="394"/>
        <v>45.211999999999996</v>
      </c>
      <c r="AF1483" s="165">
        <f t="shared" si="395"/>
        <v>12.408368000000003</v>
      </c>
      <c r="AH1483" t="str">
        <f t="shared" si="396"/>
        <v>2024</v>
      </c>
    </row>
    <row r="1484" spans="1:34" x14ac:dyDescent="0.25">
      <c r="A1484" s="249" t="s">
        <v>573</v>
      </c>
      <c r="D1484" s="282" t="str">
        <f t="shared" si="397"/>
        <v>Q2 2024</v>
      </c>
      <c r="E1484" s="114" t="s">
        <v>137</v>
      </c>
      <c r="F1484" s="115" t="s">
        <v>84</v>
      </c>
      <c r="G1484" s="157" t="s">
        <v>43</v>
      </c>
      <c r="H1484" s="157" t="s">
        <v>197</v>
      </c>
      <c r="I1484" s="116" t="s">
        <v>73</v>
      </c>
      <c r="J1484" s="116" t="s">
        <v>51</v>
      </c>
      <c r="K1484" s="116" t="s">
        <v>70</v>
      </c>
      <c r="L1484" s="116" t="s">
        <v>70</v>
      </c>
      <c r="M1484" s="116" t="s">
        <v>294</v>
      </c>
      <c r="N1484" s="117">
        <v>1.5</v>
      </c>
      <c r="O1484" s="146">
        <v>464</v>
      </c>
      <c r="P1484" s="146">
        <v>464</v>
      </c>
      <c r="Q1484" s="242">
        <v>0.1</v>
      </c>
      <c r="R1484" s="118" t="str">
        <f t="shared" si="382"/>
        <v>400 - 499</v>
      </c>
      <c r="S1484" s="118" t="str">
        <f t="shared" si="383"/>
        <v>1.4 - 1.59</v>
      </c>
      <c r="T1484" s="119">
        <f t="shared" si="384"/>
        <v>0.15000000000000002</v>
      </c>
      <c r="U1484" s="120">
        <f t="shared" si="385"/>
        <v>7.2580499999999992E-2</v>
      </c>
      <c r="V1484" s="161">
        <f t="shared" si="386"/>
        <v>0.15</v>
      </c>
      <c r="W1484" s="161">
        <f t="shared" si="387"/>
        <v>65.619509294111609</v>
      </c>
      <c r="X1484" s="121">
        <f t="shared" si="388"/>
        <v>2.1313100760000006</v>
      </c>
      <c r="Y1484" s="188">
        <v>21.313100760000005</v>
      </c>
      <c r="Z1484" s="148">
        <f t="shared" si="389"/>
        <v>1</v>
      </c>
      <c r="AA1484" s="148">
        <f t="shared" si="390"/>
        <v>1</v>
      </c>
      <c r="AB1484" s="122">
        <f t="shared" si="391"/>
        <v>437.46339529407737</v>
      </c>
      <c r="AC1484" s="30">
        <f t="shared" si="392"/>
        <v>725.80499999999984</v>
      </c>
      <c r="AD1484" s="31">
        <f t="shared" si="393"/>
        <v>1</v>
      </c>
      <c r="AE1484" s="164">
        <f t="shared" si="394"/>
        <v>38.099999999999994</v>
      </c>
      <c r="AF1484" s="165">
        <f t="shared" si="395"/>
        <v>2.1313100760000006</v>
      </c>
      <c r="AH1484" t="str">
        <f t="shared" si="396"/>
        <v>2024</v>
      </c>
    </row>
    <row r="1485" spans="1:34" x14ac:dyDescent="0.25">
      <c r="A1485" s="249" t="s">
        <v>573</v>
      </c>
      <c r="D1485" s="282" t="str">
        <f t="shared" si="397"/>
        <v>Q2 2024</v>
      </c>
      <c r="E1485" s="114" t="s">
        <v>137</v>
      </c>
      <c r="F1485" s="115" t="s">
        <v>84</v>
      </c>
      <c r="G1485" s="157" t="s">
        <v>43</v>
      </c>
      <c r="H1485" s="157" t="s">
        <v>197</v>
      </c>
      <c r="I1485" s="116" t="s">
        <v>50</v>
      </c>
      <c r="J1485" s="116" t="s">
        <v>51</v>
      </c>
      <c r="K1485" s="116" t="s">
        <v>55</v>
      </c>
      <c r="L1485" s="116" t="s">
        <v>55</v>
      </c>
      <c r="M1485" s="116" t="s">
        <v>563</v>
      </c>
      <c r="N1485" s="117">
        <v>1.5</v>
      </c>
      <c r="O1485" s="146">
        <v>480</v>
      </c>
      <c r="P1485" s="146">
        <v>480</v>
      </c>
      <c r="Q1485" s="242">
        <v>0.3</v>
      </c>
      <c r="R1485" s="118" t="str">
        <f t="shared" si="382"/>
        <v>400 - 499</v>
      </c>
      <c r="S1485" s="118" t="str">
        <f t="shared" si="383"/>
        <v>1.4 - 1.59</v>
      </c>
      <c r="T1485" s="119">
        <f t="shared" si="384"/>
        <v>0.44999999999999996</v>
      </c>
      <c r="U1485" s="120">
        <f t="shared" si="385"/>
        <v>0.21774149999999995</v>
      </c>
      <c r="V1485" s="161">
        <f t="shared" si="386"/>
        <v>0.44999999999999996</v>
      </c>
      <c r="W1485" s="161">
        <f t="shared" si="387"/>
        <v>203.64675298172568</v>
      </c>
      <c r="X1485" s="121">
        <f t="shared" si="388"/>
        <v>6.5474405640000004</v>
      </c>
      <c r="Y1485" s="188">
        <v>21.824801880000003</v>
      </c>
      <c r="Z1485" s="148">
        <f t="shared" si="389"/>
        <v>1</v>
      </c>
      <c r="AA1485" s="148">
        <f t="shared" si="390"/>
        <v>1</v>
      </c>
      <c r="AB1485" s="122">
        <f t="shared" si="391"/>
        <v>452.54833995939043</v>
      </c>
      <c r="AC1485" s="30">
        <f t="shared" si="392"/>
        <v>725.80499999999984</v>
      </c>
      <c r="AD1485" s="31">
        <f t="shared" si="393"/>
        <v>1</v>
      </c>
      <c r="AE1485" s="164">
        <f t="shared" si="394"/>
        <v>38.099999999999994</v>
      </c>
      <c r="AF1485" s="165">
        <f t="shared" si="395"/>
        <v>6.5474405640000004</v>
      </c>
      <c r="AH1485" t="str">
        <f t="shared" si="396"/>
        <v>2024</v>
      </c>
    </row>
    <row r="1486" spans="1:34" x14ac:dyDescent="0.25">
      <c r="A1486" s="249" t="s">
        <v>573</v>
      </c>
      <c r="D1486" s="282" t="str">
        <f t="shared" si="397"/>
        <v>Q2 2024</v>
      </c>
      <c r="E1486" s="114" t="s">
        <v>137</v>
      </c>
      <c r="F1486" s="115" t="s">
        <v>84</v>
      </c>
      <c r="G1486" s="157" t="s">
        <v>43</v>
      </c>
      <c r="H1486" s="157" t="s">
        <v>197</v>
      </c>
      <c r="I1486" s="116" t="s">
        <v>88</v>
      </c>
      <c r="J1486" s="116" t="s">
        <v>51</v>
      </c>
      <c r="K1486" s="116" t="s">
        <v>55</v>
      </c>
      <c r="L1486" s="116" t="s">
        <v>55</v>
      </c>
      <c r="M1486" s="116"/>
      <c r="N1486" s="117">
        <v>1.2</v>
      </c>
      <c r="O1486" s="146">
        <v>360</v>
      </c>
      <c r="P1486" s="146">
        <v>360</v>
      </c>
      <c r="Q1486" s="242">
        <v>0.434948</v>
      </c>
      <c r="R1486" s="118" t="str">
        <f t="shared" ref="R1486:R1549" si="398">VLOOKUP(MATCH(AB1486, PPIDefinition, 1), Index2PPICat, 2, FALSE)</f>
        <v>400 - 499</v>
      </c>
      <c r="S1486" s="118" t="str">
        <f t="shared" ref="S1486:S1549" si="399">VLOOKUP(MATCH(N1486, SizeDefinition, 1), Index2SizeCat, 2, FALSE)</f>
        <v>1.2 - 1.39</v>
      </c>
      <c r="T1486" s="119">
        <f t="shared" ref="T1486:T1549" si="400">N1486*Q1486</f>
        <v>0.5219376</v>
      </c>
      <c r="U1486" s="120">
        <f t="shared" ref="U1486:U1549" si="401">Q1486*AC1486/1000</f>
        <v>0.20203995720959994</v>
      </c>
      <c r="V1486" s="161">
        <f t="shared" ref="V1486:V1549" si="402">Q1486*AE1486/25.4</f>
        <v>0.5219376</v>
      </c>
      <c r="W1486" s="161">
        <f t="shared" ref="W1486:W1549" si="403">Q1486*SQRT(O1486^2+P1486^2)</f>
        <v>221.43936978973906</v>
      </c>
      <c r="X1486" s="121">
        <f t="shared" ref="X1486:X1549" si="404">IF(Q1486=0, 0, Q1486*Y1486)</f>
        <v>6.6752339390714841</v>
      </c>
      <c r="Y1486" s="188">
        <v>15.347199984990123</v>
      </c>
      <c r="Z1486" s="148">
        <f t="shared" ref="Z1486:Z1549" si="405">VLOOKUP(O1486&amp;" x "&amp;P1486, Reso2Code, 3, FALSE)</f>
        <v>1</v>
      </c>
      <c r="AA1486" s="148">
        <f t="shared" ref="AA1486:AA1549" si="406">VLOOKUP(O1486&amp;" x "&amp;P1486, Reso2Code, 4, FALSE)</f>
        <v>1</v>
      </c>
      <c r="AB1486" s="122">
        <f t="shared" ref="AB1486:AB1549" si="407">SQRT(O1486^2+P1486^2)/N1486</f>
        <v>424.26406871192853</v>
      </c>
      <c r="AC1486" s="30">
        <f t="shared" ref="AC1486:AC1549" si="408">AE1486^2*AD1486/(1+AD1486^2)</f>
        <v>464.51519999999988</v>
      </c>
      <c r="AD1486" s="31">
        <f t="shared" ref="AD1486:AD1549" si="409">IF(Z1486=0, 0, Z1486/AA1486)</f>
        <v>1</v>
      </c>
      <c r="AE1486" s="164">
        <f t="shared" ref="AE1486:AE1549" si="410">N1486*25.4</f>
        <v>30.479999999999997</v>
      </c>
      <c r="AF1486" s="165">
        <f t="shared" ref="AF1486:AF1549" si="411">Q1486*Y1486</f>
        <v>6.6752339390714841</v>
      </c>
      <c r="AH1486" t="str">
        <f t="shared" ref="AH1486:AH1549" si="412">TEXT(E1486, "####")</f>
        <v>2024</v>
      </c>
    </row>
    <row r="1487" spans="1:34" x14ac:dyDescent="0.25">
      <c r="A1487" s="249" t="s">
        <v>573</v>
      </c>
      <c r="D1487" s="282" t="str">
        <f t="shared" si="397"/>
        <v>Q2 2024</v>
      </c>
      <c r="E1487" s="114" t="s">
        <v>137</v>
      </c>
      <c r="F1487" s="115" t="s">
        <v>84</v>
      </c>
      <c r="G1487" s="157" t="s">
        <v>43</v>
      </c>
      <c r="H1487" s="157" t="s">
        <v>197</v>
      </c>
      <c r="I1487" s="116" t="s">
        <v>88</v>
      </c>
      <c r="J1487" s="116" t="s">
        <v>51</v>
      </c>
      <c r="K1487" s="116" t="s">
        <v>55</v>
      </c>
      <c r="L1487" s="116" t="s">
        <v>55</v>
      </c>
      <c r="M1487" s="116"/>
      <c r="N1487" s="117">
        <v>1.31</v>
      </c>
      <c r="O1487" s="146">
        <v>360</v>
      </c>
      <c r="P1487" s="146">
        <v>360</v>
      </c>
      <c r="Q1487" s="242">
        <v>1.1834</v>
      </c>
      <c r="R1487" s="118" t="str">
        <f t="shared" si="398"/>
        <v>300 - 399</v>
      </c>
      <c r="S1487" s="118" t="str">
        <f t="shared" si="399"/>
        <v>1.2 - 1.39</v>
      </c>
      <c r="T1487" s="119">
        <f t="shared" si="400"/>
        <v>1.550254</v>
      </c>
      <c r="U1487" s="120">
        <f t="shared" si="401"/>
        <v>0.65510602526920014</v>
      </c>
      <c r="V1487" s="161">
        <f t="shared" si="402"/>
        <v>1.5502540000000002</v>
      </c>
      <c r="W1487" s="161">
        <f t="shared" si="403"/>
        <v>602.48891869643546</v>
      </c>
      <c r="X1487" s="121">
        <f t="shared" si="404"/>
        <v>21.285867254232006</v>
      </c>
      <c r="Y1487" s="188">
        <v>17.987043480000004</v>
      </c>
      <c r="Z1487" s="148">
        <f t="shared" si="405"/>
        <v>1</v>
      </c>
      <c r="AA1487" s="148">
        <f t="shared" si="406"/>
        <v>1</v>
      </c>
      <c r="AB1487" s="122">
        <f t="shared" si="407"/>
        <v>388.6388415681788</v>
      </c>
      <c r="AC1487" s="30">
        <f t="shared" si="408"/>
        <v>553.57953800000007</v>
      </c>
      <c r="AD1487" s="31">
        <f t="shared" si="409"/>
        <v>1</v>
      </c>
      <c r="AE1487" s="164">
        <f t="shared" si="410"/>
        <v>33.274000000000001</v>
      </c>
      <c r="AF1487" s="165">
        <f t="shared" si="411"/>
        <v>21.285867254232006</v>
      </c>
      <c r="AH1487" t="str">
        <f t="shared" si="412"/>
        <v>2024</v>
      </c>
    </row>
    <row r="1488" spans="1:34" x14ac:dyDescent="0.25">
      <c r="A1488" s="249" t="s">
        <v>573</v>
      </c>
      <c r="D1488" s="282" t="str">
        <f t="shared" si="397"/>
        <v>Q2 2024</v>
      </c>
      <c r="E1488" s="114" t="s">
        <v>137</v>
      </c>
      <c r="F1488" s="115" t="s">
        <v>84</v>
      </c>
      <c r="G1488" s="157" t="s">
        <v>43</v>
      </c>
      <c r="H1488" s="157" t="s">
        <v>197</v>
      </c>
      <c r="I1488" s="116" t="s">
        <v>88</v>
      </c>
      <c r="J1488" s="116" t="s">
        <v>51</v>
      </c>
      <c r="K1488" s="116" t="s">
        <v>55</v>
      </c>
      <c r="L1488" s="116" t="s">
        <v>55</v>
      </c>
      <c r="M1488" s="116"/>
      <c r="N1488" s="117">
        <v>1.47</v>
      </c>
      <c r="O1488" s="146">
        <v>360</v>
      </c>
      <c r="P1488" s="146">
        <v>360</v>
      </c>
      <c r="Q1488" s="242">
        <v>1.8236000000000001</v>
      </c>
      <c r="R1488" s="118" t="str">
        <f t="shared" si="398"/>
        <v>300 - 399</v>
      </c>
      <c r="S1488" s="118" t="str">
        <f t="shared" si="399"/>
        <v>1.4 - 1.59</v>
      </c>
      <c r="T1488" s="119">
        <f t="shared" si="400"/>
        <v>2.6806920000000001</v>
      </c>
      <c r="U1488" s="120">
        <f t="shared" si="401"/>
        <v>1.2711643092791995</v>
      </c>
      <c r="V1488" s="161">
        <f t="shared" si="402"/>
        <v>2.6806919999999996</v>
      </c>
      <c r="W1488" s="161">
        <f t="shared" si="403"/>
        <v>928.42554684368747</v>
      </c>
      <c r="X1488" s="121">
        <f t="shared" si="404"/>
        <v>32.80117249012801</v>
      </c>
      <c r="Y1488" s="188">
        <v>17.987043480000004</v>
      </c>
      <c r="Z1488" s="148">
        <f t="shared" si="405"/>
        <v>1</v>
      </c>
      <c r="AA1488" s="148">
        <f t="shared" si="406"/>
        <v>1</v>
      </c>
      <c r="AB1488" s="122">
        <f t="shared" si="407"/>
        <v>346.33801527504369</v>
      </c>
      <c r="AC1488" s="30">
        <f t="shared" si="408"/>
        <v>697.06312199999979</v>
      </c>
      <c r="AD1488" s="31">
        <f t="shared" si="409"/>
        <v>1</v>
      </c>
      <c r="AE1488" s="164">
        <f t="shared" si="410"/>
        <v>37.337999999999994</v>
      </c>
      <c r="AF1488" s="165">
        <f t="shared" si="411"/>
        <v>32.80117249012801</v>
      </c>
      <c r="AH1488" t="str">
        <f t="shared" si="412"/>
        <v>2024</v>
      </c>
    </row>
    <row r="1489" spans="1:34" x14ac:dyDescent="0.25">
      <c r="A1489" s="249" t="s">
        <v>573</v>
      </c>
      <c r="D1489" s="282" t="str">
        <f t="shared" si="397"/>
        <v>Q2 2024</v>
      </c>
      <c r="E1489" s="114" t="s">
        <v>137</v>
      </c>
      <c r="F1489" s="115" t="s">
        <v>84</v>
      </c>
      <c r="G1489" s="157" t="s">
        <v>43</v>
      </c>
      <c r="H1489" s="157" t="s">
        <v>197</v>
      </c>
      <c r="I1489" s="116" t="s">
        <v>72</v>
      </c>
      <c r="J1489" s="116" t="s">
        <v>45</v>
      </c>
      <c r="K1489" s="116" t="s">
        <v>168</v>
      </c>
      <c r="L1489" s="116" t="s">
        <v>168</v>
      </c>
      <c r="M1489" s="116" t="s">
        <v>483</v>
      </c>
      <c r="N1489" s="117">
        <v>1.43</v>
      </c>
      <c r="O1489" s="146">
        <v>466</v>
      </c>
      <c r="P1489" s="146">
        <v>466</v>
      </c>
      <c r="Q1489" s="242">
        <v>7.0000000000000007E-2</v>
      </c>
      <c r="R1489" s="118" t="str">
        <f t="shared" si="398"/>
        <v>400 - 499</v>
      </c>
      <c r="S1489" s="118" t="str">
        <f t="shared" si="399"/>
        <v>1.4 - 1.59</v>
      </c>
      <c r="T1489" s="119">
        <f t="shared" si="400"/>
        <v>0.10010000000000001</v>
      </c>
      <c r="U1489" s="120">
        <f t="shared" si="401"/>
        <v>4.6175068939999994E-2</v>
      </c>
      <c r="V1489" s="161">
        <f t="shared" si="402"/>
        <v>0.10009999999999999</v>
      </c>
      <c r="W1489" s="161">
        <f t="shared" si="403"/>
        <v>46.131646404610365</v>
      </c>
      <c r="X1489" s="121">
        <f t="shared" si="404"/>
        <v>0.91158120900000006</v>
      </c>
      <c r="Y1489" s="188">
        <v>13.0225887</v>
      </c>
      <c r="Z1489" s="148">
        <f t="shared" si="405"/>
        <v>1</v>
      </c>
      <c r="AA1489" s="148">
        <f t="shared" si="406"/>
        <v>1</v>
      </c>
      <c r="AB1489" s="122">
        <f t="shared" si="407"/>
        <v>460.85560843766592</v>
      </c>
      <c r="AC1489" s="30">
        <f t="shared" si="408"/>
        <v>659.64384199999984</v>
      </c>
      <c r="AD1489" s="31">
        <f t="shared" si="409"/>
        <v>1</v>
      </c>
      <c r="AE1489" s="164">
        <f t="shared" si="410"/>
        <v>36.321999999999996</v>
      </c>
      <c r="AF1489" s="165">
        <f t="shared" si="411"/>
        <v>0.91158120900000006</v>
      </c>
      <c r="AH1489" t="str">
        <f t="shared" si="412"/>
        <v>2024</v>
      </c>
    </row>
    <row r="1490" spans="1:34" x14ac:dyDescent="0.25">
      <c r="A1490" s="249" t="s">
        <v>573</v>
      </c>
      <c r="D1490" s="282" t="str">
        <f t="shared" si="397"/>
        <v>Q2 2024</v>
      </c>
      <c r="E1490" s="114" t="s">
        <v>137</v>
      </c>
      <c r="F1490" s="115" t="s">
        <v>84</v>
      </c>
      <c r="G1490" s="157" t="s">
        <v>43</v>
      </c>
      <c r="H1490" s="157" t="s">
        <v>197</v>
      </c>
      <c r="I1490" s="116" t="s">
        <v>72</v>
      </c>
      <c r="J1490" s="116" t="s">
        <v>45</v>
      </c>
      <c r="K1490" s="116" t="s">
        <v>168</v>
      </c>
      <c r="L1490" s="116" t="s">
        <v>168</v>
      </c>
      <c r="M1490" s="116" t="s">
        <v>486</v>
      </c>
      <c r="N1490" s="117">
        <v>1.85</v>
      </c>
      <c r="O1490" s="146">
        <v>390</v>
      </c>
      <c r="P1490" s="146">
        <v>450</v>
      </c>
      <c r="Q1490" s="242">
        <v>5.0000000000000001E-3</v>
      </c>
      <c r="R1490" s="118" t="str">
        <f t="shared" si="398"/>
        <v>300 - 399</v>
      </c>
      <c r="S1490" s="118" t="str">
        <f t="shared" si="399"/>
        <v>1.8 - 1.99</v>
      </c>
      <c r="T1490" s="119">
        <f t="shared" si="400"/>
        <v>9.2500000000000013E-3</v>
      </c>
      <c r="U1490" s="120">
        <f t="shared" si="401"/>
        <v>5.4641081154822337E-3</v>
      </c>
      <c r="V1490" s="161">
        <f t="shared" si="402"/>
        <v>9.2500000000000013E-3</v>
      </c>
      <c r="W1490" s="161">
        <f t="shared" si="403"/>
        <v>2.9774149861918811</v>
      </c>
      <c r="X1490" s="121">
        <f t="shared" si="404"/>
        <v>5.9859607500000002E-2</v>
      </c>
      <c r="Y1490" s="188">
        <v>11.971921500000001</v>
      </c>
      <c r="Z1490" s="148">
        <f t="shared" si="405"/>
        <v>13</v>
      </c>
      <c r="AA1490" s="148">
        <f t="shared" si="406"/>
        <v>15</v>
      </c>
      <c r="AB1490" s="122">
        <f t="shared" si="407"/>
        <v>321.88270120993309</v>
      </c>
      <c r="AC1490" s="30">
        <f t="shared" si="408"/>
        <v>1092.8216230964467</v>
      </c>
      <c r="AD1490" s="31">
        <f t="shared" si="409"/>
        <v>0.8666666666666667</v>
      </c>
      <c r="AE1490" s="164">
        <f t="shared" si="410"/>
        <v>46.99</v>
      </c>
      <c r="AF1490" s="165">
        <f t="shared" si="411"/>
        <v>5.9859607500000002E-2</v>
      </c>
      <c r="AH1490" t="str">
        <f t="shared" si="412"/>
        <v>2024</v>
      </c>
    </row>
    <row r="1491" spans="1:34" x14ac:dyDescent="0.25">
      <c r="A1491" s="249" t="s">
        <v>573</v>
      </c>
      <c r="D1491" s="282" t="str">
        <f t="shared" si="397"/>
        <v>Q2 2024</v>
      </c>
      <c r="E1491" s="114" t="s">
        <v>137</v>
      </c>
      <c r="F1491" s="115" t="s">
        <v>84</v>
      </c>
      <c r="G1491" s="157" t="s">
        <v>43</v>
      </c>
      <c r="H1491" s="157" t="s">
        <v>197</v>
      </c>
      <c r="I1491" s="116" t="s">
        <v>50</v>
      </c>
      <c r="J1491" s="116" t="s">
        <v>45</v>
      </c>
      <c r="K1491" s="116" t="s">
        <v>75</v>
      </c>
      <c r="L1491" s="116" t="s">
        <v>75</v>
      </c>
      <c r="M1491" s="116" t="s">
        <v>164</v>
      </c>
      <c r="N1491" s="117">
        <v>1.41</v>
      </c>
      <c r="O1491" s="146">
        <v>320</v>
      </c>
      <c r="P1491" s="146">
        <v>360</v>
      </c>
      <c r="Q1491" s="242">
        <v>6.7000000000000004E-2</v>
      </c>
      <c r="R1491" s="118" t="str">
        <f t="shared" si="398"/>
        <v>300 - 399</v>
      </c>
      <c r="S1491" s="118" t="str">
        <f t="shared" si="399"/>
        <v>1.4 - 1.59</v>
      </c>
      <c r="T1491" s="119">
        <f t="shared" si="400"/>
        <v>9.4469999999999998E-2</v>
      </c>
      <c r="U1491" s="120">
        <f t="shared" si="401"/>
        <v>4.267219229726895E-2</v>
      </c>
      <c r="V1491" s="161">
        <f t="shared" si="402"/>
        <v>9.4469999999999998E-2</v>
      </c>
      <c r="W1491" s="161">
        <f t="shared" si="403"/>
        <v>32.271473471163354</v>
      </c>
      <c r="X1491" s="121">
        <f t="shared" si="404"/>
        <v>0.67971601170000007</v>
      </c>
      <c r="Y1491" s="188">
        <v>10.1450151</v>
      </c>
      <c r="Z1491" s="148">
        <f t="shared" si="405"/>
        <v>8</v>
      </c>
      <c r="AA1491" s="148">
        <f t="shared" si="406"/>
        <v>9</v>
      </c>
      <c r="AB1491" s="122">
        <f t="shared" si="407"/>
        <v>341.60551996573889</v>
      </c>
      <c r="AC1491" s="30">
        <f t="shared" si="408"/>
        <v>636.89839249655142</v>
      </c>
      <c r="AD1491" s="31">
        <f t="shared" si="409"/>
        <v>0.88888888888888884</v>
      </c>
      <c r="AE1491" s="164">
        <f t="shared" si="410"/>
        <v>35.813999999999993</v>
      </c>
      <c r="AF1491" s="165">
        <f t="shared" si="411"/>
        <v>0.67971601170000007</v>
      </c>
      <c r="AH1491" t="str">
        <f t="shared" si="412"/>
        <v>2024</v>
      </c>
    </row>
    <row r="1492" spans="1:34" x14ac:dyDescent="0.25">
      <c r="A1492" s="249" t="s">
        <v>573</v>
      </c>
      <c r="D1492" s="282" t="str">
        <f t="shared" si="397"/>
        <v>Q2 2024</v>
      </c>
      <c r="E1492" s="114" t="s">
        <v>137</v>
      </c>
      <c r="F1492" s="115" t="s">
        <v>84</v>
      </c>
      <c r="G1492" s="157" t="s">
        <v>43</v>
      </c>
      <c r="H1492" s="157" t="s">
        <v>197</v>
      </c>
      <c r="I1492" s="116" t="s">
        <v>50</v>
      </c>
      <c r="J1492" s="116" t="s">
        <v>45</v>
      </c>
      <c r="K1492" s="116" t="s">
        <v>75</v>
      </c>
      <c r="L1492" s="116" t="s">
        <v>75</v>
      </c>
      <c r="M1492" s="116" t="s">
        <v>283</v>
      </c>
      <c r="N1492" s="117">
        <v>1.43</v>
      </c>
      <c r="O1492" s="146">
        <v>466</v>
      </c>
      <c r="P1492" s="146">
        <v>466</v>
      </c>
      <c r="Q1492" s="242">
        <v>0.69</v>
      </c>
      <c r="R1492" s="118" t="str">
        <f t="shared" si="398"/>
        <v>400 - 499</v>
      </c>
      <c r="S1492" s="118" t="str">
        <f t="shared" si="399"/>
        <v>1.4 - 1.59</v>
      </c>
      <c r="T1492" s="119">
        <f t="shared" si="400"/>
        <v>0.98669999999999991</v>
      </c>
      <c r="U1492" s="120">
        <f t="shared" si="401"/>
        <v>0.45515425097999984</v>
      </c>
      <c r="V1492" s="161">
        <f t="shared" si="402"/>
        <v>0.9866999999999998</v>
      </c>
      <c r="W1492" s="161">
        <f t="shared" si="403"/>
        <v>454.72622884544495</v>
      </c>
      <c r="X1492" s="121">
        <f t="shared" si="404"/>
        <v>8.9855862029999987</v>
      </c>
      <c r="Y1492" s="188">
        <v>13.0225887</v>
      </c>
      <c r="Z1492" s="148">
        <f t="shared" si="405"/>
        <v>1</v>
      </c>
      <c r="AA1492" s="148">
        <f t="shared" si="406"/>
        <v>1</v>
      </c>
      <c r="AB1492" s="122">
        <f t="shared" si="407"/>
        <v>460.85560843766592</v>
      </c>
      <c r="AC1492" s="30">
        <f t="shared" si="408"/>
        <v>659.64384199999984</v>
      </c>
      <c r="AD1492" s="31">
        <f t="shared" si="409"/>
        <v>1</v>
      </c>
      <c r="AE1492" s="164">
        <f t="shared" si="410"/>
        <v>36.321999999999996</v>
      </c>
      <c r="AF1492" s="165">
        <f t="shared" si="411"/>
        <v>8.9855862029999987</v>
      </c>
      <c r="AH1492" t="str">
        <f t="shared" si="412"/>
        <v>2024</v>
      </c>
    </row>
    <row r="1493" spans="1:34" x14ac:dyDescent="0.25">
      <c r="A1493" s="249" t="s">
        <v>573</v>
      </c>
      <c r="D1493" s="282" t="str">
        <f t="shared" si="397"/>
        <v>Q2 2024</v>
      </c>
      <c r="E1493" s="114" t="s">
        <v>137</v>
      </c>
      <c r="F1493" s="115" t="s">
        <v>84</v>
      </c>
      <c r="G1493" s="157" t="s">
        <v>43</v>
      </c>
      <c r="H1493" s="157" t="s">
        <v>197</v>
      </c>
      <c r="I1493" s="116" t="s">
        <v>50</v>
      </c>
      <c r="J1493" s="116" t="s">
        <v>45</v>
      </c>
      <c r="K1493" s="116" t="s">
        <v>75</v>
      </c>
      <c r="L1493" s="116" t="s">
        <v>75</v>
      </c>
      <c r="M1493" s="116" t="s">
        <v>285</v>
      </c>
      <c r="N1493" s="117">
        <v>1.32</v>
      </c>
      <c r="O1493" s="146">
        <v>466</v>
      </c>
      <c r="P1493" s="146">
        <v>466</v>
      </c>
      <c r="Q1493" s="242">
        <v>0.37</v>
      </c>
      <c r="R1493" s="118" t="str">
        <f t="shared" si="398"/>
        <v>400 - 499</v>
      </c>
      <c r="S1493" s="118" t="str">
        <f t="shared" si="399"/>
        <v>1.2 - 1.39</v>
      </c>
      <c r="T1493" s="119">
        <f t="shared" si="400"/>
        <v>0.4884</v>
      </c>
      <c r="U1493" s="120">
        <f t="shared" si="401"/>
        <v>0.20796345503999997</v>
      </c>
      <c r="V1493" s="161">
        <f t="shared" si="402"/>
        <v>0.4884</v>
      </c>
      <c r="W1493" s="161">
        <f t="shared" si="403"/>
        <v>243.83870242436905</v>
      </c>
      <c r="X1493" s="121">
        <f t="shared" si="404"/>
        <v>4.3525936374245857</v>
      </c>
      <c r="Y1493" s="188">
        <v>11.763766587634015</v>
      </c>
      <c r="Z1493" s="148">
        <f t="shared" si="405"/>
        <v>1</v>
      </c>
      <c r="AA1493" s="148">
        <f t="shared" si="406"/>
        <v>1</v>
      </c>
      <c r="AB1493" s="122">
        <f t="shared" si="407"/>
        <v>499.26024247413807</v>
      </c>
      <c r="AC1493" s="30">
        <f t="shared" si="408"/>
        <v>562.06339199999991</v>
      </c>
      <c r="AD1493" s="31">
        <f t="shared" si="409"/>
        <v>1</v>
      </c>
      <c r="AE1493" s="164">
        <f t="shared" si="410"/>
        <v>33.527999999999999</v>
      </c>
      <c r="AF1493" s="165">
        <f t="shared" si="411"/>
        <v>4.3525936374245857</v>
      </c>
      <c r="AH1493" t="str">
        <f t="shared" si="412"/>
        <v>2024</v>
      </c>
    </row>
    <row r="1494" spans="1:34" x14ac:dyDescent="0.25">
      <c r="A1494" s="249" t="s">
        <v>573</v>
      </c>
      <c r="D1494" s="282" t="str">
        <f t="shared" si="397"/>
        <v>Q2 2024</v>
      </c>
      <c r="E1494" s="114" t="s">
        <v>137</v>
      </c>
      <c r="F1494" s="115" t="s">
        <v>84</v>
      </c>
      <c r="G1494" s="157" t="s">
        <v>43</v>
      </c>
      <c r="H1494" s="157" t="s">
        <v>197</v>
      </c>
      <c r="I1494" s="116" t="s">
        <v>58</v>
      </c>
      <c r="J1494" s="116" t="s">
        <v>45</v>
      </c>
      <c r="K1494" s="116" t="s">
        <v>75</v>
      </c>
      <c r="L1494" s="116" t="s">
        <v>75</v>
      </c>
      <c r="M1494" s="116" t="s">
        <v>276</v>
      </c>
      <c r="N1494" s="117">
        <v>1.47</v>
      </c>
      <c r="O1494" s="146">
        <v>194</v>
      </c>
      <c r="P1494" s="146">
        <v>368</v>
      </c>
      <c r="Q1494" s="242">
        <v>0.22</v>
      </c>
      <c r="R1494" s="118" t="str">
        <f t="shared" si="398"/>
        <v>200 - 299</v>
      </c>
      <c r="S1494" s="118" t="str">
        <f t="shared" si="399"/>
        <v>1.4 - 1.59</v>
      </c>
      <c r="T1494" s="119">
        <f t="shared" si="400"/>
        <v>0.32340000000000002</v>
      </c>
      <c r="U1494" s="120">
        <f t="shared" si="401"/>
        <v>0.12652537489057294</v>
      </c>
      <c r="V1494" s="161">
        <f t="shared" si="402"/>
        <v>0.32339999999999997</v>
      </c>
      <c r="W1494" s="161">
        <f t="shared" si="403"/>
        <v>91.521057686195917</v>
      </c>
      <c r="X1494" s="121">
        <f t="shared" si="404"/>
        <v>1.9354230720000001</v>
      </c>
      <c r="Y1494" s="188">
        <v>8.7973776000000008</v>
      </c>
      <c r="Z1494" s="148">
        <f t="shared" si="405"/>
        <v>97</v>
      </c>
      <c r="AA1494" s="148">
        <f t="shared" si="406"/>
        <v>184</v>
      </c>
      <c r="AB1494" s="122">
        <f t="shared" si="407"/>
        <v>282.99646779899786</v>
      </c>
      <c r="AC1494" s="30">
        <f t="shared" si="408"/>
        <v>575.11534041169523</v>
      </c>
      <c r="AD1494" s="31">
        <f t="shared" si="409"/>
        <v>0.52717391304347827</v>
      </c>
      <c r="AE1494" s="164">
        <f t="shared" si="410"/>
        <v>37.337999999999994</v>
      </c>
      <c r="AF1494" s="165">
        <f t="shared" si="411"/>
        <v>1.9354230720000001</v>
      </c>
      <c r="AH1494" t="str">
        <f t="shared" si="412"/>
        <v>2024</v>
      </c>
    </row>
    <row r="1495" spans="1:34" x14ac:dyDescent="0.25">
      <c r="A1495" s="249" t="s">
        <v>573</v>
      </c>
      <c r="D1495" s="282" t="str">
        <f t="shared" si="397"/>
        <v>Q2 2024</v>
      </c>
      <c r="E1495" s="114" t="s">
        <v>137</v>
      </c>
      <c r="F1495" s="115" t="s">
        <v>84</v>
      </c>
      <c r="G1495" s="157" t="s">
        <v>43</v>
      </c>
      <c r="H1495" s="157" t="s">
        <v>197</v>
      </c>
      <c r="I1495" s="116" t="s">
        <v>58</v>
      </c>
      <c r="J1495" s="116" t="s">
        <v>45</v>
      </c>
      <c r="K1495" s="116" t="s">
        <v>75</v>
      </c>
      <c r="L1495" s="116" t="s">
        <v>75</v>
      </c>
      <c r="M1495" s="116" t="s">
        <v>151</v>
      </c>
      <c r="N1495" s="117">
        <v>1.2</v>
      </c>
      <c r="O1495" s="146">
        <v>390</v>
      </c>
      <c r="P1495" s="146">
        <v>390</v>
      </c>
      <c r="Q1495" s="242">
        <v>0.01</v>
      </c>
      <c r="R1495" s="118" t="str">
        <f t="shared" si="398"/>
        <v>400 - 499</v>
      </c>
      <c r="S1495" s="118" t="str">
        <f t="shared" si="399"/>
        <v>1.2 - 1.39</v>
      </c>
      <c r="T1495" s="119">
        <f t="shared" si="400"/>
        <v>1.2E-2</v>
      </c>
      <c r="U1495" s="120">
        <f t="shared" si="401"/>
        <v>4.6451519999999987E-3</v>
      </c>
      <c r="V1495" s="161">
        <f t="shared" si="402"/>
        <v>1.1999999999999999E-2</v>
      </c>
      <c r="W1495" s="161">
        <f t="shared" si="403"/>
        <v>5.5154328932550714</v>
      </c>
      <c r="X1495" s="121">
        <f t="shared" si="404"/>
        <v>0.11286831600000001</v>
      </c>
      <c r="Y1495" s="188">
        <v>11.286831600000001</v>
      </c>
      <c r="Z1495" s="148">
        <f t="shared" si="405"/>
        <v>1</v>
      </c>
      <c r="AA1495" s="148">
        <f t="shared" si="406"/>
        <v>1</v>
      </c>
      <c r="AB1495" s="122">
        <f t="shared" si="407"/>
        <v>459.61940777125591</v>
      </c>
      <c r="AC1495" s="30">
        <f t="shared" si="408"/>
        <v>464.51519999999988</v>
      </c>
      <c r="AD1495" s="31">
        <f t="shared" si="409"/>
        <v>1</v>
      </c>
      <c r="AE1495" s="164">
        <f t="shared" si="410"/>
        <v>30.479999999999997</v>
      </c>
      <c r="AF1495" s="165">
        <f t="shared" si="411"/>
        <v>0.11286831600000001</v>
      </c>
      <c r="AH1495" t="str">
        <f t="shared" si="412"/>
        <v>2024</v>
      </c>
    </row>
    <row r="1496" spans="1:34" x14ac:dyDescent="0.25">
      <c r="A1496" s="249" t="s">
        <v>573</v>
      </c>
      <c r="D1496" s="282" t="str">
        <f t="shared" si="397"/>
        <v>Q2 2024</v>
      </c>
      <c r="E1496" s="114" t="s">
        <v>137</v>
      </c>
      <c r="F1496" s="115" t="s">
        <v>84</v>
      </c>
      <c r="G1496" s="157" t="s">
        <v>43</v>
      </c>
      <c r="H1496" s="157" t="s">
        <v>197</v>
      </c>
      <c r="I1496" s="116" t="s">
        <v>58</v>
      </c>
      <c r="J1496" s="116" t="s">
        <v>45</v>
      </c>
      <c r="K1496" s="116" t="s">
        <v>75</v>
      </c>
      <c r="L1496" s="116" t="s">
        <v>75</v>
      </c>
      <c r="M1496" s="116" t="s">
        <v>283</v>
      </c>
      <c r="N1496" s="117">
        <v>1.43</v>
      </c>
      <c r="O1496" s="146">
        <v>466</v>
      </c>
      <c r="P1496" s="146">
        <v>466</v>
      </c>
      <c r="Q1496" s="242">
        <v>0.375</v>
      </c>
      <c r="R1496" s="118" t="str">
        <f t="shared" si="398"/>
        <v>400 - 499</v>
      </c>
      <c r="S1496" s="118" t="str">
        <f t="shared" si="399"/>
        <v>1.4 - 1.59</v>
      </c>
      <c r="T1496" s="119">
        <f t="shared" si="400"/>
        <v>0.53625</v>
      </c>
      <c r="U1496" s="120">
        <f t="shared" si="401"/>
        <v>0.24736644074999992</v>
      </c>
      <c r="V1496" s="161">
        <f t="shared" si="402"/>
        <v>0.53624999999999989</v>
      </c>
      <c r="W1496" s="161">
        <f t="shared" si="403"/>
        <v>247.13382002469837</v>
      </c>
      <c r="X1496" s="121">
        <f t="shared" si="404"/>
        <v>4.8834707625</v>
      </c>
      <c r="Y1496" s="188">
        <v>13.0225887</v>
      </c>
      <c r="Z1496" s="148">
        <f t="shared" si="405"/>
        <v>1</v>
      </c>
      <c r="AA1496" s="148">
        <f t="shared" si="406"/>
        <v>1</v>
      </c>
      <c r="AB1496" s="122">
        <f t="shared" si="407"/>
        <v>460.85560843766592</v>
      </c>
      <c r="AC1496" s="30">
        <f t="shared" si="408"/>
        <v>659.64384199999984</v>
      </c>
      <c r="AD1496" s="31">
        <f t="shared" si="409"/>
        <v>1</v>
      </c>
      <c r="AE1496" s="164">
        <f t="shared" si="410"/>
        <v>36.321999999999996</v>
      </c>
      <c r="AF1496" s="165">
        <f t="shared" si="411"/>
        <v>4.8834707625</v>
      </c>
      <c r="AH1496" t="str">
        <f t="shared" si="412"/>
        <v>2024</v>
      </c>
    </row>
    <row r="1497" spans="1:34" x14ac:dyDescent="0.25">
      <c r="A1497" s="249" t="s">
        <v>573</v>
      </c>
      <c r="D1497" s="282" t="str">
        <f t="shared" si="397"/>
        <v>Q2 2024</v>
      </c>
      <c r="E1497" s="114" t="s">
        <v>137</v>
      </c>
      <c r="F1497" s="115" t="s">
        <v>84</v>
      </c>
      <c r="G1497" s="157" t="s">
        <v>43</v>
      </c>
      <c r="H1497" s="157" t="s">
        <v>197</v>
      </c>
      <c r="I1497" s="116" t="s">
        <v>58</v>
      </c>
      <c r="J1497" s="116" t="s">
        <v>45</v>
      </c>
      <c r="K1497" s="116" t="s">
        <v>75</v>
      </c>
      <c r="L1497" s="116" t="s">
        <v>75</v>
      </c>
      <c r="M1497" s="116" t="s">
        <v>291</v>
      </c>
      <c r="N1497" s="117">
        <v>1.74</v>
      </c>
      <c r="O1497" s="146">
        <v>336</v>
      </c>
      <c r="P1497" s="146">
        <v>580</v>
      </c>
      <c r="Q1497" s="242">
        <v>6.8000000000000005E-2</v>
      </c>
      <c r="R1497" s="118" t="str">
        <f t="shared" si="398"/>
        <v>300 - 399</v>
      </c>
      <c r="S1497" s="118" t="str">
        <f t="shared" si="399"/>
        <v>1.6 - 1.79</v>
      </c>
      <c r="T1497" s="119">
        <f t="shared" si="400"/>
        <v>0.11832000000000001</v>
      </c>
      <c r="U1497" s="120">
        <f t="shared" si="401"/>
        <v>5.7611550200770627E-2</v>
      </c>
      <c r="V1497" s="161">
        <f t="shared" si="402"/>
        <v>0.11832000000000001</v>
      </c>
      <c r="W1497" s="161">
        <f t="shared" si="403"/>
        <v>45.58009109249344</v>
      </c>
      <c r="X1497" s="121">
        <f t="shared" si="404"/>
        <v>0.86687492760000007</v>
      </c>
      <c r="Y1497" s="188">
        <v>12.7481607</v>
      </c>
      <c r="Z1497" s="148">
        <f t="shared" si="405"/>
        <v>84</v>
      </c>
      <c r="AA1497" s="148">
        <f t="shared" si="406"/>
        <v>145</v>
      </c>
      <c r="AB1497" s="122">
        <f t="shared" si="407"/>
        <v>385.22727427732792</v>
      </c>
      <c r="AC1497" s="30">
        <f t="shared" si="408"/>
        <v>847.22867942309745</v>
      </c>
      <c r="AD1497" s="31">
        <f t="shared" si="409"/>
        <v>0.57931034482758625</v>
      </c>
      <c r="AE1497" s="164">
        <f t="shared" si="410"/>
        <v>44.195999999999998</v>
      </c>
      <c r="AF1497" s="165">
        <f t="shared" si="411"/>
        <v>0.86687492760000007</v>
      </c>
      <c r="AH1497" t="str">
        <f t="shared" si="412"/>
        <v>2024</v>
      </c>
    </row>
    <row r="1498" spans="1:34" x14ac:dyDescent="0.25">
      <c r="A1498" s="249" t="s">
        <v>573</v>
      </c>
      <c r="D1498" s="282" t="str">
        <f t="shared" si="397"/>
        <v>Q2 2024</v>
      </c>
      <c r="E1498" s="114" t="s">
        <v>137</v>
      </c>
      <c r="F1498" s="115" t="s">
        <v>84</v>
      </c>
      <c r="G1498" s="157" t="s">
        <v>43</v>
      </c>
      <c r="H1498" s="157" t="s">
        <v>197</v>
      </c>
      <c r="I1498" s="116" t="s">
        <v>58</v>
      </c>
      <c r="J1498" s="116" t="s">
        <v>45</v>
      </c>
      <c r="K1498" s="116" t="s">
        <v>75</v>
      </c>
      <c r="L1498" s="116" t="s">
        <v>75</v>
      </c>
      <c r="M1498" s="116" t="s">
        <v>484</v>
      </c>
      <c r="N1498" s="117">
        <v>1.82</v>
      </c>
      <c r="O1498" s="146">
        <v>408</v>
      </c>
      <c r="P1498" s="146">
        <v>480</v>
      </c>
      <c r="Q1498" s="242">
        <v>0.28599999999999998</v>
      </c>
      <c r="R1498" s="118" t="str">
        <f t="shared" si="398"/>
        <v>300 - 399</v>
      </c>
      <c r="S1498" s="118" t="str">
        <f t="shared" si="399"/>
        <v>1.8 - 1.99</v>
      </c>
      <c r="T1498" s="119">
        <f t="shared" si="400"/>
        <v>0.52051999999999998</v>
      </c>
      <c r="U1498" s="120">
        <f t="shared" si="401"/>
        <v>0.30160319472301889</v>
      </c>
      <c r="V1498" s="161">
        <f t="shared" si="402"/>
        <v>0.52051999999999998</v>
      </c>
      <c r="W1498" s="161">
        <f t="shared" si="403"/>
        <v>180.17182838612698</v>
      </c>
      <c r="X1498" s="121">
        <f t="shared" si="404"/>
        <v>3.6459739601999996</v>
      </c>
      <c r="Y1498" s="188">
        <v>12.7481607</v>
      </c>
      <c r="Z1498" s="148">
        <f t="shared" si="405"/>
        <v>17</v>
      </c>
      <c r="AA1498" s="148">
        <f t="shared" si="406"/>
        <v>20</v>
      </c>
      <c r="AB1498" s="122">
        <f t="shared" si="407"/>
        <v>346.13814721072583</v>
      </c>
      <c r="AC1498" s="30">
        <f t="shared" si="408"/>
        <v>1054.5566249056606</v>
      </c>
      <c r="AD1498" s="31">
        <f t="shared" si="409"/>
        <v>0.85</v>
      </c>
      <c r="AE1498" s="164">
        <f t="shared" si="410"/>
        <v>46.228000000000002</v>
      </c>
      <c r="AF1498" s="165">
        <f t="shared" si="411"/>
        <v>3.6459739601999996</v>
      </c>
      <c r="AH1498" t="str">
        <f t="shared" si="412"/>
        <v>2024</v>
      </c>
    </row>
    <row r="1499" spans="1:34" x14ac:dyDescent="0.25">
      <c r="A1499" s="249" t="s">
        <v>573</v>
      </c>
      <c r="D1499" s="282" t="str">
        <f t="shared" si="397"/>
        <v>Q2 2024</v>
      </c>
      <c r="E1499" s="114" t="s">
        <v>137</v>
      </c>
      <c r="F1499" s="115" t="s">
        <v>84</v>
      </c>
      <c r="G1499" s="157" t="s">
        <v>43</v>
      </c>
      <c r="H1499" s="157" t="s">
        <v>197</v>
      </c>
      <c r="I1499" s="116" t="s">
        <v>72</v>
      </c>
      <c r="J1499" s="116" t="s">
        <v>45</v>
      </c>
      <c r="K1499" s="116" t="s">
        <v>75</v>
      </c>
      <c r="L1499" s="116" t="s">
        <v>75</v>
      </c>
      <c r="M1499" s="116"/>
      <c r="N1499" s="117">
        <v>1.43</v>
      </c>
      <c r="O1499" s="146">
        <v>466</v>
      </c>
      <c r="P1499" s="146">
        <v>466</v>
      </c>
      <c r="Q1499" s="242">
        <v>0.38</v>
      </c>
      <c r="R1499" s="118" t="str">
        <f t="shared" si="398"/>
        <v>400 - 499</v>
      </c>
      <c r="S1499" s="118" t="str">
        <f t="shared" si="399"/>
        <v>1.4 - 1.59</v>
      </c>
      <c r="T1499" s="119">
        <f t="shared" si="400"/>
        <v>0.54339999999999999</v>
      </c>
      <c r="U1499" s="120">
        <f t="shared" si="401"/>
        <v>0.25066465995999992</v>
      </c>
      <c r="V1499" s="161">
        <f t="shared" si="402"/>
        <v>0.54339999999999999</v>
      </c>
      <c r="W1499" s="161">
        <f t="shared" si="403"/>
        <v>250.42893762502766</v>
      </c>
      <c r="X1499" s="121">
        <f t="shared" si="404"/>
        <v>4.948583706</v>
      </c>
      <c r="Y1499" s="188">
        <v>13.0225887</v>
      </c>
      <c r="Z1499" s="148">
        <f t="shared" si="405"/>
        <v>1</v>
      </c>
      <c r="AA1499" s="148">
        <f t="shared" si="406"/>
        <v>1</v>
      </c>
      <c r="AB1499" s="122">
        <f t="shared" si="407"/>
        <v>460.85560843766592</v>
      </c>
      <c r="AC1499" s="30">
        <f t="shared" si="408"/>
        <v>659.64384199999984</v>
      </c>
      <c r="AD1499" s="31">
        <f t="shared" si="409"/>
        <v>1</v>
      </c>
      <c r="AE1499" s="164">
        <f t="shared" si="410"/>
        <v>36.321999999999996</v>
      </c>
      <c r="AF1499" s="165">
        <f t="shared" si="411"/>
        <v>4.948583706</v>
      </c>
      <c r="AH1499" t="str">
        <f t="shared" si="412"/>
        <v>2024</v>
      </c>
    </row>
    <row r="1500" spans="1:34" x14ac:dyDescent="0.25">
      <c r="A1500" s="249" t="s">
        <v>573</v>
      </c>
      <c r="D1500" s="282" t="str">
        <f t="shared" si="397"/>
        <v>Q2 2024</v>
      </c>
      <c r="E1500" s="114" t="s">
        <v>137</v>
      </c>
      <c r="F1500" s="115" t="s">
        <v>84</v>
      </c>
      <c r="G1500" s="157" t="s">
        <v>43</v>
      </c>
      <c r="H1500" s="157" t="s">
        <v>197</v>
      </c>
      <c r="I1500" s="116" t="s">
        <v>72</v>
      </c>
      <c r="J1500" s="116" t="s">
        <v>45</v>
      </c>
      <c r="K1500" s="116" t="s">
        <v>75</v>
      </c>
      <c r="L1500" s="116" t="s">
        <v>75</v>
      </c>
      <c r="M1500" s="116" t="s">
        <v>481</v>
      </c>
      <c r="N1500" s="117">
        <v>1.47</v>
      </c>
      <c r="O1500" s="146">
        <v>194</v>
      </c>
      <c r="P1500" s="146">
        <v>368</v>
      </c>
      <c r="Q1500" s="242">
        <v>0.92</v>
      </c>
      <c r="R1500" s="118" t="str">
        <f t="shared" si="398"/>
        <v>200 - 299</v>
      </c>
      <c r="S1500" s="118" t="str">
        <f t="shared" si="399"/>
        <v>1.4 - 1.59</v>
      </c>
      <c r="T1500" s="119">
        <f t="shared" si="400"/>
        <v>1.3524</v>
      </c>
      <c r="U1500" s="120">
        <f t="shared" si="401"/>
        <v>0.52910611317875966</v>
      </c>
      <c r="V1500" s="161">
        <f t="shared" si="402"/>
        <v>1.3523999999999998</v>
      </c>
      <c r="W1500" s="161">
        <f t="shared" si="403"/>
        <v>382.72442305136474</v>
      </c>
      <c r="X1500" s="121">
        <f t="shared" si="404"/>
        <v>8.0935873920000017</v>
      </c>
      <c r="Y1500" s="188">
        <v>8.7973776000000008</v>
      </c>
      <c r="Z1500" s="148">
        <f t="shared" si="405"/>
        <v>97</v>
      </c>
      <c r="AA1500" s="148">
        <f t="shared" si="406"/>
        <v>184</v>
      </c>
      <c r="AB1500" s="122">
        <f t="shared" si="407"/>
        <v>282.99646779899786</v>
      </c>
      <c r="AC1500" s="30">
        <f t="shared" si="408"/>
        <v>575.11534041169523</v>
      </c>
      <c r="AD1500" s="31">
        <f t="shared" si="409"/>
        <v>0.52717391304347827</v>
      </c>
      <c r="AE1500" s="164">
        <f t="shared" si="410"/>
        <v>37.337999999999994</v>
      </c>
      <c r="AF1500" s="165">
        <f t="shared" si="411"/>
        <v>8.0935873920000017</v>
      </c>
      <c r="AH1500" t="str">
        <f t="shared" si="412"/>
        <v>2024</v>
      </c>
    </row>
    <row r="1501" spans="1:34" x14ac:dyDescent="0.25">
      <c r="A1501" s="249" t="s">
        <v>573</v>
      </c>
      <c r="D1501" s="282" t="str">
        <f t="shared" si="397"/>
        <v>Q2 2024</v>
      </c>
      <c r="E1501" s="114" t="s">
        <v>137</v>
      </c>
      <c r="F1501" s="115" t="s">
        <v>84</v>
      </c>
      <c r="G1501" s="157" t="s">
        <v>43</v>
      </c>
      <c r="H1501" s="157" t="s">
        <v>197</v>
      </c>
      <c r="I1501" s="116" t="s">
        <v>72</v>
      </c>
      <c r="J1501" s="116" t="s">
        <v>45</v>
      </c>
      <c r="K1501" s="116" t="s">
        <v>75</v>
      </c>
      <c r="L1501" s="116" t="s">
        <v>75</v>
      </c>
      <c r="M1501" s="116" t="s">
        <v>164</v>
      </c>
      <c r="N1501" s="117">
        <v>1.41</v>
      </c>
      <c r="O1501" s="146">
        <v>320</v>
      </c>
      <c r="P1501" s="146">
        <v>360</v>
      </c>
      <c r="Q1501" s="242">
        <v>0.81</v>
      </c>
      <c r="R1501" s="118" t="str">
        <f t="shared" si="398"/>
        <v>300 - 399</v>
      </c>
      <c r="S1501" s="118" t="str">
        <f t="shared" si="399"/>
        <v>1.4 - 1.59</v>
      </c>
      <c r="T1501" s="119">
        <f t="shared" si="400"/>
        <v>1.1421000000000001</v>
      </c>
      <c r="U1501" s="120">
        <f t="shared" si="401"/>
        <v>0.51588769792220668</v>
      </c>
      <c r="V1501" s="161">
        <f t="shared" si="402"/>
        <v>1.1420999999999999</v>
      </c>
      <c r="W1501" s="161">
        <f t="shared" si="403"/>
        <v>390.14766435287038</v>
      </c>
      <c r="X1501" s="121">
        <f t="shared" si="404"/>
        <v>8.2174622310000007</v>
      </c>
      <c r="Y1501" s="188">
        <v>10.1450151</v>
      </c>
      <c r="Z1501" s="148">
        <f t="shared" si="405"/>
        <v>8</v>
      </c>
      <c r="AA1501" s="148">
        <f t="shared" si="406"/>
        <v>9</v>
      </c>
      <c r="AB1501" s="122">
        <f t="shared" si="407"/>
        <v>341.60551996573889</v>
      </c>
      <c r="AC1501" s="30">
        <f t="shared" si="408"/>
        <v>636.89839249655142</v>
      </c>
      <c r="AD1501" s="31">
        <f t="shared" si="409"/>
        <v>0.88888888888888884</v>
      </c>
      <c r="AE1501" s="164">
        <f t="shared" si="410"/>
        <v>35.813999999999993</v>
      </c>
      <c r="AF1501" s="165">
        <f t="shared" si="411"/>
        <v>8.2174622310000007</v>
      </c>
      <c r="AH1501" t="str">
        <f t="shared" si="412"/>
        <v>2024</v>
      </c>
    </row>
    <row r="1502" spans="1:34" x14ac:dyDescent="0.25">
      <c r="A1502" s="249" t="s">
        <v>573</v>
      </c>
      <c r="D1502" s="282" t="str">
        <f t="shared" si="397"/>
        <v>Q2 2024</v>
      </c>
      <c r="E1502" s="114" t="s">
        <v>137</v>
      </c>
      <c r="F1502" s="115" t="s">
        <v>84</v>
      </c>
      <c r="G1502" s="157" t="s">
        <v>43</v>
      </c>
      <c r="H1502" s="157" t="s">
        <v>197</v>
      </c>
      <c r="I1502" s="116" t="s">
        <v>72</v>
      </c>
      <c r="J1502" s="116" t="s">
        <v>45</v>
      </c>
      <c r="K1502" s="116" t="s">
        <v>75</v>
      </c>
      <c r="L1502" s="116" t="s">
        <v>75</v>
      </c>
      <c r="M1502" s="116"/>
      <c r="N1502" s="117">
        <v>1.82</v>
      </c>
      <c r="O1502" s="146">
        <v>408</v>
      </c>
      <c r="P1502" s="146">
        <v>480</v>
      </c>
      <c r="Q1502" s="242">
        <v>2.1999999999999999E-2</v>
      </c>
      <c r="R1502" s="118" t="str">
        <f t="shared" si="398"/>
        <v>300 - 399</v>
      </c>
      <c r="S1502" s="118" t="str">
        <f t="shared" si="399"/>
        <v>1.8 - 1.99</v>
      </c>
      <c r="T1502" s="119">
        <f t="shared" si="400"/>
        <v>4.0039999999999999E-2</v>
      </c>
      <c r="U1502" s="120">
        <f t="shared" si="401"/>
        <v>2.3200245747924529E-2</v>
      </c>
      <c r="V1502" s="161">
        <f t="shared" si="402"/>
        <v>4.0039999999999999E-2</v>
      </c>
      <c r="W1502" s="161">
        <f t="shared" si="403"/>
        <v>13.859371414317462</v>
      </c>
      <c r="X1502" s="121">
        <f t="shared" si="404"/>
        <v>0.28045953539999996</v>
      </c>
      <c r="Y1502" s="188">
        <v>12.7481607</v>
      </c>
      <c r="Z1502" s="148">
        <f t="shared" si="405"/>
        <v>17</v>
      </c>
      <c r="AA1502" s="148">
        <f t="shared" si="406"/>
        <v>20</v>
      </c>
      <c r="AB1502" s="122">
        <f t="shared" si="407"/>
        <v>346.13814721072583</v>
      </c>
      <c r="AC1502" s="30">
        <f t="shared" si="408"/>
        <v>1054.5566249056606</v>
      </c>
      <c r="AD1502" s="31">
        <f t="shared" si="409"/>
        <v>0.85</v>
      </c>
      <c r="AE1502" s="164">
        <f t="shared" si="410"/>
        <v>46.228000000000002</v>
      </c>
      <c r="AF1502" s="165">
        <f t="shared" si="411"/>
        <v>0.28045953539999996</v>
      </c>
      <c r="AH1502" t="str">
        <f t="shared" si="412"/>
        <v>2024</v>
      </c>
    </row>
    <row r="1503" spans="1:34" x14ac:dyDescent="0.25">
      <c r="A1503" s="249" t="s">
        <v>573</v>
      </c>
      <c r="D1503" s="282" t="str">
        <f t="shared" si="397"/>
        <v>Q2 2024</v>
      </c>
      <c r="E1503" s="114" t="s">
        <v>137</v>
      </c>
      <c r="F1503" s="115" t="s">
        <v>84</v>
      </c>
      <c r="G1503" s="157" t="s">
        <v>43</v>
      </c>
      <c r="H1503" s="157" t="s">
        <v>197</v>
      </c>
      <c r="I1503" s="116" t="s">
        <v>72</v>
      </c>
      <c r="J1503" s="116" t="s">
        <v>45</v>
      </c>
      <c r="K1503" s="116" t="s">
        <v>75</v>
      </c>
      <c r="L1503" s="116" t="s">
        <v>75</v>
      </c>
      <c r="M1503" s="116" t="s">
        <v>291</v>
      </c>
      <c r="N1503" s="117">
        <v>1.74</v>
      </c>
      <c r="O1503" s="146">
        <v>466</v>
      </c>
      <c r="P1503" s="146">
        <v>466</v>
      </c>
      <c r="Q1503" s="242">
        <v>0.27</v>
      </c>
      <c r="R1503" s="118" t="str">
        <f t="shared" si="398"/>
        <v>300 - 399</v>
      </c>
      <c r="S1503" s="118" t="str">
        <f t="shared" si="399"/>
        <v>1.6 - 1.79</v>
      </c>
      <c r="T1503" s="119">
        <f t="shared" si="400"/>
        <v>0.46980000000000005</v>
      </c>
      <c r="U1503" s="120">
        <f t="shared" si="401"/>
        <v>0.26369366616000001</v>
      </c>
      <c r="V1503" s="161">
        <f t="shared" si="402"/>
        <v>0.46980000000000005</v>
      </c>
      <c r="W1503" s="161">
        <f t="shared" si="403"/>
        <v>177.93635041778282</v>
      </c>
      <c r="X1503" s="121">
        <f t="shared" si="404"/>
        <v>3.2324188050000005</v>
      </c>
      <c r="Y1503" s="188">
        <v>11.971921500000001</v>
      </c>
      <c r="Z1503" s="148">
        <f t="shared" si="405"/>
        <v>1</v>
      </c>
      <c r="AA1503" s="148">
        <f t="shared" si="406"/>
        <v>1</v>
      </c>
      <c r="AB1503" s="122">
        <f t="shared" si="407"/>
        <v>378.74914946313925</v>
      </c>
      <c r="AC1503" s="30">
        <f t="shared" si="408"/>
        <v>976.64320799999996</v>
      </c>
      <c r="AD1503" s="31">
        <f t="shared" si="409"/>
        <v>1</v>
      </c>
      <c r="AE1503" s="164">
        <f t="shared" si="410"/>
        <v>44.195999999999998</v>
      </c>
      <c r="AF1503" s="165">
        <f t="shared" si="411"/>
        <v>3.2324188050000005</v>
      </c>
      <c r="AH1503" t="str">
        <f t="shared" si="412"/>
        <v>2024</v>
      </c>
    </row>
    <row r="1504" spans="1:34" x14ac:dyDescent="0.25">
      <c r="A1504" s="249" t="s">
        <v>573</v>
      </c>
      <c r="D1504" s="282" t="str">
        <f t="shared" si="397"/>
        <v>Q2 2024</v>
      </c>
      <c r="E1504" s="114" t="s">
        <v>137</v>
      </c>
      <c r="F1504" s="115" t="s">
        <v>84</v>
      </c>
      <c r="G1504" s="157" t="s">
        <v>43</v>
      </c>
      <c r="H1504" s="157" t="s">
        <v>197</v>
      </c>
      <c r="I1504" s="116" t="s">
        <v>72</v>
      </c>
      <c r="J1504" s="116" t="s">
        <v>45</v>
      </c>
      <c r="K1504" s="116" t="s">
        <v>75</v>
      </c>
      <c r="L1504" s="116" t="s">
        <v>75</v>
      </c>
      <c r="M1504" s="116" t="s">
        <v>458</v>
      </c>
      <c r="N1504" s="117">
        <v>1.32</v>
      </c>
      <c r="O1504" s="146">
        <v>466</v>
      </c>
      <c r="P1504" s="146">
        <v>466</v>
      </c>
      <c r="Q1504" s="242">
        <v>6.0000000000000001E-3</v>
      </c>
      <c r="R1504" s="118" t="str">
        <f t="shared" si="398"/>
        <v>400 - 499</v>
      </c>
      <c r="S1504" s="118" t="str">
        <f t="shared" si="399"/>
        <v>1.2 - 1.39</v>
      </c>
      <c r="T1504" s="119">
        <f t="shared" si="400"/>
        <v>7.92E-3</v>
      </c>
      <c r="U1504" s="120">
        <f t="shared" si="401"/>
        <v>3.3723803519999994E-3</v>
      </c>
      <c r="V1504" s="161">
        <f t="shared" si="402"/>
        <v>7.92E-3</v>
      </c>
      <c r="W1504" s="161">
        <f t="shared" si="403"/>
        <v>3.9541411203951737</v>
      </c>
      <c r="X1504" s="121">
        <f t="shared" si="404"/>
        <v>7.8135532199999996E-2</v>
      </c>
      <c r="Y1504" s="188">
        <v>13.0225887</v>
      </c>
      <c r="Z1504" s="148">
        <f t="shared" si="405"/>
        <v>1</v>
      </c>
      <c r="AA1504" s="148">
        <f t="shared" si="406"/>
        <v>1</v>
      </c>
      <c r="AB1504" s="122">
        <f t="shared" si="407"/>
        <v>499.26024247413807</v>
      </c>
      <c r="AC1504" s="30">
        <f t="shared" si="408"/>
        <v>562.06339199999991</v>
      </c>
      <c r="AD1504" s="31">
        <f t="shared" si="409"/>
        <v>1</v>
      </c>
      <c r="AE1504" s="164">
        <f t="shared" si="410"/>
        <v>33.527999999999999</v>
      </c>
      <c r="AF1504" s="165">
        <f t="shared" si="411"/>
        <v>7.8135532199999996E-2</v>
      </c>
      <c r="AH1504" t="str">
        <f t="shared" si="412"/>
        <v>2024</v>
      </c>
    </row>
    <row r="1505" spans="1:34" x14ac:dyDescent="0.25">
      <c r="A1505" s="249" t="s">
        <v>573</v>
      </c>
      <c r="D1505" s="282" t="str">
        <f t="shared" si="397"/>
        <v>Q2 2024</v>
      </c>
      <c r="E1505" s="114" t="s">
        <v>137</v>
      </c>
      <c r="F1505" s="115" t="s">
        <v>84</v>
      </c>
      <c r="G1505" s="157" t="s">
        <v>43</v>
      </c>
      <c r="H1505" s="157" t="s">
        <v>197</v>
      </c>
      <c r="I1505" s="116" t="s">
        <v>73</v>
      </c>
      <c r="J1505" s="116" t="s">
        <v>45</v>
      </c>
      <c r="K1505" s="116" t="s">
        <v>75</v>
      </c>
      <c r="L1505" s="116" t="s">
        <v>75</v>
      </c>
      <c r="M1505" s="116" t="s">
        <v>474</v>
      </c>
      <c r="N1505" s="117">
        <v>1.82</v>
      </c>
      <c r="O1505" s="146">
        <v>408</v>
      </c>
      <c r="P1505" s="146">
        <v>480</v>
      </c>
      <c r="Q1505" s="242">
        <v>0.57599999999999996</v>
      </c>
      <c r="R1505" s="118" t="str">
        <f t="shared" si="398"/>
        <v>300 - 399</v>
      </c>
      <c r="S1505" s="118" t="str">
        <f t="shared" si="399"/>
        <v>1.8 - 1.99</v>
      </c>
      <c r="T1505" s="119">
        <f t="shared" si="400"/>
        <v>1.0483199999999999</v>
      </c>
      <c r="U1505" s="120">
        <f t="shared" si="401"/>
        <v>0.60742461594566044</v>
      </c>
      <c r="V1505" s="161">
        <f t="shared" si="402"/>
        <v>1.0483199999999999</v>
      </c>
      <c r="W1505" s="161">
        <f t="shared" si="403"/>
        <v>362.86354248394804</v>
      </c>
      <c r="X1505" s="121">
        <f t="shared" si="404"/>
        <v>7.3429405631999991</v>
      </c>
      <c r="Y1505" s="188">
        <v>12.7481607</v>
      </c>
      <c r="Z1505" s="148">
        <f t="shared" si="405"/>
        <v>17</v>
      </c>
      <c r="AA1505" s="148">
        <f t="shared" si="406"/>
        <v>20</v>
      </c>
      <c r="AB1505" s="122">
        <f t="shared" si="407"/>
        <v>346.13814721072583</v>
      </c>
      <c r="AC1505" s="30">
        <f t="shared" si="408"/>
        <v>1054.5566249056606</v>
      </c>
      <c r="AD1505" s="31">
        <f t="shared" si="409"/>
        <v>0.85</v>
      </c>
      <c r="AE1505" s="164">
        <f t="shared" si="410"/>
        <v>46.228000000000002</v>
      </c>
      <c r="AF1505" s="165">
        <f t="shared" si="411"/>
        <v>7.3429405631999991</v>
      </c>
      <c r="AH1505" t="str">
        <f t="shared" si="412"/>
        <v>2024</v>
      </c>
    </row>
    <row r="1506" spans="1:34" x14ac:dyDescent="0.25">
      <c r="A1506" s="249" t="s">
        <v>573</v>
      </c>
      <c r="D1506" s="282" t="str">
        <f t="shared" si="397"/>
        <v>Q2 2024</v>
      </c>
      <c r="E1506" s="114" t="s">
        <v>137</v>
      </c>
      <c r="F1506" s="115" t="s">
        <v>84</v>
      </c>
      <c r="G1506" s="157" t="s">
        <v>43</v>
      </c>
      <c r="H1506" s="157" t="s">
        <v>197</v>
      </c>
      <c r="I1506" s="116" t="s">
        <v>73</v>
      </c>
      <c r="J1506" s="116" t="s">
        <v>45</v>
      </c>
      <c r="K1506" s="116" t="s">
        <v>75</v>
      </c>
      <c r="L1506" s="116" t="s">
        <v>75</v>
      </c>
      <c r="M1506" s="116" t="s">
        <v>472</v>
      </c>
      <c r="N1506" s="117">
        <v>1.46</v>
      </c>
      <c r="O1506" s="146">
        <v>194</v>
      </c>
      <c r="P1506" s="146">
        <v>368</v>
      </c>
      <c r="Q1506" s="242">
        <v>1.516</v>
      </c>
      <c r="R1506" s="118" t="str">
        <f t="shared" si="398"/>
        <v>200 - 299</v>
      </c>
      <c r="S1506" s="118" t="str">
        <f t="shared" si="399"/>
        <v>1.4 - 1.59</v>
      </c>
      <c r="T1506" s="119">
        <f t="shared" si="400"/>
        <v>2.2133599999999998</v>
      </c>
      <c r="U1506" s="120">
        <f t="shared" si="401"/>
        <v>0.86005296088958294</v>
      </c>
      <c r="V1506" s="161">
        <f t="shared" si="402"/>
        <v>2.2133599999999998</v>
      </c>
      <c r="W1506" s="161">
        <f t="shared" si="403"/>
        <v>630.66328841942277</v>
      </c>
      <c r="X1506" s="121">
        <f t="shared" si="404"/>
        <v>13.336824441600001</v>
      </c>
      <c r="Y1506" s="188">
        <v>8.7973776000000008</v>
      </c>
      <c r="Z1506" s="148">
        <f t="shared" si="405"/>
        <v>97</v>
      </c>
      <c r="AA1506" s="148">
        <f t="shared" si="406"/>
        <v>184</v>
      </c>
      <c r="AB1506" s="122">
        <f t="shared" si="407"/>
        <v>284.93479977022389</v>
      </c>
      <c r="AC1506" s="30">
        <f t="shared" si="408"/>
        <v>567.31725652347154</v>
      </c>
      <c r="AD1506" s="31">
        <f t="shared" si="409"/>
        <v>0.52717391304347827</v>
      </c>
      <c r="AE1506" s="164">
        <f t="shared" si="410"/>
        <v>37.083999999999996</v>
      </c>
      <c r="AF1506" s="165">
        <f t="shared" si="411"/>
        <v>13.336824441600001</v>
      </c>
      <c r="AH1506" t="str">
        <f t="shared" si="412"/>
        <v>2024</v>
      </c>
    </row>
    <row r="1507" spans="1:34" x14ac:dyDescent="0.25">
      <c r="A1507" s="249" t="s">
        <v>573</v>
      </c>
      <c r="D1507" s="282" t="str">
        <f t="shared" si="397"/>
        <v>Q2 2024</v>
      </c>
      <c r="E1507" s="114" t="s">
        <v>137</v>
      </c>
      <c r="F1507" s="115" t="s">
        <v>84</v>
      </c>
      <c r="G1507" s="157" t="s">
        <v>43</v>
      </c>
      <c r="H1507" s="157" t="s">
        <v>197</v>
      </c>
      <c r="I1507" s="116" t="s">
        <v>73</v>
      </c>
      <c r="J1507" s="116" t="s">
        <v>45</v>
      </c>
      <c r="K1507" s="116" t="s">
        <v>75</v>
      </c>
      <c r="L1507" s="116" t="s">
        <v>75</v>
      </c>
      <c r="M1507" s="116" t="s">
        <v>292</v>
      </c>
      <c r="N1507" s="117">
        <v>1.43</v>
      </c>
      <c r="O1507" s="146">
        <v>466</v>
      </c>
      <c r="P1507" s="146">
        <v>466</v>
      </c>
      <c r="Q1507" s="242">
        <v>2E-3</v>
      </c>
      <c r="R1507" s="118" t="str">
        <f t="shared" si="398"/>
        <v>400 - 499</v>
      </c>
      <c r="S1507" s="118" t="str">
        <f t="shared" si="399"/>
        <v>1.4 - 1.59</v>
      </c>
      <c r="T1507" s="119">
        <f t="shared" si="400"/>
        <v>2.8600000000000001E-3</v>
      </c>
      <c r="U1507" s="120">
        <f t="shared" si="401"/>
        <v>1.3192876839999996E-3</v>
      </c>
      <c r="V1507" s="161">
        <f t="shared" si="402"/>
        <v>2.8599999999999997E-3</v>
      </c>
      <c r="W1507" s="161">
        <f t="shared" si="403"/>
        <v>1.3180470401317246</v>
      </c>
      <c r="X1507" s="121">
        <f t="shared" si="404"/>
        <v>2.6045177400000001E-2</v>
      </c>
      <c r="Y1507" s="188">
        <v>13.0225887</v>
      </c>
      <c r="Z1507" s="148">
        <f t="shared" si="405"/>
        <v>1</v>
      </c>
      <c r="AA1507" s="148">
        <f t="shared" si="406"/>
        <v>1</v>
      </c>
      <c r="AB1507" s="122">
        <f t="shared" si="407"/>
        <v>460.85560843766592</v>
      </c>
      <c r="AC1507" s="30">
        <f t="shared" si="408"/>
        <v>659.64384199999984</v>
      </c>
      <c r="AD1507" s="31">
        <f t="shared" si="409"/>
        <v>1</v>
      </c>
      <c r="AE1507" s="164">
        <f t="shared" si="410"/>
        <v>36.321999999999996</v>
      </c>
      <c r="AF1507" s="165">
        <f t="shared" si="411"/>
        <v>2.6045177400000001E-2</v>
      </c>
      <c r="AH1507" t="str">
        <f t="shared" si="412"/>
        <v>2024</v>
      </c>
    </row>
    <row r="1508" spans="1:34" x14ac:dyDescent="0.25">
      <c r="A1508" s="249" t="s">
        <v>573</v>
      </c>
      <c r="D1508" s="282" t="str">
        <f t="shared" si="397"/>
        <v>Q2 2024</v>
      </c>
      <c r="E1508" s="114" t="s">
        <v>137</v>
      </c>
      <c r="F1508" s="115" t="s">
        <v>84</v>
      </c>
      <c r="G1508" s="157" t="s">
        <v>43</v>
      </c>
      <c r="H1508" s="157" t="s">
        <v>197</v>
      </c>
      <c r="I1508" s="116" t="s">
        <v>58</v>
      </c>
      <c r="J1508" s="116" t="s">
        <v>45</v>
      </c>
      <c r="K1508" s="116" t="s">
        <v>130</v>
      </c>
      <c r="L1508" s="116" t="s">
        <v>130</v>
      </c>
      <c r="M1508" s="116" t="s">
        <v>165</v>
      </c>
      <c r="N1508" s="117">
        <v>1.64</v>
      </c>
      <c r="O1508" s="146">
        <v>280</v>
      </c>
      <c r="P1508" s="146">
        <v>456</v>
      </c>
      <c r="Q1508" s="242">
        <v>0.05</v>
      </c>
      <c r="R1508" s="118" t="str">
        <f t="shared" si="398"/>
        <v>300 - 399</v>
      </c>
      <c r="S1508" s="118" t="str">
        <f t="shared" si="399"/>
        <v>1.6 - 1.79</v>
      </c>
      <c r="T1508" s="119">
        <f t="shared" si="400"/>
        <v>8.2000000000000003E-2</v>
      </c>
      <c r="U1508" s="120">
        <f t="shared" si="401"/>
        <v>3.8687623606615991E-2</v>
      </c>
      <c r="V1508" s="161">
        <f t="shared" si="402"/>
        <v>8.199999999999999E-2</v>
      </c>
      <c r="W1508" s="161">
        <f t="shared" si="403"/>
        <v>26.755186413105033</v>
      </c>
      <c r="X1508" s="121">
        <f t="shared" si="404"/>
        <v>0.53920201499999998</v>
      </c>
      <c r="Y1508" s="188">
        <v>10.784040299999999</v>
      </c>
      <c r="Z1508" s="148">
        <f t="shared" si="405"/>
        <v>35</v>
      </c>
      <c r="AA1508" s="148">
        <f t="shared" si="406"/>
        <v>57</v>
      </c>
      <c r="AB1508" s="122">
        <f t="shared" si="407"/>
        <v>326.28276113542722</v>
      </c>
      <c r="AC1508" s="30">
        <f t="shared" si="408"/>
        <v>773.75247213231978</v>
      </c>
      <c r="AD1508" s="31">
        <f t="shared" si="409"/>
        <v>0.61403508771929827</v>
      </c>
      <c r="AE1508" s="164">
        <f t="shared" si="410"/>
        <v>41.655999999999992</v>
      </c>
      <c r="AF1508" s="165">
        <f t="shared" si="411"/>
        <v>0.53920201499999998</v>
      </c>
      <c r="AH1508" t="str">
        <f t="shared" si="412"/>
        <v>2024</v>
      </c>
    </row>
    <row r="1509" spans="1:34" x14ac:dyDescent="0.25">
      <c r="A1509" s="249" t="s">
        <v>573</v>
      </c>
      <c r="D1509" s="282" t="str">
        <f t="shared" si="397"/>
        <v>Q2 2024</v>
      </c>
      <c r="E1509" s="114" t="s">
        <v>137</v>
      </c>
      <c r="F1509" s="115" t="s">
        <v>84</v>
      </c>
      <c r="G1509" s="157" t="s">
        <v>43</v>
      </c>
      <c r="H1509" s="157" t="s">
        <v>197</v>
      </c>
      <c r="I1509" s="116" t="s">
        <v>72</v>
      </c>
      <c r="J1509" s="116" t="s">
        <v>45</v>
      </c>
      <c r="K1509" s="116" t="s">
        <v>130</v>
      </c>
      <c r="L1509" s="116" t="s">
        <v>130</v>
      </c>
      <c r="M1509" s="116" t="s">
        <v>165</v>
      </c>
      <c r="N1509" s="117">
        <v>1.64</v>
      </c>
      <c r="O1509" s="146">
        <v>280</v>
      </c>
      <c r="P1509" s="146">
        <v>456</v>
      </c>
      <c r="Q1509" s="242">
        <v>8.2000000000000003E-2</v>
      </c>
      <c r="R1509" s="118" t="str">
        <f t="shared" si="398"/>
        <v>300 - 399</v>
      </c>
      <c r="S1509" s="118" t="str">
        <f t="shared" si="399"/>
        <v>1.6 - 1.79</v>
      </c>
      <c r="T1509" s="119">
        <f t="shared" si="400"/>
        <v>0.13447999999999999</v>
      </c>
      <c r="U1509" s="120">
        <f t="shared" si="401"/>
        <v>6.3447702714850229E-2</v>
      </c>
      <c r="V1509" s="161">
        <f t="shared" si="402"/>
        <v>0.13447999999999999</v>
      </c>
      <c r="W1509" s="161">
        <f t="shared" si="403"/>
        <v>43.878505717492253</v>
      </c>
      <c r="X1509" s="121">
        <f t="shared" si="404"/>
        <v>0.88429130459999994</v>
      </c>
      <c r="Y1509" s="188">
        <v>10.784040299999999</v>
      </c>
      <c r="Z1509" s="148">
        <f t="shared" si="405"/>
        <v>35</v>
      </c>
      <c r="AA1509" s="148">
        <f t="shared" si="406"/>
        <v>57</v>
      </c>
      <c r="AB1509" s="122">
        <f t="shared" si="407"/>
        <v>326.28276113542722</v>
      </c>
      <c r="AC1509" s="30">
        <f t="shared" si="408"/>
        <v>773.75247213231978</v>
      </c>
      <c r="AD1509" s="31">
        <f t="shared" si="409"/>
        <v>0.61403508771929827</v>
      </c>
      <c r="AE1509" s="164">
        <f t="shared" si="410"/>
        <v>41.655999999999992</v>
      </c>
      <c r="AF1509" s="165">
        <f t="shared" si="411"/>
        <v>0.88429130459999994</v>
      </c>
      <c r="AH1509" t="str">
        <f t="shared" si="412"/>
        <v>2024</v>
      </c>
    </row>
    <row r="1510" spans="1:34" x14ac:dyDescent="0.25">
      <c r="A1510" s="249" t="s">
        <v>573</v>
      </c>
      <c r="D1510" s="282" t="str">
        <f t="shared" si="397"/>
        <v>Q2 2024</v>
      </c>
      <c r="E1510" s="114" t="s">
        <v>137</v>
      </c>
      <c r="F1510" s="115" t="s">
        <v>84</v>
      </c>
      <c r="G1510" s="157" t="s">
        <v>43</v>
      </c>
      <c r="H1510" s="157" t="s">
        <v>197</v>
      </c>
      <c r="I1510" s="116" t="s">
        <v>72</v>
      </c>
      <c r="J1510" s="116" t="s">
        <v>45</v>
      </c>
      <c r="K1510" s="116" t="s">
        <v>78</v>
      </c>
      <c r="L1510" s="116" t="s">
        <v>78</v>
      </c>
      <c r="M1510" s="116" t="s">
        <v>469</v>
      </c>
      <c r="N1510" s="117">
        <v>1.43</v>
      </c>
      <c r="O1510" s="146">
        <v>466</v>
      </c>
      <c r="P1510" s="146">
        <v>466</v>
      </c>
      <c r="Q1510" s="242">
        <v>0.41</v>
      </c>
      <c r="R1510" s="118" t="str">
        <f t="shared" si="398"/>
        <v>400 - 499</v>
      </c>
      <c r="S1510" s="118" t="str">
        <f t="shared" si="399"/>
        <v>1.4 - 1.59</v>
      </c>
      <c r="T1510" s="119">
        <f t="shared" si="400"/>
        <v>0.58629999999999993</v>
      </c>
      <c r="U1510" s="120">
        <f t="shared" si="401"/>
        <v>0.27045397521999992</v>
      </c>
      <c r="V1510" s="161">
        <f t="shared" si="402"/>
        <v>0.58629999999999993</v>
      </c>
      <c r="W1510" s="161">
        <f t="shared" si="403"/>
        <v>270.19964322700349</v>
      </c>
      <c r="X1510" s="121">
        <f t="shared" si="404"/>
        <v>5.3392613669999998</v>
      </c>
      <c r="Y1510" s="188">
        <v>13.0225887</v>
      </c>
      <c r="Z1510" s="148">
        <f t="shared" si="405"/>
        <v>1</v>
      </c>
      <c r="AA1510" s="148">
        <f t="shared" si="406"/>
        <v>1</v>
      </c>
      <c r="AB1510" s="122">
        <f t="shared" si="407"/>
        <v>460.85560843766592</v>
      </c>
      <c r="AC1510" s="30">
        <f t="shared" si="408"/>
        <v>659.64384199999984</v>
      </c>
      <c r="AD1510" s="31">
        <f t="shared" si="409"/>
        <v>1</v>
      </c>
      <c r="AE1510" s="164">
        <f t="shared" si="410"/>
        <v>36.321999999999996</v>
      </c>
      <c r="AF1510" s="165">
        <f t="shared" si="411"/>
        <v>5.3392613669999998</v>
      </c>
      <c r="AH1510" t="str">
        <f t="shared" si="412"/>
        <v>2024</v>
      </c>
    </row>
    <row r="1511" spans="1:34" x14ac:dyDescent="0.25">
      <c r="A1511" s="249" t="s">
        <v>573</v>
      </c>
      <c r="D1511" s="282" t="str">
        <f t="shared" si="397"/>
        <v>Q2 2024</v>
      </c>
      <c r="E1511" s="114" t="s">
        <v>137</v>
      </c>
      <c r="F1511" s="115" t="s">
        <v>84</v>
      </c>
      <c r="G1511" s="157" t="s">
        <v>43</v>
      </c>
      <c r="H1511" s="157" t="s">
        <v>197</v>
      </c>
      <c r="I1511" s="116" t="s">
        <v>58</v>
      </c>
      <c r="J1511" s="116" t="s">
        <v>45</v>
      </c>
      <c r="K1511" s="116" t="s">
        <v>70</v>
      </c>
      <c r="L1511" s="116" t="s">
        <v>129</v>
      </c>
      <c r="M1511" s="116" t="s">
        <v>299</v>
      </c>
      <c r="N1511" s="117">
        <v>1.43</v>
      </c>
      <c r="O1511" s="146">
        <v>466</v>
      </c>
      <c r="P1511" s="146">
        <v>466</v>
      </c>
      <c r="Q1511" s="242">
        <v>5.0000000000000001E-3</v>
      </c>
      <c r="R1511" s="118" t="str">
        <f t="shared" si="398"/>
        <v>400 - 499</v>
      </c>
      <c r="S1511" s="118" t="str">
        <f t="shared" si="399"/>
        <v>1.4 - 1.59</v>
      </c>
      <c r="T1511" s="119">
        <f t="shared" si="400"/>
        <v>7.1500000000000001E-3</v>
      </c>
      <c r="U1511" s="120">
        <f t="shared" si="401"/>
        <v>3.298219209999999E-3</v>
      </c>
      <c r="V1511" s="161">
        <f t="shared" si="402"/>
        <v>7.1500000000000001E-3</v>
      </c>
      <c r="W1511" s="161">
        <f t="shared" si="403"/>
        <v>3.2951176003293114</v>
      </c>
      <c r="X1511" s="121">
        <f t="shared" si="404"/>
        <v>6.5112943500000006E-2</v>
      </c>
      <c r="Y1511" s="188">
        <v>13.0225887</v>
      </c>
      <c r="Z1511" s="148">
        <f t="shared" si="405"/>
        <v>1</v>
      </c>
      <c r="AA1511" s="148">
        <f t="shared" si="406"/>
        <v>1</v>
      </c>
      <c r="AB1511" s="122">
        <f t="shared" si="407"/>
        <v>460.85560843766592</v>
      </c>
      <c r="AC1511" s="30">
        <f t="shared" si="408"/>
        <v>659.64384199999984</v>
      </c>
      <c r="AD1511" s="31">
        <f t="shared" si="409"/>
        <v>1</v>
      </c>
      <c r="AE1511" s="164">
        <f t="shared" si="410"/>
        <v>36.321999999999996</v>
      </c>
      <c r="AF1511" s="165">
        <f t="shared" si="411"/>
        <v>6.5112943500000006E-2</v>
      </c>
      <c r="AH1511" t="str">
        <f t="shared" si="412"/>
        <v>2024</v>
      </c>
    </row>
    <row r="1512" spans="1:34" x14ac:dyDescent="0.25">
      <c r="A1512" s="249" t="s">
        <v>573</v>
      </c>
      <c r="D1512" s="282" t="str">
        <f t="shared" si="397"/>
        <v>Q2 2024</v>
      </c>
      <c r="E1512" s="114" t="s">
        <v>137</v>
      </c>
      <c r="F1512" s="115" t="s">
        <v>84</v>
      </c>
      <c r="G1512" s="157" t="s">
        <v>43</v>
      </c>
      <c r="H1512" s="157" t="s">
        <v>197</v>
      </c>
      <c r="I1512" s="116" t="s">
        <v>58</v>
      </c>
      <c r="J1512" s="116" t="s">
        <v>45</v>
      </c>
      <c r="K1512" s="116" t="s">
        <v>70</v>
      </c>
      <c r="L1512" s="116" t="s">
        <v>129</v>
      </c>
      <c r="M1512" s="116" t="s">
        <v>302</v>
      </c>
      <c r="N1512" s="117">
        <v>1.65</v>
      </c>
      <c r="O1512" s="146">
        <v>336</v>
      </c>
      <c r="P1512" s="146">
        <v>384</v>
      </c>
      <c r="Q1512" s="242">
        <v>6.0000000000000001E-3</v>
      </c>
      <c r="R1512" s="118" t="str">
        <f t="shared" si="398"/>
        <v>300 - 399</v>
      </c>
      <c r="S1512" s="118" t="str">
        <f t="shared" si="399"/>
        <v>1.6 - 1.79</v>
      </c>
      <c r="T1512" s="119">
        <f t="shared" si="400"/>
        <v>9.8999999999999991E-3</v>
      </c>
      <c r="U1512" s="120">
        <f t="shared" si="401"/>
        <v>5.2227129345132732E-3</v>
      </c>
      <c r="V1512" s="161">
        <f t="shared" si="402"/>
        <v>9.8999999999999991E-3</v>
      </c>
      <c r="W1512" s="161">
        <f t="shared" si="403"/>
        <v>3.061481994067579</v>
      </c>
      <c r="X1512" s="121">
        <f t="shared" si="404"/>
        <v>6.3610450200000002E-2</v>
      </c>
      <c r="Y1512" s="188">
        <v>10.6017417</v>
      </c>
      <c r="Z1512" s="148">
        <f t="shared" si="405"/>
        <v>7</v>
      </c>
      <c r="AA1512" s="148">
        <f t="shared" si="406"/>
        <v>8</v>
      </c>
      <c r="AB1512" s="122">
        <f t="shared" si="407"/>
        <v>309.24060546137167</v>
      </c>
      <c r="AC1512" s="30">
        <f t="shared" si="408"/>
        <v>870.45215575221221</v>
      </c>
      <c r="AD1512" s="31">
        <f t="shared" si="409"/>
        <v>0.875</v>
      </c>
      <c r="AE1512" s="164">
        <f t="shared" si="410"/>
        <v>41.91</v>
      </c>
      <c r="AF1512" s="165">
        <f t="shared" si="411"/>
        <v>6.3610450200000002E-2</v>
      </c>
      <c r="AH1512" t="str">
        <f t="shared" si="412"/>
        <v>2024</v>
      </c>
    </row>
    <row r="1513" spans="1:34" x14ac:dyDescent="0.25">
      <c r="A1513" s="249" t="s">
        <v>573</v>
      </c>
      <c r="D1513" s="282" t="str">
        <f t="shared" si="397"/>
        <v>Q2 2024</v>
      </c>
      <c r="E1513" s="114" t="s">
        <v>137</v>
      </c>
      <c r="F1513" s="115" t="s">
        <v>84</v>
      </c>
      <c r="G1513" s="157" t="s">
        <v>43</v>
      </c>
      <c r="H1513" s="157" t="s">
        <v>197</v>
      </c>
      <c r="I1513" s="116" t="s">
        <v>89</v>
      </c>
      <c r="J1513" s="116" t="s">
        <v>45</v>
      </c>
      <c r="K1513" s="116" t="s">
        <v>70</v>
      </c>
      <c r="L1513" s="116" t="s">
        <v>120</v>
      </c>
      <c r="M1513" s="116" t="s">
        <v>277</v>
      </c>
      <c r="N1513" s="117">
        <v>1.04</v>
      </c>
      <c r="O1513" s="146">
        <v>184</v>
      </c>
      <c r="P1513" s="146">
        <v>276</v>
      </c>
      <c r="Q1513" s="242">
        <v>0.01</v>
      </c>
      <c r="R1513" s="118" t="str">
        <f t="shared" si="398"/>
        <v>300 - 399</v>
      </c>
      <c r="S1513" s="118" t="str">
        <f t="shared" si="399"/>
        <v>1 - 1.19</v>
      </c>
      <c r="T1513" s="119">
        <f t="shared" si="400"/>
        <v>1.0400000000000001E-2</v>
      </c>
      <c r="U1513" s="120">
        <f t="shared" si="401"/>
        <v>3.2206387200000002E-3</v>
      </c>
      <c r="V1513" s="161">
        <f t="shared" si="402"/>
        <v>1.0400000000000001E-2</v>
      </c>
      <c r="W1513" s="161">
        <f t="shared" si="403"/>
        <v>3.3171071734268702</v>
      </c>
      <c r="X1513" s="121">
        <f t="shared" si="404"/>
        <v>7.6330187999999993E-2</v>
      </c>
      <c r="Y1513" s="188">
        <v>7.6330187999999994</v>
      </c>
      <c r="Z1513" s="148">
        <f t="shared" si="405"/>
        <v>2</v>
      </c>
      <c r="AA1513" s="148">
        <f t="shared" si="406"/>
        <v>3</v>
      </c>
      <c r="AB1513" s="122">
        <f t="shared" si="407"/>
        <v>318.95261282950673</v>
      </c>
      <c r="AC1513" s="30">
        <f t="shared" si="408"/>
        <v>322.063872</v>
      </c>
      <c r="AD1513" s="31">
        <f t="shared" si="409"/>
        <v>0.66666666666666663</v>
      </c>
      <c r="AE1513" s="164">
        <f t="shared" si="410"/>
        <v>26.416</v>
      </c>
      <c r="AF1513" s="165">
        <f t="shared" si="411"/>
        <v>7.6330187999999993E-2</v>
      </c>
      <c r="AH1513" t="str">
        <f t="shared" si="412"/>
        <v>2024</v>
      </c>
    </row>
    <row r="1514" spans="1:34" x14ac:dyDescent="0.25">
      <c r="A1514" s="249" t="s">
        <v>573</v>
      </c>
      <c r="D1514" s="282" t="str">
        <f t="shared" si="397"/>
        <v>Q2 2024</v>
      </c>
      <c r="E1514" s="114" t="s">
        <v>137</v>
      </c>
      <c r="F1514" s="115" t="s">
        <v>84</v>
      </c>
      <c r="G1514" s="157" t="s">
        <v>43</v>
      </c>
      <c r="H1514" s="157" t="s">
        <v>197</v>
      </c>
      <c r="I1514" s="116" t="s">
        <v>73</v>
      </c>
      <c r="J1514" s="116" t="s">
        <v>45</v>
      </c>
      <c r="K1514" s="116" t="s">
        <v>70</v>
      </c>
      <c r="L1514" s="116" t="s">
        <v>120</v>
      </c>
      <c r="M1514" s="116"/>
      <c r="N1514" s="117">
        <v>1.72</v>
      </c>
      <c r="O1514" s="146">
        <v>466</v>
      </c>
      <c r="P1514" s="146">
        <v>466</v>
      </c>
      <c r="Q1514" s="242">
        <v>2E-3</v>
      </c>
      <c r="R1514" s="118" t="str">
        <f t="shared" si="398"/>
        <v>300 - 399</v>
      </c>
      <c r="S1514" s="118" t="str">
        <f t="shared" si="399"/>
        <v>1.6 - 1.79</v>
      </c>
      <c r="T1514" s="119">
        <f t="shared" si="400"/>
        <v>3.4399999999999999E-3</v>
      </c>
      <c r="U1514" s="120">
        <f t="shared" si="401"/>
        <v>1.9086413439999997E-3</v>
      </c>
      <c r="V1514" s="161">
        <f t="shared" si="402"/>
        <v>3.4399999999999999E-3</v>
      </c>
      <c r="W1514" s="161">
        <f t="shared" si="403"/>
        <v>1.3180470401317246</v>
      </c>
      <c r="X1514" s="121">
        <f t="shared" si="404"/>
        <v>2.6045177400000001E-2</v>
      </c>
      <c r="Y1514" s="188">
        <v>13.0225887</v>
      </c>
      <c r="Z1514" s="148">
        <f t="shared" si="405"/>
        <v>1</v>
      </c>
      <c r="AA1514" s="148">
        <f t="shared" si="406"/>
        <v>1</v>
      </c>
      <c r="AB1514" s="122">
        <f t="shared" si="407"/>
        <v>383.15320934061759</v>
      </c>
      <c r="AC1514" s="30">
        <f t="shared" si="408"/>
        <v>954.32067199999983</v>
      </c>
      <c r="AD1514" s="31">
        <f t="shared" si="409"/>
        <v>1</v>
      </c>
      <c r="AE1514" s="164">
        <f t="shared" si="410"/>
        <v>43.687999999999995</v>
      </c>
      <c r="AF1514" s="165">
        <f t="shared" si="411"/>
        <v>2.6045177400000001E-2</v>
      </c>
      <c r="AH1514" t="str">
        <f t="shared" si="412"/>
        <v>2024</v>
      </c>
    </row>
    <row r="1515" spans="1:34" x14ac:dyDescent="0.25">
      <c r="A1515" s="249" t="s">
        <v>573</v>
      </c>
      <c r="D1515" s="282" t="str">
        <f t="shared" si="397"/>
        <v>Q2 2024</v>
      </c>
      <c r="E1515" s="114" t="s">
        <v>137</v>
      </c>
      <c r="F1515" s="115" t="s">
        <v>84</v>
      </c>
      <c r="G1515" s="157" t="s">
        <v>43</v>
      </c>
      <c r="H1515" s="157" t="s">
        <v>197</v>
      </c>
      <c r="I1515" s="116" t="s">
        <v>73</v>
      </c>
      <c r="J1515" s="116" t="s">
        <v>45</v>
      </c>
      <c r="K1515" s="116" t="s">
        <v>70</v>
      </c>
      <c r="L1515" s="116" t="s">
        <v>120</v>
      </c>
      <c r="M1515" s="116" t="s">
        <v>277</v>
      </c>
      <c r="N1515" s="117">
        <v>1.04</v>
      </c>
      <c r="O1515" s="146">
        <v>184</v>
      </c>
      <c r="P1515" s="146">
        <v>276</v>
      </c>
      <c r="Q1515" s="242">
        <v>0.124</v>
      </c>
      <c r="R1515" s="118" t="str">
        <f t="shared" si="398"/>
        <v>300 - 399</v>
      </c>
      <c r="S1515" s="118" t="str">
        <f t="shared" si="399"/>
        <v>1 - 1.19</v>
      </c>
      <c r="T1515" s="119">
        <f t="shared" si="400"/>
        <v>0.12895999999999999</v>
      </c>
      <c r="U1515" s="120">
        <f t="shared" si="401"/>
        <v>3.9935920127999999E-2</v>
      </c>
      <c r="V1515" s="161">
        <f t="shared" si="402"/>
        <v>0.12895999999999999</v>
      </c>
      <c r="W1515" s="161">
        <f t="shared" si="403"/>
        <v>41.13212895049319</v>
      </c>
      <c r="X1515" s="121">
        <f t="shared" si="404"/>
        <v>0.94649433119999993</v>
      </c>
      <c r="Y1515" s="188">
        <v>7.6330187999999994</v>
      </c>
      <c r="Z1515" s="148">
        <f t="shared" si="405"/>
        <v>2</v>
      </c>
      <c r="AA1515" s="148">
        <f t="shared" si="406"/>
        <v>3</v>
      </c>
      <c r="AB1515" s="122">
        <f t="shared" si="407"/>
        <v>318.95261282950673</v>
      </c>
      <c r="AC1515" s="30">
        <f t="shared" si="408"/>
        <v>322.063872</v>
      </c>
      <c r="AD1515" s="31">
        <f t="shared" si="409"/>
        <v>0.66666666666666663</v>
      </c>
      <c r="AE1515" s="164">
        <f t="shared" si="410"/>
        <v>26.416</v>
      </c>
      <c r="AF1515" s="165">
        <f t="shared" si="411"/>
        <v>0.94649433119999993</v>
      </c>
      <c r="AH1515" t="str">
        <f t="shared" si="412"/>
        <v>2024</v>
      </c>
    </row>
    <row r="1516" spans="1:34" x14ac:dyDescent="0.25">
      <c r="A1516" s="249" t="s">
        <v>573</v>
      </c>
      <c r="D1516" s="282" t="str">
        <f t="shared" si="397"/>
        <v>Q2 2024</v>
      </c>
      <c r="E1516" s="114" t="s">
        <v>137</v>
      </c>
      <c r="F1516" s="115" t="s">
        <v>84</v>
      </c>
      <c r="G1516" s="157" t="s">
        <v>43</v>
      </c>
      <c r="H1516" s="157" t="s">
        <v>197</v>
      </c>
      <c r="I1516" s="116" t="s">
        <v>72</v>
      </c>
      <c r="J1516" s="116" t="s">
        <v>45</v>
      </c>
      <c r="K1516" s="116" t="s">
        <v>70</v>
      </c>
      <c r="L1516" s="116" t="s">
        <v>118</v>
      </c>
      <c r="M1516" s="116"/>
      <c r="N1516" s="117">
        <v>1.41</v>
      </c>
      <c r="O1516" s="146">
        <v>320</v>
      </c>
      <c r="P1516" s="146">
        <v>450</v>
      </c>
      <c r="Q1516" s="242">
        <v>0.06</v>
      </c>
      <c r="R1516" s="118" t="str">
        <f t="shared" si="398"/>
        <v>300 - 399</v>
      </c>
      <c r="S1516" s="118" t="str">
        <f t="shared" si="399"/>
        <v>1.4 - 1.59</v>
      </c>
      <c r="T1516" s="119">
        <f t="shared" si="400"/>
        <v>8.4599999999999995E-2</v>
      </c>
      <c r="U1516" s="120">
        <f t="shared" si="401"/>
        <v>3.6346448112299104E-2</v>
      </c>
      <c r="V1516" s="161">
        <f t="shared" si="402"/>
        <v>8.4599999999999981E-2</v>
      </c>
      <c r="W1516" s="161">
        <f t="shared" si="403"/>
        <v>33.130650461468456</v>
      </c>
      <c r="X1516" s="121">
        <f t="shared" si="404"/>
        <v>0.67720989600000003</v>
      </c>
      <c r="Y1516" s="188">
        <v>11.286831600000001</v>
      </c>
      <c r="Z1516" s="148">
        <f t="shared" si="405"/>
        <v>32</v>
      </c>
      <c r="AA1516" s="148">
        <f t="shared" si="406"/>
        <v>45</v>
      </c>
      <c r="AB1516" s="122">
        <f t="shared" si="407"/>
        <v>391.61525368166025</v>
      </c>
      <c r="AC1516" s="30">
        <f t="shared" si="408"/>
        <v>605.7741352049851</v>
      </c>
      <c r="AD1516" s="31">
        <f t="shared" si="409"/>
        <v>0.71111111111111114</v>
      </c>
      <c r="AE1516" s="164">
        <f t="shared" si="410"/>
        <v>35.813999999999993</v>
      </c>
      <c r="AF1516" s="165">
        <f t="shared" si="411"/>
        <v>0.67720989600000003</v>
      </c>
      <c r="AH1516" t="str">
        <f t="shared" si="412"/>
        <v>2024</v>
      </c>
    </row>
    <row r="1517" spans="1:34" x14ac:dyDescent="0.25">
      <c r="A1517" s="249" t="s">
        <v>573</v>
      </c>
      <c r="D1517" s="282" t="str">
        <f t="shared" si="397"/>
        <v>Q2 2024</v>
      </c>
      <c r="E1517" s="114" t="s">
        <v>137</v>
      </c>
      <c r="F1517" s="115" t="s">
        <v>84</v>
      </c>
      <c r="G1517" s="157" t="s">
        <v>43</v>
      </c>
      <c r="H1517" s="157" t="s">
        <v>197</v>
      </c>
      <c r="I1517" s="116" t="s">
        <v>72</v>
      </c>
      <c r="J1517" s="116" t="s">
        <v>45</v>
      </c>
      <c r="K1517" s="116" t="s">
        <v>70</v>
      </c>
      <c r="L1517" s="116" t="s">
        <v>118</v>
      </c>
      <c r="M1517" s="116" t="s">
        <v>561</v>
      </c>
      <c r="N1517" s="117">
        <v>1.2</v>
      </c>
      <c r="O1517" s="146">
        <v>390</v>
      </c>
      <c r="P1517" s="146">
        <v>390</v>
      </c>
      <c r="Q1517" s="242">
        <v>0.94</v>
      </c>
      <c r="R1517" s="118" t="str">
        <f t="shared" si="398"/>
        <v>400 - 499</v>
      </c>
      <c r="S1517" s="118" t="str">
        <f t="shared" si="399"/>
        <v>1.2 - 1.39</v>
      </c>
      <c r="T1517" s="119">
        <f t="shared" si="400"/>
        <v>1.1279999999999999</v>
      </c>
      <c r="U1517" s="120">
        <f t="shared" si="401"/>
        <v>0.43664428799999983</v>
      </c>
      <c r="V1517" s="161">
        <f t="shared" si="402"/>
        <v>1.1279999999999999</v>
      </c>
      <c r="W1517" s="161">
        <f t="shared" si="403"/>
        <v>518.4506919659766</v>
      </c>
      <c r="X1517" s="121">
        <f t="shared" si="404"/>
        <v>10.609621704</v>
      </c>
      <c r="Y1517" s="188">
        <v>11.286831600000001</v>
      </c>
      <c r="Z1517" s="148">
        <f t="shared" si="405"/>
        <v>1</v>
      </c>
      <c r="AA1517" s="148">
        <f t="shared" si="406"/>
        <v>1</v>
      </c>
      <c r="AB1517" s="122">
        <f t="shared" si="407"/>
        <v>459.61940777125591</v>
      </c>
      <c r="AC1517" s="30">
        <f t="shared" si="408"/>
        <v>464.51519999999988</v>
      </c>
      <c r="AD1517" s="31">
        <f t="shared" si="409"/>
        <v>1</v>
      </c>
      <c r="AE1517" s="164">
        <f t="shared" si="410"/>
        <v>30.479999999999997</v>
      </c>
      <c r="AF1517" s="165">
        <f t="shared" si="411"/>
        <v>10.609621704</v>
      </c>
      <c r="AH1517" t="str">
        <f t="shared" si="412"/>
        <v>2024</v>
      </c>
    </row>
    <row r="1518" spans="1:34" x14ac:dyDescent="0.25">
      <c r="A1518" s="249" t="s">
        <v>573</v>
      </c>
      <c r="D1518" s="282" t="str">
        <f t="shared" si="397"/>
        <v>Q2 2024</v>
      </c>
      <c r="E1518" s="114" t="s">
        <v>137</v>
      </c>
      <c r="F1518" s="115" t="s">
        <v>84</v>
      </c>
      <c r="G1518" s="157" t="s">
        <v>43</v>
      </c>
      <c r="H1518" s="157" t="s">
        <v>197</v>
      </c>
      <c r="I1518" s="116" t="s">
        <v>72</v>
      </c>
      <c r="J1518" s="116" t="s">
        <v>45</v>
      </c>
      <c r="K1518" s="116" t="s">
        <v>70</v>
      </c>
      <c r="L1518" s="116" t="s">
        <v>422</v>
      </c>
      <c r="M1518" s="116" t="s">
        <v>428</v>
      </c>
      <c r="N1518" s="117">
        <v>1.47</v>
      </c>
      <c r="O1518" s="146">
        <v>368</v>
      </c>
      <c r="P1518" s="146">
        <v>194</v>
      </c>
      <c r="Q1518" s="242">
        <v>0.105</v>
      </c>
      <c r="R1518" s="118" t="str">
        <f t="shared" si="398"/>
        <v>200 - 299</v>
      </c>
      <c r="S1518" s="118" t="str">
        <f t="shared" si="399"/>
        <v>1.4 - 1.59</v>
      </c>
      <c r="T1518" s="119">
        <f t="shared" si="400"/>
        <v>0.15434999999999999</v>
      </c>
      <c r="U1518" s="120">
        <f t="shared" si="401"/>
        <v>6.0387110743228001E-2</v>
      </c>
      <c r="V1518" s="161">
        <f t="shared" si="402"/>
        <v>0.15434999999999999</v>
      </c>
      <c r="W1518" s="161">
        <f t="shared" si="403"/>
        <v>43.680504804775317</v>
      </c>
      <c r="X1518" s="121">
        <f t="shared" si="404"/>
        <v>0.92372464800000009</v>
      </c>
      <c r="Y1518" s="188">
        <v>8.7973776000000008</v>
      </c>
      <c r="Z1518" s="148">
        <f t="shared" si="405"/>
        <v>184</v>
      </c>
      <c r="AA1518" s="148">
        <f t="shared" si="406"/>
        <v>97</v>
      </c>
      <c r="AB1518" s="122">
        <f t="shared" si="407"/>
        <v>282.99646779899786</v>
      </c>
      <c r="AC1518" s="30">
        <f t="shared" si="408"/>
        <v>575.11534041169523</v>
      </c>
      <c r="AD1518" s="31">
        <f t="shared" si="409"/>
        <v>1.8969072164948453</v>
      </c>
      <c r="AE1518" s="164">
        <f t="shared" si="410"/>
        <v>37.337999999999994</v>
      </c>
      <c r="AF1518" s="165">
        <f t="shared" si="411"/>
        <v>0.92372464800000009</v>
      </c>
      <c r="AH1518" t="str">
        <f t="shared" si="412"/>
        <v>2024</v>
      </c>
    </row>
    <row r="1519" spans="1:34" x14ac:dyDescent="0.25">
      <c r="A1519" s="249" t="s">
        <v>573</v>
      </c>
      <c r="D1519" s="282" t="str">
        <f t="shared" si="397"/>
        <v>Q2 2024</v>
      </c>
      <c r="E1519" s="114" t="s">
        <v>137</v>
      </c>
      <c r="F1519" s="115" t="s">
        <v>84</v>
      </c>
      <c r="G1519" s="157" t="s">
        <v>43</v>
      </c>
      <c r="H1519" s="157" t="s">
        <v>197</v>
      </c>
      <c r="I1519" s="116" t="s">
        <v>72</v>
      </c>
      <c r="J1519" s="116" t="s">
        <v>45</v>
      </c>
      <c r="K1519" s="116" t="s">
        <v>70</v>
      </c>
      <c r="L1519" s="116" t="s">
        <v>77</v>
      </c>
      <c r="M1519" s="116" t="s">
        <v>295</v>
      </c>
      <c r="N1519" s="117">
        <v>1.6</v>
      </c>
      <c r="O1519" s="146">
        <v>400</v>
      </c>
      <c r="P1519" s="146">
        <v>400</v>
      </c>
      <c r="Q1519" s="242">
        <v>0.48</v>
      </c>
      <c r="R1519" s="118" t="str">
        <f t="shared" si="398"/>
        <v>300 - 399</v>
      </c>
      <c r="S1519" s="118" t="str">
        <f t="shared" si="399"/>
        <v>1.6 - 1.79</v>
      </c>
      <c r="T1519" s="119">
        <f t="shared" si="400"/>
        <v>0.76800000000000002</v>
      </c>
      <c r="U1519" s="120">
        <f t="shared" si="401"/>
        <v>0.39638630400000002</v>
      </c>
      <c r="V1519" s="161">
        <f t="shared" si="402"/>
        <v>0.76800000000000013</v>
      </c>
      <c r="W1519" s="161">
        <f t="shared" si="403"/>
        <v>271.52900397563423</v>
      </c>
      <c r="X1519" s="121">
        <f t="shared" si="404"/>
        <v>5.5272935520000006</v>
      </c>
      <c r="Y1519" s="188">
        <v>11.515194900000001</v>
      </c>
      <c r="Z1519" s="148">
        <f t="shared" si="405"/>
        <v>1</v>
      </c>
      <c r="AA1519" s="148">
        <f t="shared" si="406"/>
        <v>1</v>
      </c>
      <c r="AB1519" s="122">
        <f t="shared" si="407"/>
        <v>353.55339059327378</v>
      </c>
      <c r="AC1519" s="30">
        <f t="shared" si="408"/>
        <v>825.8048</v>
      </c>
      <c r="AD1519" s="31">
        <f t="shared" si="409"/>
        <v>1</v>
      </c>
      <c r="AE1519" s="164">
        <f t="shared" si="410"/>
        <v>40.64</v>
      </c>
      <c r="AF1519" s="165">
        <f t="shared" si="411"/>
        <v>5.5272935520000006</v>
      </c>
      <c r="AH1519" t="str">
        <f t="shared" si="412"/>
        <v>2024</v>
      </c>
    </row>
    <row r="1520" spans="1:34" x14ac:dyDescent="0.25">
      <c r="A1520" s="249" t="s">
        <v>573</v>
      </c>
      <c r="D1520" s="282" t="str">
        <f t="shared" si="397"/>
        <v>Q2 2024</v>
      </c>
      <c r="E1520" s="114" t="s">
        <v>137</v>
      </c>
      <c r="F1520" s="115" t="s">
        <v>84</v>
      </c>
      <c r="G1520" s="157" t="s">
        <v>43</v>
      </c>
      <c r="H1520" s="157" t="s">
        <v>197</v>
      </c>
      <c r="I1520" s="116" t="s">
        <v>58</v>
      </c>
      <c r="J1520" s="116" t="s">
        <v>45</v>
      </c>
      <c r="K1520" s="116" t="s">
        <v>70</v>
      </c>
      <c r="L1520" s="116" t="s">
        <v>148</v>
      </c>
      <c r="M1520" s="116" t="s">
        <v>424</v>
      </c>
      <c r="N1520" s="117">
        <v>1.6</v>
      </c>
      <c r="O1520" s="146">
        <v>320</v>
      </c>
      <c r="P1520" s="146">
        <v>360</v>
      </c>
      <c r="Q1520" s="242">
        <v>0.16400000000000001</v>
      </c>
      <c r="R1520" s="118" t="str">
        <f t="shared" si="398"/>
        <v>300 - 399</v>
      </c>
      <c r="S1520" s="118" t="str">
        <f t="shared" si="399"/>
        <v>1.6 - 1.79</v>
      </c>
      <c r="T1520" s="119">
        <f t="shared" si="400"/>
        <v>0.26240000000000002</v>
      </c>
      <c r="U1520" s="120">
        <f t="shared" si="401"/>
        <v>0.1344979734951724</v>
      </c>
      <c r="V1520" s="161">
        <f t="shared" si="402"/>
        <v>0.26240000000000002</v>
      </c>
      <c r="W1520" s="161">
        <f t="shared" si="403"/>
        <v>78.992860436877464</v>
      </c>
      <c r="X1520" s="121">
        <f t="shared" si="404"/>
        <v>1.6637824764</v>
      </c>
      <c r="Y1520" s="188">
        <v>10.1450151</v>
      </c>
      <c r="Z1520" s="148">
        <f t="shared" si="405"/>
        <v>8</v>
      </c>
      <c r="AA1520" s="148">
        <f t="shared" si="406"/>
        <v>9</v>
      </c>
      <c r="AB1520" s="122">
        <f t="shared" si="407"/>
        <v>301.03986446980736</v>
      </c>
      <c r="AC1520" s="30">
        <f t="shared" si="408"/>
        <v>820.10959448275855</v>
      </c>
      <c r="AD1520" s="31">
        <f t="shared" si="409"/>
        <v>0.88888888888888884</v>
      </c>
      <c r="AE1520" s="164">
        <f t="shared" si="410"/>
        <v>40.64</v>
      </c>
      <c r="AF1520" s="165">
        <f t="shared" si="411"/>
        <v>1.6637824764</v>
      </c>
      <c r="AH1520" t="str">
        <f t="shared" si="412"/>
        <v>2024</v>
      </c>
    </row>
    <row r="1521" spans="1:34" x14ac:dyDescent="0.25">
      <c r="A1521" s="249" t="s">
        <v>573</v>
      </c>
      <c r="D1521" s="282" t="str">
        <f t="shared" si="397"/>
        <v>Q2 2024</v>
      </c>
      <c r="E1521" s="114" t="s">
        <v>137</v>
      </c>
      <c r="F1521" s="115" t="s">
        <v>84</v>
      </c>
      <c r="G1521" s="157" t="s">
        <v>43</v>
      </c>
      <c r="H1521" s="157" t="s">
        <v>197</v>
      </c>
      <c r="I1521" s="116" t="s">
        <v>50</v>
      </c>
      <c r="J1521" s="116" t="s">
        <v>45</v>
      </c>
      <c r="K1521" s="116" t="s">
        <v>70</v>
      </c>
      <c r="L1521" s="116" t="s">
        <v>70</v>
      </c>
      <c r="M1521" s="116" t="s">
        <v>152</v>
      </c>
      <c r="N1521" s="117">
        <v>1.4</v>
      </c>
      <c r="O1521" s="146">
        <v>240</v>
      </c>
      <c r="P1521" s="146">
        <v>240</v>
      </c>
      <c r="Q1521" s="242">
        <v>1.08</v>
      </c>
      <c r="R1521" s="118" t="str">
        <f t="shared" si="398"/>
        <v>200 - 299</v>
      </c>
      <c r="S1521" s="118" t="str">
        <f t="shared" si="399"/>
        <v>1.4 - 1.59</v>
      </c>
      <c r="T1521" s="119">
        <f t="shared" si="400"/>
        <v>1.512</v>
      </c>
      <c r="U1521" s="120">
        <f t="shared" si="401"/>
        <v>0.68283734399999996</v>
      </c>
      <c r="V1521" s="161">
        <f t="shared" si="402"/>
        <v>1.5119999999999998</v>
      </c>
      <c r="W1521" s="161">
        <f t="shared" si="403"/>
        <v>366.56415536710625</v>
      </c>
      <c r="X1521" s="121">
        <f t="shared" si="404"/>
        <v>8.4902926680000022</v>
      </c>
      <c r="Y1521" s="188">
        <v>7.861382100000001</v>
      </c>
      <c r="Z1521" s="148">
        <f t="shared" si="405"/>
        <v>1</v>
      </c>
      <c r="AA1521" s="148">
        <f t="shared" si="406"/>
        <v>1</v>
      </c>
      <c r="AB1521" s="122">
        <f t="shared" si="407"/>
        <v>242.43661069253059</v>
      </c>
      <c r="AC1521" s="30">
        <f t="shared" si="408"/>
        <v>632.25679999999988</v>
      </c>
      <c r="AD1521" s="31">
        <f t="shared" si="409"/>
        <v>1</v>
      </c>
      <c r="AE1521" s="164">
        <f t="shared" si="410"/>
        <v>35.559999999999995</v>
      </c>
      <c r="AF1521" s="165">
        <f t="shared" si="411"/>
        <v>8.4902926680000022</v>
      </c>
      <c r="AH1521" t="str">
        <f t="shared" si="412"/>
        <v>2024</v>
      </c>
    </row>
    <row r="1522" spans="1:34" x14ac:dyDescent="0.25">
      <c r="A1522" s="249" t="s">
        <v>573</v>
      </c>
      <c r="D1522" s="282" t="str">
        <f t="shared" si="397"/>
        <v>Q2 2024</v>
      </c>
      <c r="E1522" s="114" t="s">
        <v>137</v>
      </c>
      <c r="F1522" s="115" t="s">
        <v>84</v>
      </c>
      <c r="G1522" s="157" t="s">
        <v>43</v>
      </c>
      <c r="H1522" s="157" t="s">
        <v>197</v>
      </c>
      <c r="I1522" s="116" t="s">
        <v>58</v>
      </c>
      <c r="J1522" s="116" t="s">
        <v>45</v>
      </c>
      <c r="K1522" s="116" t="s">
        <v>70</v>
      </c>
      <c r="L1522" s="116" t="s">
        <v>70</v>
      </c>
      <c r="M1522" s="116" t="s">
        <v>131</v>
      </c>
      <c r="N1522" s="117">
        <v>1.4</v>
      </c>
      <c r="O1522" s="146">
        <v>400</v>
      </c>
      <c r="P1522" s="146">
        <v>400</v>
      </c>
      <c r="Q1522" s="242">
        <v>0.75</v>
      </c>
      <c r="R1522" s="118" t="str">
        <f t="shared" si="398"/>
        <v>400 - 499</v>
      </c>
      <c r="S1522" s="118" t="str">
        <f t="shared" si="399"/>
        <v>1.4 - 1.59</v>
      </c>
      <c r="T1522" s="119">
        <f t="shared" si="400"/>
        <v>1.0499999999999998</v>
      </c>
      <c r="U1522" s="120">
        <f t="shared" si="401"/>
        <v>0.47419259999999991</v>
      </c>
      <c r="V1522" s="161">
        <f t="shared" si="402"/>
        <v>1.0499999999999998</v>
      </c>
      <c r="W1522" s="161">
        <f t="shared" si="403"/>
        <v>424.26406871192853</v>
      </c>
      <c r="X1522" s="121">
        <f t="shared" si="404"/>
        <v>8.6363961750000016</v>
      </c>
      <c r="Y1522" s="188">
        <v>11.515194900000001</v>
      </c>
      <c r="Z1522" s="148">
        <f t="shared" si="405"/>
        <v>1</v>
      </c>
      <c r="AA1522" s="148">
        <f t="shared" si="406"/>
        <v>1</v>
      </c>
      <c r="AB1522" s="122">
        <f t="shared" si="407"/>
        <v>404.06101782088433</v>
      </c>
      <c r="AC1522" s="30">
        <f t="shared" si="408"/>
        <v>632.25679999999988</v>
      </c>
      <c r="AD1522" s="31">
        <f t="shared" si="409"/>
        <v>1</v>
      </c>
      <c r="AE1522" s="164">
        <f t="shared" si="410"/>
        <v>35.559999999999995</v>
      </c>
      <c r="AF1522" s="165">
        <f t="shared" si="411"/>
        <v>8.6363961750000016</v>
      </c>
      <c r="AH1522" t="str">
        <f t="shared" si="412"/>
        <v>2024</v>
      </c>
    </row>
    <row r="1523" spans="1:34" x14ac:dyDescent="0.25">
      <c r="A1523" s="249" t="s">
        <v>573</v>
      </c>
      <c r="D1523" s="282" t="str">
        <f t="shared" si="397"/>
        <v>Q2 2024</v>
      </c>
      <c r="E1523" s="114" t="s">
        <v>137</v>
      </c>
      <c r="F1523" s="115" t="s">
        <v>84</v>
      </c>
      <c r="G1523" s="157" t="s">
        <v>43</v>
      </c>
      <c r="H1523" s="157" t="s">
        <v>197</v>
      </c>
      <c r="I1523" s="116" t="s">
        <v>58</v>
      </c>
      <c r="J1523" s="116" t="s">
        <v>45</v>
      </c>
      <c r="K1523" s="116" t="s">
        <v>70</v>
      </c>
      <c r="L1523" s="116" t="s">
        <v>70</v>
      </c>
      <c r="M1523" s="116" t="s">
        <v>131</v>
      </c>
      <c r="N1523" s="117">
        <v>1.1000000000000001</v>
      </c>
      <c r="O1523" s="146">
        <v>126</v>
      </c>
      <c r="P1523" s="146">
        <v>294</v>
      </c>
      <c r="Q1523" s="242">
        <v>0.03</v>
      </c>
      <c r="R1523" s="118" t="str">
        <f t="shared" si="398"/>
        <v>200 - 299</v>
      </c>
      <c r="S1523" s="118" t="str">
        <f t="shared" si="399"/>
        <v>1 - 1.19</v>
      </c>
      <c r="T1523" s="119">
        <f t="shared" si="400"/>
        <v>3.3000000000000002E-2</v>
      </c>
      <c r="U1523" s="120">
        <f t="shared" si="401"/>
        <v>8.4794046206896571E-3</v>
      </c>
      <c r="V1523" s="161">
        <f t="shared" si="402"/>
        <v>3.3000000000000002E-2</v>
      </c>
      <c r="W1523" s="161">
        <f t="shared" si="403"/>
        <v>9.5958741133885237</v>
      </c>
      <c r="X1523" s="121">
        <f t="shared" si="404"/>
        <v>0.16813501918461674</v>
      </c>
      <c r="Y1523" s="188">
        <v>5.6045006394872248</v>
      </c>
      <c r="Z1523" s="148">
        <f t="shared" si="405"/>
        <v>3</v>
      </c>
      <c r="AA1523" s="148">
        <f t="shared" si="406"/>
        <v>7</v>
      </c>
      <c r="AB1523" s="122">
        <f t="shared" si="407"/>
        <v>290.78406404207647</v>
      </c>
      <c r="AC1523" s="30">
        <f t="shared" si="408"/>
        <v>282.64682068965521</v>
      </c>
      <c r="AD1523" s="31">
        <f t="shared" si="409"/>
        <v>0.42857142857142855</v>
      </c>
      <c r="AE1523" s="164">
        <f t="shared" si="410"/>
        <v>27.94</v>
      </c>
      <c r="AF1523" s="165">
        <f t="shared" si="411"/>
        <v>0.16813501918461674</v>
      </c>
      <c r="AH1523" t="str">
        <f t="shared" si="412"/>
        <v>2024</v>
      </c>
    </row>
    <row r="1524" spans="1:34" x14ac:dyDescent="0.25">
      <c r="A1524" s="249" t="s">
        <v>573</v>
      </c>
      <c r="D1524" s="282" t="str">
        <f t="shared" si="397"/>
        <v>Q2 2024</v>
      </c>
      <c r="E1524" s="114" t="s">
        <v>137</v>
      </c>
      <c r="F1524" s="115" t="s">
        <v>84</v>
      </c>
      <c r="G1524" s="157" t="s">
        <v>43</v>
      </c>
      <c r="H1524" s="157" t="s">
        <v>197</v>
      </c>
      <c r="I1524" s="116" t="s">
        <v>58</v>
      </c>
      <c r="J1524" s="116" t="s">
        <v>45</v>
      </c>
      <c r="K1524" s="116" t="s">
        <v>70</v>
      </c>
      <c r="L1524" s="116" t="s">
        <v>70</v>
      </c>
      <c r="M1524" s="116" t="s">
        <v>463</v>
      </c>
      <c r="N1524" s="117">
        <v>0.95</v>
      </c>
      <c r="O1524" s="146">
        <v>120</v>
      </c>
      <c r="P1524" s="146">
        <v>180</v>
      </c>
      <c r="Q1524" s="242">
        <v>0.05</v>
      </c>
      <c r="R1524" s="118" t="str">
        <f t="shared" si="398"/>
        <v>200 - 299</v>
      </c>
      <c r="S1524" s="118" t="str">
        <f t="shared" si="399"/>
        <v>0.8 - 0.99</v>
      </c>
      <c r="T1524" s="119">
        <f t="shared" si="400"/>
        <v>4.7500000000000001E-2</v>
      </c>
      <c r="U1524" s="120">
        <f t="shared" si="401"/>
        <v>1.3436697692307693E-2</v>
      </c>
      <c r="V1524" s="161">
        <f t="shared" si="402"/>
        <v>4.7500000000000007E-2</v>
      </c>
      <c r="W1524" s="161">
        <f t="shared" si="403"/>
        <v>10.816653826391969</v>
      </c>
      <c r="X1524" s="121">
        <f t="shared" si="404"/>
        <v>0.29030561999999999</v>
      </c>
      <c r="Y1524" s="188">
        <v>5.8061124</v>
      </c>
      <c r="Z1524" s="148">
        <f t="shared" si="405"/>
        <v>2</v>
      </c>
      <c r="AA1524" s="148">
        <f t="shared" si="406"/>
        <v>3</v>
      </c>
      <c r="AB1524" s="122">
        <f t="shared" si="407"/>
        <v>227.71902792404143</v>
      </c>
      <c r="AC1524" s="30">
        <f t="shared" si="408"/>
        <v>268.73395384615384</v>
      </c>
      <c r="AD1524" s="31">
        <f t="shared" si="409"/>
        <v>0.66666666666666663</v>
      </c>
      <c r="AE1524" s="164">
        <f t="shared" si="410"/>
        <v>24.13</v>
      </c>
      <c r="AF1524" s="165">
        <f t="shared" si="411"/>
        <v>0.29030561999999999</v>
      </c>
      <c r="AH1524" t="str">
        <f t="shared" si="412"/>
        <v>2024</v>
      </c>
    </row>
    <row r="1525" spans="1:34" x14ac:dyDescent="0.25">
      <c r="A1525" s="249" t="s">
        <v>573</v>
      </c>
      <c r="D1525" s="282" t="str">
        <f t="shared" si="397"/>
        <v>Q2 2024</v>
      </c>
      <c r="E1525" s="114" t="s">
        <v>137</v>
      </c>
      <c r="F1525" s="115" t="s">
        <v>84</v>
      </c>
      <c r="G1525" s="157" t="s">
        <v>43</v>
      </c>
      <c r="H1525" s="157" t="s">
        <v>197</v>
      </c>
      <c r="I1525" s="116" t="s">
        <v>58</v>
      </c>
      <c r="J1525" s="116" t="s">
        <v>45</v>
      </c>
      <c r="K1525" s="116" t="s">
        <v>70</v>
      </c>
      <c r="L1525" s="116" t="s">
        <v>70</v>
      </c>
      <c r="M1525" s="116" t="s">
        <v>463</v>
      </c>
      <c r="N1525" s="117">
        <v>1.2</v>
      </c>
      <c r="O1525" s="146">
        <v>390</v>
      </c>
      <c r="P1525" s="146">
        <v>390</v>
      </c>
      <c r="Q1525" s="242">
        <v>0.17599999999999999</v>
      </c>
      <c r="R1525" s="118" t="str">
        <f t="shared" si="398"/>
        <v>400 - 499</v>
      </c>
      <c r="S1525" s="118" t="str">
        <f t="shared" si="399"/>
        <v>1.2 - 1.39</v>
      </c>
      <c r="T1525" s="119">
        <f t="shared" si="400"/>
        <v>0.21119999999999997</v>
      </c>
      <c r="U1525" s="120">
        <f t="shared" si="401"/>
        <v>8.1754675199999974E-2</v>
      </c>
      <c r="V1525" s="161">
        <f t="shared" si="402"/>
        <v>0.2112</v>
      </c>
      <c r="W1525" s="161">
        <f t="shared" si="403"/>
        <v>97.071618921289243</v>
      </c>
      <c r="X1525" s="121">
        <f t="shared" si="404"/>
        <v>1.9864823616</v>
      </c>
      <c r="Y1525" s="188">
        <v>11.286831600000001</v>
      </c>
      <c r="Z1525" s="148">
        <f t="shared" si="405"/>
        <v>1</v>
      </c>
      <c r="AA1525" s="148">
        <f t="shared" si="406"/>
        <v>1</v>
      </c>
      <c r="AB1525" s="122">
        <f t="shared" si="407"/>
        <v>459.61940777125591</v>
      </c>
      <c r="AC1525" s="30">
        <f t="shared" si="408"/>
        <v>464.51519999999988</v>
      </c>
      <c r="AD1525" s="31">
        <f t="shared" si="409"/>
        <v>1</v>
      </c>
      <c r="AE1525" s="164">
        <f t="shared" si="410"/>
        <v>30.479999999999997</v>
      </c>
      <c r="AF1525" s="165">
        <f t="shared" si="411"/>
        <v>1.9864823616</v>
      </c>
      <c r="AH1525" t="str">
        <f t="shared" si="412"/>
        <v>2024</v>
      </c>
    </row>
    <row r="1526" spans="1:34" x14ac:dyDescent="0.25">
      <c r="A1526" s="249" t="s">
        <v>573</v>
      </c>
      <c r="D1526" s="282" t="str">
        <f t="shared" si="397"/>
        <v>Q2 2024</v>
      </c>
      <c r="E1526" s="114" t="s">
        <v>137</v>
      </c>
      <c r="F1526" s="115" t="s">
        <v>84</v>
      </c>
      <c r="G1526" s="157" t="s">
        <v>43</v>
      </c>
      <c r="H1526" s="157" t="s">
        <v>197</v>
      </c>
      <c r="I1526" s="116" t="s">
        <v>58</v>
      </c>
      <c r="J1526" s="116" t="s">
        <v>45</v>
      </c>
      <c r="K1526" s="116" t="s">
        <v>70</v>
      </c>
      <c r="L1526" s="116" t="s">
        <v>70</v>
      </c>
      <c r="M1526" s="116" t="s">
        <v>463</v>
      </c>
      <c r="N1526" s="117">
        <v>1.5</v>
      </c>
      <c r="O1526" s="146">
        <v>194</v>
      </c>
      <c r="P1526" s="146">
        <v>368</v>
      </c>
      <c r="Q1526" s="242">
        <v>0.21</v>
      </c>
      <c r="R1526" s="118" t="str">
        <f t="shared" si="398"/>
        <v>200 - 299</v>
      </c>
      <c r="S1526" s="118" t="str">
        <f t="shared" si="399"/>
        <v>1.4 - 1.59</v>
      </c>
      <c r="T1526" s="119">
        <f t="shared" si="400"/>
        <v>0.315</v>
      </c>
      <c r="U1526" s="120">
        <f t="shared" si="401"/>
        <v>0.12575408318039982</v>
      </c>
      <c r="V1526" s="161">
        <f t="shared" si="402"/>
        <v>0.31499999999999995</v>
      </c>
      <c r="W1526" s="161">
        <f t="shared" si="403"/>
        <v>87.361009609550635</v>
      </c>
      <c r="X1526" s="121">
        <f t="shared" si="404"/>
        <v>1.8474492960000002</v>
      </c>
      <c r="Y1526" s="188">
        <v>8.7973776000000008</v>
      </c>
      <c r="Z1526" s="148">
        <f t="shared" si="405"/>
        <v>97</v>
      </c>
      <c r="AA1526" s="148">
        <f t="shared" si="406"/>
        <v>184</v>
      </c>
      <c r="AB1526" s="122">
        <f t="shared" si="407"/>
        <v>277.3365384430179</v>
      </c>
      <c r="AC1526" s="30">
        <f t="shared" si="408"/>
        <v>598.82896752571344</v>
      </c>
      <c r="AD1526" s="31">
        <f t="shared" si="409"/>
        <v>0.52717391304347827</v>
      </c>
      <c r="AE1526" s="164">
        <f t="shared" si="410"/>
        <v>38.099999999999994</v>
      </c>
      <c r="AF1526" s="165">
        <f t="shared" si="411"/>
        <v>1.8474492960000002</v>
      </c>
      <c r="AH1526" t="str">
        <f t="shared" si="412"/>
        <v>2024</v>
      </c>
    </row>
    <row r="1527" spans="1:34" x14ac:dyDescent="0.25">
      <c r="A1527" s="249" t="s">
        <v>573</v>
      </c>
      <c r="D1527" s="282" t="str">
        <f t="shared" si="397"/>
        <v>Q2 2024</v>
      </c>
      <c r="E1527" s="114" t="s">
        <v>137</v>
      </c>
      <c r="F1527" s="115" t="s">
        <v>84</v>
      </c>
      <c r="G1527" s="157" t="s">
        <v>43</v>
      </c>
      <c r="H1527" s="157" t="s">
        <v>197</v>
      </c>
      <c r="I1527" s="116" t="s">
        <v>58</v>
      </c>
      <c r="J1527" s="116" t="s">
        <v>45</v>
      </c>
      <c r="K1527" s="116" t="s">
        <v>70</v>
      </c>
      <c r="L1527" s="116" t="s">
        <v>70</v>
      </c>
      <c r="M1527" s="116" t="s">
        <v>463</v>
      </c>
      <c r="N1527" s="117">
        <v>1.8</v>
      </c>
      <c r="O1527" s="146">
        <v>368</v>
      </c>
      <c r="P1527" s="146">
        <v>448</v>
      </c>
      <c r="Q1527" s="242">
        <v>0.39</v>
      </c>
      <c r="R1527" s="118" t="str">
        <f t="shared" si="398"/>
        <v>300 - 399</v>
      </c>
      <c r="S1527" s="118" t="str">
        <f t="shared" si="399"/>
        <v>1.8 - 1.99</v>
      </c>
      <c r="T1527" s="119">
        <f t="shared" si="400"/>
        <v>0.70200000000000007</v>
      </c>
      <c r="U1527" s="120">
        <f t="shared" si="401"/>
        <v>0.39985100483168329</v>
      </c>
      <c r="V1527" s="161">
        <f t="shared" si="402"/>
        <v>0.70200000000000007</v>
      </c>
      <c r="W1527" s="161">
        <f t="shared" si="403"/>
        <v>226.1085332312781</v>
      </c>
      <c r="X1527" s="121">
        <f t="shared" si="404"/>
        <v>4.5620224650000001</v>
      </c>
      <c r="Y1527" s="188">
        <v>11.6974935</v>
      </c>
      <c r="Z1527" s="148">
        <f t="shared" si="405"/>
        <v>23</v>
      </c>
      <c r="AA1527" s="148">
        <f t="shared" si="406"/>
        <v>28</v>
      </c>
      <c r="AB1527" s="122">
        <f t="shared" si="407"/>
        <v>322.09192767988333</v>
      </c>
      <c r="AC1527" s="30">
        <f t="shared" si="408"/>
        <v>1025.2589867479057</v>
      </c>
      <c r="AD1527" s="31">
        <f t="shared" si="409"/>
        <v>0.8214285714285714</v>
      </c>
      <c r="AE1527" s="164">
        <f t="shared" si="410"/>
        <v>45.72</v>
      </c>
      <c r="AF1527" s="165">
        <f t="shared" si="411"/>
        <v>4.5620224650000001</v>
      </c>
      <c r="AH1527" t="str">
        <f t="shared" si="412"/>
        <v>2024</v>
      </c>
    </row>
    <row r="1528" spans="1:34" x14ac:dyDescent="0.25">
      <c r="A1528" s="249" t="s">
        <v>573</v>
      </c>
      <c r="D1528" s="282" t="str">
        <f t="shared" si="397"/>
        <v>Q2 2024</v>
      </c>
      <c r="E1528" s="114" t="s">
        <v>137</v>
      </c>
      <c r="F1528" s="115" t="s">
        <v>84</v>
      </c>
      <c r="G1528" s="157" t="s">
        <v>43</v>
      </c>
      <c r="H1528" s="157" t="s">
        <v>197</v>
      </c>
      <c r="I1528" s="116" t="s">
        <v>58</v>
      </c>
      <c r="J1528" s="116" t="s">
        <v>45</v>
      </c>
      <c r="K1528" s="116" t="s">
        <v>70</v>
      </c>
      <c r="L1528" s="116" t="s">
        <v>70</v>
      </c>
      <c r="M1528" s="116" t="s">
        <v>463</v>
      </c>
      <c r="N1528" s="117">
        <v>1.9</v>
      </c>
      <c r="O1528" s="146">
        <v>240</v>
      </c>
      <c r="P1528" s="146">
        <v>536</v>
      </c>
      <c r="Q1528" s="242">
        <v>0.33</v>
      </c>
      <c r="R1528" s="118" t="str">
        <f t="shared" si="398"/>
        <v>300 - 399</v>
      </c>
      <c r="S1528" s="118" t="str">
        <f t="shared" si="399"/>
        <v>1.8 - 1.99</v>
      </c>
      <c r="T1528" s="119">
        <f t="shared" si="400"/>
        <v>0.627</v>
      </c>
      <c r="U1528" s="120">
        <f t="shared" si="401"/>
        <v>0.28666617314529602</v>
      </c>
      <c r="V1528" s="161">
        <f t="shared" si="402"/>
        <v>0.62700000000000011</v>
      </c>
      <c r="W1528" s="161">
        <f t="shared" si="403"/>
        <v>193.80189472757999</v>
      </c>
      <c r="X1528" s="121">
        <f t="shared" si="404"/>
        <v>3.6112549745400742</v>
      </c>
      <c r="Y1528" s="188">
        <v>10.943196892545679</v>
      </c>
      <c r="Z1528" s="148">
        <f t="shared" si="405"/>
        <v>30</v>
      </c>
      <c r="AA1528" s="148">
        <f t="shared" si="406"/>
        <v>67</v>
      </c>
      <c r="AB1528" s="122">
        <f t="shared" si="407"/>
        <v>309.09393098497605</v>
      </c>
      <c r="AC1528" s="30">
        <f t="shared" si="408"/>
        <v>868.68537316756363</v>
      </c>
      <c r="AD1528" s="31">
        <f t="shared" si="409"/>
        <v>0.44776119402985076</v>
      </c>
      <c r="AE1528" s="164">
        <f t="shared" si="410"/>
        <v>48.26</v>
      </c>
      <c r="AF1528" s="165">
        <f t="shared" si="411"/>
        <v>3.6112549745400742</v>
      </c>
      <c r="AH1528" t="str">
        <f t="shared" si="412"/>
        <v>2024</v>
      </c>
    </row>
    <row r="1529" spans="1:34" x14ac:dyDescent="0.25">
      <c r="A1529" s="249" t="s">
        <v>573</v>
      </c>
      <c r="D1529" s="282" t="str">
        <f t="shared" si="397"/>
        <v>Q2 2024</v>
      </c>
      <c r="E1529" s="114" t="s">
        <v>137</v>
      </c>
      <c r="F1529" s="115" t="s">
        <v>84</v>
      </c>
      <c r="G1529" s="157" t="s">
        <v>43</v>
      </c>
      <c r="H1529" s="157" t="s">
        <v>197</v>
      </c>
      <c r="I1529" s="116" t="s">
        <v>58</v>
      </c>
      <c r="J1529" s="116" t="s">
        <v>45</v>
      </c>
      <c r="K1529" s="116" t="s">
        <v>70</v>
      </c>
      <c r="L1529" s="116" t="s">
        <v>70</v>
      </c>
      <c r="M1529" s="116" t="s">
        <v>463</v>
      </c>
      <c r="N1529" s="117">
        <v>1.4</v>
      </c>
      <c r="O1529" s="146">
        <v>320</v>
      </c>
      <c r="P1529" s="146">
        <v>360</v>
      </c>
      <c r="Q1529" s="242">
        <v>0.81</v>
      </c>
      <c r="R1529" s="118" t="str">
        <f t="shared" si="398"/>
        <v>300 - 399</v>
      </c>
      <c r="S1529" s="118" t="str">
        <f t="shared" si="399"/>
        <v>1.4 - 1.59</v>
      </c>
      <c r="T1529" s="119">
        <f t="shared" si="400"/>
        <v>1.1339999999999999</v>
      </c>
      <c r="U1529" s="120">
        <f t="shared" si="401"/>
        <v>0.50859609070344824</v>
      </c>
      <c r="V1529" s="161">
        <f t="shared" si="402"/>
        <v>1.1340000000000001</v>
      </c>
      <c r="W1529" s="161">
        <f t="shared" si="403"/>
        <v>390.14766435287038</v>
      </c>
      <c r="X1529" s="121">
        <f t="shared" si="404"/>
        <v>8.2174622310000007</v>
      </c>
      <c r="Y1529" s="188">
        <v>10.1450151</v>
      </c>
      <c r="Z1529" s="148">
        <f t="shared" si="405"/>
        <v>8</v>
      </c>
      <c r="AA1529" s="148">
        <f t="shared" si="406"/>
        <v>9</v>
      </c>
      <c r="AB1529" s="122">
        <f t="shared" si="407"/>
        <v>344.04555939406561</v>
      </c>
      <c r="AC1529" s="30">
        <f t="shared" si="408"/>
        <v>627.89640827586197</v>
      </c>
      <c r="AD1529" s="31">
        <f t="shared" si="409"/>
        <v>0.88888888888888884</v>
      </c>
      <c r="AE1529" s="164">
        <f t="shared" si="410"/>
        <v>35.559999999999995</v>
      </c>
      <c r="AF1529" s="165">
        <f t="shared" si="411"/>
        <v>8.2174622310000007</v>
      </c>
      <c r="AH1529" t="str">
        <f t="shared" si="412"/>
        <v>2024</v>
      </c>
    </row>
    <row r="1530" spans="1:34" x14ac:dyDescent="0.25">
      <c r="A1530" s="249" t="s">
        <v>573</v>
      </c>
      <c r="D1530" s="282" t="str">
        <f t="shared" si="397"/>
        <v>Q2 2024</v>
      </c>
      <c r="E1530" s="114" t="s">
        <v>137</v>
      </c>
      <c r="F1530" s="115" t="s">
        <v>84</v>
      </c>
      <c r="G1530" s="157" t="s">
        <v>43</v>
      </c>
      <c r="H1530" s="157" t="s">
        <v>197</v>
      </c>
      <c r="I1530" s="116" t="s">
        <v>72</v>
      </c>
      <c r="J1530" s="116" t="s">
        <v>45</v>
      </c>
      <c r="K1530" s="116" t="s">
        <v>70</v>
      </c>
      <c r="L1530" s="116" t="s">
        <v>70</v>
      </c>
      <c r="M1530" s="116" t="s">
        <v>294</v>
      </c>
      <c r="N1530" s="117">
        <v>1.32</v>
      </c>
      <c r="O1530" s="146">
        <v>466</v>
      </c>
      <c r="P1530" s="146">
        <v>466</v>
      </c>
      <c r="Q1530" s="242">
        <v>0.36499999999999999</v>
      </c>
      <c r="R1530" s="118" t="str">
        <f t="shared" si="398"/>
        <v>400 - 499</v>
      </c>
      <c r="S1530" s="118" t="str">
        <f t="shared" si="399"/>
        <v>1.2 - 1.39</v>
      </c>
      <c r="T1530" s="119">
        <f t="shared" si="400"/>
        <v>0.48180000000000001</v>
      </c>
      <c r="U1530" s="120">
        <f t="shared" si="401"/>
        <v>0.20515313807999996</v>
      </c>
      <c r="V1530" s="161">
        <f t="shared" si="402"/>
        <v>0.48180000000000001</v>
      </c>
      <c r="W1530" s="161">
        <f t="shared" si="403"/>
        <v>240.54358482403973</v>
      </c>
      <c r="X1530" s="121">
        <f t="shared" si="404"/>
        <v>4.7532448755000001</v>
      </c>
      <c r="Y1530" s="188">
        <v>13.0225887</v>
      </c>
      <c r="Z1530" s="148">
        <f t="shared" si="405"/>
        <v>1</v>
      </c>
      <c r="AA1530" s="148">
        <f t="shared" si="406"/>
        <v>1</v>
      </c>
      <c r="AB1530" s="122">
        <f t="shared" si="407"/>
        <v>499.26024247413807</v>
      </c>
      <c r="AC1530" s="30">
        <f t="shared" si="408"/>
        <v>562.06339199999991</v>
      </c>
      <c r="AD1530" s="31">
        <f t="shared" si="409"/>
        <v>1</v>
      </c>
      <c r="AE1530" s="164">
        <f t="shared" si="410"/>
        <v>33.527999999999999</v>
      </c>
      <c r="AF1530" s="165">
        <f t="shared" si="411"/>
        <v>4.7532448755000001</v>
      </c>
      <c r="AH1530" t="str">
        <f t="shared" si="412"/>
        <v>2024</v>
      </c>
    </row>
    <row r="1531" spans="1:34" x14ac:dyDescent="0.25">
      <c r="A1531" s="249" t="s">
        <v>573</v>
      </c>
      <c r="D1531" s="282" t="str">
        <f t="shared" si="397"/>
        <v>Q2 2024</v>
      </c>
      <c r="E1531" s="114" t="s">
        <v>137</v>
      </c>
      <c r="F1531" s="115" t="s">
        <v>84</v>
      </c>
      <c r="G1531" s="157" t="s">
        <v>43</v>
      </c>
      <c r="H1531" s="157" t="s">
        <v>197</v>
      </c>
      <c r="I1531" s="116" t="s">
        <v>72</v>
      </c>
      <c r="J1531" s="116" t="s">
        <v>45</v>
      </c>
      <c r="K1531" s="116" t="s">
        <v>70</v>
      </c>
      <c r="L1531" s="116" t="s">
        <v>70</v>
      </c>
      <c r="M1531" s="116" t="s">
        <v>294</v>
      </c>
      <c r="N1531" s="117">
        <v>1.4</v>
      </c>
      <c r="O1531" s="146">
        <v>300</v>
      </c>
      <c r="P1531" s="146">
        <v>300</v>
      </c>
      <c r="Q1531" s="242">
        <v>0.03</v>
      </c>
      <c r="R1531" s="118" t="str">
        <f t="shared" si="398"/>
        <v>300 - 399</v>
      </c>
      <c r="S1531" s="118" t="str">
        <f t="shared" si="399"/>
        <v>1.4 - 1.59</v>
      </c>
      <c r="T1531" s="119">
        <f t="shared" si="400"/>
        <v>4.1999999999999996E-2</v>
      </c>
      <c r="U1531" s="120">
        <f t="shared" si="401"/>
        <v>1.8967703999999995E-2</v>
      </c>
      <c r="V1531" s="161">
        <f t="shared" si="402"/>
        <v>4.1999999999999996E-2</v>
      </c>
      <c r="W1531" s="161">
        <f t="shared" si="403"/>
        <v>12.727922061357855</v>
      </c>
      <c r="X1531" s="121">
        <f t="shared" si="404"/>
        <v>0.27694685699999999</v>
      </c>
      <c r="Y1531" s="188">
        <v>9.2315619000000009</v>
      </c>
      <c r="Z1531" s="148">
        <f t="shared" si="405"/>
        <v>1</v>
      </c>
      <c r="AA1531" s="148">
        <f t="shared" si="406"/>
        <v>1</v>
      </c>
      <c r="AB1531" s="122">
        <f t="shared" si="407"/>
        <v>303.04576336566328</v>
      </c>
      <c r="AC1531" s="30">
        <f t="shared" si="408"/>
        <v>632.25679999999988</v>
      </c>
      <c r="AD1531" s="31">
        <f t="shared" si="409"/>
        <v>1</v>
      </c>
      <c r="AE1531" s="164">
        <f t="shared" si="410"/>
        <v>35.559999999999995</v>
      </c>
      <c r="AF1531" s="165">
        <f t="shared" si="411"/>
        <v>0.27694685699999999</v>
      </c>
      <c r="AH1531" t="str">
        <f t="shared" si="412"/>
        <v>2024</v>
      </c>
    </row>
    <row r="1532" spans="1:34" x14ac:dyDescent="0.25">
      <c r="A1532" s="249" t="s">
        <v>573</v>
      </c>
      <c r="D1532" s="282" t="str">
        <f t="shared" si="397"/>
        <v>Q2 2024</v>
      </c>
      <c r="E1532" s="114" t="s">
        <v>137</v>
      </c>
      <c r="F1532" s="115" t="s">
        <v>84</v>
      </c>
      <c r="G1532" s="157" t="s">
        <v>43</v>
      </c>
      <c r="H1532" s="157" t="s">
        <v>197</v>
      </c>
      <c r="I1532" s="116" t="s">
        <v>72</v>
      </c>
      <c r="J1532" s="116" t="s">
        <v>45</v>
      </c>
      <c r="K1532" s="116" t="s">
        <v>70</v>
      </c>
      <c r="L1532" s="116" t="s">
        <v>70</v>
      </c>
      <c r="M1532" s="116" t="s">
        <v>294</v>
      </c>
      <c r="N1532" s="117">
        <v>1.3</v>
      </c>
      <c r="O1532" s="146">
        <v>466</v>
      </c>
      <c r="P1532" s="146">
        <v>466</v>
      </c>
      <c r="Q1532" s="242">
        <v>0.115</v>
      </c>
      <c r="R1532" s="118" t="str">
        <f t="shared" si="398"/>
        <v>500 - 599</v>
      </c>
      <c r="S1532" s="118" t="str">
        <f t="shared" si="399"/>
        <v>1.2 - 1.39</v>
      </c>
      <c r="T1532" s="119">
        <f t="shared" si="400"/>
        <v>0.14950000000000002</v>
      </c>
      <c r="U1532" s="120">
        <f t="shared" si="401"/>
        <v>6.2693422999999998E-2</v>
      </c>
      <c r="V1532" s="161">
        <f t="shared" si="402"/>
        <v>0.14949999999999999</v>
      </c>
      <c r="W1532" s="161">
        <f t="shared" si="403"/>
        <v>75.787704807574158</v>
      </c>
      <c r="X1532" s="121">
        <f t="shared" si="404"/>
        <v>1.4975977005000001</v>
      </c>
      <c r="Y1532" s="188">
        <v>13.0225887</v>
      </c>
      <c r="Z1532" s="148">
        <f t="shared" si="405"/>
        <v>1</v>
      </c>
      <c r="AA1532" s="148">
        <f t="shared" si="406"/>
        <v>1</v>
      </c>
      <c r="AB1532" s="122">
        <f t="shared" si="407"/>
        <v>506.94116928143251</v>
      </c>
      <c r="AC1532" s="30">
        <f t="shared" si="408"/>
        <v>545.16019999999992</v>
      </c>
      <c r="AD1532" s="31">
        <f t="shared" si="409"/>
        <v>1</v>
      </c>
      <c r="AE1532" s="164">
        <f t="shared" si="410"/>
        <v>33.019999999999996</v>
      </c>
      <c r="AF1532" s="165">
        <f t="shared" si="411"/>
        <v>1.4975977005000001</v>
      </c>
      <c r="AH1532" t="str">
        <f t="shared" si="412"/>
        <v>2024</v>
      </c>
    </row>
    <row r="1533" spans="1:34" x14ac:dyDescent="0.25">
      <c r="A1533" s="249" t="s">
        <v>573</v>
      </c>
      <c r="D1533" s="282" t="str">
        <f t="shared" si="397"/>
        <v>Q2 2024</v>
      </c>
      <c r="E1533" s="114" t="s">
        <v>137</v>
      </c>
      <c r="F1533" s="115" t="s">
        <v>84</v>
      </c>
      <c r="G1533" s="157" t="s">
        <v>43</v>
      </c>
      <c r="H1533" s="157" t="s">
        <v>197</v>
      </c>
      <c r="I1533" s="116" t="s">
        <v>72</v>
      </c>
      <c r="J1533" s="116" t="s">
        <v>45</v>
      </c>
      <c r="K1533" s="116" t="s">
        <v>70</v>
      </c>
      <c r="L1533" s="116" t="s">
        <v>70</v>
      </c>
      <c r="M1533" s="116" t="s">
        <v>294</v>
      </c>
      <c r="N1533" s="117">
        <v>1.952</v>
      </c>
      <c r="O1533" s="146">
        <v>410</v>
      </c>
      <c r="P1533" s="146">
        <v>502</v>
      </c>
      <c r="Q1533" s="242">
        <v>0.15</v>
      </c>
      <c r="R1533" s="118" t="str">
        <f t="shared" si="398"/>
        <v>300 - 399</v>
      </c>
      <c r="S1533" s="118" t="str">
        <f t="shared" si="399"/>
        <v>1.8 - 1.99</v>
      </c>
      <c r="T1533" s="119">
        <f t="shared" si="400"/>
        <v>0.2928</v>
      </c>
      <c r="U1533" s="120">
        <f t="shared" si="401"/>
        <v>0.18065462149920661</v>
      </c>
      <c r="V1533" s="161">
        <f t="shared" si="402"/>
        <v>0.2928</v>
      </c>
      <c r="W1533" s="161">
        <f t="shared" si="403"/>
        <v>97.223145392442419</v>
      </c>
      <c r="X1533" s="121">
        <f t="shared" si="404"/>
        <v>1.912224105</v>
      </c>
      <c r="Y1533" s="188">
        <v>12.7481607</v>
      </c>
      <c r="Z1533" s="148">
        <f t="shared" si="405"/>
        <v>205</v>
      </c>
      <c r="AA1533" s="148">
        <f t="shared" si="406"/>
        <v>251</v>
      </c>
      <c r="AB1533" s="122">
        <f t="shared" si="407"/>
        <v>332.04626158621051</v>
      </c>
      <c r="AC1533" s="30">
        <f t="shared" si="408"/>
        <v>1204.3641433280441</v>
      </c>
      <c r="AD1533" s="31">
        <f t="shared" si="409"/>
        <v>0.81673306772908372</v>
      </c>
      <c r="AE1533" s="164">
        <f t="shared" si="410"/>
        <v>49.580799999999996</v>
      </c>
      <c r="AF1533" s="165">
        <f t="shared" si="411"/>
        <v>1.912224105</v>
      </c>
      <c r="AH1533" t="str">
        <f t="shared" si="412"/>
        <v>2024</v>
      </c>
    </row>
    <row r="1534" spans="1:34" x14ac:dyDescent="0.25">
      <c r="A1534" s="249" t="s">
        <v>573</v>
      </c>
      <c r="D1534" s="282" t="str">
        <f t="shared" si="397"/>
        <v>Q2 2024</v>
      </c>
      <c r="E1534" s="114" t="s">
        <v>137</v>
      </c>
      <c r="F1534" s="115" t="s">
        <v>84</v>
      </c>
      <c r="G1534" s="157" t="s">
        <v>43</v>
      </c>
      <c r="H1534" s="157" t="s">
        <v>197</v>
      </c>
      <c r="I1534" s="116" t="s">
        <v>89</v>
      </c>
      <c r="J1534" s="116" t="s">
        <v>45</v>
      </c>
      <c r="K1534" s="116" t="s">
        <v>70</v>
      </c>
      <c r="L1534" s="116" t="s">
        <v>70</v>
      </c>
      <c r="M1534" s="116" t="s">
        <v>131</v>
      </c>
      <c r="N1534" s="117">
        <v>1.39</v>
      </c>
      <c r="O1534" s="146">
        <v>454</v>
      </c>
      <c r="P1534" s="146">
        <v>454</v>
      </c>
      <c r="Q1534" s="242">
        <v>0.13</v>
      </c>
      <c r="R1534" s="118" t="str">
        <f t="shared" si="398"/>
        <v>400 - 499</v>
      </c>
      <c r="S1534" s="118" t="str">
        <f t="shared" si="399"/>
        <v>1.2 - 1.39</v>
      </c>
      <c r="T1534" s="119">
        <f t="shared" si="400"/>
        <v>0.1807</v>
      </c>
      <c r="U1534" s="120">
        <f t="shared" si="401"/>
        <v>8.1023386340000003E-2</v>
      </c>
      <c r="V1534" s="161">
        <f t="shared" si="402"/>
        <v>0.18070000000000003</v>
      </c>
      <c r="W1534" s="161">
        <f t="shared" si="403"/>
        <v>83.466884451260071</v>
      </c>
      <c r="X1534" s="121">
        <f t="shared" si="404"/>
        <v>1.657260891</v>
      </c>
      <c r="Y1534" s="188">
        <v>12.7481607</v>
      </c>
      <c r="Z1534" s="148">
        <f t="shared" si="405"/>
        <v>1</v>
      </c>
      <c r="AA1534" s="148">
        <f t="shared" si="406"/>
        <v>1</v>
      </c>
      <c r="AB1534" s="122">
        <f t="shared" si="407"/>
        <v>461.90860238660804</v>
      </c>
      <c r="AC1534" s="30">
        <f t="shared" si="408"/>
        <v>623.25681799999995</v>
      </c>
      <c r="AD1534" s="31">
        <f t="shared" si="409"/>
        <v>1</v>
      </c>
      <c r="AE1534" s="164">
        <f t="shared" si="410"/>
        <v>35.305999999999997</v>
      </c>
      <c r="AF1534" s="165">
        <f t="shared" si="411"/>
        <v>1.657260891</v>
      </c>
      <c r="AH1534" t="str">
        <f t="shared" si="412"/>
        <v>2024</v>
      </c>
    </row>
    <row r="1535" spans="1:34" x14ac:dyDescent="0.25">
      <c r="A1535" s="249" t="s">
        <v>573</v>
      </c>
      <c r="D1535" s="282" t="str">
        <f t="shared" si="397"/>
        <v>Q2 2024</v>
      </c>
      <c r="E1535" s="114" t="s">
        <v>137</v>
      </c>
      <c r="F1535" s="115" t="s">
        <v>84</v>
      </c>
      <c r="G1535" s="157" t="s">
        <v>43</v>
      </c>
      <c r="H1535" s="157" t="s">
        <v>197</v>
      </c>
      <c r="I1535" s="116" t="s">
        <v>89</v>
      </c>
      <c r="J1535" s="116" t="s">
        <v>45</v>
      </c>
      <c r="K1535" s="116" t="s">
        <v>70</v>
      </c>
      <c r="L1535" s="116" t="s">
        <v>70</v>
      </c>
      <c r="M1535" s="116" t="s">
        <v>185</v>
      </c>
      <c r="N1535" s="117">
        <v>1.1000000000000001</v>
      </c>
      <c r="O1535" s="146">
        <v>126</v>
      </c>
      <c r="P1535" s="146">
        <v>294</v>
      </c>
      <c r="Q1535" s="242">
        <v>0.1</v>
      </c>
      <c r="R1535" s="118" t="str">
        <f t="shared" si="398"/>
        <v>200 - 299</v>
      </c>
      <c r="S1535" s="118" t="str">
        <f t="shared" si="399"/>
        <v>1 - 1.19</v>
      </c>
      <c r="T1535" s="119">
        <f t="shared" si="400"/>
        <v>0.11000000000000001</v>
      </c>
      <c r="U1535" s="120">
        <f t="shared" si="401"/>
        <v>2.8264682068965524E-2</v>
      </c>
      <c r="V1535" s="161">
        <f t="shared" si="402"/>
        <v>0.11000000000000003</v>
      </c>
      <c r="W1535" s="161">
        <f t="shared" si="403"/>
        <v>31.986247044628414</v>
      </c>
      <c r="X1535" s="121">
        <f t="shared" si="404"/>
        <v>0.56045006394872254</v>
      </c>
      <c r="Y1535" s="188">
        <v>5.6045006394872248</v>
      </c>
      <c r="Z1535" s="148">
        <f t="shared" si="405"/>
        <v>3</v>
      </c>
      <c r="AA1535" s="148">
        <f t="shared" si="406"/>
        <v>7</v>
      </c>
      <c r="AB1535" s="122">
        <f t="shared" si="407"/>
        <v>290.78406404207647</v>
      </c>
      <c r="AC1535" s="30">
        <f t="shared" si="408"/>
        <v>282.64682068965521</v>
      </c>
      <c r="AD1535" s="31">
        <f t="shared" si="409"/>
        <v>0.42857142857142855</v>
      </c>
      <c r="AE1535" s="164">
        <f t="shared" si="410"/>
        <v>27.94</v>
      </c>
      <c r="AF1535" s="165">
        <f t="shared" si="411"/>
        <v>0.56045006394872254</v>
      </c>
      <c r="AH1535" t="str">
        <f t="shared" si="412"/>
        <v>2024</v>
      </c>
    </row>
    <row r="1536" spans="1:34" x14ac:dyDescent="0.25">
      <c r="A1536" s="249" t="s">
        <v>573</v>
      </c>
      <c r="D1536" s="282" t="str">
        <f t="shared" si="397"/>
        <v>Q2 2024</v>
      </c>
      <c r="E1536" s="114" t="s">
        <v>137</v>
      </c>
      <c r="F1536" s="115" t="s">
        <v>84</v>
      </c>
      <c r="G1536" s="157" t="s">
        <v>43</v>
      </c>
      <c r="H1536" s="157" t="s">
        <v>197</v>
      </c>
      <c r="I1536" s="116" t="s">
        <v>89</v>
      </c>
      <c r="J1536" s="116" t="s">
        <v>45</v>
      </c>
      <c r="K1536" s="116" t="s">
        <v>70</v>
      </c>
      <c r="L1536" s="116" t="s">
        <v>70</v>
      </c>
      <c r="M1536" s="116" t="s">
        <v>185</v>
      </c>
      <c r="N1536" s="117">
        <v>1.43</v>
      </c>
      <c r="O1536" s="146">
        <v>466</v>
      </c>
      <c r="P1536" s="146">
        <v>466</v>
      </c>
      <c r="Q1536" s="242">
        <v>0.21</v>
      </c>
      <c r="R1536" s="118" t="str">
        <f t="shared" si="398"/>
        <v>400 - 499</v>
      </c>
      <c r="S1536" s="118" t="str">
        <f t="shared" si="399"/>
        <v>1.4 - 1.59</v>
      </c>
      <c r="T1536" s="119">
        <f t="shared" si="400"/>
        <v>0.30029999999999996</v>
      </c>
      <c r="U1536" s="120">
        <f t="shared" si="401"/>
        <v>0.13852520681999997</v>
      </c>
      <c r="V1536" s="161">
        <f t="shared" si="402"/>
        <v>0.30029999999999996</v>
      </c>
      <c r="W1536" s="161">
        <f t="shared" si="403"/>
        <v>138.39493921383107</v>
      </c>
      <c r="X1536" s="121">
        <f t="shared" si="404"/>
        <v>2.7347436269999998</v>
      </c>
      <c r="Y1536" s="188">
        <v>13.0225887</v>
      </c>
      <c r="Z1536" s="148">
        <f t="shared" si="405"/>
        <v>1</v>
      </c>
      <c r="AA1536" s="148">
        <f t="shared" si="406"/>
        <v>1</v>
      </c>
      <c r="AB1536" s="122">
        <f t="shared" si="407"/>
        <v>460.85560843766592</v>
      </c>
      <c r="AC1536" s="30">
        <f t="shared" si="408"/>
        <v>659.64384199999984</v>
      </c>
      <c r="AD1536" s="31">
        <f t="shared" si="409"/>
        <v>1</v>
      </c>
      <c r="AE1536" s="164">
        <f t="shared" si="410"/>
        <v>36.321999999999996</v>
      </c>
      <c r="AF1536" s="165">
        <f t="shared" si="411"/>
        <v>2.7347436269999998</v>
      </c>
      <c r="AH1536" t="str">
        <f t="shared" si="412"/>
        <v>2024</v>
      </c>
    </row>
    <row r="1537" spans="1:34" x14ac:dyDescent="0.25">
      <c r="A1537" s="249" t="s">
        <v>573</v>
      </c>
      <c r="D1537" s="282" t="str">
        <f t="shared" si="397"/>
        <v>Q2 2024</v>
      </c>
      <c r="E1537" s="114" t="s">
        <v>137</v>
      </c>
      <c r="F1537" s="115" t="s">
        <v>84</v>
      </c>
      <c r="G1537" s="157" t="s">
        <v>43</v>
      </c>
      <c r="H1537" s="157" t="s">
        <v>197</v>
      </c>
      <c r="I1537" s="116" t="s">
        <v>89</v>
      </c>
      <c r="J1537" s="116" t="s">
        <v>45</v>
      </c>
      <c r="K1537" s="116" t="s">
        <v>70</v>
      </c>
      <c r="L1537" s="116" t="s">
        <v>70</v>
      </c>
      <c r="M1537" s="116" t="s">
        <v>185</v>
      </c>
      <c r="N1537" s="117">
        <v>1.2</v>
      </c>
      <c r="O1537" s="146">
        <v>390</v>
      </c>
      <c r="P1537" s="146">
        <v>390</v>
      </c>
      <c r="Q1537" s="242">
        <v>0.16</v>
      </c>
      <c r="R1537" s="118" t="str">
        <f t="shared" si="398"/>
        <v>400 - 499</v>
      </c>
      <c r="S1537" s="118" t="str">
        <f t="shared" si="399"/>
        <v>1.2 - 1.39</v>
      </c>
      <c r="T1537" s="119">
        <f t="shared" si="400"/>
        <v>0.192</v>
      </c>
      <c r="U1537" s="120">
        <f t="shared" si="401"/>
        <v>7.432243199999998E-2</v>
      </c>
      <c r="V1537" s="161">
        <f t="shared" si="402"/>
        <v>0.19199999999999998</v>
      </c>
      <c r="W1537" s="161">
        <f t="shared" si="403"/>
        <v>88.246926292081142</v>
      </c>
      <c r="X1537" s="121">
        <f t="shared" si="404"/>
        <v>1.8058930560000002</v>
      </c>
      <c r="Y1537" s="188">
        <v>11.286831600000001</v>
      </c>
      <c r="Z1537" s="148">
        <f t="shared" si="405"/>
        <v>1</v>
      </c>
      <c r="AA1537" s="148">
        <f t="shared" si="406"/>
        <v>1</v>
      </c>
      <c r="AB1537" s="122">
        <f t="shared" si="407"/>
        <v>459.61940777125591</v>
      </c>
      <c r="AC1537" s="30">
        <f t="shared" si="408"/>
        <v>464.51519999999988</v>
      </c>
      <c r="AD1537" s="31">
        <f t="shared" si="409"/>
        <v>1</v>
      </c>
      <c r="AE1537" s="164">
        <f t="shared" si="410"/>
        <v>30.479999999999997</v>
      </c>
      <c r="AF1537" s="165">
        <f t="shared" si="411"/>
        <v>1.8058930560000002</v>
      </c>
      <c r="AH1537" t="str">
        <f t="shared" si="412"/>
        <v>2024</v>
      </c>
    </row>
    <row r="1538" spans="1:34" x14ac:dyDescent="0.25">
      <c r="A1538" s="249" t="s">
        <v>573</v>
      </c>
      <c r="D1538" s="282" t="str">
        <f t="shared" si="397"/>
        <v>Q2 2024</v>
      </c>
      <c r="E1538" s="114" t="s">
        <v>137</v>
      </c>
      <c r="F1538" s="115" t="s">
        <v>84</v>
      </c>
      <c r="G1538" s="157" t="s">
        <v>43</v>
      </c>
      <c r="H1538" s="157" t="s">
        <v>197</v>
      </c>
      <c r="I1538" s="116" t="s">
        <v>89</v>
      </c>
      <c r="J1538" s="116" t="s">
        <v>45</v>
      </c>
      <c r="K1538" s="116" t="s">
        <v>70</v>
      </c>
      <c r="L1538" s="116" t="s">
        <v>70</v>
      </c>
      <c r="M1538" s="116" t="s">
        <v>185</v>
      </c>
      <c r="N1538" s="117">
        <v>1.6</v>
      </c>
      <c r="O1538" s="146">
        <v>320</v>
      </c>
      <c r="P1538" s="146">
        <v>360</v>
      </c>
      <c r="Q1538" s="242">
        <v>0.05</v>
      </c>
      <c r="R1538" s="118" t="str">
        <f t="shared" si="398"/>
        <v>300 - 399</v>
      </c>
      <c r="S1538" s="118" t="str">
        <f t="shared" si="399"/>
        <v>1.6 - 1.79</v>
      </c>
      <c r="T1538" s="119">
        <f t="shared" si="400"/>
        <v>8.0000000000000016E-2</v>
      </c>
      <c r="U1538" s="120">
        <f t="shared" si="401"/>
        <v>4.1005479724137928E-2</v>
      </c>
      <c r="V1538" s="161">
        <f t="shared" si="402"/>
        <v>0.08</v>
      </c>
      <c r="W1538" s="161">
        <f t="shared" si="403"/>
        <v>24.083189157584592</v>
      </c>
      <c r="X1538" s="121">
        <f t="shared" si="404"/>
        <v>0.50725075500000005</v>
      </c>
      <c r="Y1538" s="188">
        <v>10.1450151</v>
      </c>
      <c r="Z1538" s="148">
        <f t="shared" si="405"/>
        <v>8</v>
      </c>
      <c r="AA1538" s="148">
        <f t="shared" si="406"/>
        <v>9</v>
      </c>
      <c r="AB1538" s="122">
        <f t="shared" si="407"/>
        <v>301.03986446980736</v>
      </c>
      <c r="AC1538" s="30">
        <f t="shared" si="408"/>
        <v>820.10959448275855</v>
      </c>
      <c r="AD1538" s="31">
        <f t="shared" si="409"/>
        <v>0.88888888888888884</v>
      </c>
      <c r="AE1538" s="164">
        <f t="shared" si="410"/>
        <v>40.64</v>
      </c>
      <c r="AF1538" s="165">
        <f t="shared" si="411"/>
        <v>0.50725075500000005</v>
      </c>
      <c r="AH1538" t="str">
        <f t="shared" si="412"/>
        <v>2024</v>
      </c>
    </row>
    <row r="1539" spans="1:34" x14ac:dyDescent="0.25">
      <c r="A1539" s="249" t="s">
        <v>573</v>
      </c>
      <c r="D1539" s="282" t="str">
        <f t="shared" si="397"/>
        <v>Q2 2024</v>
      </c>
      <c r="E1539" s="114" t="s">
        <v>137</v>
      </c>
      <c r="F1539" s="115" t="s">
        <v>84</v>
      </c>
      <c r="G1539" s="157" t="s">
        <v>43</v>
      </c>
      <c r="H1539" s="157" t="s">
        <v>197</v>
      </c>
      <c r="I1539" s="116" t="s">
        <v>89</v>
      </c>
      <c r="J1539" s="116" t="s">
        <v>45</v>
      </c>
      <c r="K1539" s="116" t="s">
        <v>70</v>
      </c>
      <c r="L1539" s="116" t="s">
        <v>70</v>
      </c>
      <c r="M1539" s="116" t="s">
        <v>185</v>
      </c>
      <c r="N1539" s="117">
        <v>1.7</v>
      </c>
      <c r="O1539" s="146">
        <v>348</v>
      </c>
      <c r="P1539" s="146">
        <v>442</v>
      </c>
      <c r="Q1539" s="242">
        <v>5.0000000000000001E-3</v>
      </c>
      <c r="R1539" s="118" t="str">
        <f t="shared" si="398"/>
        <v>300 - 399</v>
      </c>
      <c r="S1539" s="118" t="str">
        <f t="shared" si="399"/>
        <v>1.6 - 1.79</v>
      </c>
      <c r="T1539" s="119">
        <f t="shared" si="400"/>
        <v>8.5000000000000006E-3</v>
      </c>
      <c r="U1539" s="120">
        <f t="shared" si="401"/>
        <v>4.5311348907061694E-3</v>
      </c>
      <c r="V1539" s="161">
        <f t="shared" si="402"/>
        <v>8.5000000000000006E-3</v>
      </c>
      <c r="W1539" s="161">
        <f t="shared" si="403"/>
        <v>2.8127744310555727</v>
      </c>
      <c r="X1539" s="121">
        <f t="shared" si="404"/>
        <v>5.7575974500000009E-2</v>
      </c>
      <c r="Y1539" s="188">
        <v>11.515194900000001</v>
      </c>
      <c r="Z1539" s="148">
        <f t="shared" si="405"/>
        <v>174</v>
      </c>
      <c r="AA1539" s="148">
        <f t="shared" si="406"/>
        <v>221</v>
      </c>
      <c r="AB1539" s="122">
        <f t="shared" si="407"/>
        <v>330.91463894771442</v>
      </c>
      <c r="AC1539" s="30">
        <f t="shared" si="408"/>
        <v>906.22697814123387</v>
      </c>
      <c r="AD1539" s="31">
        <f t="shared" si="409"/>
        <v>0.78733031674208143</v>
      </c>
      <c r="AE1539" s="164">
        <f t="shared" si="410"/>
        <v>43.18</v>
      </c>
      <c r="AF1539" s="165">
        <f t="shared" si="411"/>
        <v>5.7575974500000009E-2</v>
      </c>
      <c r="AH1539" t="str">
        <f t="shared" si="412"/>
        <v>2024</v>
      </c>
    </row>
    <row r="1540" spans="1:34" x14ac:dyDescent="0.25">
      <c r="A1540" s="249" t="s">
        <v>573</v>
      </c>
      <c r="D1540" s="282" t="str">
        <f t="shared" si="397"/>
        <v>Q2 2024</v>
      </c>
      <c r="E1540" s="114" t="s">
        <v>137</v>
      </c>
      <c r="F1540" s="115" t="s">
        <v>84</v>
      </c>
      <c r="G1540" s="157" t="s">
        <v>43</v>
      </c>
      <c r="H1540" s="157" t="s">
        <v>197</v>
      </c>
      <c r="I1540" s="116" t="s">
        <v>89</v>
      </c>
      <c r="J1540" s="116" t="s">
        <v>45</v>
      </c>
      <c r="K1540" s="116" t="s">
        <v>70</v>
      </c>
      <c r="L1540" s="116" t="s">
        <v>70</v>
      </c>
      <c r="M1540" s="116" t="s">
        <v>185</v>
      </c>
      <c r="N1540" s="117">
        <v>1.8</v>
      </c>
      <c r="O1540" s="146">
        <v>368</v>
      </c>
      <c r="P1540" s="146">
        <v>448</v>
      </c>
      <c r="Q1540" s="242">
        <v>0.05</v>
      </c>
      <c r="R1540" s="118" t="str">
        <f t="shared" si="398"/>
        <v>300 - 399</v>
      </c>
      <c r="S1540" s="118" t="str">
        <f t="shared" si="399"/>
        <v>1.8 - 1.99</v>
      </c>
      <c r="T1540" s="119">
        <f t="shared" si="400"/>
        <v>9.0000000000000011E-2</v>
      </c>
      <c r="U1540" s="120">
        <f t="shared" si="401"/>
        <v>5.1262949337395294E-2</v>
      </c>
      <c r="V1540" s="161">
        <f t="shared" si="402"/>
        <v>9.0000000000000011E-2</v>
      </c>
      <c r="W1540" s="161">
        <f t="shared" si="403"/>
        <v>28.988273491189503</v>
      </c>
      <c r="X1540" s="121">
        <f t="shared" si="404"/>
        <v>0.58487467500000001</v>
      </c>
      <c r="Y1540" s="188">
        <v>11.6974935</v>
      </c>
      <c r="Z1540" s="148">
        <f t="shared" si="405"/>
        <v>23</v>
      </c>
      <c r="AA1540" s="148">
        <f t="shared" si="406"/>
        <v>28</v>
      </c>
      <c r="AB1540" s="122">
        <f t="shared" si="407"/>
        <v>322.09192767988333</v>
      </c>
      <c r="AC1540" s="30">
        <f t="shared" si="408"/>
        <v>1025.2589867479057</v>
      </c>
      <c r="AD1540" s="31">
        <f t="shared" si="409"/>
        <v>0.8214285714285714</v>
      </c>
      <c r="AE1540" s="164">
        <f t="shared" si="410"/>
        <v>45.72</v>
      </c>
      <c r="AF1540" s="165">
        <f t="shared" si="411"/>
        <v>0.58487467500000001</v>
      </c>
      <c r="AH1540" t="str">
        <f t="shared" si="412"/>
        <v>2024</v>
      </c>
    </row>
    <row r="1541" spans="1:34" x14ac:dyDescent="0.25">
      <c r="A1541" s="249" t="s">
        <v>573</v>
      </c>
      <c r="D1541" s="282" t="str">
        <f t="shared" si="397"/>
        <v>Q2 2024</v>
      </c>
      <c r="E1541" s="114" t="s">
        <v>137</v>
      </c>
      <c r="F1541" s="115" t="s">
        <v>84</v>
      </c>
      <c r="G1541" s="157" t="s">
        <v>43</v>
      </c>
      <c r="H1541" s="157" t="s">
        <v>197</v>
      </c>
      <c r="I1541" s="116" t="s">
        <v>73</v>
      </c>
      <c r="J1541" s="116" t="s">
        <v>45</v>
      </c>
      <c r="K1541" s="116" t="s">
        <v>70</v>
      </c>
      <c r="L1541" s="116" t="s">
        <v>70</v>
      </c>
      <c r="M1541" s="116" t="s">
        <v>131</v>
      </c>
      <c r="N1541" s="117">
        <v>1.4</v>
      </c>
      <c r="O1541" s="146">
        <v>400</v>
      </c>
      <c r="P1541" s="146">
        <v>400</v>
      </c>
      <c r="Q1541" s="242">
        <v>1.78</v>
      </c>
      <c r="R1541" s="118" t="str">
        <f t="shared" si="398"/>
        <v>400 - 499</v>
      </c>
      <c r="S1541" s="118" t="str">
        <f t="shared" si="399"/>
        <v>1.4 - 1.59</v>
      </c>
      <c r="T1541" s="119">
        <f t="shared" si="400"/>
        <v>2.492</v>
      </c>
      <c r="U1541" s="120">
        <f t="shared" si="401"/>
        <v>1.1254171039999998</v>
      </c>
      <c r="V1541" s="161">
        <f t="shared" si="402"/>
        <v>2.4919999999999995</v>
      </c>
      <c r="W1541" s="161">
        <f t="shared" si="403"/>
        <v>1006.9200564096437</v>
      </c>
      <c r="X1541" s="121">
        <f t="shared" si="404"/>
        <v>20.497046922000003</v>
      </c>
      <c r="Y1541" s="188">
        <v>11.515194900000001</v>
      </c>
      <c r="Z1541" s="148">
        <f t="shared" si="405"/>
        <v>1</v>
      </c>
      <c r="AA1541" s="148">
        <f t="shared" si="406"/>
        <v>1</v>
      </c>
      <c r="AB1541" s="122">
        <f t="shared" si="407"/>
        <v>404.06101782088433</v>
      </c>
      <c r="AC1541" s="30">
        <f t="shared" si="408"/>
        <v>632.25679999999988</v>
      </c>
      <c r="AD1541" s="31">
        <f t="shared" si="409"/>
        <v>1</v>
      </c>
      <c r="AE1541" s="164">
        <f t="shared" si="410"/>
        <v>35.559999999999995</v>
      </c>
      <c r="AF1541" s="165">
        <f t="shared" si="411"/>
        <v>20.497046922000003</v>
      </c>
      <c r="AH1541" t="str">
        <f t="shared" si="412"/>
        <v>2024</v>
      </c>
    </row>
    <row r="1542" spans="1:34" x14ac:dyDescent="0.25">
      <c r="A1542" s="249" t="s">
        <v>573</v>
      </c>
      <c r="D1542" s="282" t="str">
        <f t="shared" si="397"/>
        <v>Q2 2024</v>
      </c>
      <c r="E1542" s="114" t="s">
        <v>137</v>
      </c>
      <c r="F1542" s="115" t="s">
        <v>84</v>
      </c>
      <c r="G1542" s="157" t="s">
        <v>43</v>
      </c>
      <c r="H1542" s="157" t="s">
        <v>197</v>
      </c>
      <c r="I1542" s="116" t="s">
        <v>73</v>
      </c>
      <c r="J1542" s="116" t="s">
        <v>45</v>
      </c>
      <c r="K1542" s="116" t="s">
        <v>70</v>
      </c>
      <c r="L1542" s="116" t="s">
        <v>70</v>
      </c>
      <c r="M1542" s="116" t="s">
        <v>465</v>
      </c>
      <c r="N1542" s="117">
        <v>1.58</v>
      </c>
      <c r="O1542" s="146">
        <v>320</v>
      </c>
      <c r="P1542" s="146">
        <v>360</v>
      </c>
      <c r="Q1542" s="242">
        <v>1.486</v>
      </c>
      <c r="R1542" s="118" t="str">
        <f t="shared" si="398"/>
        <v>300 - 399</v>
      </c>
      <c r="S1542" s="118" t="str">
        <f t="shared" si="399"/>
        <v>1.4 - 1.59</v>
      </c>
      <c r="T1542" s="119">
        <f t="shared" si="400"/>
        <v>2.34788</v>
      </c>
      <c r="U1542" s="120">
        <f t="shared" si="401"/>
        <v>1.1884062051628137</v>
      </c>
      <c r="V1542" s="161">
        <f t="shared" si="402"/>
        <v>2.34788</v>
      </c>
      <c r="W1542" s="161">
        <f t="shared" si="403"/>
        <v>715.75238176341406</v>
      </c>
      <c r="X1542" s="121">
        <f t="shared" si="404"/>
        <v>15.0754924386</v>
      </c>
      <c r="Y1542" s="188">
        <v>10.1450151</v>
      </c>
      <c r="Z1542" s="148">
        <f t="shared" si="405"/>
        <v>8</v>
      </c>
      <c r="AA1542" s="148">
        <f t="shared" si="406"/>
        <v>9</v>
      </c>
      <c r="AB1542" s="122">
        <f t="shared" si="407"/>
        <v>304.8504956656277</v>
      </c>
      <c r="AC1542" s="30">
        <f t="shared" si="408"/>
        <v>799.73499674482753</v>
      </c>
      <c r="AD1542" s="31">
        <f t="shared" si="409"/>
        <v>0.88888888888888884</v>
      </c>
      <c r="AE1542" s="164">
        <f t="shared" si="410"/>
        <v>40.131999999999998</v>
      </c>
      <c r="AF1542" s="165">
        <f t="shared" si="411"/>
        <v>15.0754924386</v>
      </c>
      <c r="AH1542" t="str">
        <f t="shared" si="412"/>
        <v>2024</v>
      </c>
    </row>
    <row r="1543" spans="1:34" x14ac:dyDescent="0.25">
      <c r="A1543" s="249" t="s">
        <v>573</v>
      </c>
      <c r="D1543" s="282" t="str">
        <f t="shared" si="397"/>
        <v>Q2 2024</v>
      </c>
      <c r="E1543" s="114" t="s">
        <v>137</v>
      </c>
      <c r="F1543" s="115" t="s">
        <v>84</v>
      </c>
      <c r="G1543" s="157" t="s">
        <v>43</v>
      </c>
      <c r="H1543" s="157" t="s">
        <v>197</v>
      </c>
      <c r="I1543" s="116" t="s">
        <v>89</v>
      </c>
      <c r="J1543" s="116" t="s">
        <v>45</v>
      </c>
      <c r="K1543" s="116" t="s">
        <v>55</v>
      </c>
      <c r="L1543" s="116" t="s">
        <v>55</v>
      </c>
      <c r="M1543" s="116" t="s">
        <v>562</v>
      </c>
      <c r="N1543" s="117">
        <v>1.6</v>
      </c>
      <c r="O1543" s="146">
        <v>256</v>
      </c>
      <c r="P1543" s="146">
        <v>402</v>
      </c>
      <c r="Q1543" s="242">
        <v>0.19</v>
      </c>
      <c r="R1543" s="118" t="str">
        <f t="shared" si="398"/>
        <v>200 - 299</v>
      </c>
      <c r="S1543" s="118" t="str">
        <f t="shared" si="399"/>
        <v>1.6 - 1.79</v>
      </c>
      <c r="T1543" s="119">
        <f t="shared" si="400"/>
        <v>0.30400000000000005</v>
      </c>
      <c r="U1543" s="120">
        <f t="shared" si="401"/>
        <v>0.14217832596411023</v>
      </c>
      <c r="V1543" s="161">
        <f t="shared" si="402"/>
        <v>0.30400000000000005</v>
      </c>
      <c r="W1543" s="161">
        <f t="shared" si="403"/>
        <v>90.55249306341598</v>
      </c>
      <c r="X1543" s="121">
        <f t="shared" si="404"/>
        <v>1.0648551215025728</v>
      </c>
      <c r="Y1543" s="188">
        <v>5.6045006394872248</v>
      </c>
      <c r="Z1543" s="148">
        <f t="shared" si="405"/>
        <v>128</v>
      </c>
      <c r="AA1543" s="148">
        <f t="shared" si="406"/>
        <v>201</v>
      </c>
      <c r="AB1543" s="122">
        <f t="shared" si="407"/>
        <v>297.8700429717631</v>
      </c>
      <c r="AC1543" s="30">
        <f t="shared" si="408"/>
        <v>748.30697875847488</v>
      </c>
      <c r="AD1543" s="31">
        <f t="shared" si="409"/>
        <v>0.63681592039800994</v>
      </c>
      <c r="AE1543" s="164">
        <f t="shared" si="410"/>
        <v>40.64</v>
      </c>
      <c r="AF1543" s="165">
        <f t="shared" si="411"/>
        <v>1.0648551215025728</v>
      </c>
      <c r="AH1543" t="str">
        <f t="shared" si="412"/>
        <v>2024</v>
      </c>
    </row>
    <row r="1544" spans="1:34" x14ac:dyDescent="0.25">
      <c r="A1544" s="249" t="s">
        <v>573</v>
      </c>
      <c r="D1544" s="282" t="str">
        <f t="shared" si="397"/>
        <v>Q2 2024</v>
      </c>
      <c r="E1544" s="114" t="s">
        <v>137</v>
      </c>
      <c r="F1544" s="115" t="s">
        <v>84</v>
      </c>
      <c r="G1544" s="157" t="s">
        <v>43</v>
      </c>
      <c r="H1544" s="157" t="s">
        <v>197</v>
      </c>
      <c r="I1544" s="116" t="s">
        <v>73</v>
      </c>
      <c r="J1544" s="116" t="s">
        <v>45</v>
      </c>
      <c r="K1544" s="116" t="s">
        <v>80</v>
      </c>
      <c r="L1544" s="116" t="s">
        <v>80</v>
      </c>
      <c r="M1544" s="116"/>
      <c r="N1544" s="117">
        <v>1.85</v>
      </c>
      <c r="O1544" s="146">
        <v>390</v>
      </c>
      <c r="P1544" s="146">
        <v>450</v>
      </c>
      <c r="Q1544" s="242">
        <v>0.36299999999999999</v>
      </c>
      <c r="R1544" s="118" t="str">
        <f t="shared" si="398"/>
        <v>300 - 399</v>
      </c>
      <c r="S1544" s="118" t="str">
        <f t="shared" si="399"/>
        <v>1.8 - 1.99</v>
      </c>
      <c r="T1544" s="119">
        <f t="shared" si="400"/>
        <v>0.67154999999999998</v>
      </c>
      <c r="U1544" s="120">
        <f t="shared" si="401"/>
        <v>0.39669424918401019</v>
      </c>
      <c r="V1544" s="161">
        <f t="shared" si="402"/>
        <v>0.67154999999999998</v>
      </c>
      <c r="W1544" s="161">
        <f t="shared" si="403"/>
        <v>216.16032799753057</v>
      </c>
      <c r="X1544" s="121">
        <f t="shared" si="404"/>
        <v>4.3458075044999998</v>
      </c>
      <c r="Y1544" s="188">
        <v>11.971921500000001</v>
      </c>
      <c r="Z1544" s="148">
        <f t="shared" si="405"/>
        <v>13</v>
      </c>
      <c r="AA1544" s="148">
        <f t="shared" si="406"/>
        <v>15</v>
      </c>
      <c r="AB1544" s="122">
        <f t="shared" si="407"/>
        <v>321.88270120993309</v>
      </c>
      <c r="AC1544" s="30">
        <f t="shared" si="408"/>
        <v>1092.8216230964467</v>
      </c>
      <c r="AD1544" s="31">
        <f t="shared" si="409"/>
        <v>0.8666666666666667</v>
      </c>
      <c r="AE1544" s="164">
        <f t="shared" si="410"/>
        <v>46.99</v>
      </c>
      <c r="AF1544" s="165">
        <f t="shared" si="411"/>
        <v>4.3458075044999998</v>
      </c>
      <c r="AH1544" t="str">
        <f t="shared" si="412"/>
        <v>2024</v>
      </c>
    </row>
    <row r="1545" spans="1:34" x14ac:dyDescent="0.25">
      <c r="A1545" s="249" t="s">
        <v>573</v>
      </c>
      <c r="D1545" s="282" t="str">
        <f t="shared" si="397"/>
        <v>Q2 2024</v>
      </c>
      <c r="E1545" s="114" t="s">
        <v>137</v>
      </c>
      <c r="F1545" s="115" t="s">
        <v>84</v>
      </c>
      <c r="G1545" s="157" t="s">
        <v>43</v>
      </c>
      <c r="H1545" s="157" t="s">
        <v>197</v>
      </c>
      <c r="I1545" s="116" t="s">
        <v>73</v>
      </c>
      <c r="J1545" s="116" t="s">
        <v>45</v>
      </c>
      <c r="K1545" s="116" t="s">
        <v>80</v>
      </c>
      <c r="L1545" s="116" t="s">
        <v>80</v>
      </c>
      <c r="M1545" s="116" t="s">
        <v>430</v>
      </c>
      <c r="N1545" s="117">
        <v>1.43</v>
      </c>
      <c r="O1545" s="146">
        <v>466</v>
      </c>
      <c r="P1545" s="146">
        <v>466</v>
      </c>
      <c r="Q1545" s="242">
        <v>5.0000000000000001E-3</v>
      </c>
      <c r="R1545" s="118" t="str">
        <f t="shared" si="398"/>
        <v>400 - 499</v>
      </c>
      <c r="S1545" s="118" t="str">
        <f t="shared" si="399"/>
        <v>1.4 - 1.59</v>
      </c>
      <c r="T1545" s="119">
        <f t="shared" si="400"/>
        <v>7.1500000000000001E-3</v>
      </c>
      <c r="U1545" s="120">
        <f t="shared" si="401"/>
        <v>3.298219209999999E-3</v>
      </c>
      <c r="V1545" s="161">
        <f t="shared" si="402"/>
        <v>7.1500000000000001E-3</v>
      </c>
      <c r="W1545" s="161">
        <f t="shared" si="403"/>
        <v>3.2951176003293114</v>
      </c>
      <c r="X1545" s="121">
        <f t="shared" si="404"/>
        <v>6.5112943500000006E-2</v>
      </c>
      <c r="Y1545" s="188">
        <v>13.0225887</v>
      </c>
      <c r="Z1545" s="148">
        <f t="shared" si="405"/>
        <v>1</v>
      </c>
      <c r="AA1545" s="148">
        <f t="shared" si="406"/>
        <v>1</v>
      </c>
      <c r="AB1545" s="122">
        <f t="shared" si="407"/>
        <v>460.85560843766592</v>
      </c>
      <c r="AC1545" s="30">
        <f t="shared" si="408"/>
        <v>659.64384199999984</v>
      </c>
      <c r="AD1545" s="31">
        <f t="shared" si="409"/>
        <v>1</v>
      </c>
      <c r="AE1545" s="164">
        <f t="shared" si="410"/>
        <v>36.321999999999996</v>
      </c>
      <c r="AF1545" s="165">
        <f t="shared" si="411"/>
        <v>6.5112943500000006E-2</v>
      </c>
      <c r="AH1545" t="str">
        <f t="shared" si="412"/>
        <v>2024</v>
      </c>
    </row>
    <row r="1546" spans="1:34" x14ac:dyDescent="0.25">
      <c r="A1546" s="249" t="s">
        <v>573</v>
      </c>
      <c r="D1546" s="282" t="str">
        <f t="shared" ref="D1546:D1609" si="413">F1546&amp;" "&amp;E1546</f>
        <v>Q2 2024</v>
      </c>
      <c r="E1546" s="114" t="s">
        <v>137</v>
      </c>
      <c r="F1546" s="115" t="s">
        <v>84</v>
      </c>
      <c r="G1546" s="157" t="s">
        <v>43</v>
      </c>
      <c r="H1546" s="157" t="s">
        <v>197</v>
      </c>
      <c r="I1546" s="116" t="s">
        <v>50</v>
      </c>
      <c r="J1546" s="116" t="s">
        <v>45</v>
      </c>
      <c r="K1546" s="116" t="s">
        <v>81</v>
      </c>
      <c r="L1546" s="116" t="s">
        <v>81</v>
      </c>
      <c r="M1546" s="116" t="s">
        <v>468</v>
      </c>
      <c r="N1546" s="117">
        <v>1.6160000000000001</v>
      </c>
      <c r="O1546" s="146">
        <v>192</v>
      </c>
      <c r="P1546" s="146">
        <v>490</v>
      </c>
      <c r="Q1546" s="242">
        <v>0.83</v>
      </c>
      <c r="R1546" s="118" t="str">
        <f t="shared" si="398"/>
        <v>300 - 399</v>
      </c>
      <c r="S1546" s="118" t="str">
        <f t="shared" si="399"/>
        <v>1.6 - 1.79</v>
      </c>
      <c r="T1546" s="119">
        <f t="shared" si="400"/>
        <v>1.34128</v>
      </c>
      <c r="U1546" s="120">
        <f t="shared" si="401"/>
        <v>0.47500942234953181</v>
      </c>
      <c r="V1546" s="161">
        <f t="shared" si="402"/>
        <v>1.34128</v>
      </c>
      <c r="W1546" s="161">
        <f t="shared" si="403"/>
        <v>436.80716523427128</v>
      </c>
      <c r="X1546" s="121">
        <f t="shared" si="404"/>
        <v>8.4203625330000005</v>
      </c>
      <c r="Y1546" s="188">
        <v>10.1450151</v>
      </c>
      <c r="Z1546" s="148">
        <f t="shared" si="405"/>
        <v>96</v>
      </c>
      <c r="AA1546" s="148">
        <f t="shared" si="406"/>
        <v>245</v>
      </c>
      <c r="AB1546" s="122">
        <f t="shared" si="407"/>
        <v>325.66441401815524</v>
      </c>
      <c r="AC1546" s="30">
        <f t="shared" si="408"/>
        <v>572.30050885485764</v>
      </c>
      <c r="AD1546" s="31">
        <f t="shared" si="409"/>
        <v>0.39183673469387753</v>
      </c>
      <c r="AE1546" s="164">
        <f t="shared" si="410"/>
        <v>41.046399999999998</v>
      </c>
      <c r="AF1546" s="165">
        <f t="shared" si="411"/>
        <v>8.4203625330000005</v>
      </c>
      <c r="AH1546" t="str">
        <f t="shared" si="412"/>
        <v>2024</v>
      </c>
    </row>
    <row r="1547" spans="1:34" x14ac:dyDescent="0.25">
      <c r="A1547" s="249" t="s">
        <v>573</v>
      </c>
      <c r="D1547" s="282" t="str">
        <f t="shared" si="413"/>
        <v>Q2 2024</v>
      </c>
      <c r="E1547" s="114" t="s">
        <v>137</v>
      </c>
      <c r="F1547" s="115" t="s">
        <v>84</v>
      </c>
      <c r="G1547" s="157" t="s">
        <v>43</v>
      </c>
      <c r="H1547" s="157" t="s">
        <v>197</v>
      </c>
      <c r="I1547" s="116" t="s">
        <v>58</v>
      </c>
      <c r="J1547" s="116" t="s">
        <v>45</v>
      </c>
      <c r="K1547" s="116" t="s">
        <v>81</v>
      </c>
      <c r="L1547" s="116" t="s">
        <v>81</v>
      </c>
      <c r="M1547" s="116" t="s">
        <v>279</v>
      </c>
      <c r="N1547" s="117">
        <v>1.6</v>
      </c>
      <c r="O1547" s="146">
        <v>320</v>
      </c>
      <c r="P1547" s="146">
        <v>360</v>
      </c>
      <c r="Q1547" s="242">
        <v>7.0000000000000007E-2</v>
      </c>
      <c r="R1547" s="118" t="str">
        <f t="shared" si="398"/>
        <v>300 - 399</v>
      </c>
      <c r="S1547" s="118" t="str">
        <f t="shared" si="399"/>
        <v>1.6 - 1.79</v>
      </c>
      <c r="T1547" s="119">
        <f t="shared" si="400"/>
        <v>0.11200000000000002</v>
      </c>
      <c r="U1547" s="120">
        <f t="shared" si="401"/>
        <v>5.7407671613793107E-2</v>
      </c>
      <c r="V1547" s="161">
        <f t="shared" si="402"/>
        <v>0.11200000000000002</v>
      </c>
      <c r="W1547" s="161">
        <f t="shared" si="403"/>
        <v>33.716464820618427</v>
      </c>
      <c r="X1547" s="121">
        <f t="shared" si="404"/>
        <v>0.71015105700000003</v>
      </c>
      <c r="Y1547" s="188">
        <v>10.1450151</v>
      </c>
      <c r="Z1547" s="148">
        <f t="shared" si="405"/>
        <v>8</v>
      </c>
      <c r="AA1547" s="148">
        <f t="shared" si="406"/>
        <v>9</v>
      </c>
      <c r="AB1547" s="122">
        <f t="shared" si="407"/>
        <v>301.03986446980736</v>
      </c>
      <c r="AC1547" s="30">
        <f t="shared" si="408"/>
        <v>820.10959448275855</v>
      </c>
      <c r="AD1547" s="31">
        <f t="shared" si="409"/>
        <v>0.88888888888888884</v>
      </c>
      <c r="AE1547" s="164">
        <f t="shared" si="410"/>
        <v>40.64</v>
      </c>
      <c r="AF1547" s="165">
        <f t="shared" si="411"/>
        <v>0.71015105700000003</v>
      </c>
      <c r="AH1547" t="str">
        <f t="shared" si="412"/>
        <v>2024</v>
      </c>
    </row>
    <row r="1548" spans="1:34" x14ac:dyDescent="0.25">
      <c r="A1548" s="249" t="s">
        <v>573</v>
      </c>
      <c r="D1548" s="282" t="str">
        <f t="shared" si="413"/>
        <v>Q2 2024</v>
      </c>
      <c r="E1548" s="114" t="s">
        <v>137</v>
      </c>
      <c r="F1548" s="115" t="s">
        <v>84</v>
      </c>
      <c r="G1548" s="157" t="s">
        <v>43</v>
      </c>
      <c r="H1548" s="157" t="s">
        <v>197</v>
      </c>
      <c r="I1548" s="116" t="s">
        <v>72</v>
      </c>
      <c r="J1548" s="116" t="s">
        <v>45</v>
      </c>
      <c r="K1548" s="116" t="s">
        <v>81</v>
      </c>
      <c r="L1548" s="116" t="s">
        <v>81</v>
      </c>
      <c r="M1548" s="116" t="s">
        <v>462</v>
      </c>
      <c r="N1548" s="117">
        <v>1.97</v>
      </c>
      <c r="O1548" s="146">
        <v>390</v>
      </c>
      <c r="P1548" s="146">
        <v>450</v>
      </c>
      <c r="Q1548" s="242">
        <v>0.44</v>
      </c>
      <c r="R1548" s="118" t="str">
        <f t="shared" si="398"/>
        <v>300 - 399</v>
      </c>
      <c r="S1548" s="118" t="str">
        <f t="shared" si="399"/>
        <v>1.8 - 1.99</v>
      </c>
      <c r="T1548" s="119">
        <f t="shared" si="400"/>
        <v>0.86680000000000001</v>
      </c>
      <c r="U1548" s="120">
        <f t="shared" si="401"/>
        <v>0.54524407079999992</v>
      </c>
      <c r="V1548" s="161">
        <f t="shared" si="402"/>
        <v>0.86680000000000001</v>
      </c>
      <c r="W1548" s="161">
        <f t="shared" si="403"/>
        <v>262.01251878488557</v>
      </c>
      <c r="X1548" s="121">
        <f t="shared" si="404"/>
        <v>5.2676454600000007</v>
      </c>
      <c r="Y1548" s="188">
        <v>11.971921500000001</v>
      </c>
      <c r="Z1548" s="148">
        <f t="shared" si="405"/>
        <v>13</v>
      </c>
      <c r="AA1548" s="148">
        <f t="shared" si="406"/>
        <v>15</v>
      </c>
      <c r="AB1548" s="122">
        <f t="shared" si="407"/>
        <v>302.27563311592701</v>
      </c>
      <c r="AC1548" s="30">
        <f t="shared" si="408"/>
        <v>1239.1910699999999</v>
      </c>
      <c r="AD1548" s="31">
        <f t="shared" si="409"/>
        <v>0.8666666666666667</v>
      </c>
      <c r="AE1548" s="164">
        <f t="shared" si="410"/>
        <v>50.037999999999997</v>
      </c>
      <c r="AF1548" s="165">
        <f t="shared" si="411"/>
        <v>5.2676454600000007</v>
      </c>
      <c r="AH1548" t="str">
        <f t="shared" si="412"/>
        <v>2024</v>
      </c>
    </row>
    <row r="1549" spans="1:34" x14ac:dyDescent="0.25">
      <c r="A1549" s="249" t="s">
        <v>573</v>
      </c>
      <c r="D1549" s="282" t="str">
        <f t="shared" si="413"/>
        <v>Q2 2024</v>
      </c>
      <c r="E1549" s="114" t="s">
        <v>137</v>
      </c>
      <c r="F1549" s="115" t="s">
        <v>84</v>
      </c>
      <c r="G1549" s="157" t="s">
        <v>43</v>
      </c>
      <c r="H1549" s="157" t="s">
        <v>197</v>
      </c>
      <c r="I1549" s="116" t="s">
        <v>72</v>
      </c>
      <c r="J1549" s="116" t="s">
        <v>45</v>
      </c>
      <c r="K1549" s="116" t="s">
        <v>81</v>
      </c>
      <c r="L1549" s="116" t="s">
        <v>81</v>
      </c>
      <c r="M1549" s="116" t="s">
        <v>293</v>
      </c>
      <c r="N1549" s="117">
        <v>1.6160000000000001</v>
      </c>
      <c r="O1549" s="146">
        <v>192</v>
      </c>
      <c r="P1549" s="146">
        <v>490</v>
      </c>
      <c r="Q1549" s="242">
        <v>0.96</v>
      </c>
      <c r="R1549" s="118" t="str">
        <f t="shared" si="398"/>
        <v>300 - 399</v>
      </c>
      <c r="S1549" s="118" t="str">
        <f t="shared" si="399"/>
        <v>1.6 - 1.79</v>
      </c>
      <c r="T1549" s="119">
        <f t="shared" si="400"/>
        <v>1.5513600000000001</v>
      </c>
      <c r="U1549" s="120">
        <f t="shared" si="401"/>
        <v>0.54940848850066337</v>
      </c>
      <c r="V1549" s="161">
        <f t="shared" si="402"/>
        <v>1.5513599999999999</v>
      </c>
      <c r="W1549" s="161">
        <f t="shared" si="403"/>
        <v>505.22274533120532</v>
      </c>
      <c r="X1549" s="121">
        <f t="shared" si="404"/>
        <v>9.7608551039999991</v>
      </c>
      <c r="Y1549" s="188">
        <v>10.1675574</v>
      </c>
      <c r="Z1549" s="148">
        <f t="shared" si="405"/>
        <v>96</v>
      </c>
      <c r="AA1549" s="148">
        <f t="shared" si="406"/>
        <v>245</v>
      </c>
      <c r="AB1549" s="122">
        <f t="shared" si="407"/>
        <v>325.66441401815524</v>
      </c>
      <c r="AC1549" s="30">
        <f t="shared" si="408"/>
        <v>572.30050885485764</v>
      </c>
      <c r="AD1549" s="31">
        <f t="shared" si="409"/>
        <v>0.39183673469387753</v>
      </c>
      <c r="AE1549" s="164">
        <f t="shared" si="410"/>
        <v>41.046399999999998</v>
      </c>
      <c r="AF1549" s="165">
        <f t="shared" si="411"/>
        <v>9.7608551039999991</v>
      </c>
      <c r="AH1549" t="str">
        <f t="shared" si="412"/>
        <v>2024</v>
      </c>
    </row>
    <row r="1550" spans="1:34" x14ac:dyDescent="0.25">
      <c r="A1550" s="249" t="s">
        <v>573</v>
      </c>
      <c r="D1550" s="282" t="str">
        <f t="shared" si="413"/>
        <v>Q2 2024</v>
      </c>
      <c r="E1550" s="114" t="s">
        <v>137</v>
      </c>
      <c r="F1550" s="115" t="s">
        <v>84</v>
      </c>
      <c r="G1550" s="157" t="s">
        <v>43</v>
      </c>
      <c r="H1550" s="157" t="s">
        <v>197</v>
      </c>
      <c r="I1550" s="116" t="s">
        <v>72</v>
      </c>
      <c r="J1550" s="116" t="s">
        <v>45</v>
      </c>
      <c r="K1550" s="116" t="s">
        <v>81</v>
      </c>
      <c r="L1550" s="116" t="s">
        <v>81</v>
      </c>
      <c r="M1550" s="116" t="s">
        <v>427</v>
      </c>
      <c r="N1550" s="117">
        <v>1.74</v>
      </c>
      <c r="O1550" s="146">
        <v>336</v>
      </c>
      <c r="P1550" s="146">
        <v>480</v>
      </c>
      <c r="Q1550" s="242">
        <v>0.17499999999999999</v>
      </c>
      <c r="R1550" s="118" t="str">
        <f t="shared" ref="R1550:R1613" si="414">VLOOKUP(MATCH(AB1550, PPIDefinition, 1), Index2PPICat, 2, FALSE)</f>
        <v>300 - 399</v>
      </c>
      <c r="S1550" s="118" t="str">
        <f t="shared" ref="S1550:S1613" si="415">VLOOKUP(MATCH(N1550, SizeDefinition, 1), Index2SizeCat, 2, FALSE)</f>
        <v>1.6 - 1.79</v>
      </c>
      <c r="T1550" s="119">
        <f t="shared" ref="T1550:T1613" si="416">N1550*Q1550</f>
        <v>0.30449999999999999</v>
      </c>
      <c r="U1550" s="120">
        <f t="shared" ref="U1550:U1613" si="417">Q1550*AC1550/1000</f>
        <v>0.16058898386577178</v>
      </c>
      <c r="V1550" s="161">
        <f t="shared" ref="V1550:V1613" si="418">Q1550*AE1550/25.4</f>
        <v>0.30449999999999999</v>
      </c>
      <c r="W1550" s="161">
        <f t="shared" ref="W1550:W1613" si="419">Q1550*SQRT(O1550^2+P1550^2)</f>
        <v>102.5350671721631</v>
      </c>
      <c r="X1550" s="121">
        <f t="shared" ref="X1550:X1613" si="420">IF(Q1550=0, 0, Q1550*Y1550)</f>
        <v>2.0470613625</v>
      </c>
      <c r="Y1550" s="188">
        <v>11.6974935</v>
      </c>
      <c r="Z1550" s="148">
        <f t="shared" ref="Z1550:Z1613" si="421">VLOOKUP(O1550&amp;" x "&amp;P1550, Reso2Code, 3, FALSE)</f>
        <v>7</v>
      </c>
      <c r="AA1550" s="148">
        <f t="shared" ref="AA1550:AA1613" si="422">VLOOKUP(O1550&amp;" x "&amp;P1550, Reso2Code, 4, FALSE)</f>
        <v>10</v>
      </c>
      <c r="AB1550" s="122">
        <f t="shared" ref="AB1550:AB1613" si="423">SQRT(O1550^2+P1550^2)/N1550</f>
        <v>336.73256870989525</v>
      </c>
      <c r="AC1550" s="30">
        <f t="shared" ref="AC1550:AC1613" si="424">AE1550^2*AD1550/(1+AD1550^2)</f>
        <v>917.65133637583881</v>
      </c>
      <c r="AD1550" s="31">
        <f t="shared" ref="AD1550:AD1613" si="425">IF(Z1550=0, 0, Z1550/AA1550)</f>
        <v>0.7</v>
      </c>
      <c r="AE1550" s="164">
        <f t="shared" ref="AE1550:AE1613" si="426">N1550*25.4</f>
        <v>44.195999999999998</v>
      </c>
      <c r="AF1550" s="165">
        <f t="shared" ref="AF1550:AF1613" si="427">Q1550*Y1550</f>
        <v>2.0470613625</v>
      </c>
      <c r="AH1550" t="str">
        <f t="shared" ref="AH1550:AH1613" si="428">TEXT(E1550, "####")</f>
        <v>2024</v>
      </c>
    </row>
    <row r="1551" spans="1:34" x14ac:dyDescent="0.25">
      <c r="A1551" s="249" t="s">
        <v>573</v>
      </c>
      <c r="D1551" s="282" t="str">
        <f t="shared" si="413"/>
        <v>Q2 2024</v>
      </c>
      <c r="E1551" s="114" t="s">
        <v>137</v>
      </c>
      <c r="F1551" s="115" t="s">
        <v>84</v>
      </c>
      <c r="G1551" s="157" t="s">
        <v>43</v>
      </c>
      <c r="H1551" s="157" t="s">
        <v>197</v>
      </c>
      <c r="I1551" s="116" t="s">
        <v>73</v>
      </c>
      <c r="J1551" s="116" t="s">
        <v>45</v>
      </c>
      <c r="K1551" s="116" t="s">
        <v>81</v>
      </c>
      <c r="L1551" s="116" t="s">
        <v>81</v>
      </c>
      <c r="M1551" s="116" t="s">
        <v>464</v>
      </c>
      <c r="N1551" s="117">
        <v>1.97</v>
      </c>
      <c r="O1551" s="146">
        <v>450</v>
      </c>
      <c r="P1551" s="146">
        <v>450</v>
      </c>
      <c r="Q1551" s="242">
        <v>0.53700000000000003</v>
      </c>
      <c r="R1551" s="118" t="str">
        <f t="shared" si="414"/>
        <v>300 - 399</v>
      </c>
      <c r="S1551" s="118" t="str">
        <f t="shared" si="415"/>
        <v>1.8 - 1.99</v>
      </c>
      <c r="T1551" s="119">
        <f t="shared" si="416"/>
        <v>1.05789</v>
      </c>
      <c r="U1551" s="120">
        <f t="shared" si="417"/>
        <v>0.672270687714</v>
      </c>
      <c r="V1551" s="161">
        <f t="shared" si="418"/>
        <v>1.05789</v>
      </c>
      <c r="W1551" s="161">
        <f t="shared" si="419"/>
        <v>341.74470734745847</v>
      </c>
      <c r="X1551" s="121">
        <f t="shared" si="420"/>
        <v>6.8457622959000002</v>
      </c>
      <c r="Y1551" s="188">
        <v>12.7481607</v>
      </c>
      <c r="Z1551" s="148">
        <f t="shared" si="421"/>
        <v>1</v>
      </c>
      <c r="AA1551" s="148">
        <f t="shared" si="422"/>
        <v>1</v>
      </c>
      <c r="AB1551" s="122">
        <f t="shared" si="423"/>
        <v>323.04370714106233</v>
      </c>
      <c r="AC1551" s="30">
        <f t="shared" si="424"/>
        <v>1251.9007219999999</v>
      </c>
      <c r="AD1551" s="31">
        <f t="shared" si="425"/>
        <v>1</v>
      </c>
      <c r="AE1551" s="164">
        <f t="shared" si="426"/>
        <v>50.037999999999997</v>
      </c>
      <c r="AF1551" s="165">
        <f t="shared" si="427"/>
        <v>6.8457622959000002</v>
      </c>
      <c r="AH1551" t="str">
        <f t="shared" si="428"/>
        <v>2024</v>
      </c>
    </row>
    <row r="1552" spans="1:34" x14ac:dyDescent="0.25">
      <c r="A1552" s="249" t="s">
        <v>573</v>
      </c>
      <c r="D1552" s="282" t="str">
        <f t="shared" si="413"/>
        <v>Q2 2024</v>
      </c>
      <c r="E1552" s="114" t="s">
        <v>137</v>
      </c>
      <c r="F1552" s="115" t="s">
        <v>84</v>
      </c>
      <c r="G1552" s="157" t="s">
        <v>43</v>
      </c>
      <c r="H1552" s="157" t="s">
        <v>197</v>
      </c>
      <c r="I1552" s="116" t="s">
        <v>73</v>
      </c>
      <c r="J1552" s="116" t="s">
        <v>45</v>
      </c>
      <c r="K1552" s="116" t="s">
        <v>81</v>
      </c>
      <c r="L1552" s="116" t="s">
        <v>81</v>
      </c>
      <c r="M1552" s="116" t="s">
        <v>470</v>
      </c>
      <c r="N1552" s="117">
        <v>1.43</v>
      </c>
      <c r="O1552" s="146">
        <v>466</v>
      </c>
      <c r="P1552" s="146">
        <v>466</v>
      </c>
      <c r="Q1552" s="242">
        <v>0.216</v>
      </c>
      <c r="R1552" s="118" t="str">
        <f t="shared" si="414"/>
        <v>400 - 499</v>
      </c>
      <c r="S1552" s="118" t="str">
        <f t="shared" si="415"/>
        <v>1.4 - 1.59</v>
      </c>
      <c r="T1552" s="119">
        <f t="shared" si="416"/>
        <v>0.30887999999999999</v>
      </c>
      <c r="U1552" s="120">
        <f t="shared" si="417"/>
        <v>0.14248306987199996</v>
      </c>
      <c r="V1552" s="161">
        <f t="shared" si="418"/>
        <v>0.30887999999999999</v>
      </c>
      <c r="W1552" s="161">
        <f t="shared" si="419"/>
        <v>142.34908033422624</v>
      </c>
      <c r="X1552" s="121">
        <f t="shared" si="420"/>
        <v>2.8128791592</v>
      </c>
      <c r="Y1552" s="188">
        <v>13.0225887</v>
      </c>
      <c r="Z1552" s="148">
        <f t="shared" si="421"/>
        <v>1</v>
      </c>
      <c r="AA1552" s="148">
        <f t="shared" si="422"/>
        <v>1</v>
      </c>
      <c r="AB1552" s="122">
        <f t="shared" si="423"/>
        <v>460.85560843766592</v>
      </c>
      <c r="AC1552" s="30">
        <f t="shared" si="424"/>
        <v>659.64384199999984</v>
      </c>
      <c r="AD1552" s="31">
        <f t="shared" si="425"/>
        <v>1</v>
      </c>
      <c r="AE1552" s="164">
        <f t="shared" si="426"/>
        <v>36.321999999999996</v>
      </c>
      <c r="AF1552" s="165">
        <f t="shared" si="427"/>
        <v>2.8128791592</v>
      </c>
      <c r="AH1552" t="str">
        <f t="shared" si="428"/>
        <v>2024</v>
      </c>
    </row>
    <row r="1553" spans="1:34" x14ac:dyDescent="0.25">
      <c r="A1553" s="249" t="s">
        <v>573</v>
      </c>
      <c r="D1553" s="282" t="str">
        <f t="shared" si="413"/>
        <v>Q2 2024</v>
      </c>
      <c r="E1553" s="114" t="s">
        <v>137</v>
      </c>
      <c r="F1553" s="115" t="s">
        <v>84</v>
      </c>
      <c r="G1553" s="157" t="s">
        <v>43</v>
      </c>
      <c r="H1553" s="157" t="s">
        <v>197</v>
      </c>
      <c r="I1553" s="116" t="s">
        <v>73</v>
      </c>
      <c r="J1553" s="116" t="s">
        <v>45</v>
      </c>
      <c r="K1553" s="116" t="s">
        <v>81</v>
      </c>
      <c r="L1553" s="116" t="s">
        <v>81</v>
      </c>
      <c r="M1553" s="116" t="s">
        <v>427</v>
      </c>
      <c r="N1553" s="117">
        <v>1.74</v>
      </c>
      <c r="O1553" s="146">
        <v>336</v>
      </c>
      <c r="P1553" s="146">
        <v>480</v>
      </c>
      <c r="Q1553" s="242">
        <v>0.29399999999999998</v>
      </c>
      <c r="R1553" s="118" t="str">
        <f t="shared" si="414"/>
        <v>300 - 399</v>
      </c>
      <c r="S1553" s="118" t="str">
        <f t="shared" si="415"/>
        <v>1.6 - 1.79</v>
      </c>
      <c r="T1553" s="119">
        <f t="shared" si="416"/>
        <v>0.51156000000000001</v>
      </c>
      <c r="U1553" s="120">
        <f t="shared" si="417"/>
        <v>0.26978949289449661</v>
      </c>
      <c r="V1553" s="161">
        <f t="shared" si="418"/>
        <v>0.51156000000000001</v>
      </c>
      <c r="W1553" s="161">
        <f t="shared" si="419"/>
        <v>172.25891284923401</v>
      </c>
      <c r="X1553" s="121">
        <f t="shared" si="420"/>
        <v>3.4390630889999998</v>
      </c>
      <c r="Y1553" s="188">
        <v>11.6974935</v>
      </c>
      <c r="Z1553" s="148">
        <f t="shared" si="421"/>
        <v>7</v>
      </c>
      <c r="AA1553" s="148">
        <f t="shared" si="422"/>
        <v>10</v>
      </c>
      <c r="AB1553" s="122">
        <f t="shared" si="423"/>
        <v>336.73256870989525</v>
      </c>
      <c r="AC1553" s="30">
        <f t="shared" si="424"/>
        <v>917.65133637583881</v>
      </c>
      <c r="AD1553" s="31">
        <f t="shared" si="425"/>
        <v>0.7</v>
      </c>
      <c r="AE1553" s="164">
        <f t="shared" si="426"/>
        <v>44.195999999999998</v>
      </c>
      <c r="AF1553" s="165">
        <f t="shared" si="427"/>
        <v>3.4390630889999998</v>
      </c>
      <c r="AH1553" t="str">
        <f t="shared" si="428"/>
        <v>2024</v>
      </c>
    </row>
    <row r="1554" spans="1:34" x14ac:dyDescent="0.25">
      <c r="A1554" s="249" t="s">
        <v>573</v>
      </c>
      <c r="D1554" s="282" t="str">
        <f t="shared" si="413"/>
        <v>Q2 2024</v>
      </c>
      <c r="E1554" s="114" t="s">
        <v>137</v>
      </c>
      <c r="F1554" s="115" t="s">
        <v>84</v>
      </c>
      <c r="G1554" s="157" t="s">
        <v>43</v>
      </c>
      <c r="H1554" s="157" t="s">
        <v>197</v>
      </c>
      <c r="I1554" s="116" t="s">
        <v>73</v>
      </c>
      <c r="J1554" s="116" t="s">
        <v>45</v>
      </c>
      <c r="K1554" s="116" t="s">
        <v>81</v>
      </c>
      <c r="L1554" s="116" t="s">
        <v>81</v>
      </c>
      <c r="M1554" s="116" t="s">
        <v>485</v>
      </c>
      <c r="N1554" s="117">
        <v>1.6160000000000001</v>
      </c>
      <c r="O1554" s="146">
        <v>192</v>
      </c>
      <c r="P1554" s="146">
        <v>490</v>
      </c>
      <c r="Q1554" s="242">
        <v>1.66</v>
      </c>
      <c r="R1554" s="118" t="str">
        <f t="shared" si="414"/>
        <v>300 - 399</v>
      </c>
      <c r="S1554" s="118" t="str">
        <f t="shared" si="415"/>
        <v>1.6 - 1.79</v>
      </c>
      <c r="T1554" s="119">
        <f t="shared" si="416"/>
        <v>2.6825600000000001</v>
      </c>
      <c r="U1554" s="120">
        <f t="shared" si="417"/>
        <v>0.95001884469906361</v>
      </c>
      <c r="V1554" s="161">
        <f t="shared" si="418"/>
        <v>2.6825600000000001</v>
      </c>
      <c r="W1554" s="161">
        <f t="shared" si="419"/>
        <v>873.61433046854256</v>
      </c>
      <c r="X1554" s="121">
        <f t="shared" si="420"/>
        <v>19.41783921</v>
      </c>
      <c r="Y1554" s="188">
        <v>11.6974935</v>
      </c>
      <c r="Z1554" s="148">
        <f t="shared" si="421"/>
        <v>96</v>
      </c>
      <c r="AA1554" s="148">
        <f t="shared" si="422"/>
        <v>245</v>
      </c>
      <c r="AB1554" s="122">
        <f t="shared" si="423"/>
        <v>325.66441401815524</v>
      </c>
      <c r="AC1554" s="30">
        <f t="shared" si="424"/>
        <v>572.30050885485764</v>
      </c>
      <c r="AD1554" s="31">
        <f t="shared" si="425"/>
        <v>0.39183673469387753</v>
      </c>
      <c r="AE1554" s="164">
        <f t="shared" si="426"/>
        <v>41.046399999999998</v>
      </c>
      <c r="AF1554" s="165">
        <f t="shared" si="427"/>
        <v>19.41783921</v>
      </c>
      <c r="AH1554" t="str">
        <f t="shared" si="428"/>
        <v>2024</v>
      </c>
    </row>
    <row r="1555" spans="1:34" x14ac:dyDescent="0.25">
      <c r="A1555" s="249" t="s">
        <v>573</v>
      </c>
      <c r="D1555" s="282" t="str">
        <f t="shared" si="413"/>
        <v>Q3 2024</v>
      </c>
      <c r="E1555" s="114" t="s">
        <v>137</v>
      </c>
      <c r="F1555" s="115" t="s">
        <v>85</v>
      </c>
      <c r="G1555" s="157" t="s">
        <v>43</v>
      </c>
      <c r="H1555" s="157" t="s">
        <v>197</v>
      </c>
      <c r="I1555" s="116" t="s">
        <v>64</v>
      </c>
      <c r="J1555" s="116" t="s">
        <v>51</v>
      </c>
      <c r="K1555" s="116" t="s">
        <v>46</v>
      </c>
      <c r="L1555" s="116" t="s">
        <v>46</v>
      </c>
      <c r="M1555" s="116"/>
      <c r="N1555" s="117">
        <v>1.96</v>
      </c>
      <c r="O1555" s="146">
        <v>416</v>
      </c>
      <c r="P1555" s="146">
        <v>496</v>
      </c>
      <c r="Q1555" s="242">
        <v>1.8307359999999999</v>
      </c>
      <c r="R1555" s="118" t="str">
        <f t="shared" si="414"/>
        <v>300 - 399</v>
      </c>
      <c r="S1555" s="118" t="str">
        <f t="shared" si="415"/>
        <v>1.8 - 1.99</v>
      </c>
      <c r="T1555" s="119">
        <f t="shared" si="416"/>
        <v>3.5882425599999999</v>
      </c>
      <c r="U1555" s="120">
        <f t="shared" si="417"/>
        <v>2.2340436792170832</v>
      </c>
      <c r="V1555" s="161">
        <f t="shared" si="418"/>
        <v>3.5882425599999999</v>
      </c>
      <c r="W1555" s="161">
        <f t="shared" si="419"/>
        <v>1185.1410579337576</v>
      </c>
      <c r="X1555" s="121">
        <f t="shared" si="420"/>
        <v>56.326828080309596</v>
      </c>
      <c r="Y1555" s="188">
        <v>30.767313299301264</v>
      </c>
      <c r="Z1555" s="148">
        <f t="shared" si="421"/>
        <v>26</v>
      </c>
      <c r="AA1555" s="148">
        <f t="shared" si="422"/>
        <v>31</v>
      </c>
      <c r="AB1555" s="122">
        <f t="shared" si="423"/>
        <v>330.28454406765564</v>
      </c>
      <c r="AC1555" s="30">
        <f t="shared" si="424"/>
        <v>1220.2981091850945</v>
      </c>
      <c r="AD1555" s="31">
        <f t="shared" si="425"/>
        <v>0.83870967741935487</v>
      </c>
      <c r="AE1555" s="164">
        <f t="shared" si="426"/>
        <v>49.783999999999999</v>
      </c>
      <c r="AF1555" s="165">
        <f t="shared" si="427"/>
        <v>56.326828080309596</v>
      </c>
      <c r="AH1555" t="str">
        <f t="shared" si="428"/>
        <v>2024</v>
      </c>
    </row>
    <row r="1556" spans="1:34" x14ac:dyDescent="0.25">
      <c r="A1556" s="249" t="s">
        <v>573</v>
      </c>
      <c r="D1556" s="282" t="str">
        <f t="shared" si="413"/>
        <v>Q3 2024</v>
      </c>
      <c r="E1556" s="114" t="s">
        <v>137</v>
      </c>
      <c r="F1556" s="115" t="s">
        <v>85</v>
      </c>
      <c r="G1556" s="157" t="s">
        <v>43</v>
      </c>
      <c r="H1556" s="157" t="s">
        <v>197</v>
      </c>
      <c r="I1556" s="116" t="s">
        <v>64</v>
      </c>
      <c r="J1556" s="116" t="s">
        <v>51</v>
      </c>
      <c r="K1556" s="116" t="s">
        <v>46</v>
      </c>
      <c r="L1556" s="116" t="s">
        <v>46</v>
      </c>
      <c r="M1556" s="116"/>
      <c r="N1556" s="117">
        <v>1.99</v>
      </c>
      <c r="O1556" s="146">
        <v>410</v>
      </c>
      <c r="P1556" s="146">
        <v>502</v>
      </c>
      <c r="Q1556" s="242">
        <v>4.5692640000000004</v>
      </c>
      <c r="R1556" s="118" t="str">
        <f t="shared" si="414"/>
        <v>300 - 399</v>
      </c>
      <c r="S1556" s="118" t="str">
        <f t="shared" si="415"/>
        <v>1.8 - 1.99</v>
      </c>
      <c r="T1556" s="119">
        <f t="shared" si="416"/>
        <v>9.0928353600000005</v>
      </c>
      <c r="U1556" s="120">
        <f t="shared" si="417"/>
        <v>5.719401624870617</v>
      </c>
      <c r="V1556" s="161">
        <f t="shared" si="418"/>
        <v>9.0928353600000005</v>
      </c>
      <c r="W1556" s="161">
        <f t="shared" si="419"/>
        <v>2961.5881213896873</v>
      </c>
      <c r="X1556" s="121">
        <f t="shared" si="420"/>
        <v>140.58397703521851</v>
      </c>
      <c r="Y1556" s="188">
        <v>30.767313299301264</v>
      </c>
      <c r="Z1556" s="148">
        <f t="shared" si="421"/>
        <v>205</v>
      </c>
      <c r="AA1556" s="148">
        <f t="shared" si="422"/>
        <v>251</v>
      </c>
      <c r="AB1556" s="122">
        <f t="shared" si="423"/>
        <v>325.7056797066748</v>
      </c>
      <c r="AC1556" s="30">
        <f t="shared" si="424"/>
        <v>1251.7117909734732</v>
      </c>
      <c r="AD1556" s="31">
        <f t="shared" si="425"/>
        <v>0.81673306772908372</v>
      </c>
      <c r="AE1556" s="164">
        <f t="shared" si="426"/>
        <v>50.545999999999999</v>
      </c>
      <c r="AF1556" s="165">
        <f t="shared" si="427"/>
        <v>140.58397703521851</v>
      </c>
      <c r="AH1556" t="str">
        <f t="shared" si="428"/>
        <v>2024</v>
      </c>
    </row>
    <row r="1557" spans="1:34" x14ac:dyDescent="0.25">
      <c r="A1557" s="249" t="s">
        <v>573</v>
      </c>
      <c r="D1557" s="282" t="str">
        <f t="shared" si="413"/>
        <v>Q3 2024</v>
      </c>
      <c r="E1557" s="114" t="s">
        <v>137</v>
      </c>
      <c r="F1557" s="115" t="s">
        <v>85</v>
      </c>
      <c r="G1557" s="157" t="s">
        <v>43</v>
      </c>
      <c r="H1557" s="157" t="s">
        <v>197</v>
      </c>
      <c r="I1557" s="116" t="s">
        <v>87</v>
      </c>
      <c r="J1557" s="116" t="s">
        <v>51</v>
      </c>
      <c r="K1557" s="116" t="s">
        <v>46</v>
      </c>
      <c r="L1557" s="116" t="s">
        <v>46</v>
      </c>
      <c r="M1557" s="116"/>
      <c r="N1557" s="117">
        <v>1.57</v>
      </c>
      <c r="O1557" s="146">
        <v>324</v>
      </c>
      <c r="P1557" s="146">
        <v>394</v>
      </c>
      <c r="Q1557" s="242">
        <v>1.5</v>
      </c>
      <c r="R1557" s="118" t="str">
        <f t="shared" si="414"/>
        <v>300 - 399</v>
      </c>
      <c r="S1557" s="118" t="str">
        <f t="shared" si="415"/>
        <v>1.4 - 1.59</v>
      </c>
      <c r="T1557" s="119">
        <f t="shared" si="416"/>
        <v>2.355</v>
      </c>
      <c r="U1557" s="120">
        <f t="shared" si="417"/>
        <v>1.1702318348418059</v>
      </c>
      <c r="V1557" s="161">
        <f t="shared" si="418"/>
        <v>2.355</v>
      </c>
      <c r="W1557" s="161">
        <f t="shared" si="419"/>
        <v>765.16468815543226</v>
      </c>
      <c r="X1557" s="121">
        <f t="shared" si="420"/>
        <v>39.252529368546135</v>
      </c>
      <c r="Y1557" s="188">
        <v>26.168352912364092</v>
      </c>
      <c r="Z1557" s="148">
        <f t="shared" si="421"/>
        <v>162</v>
      </c>
      <c r="AA1557" s="148">
        <f t="shared" si="422"/>
        <v>197</v>
      </c>
      <c r="AB1557" s="122">
        <f t="shared" si="423"/>
        <v>324.91069560740226</v>
      </c>
      <c r="AC1557" s="30">
        <f t="shared" si="424"/>
        <v>780.154556561204</v>
      </c>
      <c r="AD1557" s="31">
        <f t="shared" si="425"/>
        <v>0.82233502538071068</v>
      </c>
      <c r="AE1557" s="164">
        <f t="shared" si="426"/>
        <v>39.878</v>
      </c>
      <c r="AF1557" s="165">
        <f t="shared" si="427"/>
        <v>39.252529368546135</v>
      </c>
      <c r="AH1557" t="str">
        <f t="shared" si="428"/>
        <v>2024</v>
      </c>
    </row>
    <row r="1558" spans="1:34" x14ac:dyDescent="0.25">
      <c r="A1558" s="249" t="s">
        <v>573</v>
      </c>
      <c r="D1558" s="282" t="str">
        <f t="shared" si="413"/>
        <v>Q3 2024</v>
      </c>
      <c r="E1558" s="114" t="s">
        <v>137</v>
      </c>
      <c r="F1558" s="115" t="s">
        <v>85</v>
      </c>
      <c r="G1558" s="157" t="s">
        <v>43</v>
      </c>
      <c r="H1558" s="157" t="s">
        <v>197</v>
      </c>
      <c r="I1558" s="116" t="s">
        <v>87</v>
      </c>
      <c r="J1558" s="116" t="s">
        <v>51</v>
      </c>
      <c r="K1558" s="116" t="s">
        <v>46</v>
      </c>
      <c r="L1558" s="116" t="s">
        <v>46</v>
      </c>
      <c r="M1558" s="116"/>
      <c r="N1558" s="117">
        <v>1.78</v>
      </c>
      <c r="O1558" s="146">
        <v>368</v>
      </c>
      <c r="P1558" s="146">
        <v>448</v>
      </c>
      <c r="Q1558" s="242">
        <v>0.6</v>
      </c>
      <c r="R1558" s="118" t="str">
        <f t="shared" si="414"/>
        <v>300 - 399</v>
      </c>
      <c r="S1558" s="118" t="str">
        <f t="shared" si="415"/>
        <v>1.6 - 1.79</v>
      </c>
      <c r="T1558" s="119">
        <f t="shared" si="416"/>
        <v>1.0680000000000001</v>
      </c>
      <c r="U1558" s="120">
        <f t="shared" si="417"/>
        <v>0.60156121733556733</v>
      </c>
      <c r="V1558" s="161">
        <f t="shared" si="418"/>
        <v>1.0680000000000001</v>
      </c>
      <c r="W1558" s="161">
        <f t="shared" si="419"/>
        <v>347.85928189427398</v>
      </c>
      <c r="X1558" s="121">
        <f t="shared" si="420"/>
        <v>16.356836722729103</v>
      </c>
      <c r="Y1558" s="188">
        <v>27.261394537881841</v>
      </c>
      <c r="Z1558" s="148">
        <f t="shared" si="421"/>
        <v>23</v>
      </c>
      <c r="AA1558" s="148">
        <f t="shared" si="422"/>
        <v>28</v>
      </c>
      <c r="AB1558" s="122">
        <f t="shared" si="423"/>
        <v>325.71093810325283</v>
      </c>
      <c r="AC1558" s="30">
        <f t="shared" si="424"/>
        <v>1002.6020288926123</v>
      </c>
      <c r="AD1558" s="31">
        <f t="shared" si="425"/>
        <v>0.8214285714285714</v>
      </c>
      <c r="AE1558" s="164">
        <f t="shared" si="426"/>
        <v>45.211999999999996</v>
      </c>
      <c r="AF1558" s="165">
        <f t="shared" si="427"/>
        <v>16.356836722729103</v>
      </c>
      <c r="AH1558" t="str">
        <f t="shared" si="428"/>
        <v>2024</v>
      </c>
    </row>
    <row r="1559" spans="1:34" x14ac:dyDescent="0.25">
      <c r="A1559" s="249" t="s">
        <v>573</v>
      </c>
      <c r="D1559" s="282" t="str">
        <f t="shared" si="413"/>
        <v>Q3 2024</v>
      </c>
      <c r="E1559" s="114" t="s">
        <v>137</v>
      </c>
      <c r="F1559" s="115" t="s">
        <v>85</v>
      </c>
      <c r="G1559" s="157" t="s">
        <v>43</v>
      </c>
      <c r="H1559" s="157" t="s">
        <v>197</v>
      </c>
      <c r="I1559" s="116" t="s">
        <v>64</v>
      </c>
      <c r="J1559" s="116" t="s">
        <v>51</v>
      </c>
      <c r="K1559" s="116" t="s">
        <v>46</v>
      </c>
      <c r="L1559" s="116" t="s">
        <v>46</v>
      </c>
      <c r="M1559" s="116"/>
      <c r="N1559" s="117">
        <v>1.57</v>
      </c>
      <c r="O1559" s="146">
        <v>324</v>
      </c>
      <c r="P1559" s="146">
        <v>394</v>
      </c>
      <c r="Q1559" s="242">
        <v>1.3</v>
      </c>
      <c r="R1559" s="118" t="str">
        <f t="shared" si="414"/>
        <v>300 - 399</v>
      </c>
      <c r="S1559" s="118" t="str">
        <f t="shared" si="415"/>
        <v>1.4 - 1.59</v>
      </c>
      <c r="T1559" s="119">
        <f t="shared" si="416"/>
        <v>2.0410000000000004</v>
      </c>
      <c r="U1559" s="120">
        <f t="shared" si="417"/>
        <v>1.0142009235295653</v>
      </c>
      <c r="V1559" s="161">
        <f t="shared" si="418"/>
        <v>2.0409999999999999</v>
      </c>
      <c r="W1559" s="161">
        <f t="shared" si="419"/>
        <v>663.14272973470804</v>
      </c>
      <c r="X1559" s="121">
        <f t="shared" si="420"/>
        <v>34.018858786073324</v>
      </c>
      <c r="Y1559" s="188">
        <v>26.168352912364092</v>
      </c>
      <c r="Z1559" s="148">
        <f t="shared" si="421"/>
        <v>162</v>
      </c>
      <c r="AA1559" s="148">
        <f t="shared" si="422"/>
        <v>197</v>
      </c>
      <c r="AB1559" s="122">
        <f t="shared" si="423"/>
        <v>324.91069560740226</v>
      </c>
      <c r="AC1559" s="30">
        <f t="shared" si="424"/>
        <v>780.154556561204</v>
      </c>
      <c r="AD1559" s="31">
        <f t="shared" si="425"/>
        <v>0.82233502538071068</v>
      </c>
      <c r="AE1559" s="164">
        <f t="shared" si="426"/>
        <v>39.878</v>
      </c>
      <c r="AF1559" s="165">
        <f t="shared" si="427"/>
        <v>34.018858786073324</v>
      </c>
      <c r="AH1559" t="str">
        <f t="shared" si="428"/>
        <v>2024</v>
      </c>
    </row>
    <row r="1560" spans="1:34" x14ac:dyDescent="0.25">
      <c r="A1560" s="249" t="s">
        <v>573</v>
      </c>
      <c r="D1560" s="282" t="str">
        <f t="shared" si="413"/>
        <v>Q3 2024</v>
      </c>
      <c r="E1560" s="114" t="s">
        <v>137</v>
      </c>
      <c r="F1560" s="115" t="s">
        <v>85</v>
      </c>
      <c r="G1560" s="157" t="s">
        <v>43</v>
      </c>
      <c r="H1560" s="157" t="s">
        <v>197</v>
      </c>
      <c r="I1560" s="116" t="s">
        <v>64</v>
      </c>
      <c r="J1560" s="116" t="s">
        <v>51</v>
      </c>
      <c r="K1560" s="116" t="s">
        <v>46</v>
      </c>
      <c r="L1560" s="116" t="s">
        <v>46</v>
      </c>
      <c r="M1560" s="116"/>
      <c r="N1560" s="117">
        <v>1.72</v>
      </c>
      <c r="O1560" s="146">
        <v>396</v>
      </c>
      <c r="P1560" s="146">
        <v>484</v>
      </c>
      <c r="Q1560" s="242">
        <v>0.1</v>
      </c>
      <c r="R1560" s="118" t="str">
        <f t="shared" si="414"/>
        <v>300 - 399</v>
      </c>
      <c r="S1560" s="118" t="str">
        <f t="shared" si="415"/>
        <v>1.6 - 1.79</v>
      </c>
      <c r="T1560" s="119">
        <f t="shared" si="416"/>
        <v>0.17200000000000001</v>
      </c>
      <c r="U1560" s="120">
        <f t="shared" si="417"/>
        <v>9.3542323295049482E-2</v>
      </c>
      <c r="V1560" s="161">
        <f t="shared" si="418"/>
        <v>0.17199999999999999</v>
      </c>
      <c r="W1560" s="161">
        <f t="shared" si="419"/>
        <v>62.535749775628339</v>
      </c>
      <c r="X1560" s="121">
        <f t="shared" si="420"/>
        <v>2.6168352912364092</v>
      </c>
      <c r="Y1560" s="188">
        <v>26.168352912364092</v>
      </c>
      <c r="Z1560" s="148">
        <f t="shared" si="421"/>
        <v>9</v>
      </c>
      <c r="AA1560" s="148">
        <f t="shared" si="422"/>
        <v>11</v>
      </c>
      <c r="AB1560" s="122">
        <f t="shared" si="423"/>
        <v>363.57994055597868</v>
      </c>
      <c r="AC1560" s="30">
        <f t="shared" si="424"/>
        <v>935.42323295049482</v>
      </c>
      <c r="AD1560" s="31">
        <f t="shared" si="425"/>
        <v>0.81818181818181823</v>
      </c>
      <c r="AE1560" s="164">
        <f t="shared" si="426"/>
        <v>43.687999999999995</v>
      </c>
      <c r="AF1560" s="165">
        <f t="shared" si="427"/>
        <v>2.6168352912364092</v>
      </c>
      <c r="AH1560" t="str">
        <f t="shared" si="428"/>
        <v>2024</v>
      </c>
    </row>
    <row r="1561" spans="1:34" x14ac:dyDescent="0.25">
      <c r="A1561" s="249" t="s">
        <v>573</v>
      </c>
      <c r="D1561" s="282" t="str">
        <f t="shared" si="413"/>
        <v>Q3 2024</v>
      </c>
      <c r="E1561" s="114" t="s">
        <v>137</v>
      </c>
      <c r="F1561" s="115" t="s">
        <v>85</v>
      </c>
      <c r="G1561" s="157" t="s">
        <v>43</v>
      </c>
      <c r="H1561" s="157" t="s">
        <v>197</v>
      </c>
      <c r="I1561" s="116" t="s">
        <v>64</v>
      </c>
      <c r="J1561" s="116" t="s">
        <v>51</v>
      </c>
      <c r="K1561" s="116" t="s">
        <v>46</v>
      </c>
      <c r="L1561" s="116" t="s">
        <v>46</v>
      </c>
      <c r="M1561" s="116"/>
      <c r="N1561" s="117">
        <v>1.77</v>
      </c>
      <c r="O1561" s="146">
        <v>374</v>
      </c>
      <c r="P1561" s="146">
        <v>446</v>
      </c>
      <c r="Q1561" s="242">
        <v>1.0190129999999999</v>
      </c>
      <c r="R1561" s="118" t="str">
        <f t="shared" si="414"/>
        <v>300 - 399</v>
      </c>
      <c r="S1561" s="118" t="str">
        <f t="shared" si="415"/>
        <v>1.6 - 1.79</v>
      </c>
      <c r="T1561" s="119">
        <f t="shared" si="416"/>
        <v>1.8036530099999999</v>
      </c>
      <c r="U1561" s="120">
        <f t="shared" si="417"/>
        <v>1.014067828260276</v>
      </c>
      <c r="V1561" s="161">
        <f t="shared" si="418"/>
        <v>1.8036530100000001</v>
      </c>
      <c r="W1561" s="161">
        <f t="shared" si="419"/>
        <v>593.12509298166094</v>
      </c>
      <c r="X1561" s="121">
        <f t="shared" si="420"/>
        <v>26.665891806286869</v>
      </c>
      <c r="Y1561" s="188">
        <v>26.168352912364092</v>
      </c>
      <c r="Z1561" s="148">
        <f t="shared" si="421"/>
        <v>187</v>
      </c>
      <c r="AA1561" s="148">
        <f t="shared" si="422"/>
        <v>223</v>
      </c>
      <c r="AB1561" s="122">
        <f t="shared" si="423"/>
        <v>328.84656288831349</v>
      </c>
      <c r="AC1561" s="30">
        <f t="shared" si="424"/>
        <v>995.14709651425062</v>
      </c>
      <c r="AD1561" s="31">
        <f t="shared" si="425"/>
        <v>0.83856502242152464</v>
      </c>
      <c r="AE1561" s="164">
        <f t="shared" si="426"/>
        <v>44.957999999999998</v>
      </c>
      <c r="AF1561" s="165">
        <f t="shared" si="427"/>
        <v>26.665891806286869</v>
      </c>
      <c r="AH1561" t="str">
        <f t="shared" si="428"/>
        <v>2024</v>
      </c>
    </row>
    <row r="1562" spans="1:34" x14ac:dyDescent="0.25">
      <c r="A1562" s="249" t="s">
        <v>573</v>
      </c>
      <c r="D1562" s="282" t="str">
        <f t="shared" si="413"/>
        <v>Q3 2024</v>
      </c>
      <c r="E1562" s="114" t="s">
        <v>137</v>
      </c>
      <c r="F1562" s="115" t="s">
        <v>85</v>
      </c>
      <c r="G1562" s="157" t="s">
        <v>43</v>
      </c>
      <c r="H1562" s="157" t="s">
        <v>197</v>
      </c>
      <c r="I1562" s="116" t="s">
        <v>64</v>
      </c>
      <c r="J1562" s="116" t="s">
        <v>51</v>
      </c>
      <c r="K1562" s="116" t="s">
        <v>46</v>
      </c>
      <c r="L1562" s="116" t="s">
        <v>46</v>
      </c>
      <c r="M1562" s="116"/>
      <c r="N1562" s="117">
        <v>1.78</v>
      </c>
      <c r="O1562" s="146">
        <v>368</v>
      </c>
      <c r="P1562" s="146">
        <v>448</v>
      </c>
      <c r="Q1562" s="242">
        <v>3.6309870000000002</v>
      </c>
      <c r="R1562" s="118" t="str">
        <f t="shared" si="414"/>
        <v>300 - 399</v>
      </c>
      <c r="S1562" s="118" t="str">
        <f t="shared" si="415"/>
        <v>1.6 - 1.79</v>
      </c>
      <c r="T1562" s="119">
        <f t="shared" si="416"/>
        <v>6.4631568600000007</v>
      </c>
      <c r="U1562" s="120">
        <f t="shared" si="417"/>
        <v>3.6404349330826999</v>
      </c>
      <c r="V1562" s="161">
        <f t="shared" si="418"/>
        <v>6.4631568599999998</v>
      </c>
      <c r="W1562" s="161">
        <f t="shared" si="419"/>
        <v>2105.1208839790738</v>
      </c>
      <c r="X1562" s="121">
        <f t="shared" si="420"/>
        <v>95.016949236206159</v>
      </c>
      <c r="Y1562" s="188">
        <v>26.168352912364092</v>
      </c>
      <c r="Z1562" s="148">
        <f t="shared" si="421"/>
        <v>23</v>
      </c>
      <c r="AA1562" s="148">
        <f t="shared" si="422"/>
        <v>28</v>
      </c>
      <c r="AB1562" s="122">
        <f t="shared" si="423"/>
        <v>325.71093810325283</v>
      </c>
      <c r="AC1562" s="30">
        <f t="shared" si="424"/>
        <v>1002.6020288926123</v>
      </c>
      <c r="AD1562" s="31">
        <f t="shared" si="425"/>
        <v>0.8214285714285714</v>
      </c>
      <c r="AE1562" s="164">
        <f t="shared" si="426"/>
        <v>45.211999999999996</v>
      </c>
      <c r="AF1562" s="165">
        <f t="shared" si="427"/>
        <v>95.016949236206159</v>
      </c>
      <c r="AH1562" t="str">
        <f t="shared" si="428"/>
        <v>2024</v>
      </c>
    </row>
    <row r="1563" spans="1:34" x14ac:dyDescent="0.25">
      <c r="A1563" s="249" t="s">
        <v>573</v>
      </c>
      <c r="D1563" s="282" t="str">
        <f t="shared" si="413"/>
        <v>Q3 2024</v>
      </c>
      <c r="E1563" s="114" t="s">
        <v>137</v>
      </c>
      <c r="F1563" s="115" t="s">
        <v>85</v>
      </c>
      <c r="G1563" s="157" t="s">
        <v>43</v>
      </c>
      <c r="H1563" s="157" t="s">
        <v>197</v>
      </c>
      <c r="I1563" s="116" t="s">
        <v>64</v>
      </c>
      <c r="J1563" s="116" t="s">
        <v>51</v>
      </c>
      <c r="K1563" s="116" t="s">
        <v>46</v>
      </c>
      <c r="L1563" s="116" t="s">
        <v>46</v>
      </c>
      <c r="M1563" s="116"/>
      <c r="N1563" s="117">
        <v>1.9</v>
      </c>
      <c r="O1563" s="146">
        <v>396</v>
      </c>
      <c r="P1563" s="146">
        <v>484</v>
      </c>
      <c r="Q1563" s="242">
        <v>0.1</v>
      </c>
      <c r="R1563" s="118" t="str">
        <f t="shared" si="414"/>
        <v>300 - 399</v>
      </c>
      <c r="S1563" s="118" t="str">
        <f t="shared" si="415"/>
        <v>1.8 - 1.99</v>
      </c>
      <c r="T1563" s="119">
        <f t="shared" si="416"/>
        <v>0.19</v>
      </c>
      <c r="U1563" s="120">
        <f t="shared" si="417"/>
        <v>0.11414541207920792</v>
      </c>
      <c r="V1563" s="161">
        <f t="shared" si="418"/>
        <v>0.19000000000000003</v>
      </c>
      <c r="W1563" s="161">
        <f t="shared" si="419"/>
        <v>62.535749775628339</v>
      </c>
      <c r="X1563" s="121">
        <f t="shared" si="420"/>
        <v>2.8684448666091598</v>
      </c>
      <c r="Y1563" s="188">
        <v>28.684448666091594</v>
      </c>
      <c r="Z1563" s="148">
        <f t="shared" si="421"/>
        <v>9</v>
      </c>
      <c r="AA1563" s="148">
        <f t="shared" si="422"/>
        <v>11</v>
      </c>
      <c r="AB1563" s="122">
        <f t="shared" si="423"/>
        <v>329.135525134886</v>
      </c>
      <c r="AC1563" s="30">
        <f t="shared" si="424"/>
        <v>1141.454120792079</v>
      </c>
      <c r="AD1563" s="31">
        <f t="shared" si="425"/>
        <v>0.81818181818181823</v>
      </c>
      <c r="AE1563" s="164">
        <f t="shared" si="426"/>
        <v>48.26</v>
      </c>
      <c r="AF1563" s="165">
        <f t="shared" si="427"/>
        <v>2.8684448666091598</v>
      </c>
      <c r="AH1563" t="str">
        <f t="shared" si="428"/>
        <v>2024</v>
      </c>
    </row>
    <row r="1564" spans="1:34" x14ac:dyDescent="0.25">
      <c r="A1564" s="249" t="s">
        <v>573</v>
      </c>
      <c r="D1564" s="282" t="str">
        <f t="shared" si="413"/>
        <v>Q3 2024</v>
      </c>
      <c r="E1564" s="114" t="s">
        <v>137</v>
      </c>
      <c r="F1564" s="115" t="s">
        <v>85</v>
      </c>
      <c r="G1564" s="157" t="s">
        <v>43</v>
      </c>
      <c r="H1564" s="157" t="s">
        <v>197</v>
      </c>
      <c r="I1564" s="116" t="s">
        <v>50</v>
      </c>
      <c r="J1564" s="116" t="s">
        <v>51</v>
      </c>
      <c r="K1564" s="116" t="s">
        <v>75</v>
      </c>
      <c r="L1564" s="116" t="s">
        <v>75</v>
      </c>
      <c r="M1564" s="116" t="s">
        <v>425</v>
      </c>
      <c r="N1564" s="117">
        <v>1.5</v>
      </c>
      <c r="O1564" s="146">
        <v>466</v>
      </c>
      <c r="P1564" s="146">
        <v>466</v>
      </c>
      <c r="Q1564" s="242">
        <v>0.32500000000000001</v>
      </c>
      <c r="R1564" s="118" t="str">
        <f t="shared" si="414"/>
        <v>400 - 499</v>
      </c>
      <c r="S1564" s="118" t="str">
        <f t="shared" si="415"/>
        <v>1.4 - 1.59</v>
      </c>
      <c r="T1564" s="119">
        <f t="shared" si="416"/>
        <v>0.48750000000000004</v>
      </c>
      <c r="U1564" s="120">
        <f t="shared" si="417"/>
        <v>0.23588662499999996</v>
      </c>
      <c r="V1564" s="161">
        <f t="shared" si="418"/>
        <v>0.48749999999999999</v>
      </c>
      <c r="W1564" s="161">
        <f t="shared" si="419"/>
        <v>214.18264402140525</v>
      </c>
      <c r="X1564" s="121">
        <f t="shared" si="420"/>
        <v>6.8085946929000007</v>
      </c>
      <c r="Y1564" s="188">
        <v>20.949522132000002</v>
      </c>
      <c r="Z1564" s="148">
        <f t="shared" si="421"/>
        <v>1</v>
      </c>
      <c r="AA1564" s="148">
        <f t="shared" si="422"/>
        <v>1</v>
      </c>
      <c r="AB1564" s="122">
        <f t="shared" si="423"/>
        <v>439.34901337724153</v>
      </c>
      <c r="AC1564" s="30">
        <f t="shared" si="424"/>
        <v>725.80499999999984</v>
      </c>
      <c r="AD1564" s="31">
        <f t="shared" si="425"/>
        <v>1</v>
      </c>
      <c r="AE1564" s="164">
        <f t="shared" si="426"/>
        <v>38.099999999999994</v>
      </c>
      <c r="AF1564" s="165">
        <f t="shared" si="427"/>
        <v>6.8085946929000007</v>
      </c>
      <c r="AH1564" t="str">
        <f t="shared" si="428"/>
        <v>2024</v>
      </c>
    </row>
    <row r="1565" spans="1:34" x14ac:dyDescent="0.25">
      <c r="A1565" s="249" t="s">
        <v>573</v>
      </c>
      <c r="D1565" s="282" t="str">
        <f t="shared" si="413"/>
        <v>Q3 2024</v>
      </c>
      <c r="E1565" s="114" t="s">
        <v>137</v>
      </c>
      <c r="F1565" s="115" t="s">
        <v>85</v>
      </c>
      <c r="G1565" s="157" t="s">
        <v>43</v>
      </c>
      <c r="H1565" s="157" t="s">
        <v>197</v>
      </c>
      <c r="I1565" s="116" t="s">
        <v>72</v>
      </c>
      <c r="J1565" s="116" t="s">
        <v>51</v>
      </c>
      <c r="K1565" s="116" t="s">
        <v>75</v>
      </c>
      <c r="L1565" s="116" t="s">
        <v>75</v>
      </c>
      <c r="M1565" s="116" t="s">
        <v>167</v>
      </c>
      <c r="N1565" s="117">
        <v>1.53</v>
      </c>
      <c r="O1565" s="146">
        <v>188</v>
      </c>
      <c r="P1565" s="146">
        <v>460</v>
      </c>
      <c r="Q1565" s="242">
        <v>2E-3</v>
      </c>
      <c r="R1565" s="118" t="str">
        <f t="shared" si="414"/>
        <v>300 - 399</v>
      </c>
      <c r="S1565" s="118" t="str">
        <f t="shared" si="415"/>
        <v>1.4 - 1.59</v>
      </c>
      <c r="T1565" s="119">
        <f t="shared" si="416"/>
        <v>3.0600000000000002E-3</v>
      </c>
      <c r="U1565" s="120">
        <f t="shared" si="417"/>
        <v>1.0577852161228459E-3</v>
      </c>
      <c r="V1565" s="161">
        <f t="shared" si="418"/>
        <v>3.0600000000000002E-3</v>
      </c>
      <c r="W1565" s="161">
        <f t="shared" si="419"/>
        <v>0.99386920668667467</v>
      </c>
      <c r="X1565" s="121">
        <f t="shared" si="420"/>
        <v>3.2998003281599998E-2</v>
      </c>
      <c r="Y1565" s="188">
        <v>16.4990016408</v>
      </c>
      <c r="Z1565" s="148">
        <f t="shared" si="421"/>
        <v>47</v>
      </c>
      <c r="AA1565" s="148">
        <f t="shared" si="422"/>
        <v>115</v>
      </c>
      <c r="AB1565" s="122">
        <f t="shared" si="423"/>
        <v>324.79385839433809</v>
      </c>
      <c r="AC1565" s="30">
        <f t="shared" si="424"/>
        <v>528.89260806142295</v>
      </c>
      <c r="AD1565" s="31">
        <f t="shared" si="425"/>
        <v>0.40869565217391307</v>
      </c>
      <c r="AE1565" s="164">
        <f t="shared" si="426"/>
        <v>38.862000000000002</v>
      </c>
      <c r="AF1565" s="165">
        <f t="shared" si="427"/>
        <v>3.2998003281599998E-2</v>
      </c>
      <c r="AH1565" t="str">
        <f t="shared" si="428"/>
        <v>2024</v>
      </c>
    </row>
    <row r="1566" spans="1:34" x14ac:dyDescent="0.25">
      <c r="A1566" s="249" t="s">
        <v>573</v>
      </c>
      <c r="D1566" s="282" t="str">
        <f t="shared" si="413"/>
        <v>Q3 2024</v>
      </c>
      <c r="E1566" s="114" t="s">
        <v>137</v>
      </c>
      <c r="F1566" s="115" t="s">
        <v>85</v>
      </c>
      <c r="G1566" s="157" t="s">
        <v>43</v>
      </c>
      <c r="H1566" s="157" t="s">
        <v>197</v>
      </c>
      <c r="I1566" s="116" t="s">
        <v>73</v>
      </c>
      <c r="J1566" s="116" t="s">
        <v>51</v>
      </c>
      <c r="K1566" s="116" t="s">
        <v>75</v>
      </c>
      <c r="L1566" s="116" t="s">
        <v>75</v>
      </c>
      <c r="M1566" s="116" t="s">
        <v>457</v>
      </c>
      <c r="N1566" s="117">
        <v>1.5</v>
      </c>
      <c r="O1566" s="146">
        <v>466</v>
      </c>
      <c r="P1566" s="146">
        <v>466</v>
      </c>
      <c r="Q1566" s="242">
        <v>0.32700000000000001</v>
      </c>
      <c r="R1566" s="118" t="str">
        <f t="shared" si="414"/>
        <v>400 - 499</v>
      </c>
      <c r="S1566" s="118" t="str">
        <f t="shared" si="415"/>
        <v>1.4 - 1.59</v>
      </c>
      <c r="T1566" s="119">
        <f t="shared" si="416"/>
        <v>0.49050000000000005</v>
      </c>
      <c r="U1566" s="120">
        <f t="shared" si="417"/>
        <v>0.23733823499999998</v>
      </c>
      <c r="V1566" s="161">
        <f t="shared" si="418"/>
        <v>0.49049999999999999</v>
      </c>
      <c r="W1566" s="161">
        <f t="shared" si="419"/>
        <v>215.50069106153697</v>
      </c>
      <c r="X1566" s="121">
        <f t="shared" si="420"/>
        <v>6.8504937371640011</v>
      </c>
      <c r="Y1566" s="188">
        <v>20.949522132000002</v>
      </c>
      <c r="Z1566" s="148">
        <f t="shared" si="421"/>
        <v>1</v>
      </c>
      <c r="AA1566" s="148">
        <f t="shared" si="422"/>
        <v>1</v>
      </c>
      <c r="AB1566" s="122">
        <f t="shared" si="423"/>
        <v>439.34901337724153</v>
      </c>
      <c r="AC1566" s="30">
        <f t="shared" si="424"/>
        <v>725.80499999999984</v>
      </c>
      <c r="AD1566" s="31">
        <f t="shared" si="425"/>
        <v>1</v>
      </c>
      <c r="AE1566" s="164">
        <f t="shared" si="426"/>
        <v>38.099999999999994</v>
      </c>
      <c r="AF1566" s="165">
        <f t="shared" si="427"/>
        <v>6.8504937371640011</v>
      </c>
      <c r="AH1566" t="str">
        <f t="shared" si="428"/>
        <v>2024</v>
      </c>
    </row>
    <row r="1567" spans="1:34" x14ac:dyDescent="0.25">
      <c r="A1567" s="249" t="s">
        <v>573</v>
      </c>
      <c r="D1567" s="282" t="str">
        <f t="shared" si="413"/>
        <v>Q3 2024</v>
      </c>
      <c r="E1567" s="114" t="s">
        <v>137</v>
      </c>
      <c r="F1567" s="115" t="s">
        <v>85</v>
      </c>
      <c r="G1567" s="157" t="s">
        <v>43</v>
      </c>
      <c r="H1567" s="157" t="s">
        <v>197</v>
      </c>
      <c r="I1567" s="116" t="s">
        <v>50</v>
      </c>
      <c r="J1567" s="116" t="s">
        <v>51</v>
      </c>
      <c r="K1567" s="116" t="s">
        <v>70</v>
      </c>
      <c r="L1567" s="116" t="s">
        <v>74</v>
      </c>
      <c r="M1567" s="116" t="s">
        <v>305</v>
      </c>
      <c r="N1567" s="117">
        <v>1.2</v>
      </c>
      <c r="O1567" s="146">
        <v>450</v>
      </c>
      <c r="P1567" s="146">
        <v>450</v>
      </c>
      <c r="Q1567" s="242">
        <v>0.24299999999999999</v>
      </c>
      <c r="R1567" s="118" t="str">
        <f t="shared" si="414"/>
        <v>500 - 599</v>
      </c>
      <c r="S1567" s="118" t="str">
        <f t="shared" si="415"/>
        <v>1.2 - 1.39</v>
      </c>
      <c r="T1567" s="119">
        <f t="shared" si="416"/>
        <v>0.29159999999999997</v>
      </c>
      <c r="U1567" s="120">
        <f t="shared" si="417"/>
        <v>0.11287719359999997</v>
      </c>
      <c r="V1567" s="161">
        <f t="shared" si="418"/>
        <v>0.29159999999999997</v>
      </c>
      <c r="W1567" s="161">
        <f t="shared" si="419"/>
        <v>154.64425304549795</v>
      </c>
      <c r="X1567" s="121">
        <f t="shared" si="420"/>
        <v>4.2396269756410287</v>
      </c>
      <c r="Y1567" s="188">
        <v>17.447024591115344</v>
      </c>
      <c r="Z1567" s="148">
        <f t="shared" si="421"/>
        <v>1</v>
      </c>
      <c r="AA1567" s="148">
        <f t="shared" si="422"/>
        <v>1</v>
      </c>
      <c r="AB1567" s="122">
        <f t="shared" si="423"/>
        <v>530.33008588991072</v>
      </c>
      <c r="AC1567" s="30">
        <f t="shared" si="424"/>
        <v>464.51519999999988</v>
      </c>
      <c r="AD1567" s="31">
        <f t="shared" si="425"/>
        <v>1</v>
      </c>
      <c r="AE1567" s="164">
        <f t="shared" si="426"/>
        <v>30.479999999999997</v>
      </c>
      <c r="AF1567" s="165">
        <f t="shared" si="427"/>
        <v>4.2396269756410287</v>
      </c>
      <c r="AH1567" t="str">
        <f t="shared" si="428"/>
        <v>2024</v>
      </c>
    </row>
    <row r="1568" spans="1:34" x14ac:dyDescent="0.25">
      <c r="A1568" s="249" t="s">
        <v>573</v>
      </c>
      <c r="D1568" s="282" t="str">
        <f t="shared" si="413"/>
        <v>Q3 2024</v>
      </c>
      <c r="E1568" s="114" t="s">
        <v>137</v>
      </c>
      <c r="F1568" s="115" t="s">
        <v>85</v>
      </c>
      <c r="G1568" s="157" t="s">
        <v>43</v>
      </c>
      <c r="H1568" s="157" t="s">
        <v>197</v>
      </c>
      <c r="I1568" s="116" t="s">
        <v>88</v>
      </c>
      <c r="J1568" s="116" t="s">
        <v>51</v>
      </c>
      <c r="K1568" s="116" t="s">
        <v>70</v>
      </c>
      <c r="L1568" s="116" t="s">
        <v>74</v>
      </c>
      <c r="M1568" s="116"/>
      <c r="N1568" s="117">
        <v>1.27</v>
      </c>
      <c r="O1568" s="146">
        <v>360</v>
      </c>
      <c r="P1568" s="146">
        <v>360</v>
      </c>
      <c r="Q1568" s="242">
        <v>8.1479999999999997E-2</v>
      </c>
      <c r="R1568" s="118" t="str">
        <f t="shared" si="414"/>
        <v>400 - 499</v>
      </c>
      <c r="S1568" s="118" t="str">
        <f t="shared" si="415"/>
        <v>1.2 - 1.39</v>
      </c>
      <c r="T1568" s="119">
        <f t="shared" si="416"/>
        <v>0.10347959999999999</v>
      </c>
      <c r="U1568" s="120">
        <f t="shared" si="417"/>
        <v>4.2393170697359983E-2</v>
      </c>
      <c r="V1568" s="161">
        <f t="shared" si="418"/>
        <v>0.10347959999999998</v>
      </c>
      <c r="W1568" s="161">
        <f t="shared" si="419"/>
        <v>41.482843582377519</v>
      </c>
      <c r="X1568" s="121">
        <f t="shared" si="420"/>
        <v>1.2254800576814553</v>
      </c>
      <c r="Y1568" s="188">
        <v>15.040255985290321</v>
      </c>
      <c r="Z1568" s="148">
        <f t="shared" si="421"/>
        <v>1</v>
      </c>
      <c r="AA1568" s="148">
        <f t="shared" si="422"/>
        <v>1</v>
      </c>
      <c r="AB1568" s="122">
        <f t="shared" si="423"/>
        <v>400.87943500339702</v>
      </c>
      <c r="AC1568" s="30">
        <f t="shared" si="424"/>
        <v>520.28928199999984</v>
      </c>
      <c r="AD1568" s="31">
        <f t="shared" si="425"/>
        <v>1</v>
      </c>
      <c r="AE1568" s="164">
        <f t="shared" si="426"/>
        <v>32.257999999999996</v>
      </c>
      <c r="AF1568" s="165">
        <f t="shared" si="427"/>
        <v>1.2254800576814553</v>
      </c>
      <c r="AH1568" t="str">
        <f t="shared" si="428"/>
        <v>2024</v>
      </c>
    </row>
    <row r="1569" spans="1:34" x14ac:dyDescent="0.25">
      <c r="A1569" s="249" t="s">
        <v>573</v>
      </c>
      <c r="D1569" s="282" t="str">
        <f t="shared" si="413"/>
        <v>Q3 2024</v>
      </c>
      <c r="E1569" s="114" t="s">
        <v>137</v>
      </c>
      <c r="F1569" s="115" t="s">
        <v>85</v>
      </c>
      <c r="G1569" s="157" t="s">
        <v>43</v>
      </c>
      <c r="H1569" s="157" t="s">
        <v>197</v>
      </c>
      <c r="I1569" s="116" t="s">
        <v>73</v>
      </c>
      <c r="J1569" s="116" t="s">
        <v>51</v>
      </c>
      <c r="K1569" s="116" t="s">
        <v>70</v>
      </c>
      <c r="L1569" s="116" t="s">
        <v>77</v>
      </c>
      <c r="M1569" s="116" t="s">
        <v>482</v>
      </c>
      <c r="N1569" s="117">
        <v>1.78</v>
      </c>
      <c r="O1569" s="146">
        <v>416</v>
      </c>
      <c r="P1569" s="146">
        <v>468</v>
      </c>
      <c r="Q1569" s="242">
        <v>0.41399999999999998</v>
      </c>
      <c r="R1569" s="118" t="str">
        <f t="shared" si="414"/>
        <v>300 - 399</v>
      </c>
      <c r="S1569" s="118" t="str">
        <f t="shared" si="415"/>
        <v>1.6 - 1.79</v>
      </c>
      <c r="T1569" s="119">
        <f t="shared" si="416"/>
        <v>0.73692000000000002</v>
      </c>
      <c r="U1569" s="120">
        <f t="shared" si="417"/>
        <v>0.42021569883277227</v>
      </c>
      <c r="V1569" s="161">
        <f t="shared" si="418"/>
        <v>0.73691999999999991</v>
      </c>
      <c r="W1569" s="161">
        <f t="shared" si="419"/>
        <v>259.23144809224056</v>
      </c>
      <c r="X1569" s="121">
        <f t="shared" si="420"/>
        <v>7.4034162720000012</v>
      </c>
      <c r="Y1569" s="188">
        <v>17.882648000000003</v>
      </c>
      <c r="Z1569" s="148">
        <f t="shared" si="421"/>
        <v>8</v>
      </c>
      <c r="AA1569" s="148">
        <f t="shared" si="422"/>
        <v>9</v>
      </c>
      <c r="AB1569" s="122">
        <f t="shared" si="423"/>
        <v>351.77692027932551</v>
      </c>
      <c r="AC1569" s="30">
        <f t="shared" si="424"/>
        <v>1015.0137652965515</v>
      </c>
      <c r="AD1569" s="31">
        <f t="shared" si="425"/>
        <v>0.88888888888888884</v>
      </c>
      <c r="AE1569" s="164">
        <f t="shared" si="426"/>
        <v>45.211999999999996</v>
      </c>
      <c r="AF1569" s="165">
        <f t="shared" si="427"/>
        <v>7.4034162720000012</v>
      </c>
      <c r="AH1569" t="str">
        <f t="shared" si="428"/>
        <v>2024</v>
      </c>
    </row>
    <row r="1570" spans="1:34" x14ac:dyDescent="0.25">
      <c r="A1570" s="249" t="s">
        <v>573</v>
      </c>
      <c r="D1570" s="282" t="str">
        <f t="shared" si="413"/>
        <v>Q3 2024</v>
      </c>
      <c r="E1570" s="114" t="s">
        <v>137</v>
      </c>
      <c r="F1570" s="115" t="s">
        <v>85</v>
      </c>
      <c r="G1570" s="157" t="s">
        <v>43</v>
      </c>
      <c r="H1570" s="157" t="s">
        <v>197</v>
      </c>
      <c r="I1570" s="116" t="s">
        <v>50</v>
      </c>
      <c r="J1570" s="116" t="s">
        <v>51</v>
      </c>
      <c r="K1570" s="116" t="s">
        <v>55</v>
      </c>
      <c r="L1570" s="116" t="s">
        <v>55</v>
      </c>
      <c r="M1570" s="116" t="s">
        <v>563</v>
      </c>
      <c r="N1570" s="117">
        <v>1.5</v>
      </c>
      <c r="O1570" s="146">
        <v>480</v>
      </c>
      <c r="P1570" s="146">
        <v>480</v>
      </c>
      <c r="Q1570" s="242">
        <v>0.2</v>
      </c>
      <c r="R1570" s="118" t="str">
        <f t="shared" si="414"/>
        <v>400 - 499</v>
      </c>
      <c r="S1570" s="118" t="str">
        <f t="shared" si="415"/>
        <v>1.4 - 1.59</v>
      </c>
      <c r="T1570" s="119">
        <f t="shared" si="416"/>
        <v>0.30000000000000004</v>
      </c>
      <c r="U1570" s="120">
        <f t="shared" si="417"/>
        <v>0.14516099999999998</v>
      </c>
      <c r="V1570" s="161">
        <f t="shared" si="418"/>
        <v>0.3</v>
      </c>
      <c r="W1570" s="161">
        <f t="shared" si="419"/>
        <v>135.76450198781714</v>
      </c>
      <c r="X1570" s="121">
        <f t="shared" si="420"/>
        <v>4.2776611684800008</v>
      </c>
      <c r="Y1570" s="188">
        <v>21.388305842400001</v>
      </c>
      <c r="Z1570" s="148">
        <f t="shared" si="421"/>
        <v>1</v>
      </c>
      <c r="AA1570" s="148">
        <f t="shared" si="422"/>
        <v>1</v>
      </c>
      <c r="AB1570" s="122">
        <f t="shared" si="423"/>
        <v>452.54833995939043</v>
      </c>
      <c r="AC1570" s="30">
        <f t="shared" si="424"/>
        <v>725.80499999999984</v>
      </c>
      <c r="AD1570" s="31">
        <f t="shared" si="425"/>
        <v>1</v>
      </c>
      <c r="AE1570" s="164">
        <f t="shared" si="426"/>
        <v>38.099999999999994</v>
      </c>
      <c r="AF1570" s="165">
        <f t="shared" si="427"/>
        <v>4.2776611684800008</v>
      </c>
      <c r="AH1570" t="str">
        <f t="shared" si="428"/>
        <v>2024</v>
      </c>
    </row>
    <row r="1571" spans="1:34" x14ac:dyDescent="0.25">
      <c r="A1571" s="249" t="s">
        <v>573</v>
      </c>
      <c r="D1571" s="282" t="str">
        <f t="shared" si="413"/>
        <v>Q3 2024</v>
      </c>
      <c r="E1571" s="114" t="s">
        <v>137</v>
      </c>
      <c r="F1571" s="115" t="s">
        <v>85</v>
      </c>
      <c r="G1571" s="157" t="s">
        <v>43</v>
      </c>
      <c r="H1571" s="157" t="s">
        <v>197</v>
      </c>
      <c r="I1571" s="116" t="s">
        <v>88</v>
      </c>
      <c r="J1571" s="116" t="s">
        <v>51</v>
      </c>
      <c r="K1571" s="116" t="s">
        <v>55</v>
      </c>
      <c r="L1571" s="116" t="s">
        <v>55</v>
      </c>
      <c r="M1571" s="116"/>
      <c r="N1571" s="117">
        <v>1.2</v>
      </c>
      <c r="O1571" s="146">
        <v>360</v>
      </c>
      <c r="P1571" s="146">
        <v>360</v>
      </c>
      <c r="Q1571" s="242">
        <v>0.46196300000000001</v>
      </c>
      <c r="R1571" s="118" t="str">
        <f t="shared" si="414"/>
        <v>400 - 499</v>
      </c>
      <c r="S1571" s="118" t="str">
        <f t="shared" si="415"/>
        <v>1.2 - 1.39</v>
      </c>
      <c r="T1571" s="119">
        <f t="shared" si="416"/>
        <v>0.55435559999999995</v>
      </c>
      <c r="U1571" s="120">
        <f t="shared" si="417"/>
        <v>0.21458883533759995</v>
      </c>
      <c r="V1571" s="161">
        <f t="shared" si="418"/>
        <v>0.55435559999999995</v>
      </c>
      <c r="W1571" s="161">
        <f t="shared" si="419"/>
        <v>235.19316236924237</v>
      </c>
      <c r="X1571" s="121">
        <f t="shared" si="420"/>
        <v>6.9480417757326727</v>
      </c>
      <c r="Y1571" s="188">
        <v>15.040255985290321</v>
      </c>
      <c r="Z1571" s="148">
        <f t="shared" si="421"/>
        <v>1</v>
      </c>
      <c r="AA1571" s="148">
        <f t="shared" si="422"/>
        <v>1</v>
      </c>
      <c r="AB1571" s="122">
        <f t="shared" si="423"/>
        <v>424.26406871192853</v>
      </c>
      <c r="AC1571" s="30">
        <f t="shared" si="424"/>
        <v>464.51519999999988</v>
      </c>
      <c r="AD1571" s="31">
        <f t="shared" si="425"/>
        <v>1</v>
      </c>
      <c r="AE1571" s="164">
        <f t="shared" si="426"/>
        <v>30.479999999999997</v>
      </c>
      <c r="AF1571" s="165">
        <f t="shared" si="427"/>
        <v>6.9480417757326727</v>
      </c>
      <c r="AH1571" t="str">
        <f t="shared" si="428"/>
        <v>2024</v>
      </c>
    </row>
    <row r="1572" spans="1:34" x14ac:dyDescent="0.25">
      <c r="A1572" s="249" t="s">
        <v>573</v>
      </c>
      <c r="D1572" s="282" t="str">
        <f t="shared" si="413"/>
        <v>Q3 2024</v>
      </c>
      <c r="E1572" s="114" t="s">
        <v>137</v>
      </c>
      <c r="F1572" s="115" t="s">
        <v>85</v>
      </c>
      <c r="G1572" s="157" t="s">
        <v>43</v>
      </c>
      <c r="H1572" s="157" t="s">
        <v>197</v>
      </c>
      <c r="I1572" s="116" t="s">
        <v>88</v>
      </c>
      <c r="J1572" s="116" t="s">
        <v>51</v>
      </c>
      <c r="K1572" s="116" t="s">
        <v>55</v>
      </c>
      <c r="L1572" s="116" t="s">
        <v>55</v>
      </c>
      <c r="M1572" s="116"/>
      <c r="N1572" s="117">
        <v>1.31</v>
      </c>
      <c r="O1572" s="146">
        <v>360</v>
      </c>
      <c r="P1572" s="146">
        <v>360</v>
      </c>
      <c r="Q1572" s="242">
        <v>0.99909999999999999</v>
      </c>
      <c r="R1572" s="118" t="str">
        <f t="shared" si="414"/>
        <v>300 - 399</v>
      </c>
      <c r="S1572" s="118" t="str">
        <f t="shared" si="415"/>
        <v>1.2 - 1.39</v>
      </c>
      <c r="T1572" s="119">
        <f t="shared" si="416"/>
        <v>1.308821</v>
      </c>
      <c r="U1572" s="120">
        <f t="shared" si="417"/>
        <v>0.55308131641580005</v>
      </c>
      <c r="V1572" s="161">
        <f t="shared" si="418"/>
        <v>1.308821</v>
      </c>
      <c r="W1572" s="161">
        <f t="shared" si="419"/>
        <v>508.65867726010532</v>
      </c>
      <c r="X1572" s="121">
        <f t="shared" si="420"/>
        <v>17.611438038050643</v>
      </c>
      <c r="Y1572" s="188">
        <v>17.627302610400005</v>
      </c>
      <c r="Z1572" s="148">
        <f t="shared" si="421"/>
        <v>1</v>
      </c>
      <c r="AA1572" s="148">
        <f t="shared" si="422"/>
        <v>1</v>
      </c>
      <c r="AB1572" s="122">
        <f t="shared" si="423"/>
        <v>388.6388415681788</v>
      </c>
      <c r="AC1572" s="30">
        <f t="shared" si="424"/>
        <v>553.57953800000007</v>
      </c>
      <c r="AD1572" s="31">
        <f t="shared" si="425"/>
        <v>1</v>
      </c>
      <c r="AE1572" s="164">
        <f t="shared" si="426"/>
        <v>33.274000000000001</v>
      </c>
      <c r="AF1572" s="165">
        <f t="shared" si="427"/>
        <v>17.611438038050643</v>
      </c>
      <c r="AH1572" t="str">
        <f t="shared" si="428"/>
        <v>2024</v>
      </c>
    </row>
    <row r="1573" spans="1:34" x14ac:dyDescent="0.25">
      <c r="A1573" s="249" t="s">
        <v>573</v>
      </c>
      <c r="D1573" s="282" t="str">
        <f t="shared" si="413"/>
        <v>Q3 2024</v>
      </c>
      <c r="E1573" s="114" t="s">
        <v>137</v>
      </c>
      <c r="F1573" s="115" t="s">
        <v>85</v>
      </c>
      <c r="G1573" s="157" t="s">
        <v>43</v>
      </c>
      <c r="H1573" s="157" t="s">
        <v>197</v>
      </c>
      <c r="I1573" s="116" t="s">
        <v>88</v>
      </c>
      <c r="J1573" s="116" t="s">
        <v>51</v>
      </c>
      <c r="K1573" s="116" t="s">
        <v>55</v>
      </c>
      <c r="L1573" s="116" t="s">
        <v>55</v>
      </c>
      <c r="M1573" s="116"/>
      <c r="N1573" s="117">
        <v>1.47</v>
      </c>
      <c r="O1573" s="146">
        <v>360</v>
      </c>
      <c r="P1573" s="146">
        <v>360</v>
      </c>
      <c r="Q1573" s="242">
        <v>1.4113500000000001</v>
      </c>
      <c r="R1573" s="118" t="str">
        <f t="shared" si="414"/>
        <v>300 - 399</v>
      </c>
      <c r="S1573" s="118" t="str">
        <f t="shared" si="415"/>
        <v>1.4 - 1.59</v>
      </c>
      <c r="T1573" s="119">
        <f t="shared" si="416"/>
        <v>2.0746845</v>
      </c>
      <c r="U1573" s="120">
        <f t="shared" si="417"/>
        <v>0.98380003723469978</v>
      </c>
      <c r="V1573" s="161">
        <f t="shared" si="418"/>
        <v>2.0746844999999996</v>
      </c>
      <c r="W1573" s="161">
        <f t="shared" si="419"/>
        <v>718.54211205189642</v>
      </c>
      <c r="X1573" s="121">
        <f t="shared" si="420"/>
        <v>24.87829353918805</v>
      </c>
      <c r="Y1573" s="188">
        <v>17.627302610400005</v>
      </c>
      <c r="Z1573" s="148">
        <f t="shared" si="421"/>
        <v>1</v>
      </c>
      <c r="AA1573" s="148">
        <f t="shared" si="422"/>
        <v>1</v>
      </c>
      <c r="AB1573" s="122">
        <f t="shared" si="423"/>
        <v>346.33801527504369</v>
      </c>
      <c r="AC1573" s="30">
        <f t="shared" si="424"/>
        <v>697.06312199999979</v>
      </c>
      <c r="AD1573" s="31">
        <f t="shared" si="425"/>
        <v>1</v>
      </c>
      <c r="AE1573" s="164">
        <f t="shared" si="426"/>
        <v>37.337999999999994</v>
      </c>
      <c r="AF1573" s="165">
        <f t="shared" si="427"/>
        <v>24.87829353918805</v>
      </c>
      <c r="AH1573" t="str">
        <f t="shared" si="428"/>
        <v>2024</v>
      </c>
    </row>
    <row r="1574" spans="1:34" x14ac:dyDescent="0.25">
      <c r="A1574" s="249" t="s">
        <v>573</v>
      </c>
      <c r="D1574" s="282" t="str">
        <f t="shared" si="413"/>
        <v>Q3 2024</v>
      </c>
      <c r="E1574" s="114" t="s">
        <v>137</v>
      </c>
      <c r="F1574" s="115" t="s">
        <v>85</v>
      </c>
      <c r="G1574" s="157" t="s">
        <v>43</v>
      </c>
      <c r="H1574" s="157" t="s">
        <v>197</v>
      </c>
      <c r="I1574" s="116" t="s">
        <v>487</v>
      </c>
      <c r="J1574" s="116" t="s">
        <v>51</v>
      </c>
      <c r="K1574" s="116" t="s">
        <v>55</v>
      </c>
      <c r="L1574" s="116" t="s">
        <v>55</v>
      </c>
      <c r="M1574" s="116"/>
      <c r="N1574" s="117">
        <v>1.5</v>
      </c>
      <c r="O1574" s="146">
        <v>480</v>
      </c>
      <c r="P1574" s="146">
        <v>480</v>
      </c>
      <c r="Q1574" s="242">
        <v>2E-3</v>
      </c>
      <c r="R1574" s="118" t="str">
        <f t="shared" si="414"/>
        <v>400 - 499</v>
      </c>
      <c r="S1574" s="118" t="str">
        <f t="shared" si="415"/>
        <v>1.4 - 1.59</v>
      </c>
      <c r="T1574" s="119">
        <f t="shared" si="416"/>
        <v>3.0000000000000001E-3</v>
      </c>
      <c r="U1574" s="120">
        <f t="shared" si="417"/>
        <v>1.4516099999999997E-3</v>
      </c>
      <c r="V1574" s="161">
        <f t="shared" si="418"/>
        <v>2.9999999999999996E-3</v>
      </c>
      <c r="W1574" s="161">
        <f t="shared" si="419"/>
        <v>1.3576450198781713</v>
      </c>
      <c r="X1574" s="121">
        <f t="shared" si="420"/>
        <v>0.05</v>
      </c>
      <c r="Y1574" s="188">
        <v>25</v>
      </c>
      <c r="Z1574" s="148">
        <f t="shared" si="421"/>
        <v>1</v>
      </c>
      <c r="AA1574" s="148">
        <f t="shared" si="422"/>
        <v>1</v>
      </c>
      <c r="AB1574" s="122">
        <f t="shared" si="423"/>
        <v>452.54833995939043</v>
      </c>
      <c r="AC1574" s="30">
        <f t="shared" si="424"/>
        <v>725.80499999999984</v>
      </c>
      <c r="AD1574" s="31">
        <f t="shared" si="425"/>
        <v>1</v>
      </c>
      <c r="AE1574" s="164">
        <f t="shared" si="426"/>
        <v>38.099999999999994</v>
      </c>
      <c r="AF1574" s="165">
        <f t="shared" si="427"/>
        <v>0.05</v>
      </c>
      <c r="AH1574" t="str">
        <f t="shared" si="428"/>
        <v>2024</v>
      </c>
    </row>
    <row r="1575" spans="1:34" x14ac:dyDescent="0.25">
      <c r="A1575" s="249" t="s">
        <v>573</v>
      </c>
      <c r="D1575" s="282" t="str">
        <f t="shared" si="413"/>
        <v>Q3 2024</v>
      </c>
      <c r="E1575" s="114" t="s">
        <v>137</v>
      </c>
      <c r="F1575" s="115" t="s">
        <v>85</v>
      </c>
      <c r="G1575" s="157" t="s">
        <v>43</v>
      </c>
      <c r="H1575" s="157" t="s">
        <v>197</v>
      </c>
      <c r="I1575" s="116" t="s">
        <v>72</v>
      </c>
      <c r="J1575" s="116" t="s">
        <v>45</v>
      </c>
      <c r="K1575" s="116" t="s">
        <v>168</v>
      </c>
      <c r="L1575" s="116" t="s">
        <v>168</v>
      </c>
      <c r="M1575" s="116" t="s">
        <v>486</v>
      </c>
      <c r="N1575" s="117">
        <v>1.85</v>
      </c>
      <c r="O1575" s="146">
        <v>390</v>
      </c>
      <c r="P1575" s="146">
        <v>450</v>
      </c>
      <c r="Q1575" s="242">
        <v>0.05</v>
      </c>
      <c r="R1575" s="118" t="str">
        <f t="shared" si="414"/>
        <v>300 - 399</v>
      </c>
      <c r="S1575" s="118" t="str">
        <f t="shared" si="415"/>
        <v>1.8 - 1.99</v>
      </c>
      <c r="T1575" s="119">
        <f t="shared" si="416"/>
        <v>9.2500000000000013E-2</v>
      </c>
      <c r="U1575" s="120">
        <f t="shared" si="417"/>
        <v>5.4641081154822337E-2</v>
      </c>
      <c r="V1575" s="161">
        <f t="shared" si="418"/>
        <v>9.2500000000000013E-2</v>
      </c>
      <c r="W1575" s="161">
        <f t="shared" si="419"/>
        <v>29.774149861918815</v>
      </c>
      <c r="X1575" s="121">
        <f t="shared" si="420"/>
        <v>0.5926101142500001</v>
      </c>
      <c r="Y1575" s="188">
        <v>11.852202285000001</v>
      </c>
      <c r="Z1575" s="148">
        <f t="shared" si="421"/>
        <v>13</v>
      </c>
      <c r="AA1575" s="148">
        <f t="shared" si="422"/>
        <v>15</v>
      </c>
      <c r="AB1575" s="122">
        <f t="shared" si="423"/>
        <v>321.88270120993309</v>
      </c>
      <c r="AC1575" s="30">
        <f t="shared" si="424"/>
        <v>1092.8216230964467</v>
      </c>
      <c r="AD1575" s="31">
        <f t="shared" si="425"/>
        <v>0.8666666666666667</v>
      </c>
      <c r="AE1575" s="164">
        <f t="shared" si="426"/>
        <v>46.99</v>
      </c>
      <c r="AF1575" s="165">
        <f t="shared" si="427"/>
        <v>0.5926101142500001</v>
      </c>
      <c r="AH1575" t="str">
        <f t="shared" si="428"/>
        <v>2024</v>
      </c>
    </row>
    <row r="1576" spans="1:34" x14ac:dyDescent="0.25">
      <c r="A1576" s="249" t="s">
        <v>573</v>
      </c>
      <c r="D1576" s="282" t="str">
        <f t="shared" si="413"/>
        <v>Q3 2024</v>
      </c>
      <c r="E1576" s="114" t="s">
        <v>137</v>
      </c>
      <c r="F1576" s="115" t="s">
        <v>85</v>
      </c>
      <c r="G1576" s="157" t="s">
        <v>43</v>
      </c>
      <c r="H1576" s="157" t="s">
        <v>197</v>
      </c>
      <c r="I1576" s="116" t="s">
        <v>72</v>
      </c>
      <c r="J1576" s="116" t="s">
        <v>45</v>
      </c>
      <c r="K1576" s="116" t="s">
        <v>168</v>
      </c>
      <c r="L1576" s="116" t="s">
        <v>168</v>
      </c>
      <c r="M1576" s="116" t="s">
        <v>457</v>
      </c>
      <c r="N1576" s="117">
        <v>1.744</v>
      </c>
      <c r="O1576" s="146">
        <v>390</v>
      </c>
      <c r="P1576" s="146">
        <v>450</v>
      </c>
      <c r="Q1576" s="242">
        <v>4.2000000000000003E-2</v>
      </c>
      <c r="R1576" s="118" t="str">
        <f t="shared" si="414"/>
        <v>300 - 399</v>
      </c>
      <c r="S1576" s="118" t="str">
        <f t="shared" si="415"/>
        <v>1.6 - 1.79</v>
      </c>
      <c r="T1576" s="119">
        <f t="shared" si="416"/>
        <v>7.3248000000000008E-2</v>
      </c>
      <c r="U1576" s="120">
        <f t="shared" si="417"/>
        <v>4.0789471130899486E-2</v>
      </c>
      <c r="V1576" s="161">
        <f t="shared" si="418"/>
        <v>7.3248000000000008E-2</v>
      </c>
      <c r="W1576" s="161">
        <f t="shared" si="419"/>
        <v>25.010285884011804</v>
      </c>
      <c r="X1576" s="121">
        <f t="shared" si="420"/>
        <v>0.49779249597000008</v>
      </c>
      <c r="Y1576" s="188">
        <v>11.852202285000001</v>
      </c>
      <c r="Z1576" s="148">
        <f t="shared" si="421"/>
        <v>13</v>
      </c>
      <c r="AA1576" s="148">
        <f t="shared" si="422"/>
        <v>15</v>
      </c>
      <c r="AB1576" s="122">
        <f t="shared" si="423"/>
        <v>341.44667272842673</v>
      </c>
      <c r="AC1576" s="30">
        <f t="shared" si="424"/>
        <v>971.17788406903526</v>
      </c>
      <c r="AD1576" s="31">
        <f t="shared" si="425"/>
        <v>0.8666666666666667</v>
      </c>
      <c r="AE1576" s="164">
        <f t="shared" si="426"/>
        <v>44.297599999999996</v>
      </c>
      <c r="AF1576" s="165">
        <f t="shared" si="427"/>
        <v>0.49779249597000008</v>
      </c>
      <c r="AH1576" t="str">
        <f t="shared" si="428"/>
        <v>2024</v>
      </c>
    </row>
    <row r="1577" spans="1:34" x14ac:dyDescent="0.25">
      <c r="A1577" s="249" t="s">
        <v>573</v>
      </c>
      <c r="D1577" s="282" t="str">
        <f t="shared" si="413"/>
        <v>Q3 2024</v>
      </c>
      <c r="E1577" s="114" t="s">
        <v>137</v>
      </c>
      <c r="F1577" s="115" t="s">
        <v>85</v>
      </c>
      <c r="G1577" s="157" t="s">
        <v>43</v>
      </c>
      <c r="H1577" s="157" t="s">
        <v>197</v>
      </c>
      <c r="I1577" s="116" t="s">
        <v>73</v>
      </c>
      <c r="J1577" s="116" t="s">
        <v>45</v>
      </c>
      <c r="K1577" s="116" t="s">
        <v>168</v>
      </c>
      <c r="L1577" s="116" t="s">
        <v>168</v>
      </c>
      <c r="M1577" s="116" t="s">
        <v>460</v>
      </c>
      <c r="N1577" s="117">
        <v>1.85</v>
      </c>
      <c r="O1577" s="146">
        <v>408</v>
      </c>
      <c r="P1577" s="146">
        <v>480</v>
      </c>
      <c r="Q1577" s="242">
        <v>0.11</v>
      </c>
      <c r="R1577" s="118" t="str">
        <f t="shared" si="414"/>
        <v>300 - 399</v>
      </c>
      <c r="S1577" s="118" t="str">
        <f t="shared" si="415"/>
        <v>1.8 - 1.99</v>
      </c>
      <c r="T1577" s="119">
        <f t="shared" si="416"/>
        <v>0.20350000000000001</v>
      </c>
      <c r="U1577" s="120">
        <f t="shared" si="417"/>
        <v>0.11985696333817127</v>
      </c>
      <c r="V1577" s="161">
        <f t="shared" si="418"/>
        <v>0.20350000000000001</v>
      </c>
      <c r="W1577" s="161">
        <f t="shared" si="419"/>
        <v>69.296857071587311</v>
      </c>
      <c r="X1577" s="121">
        <f t="shared" si="420"/>
        <v>1.38827470023</v>
      </c>
      <c r="Y1577" s="188">
        <v>12.620679093</v>
      </c>
      <c r="Z1577" s="148">
        <f t="shared" si="421"/>
        <v>17</v>
      </c>
      <c r="AA1577" s="148">
        <f t="shared" si="422"/>
        <v>20</v>
      </c>
      <c r="AB1577" s="122">
        <f t="shared" si="423"/>
        <v>340.52509617487618</v>
      </c>
      <c r="AC1577" s="30">
        <f t="shared" si="424"/>
        <v>1089.6087576197388</v>
      </c>
      <c r="AD1577" s="31">
        <f t="shared" si="425"/>
        <v>0.85</v>
      </c>
      <c r="AE1577" s="164">
        <f t="shared" si="426"/>
        <v>46.99</v>
      </c>
      <c r="AF1577" s="165">
        <f t="shared" si="427"/>
        <v>1.38827470023</v>
      </c>
      <c r="AH1577" t="str">
        <f t="shared" si="428"/>
        <v>2024</v>
      </c>
    </row>
    <row r="1578" spans="1:34" x14ac:dyDescent="0.25">
      <c r="A1578" s="249" t="s">
        <v>573</v>
      </c>
      <c r="D1578" s="282" t="str">
        <f t="shared" si="413"/>
        <v>Q3 2024</v>
      </c>
      <c r="E1578" s="114" t="s">
        <v>137</v>
      </c>
      <c r="F1578" s="115" t="s">
        <v>85</v>
      </c>
      <c r="G1578" s="157" t="s">
        <v>43</v>
      </c>
      <c r="H1578" s="157" t="s">
        <v>197</v>
      </c>
      <c r="I1578" s="116" t="s">
        <v>50</v>
      </c>
      <c r="J1578" s="116" t="s">
        <v>45</v>
      </c>
      <c r="K1578" s="116" t="s">
        <v>75</v>
      </c>
      <c r="L1578" s="116" t="s">
        <v>75</v>
      </c>
      <c r="M1578" s="116" t="s">
        <v>283</v>
      </c>
      <c r="N1578" s="117">
        <v>1.43</v>
      </c>
      <c r="O1578" s="146">
        <v>466</v>
      </c>
      <c r="P1578" s="146">
        <v>466</v>
      </c>
      <c r="Q1578" s="242">
        <v>0.34</v>
      </c>
      <c r="R1578" s="118" t="str">
        <f t="shared" si="414"/>
        <v>400 - 499</v>
      </c>
      <c r="S1578" s="118" t="str">
        <f t="shared" si="415"/>
        <v>1.4 - 1.59</v>
      </c>
      <c r="T1578" s="119">
        <f t="shared" si="416"/>
        <v>0.48620000000000002</v>
      </c>
      <c r="U1578" s="120">
        <f t="shared" si="417"/>
        <v>0.22427890627999997</v>
      </c>
      <c r="V1578" s="161">
        <f t="shared" si="418"/>
        <v>0.48620000000000002</v>
      </c>
      <c r="W1578" s="161">
        <f t="shared" si="419"/>
        <v>224.06799682239318</v>
      </c>
      <c r="X1578" s="121">
        <f t="shared" si="420"/>
        <v>4.3834033564200006</v>
      </c>
      <c r="Y1578" s="188">
        <v>12.892362813</v>
      </c>
      <c r="Z1578" s="148">
        <f t="shared" si="421"/>
        <v>1</v>
      </c>
      <c r="AA1578" s="148">
        <f t="shared" si="422"/>
        <v>1</v>
      </c>
      <c r="AB1578" s="122">
        <f t="shared" si="423"/>
        <v>460.85560843766592</v>
      </c>
      <c r="AC1578" s="30">
        <f t="shared" si="424"/>
        <v>659.64384199999984</v>
      </c>
      <c r="AD1578" s="31">
        <f t="shared" si="425"/>
        <v>1</v>
      </c>
      <c r="AE1578" s="164">
        <f t="shared" si="426"/>
        <v>36.321999999999996</v>
      </c>
      <c r="AF1578" s="165">
        <f t="shared" si="427"/>
        <v>4.3834033564200006</v>
      </c>
      <c r="AH1578" t="str">
        <f t="shared" si="428"/>
        <v>2024</v>
      </c>
    </row>
    <row r="1579" spans="1:34" x14ac:dyDescent="0.25">
      <c r="A1579" s="249" t="s">
        <v>573</v>
      </c>
      <c r="D1579" s="282" t="str">
        <f t="shared" si="413"/>
        <v>Q3 2024</v>
      </c>
      <c r="E1579" s="114" t="s">
        <v>137</v>
      </c>
      <c r="F1579" s="115" t="s">
        <v>85</v>
      </c>
      <c r="G1579" s="157" t="s">
        <v>43</v>
      </c>
      <c r="H1579" s="157" t="s">
        <v>197</v>
      </c>
      <c r="I1579" s="116" t="s">
        <v>50</v>
      </c>
      <c r="J1579" s="116" t="s">
        <v>45</v>
      </c>
      <c r="K1579" s="116" t="s">
        <v>75</v>
      </c>
      <c r="L1579" s="116" t="s">
        <v>75</v>
      </c>
      <c r="M1579" s="116" t="s">
        <v>285</v>
      </c>
      <c r="N1579" s="117">
        <v>1.32</v>
      </c>
      <c r="O1579" s="146">
        <v>466</v>
      </c>
      <c r="P1579" s="146">
        <v>466</v>
      </c>
      <c r="Q1579" s="242">
        <v>0.1</v>
      </c>
      <c r="R1579" s="118" t="str">
        <f t="shared" si="414"/>
        <v>400 - 499</v>
      </c>
      <c r="S1579" s="118" t="str">
        <f t="shared" si="415"/>
        <v>1.2 - 1.39</v>
      </c>
      <c r="T1579" s="119">
        <f t="shared" si="416"/>
        <v>0.13200000000000001</v>
      </c>
      <c r="U1579" s="120">
        <f t="shared" si="417"/>
        <v>5.6206339199999997E-2</v>
      </c>
      <c r="V1579" s="161">
        <f t="shared" si="418"/>
        <v>0.13200000000000001</v>
      </c>
      <c r="W1579" s="161">
        <f t="shared" si="419"/>
        <v>65.902352006586227</v>
      </c>
      <c r="X1579" s="121">
        <f t="shared" si="420"/>
        <v>1.1646128921757675</v>
      </c>
      <c r="Y1579" s="188">
        <v>11.646128921757674</v>
      </c>
      <c r="Z1579" s="148">
        <f t="shared" si="421"/>
        <v>1</v>
      </c>
      <c r="AA1579" s="148">
        <f t="shared" si="422"/>
        <v>1</v>
      </c>
      <c r="AB1579" s="122">
        <f t="shared" si="423"/>
        <v>499.26024247413807</v>
      </c>
      <c r="AC1579" s="30">
        <f t="shared" si="424"/>
        <v>562.06339199999991</v>
      </c>
      <c r="AD1579" s="31">
        <f t="shared" si="425"/>
        <v>1</v>
      </c>
      <c r="AE1579" s="164">
        <f t="shared" si="426"/>
        <v>33.527999999999999</v>
      </c>
      <c r="AF1579" s="165">
        <f t="shared" si="427"/>
        <v>1.1646128921757675</v>
      </c>
      <c r="AH1579" t="str">
        <f t="shared" si="428"/>
        <v>2024</v>
      </c>
    </row>
    <row r="1580" spans="1:34" x14ac:dyDescent="0.25">
      <c r="A1580" s="249" t="s">
        <v>573</v>
      </c>
      <c r="D1580" s="282" t="str">
        <f t="shared" si="413"/>
        <v>Q3 2024</v>
      </c>
      <c r="E1580" s="114" t="s">
        <v>137</v>
      </c>
      <c r="F1580" s="115" t="s">
        <v>85</v>
      </c>
      <c r="G1580" s="157" t="s">
        <v>43</v>
      </c>
      <c r="H1580" s="157" t="s">
        <v>197</v>
      </c>
      <c r="I1580" s="116" t="s">
        <v>58</v>
      </c>
      <c r="J1580" s="116" t="s">
        <v>45</v>
      </c>
      <c r="K1580" s="116" t="s">
        <v>75</v>
      </c>
      <c r="L1580" s="116" t="s">
        <v>75</v>
      </c>
      <c r="M1580" s="116" t="s">
        <v>276</v>
      </c>
      <c r="N1580" s="117">
        <v>1.47</v>
      </c>
      <c r="O1580" s="146">
        <v>194</v>
      </c>
      <c r="P1580" s="146">
        <v>368</v>
      </c>
      <c r="Q1580" s="242">
        <v>0.25</v>
      </c>
      <c r="R1580" s="118" t="str">
        <f t="shared" si="414"/>
        <v>200 - 299</v>
      </c>
      <c r="S1580" s="118" t="str">
        <f t="shared" si="415"/>
        <v>1.4 - 1.59</v>
      </c>
      <c r="T1580" s="119">
        <f t="shared" si="416"/>
        <v>0.36749999999999999</v>
      </c>
      <c r="U1580" s="120">
        <f t="shared" si="417"/>
        <v>0.1437788351029238</v>
      </c>
      <c r="V1580" s="161">
        <f t="shared" si="418"/>
        <v>0.36749999999999994</v>
      </c>
      <c r="W1580" s="161">
        <f t="shared" si="419"/>
        <v>104.00120191613172</v>
      </c>
      <c r="X1580" s="121">
        <f t="shared" si="420"/>
        <v>2.1773509560000002</v>
      </c>
      <c r="Y1580" s="188">
        <v>8.7094038240000007</v>
      </c>
      <c r="Z1580" s="148">
        <f t="shared" si="421"/>
        <v>97</v>
      </c>
      <c r="AA1580" s="148">
        <f t="shared" si="422"/>
        <v>184</v>
      </c>
      <c r="AB1580" s="122">
        <f t="shared" si="423"/>
        <v>282.99646779899786</v>
      </c>
      <c r="AC1580" s="30">
        <f t="shared" si="424"/>
        <v>575.11534041169523</v>
      </c>
      <c r="AD1580" s="31">
        <f t="shared" si="425"/>
        <v>0.52717391304347827</v>
      </c>
      <c r="AE1580" s="164">
        <f t="shared" si="426"/>
        <v>37.337999999999994</v>
      </c>
      <c r="AF1580" s="165">
        <f t="shared" si="427"/>
        <v>2.1773509560000002</v>
      </c>
      <c r="AH1580" t="str">
        <f t="shared" si="428"/>
        <v>2024</v>
      </c>
    </row>
    <row r="1581" spans="1:34" x14ac:dyDescent="0.25">
      <c r="A1581" s="249" t="s">
        <v>573</v>
      </c>
      <c r="D1581" s="282" t="str">
        <f t="shared" si="413"/>
        <v>Q3 2024</v>
      </c>
      <c r="E1581" s="114" t="s">
        <v>137</v>
      </c>
      <c r="F1581" s="115" t="s">
        <v>85</v>
      </c>
      <c r="G1581" s="157" t="s">
        <v>43</v>
      </c>
      <c r="H1581" s="157" t="s">
        <v>197</v>
      </c>
      <c r="I1581" s="116" t="s">
        <v>58</v>
      </c>
      <c r="J1581" s="116" t="s">
        <v>45</v>
      </c>
      <c r="K1581" s="116" t="s">
        <v>75</v>
      </c>
      <c r="L1581" s="116" t="s">
        <v>75</v>
      </c>
      <c r="M1581" s="116" t="s">
        <v>283</v>
      </c>
      <c r="N1581" s="117">
        <v>1.43</v>
      </c>
      <c r="O1581" s="146">
        <v>466</v>
      </c>
      <c r="P1581" s="146">
        <v>466</v>
      </c>
      <c r="Q1581" s="242">
        <v>0.69</v>
      </c>
      <c r="R1581" s="118" t="str">
        <f t="shared" si="414"/>
        <v>400 - 499</v>
      </c>
      <c r="S1581" s="118" t="str">
        <f t="shared" si="415"/>
        <v>1.4 - 1.59</v>
      </c>
      <c r="T1581" s="119">
        <f t="shared" si="416"/>
        <v>0.98669999999999991</v>
      </c>
      <c r="U1581" s="120">
        <f t="shared" si="417"/>
        <v>0.45515425097999984</v>
      </c>
      <c r="V1581" s="161">
        <f t="shared" si="418"/>
        <v>0.9866999999999998</v>
      </c>
      <c r="W1581" s="161">
        <f t="shared" si="419"/>
        <v>454.72622884544495</v>
      </c>
      <c r="X1581" s="121">
        <f t="shared" si="420"/>
        <v>8.8957303409699993</v>
      </c>
      <c r="Y1581" s="188">
        <v>12.892362813</v>
      </c>
      <c r="Z1581" s="148">
        <f t="shared" si="421"/>
        <v>1</v>
      </c>
      <c r="AA1581" s="148">
        <f t="shared" si="422"/>
        <v>1</v>
      </c>
      <c r="AB1581" s="122">
        <f t="shared" si="423"/>
        <v>460.85560843766592</v>
      </c>
      <c r="AC1581" s="30">
        <f t="shared" si="424"/>
        <v>659.64384199999984</v>
      </c>
      <c r="AD1581" s="31">
        <f t="shared" si="425"/>
        <v>1</v>
      </c>
      <c r="AE1581" s="164">
        <f t="shared" si="426"/>
        <v>36.321999999999996</v>
      </c>
      <c r="AF1581" s="165">
        <f t="shared" si="427"/>
        <v>8.8957303409699993</v>
      </c>
      <c r="AH1581" t="str">
        <f t="shared" si="428"/>
        <v>2024</v>
      </c>
    </row>
    <row r="1582" spans="1:34" x14ac:dyDescent="0.25">
      <c r="A1582" s="249" t="s">
        <v>573</v>
      </c>
      <c r="D1582" s="282" t="str">
        <f t="shared" si="413"/>
        <v>Q3 2024</v>
      </c>
      <c r="E1582" s="114" t="s">
        <v>137</v>
      </c>
      <c r="F1582" s="115" t="s">
        <v>85</v>
      </c>
      <c r="G1582" s="157" t="s">
        <v>43</v>
      </c>
      <c r="H1582" s="157" t="s">
        <v>197</v>
      </c>
      <c r="I1582" s="116" t="s">
        <v>58</v>
      </c>
      <c r="J1582" s="116" t="s">
        <v>45</v>
      </c>
      <c r="K1582" s="116" t="s">
        <v>75</v>
      </c>
      <c r="L1582" s="116" t="s">
        <v>75</v>
      </c>
      <c r="M1582" s="116" t="s">
        <v>484</v>
      </c>
      <c r="N1582" s="117">
        <v>1.82</v>
      </c>
      <c r="O1582" s="146">
        <v>408</v>
      </c>
      <c r="P1582" s="146">
        <v>480</v>
      </c>
      <c r="Q1582" s="242">
        <v>0.37</v>
      </c>
      <c r="R1582" s="118" t="str">
        <f t="shared" si="414"/>
        <v>300 - 399</v>
      </c>
      <c r="S1582" s="118" t="str">
        <f t="shared" si="415"/>
        <v>1.8 - 1.99</v>
      </c>
      <c r="T1582" s="119">
        <f t="shared" si="416"/>
        <v>0.6734</v>
      </c>
      <c r="U1582" s="120">
        <f t="shared" si="417"/>
        <v>0.39018595121509442</v>
      </c>
      <c r="V1582" s="161">
        <f t="shared" si="418"/>
        <v>0.6734</v>
      </c>
      <c r="W1582" s="161">
        <f t="shared" si="419"/>
        <v>233.08942833170278</v>
      </c>
      <c r="X1582" s="121">
        <f t="shared" si="420"/>
        <v>4.6696512644099997</v>
      </c>
      <c r="Y1582" s="188">
        <v>12.620679093</v>
      </c>
      <c r="Z1582" s="148">
        <f t="shared" si="421"/>
        <v>17</v>
      </c>
      <c r="AA1582" s="148">
        <f t="shared" si="422"/>
        <v>20</v>
      </c>
      <c r="AB1582" s="122">
        <f t="shared" si="423"/>
        <v>346.13814721072583</v>
      </c>
      <c r="AC1582" s="30">
        <f t="shared" si="424"/>
        <v>1054.5566249056606</v>
      </c>
      <c r="AD1582" s="31">
        <f t="shared" si="425"/>
        <v>0.85</v>
      </c>
      <c r="AE1582" s="164">
        <f t="shared" si="426"/>
        <v>46.228000000000002</v>
      </c>
      <c r="AF1582" s="165">
        <f t="shared" si="427"/>
        <v>4.6696512644099997</v>
      </c>
      <c r="AH1582" t="str">
        <f t="shared" si="428"/>
        <v>2024</v>
      </c>
    </row>
    <row r="1583" spans="1:34" x14ac:dyDescent="0.25">
      <c r="A1583" s="249" t="s">
        <v>573</v>
      </c>
      <c r="D1583" s="282" t="str">
        <f t="shared" si="413"/>
        <v>Q3 2024</v>
      </c>
      <c r="E1583" s="114" t="s">
        <v>137</v>
      </c>
      <c r="F1583" s="115" t="s">
        <v>85</v>
      </c>
      <c r="G1583" s="157" t="s">
        <v>43</v>
      </c>
      <c r="H1583" s="157" t="s">
        <v>197</v>
      </c>
      <c r="I1583" s="116" t="s">
        <v>72</v>
      </c>
      <c r="J1583" s="116" t="s">
        <v>45</v>
      </c>
      <c r="K1583" s="116" t="s">
        <v>75</v>
      </c>
      <c r="L1583" s="116" t="s">
        <v>75</v>
      </c>
      <c r="M1583" s="116"/>
      <c r="N1583" s="117">
        <v>1.43</v>
      </c>
      <c r="O1583" s="146">
        <v>466</v>
      </c>
      <c r="P1583" s="146">
        <v>466</v>
      </c>
      <c r="Q1583" s="242">
        <v>0.57999999999999996</v>
      </c>
      <c r="R1583" s="118" t="str">
        <f t="shared" si="414"/>
        <v>400 - 499</v>
      </c>
      <c r="S1583" s="118" t="str">
        <f t="shared" si="415"/>
        <v>1.4 - 1.59</v>
      </c>
      <c r="T1583" s="119">
        <f t="shared" si="416"/>
        <v>0.82939999999999992</v>
      </c>
      <c r="U1583" s="120">
        <f t="shared" si="417"/>
        <v>0.38259342835999993</v>
      </c>
      <c r="V1583" s="161">
        <f t="shared" si="418"/>
        <v>0.8293999999999998</v>
      </c>
      <c r="W1583" s="161">
        <f t="shared" si="419"/>
        <v>382.23364163820008</v>
      </c>
      <c r="X1583" s="121">
        <f t="shared" si="420"/>
        <v>7.4775704315399993</v>
      </c>
      <c r="Y1583" s="188">
        <v>12.892362813</v>
      </c>
      <c r="Z1583" s="148">
        <f t="shared" si="421"/>
        <v>1</v>
      </c>
      <c r="AA1583" s="148">
        <f t="shared" si="422"/>
        <v>1</v>
      </c>
      <c r="AB1583" s="122">
        <f t="shared" si="423"/>
        <v>460.85560843766592</v>
      </c>
      <c r="AC1583" s="30">
        <f t="shared" si="424"/>
        <v>659.64384199999984</v>
      </c>
      <c r="AD1583" s="31">
        <f t="shared" si="425"/>
        <v>1</v>
      </c>
      <c r="AE1583" s="164">
        <f t="shared" si="426"/>
        <v>36.321999999999996</v>
      </c>
      <c r="AF1583" s="165">
        <f t="shared" si="427"/>
        <v>7.4775704315399993</v>
      </c>
      <c r="AH1583" t="str">
        <f t="shared" si="428"/>
        <v>2024</v>
      </c>
    </row>
    <row r="1584" spans="1:34" x14ac:dyDescent="0.25">
      <c r="A1584" s="249" t="s">
        <v>573</v>
      </c>
      <c r="D1584" s="282" t="str">
        <f t="shared" si="413"/>
        <v>Q3 2024</v>
      </c>
      <c r="E1584" s="114" t="s">
        <v>137</v>
      </c>
      <c r="F1584" s="115" t="s">
        <v>85</v>
      </c>
      <c r="G1584" s="157" t="s">
        <v>43</v>
      </c>
      <c r="H1584" s="157" t="s">
        <v>197</v>
      </c>
      <c r="I1584" s="116" t="s">
        <v>72</v>
      </c>
      <c r="J1584" s="116" t="s">
        <v>45</v>
      </c>
      <c r="K1584" s="116" t="s">
        <v>75</v>
      </c>
      <c r="L1584" s="116" t="s">
        <v>75</v>
      </c>
      <c r="M1584" s="116" t="s">
        <v>481</v>
      </c>
      <c r="N1584" s="117">
        <v>1.47</v>
      </c>
      <c r="O1584" s="146">
        <v>194</v>
      </c>
      <c r="P1584" s="146">
        <v>368</v>
      </c>
      <c r="Q1584" s="242">
        <v>0.16500000000000001</v>
      </c>
      <c r="R1584" s="118" t="str">
        <f t="shared" si="414"/>
        <v>200 - 299</v>
      </c>
      <c r="S1584" s="118" t="str">
        <f t="shared" si="415"/>
        <v>1.4 - 1.59</v>
      </c>
      <c r="T1584" s="119">
        <f t="shared" si="416"/>
        <v>0.24255000000000002</v>
      </c>
      <c r="U1584" s="120">
        <f t="shared" si="417"/>
        <v>9.4894031167929715E-2</v>
      </c>
      <c r="V1584" s="161">
        <f t="shared" si="418"/>
        <v>0.24254999999999999</v>
      </c>
      <c r="W1584" s="161">
        <f t="shared" si="419"/>
        <v>68.640793264646945</v>
      </c>
      <c r="X1584" s="121">
        <f t="shared" si="420"/>
        <v>1.4370516309600001</v>
      </c>
      <c r="Y1584" s="188">
        <v>8.7094038240000007</v>
      </c>
      <c r="Z1584" s="148">
        <f t="shared" si="421"/>
        <v>97</v>
      </c>
      <c r="AA1584" s="148">
        <f t="shared" si="422"/>
        <v>184</v>
      </c>
      <c r="AB1584" s="122">
        <f t="shared" si="423"/>
        <v>282.99646779899786</v>
      </c>
      <c r="AC1584" s="30">
        <f t="shared" si="424"/>
        <v>575.11534041169523</v>
      </c>
      <c r="AD1584" s="31">
        <f t="shared" si="425"/>
        <v>0.52717391304347827</v>
      </c>
      <c r="AE1584" s="164">
        <f t="shared" si="426"/>
        <v>37.337999999999994</v>
      </c>
      <c r="AF1584" s="165">
        <f t="shared" si="427"/>
        <v>1.4370516309600001</v>
      </c>
      <c r="AH1584" t="str">
        <f t="shared" si="428"/>
        <v>2024</v>
      </c>
    </row>
    <row r="1585" spans="1:34" x14ac:dyDescent="0.25">
      <c r="A1585" s="249" t="s">
        <v>573</v>
      </c>
      <c r="D1585" s="282" t="str">
        <f t="shared" si="413"/>
        <v>Q3 2024</v>
      </c>
      <c r="E1585" s="114" t="s">
        <v>137</v>
      </c>
      <c r="F1585" s="115" t="s">
        <v>85</v>
      </c>
      <c r="G1585" s="157" t="s">
        <v>43</v>
      </c>
      <c r="H1585" s="157" t="s">
        <v>197</v>
      </c>
      <c r="I1585" s="116" t="s">
        <v>72</v>
      </c>
      <c r="J1585" s="116" t="s">
        <v>45</v>
      </c>
      <c r="K1585" s="116" t="s">
        <v>75</v>
      </c>
      <c r="L1585" s="116" t="s">
        <v>75</v>
      </c>
      <c r="M1585" s="116" t="s">
        <v>164</v>
      </c>
      <c r="N1585" s="117">
        <v>1.41</v>
      </c>
      <c r="O1585" s="146">
        <v>320</v>
      </c>
      <c r="P1585" s="146">
        <v>360</v>
      </c>
      <c r="Q1585" s="242">
        <v>0.39</v>
      </c>
      <c r="R1585" s="118" t="str">
        <f t="shared" si="414"/>
        <v>300 - 399</v>
      </c>
      <c r="S1585" s="118" t="str">
        <f t="shared" si="415"/>
        <v>1.4 - 1.59</v>
      </c>
      <c r="T1585" s="119">
        <f t="shared" si="416"/>
        <v>0.54989999999999994</v>
      </c>
      <c r="U1585" s="120">
        <f t="shared" si="417"/>
        <v>0.24839037307365508</v>
      </c>
      <c r="V1585" s="161">
        <f t="shared" si="418"/>
        <v>0.54989999999999994</v>
      </c>
      <c r="W1585" s="161">
        <f t="shared" si="419"/>
        <v>187.84887542915982</v>
      </c>
      <c r="X1585" s="121">
        <f t="shared" si="420"/>
        <v>3.9169903301100004</v>
      </c>
      <c r="Y1585" s="188">
        <v>10.043564949</v>
      </c>
      <c r="Z1585" s="148">
        <f t="shared" si="421"/>
        <v>8</v>
      </c>
      <c r="AA1585" s="148">
        <f t="shared" si="422"/>
        <v>9</v>
      </c>
      <c r="AB1585" s="122">
        <f t="shared" si="423"/>
        <v>341.60551996573889</v>
      </c>
      <c r="AC1585" s="30">
        <f t="shared" si="424"/>
        <v>636.89839249655142</v>
      </c>
      <c r="AD1585" s="31">
        <f t="shared" si="425"/>
        <v>0.88888888888888884</v>
      </c>
      <c r="AE1585" s="164">
        <f t="shared" si="426"/>
        <v>35.813999999999993</v>
      </c>
      <c r="AF1585" s="165">
        <f t="shared" si="427"/>
        <v>3.9169903301100004</v>
      </c>
      <c r="AH1585" t="str">
        <f t="shared" si="428"/>
        <v>2024</v>
      </c>
    </row>
    <row r="1586" spans="1:34" x14ac:dyDescent="0.25">
      <c r="A1586" s="249" t="s">
        <v>573</v>
      </c>
      <c r="D1586" s="282" t="str">
        <f t="shared" si="413"/>
        <v>Q3 2024</v>
      </c>
      <c r="E1586" s="114" t="s">
        <v>137</v>
      </c>
      <c r="F1586" s="115" t="s">
        <v>85</v>
      </c>
      <c r="G1586" s="157" t="s">
        <v>43</v>
      </c>
      <c r="H1586" s="157" t="s">
        <v>197</v>
      </c>
      <c r="I1586" s="116" t="s">
        <v>72</v>
      </c>
      <c r="J1586" s="116" t="s">
        <v>45</v>
      </c>
      <c r="K1586" s="116" t="s">
        <v>75</v>
      </c>
      <c r="L1586" s="116" t="s">
        <v>75</v>
      </c>
      <c r="M1586" s="116"/>
      <c r="N1586" s="117">
        <v>1.82</v>
      </c>
      <c r="O1586" s="146">
        <v>408</v>
      </c>
      <c r="P1586" s="146">
        <v>480</v>
      </c>
      <c r="Q1586" s="242">
        <v>0.28999999999999998</v>
      </c>
      <c r="R1586" s="118" t="str">
        <f t="shared" si="414"/>
        <v>300 - 399</v>
      </c>
      <c r="S1586" s="118" t="str">
        <f t="shared" si="415"/>
        <v>1.8 - 1.99</v>
      </c>
      <c r="T1586" s="119">
        <f t="shared" si="416"/>
        <v>0.52779999999999994</v>
      </c>
      <c r="U1586" s="120">
        <f t="shared" si="417"/>
        <v>0.30582142122264155</v>
      </c>
      <c r="V1586" s="161">
        <f t="shared" si="418"/>
        <v>0.52780000000000005</v>
      </c>
      <c r="W1586" s="161">
        <f t="shared" si="419"/>
        <v>182.69171409782106</v>
      </c>
      <c r="X1586" s="121">
        <f t="shared" si="420"/>
        <v>3.6599969369699998</v>
      </c>
      <c r="Y1586" s="188">
        <v>12.620679093</v>
      </c>
      <c r="Z1586" s="148">
        <f t="shared" si="421"/>
        <v>17</v>
      </c>
      <c r="AA1586" s="148">
        <f t="shared" si="422"/>
        <v>20</v>
      </c>
      <c r="AB1586" s="122">
        <f t="shared" si="423"/>
        <v>346.13814721072583</v>
      </c>
      <c r="AC1586" s="30">
        <f t="shared" si="424"/>
        <v>1054.5566249056606</v>
      </c>
      <c r="AD1586" s="31">
        <f t="shared" si="425"/>
        <v>0.85</v>
      </c>
      <c r="AE1586" s="164">
        <f t="shared" si="426"/>
        <v>46.228000000000002</v>
      </c>
      <c r="AF1586" s="165">
        <f t="shared" si="427"/>
        <v>3.6599969369699998</v>
      </c>
      <c r="AH1586" t="str">
        <f t="shared" si="428"/>
        <v>2024</v>
      </c>
    </row>
    <row r="1587" spans="1:34" x14ac:dyDescent="0.25">
      <c r="A1587" s="249" t="s">
        <v>573</v>
      </c>
      <c r="D1587" s="282" t="str">
        <f t="shared" si="413"/>
        <v>Q3 2024</v>
      </c>
      <c r="E1587" s="114" t="s">
        <v>137</v>
      </c>
      <c r="F1587" s="115" t="s">
        <v>85</v>
      </c>
      <c r="G1587" s="157" t="s">
        <v>43</v>
      </c>
      <c r="H1587" s="157" t="s">
        <v>197</v>
      </c>
      <c r="I1587" s="116" t="s">
        <v>72</v>
      </c>
      <c r="J1587" s="116" t="s">
        <v>45</v>
      </c>
      <c r="K1587" s="116" t="s">
        <v>75</v>
      </c>
      <c r="L1587" s="116" t="s">
        <v>75</v>
      </c>
      <c r="M1587" s="116" t="s">
        <v>291</v>
      </c>
      <c r="N1587" s="117">
        <v>1.74</v>
      </c>
      <c r="O1587" s="146">
        <v>466</v>
      </c>
      <c r="P1587" s="146">
        <v>466</v>
      </c>
      <c r="Q1587" s="242">
        <v>0.01</v>
      </c>
      <c r="R1587" s="118" t="str">
        <f t="shared" si="414"/>
        <v>300 - 399</v>
      </c>
      <c r="S1587" s="118" t="str">
        <f t="shared" si="415"/>
        <v>1.6 - 1.79</v>
      </c>
      <c r="T1587" s="119">
        <f t="shared" si="416"/>
        <v>1.7399999999999999E-2</v>
      </c>
      <c r="U1587" s="120">
        <f t="shared" si="417"/>
        <v>9.7664320799999999E-3</v>
      </c>
      <c r="V1587" s="161">
        <f t="shared" si="418"/>
        <v>1.7399999999999999E-2</v>
      </c>
      <c r="W1587" s="161">
        <f t="shared" si="419"/>
        <v>6.5902352006586229</v>
      </c>
      <c r="X1587" s="121">
        <f t="shared" si="420"/>
        <v>0.11852202285000001</v>
      </c>
      <c r="Y1587" s="188">
        <v>11.852202285000001</v>
      </c>
      <c r="Z1587" s="148">
        <f t="shared" si="421"/>
        <v>1</v>
      </c>
      <c r="AA1587" s="148">
        <f t="shared" si="422"/>
        <v>1</v>
      </c>
      <c r="AB1587" s="122">
        <f t="shared" si="423"/>
        <v>378.74914946313925</v>
      </c>
      <c r="AC1587" s="30">
        <f t="shared" si="424"/>
        <v>976.64320799999996</v>
      </c>
      <c r="AD1587" s="31">
        <f t="shared" si="425"/>
        <v>1</v>
      </c>
      <c r="AE1587" s="164">
        <f t="shared" si="426"/>
        <v>44.195999999999998</v>
      </c>
      <c r="AF1587" s="165">
        <f t="shared" si="427"/>
        <v>0.11852202285000001</v>
      </c>
      <c r="AH1587" t="str">
        <f t="shared" si="428"/>
        <v>2024</v>
      </c>
    </row>
    <row r="1588" spans="1:34" x14ac:dyDescent="0.25">
      <c r="A1588" s="249" t="s">
        <v>573</v>
      </c>
      <c r="D1588" s="282" t="str">
        <f t="shared" si="413"/>
        <v>Q3 2024</v>
      </c>
      <c r="E1588" s="114" t="s">
        <v>137</v>
      </c>
      <c r="F1588" s="115" t="s">
        <v>85</v>
      </c>
      <c r="G1588" s="157" t="s">
        <v>43</v>
      </c>
      <c r="H1588" s="157" t="s">
        <v>197</v>
      </c>
      <c r="I1588" s="116" t="s">
        <v>72</v>
      </c>
      <c r="J1588" s="116" t="s">
        <v>45</v>
      </c>
      <c r="K1588" s="116" t="s">
        <v>75</v>
      </c>
      <c r="L1588" s="116" t="s">
        <v>75</v>
      </c>
      <c r="M1588" s="116" t="s">
        <v>458</v>
      </c>
      <c r="N1588" s="117">
        <v>1.32</v>
      </c>
      <c r="O1588" s="146">
        <v>466</v>
      </c>
      <c r="P1588" s="146">
        <v>466</v>
      </c>
      <c r="Q1588" s="242">
        <v>1.43</v>
      </c>
      <c r="R1588" s="118" t="str">
        <f t="shared" si="414"/>
        <v>400 - 499</v>
      </c>
      <c r="S1588" s="118" t="str">
        <f t="shared" si="415"/>
        <v>1.2 - 1.39</v>
      </c>
      <c r="T1588" s="119">
        <f t="shared" si="416"/>
        <v>1.8875999999999999</v>
      </c>
      <c r="U1588" s="120">
        <f t="shared" si="417"/>
        <v>0.80375065055999984</v>
      </c>
      <c r="V1588" s="161">
        <f t="shared" si="418"/>
        <v>1.8876000000000002</v>
      </c>
      <c r="W1588" s="161">
        <f t="shared" si="419"/>
        <v>942.40363369418299</v>
      </c>
      <c r="X1588" s="121">
        <f t="shared" si="420"/>
        <v>18.436078822589998</v>
      </c>
      <c r="Y1588" s="188">
        <v>12.892362813</v>
      </c>
      <c r="Z1588" s="148">
        <f t="shared" si="421"/>
        <v>1</v>
      </c>
      <c r="AA1588" s="148">
        <f t="shared" si="422"/>
        <v>1</v>
      </c>
      <c r="AB1588" s="122">
        <f t="shared" si="423"/>
        <v>499.26024247413807</v>
      </c>
      <c r="AC1588" s="30">
        <f t="shared" si="424"/>
        <v>562.06339199999991</v>
      </c>
      <c r="AD1588" s="31">
        <f t="shared" si="425"/>
        <v>1</v>
      </c>
      <c r="AE1588" s="164">
        <f t="shared" si="426"/>
        <v>33.527999999999999</v>
      </c>
      <c r="AF1588" s="165">
        <f t="shared" si="427"/>
        <v>18.436078822589998</v>
      </c>
      <c r="AH1588" t="str">
        <f t="shared" si="428"/>
        <v>2024</v>
      </c>
    </row>
    <row r="1589" spans="1:34" x14ac:dyDescent="0.25">
      <c r="A1589" s="249" t="s">
        <v>573</v>
      </c>
      <c r="D1589" s="282" t="str">
        <f t="shared" si="413"/>
        <v>Q3 2024</v>
      </c>
      <c r="E1589" s="114" t="s">
        <v>137</v>
      </c>
      <c r="F1589" s="115" t="s">
        <v>85</v>
      </c>
      <c r="G1589" s="157" t="s">
        <v>43</v>
      </c>
      <c r="H1589" s="157" t="s">
        <v>197</v>
      </c>
      <c r="I1589" s="116" t="s">
        <v>73</v>
      </c>
      <c r="J1589" s="116" t="s">
        <v>45</v>
      </c>
      <c r="K1589" s="116" t="s">
        <v>75</v>
      </c>
      <c r="L1589" s="116" t="s">
        <v>75</v>
      </c>
      <c r="M1589" s="116" t="s">
        <v>474</v>
      </c>
      <c r="N1589" s="117">
        <v>1.82</v>
      </c>
      <c r="O1589" s="146">
        <v>408</v>
      </c>
      <c r="P1589" s="146">
        <v>480</v>
      </c>
      <c r="Q1589" s="242">
        <v>0.68600000000000005</v>
      </c>
      <c r="R1589" s="118" t="str">
        <f t="shared" si="414"/>
        <v>300 - 399</v>
      </c>
      <c r="S1589" s="118" t="str">
        <f t="shared" si="415"/>
        <v>1.8 - 1.99</v>
      </c>
      <c r="T1589" s="119">
        <f t="shared" si="416"/>
        <v>1.2485200000000001</v>
      </c>
      <c r="U1589" s="120">
        <f t="shared" si="417"/>
        <v>0.72342584468528326</v>
      </c>
      <c r="V1589" s="161">
        <f t="shared" si="418"/>
        <v>1.2485200000000003</v>
      </c>
      <c r="W1589" s="161">
        <f t="shared" si="419"/>
        <v>432.16039955553543</v>
      </c>
      <c r="X1589" s="121">
        <f t="shared" si="420"/>
        <v>8.6577858577980003</v>
      </c>
      <c r="Y1589" s="188">
        <v>12.620679093</v>
      </c>
      <c r="Z1589" s="148">
        <f t="shared" si="421"/>
        <v>17</v>
      </c>
      <c r="AA1589" s="148">
        <f t="shared" si="422"/>
        <v>20</v>
      </c>
      <c r="AB1589" s="122">
        <f t="shared" si="423"/>
        <v>346.13814721072583</v>
      </c>
      <c r="AC1589" s="30">
        <f t="shared" si="424"/>
        <v>1054.5566249056606</v>
      </c>
      <c r="AD1589" s="31">
        <f t="shared" si="425"/>
        <v>0.85</v>
      </c>
      <c r="AE1589" s="164">
        <f t="shared" si="426"/>
        <v>46.228000000000002</v>
      </c>
      <c r="AF1589" s="165">
        <f t="shared" si="427"/>
        <v>8.6577858577980003</v>
      </c>
      <c r="AH1589" t="str">
        <f t="shared" si="428"/>
        <v>2024</v>
      </c>
    </row>
    <row r="1590" spans="1:34" x14ac:dyDescent="0.25">
      <c r="A1590" s="249" t="s">
        <v>573</v>
      </c>
      <c r="D1590" s="282" t="str">
        <f t="shared" si="413"/>
        <v>Q3 2024</v>
      </c>
      <c r="E1590" s="114" t="s">
        <v>137</v>
      </c>
      <c r="F1590" s="115" t="s">
        <v>85</v>
      </c>
      <c r="G1590" s="157" t="s">
        <v>43</v>
      </c>
      <c r="H1590" s="157" t="s">
        <v>197</v>
      </c>
      <c r="I1590" s="116" t="s">
        <v>73</v>
      </c>
      <c r="J1590" s="116" t="s">
        <v>45</v>
      </c>
      <c r="K1590" s="116" t="s">
        <v>75</v>
      </c>
      <c r="L1590" s="116" t="s">
        <v>75</v>
      </c>
      <c r="M1590" s="116" t="s">
        <v>472</v>
      </c>
      <c r="N1590" s="117">
        <v>1.46</v>
      </c>
      <c r="O1590" s="146">
        <v>194</v>
      </c>
      <c r="P1590" s="146">
        <v>368</v>
      </c>
      <c r="Q1590" s="242">
        <v>0.60099999999999998</v>
      </c>
      <c r="R1590" s="118" t="str">
        <f t="shared" si="414"/>
        <v>200 - 299</v>
      </c>
      <c r="S1590" s="118" t="str">
        <f t="shared" si="415"/>
        <v>1.4 - 1.59</v>
      </c>
      <c r="T1590" s="119">
        <f t="shared" si="416"/>
        <v>0.87745999999999991</v>
      </c>
      <c r="U1590" s="120">
        <f t="shared" si="417"/>
        <v>0.34095767117060638</v>
      </c>
      <c r="V1590" s="161">
        <f t="shared" si="418"/>
        <v>0.87745999999999991</v>
      </c>
      <c r="W1590" s="161">
        <f t="shared" si="419"/>
        <v>250.01888940638065</v>
      </c>
      <c r="X1590" s="121">
        <f t="shared" si="420"/>
        <v>5.2343516982240006</v>
      </c>
      <c r="Y1590" s="188">
        <v>8.7094038240000007</v>
      </c>
      <c r="Z1590" s="148">
        <f t="shared" si="421"/>
        <v>97</v>
      </c>
      <c r="AA1590" s="148">
        <f t="shared" si="422"/>
        <v>184</v>
      </c>
      <c r="AB1590" s="122">
        <f t="shared" si="423"/>
        <v>284.93479977022389</v>
      </c>
      <c r="AC1590" s="30">
        <f t="shared" si="424"/>
        <v>567.31725652347154</v>
      </c>
      <c r="AD1590" s="31">
        <f t="shared" si="425"/>
        <v>0.52717391304347827</v>
      </c>
      <c r="AE1590" s="164">
        <f t="shared" si="426"/>
        <v>37.083999999999996</v>
      </c>
      <c r="AF1590" s="165">
        <f t="shared" si="427"/>
        <v>5.2343516982240006</v>
      </c>
      <c r="AH1590" t="str">
        <f t="shared" si="428"/>
        <v>2024</v>
      </c>
    </row>
    <row r="1591" spans="1:34" x14ac:dyDescent="0.25">
      <c r="A1591" s="249" t="s">
        <v>573</v>
      </c>
      <c r="D1591" s="282" t="str">
        <f t="shared" si="413"/>
        <v>Q3 2024</v>
      </c>
      <c r="E1591" s="114" t="s">
        <v>137</v>
      </c>
      <c r="F1591" s="115" t="s">
        <v>85</v>
      </c>
      <c r="G1591" s="157" t="s">
        <v>43</v>
      </c>
      <c r="H1591" s="157" t="s">
        <v>197</v>
      </c>
      <c r="I1591" s="116" t="s">
        <v>73</v>
      </c>
      <c r="J1591" s="116" t="s">
        <v>45</v>
      </c>
      <c r="K1591" s="116" t="s">
        <v>75</v>
      </c>
      <c r="L1591" s="116" t="s">
        <v>75</v>
      </c>
      <c r="M1591" s="116" t="s">
        <v>292</v>
      </c>
      <c r="N1591" s="117">
        <v>1.43</v>
      </c>
      <c r="O1591" s="146">
        <v>466</v>
      </c>
      <c r="P1591" s="146">
        <v>466</v>
      </c>
      <c r="Q1591" s="242">
        <v>1.26</v>
      </c>
      <c r="R1591" s="118" t="str">
        <f t="shared" si="414"/>
        <v>400 - 499</v>
      </c>
      <c r="S1591" s="118" t="str">
        <f t="shared" si="415"/>
        <v>1.4 - 1.59</v>
      </c>
      <c r="T1591" s="119">
        <f t="shared" si="416"/>
        <v>1.8017999999999998</v>
      </c>
      <c r="U1591" s="120">
        <f t="shared" si="417"/>
        <v>0.83115124091999981</v>
      </c>
      <c r="V1591" s="161">
        <f t="shared" si="418"/>
        <v>1.8017999999999998</v>
      </c>
      <c r="W1591" s="161">
        <f t="shared" si="419"/>
        <v>830.36963528298645</v>
      </c>
      <c r="X1591" s="121">
        <f t="shared" si="420"/>
        <v>16.24437714438</v>
      </c>
      <c r="Y1591" s="188">
        <v>12.892362813</v>
      </c>
      <c r="Z1591" s="148">
        <f t="shared" si="421"/>
        <v>1</v>
      </c>
      <c r="AA1591" s="148">
        <f t="shared" si="422"/>
        <v>1</v>
      </c>
      <c r="AB1591" s="122">
        <f t="shared" si="423"/>
        <v>460.85560843766592</v>
      </c>
      <c r="AC1591" s="30">
        <f t="shared" si="424"/>
        <v>659.64384199999984</v>
      </c>
      <c r="AD1591" s="31">
        <f t="shared" si="425"/>
        <v>1</v>
      </c>
      <c r="AE1591" s="164">
        <f t="shared" si="426"/>
        <v>36.321999999999996</v>
      </c>
      <c r="AF1591" s="165">
        <f t="shared" si="427"/>
        <v>16.24437714438</v>
      </c>
      <c r="AH1591" t="str">
        <f t="shared" si="428"/>
        <v>2024</v>
      </c>
    </row>
    <row r="1592" spans="1:34" x14ac:dyDescent="0.25">
      <c r="A1592" s="249" t="s">
        <v>573</v>
      </c>
      <c r="D1592" s="282" t="str">
        <f t="shared" si="413"/>
        <v>Q3 2024</v>
      </c>
      <c r="E1592" s="114" t="s">
        <v>137</v>
      </c>
      <c r="F1592" s="115" t="s">
        <v>85</v>
      </c>
      <c r="G1592" s="157" t="s">
        <v>43</v>
      </c>
      <c r="H1592" s="157" t="s">
        <v>197</v>
      </c>
      <c r="I1592" s="116" t="s">
        <v>58</v>
      </c>
      <c r="J1592" s="116" t="s">
        <v>45</v>
      </c>
      <c r="K1592" s="116" t="s">
        <v>130</v>
      </c>
      <c r="L1592" s="116" t="s">
        <v>130</v>
      </c>
      <c r="M1592" s="116" t="s">
        <v>165</v>
      </c>
      <c r="N1592" s="117">
        <v>1.64</v>
      </c>
      <c r="O1592" s="146">
        <v>280</v>
      </c>
      <c r="P1592" s="146">
        <v>456</v>
      </c>
      <c r="Q1592" s="242">
        <v>0.17299999999999999</v>
      </c>
      <c r="R1592" s="118" t="str">
        <f t="shared" si="414"/>
        <v>300 - 399</v>
      </c>
      <c r="S1592" s="118" t="str">
        <f t="shared" si="415"/>
        <v>1.6 - 1.79</v>
      </c>
      <c r="T1592" s="119">
        <f t="shared" si="416"/>
        <v>0.28371999999999997</v>
      </c>
      <c r="U1592" s="120">
        <f t="shared" si="417"/>
        <v>0.1338591776788913</v>
      </c>
      <c r="V1592" s="161">
        <f t="shared" si="418"/>
        <v>0.28371999999999997</v>
      </c>
      <c r="W1592" s="161">
        <f t="shared" si="419"/>
        <v>92.572944989343398</v>
      </c>
      <c r="X1592" s="121">
        <f t="shared" si="420"/>
        <v>1.8469825821809995</v>
      </c>
      <c r="Y1592" s="188">
        <v>10.676199896999998</v>
      </c>
      <c r="Z1592" s="148">
        <f t="shared" si="421"/>
        <v>35</v>
      </c>
      <c r="AA1592" s="148">
        <f t="shared" si="422"/>
        <v>57</v>
      </c>
      <c r="AB1592" s="122">
        <f t="shared" si="423"/>
        <v>326.28276113542722</v>
      </c>
      <c r="AC1592" s="30">
        <f t="shared" si="424"/>
        <v>773.75247213231978</v>
      </c>
      <c r="AD1592" s="31">
        <f t="shared" si="425"/>
        <v>0.61403508771929827</v>
      </c>
      <c r="AE1592" s="164">
        <f t="shared" si="426"/>
        <v>41.655999999999992</v>
      </c>
      <c r="AF1592" s="165">
        <f t="shared" si="427"/>
        <v>1.8469825821809995</v>
      </c>
      <c r="AH1592" t="str">
        <f t="shared" si="428"/>
        <v>2024</v>
      </c>
    </row>
    <row r="1593" spans="1:34" x14ac:dyDescent="0.25">
      <c r="A1593" s="249" t="s">
        <v>573</v>
      </c>
      <c r="D1593" s="282" t="str">
        <f t="shared" si="413"/>
        <v>Q3 2024</v>
      </c>
      <c r="E1593" s="114" t="s">
        <v>137</v>
      </c>
      <c r="F1593" s="115" t="s">
        <v>85</v>
      </c>
      <c r="G1593" s="157" t="s">
        <v>43</v>
      </c>
      <c r="H1593" s="157" t="s">
        <v>197</v>
      </c>
      <c r="I1593" s="116" t="s">
        <v>72</v>
      </c>
      <c r="J1593" s="116" t="s">
        <v>45</v>
      </c>
      <c r="K1593" s="116" t="s">
        <v>130</v>
      </c>
      <c r="L1593" s="116" t="s">
        <v>130</v>
      </c>
      <c r="M1593" s="116" t="s">
        <v>165</v>
      </c>
      <c r="N1593" s="117">
        <v>1.64</v>
      </c>
      <c r="O1593" s="146">
        <v>280</v>
      </c>
      <c r="P1593" s="146">
        <v>456</v>
      </c>
      <c r="Q1593" s="242">
        <v>0.125</v>
      </c>
      <c r="R1593" s="118" t="str">
        <f t="shared" si="414"/>
        <v>300 - 399</v>
      </c>
      <c r="S1593" s="118" t="str">
        <f t="shared" si="415"/>
        <v>1.6 - 1.79</v>
      </c>
      <c r="T1593" s="119">
        <f t="shared" si="416"/>
        <v>0.20499999999999999</v>
      </c>
      <c r="U1593" s="120">
        <f t="shared" si="417"/>
        <v>9.6719059016539974E-2</v>
      </c>
      <c r="V1593" s="161">
        <f t="shared" si="418"/>
        <v>0.20499999999999996</v>
      </c>
      <c r="W1593" s="161">
        <f t="shared" si="419"/>
        <v>66.887966032762577</v>
      </c>
      <c r="X1593" s="121">
        <f t="shared" si="420"/>
        <v>1.3345249871249998</v>
      </c>
      <c r="Y1593" s="188">
        <v>10.676199896999998</v>
      </c>
      <c r="Z1593" s="148">
        <f t="shared" si="421"/>
        <v>35</v>
      </c>
      <c r="AA1593" s="148">
        <f t="shared" si="422"/>
        <v>57</v>
      </c>
      <c r="AB1593" s="122">
        <f t="shared" si="423"/>
        <v>326.28276113542722</v>
      </c>
      <c r="AC1593" s="30">
        <f t="shared" si="424"/>
        <v>773.75247213231978</v>
      </c>
      <c r="AD1593" s="31">
        <f t="shared" si="425"/>
        <v>0.61403508771929827</v>
      </c>
      <c r="AE1593" s="164">
        <f t="shared" si="426"/>
        <v>41.655999999999992</v>
      </c>
      <c r="AF1593" s="165">
        <f t="shared" si="427"/>
        <v>1.3345249871249998</v>
      </c>
      <c r="AH1593" t="str">
        <f t="shared" si="428"/>
        <v>2024</v>
      </c>
    </row>
    <row r="1594" spans="1:34" x14ac:dyDescent="0.25">
      <c r="A1594" s="249" t="s">
        <v>573</v>
      </c>
      <c r="D1594" s="282" t="str">
        <f t="shared" si="413"/>
        <v>Q3 2024</v>
      </c>
      <c r="E1594" s="114" t="s">
        <v>137</v>
      </c>
      <c r="F1594" s="115" t="s">
        <v>85</v>
      </c>
      <c r="G1594" s="157" t="s">
        <v>43</v>
      </c>
      <c r="H1594" s="157" t="s">
        <v>197</v>
      </c>
      <c r="I1594" s="116" t="s">
        <v>72</v>
      </c>
      <c r="J1594" s="116" t="s">
        <v>45</v>
      </c>
      <c r="K1594" s="116" t="s">
        <v>78</v>
      </c>
      <c r="L1594" s="116" t="s">
        <v>78</v>
      </c>
      <c r="M1594" s="116" t="s">
        <v>469</v>
      </c>
      <c r="N1594" s="117">
        <v>1.43</v>
      </c>
      <c r="O1594" s="146">
        <v>466</v>
      </c>
      <c r="P1594" s="146">
        <v>466</v>
      </c>
      <c r="Q1594" s="242">
        <v>0.17499999999999999</v>
      </c>
      <c r="R1594" s="118" t="str">
        <f t="shared" si="414"/>
        <v>400 - 499</v>
      </c>
      <c r="S1594" s="118" t="str">
        <f t="shared" si="415"/>
        <v>1.4 - 1.59</v>
      </c>
      <c r="T1594" s="119">
        <f t="shared" si="416"/>
        <v>0.25024999999999997</v>
      </c>
      <c r="U1594" s="120">
        <f t="shared" si="417"/>
        <v>0.11543767234999995</v>
      </c>
      <c r="V1594" s="161">
        <f t="shared" si="418"/>
        <v>0.25024999999999997</v>
      </c>
      <c r="W1594" s="161">
        <f t="shared" si="419"/>
        <v>115.32911601152588</v>
      </c>
      <c r="X1594" s="121">
        <f t="shared" si="420"/>
        <v>2.2561634922749998</v>
      </c>
      <c r="Y1594" s="188">
        <v>12.892362813</v>
      </c>
      <c r="Z1594" s="148">
        <f t="shared" si="421"/>
        <v>1</v>
      </c>
      <c r="AA1594" s="148">
        <f t="shared" si="422"/>
        <v>1</v>
      </c>
      <c r="AB1594" s="122">
        <f t="shared" si="423"/>
        <v>460.85560843766592</v>
      </c>
      <c r="AC1594" s="30">
        <f t="shared" si="424"/>
        <v>659.64384199999984</v>
      </c>
      <c r="AD1594" s="31">
        <f t="shared" si="425"/>
        <v>1</v>
      </c>
      <c r="AE1594" s="164">
        <f t="shared" si="426"/>
        <v>36.321999999999996</v>
      </c>
      <c r="AF1594" s="165">
        <f t="shared" si="427"/>
        <v>2.2561634922749998</v>
      </c>
      <c r="AH1594" t="str">
        <f t="shared" si="428"/>
        <v>2024</v>
      </c>
    </row>
    <row r="1595" spans="1:34" x14ac:dyDescent="0.25">
      <c r="A1595" s="249" t="s">
        <v>573</v>
      </c>
      <c r="D1595" s="282" t="str">
        <f t="shared" si="413"/>
        <v>Q3 2024</v>
      </c>
      <c r="E1595" s="114" t="s">
        <v>137</v>
      </c>
      <c r="F1595" s="115" t="s">
        <v>85</v>
      </c>
      <c r="G1595" s="157" t="s">
        <v>43</v>
      </c>
      <c r="H1595" s="157" t="s">
        <v>197</v>
      </c>
      <c r="I1595" s="116" t="s">
        <v>72</v>
      </c>
      <c r="J1595" s="116" t="s">
        <v>45</v>
      </c>
      <c r="K1595" s="116" t="s">
        <v>78</v>
      </c>
      <c r="L1595" s="116" t="s">
        <v>78</v>
      </c>
      <c r="M1595" s="116"/>
      <c r="N1595" s="117">
        <v>1.32</v>
      </c>
      <c r="O1595" s="146">
        <v>466</v>
      </c>
      <c r="P1595" s="146">
        <v>466</v>
      </c>
      <c r="Q1595" s="242">
        <v>2E-3</v>
      </c>
      <c r="R1595" s="118" t="str">
        <f t="shared" si="414"/>
        <v>400 - 499</v>
      </c>
      <c r="S1595" s="118" t="str">
        <f t="shared" si="415"/>
        <v>1.2 - 1.39</v>
      </c>
      <c r="T1595" s="119">
        <f t="shared" si="416"/>
        <v>2.64E-3</v>
      </c>
      <c r="U1595" s="120">
        <f t="shared" si="417"/>
        <v>1.1241267839999997E-3</v>
      </c>
      <c r="V1595" s="161">
        <f t="shared" si="418"/>
        <v>2.6400000000000004E-3</v>
      </c>
      <c r="W1595" s="161">
        <f t="shared" si="419"/>
        <v>1.3180470401317246</v>
      </c>
      <c r="X1595" s="121">
        <f t="shared" si="420"/>
        <v>2.5784725626E-2</v>
      </c>
      <c r="Y1595" s="188">
        <v>12.892362813</v>
      </c>
      <c r="Z1595" s="148">
        <f t="shared" si="421"/>
        <v>1</v>
      </c>
      <c r="AA1595" s="148">
        <f t="shared" si="422"/>
        <v>1</v>
      </c>
      <c r="AB1595" s="122">
        <f t="shared" si="423"/>
        <v>499.26024247413807</v>
      </c>
      <c r="AC1595" s="30">
        <f t="shared" si="424"/>
        <v>562.06339199999991</v>
      </c>
      <c r="AD1595" s="31">
        <f t="shared" si="425"/>
        <v>1</v>
      </c>
      <c r="AE1595" s="164">
        <f t="shared" si="426"/>
        <v>33.527999999999999</v>
      </c>
      <c r="AF1595" s="165">
        <f t="shared" si="427"/>
        <v>2.5784725626E-2</v>
      </c>
      <c r="AH1595" t="str">
        <f t="shared" si="428"/>
        <v>2024</v>
      </c>
    </row>
    <row r="1596" spans="1:34" x14ac:dyDescent="0.25">
      <c r="A1596" s="249" t="s">
        <v>573</v>
      </c>
      <c r="D1596" s="282" t="str">
        <f t="shared" si="413"/>
        <v>Q3 2024</v>
      </c>
      <c r="E1596" s="114" t="s">
        <v>137</v>
      </c>
      <c r="F1596" s="115" t="s">
        <v>85</v>
      </c>
      <c r="G1596" s="157" t="s">
        <v>43</v>
      </c>
      <c r="H1596" s="157" t="s">
        <v>197</v>
      </c>
      <c r="I1596" s="116" t="s">
        <v>72</v>
      </c>
      <c r="J1596" s="116" t="s">
        <v>45</v>
      </c>
      <c r="K1596" s="116" t="s">
        <v>70</v>
      </c>
      <c r="L1596" s="116" t="s">
        <v>129</v>
      </c>
      <c r="M1596" s="116" t="s">
        <v>485</v>
      </c>
      <c r="N1596" s="117">
        <v>1.6160000000000001</v>
      </c>
      <c r="O1596" s="146">
        <v>192</v>
      </c>
      <c r="P1596" s="146">
        <v>490</v>
      </c>
      <c r="Q1596" s="242">
        <v>0.25</v>
      </c>
      <c r="R1596" s="118" t="str">
        <f t="shared" si="414"/>
        <v>300 - 399</v>
      </c>
      <c r="S1596" s="118" t="str">
        <f t="shared" si="415"/>
        <v>1.6 - 1.79</v>
      </c>
      <c r="T1596" s="119">
        <f t="shared" si="416"/>
        <v>0.40400000000000003</v>
      </c>
      <c r="U1596" s="120">
        <f t="shared" si="417"/>
        <v>0.1430751272137144</v>
      </c>
      <c r="V1596" s="161">
        <f t="shared" si="418"/>
        <v>0.40400000000000003</v>
      </c>
      <c r="W1596" s="161">
        <f t="shared" si="419"/>
        <v>131.56842326333472</v>
      </c>
      <c r="X1596" s="121">
        <f t="shared" si="420"/>
        <v>2.5164704565</v>
      </c>
      <c r="Y1596" s="188">
        <v>10.065881826</v>
      </c>
      <c r="Z1596" s="148">
        <f t="shared" si="421"/>
        <v>96</v>
      </c>
      <c r="AA1596" s="148">
        <f t="shared" si="422"/>
        <v>245</v>
      </c>
      <c r="AB1596" s="122">
        <f t="shared" si="423"/>
        <v>325.66441401815524</v>
      </c>
      <c r="AC1596" s="30">
        <f t="shared" si="424"/>
        <v>572.30050885485764</v>
      </c>
      <c r="AD1596" s="31">
        <f t="shared" si="425"/>
        <v>0.39183673469387753</v>
      </c>
      <c r="AE1596" s="164">
        <f t="shared" si="426"/>
        <v>41.046399999999998</v>
      </c>
      <c r="AF1596" s="165">
        <f t="shared" si="427"/>
        <v>2.5164704565</v>
      </c>
      <c r="AH1596" t="str">
        <f t="shared" si="428"/>
        <v>2024</v>
      </c>
    </row>
    <row r="1597" spans="1:34" x14ac:dyDescent="0.25">
      <c r="A1597" s="249" t="s">
        <v>573</v>
      </c>
      <c r="D1597" s="282" t="str">
        <f t="shared" si="413"/>
        <v>Q3 2024</v>
      </c>
      <c r="E1597" s="114" t="s">
        <v>137</v>
      </c>
      <c r="F1597" s="115" t="s">
        <v>85</v>
      </c>
      <c r="G1597" s="157" t="s">
        <v>43</v>
      </c>
      <c r="H1597" s="157" t="s">
        <v>197</v>
      </c>
      <c r="I1597" s="116" t="s">
        <v>73</v>
      </c>
      <c r="J1597" s="116" t="s">
        <v>45</v>
      </c>
      <c r="K1597" s="116" t="s">
        <v>70</v>
      </c>
      <c r="L1597" s="116" t="s">
        <v>129</v>
      </c>
      <c r="M1597" s="116"/>
      <c r="N1597" s="117">
        <v>1.48</v>
      </c>
      <c r="O1597" s="146">
        <v>466</v>
      </c>
      <c r="P1597" s="146">
        <v>466</v>
      </c>
      <c r="Q1597" s="242">
        <v>7.0000000000000007E-2</v>
      </c>
      <c r="R1597" s="118" t="str">
        <f t="shared" si="414"/>
        <v>400 - 499</v>
      </c>
      <c r="S1597" s="118" t="str">
        <f t="shared" si="415"/>
        <v>1.4 - 1.59</v>
      </c>
      <c r="T1597" s="119">
        <f t="shared" si="416"/>
        <v>0.10360000000000001</v>
      </c>
      <c r="U1597" s="120">
        <f t="shared" si="417"/>
        <v>4.946054624E-2</v>
      </c>
      <c r="V1597" s="161">
        <f t="shared" si="418"/>
        <v>0.10360000000000001</v>
      </c>
      <c r="W1597" s="161">
        <f t="shared" si="419"/>
        <v>46.131646404610365</v>
      </c>
      <c r="X1597" s="121">
        <f t="shared" si="420"/>
        <v>0.52896820284000001</v>
      </c>
      <c r="Y1597" s="188">
        <v>7.5566886119999994</v>
      </c>
      <c r="Z1597" s="148">
        <f t="shared" si="421"/>
        <v>1</v>
      </c>
      <c r="AA1597" s="148">
        <f t="shared" si="422"/>
        <v>1</v>
      </c>
      <c r="AB1597" s="122">
        <f t="shared" si="423"/>
        <v>445.28616220666368</v>
      </c>
      <c r="AC1597" s="30">
        <f t="shared" si="424"/>
        <v>706.57923199999993</v>
      </c>
      <c r="AD1597" s="31">
        <f t="shared" si="425"/>
        <v>1</v>
      </c>
      <c r="AE1597" s="164">
        <f t="shared" si="426"/>
        <v>37.591999999999999</v>
      </c>
      <c r="AF1597" s="165">
        <f t="shared" si="427"/>
        <v>0.52896820284000001</v>
      </c>
      <c r="AH1597" t="str">
        <f t="shared" si="428"/>
        <v>2024</v>
      </c>
    </row>
    <row r="1598" spans="1:34" x14ac:dyDescent="0.25">
      <c r="A1598" s="249" t="s">
        <v>573</v>
      </c>
      <c r="D1598" s="282" t="str">
        <f t="shared" si="413"/>
        <v>Q3 2024</v>
      </c>
      <c r="E1598" s="114" t="s">
        <v>137</v>
      </c>
      <c r="F1598" s="115" t="s">
        <v>85</v>
      </c>
      <c r="G1598" s="157" t="s">
        <v>43</v>
      </c>
      <c r="H1598" s="157" t="s">
        <v>197</v>
      </c>
      <c r="I1598" s="116" t="s">
        <v>89</v>
      </c>
      <c r="J1598" s="116" t="s">
        <v>45</v>
      </c>
      <c r="K1598" s="116" t="s">
        <v>70</v>
      </c>
      <c r="L1598" s="116" t="s">
        <v>120</v>
      </c>
      <c r="M1598" s="116" t="s">
        <v>277</v>
      </c>
      <c r="N1598" s="117">
        <v>1.04</v>
      </c>
      <c r="O1598" s="146">
        <v>184</v>
      </c>
      <c r="P1598" s="146">
        <v>276</v>
      </c>
      <c r="Q1598" s="242">
        <v>1.4999999999999999E-2</v>
      </c>
      <c r="R1598" s="118" t="str">
        <f t="shared" si="414"/>
        <v>300 - 399</v>
      </c>
      <c r="S1598" s="118" t="str">
        <f t="shared" si="415"/>
        <v>1 - 1.19</v>
      </c>
      <c r="T1598" s="119">
        <f t="shared" si="416"/>
        <v>1.5599999999999999E-2</v>
      </c>
      <c r="U1598" s="120">
        <f t="shared" si="417"/>
        <v>4.8309580800000003E-3</v>
      </c>
      <c r="V1598" s="161">
        <f t="shared" si="418"/>
        <v>1.5599999999999999E-2</v>
      </c>
      <c r="W1598" s="161">
        <f t="shared" si="419"/>
        <v>4.9756607601403049</v>
      </c>
      <c r="X1598" s="121">
        <f t="shared" si="420"/>
        <v>0.11335032917999999</v>
      </c>
      <c r="Y1598" s="188">
        <v>7.5566886119999994</v>
      </c>
      <c r="Z1598" s="148">
        <f t="shared" si="421"/>
        <v>2</v>
      </c>
      <c r="AA1598" s="148">
        <f t="shared" si="422"/>
        <v>3</v>
      </c>
      <c r="AB1598" s="122">
        <f t="shared" si="423"/>
        <v>318.95261282950673</v>
      </c>
      <c r="AC1598" s="30">
        <f t="shared" si="424"/>
        <v>322.063872</v>
      </c>
      <c r="AD1598" s="31">
        <f t="shared" si="425"/>
        <v>0.66666666666666663</v>
      </c>
      <c r="AE1598" s="164">
        <f t="shared" si="426"/>
        <v>26.416</v>
      </c>
      <c r="AF1598" s="165">
        <f t="shared" si="427"/>
        <v>0.11335032917999999</v>
      </c>
      <c r="AH1598" t="str">
        <f t="shared" si="428"/>
        <v>2024</v>
      </c>
    </row>
    <row r="1599" spans="1:34" x14ac:dyDescent="0.25">
      <c r="A1599" s="249" t="s">
        <v>573</v>
      </c>
      <c r="D1599" s="282" t="str">
        <f t="shared" si="413"/>
        <v>Q3 2024</v>
      </c>
      <c r="E1599" s="114" t="s">
        <v>137</v>
      </c>
      <c r="F1599" s="115" t="s">
        <v>85</v>
      </c>
      <c r="G1599" s="157" t="s">
        <v>43</v>
      </c>
      <c r="H1599" s="157" t="s">
        <v>197</v>
      </c>
      <c r="I1599" s="116" t="s">
        <v>73</v>
      </c>
      <c r="J1599" s="116" t="s">
        <v>45</v>
      </c>
      <c r="K1599" s="116" t="s">
        <v>70</v>
      </c>
      <c r="L1599" s="116" t="s">
        <v>120</v>
      </c>
      <c r="M1599" s="116"/>
      <c r="N1599" s="117">
        <v>1.72</v>
      </c>
      <c r="O1599" s="146">
        <v>466</v>
      </c>
      <c r="P1599" s="146">
        <v>466</v>
      </c>
      <c r="Q1599" s="242">
        <v>0.02</v>
      </c>
      <c r="R1599" s="118" t="str">
        <f t="shared" si="414"/>
        <v>300 - 399</v>
      </c>
      <c r="S1599" s="118" t="str">
        <f t="shared" si="415"/>
        <v>1.6 - 1.79</v>
      </c>
      <c r="T1599" s="119">
        <f t="shared" si="416"/>
        <v>3.44E-2</v>
      </c>
      <c r="U1599" s="120">
        <f t="shared" si="417"/>
        <v>1.9086413439999998E-2</v>
      </c>
      <c r="V1599" s="161">
        <f t="shared" si="418"/>
        <v>3.44E-2</v>
      </c>
      <c r="W1599" s="161">
        <f t="shared" si="419"/>
        <v>13.180470401317246</v>
      </c>
      <c r="X1599" s="121">
        <f t="shared" si="420"/>
        <v>0.25784725625999999</v>
      </c>
      <c r="Y1599" s="188">
        <v>12.892362813</v>
      </c>
      <c r="Z1599" s="148">
        <f t="shared" si="421"/>
        <v>1</v>
      </c>
      <c r="AA1599" s="148">
        <f t="shared" si="422"/>
        <v>1</v>
      </c>
      <c r="AB1599" s="122">
        <f t="shared" si="423"/>
        <v>383.15320934061759</v>
      </c>
      <c r="AC1599" s="30">
        <f t="shared" si="424"/>
        <v>954.32067199999983</v>
      </c>
      <c r="AD1599" s="31">
        <f t="shared" si="425"/>
        <v>1</v>
      </c>
      <c r="AE1599" s="164">
        <f t="shared" si="426"/>
        <v>43.687999999999995</v>
      </c>
      <c r="AF1599" s="165">
        <f t="shared" si="427"/>
        <v>0.25784725625999999</v>
      </c>
      <c r="AH1599" t="str">
        <f t="shared" si="428"/>
        <v>2024</v>
      </c>
    </row>
    <row r="1600" spans="1:34" x14ac:dyDescent="0.25">
      <c r="A1600" s="249" t="s">
        <v>573</v>
      </c>
      <c r="D1600" s="282" t="str">
        <f t="shared" si="413"/>
        <v>Q3 2024</v>
      </c>
      <c r="E1600" s="114" t="s">
        <v>137</v>
      </c>
      <c r="F1600" s="115" t="s">
        <v>85</v>
      </c>
      <c r="G1600" s="157" t="s">
        <v>43</v>
      </c>
      <c r="H1600" s="157" t="s">
        <v>197</v>
      </c>
      <c r="I1600" s="116" t="s">
        <v>73</v>
      </c>
      <c r="J1600" s="116" t="s">
        <v>45</v>
      </c>
      <c r="K1600" s="116" t="s">
        <v>70</v>
      </c>
      <c r="L1600" s="116" t="s">
        <v>120</v>
      </c>
      <c r="M1600" s="116" t="s">
        <v>277</v>
      </c>
      <c r="N1600" s="117">
        <v>1.04</v>
      </c>
      <c r="O1600" s="146">
        <v>184</v>
      </c>
      <c r="P1600" s="146">
        <v>276</v>
      </c>
      <c r="Q1600" s="242">
        <v>0.52</v>
      </c>
      <c r="R1600" s="118" t="str">
        <f t="shared" si="414"/>
        <v>300 - 399</v>
      </c>
      <c r="S1600" s="118" t="str">
        <f t="shared" si="415"/>
        <v>1 - 1.19</v>
      </c>
      <c r="T1600" s="119">
        <f t="shared" si="416"/>
        <v>0.54080000000000006</v>
      </c>
      <c r="U1600" s="120">
        <f t="shared" si="417"/>
        <v>0.16747321343999999</v>
      </c>
      <c r="V1600" s="161">
        <f t="shared" si="418"/>
        <v>0.54080000000000006</v>
      </c>
      <c r="W1600" s="161">
        <f t="shared" si="419"/>
        <v>172.48957301819726</v>
      </c>
      <c r="X1600" s="121">
        <f t="shared" si="420"/>
        <v>3.9294780782399998</v>
      </c>
      <c r="Y1600" s="188">
        <v>7.5566886119999994</v>
      </c>
      <c r="Z1600" s="148">
        <f t="shared" si="421"/>
        <v>2</v>
      </c>
      <c r="AA1600" s="148">
        <f t="shared" si="422"/>
        <v>3</v>
      </c>
      <c r="AB1600" s="122">
        <f t="shared" si="423"/>
        <v>318.95261282950673</v>
      </c>
      <c r="AC1600" s="30">
        <f t="shared" si="424"/>
        <v>322.063872</v>
      </c>
      <c r="AD1600" s="31">
        <f t="shared" si="425"/>
        <v>0.66666666666666663</v>
      </c>
      <c r="AE1600" s="164">
        <f t="shared" si="426"/>
        <v>26.416</v>
      </c>
      <c r="AF1600" s="165">
        <f t="shared" si="427"/>
        <v>3.9294780782399998</v>
      </c>
      <c r="AH1600" t="str">
        <f t="shared" si="428"/>
        <v>2024</v>
      </c>
    </row>
    <row r="1601" spans="1:34" x14ac:dyDescent="0.25">
      <c r="A1601" s="249" t="s">
        <v>573</v>
      </c>
      <c r="D1601" s="282" t="str">
        <f t="shared" si="413"/>
        <v>Q3 2024</v>
      </c>
      <c r="E1601" s="114" t="s">
        <v>137</v>
      </c>
      <c r="F1601" s="115" t="s">
        <v>85</v>
      </c>
      <c r="G1601" s="157" t="s">
        <v>43</v>
      </c>
      <c r="H1601" s="157" t="s">
        <v>197</v>
      </c>
      <c r="I1601" s="116" t="s">
        <v>72</v>
      </c>
      <c r="J1601" s="116" t="s">
        <v>45</v>
      </c>
      <c r="K1601" s="116" t="s">
        <v>70</v>
      </c>
      <c r="L1601" s="116" t="s">
        <v>118</v>
      </c>
      <c r="M1601" s="116"/>
      <c r="N1601" s="117">
        <v>1.41</v>
      </c>
      <c r="O1601" s="146">
        <v>320</v>
      </c>
      <c r="P1601" s="146">
        <v>450</v>
      </c>
      <c r="Q1601" s="242">
        <v>0.13200000000000001</v>
      </c>
      <c r="R1601" s="118" t="str">
        <f t="shared" si="414"/>
        <v>300 - 399</v>
      </c>
      <c r="S1601" s="118" t="str">
        <f t="shared" si="415"/>
        <v>1.4 - 1.59</v>
      </c>
      <c r="T1601" s="119">
        <f t="shared" si="416"/>
        <v>0.18612000000000001</v>
      </c>
      <c r="U1601" s="120">
        <f t="shared" si="417"/>
        <v>7.996218584705804E-2</v>
      </c>
      <c r="V1601" s="161">
        <f t="shared" si="418"/>
        <v>0.18611999999999998</v>
      </c>
      <c r="W1601" s="161">
        <f t="shared" si="419"/>
        <v>72.887431015230604</v>
      </c>
      <c r="X1601" s="121">
        <f t="shared" si="420"/>
        <v>1.4749631534880001</v>
      </c>
      <c r="Y1601" s="188">
        <v>11.173963284000001</v>
      </c>
      <c r="Z1601" s="148">
        <f t="shared" si="421"/>
        <v>32</v>
      </c>
      <c r="AA1601" s="148">
        <f t="shared" si="422"/>
        <v>45</v>
      </c>
      <c r="AB1601" s="122">
        <f t="shared" si="423"/>
        <v>391.61525368166025</v>
      </c>
      <c r="AC1601" s="30">
        <f t="shared" si="424"/>
        <v>605.7741352049851</v>
      </c>
      <c r="AD1601" s="31">
        <f t="shared" si="425"/>
        <v>0.71111111111111114</v>
      </c>
      <c r="AE1601" s="164">
        <f t="shared" si="426"/>
        <v>35.813999999999993</v>
      </c>
      <c r="AF1601" s="165">
        <f t="shared" si="427"/>
        <v>1.4749631534880001</v>
      </c>
      <c r="AH1601" t="str">
        <f t="shared" si="428"/>
        <v>2024</v>
      </c>
    </row>
    <row r="1602" spans="1:34" x14ac:dyDescent="0.25">
      <c r="A1602" s="249" t="s">
        <v>573</v>
      </c>
      <c r="D1602" s="282" t="str">
        <f t="shared" si="413"/>
        <v>Q3 2024</v>
      </c>
      <c r="E1602" s="114" t="s">
        <v>137</v>
      </c>
      <c r="F1602" s="115" t="s">
        <v>85</v>
      </c>
      <c r="G1602" s="157" t="s">
        <v>43</v>
      </c>
      <c r="H1602" s="157" t="s">
        <v>197</v>
      </c>
      <c r="I1602" s="116" t="s">
        <v>72</v>
      </c>
      <c r="J1602" s="116" t="s">
        <v>45</v>
      </c>
      <c r="K1602" s="116" t="s">
        <v>70</v>
      </c>
      <c r="L1602" s="116" t="s">
        <v>118</v>
      </c>
      <c r="M1602" s="116" t="s">
        <v>561</v>
      </c>
      <c r="N1602" s="117">
        <v>1.2</v>
      </c>
      <c r="O1602" s="146">
        <v>390</v>
      </c>
      <c r="P1602" s="146">
        <v>390</v>
      </c>
      <c r="Q1602" s="242">
        <v>0.59</v>
      </c>
      <c r="R1602" s="118" t="str">
        <f t="shared" si="414"/>
        <v>400 - 499</v>
      </c>
      <c r="S1602" s="118" t="str">
        <f t="shared" si="415"/>
        <v>1.2 - 1.39</v>
      </c>
      <c r="T1602" s="119">
        <f t="shared" si="416"/>
        <v>0.70799999999999996</v>
      </c>
      <c r="U1602" s="120">
        <f t="shared" si="417"/>
        <v>0.27406396799999994</v>
      </c>
      <c r="V1602" s="161">
        <f t="shared" si="418"/>
        <v>0.70799999999999985</v>
      </c>
      <c r="W1602" s="161">
        <f t="shared" si="419"/>
        <v>325.41054070204916</v>
      </c>
      <c r="X1602" s="121">
        <f t="shared" si="420"/>
        <v>6.5926383375600004</v>
      </c>
      <c r="Y1602" s="188">
        <v>11.173963284000001</v>
      </c>
      <c r="Z1602" s="148">
        <f t="shared" si="421"/>
        <v>1</v>
      </c>
      <c r="AA1602" s="148">
        <f t="shared" si="422"/>
        <v>1</v>
      </c>
      <c r="AB1602" s="122">
        <f t="shared" si="423"/>
        <v>459.61940777125591</v>
      </c>
      <c r="AC1602" s="30">
        <f t="shared" si="424"/>
        <v>464.51519999999988</v>
      </c>
      <c r="AD1602" s="31">
        <f t="shared" si="425"/>
        <v>1</v>
      </c>
      <c r="AE1602" s="164">
        <f t="shared" si="426"/>
        <v>30.479999999999997</v>
      </c>
      <c r="AF1602" s="165">
        <f t="shared" si="427"/>
        <v>6.5926383375600004</v>
      </c>
      <c r="AH1602" t="str">
        <f t="shared" si="428"/>
        <v>2024</v>
      </c>
    </row>
    <row r="1603" spans="1:34" x14ac:dyDescent="0.25">
      <c r="A1603" s="249" t="s">
        <v>573</v>
      </c>
      <c r="D1603" s="282" t="str">
        <f t="shared" si="413"/>
        <v>Q3 2024</v>
      </c>
      <c r="E1603" s="114" t="s">
        <v>137</v>
      </c>
      <c r="F1603" s="115" t="s">
        <v>85</v>
      </c>
      <c r="G1603" s="157" t="s">
        <v>43</v>
      </c>
      <c r="H1603" s="157" t="s">
        <v>197</v>
      </c>
      <c r="I1603" s="116" t="s">
        <v>72</v>
      </c>
      <c r="J1603" s="116" t="s">
        <v>45</v>
      </c>
      <c r="K1603" s="116" t="s">
        <v>70</v>
      </c>
      <c r="L1603" s="116" t="s">
        <v>422</v>
      </c>
      <c r="M1603" s="116" t="s">
        <v>428</v>
      </c>
      <c r="N1603" s="117">
        <v>1.47</v>
      </c>
      <c r="O1603" s="146">
        <v>368</v>
      </c>
      <c r="P1603" s="146">
        <v>194</v>
      </c>
      <c r="Q1603" s="242">
        <v>0.14000000000000001</v>
      </c>
      <c r="R1603" s="118" t="str">
        <f t="shared" si="414"/>
        <v>200 - 299</v>
      </c>
      <c r="S1603" s="118" t="str">
        <f t="shared" si="415"/>
        <v>1.4 - 1.59</v>
      </c>
      <c r="T1603" s="119">
        <f t="shared" si="416"/>
        <v>0.20580000000000001</v>
      </c>
      <c r="U1603" s="120">
        <f t="shared" si="417"/>
        <v>8.051614765763733E-2</v>
      </c>
      <c r="V1603" s="161">
        <f t="shared" si="418"/>
        <v>0.20580000000000001</v>
      </c>
      <c r="W1603" s="161">
        <f t="shared" si="419"/>
        <v>58.240673073033769</v>
      </c>
      <c r="X1603" s="121">
        <f t="shared" si="420"/>
        <v>1.2193165353600002</v>
      </c>
      <c r="Y1603" s="188">
        <v>8.7094038240000007</v>
      </c>
      <c r="Z1603" s="148">
        <f t="shared" si="421"/>
        <v>184</v>
      </c>
      <c r="AA1603" s="148">
        <f t="shared" si="422"/>
        <v>97</v>
      </c>
      <c r="AB1603" s="122">
        <f t="shared" si="423"/>
        <v>282.99646779899786</v>
      </c>
      <c r="AC1603" s="30">
        <f t="shared" si="424"/>
        <v>575.11534041169523</v>
      </c>
      <c r="AD1603" s="31">
        <f t="shared" si="425"/>
        <v>1.8969072164948453</v>
      </c>
      <c r="AE1603" s="164">
        <f t="shared" si="426"/>
        <v>37.337999999999994</v>
      </c>
      <c r="AF1603" s="165">
        <f t="shared" si="427"/>
        <v>1.2193165353600002</v>
      </c>
      <c r="AH1603" t="str">
        <f t="shared" si="428"/>
        <v>2024</v>
      </c>
    </row>
    <row r="1604" spans="1:34" x14ac:dyDescent="0.25">
      <c r="A1604" s="249" t="s">
        <v>573</v>
      </c>
      <c r="D1604" s="282" t="str">
        <f t="shared" si="413"/>
        <v>Q3 2024</v>
      </c>
      <c r="E1604" s="114" t="s">
        <v>137</v>
      </c>
      <c r="F1604" s="115" t="s">
        <v>85</v>
      </c>
      <c r="G1604" s="157" t="s">
        <v>43</v>
      </c>
      <c r="H1604" s="157" t="s">
        <v>197</v>
      </c>
      <c r="I1604" s="116" t="s">
        <v>72</v>
      </c>
      <c r="J1604" s="116" t="s">
        <v>45</v>
      </c>
      <c r="K1604" s="116" t="s">
        <v>70</v>
      </c>
      <c r="L1604" s="116" t="s">
        <v>77</v>
      </c>
      <c r="M1604" s="116" t="s">
        <v>295</v>
      </c>
      <c r="N1604" s="117">
        <v>1.6</v>
      </c>
      <c r="O1604" s="146">
        <v>400</v>
      </c>
      <c r="P1604" s="146">
        <v>400</v>
      </c>
      <c r="Q1604" s="242">
        <v>0.34</v>
      </c>
      <c r="R1604" s="118" t="str">
        <f t="shared" si="414"/>
        <v>300 - 399</v>
      </c>
      <c r="S1604" s="118" t="str">
        <f t="shared" si="415"/>
        <v>1.6 - 1.79</v>
      </c>
      <c r="T1604" s="119">
        <f t="shared" si="416"/>
        <v>0.54400000000000004</v>
      </c>
      <c r="U1604" s="120">
        <f t="shared" si="417"/>
        <v>0.280773632</v>
      </c>
      <c r="V1604" s="161">
        <f t="shared" si="418"/>
        <v>0.54400000000000004</v>
      </c>
      <c r="W1604" s="161">
        <f t="shared" si="419"/>
        <v>192.33304448274095</v>
      </c>
      <c r="X1604" s="121">
        <f t="shared" si="420"/>
        <v>3.8760146033400007</v>
      </c>
      <c r="Y1604" s="188">
        <v>11.400042951000001</v>
      </c>
      <c r="Z1604" s="148">
        <f t="shared" si="421"/>
        <v>1</v>
      </c>
      <c r="AA1604" s="148">
        <f t="shared" si="422"/>
        <v>1</v>
      </c>
      <c r="AB1604" s="122">
        <f t="shared" si="423"/>
        <v>353.55339059327378</v>
      </c>
      <c r="AC1604" s="30">
        <f t="shared" si="424"/>
        <v>825.8048</v>
      </c>
      <c r="AD1604" s="31">
        <f t="shared" si="425"/>
        <v>1</v>
      </c>
      <c r="AE1604" s="164">
        <f t="shared" si="426"/>
        <v>40.64</v>
      </c>
      <c r="AF1604" s="165">
        <f t="shared" si="427"/>
        <v>3.8760146033400007</v>
      </c>
      <c r="AH1604" t="str">
        <f t="shared" si="428"/>
        <v>2024</v>
      </c>
    </row>
    <row r="1605" spans="1:34" x14ac:dyDescent="0.25">
      <c r="A1605" s="249" t="s">
        <v>573</v>
      </c>
      <c r="D1605" s="282" t="str">
        <f t="shared" si="413"/>
        <v>Q3 2024</v>
      </c>
      <c r="E1605" s="114" t="s">
        <v>137</v>
      </c>
      <c r="F1605" s="115" t="s">
        <v>85</v>
      </c>
      <c r="G1605" s="157" t="s">
        <v>43</v>
      </c>
      <c r="H1605" s="157" t="s">
        <v>197</v>
      </c>
      <c r="I1605" s="116" t="s">
        <v>58</v>
      </c>
      <c r="J1605" s="116" t="s">
        <v>45</v>
      </c>
      <c r="K1605" s="116" t="s">
        <v>70</v>
      </c>
      <c r="L1605" s="116" t="s">
        <v>148</v>
      </c>
      <c r="M1605" s="116" t="s">
        <v>424</v>
      </c>
      <c r="N1605" s="117">
        <v>1.6</v>
      </c>
      <c r="O1605" s="146">
        <v>320</v>
      </c>
      <c r="P1605" s="146">
        <v>360</v>
      </c>
      <c r="Q1605" s="242">
        <v>0.28000000000000003</v>
      </c>
      <c r="R1605" s="118" t="str">
        <f t="shared" si="414"/>
        <v>300 - 399</v>
      </c>
      <c r="S1605" s="118" t="str">
        <f t="shared" si="415"/>
        <v>1.6 - 1.79</v>
      </c>
      <c r="T1605" s="119">
        <f t="shared" si="416"/>
        <v>0.44800000000000006</v>
      </c>
      <c r="U1605" s="120">
        <f t="shared" si="417"/>
        <v>0.22963068645517243</v>
      </c>
      <c r="V1605" s="161">
        <f t="shared" si="418"/>
        <v>0.44800000000000006</v>
      </c>
      <c r="W1605" s="161">
        <f t="shared" si="419"/>
        <v>134.86585928247371</v>
      </c>
      <c r="X1605" s="121">
        <f t="shared" si="420"/>
        <v>2.8121981857200002</v>
      </c>
      <c r="Y1605" s="188">
        <v>10.043564949</v>
      </c>
      <c r="Z1605" s="148">
        <f t="shared" si="421"/>
        <v>8</v>
      </c>
      <c r="AA1605" s="148">
        <f t="shared" si="422"/>
        <v>9</v>
      </c>
      <c r="AB1605" s="122">
        <f t="shared" si="423"/>
        <v>301.03986446980736</v>
      </c>
      <c r="AC1605" s="30">
        <f t="shared" si="424"/>
        <v>820.10959448275855</v>
      </c>
      <c r="AD1605" s="31">
        <f t="shared" si="425"/>
        <v>0.88888888888888884</v>
      </c>
      <c r="AE1605" s="164">
        <f t="shared" si="426"/>
        <v>40.64</v>
      </c>
      <c r="AF1605" s="165">
        <f t="shared" si="427"/>
        <v>2.8121981857200002</v>
      </c>
      <c r="AH1605" t="str">
        <f t="shared" si="428"/>
        <v>2024</v>
      </c>
    </row>
    <row r="1606" spans="1:34" x14ac:dyDescent="0.25">
      <c r="A1606" s="249" t="s">
        <v>573</v>
      </c>
      <c r="D1606" s="282" t="str">
        <f t="shared" si="413"/>
        <v>Q3 2024</v>
      </c>
      <c r="E1606" s="114" t="s">
        <v>137</v>
      </c>
      <c r="F1606" s="115" t="s">
        <v>85</v>
      </c>
      <c r="G1606" s="157" t="s">
        <v>43</v>
      </c>
      <c r="H1606" s="157" t="s">
        <v>197</v>
      </c>
      <c r="I1606" s="116" t="s">
        <v>50</v>
      </c>
      <c r="J1606" s="116" t="s">
        <v>45</v>
      </c>
      <c r="K1606" s="116" t="s">
        <v>70</v>
      </c>
      <c r="L1606" s="116" t="s">
        <v>70</v>
      </c>
      <c r="M1606" s="116" t="s">
        <v>152</v>
      </c>
      <c r="N1606" s="117">
        <v>1.4</v>
      </c>
      <c r="O1606" s="146">
        <v>240</v>
      </c>
      <c r="P1606" s="146">
        <v>240</v>
      </c>
      <c r="Q1606" s="242">
        <v>0.18</v>
      </c>
      <c r="R1606" s="118" t="str">
        <f t="shared" si="414"/>
        <v>200 - 299</v>
      </c>
      <c r="S1606" s="118" t="str">
        <f t="shared" si="415"/>
        <v>1.4 - 1.59</v>
      </c>
      <c r="T1606" s="119">
        <f t="shared" si="416"/>
        <v>0.252</v>
      </c>
      <c r="U1606" s="120">
        <f t="shared" si="417"/>
        <v>0.11380622399999997</v>
      </c>
      <c r="V1606" s="161">
        <f t="shared" si="418"/>
        <v>0.25199999999999995</v>
      </c>
      <c r="W1606" s="161">
        <f t="shared" si="419"/>
        <v>61.094025894517706</v>
      </c>
      <c r="X1606" s="121">
        <f t="shared" si="420"/>
        <v>1.40089829022</v>
      </c>
      <c r="Y1606" s="188">
        <v>7.7827682790000008</v>
      </c>
      <c r="Z1606" s="148">
        <f t="shared" si="421"/>
        <v>1</v>
      </c>
      <c r="AA1606" s="148">
        <f t="shared" si="422"/>
        <v>1</v>
      </c>
      <c r="AB1606" s="122">
        <f t="shared" si="423"/>
        <v>242.43661069253059</v>
      </c>
      <c r="AC1606" s="30">
        <f t="shared" si="424"/>
        <v>632.25679999999988</v>
      </c>
      <c r="AD1606" s="31">
        <f t="shared" si="425"/>
        <v>1</v>
      </c>
      <c r="AE1606" s="164">
        <f t="shared" si="426"/>
        <v>35.559999999999995</v>
      </c>
      <c r="AF1606" s="165">
        <f t="shared" si="427"/>
        <v>1.40089829022</v>
      </c>
      <c r="AH1606" t="str">
        <f t="shared" si="428"/>
        <v>2024</v>
      </c>
    </row>
    <row r="1607" spans="1:34" x14ac:dyDescent="0.25">
      <c r="A1607" s="249" t="s">
        <v>573</v>
      </c>
      <c r="D1607" s="282" t="str">
        <f t="shared" si="413"/>
        <v>Q3 2024</v>
      </c>
      <c r="E1607" s="114" t="s">
        <v>137</v>
      </c>
      <c r="F1607" s="115" t="s">
        <v>85</v>
      </c>
      <c r="G1607" s="157" t="s">
        <v>43</v>
      </c>
      <c r="H1607" s="157" t="s">
        <v>197</v>
      </c>
      <c r="I1607" s="116" t="s">
        <v>58</v>
      </c>
      <c r="J1607" s="116" t="s">
        <v>45</v>
      </c>
      <c r="K1607" s="116" t="s">
        <v>70</v>
      </c>
      <c r="L1607" s="116" t="s">
        <v>70</v>
      </c>
      <c r="M1607" s="116" t="s">
        <v>131</v>
      </c>
      <c r="N1607" s="117">
        <v>1.4</v>
      </c>
      <c r="O1607" s="146">
        <v>400</v>
      </c>
      <c r="P1607" s="146">
        <v>400</v>
      </c>
      <c r="Q1607" s="242">
        <v>1.1000000000000001</v>
      </c>
      <c r="R1607" s="118" t="str">
        <f t="shared" si="414"/>
        <v>400 - 499</v>
      </c>
      <c r="S1607" s="118" t="str">
        <f t="shared" si="415"/>
        <v>1.4 - 1.59</v>
      </c>
      <c r="T1607" s="119">
        <f t="shared" si="416"/>
        <v>1.54</v>
      </c>
      <c r="U1607" s="120">
        <f t="shared" si="417"/>
        <v>0.6954824799999999</v>
      </c>
      <c r="V1607" s="161">
        <f t="shared" si="418"/>
        <v>1.54</v>
      </c>
      <c r="W1607" s="161">
        <f t="shared" si="419"/>
        <v>622.25396744416184</v>
      </c>
      <c r="X1607" s="121">
        <f t="shared" si="420"/>
        <v>12.540047246100002</v>
      </c>
      <c r="Y1607" s="188">
        <v>11.400042951000001</v>
      </c>
      <c r="Z1607" s="148">
        <f t="shared" si="421"/>
        <v>1</v>
      </c>
      <c r="AA1607" s="148">
        <f t="shared" si="422"/>
        <v>1</v>
      </c>
      <c r="AB1607" s="122">
        <f t="shared" si="423"/>
        <v>404.06101782088433</v>
      </c>
      <c r="AC1607" s="30">
        <f t="shared" si="424"/>
        <v>632.25679999999988</v>
      </c>
      <c r="AD1607" s="31">
        <f t="shared" si="425"/>
        <v>1</v>
      </c>
      <c r="AE1607" s="164">
        <f t="shared" si="426"/>
        <v>35.559999999999995</v>
      </c>
      <c r="AF1607" s="165">
        <f t="shared" si="427"/>
        <v>12.540047246100002</v>
      </c>
      <c r="AH1607" t="str">
        <f t="shared" si="428"/>
        <v>2024</v>
      </c>
    </row>
    <row r="1608" spans="1:34" x14ac:dyDescent="0.25">
      <c r="A1608" s="249" t="s">
        <v>573</v>
      </c>
      <c r="D1608" s="282" t="str">
        <f t="shared" si="413"/>
        <v>Q3 2024</v>
      </c>
      <c r="E1608" s="114" t="s">
        <v>137</v>
      </c>
      <c r="F1608" s="115" t="s">
        <v>85</v>
      </c>
      <c r="G1608" s="157" t="s">
        <v>43</v>
      </c>
      <c r="H1608" s="157" t="s">
        <v>197</v>
      </c>
      <c r="I1608" s="116" t="s">
        <v>58</v>
      </c>
      <c r="J1608" s="116" t="s">
        <v>45</v>
      </c>
      <c r="K1608" s="116" t="s">
        <v>70</v>
      </c>
      <c r="L1608" s="116" t="s">
        <v>70</v>
      </c>
      <c r="M1608" s="116" t="s">
        <v>131</v>
      </c>
      <c r="N1608" s="117">
        <v>1.1000000000000001</v>
      </c>
      <c r="O1608" s="146">
        <v>126</v>
      </c>
      <c r="P1608" s="146">
        <v>294</v>
      </c>
      <c r="Q1608" s="242">
        <v>0.1</v>
      </c>
      <c r="R1608" s="118" t="str">
        <f t="shared" si="414"/>
        <v>200 - 299</v>
      </c>
      <c r="S1608" s="118" t="str">
        <f t="shared" si="415"/>
        <v>1 - 1.19</v>
      </c>
      <c r="T1608" s="119">
        <f t="shared" si="416"/>
        <v>0.11000000000000001</v>
      </c>
      <c r="U1608" s="120">
        <f t="shared" si="417"/>
        <v>2.8264682068965524E-2</v>
      </c>
      <c r="V1608" s="161">
        <f t="shared" si="418"/>
        <v>0.11000000000000003</v>
      </c>
      <c r="W1608" s="161">
        <f t="shared" si="419"/>
        <v>31.986247044628414</v>
      </c>
      <c r="X1608" s="121">
        <f t="shared" si="420"/>
        <v>0.55484556330923529</v>
      </c>
      <c r="Y1608" s="188">
        <v>5.5484556330923525</v>
      </c>
      <c r="Z1608" s="148">
        <f t="shared" si="421"/>
        <v>3</v>
      </c>
      <c r="AA1608" s="148">
        <f t="shared" si="422"/>
        <v>7</v>
      </c>
      <c r="AB1608" s="122">
        <f t="shared" si="423"/>
        <v>290.78406404207647</v>
      </c>
      <c r="AC1608" s="30">
        <f t="shared" si="424"/>
        <v>282.64682068965521</v>
      </c>
      <c r="AD1608" s="31">
        <f t="shared" si="425"/>
        <v>0.42857142857142855</v>
      </c>
      <c r="AE1608" s="164">
        <f t="shared" si="426"/>
        <v>27.94</v>
      </c>
      <c r="AF1608" s="165">
        <f t="shared" si="427"/>
        <v>0.55484556330923529</v>
      </c>
      <c r="AH1608" t="str">
        <f t="shared" si="428"/>
        <v>2024</v>
      </c>
    </row>
    <row r="1609" spans="1:34" x14ac:dyDescent="0.25">
      <c r="A1609" s="249" t="s">
        <v>573</v>
      </c>
      <c r="D1609" s="282" t="str">
        <f t="shared" si="413"/>
        <v>Q3 2024</v>
      </c>
      <c r="E1609" s="114" t="s">
        <v>137</v>
      </c>
      <c r="F1609" s="115" t="s">
        <v>85</v>
      </c>
      <c r="G1609" s="157" t="s">
        <v>43</v>
      </c>
      <c r="H1609" s="157" t="s">
        <v>197</v>
      </c>
      <c r="I1609" s="116" t="s">
        <v>58</v>
      </c>
      <c r="J1609" s="116" t="s">
        <v>45</v>
      </c>
      <c r="K1609" s="116" t="s">
        <v>70</v>
      </c>
      <c r="L1609" s="116" t="s">
        <v>70</v>
      </c>
      <c r="M1609" s="116" t="s">
        <v>463</v>
      </c>
      <c r="N1609" s="117">
        <v>0.95</v>
      </c>
      <c r="O1609" s="146">
        <v>120</v>
      </c>
      <c r="P1609" s="146">
        <v>180</v>
      </c>
      <c r="Q1609" s="242">
        <v>0.1</v>
      </c>
      <c r="R1609" s="118" t="str">
        <f t="shared" si="414"/>
        <v>200 - 299</v>
      </c>
      <c r="S1609" s="118" t="str">
        <f t="shared" si="415"/>
        <v>0.8 - 0.99</v>
      </c>
      <c r="T1609" s="119">
        <f t="shared" si="416"/>
        <v>9.5000000000000001E-2</v>
      </c>
      <c r="U1609" s="120">
        <f t="shared" si="417"/>
        <v>2.6873395384615386E-2</v>
      </c>
      <c r="V1609" s="161">
        <f t="shared" si="418"/>
        <v>9.5000000000000015E-2</v>
      </c>
      <c r="W1609" s="161">
        <f t="shared" si="419"/>
        <v>21.633307652783937</v>
      </c>
      <c r="X1609" s="121">
        <f t="shared" si="420"/>
        <v>0.57480512760000002</v>
      </c>
      <c r="Y1609" s="188">
        <v>5.748051276</v>
      </c>
      <c r="Z1609" s="148">
        <f t="shared" si="421"/>
        <v>2</v>
      </c>
      <c r="AA1609" s="148">
        <f t="shared" si="422"/>
        <v>3</v>
      </c>
      <c r="AB1609" s="122">
        <f t="shared" si="423"/>
        <v>227.71902792404143</v>
      </c>
      <c r="AC1609" s="30">
        <f t="shared" si="424"/>
        <v>268.73395384615384</v>
      </c>
      <c r="AD1609" s="31">
        <f t="shared" si="425"/>
        <v>0.66666666666666663</v>
      </c>
      <c r="AE1609" s="164">
        <f t="shared" si="426"/>
        <v>24.13</v>
      </c>
      <c r="AF1609" s="165">
        <f t="shared" si="427"/>
        <v>0.57480512760000002</v>
      </c>
      <c r="AH1609" t="str">
        <f t="shared" si="428"/>
        <v>2024</v>
      </c>
    </row>
    <row r="1610" spans="1:34" x14ac:dyDescent="0.25">
      <c r="A1610" s="249" t="s">
        <v>573</v>
      </c>
      <c r="D1610" s="282" t="str">
        <f t="shared" ref="D1610:D1673" si="429">F1610&amp;" "&amp;E1610</f>
        <v>Q3 2024</v>
      </c>
      <c r="E1610" s="114" t="s">
        <v>137</v>
      </c>
      <c r="F1610" s="115" t="s">
        <v>85</v>
      </c>
      <c r="G1610" s="157" t="s">
        <v>43</v>
      </c>
      <c r="H1610" s="157" t="s">
        <v>197</v>
      </c>
      <c r="I1610" s="116" t="s">
        <v>58</v>
      </c>
      <c r="J1610" s="116" t="s">
        <v>45</v>
      </c>
      <c r="K1610" s="116" t="s">
        <v>70</v>
      </c>
      <c r="L1610" s="116" t="s">
        <v>70</v>
      </c>
      <c r="M1610" s="116" t="s">
        <v>463</v>
      </c>
      <c r="N1610" s="117">
        <v>1.2</v>
      </c>
      <c r="O1610" s="146">
        <v>390</v>
      </c>
      <c r="P1610" s="146">
        <v>390</v>
      </c>
      <c r="Q1610" s="242">
        <v>0.2</v>
      </c>
      <c r="R1610" s="118" t="str">
        <f t="shared" si="414"/>
        <v>400 - 499</v>
      </c>
      <c r="S1610" s="118" t="str">
        <f t="shared" si="415"/>
        <v>1.2 - 1.39</v>
      </c>
      <c r="T1610" s="119">
        <f t="shared" si="416"/>
        <v>0.24</v>
      </c>
      <c r="U1610" s="120">
        <f t="shared" si="417"/>
        <v>9.2903039999999978E-2</v>
      </c>
      <c r="V1610" s="161">
        <f t="shared" si="418"/>
        <v>0.24000000000000002</v>
      </c>
      <c r="W1610" s="161">
        <f t="shared" si="419"/>
        <v>110.30865786510142</v>
      </c>
      <c r="X1610" s="121">
        <f t="shared" si="420"/>
        <v>2.2347926568000003</v>
      </c>
      <c r="Y1610" s="188">
        <v>11.173963284000001</v>
      </c>
      <c r="Z1610" s="148">
        <f t="shared" si="421"/>
        <v>1</v>
      </c>
      <c r="AA1610" s="148">
        <f t="shared" si="422"/>
        <v>1</v>
      </c>
      <c r="AB1610" s="122">
        <f t="shared" si="423"/>
        <v>459.61940777125591</v>
      </c>
      <c r="AC1610" s="30">
        <f t="shared" si="424"/>
        <v>464.51519999999988</v>
      </c>
      <c r="AD1610" s="31">
        <f t="shared" si="425"/>
        <v>1</v>
      </c>
      <c r="AE1610" s="164">
        <f t="shared" si="426"/>
        <v>30.479999999999997</v>
      </c>
      <c r="AF1610" s="165">
        <f t="shared" si="427"/>
        <v>2.2347926568000003</v>
      </c>
      <c r="AH1610" t="str">
        <f t="shared" si="428"/>
        <v>2024</v>
      </c>
    </row>
    <row r="1611" spans="1:34" x14ac:dyDescent="0.25">
      <c r="A1611" s="249" t="s">
        <v>573</v>
      </c>
      <c r="D1611" s="282" t="str">
        <f t="shared" si="429"/>
        <v>Q3 2024</v>
      </c>
      <c r="E1611" s="114" t="s">
        <v>137</v>
      </c>
      <c r="F1611" s="115" t="s">
        <v>85</v>
      </c>
      <c r="G1611" s="157" t="s">
        <v>43</v>
      </c>
      <c r="H1611" s="157" t="s">
        <v>197</v>
      </c>
      <c r="I1611" s="116" t="s">
        <v>58</v>
      </c>
      <c r="J1611" s="116" t="s">
        <v>45</v>
      </c>
      <c r="K1611" s="116" t="s">
        <v>70</v>
      </c>
      <c r="L1611" s="116" t="s">
        <v>70</v>
      </c>
      <c r="M1611" s="116" t="s">
        <v>463</v>
      </c>
      <c r="N1611" s="117">
        <v>1.5</v>
      </c>
      <c r="O1611" s="146">
        <v>194</v>
      </c>
      <c r="P1611" s="146">
        <v>368</v>
      </c>
      <c r="Q1611" s="242">
        <v>0.3</v>
      </c>
      <c r="R1611" s="118" t="str">
        <f t="shared" si="414"/>
        <v>200 - 299</v>
      </c>
      <c r="S1611" s="118" t="str">
        <f t="shared" si="415"/>
        <v>1.4 - 1.59</v>
      </c>
      <c r="T1611" s="119">
        <f t="shared" si="416"/>
        <v>0.44999999999999996</v>
      </c>
      <c r="U1611" s="120">
        <f t="shared" si="417"/>
        <v>0.17964869025771404</v>
      </c>
      <c r="V1611" s="161">
        <f t="shared" si="418"/>
        <v>0.44999999999999996</v>
      </c>
      <c r="W1611" s="161">
        <f t="shared" si="419"/>
        <v>124.80144229935806</v>
      </c>
      <c r="X1611" s="121">
        <f t="shared" si="420"/>
        <v>2.6128211472</v>
      </c>
      <c r="Y1611" s="188">
        <v>8.7094038240000007</v>
      </c>
      <c r="Z1611" s="148">
        <f t="shared" si="421"/>
        <v>97</v>
      </c>
      <c r="AA1611" s="148">
        <f t="shared" si="422"/>
        <v>184</v>
      </c>
      <c r="AB1611" s="122">
        <f t="shared" si="423"/>
        <v>277.3365384430179</v>
      </c>
      <c r="AC1611" s="30">
        <f t="shared" si="424"/>
        <v>598.82896752571344</v>
      </c>
      <c r="AD1611" s="31">
        <f t="shared" si="425"/>
        <v>0.52717391304347827</v>
      </c>
      <c r="AE1611" s="164">
        <f t="shared" si="426"/>
        <v>38.099999999999994</v>
      </c>
      <c r="AF1611" s="165">
        <f t="shared" si="427"/>
        <v>2.6128211472</v>
      </c>
      <c r="AH1611" t="str">
        <f t="shared" si="428"/>
        <v>2024</v>
      </c>
    </row>
    <row r="1612" spans="1:34" x14ac:dyDescent="0.25">
      <c r="A1612" s="249" t="s">
        <v>573</v>
      </c>
      <c r="D1612" s="282" t="str">
        <f t="shared" si="429"/>
        <v>Q3 2024</v>
      </c>
      <c r="E1612" s="114" t="s">
        <v>137</v>
      </c>
      <c r="F1612" s="115" t="s">
        <v>85</v>
      </c>
      <c r="G1612" s="157" t="s">
        <v>43</v>
      </c>
      <c r="H1612" s="157" t="s">
        <v>197</v>
      </c>
      <c r="I1612" s="116" t="s">
        <v>58</v>
      </c>
      <c r="J1612" s="116" t="s">
        <v>45</v>
      </c>
      <c r="K1612" s="116" t="s">
        <v>70</v>
      </c>
      <c r="L1612" s="116" t="s">
        <v>70</v>
      </c>
      <c r="M1612" s="116" t="s">
        <v>463</v>
      </c>
      <c r="N1612" s="117">
        <v>1.8</v>
      </c>
      <c r="O1612" s="146">
        <v>368</v>
      </c>
      <c r="P1612" s="146">
        <v>448</v>
      </c>
      <c r="Q1612" s="242">
        <v>0.2</v>
      </c>
      <c r="R1612" s="118" t="str">
        <f t="shared" si="414"/>
        <v>300 - 399</v>
      </c>
      <c r="S1612" s="118" t="str">
        <f t="shared" si="415"/>
        <v>1.8 - 1.99</v>
      </c>
      <c r="T1612" s="119">
        <f t="shared" si="416"/>
        <v>0.36000000000000004</v>
      </c>
      <c r="U1612" s="120">
        <f t="shared" si="417"/>
        <v>0.20505179734958118</v>
      </c>
      <c r="V1612" s="161">
        <f t="shared" si="418"/>
        <v>0.36000000000000004</v>
      </c>
      <c r="W1612" s="161">
        <f t="shared" si="419"/>
        <v>115.95309396475801</v>
      </c>
      <c r="X1612" s="121">
        <f t="shared" si="420"/>
        <v>2.316103713</v>
      </c>
      <c r="Y1612" s="188">
        <v>11.580518565</v>
      </c>
      <c r="Z1612" s="148">
        <f t="shared" si="421"/>
        <v>23</v>
      </c>
      <c r="AA1612" s="148">
        <f t="shared" si="422"/>
        <v>28</v>
      </c>
      <c r="AB1612" s="122">
        <f t="shared" si="423"/>
        <v>322.09192767988333</v>
      </c>
      <c r="AC1612" s="30">
        <f t="shared" si="424"/>
        <v>1025.2589867479057</v>
      </c>
      <c r="AD1612" s="31">
        <f t="shared" si="425"/>
        <v>0.8214285714285714</v>
      </c>
      <c r="AE1612" s="164">
        <f t="shared" si="426"/>
        <v>45.72</v>
      </c>
      <c r="AF1612" s="165">
        <f t="shared" si="427"/>
        <v>2.316103713</v>
      </c>
      <c r="AH1612" t="str">
        <f t="shared" si="428"/>
        <v>2024</v>
      </c>
    </row>
    <row r="1613" spans="1:34" x14ac:dyDescent="0.25">
      <c r="A1613" s="249" t="s">
        <v>573</v>
      </c>
      <c r="D1613" s="282" t="str">
        <f t="shared" si="429"/>
        <v>Q3 2024</v>
      </c>
      <c r="E1613" s="114" t="s">
        <v>137</v>
      </c>
      <c r="F1613" s="115" t="s">
        <v>85</v>
      </c>
      <c r="G1613" s="157" t="s">
        <v>43</v>
      </c>
      <c r="H1613" s="157" t="s">
        <v>197</v>
      </c>
      <c r="I1613" s="116" t="s">
        <v>58</v>
      </c>
      <c r="J1613" s="116" t="s">
        <v>45</v>
      </c>
      <c r="K1613" s="116" t="s">
        <v>70</v>
      </c>
      <c r="L1613" s="116" t="s">
        <v>70</v>
      </c>
      <c r="M1613" s="116" t="s">
        <v>463</v>
      </c>
      <c r="N1613" s="117">
        <v>1.9</v>
      </c>
      <c r="O1613" s="146">
        <v>240</v>
      </c>
      <c r="P1613" s="146">
        <v>536</v>
      </c>
      <c r="Q1613" s="242">
        <v>0.5</v>
      </c>
      <c r="R1613" s="118" t="str">
        <f t="shared" si="414"/>
        <v>300 - 399</v>
      </c>
      <c r="S1613" s="118" t="str">
        <f t="shared" si="415"/>
        <v>1.8 - 1.99</v>
      </c>
      <c r="T1613" s="119">
        <f t="shared" si="416"/>
        <v>0.95</v>
      </c>
      <c r="U1613" s="120">
        <f t="shared" si="417"/>
        <v>0.43434268658378183</v>
      </c>
      <c r="V1613" s="161">
        <f t="shared" si="418"/>
        <v>0.95000000000000007</v>
      </c>
      <c r="W1613" s="161">
        <f t="shared" si="419"/>
        <v>293.63923443572725</v>
      </c>
      <c r="X1613" s="121">
        <f t="shared" si="420"/>
        <v>5.4168824618101112</v>
      </c>
      <c r="Y1613" s="188">
        <v>10.833764923620222</v>
      </c>
      <c r="Z1613" s="148">
        <f t="shared" si="421"/>
        <v>30</v>
      </c>
      <c r="AA1613" s="148">
        <f t="shared" si="422"/>
        <v>67</v>
      </c>
      <c r="AB1613" s="122">
        <f t="shared" si="423"/>
        <v>309.09393098497605</v>
      </c>
      <c r="AC1613" s="30">
        <f t="shared" si="424"/>
        <v>868.68537316756363</v>
      </c>
      <c r="AD1613" s="31">
        <f t="shared" si="425"/>
        <v>0.44776119402985076</v>
      </c>
      <c r="AE1613" s="164">
        <f t="shared" si="426"/>
        <v>48.26</v>
      </c>
      <c r="AF1613" s="165">
        <f t="shared" si="427"/>
        <v>5.4168824618101112</v>
      </c>
      <c r="AH1613" t="str">
        <f t="shared" si="428"/>
        <v>2024</v>
      </c>
    </row>
    <row r="1614" spans="1:34" x14ac:dyDescent="0.25">
      <c r="A1614" s="249" t="s">
        <v>573</v>
      </c>
      <c r="D1614" s="282" t="str">
        <f t="shared" si="429"/>
        <v>Q3 2024</v>
      </c>
      <c r="E1614" s="114" t="s">
        <v>137</v>
      </c>
      <c r="F1614" s="115" t="s">
        <v>85</v>
      </c>
      <c r="G1614" s="157" t="s">
        <v>43</v>
      </c>
      <c r="H1614" s="157" t="s">
        <v>197</v>
      </c>
      <c r="I1614" s="116" t="s">
        <v>58</v>
      </c>
      <c r="J1614" s="116" t="s">
        <v>45</v>
      </c>
      <c r="K1614" s="116" t="s">
        <v>70</v>
      </c>
      <c r="L1614" s="116" t="s">
        <v>70</v>
      </c>
      <c r="M1614" s="116" t="s">
        <v>463</v>
      </c>
      <c r="N1614" s="117">
        <v>1.4</v>
      </c>
      <c r="O1614" s="146">
        <v>320</v>
      </c>
      <c r="P1614" s="146">
        <v>360</v>
      </c>
      <c r="Q1614" s="242">
        <v>0.7</v>
      </c>
      <c r="R1614" s="118" t="str">
        <f t="shared" ref="R1614:R1677" si="430">VLOOKUP(MATCH(AB1614, PPIDefinition, 1), Index2PPICat, 2, FALSE)</f>
        <v>300 - 399</v>
      </c>
      <c r="S1614" s="118" t="str">
        <f t="shared" ref="S1614:S1677" si="431">VLOOKUP(MATCH(N1614, SizeDefinition, 1), Index2SizeCat, 2, FALSE)</f>
        <v>1.4 - 1.59</v>
      </c>
      <c r="T1614" s="119">
        <f t="shared" ref="T1614:T1677" si="432">N1614*Q1614</f>
        <v>0.97999999999999987</v>
      </c>
      <c r="U1614" s="120">
        <f t="shared" ref="U1614:U1677" si="433">Q1614*AC1614/1000</f>
        <v>0.43952748579310336</v>
      </c>
      <c r="V1614" s="161">
        <f t="shared" ref="V1614:V1677" si="434">Q1614*AE1614/25.4</f>
        <v>0.97999999999999987</v>
      </c>
      <c r="W1614" s="161">
        <f t="shared" ref="W1614:W1677" si="435">Q1614*SQRT(O1614^2+P1614^2)</f>
        <v>337.16464820618427</v>
      </c>
      <c r="X1614" s="121">
        <f t="shared" ref="X1614:X1677" si="436">IF(Q1614=0, 0, Q1614*Y1614)</f>
        <v>7.0304954642999995</v>
      </c>
      <c r="Y1614" s="188">
        <v>10.043564949</v>
      </c>
      <c r="Z1614" s="148">
        <f t="shared" ref="Z1614:Z1677" si="437">VLOOKUP(O1614&amp;" x "&amp;P1614, Reso2Code, 3, FALSE)</f>
        <v>8</v>
      </c>
      <c r="AA1614" s="148">
        <f t="shared" ref="AA1614:AA1677" si="438">VLOOKUP(O1614&amp;" x "&amp;P1614, Reso2Code, 4, FALSE)</f>
        <v>9</v>
      </c>
      <c r="AB1614" s="122">
        <f t="shared" ref="AB1614:AB1677" si="439">SQRT(O1614^2+P1614^2)/N1614</f>
        <v>344.04555939406561</v>
      </c>
      <c r="AC1614" s="30">
        <f t="shared" ref="AC1614:AC1677" si="440">AE1614^2*AD1614/(1+AD1614^2)</f>
        <v>627.89640827586197</v>
      </c>
      <c r="AD1614" s="31">
        <f t="shared" ref="AD1614:AD1677" si="441">IF(Z1614=0, 0, Z1614/AA1614)</f>
        <v>0.88888888888888884</v>
      </c>
      <c r="AE1614" s="164">
        <f t="shared" ref="AE1614:AE1677" si="442">N1614*25.4</f>
        <v>35.559999999999995</v>
      </c>
      <c r="AF1614" s="165">
        <f t="shared" ref="AF1614:AF1677" si="443">Q1614*Y1614</f>
        <v>7.0304954642999995</v>
      </c>
      <c r="AH1614" t="str">
        <f t="shared" ref="AH1614:AH1677" si="444">TEXT(E1614, "####")</f>
        <v>2024</v>
      </c>
    </row>
    <row r="1615" spans="1:34" x14ac:dyDescent="0.25">
      <c r="A1615" s="249" t="s">
        <v>573</v>
      </c>
      <c r="D1615" s="282" t="str">
        <f t="shared" si="429"/>
        <v>Q3 2024</v>
      </c>
      <c r="E1615" s="114" t="s">
        <v>137</v>
      </c>
      <c r="F1615" s="115" t="s">
        <v>85</v>
      </c>
      <c r="G1615" s="157" t="s">
        <v>43</v>
      </c>
      <c r="H1615" s="157" t="s">
        <v>197</v>
      </c>
      <c r="I1615" s="116" t="s">
        <v>72</v>
      </c>
      <c r="J1615" s="116" t="s">
        <v>45</v>
      </c>
      <c r="K1615" s="116" t="s">
        <v>70</v>
      </c>
      <c r="L1615" s="116" t="s">
        <v>70</v>
      </c>
      <c r="M1615" s="116" t="s">
        <v>294</v>
      </c>
      <c r="N1615" s="117">
        <v>1.32</v>
      </c>
      <c r="O1615" s="146">
        <v>466</v>
      </c>
      <c r="P1615" s="146">
        <v>466</v>
      </c>
      <c r="Q1615" s="242">
        <v>2E-3</v>
      </c>
      <c r="R1615" s="118" t="str">
        <f t="shared" si="430"/>
        <v>400 - 499</v>
      </c>
      <c r="S1615" s="118" t="str">
        <f t="shared" si="431"/>
        <v>1.2 - 1.39</v>
      </c>
      <c r="T1615" s="119">
        <f t="shared" si="432"/>
        <v>2.64E-3</v>
      </c>
      <c r="U1615" s="120">
        <f t="shared" si="433"/>
        <v>1.1241267839999997E-3</v>
      </c>
      <c r="V1615" s="161">
        <f t="shared" si="434"/>
        <v>2.6400000000000004E-3</v>
      </c>
      <c r="W1615" s="161">
        <f t="shared" si="435"/>
        <v>1.3180470401317246</v>
      </c>
      <c r="X1615" s="121">
        <f t="shared" si="436"/>
        <v>2.5784725626E-2</v>
      </c>
      <c r="Y1615" s="188">
        <v>12.892362813</v>
      </c>
      <c r="Z1615" s="148">
        <f t="shared" si="437"/>
        <v>1</v>
      </c>
      <c r="AA1615" s="148">
        <f t="shared" si="438"/>
        <v>1</v>
      </c>
      <c r="AB1615" s="122">
        <f t="shared" si="439"/>
        <v>499.26024247413807</v>
      </c>
      <c r="AC1615" s="30">
        <f t="shared" si="440"/>
        <v>562.06339199999991</v>
      </c>
      <c r="AD1615" s="31">
        <f t="shared" si="441"/>
        <v>1</v>
      </c>
      <c r="AE1615" s="164">
        <f t="shared" si="442"/>
        <v>33.527999999999999</v>
      </c>
      <c r="AF1615" s="165">
        <f t="shared" si="443"/>
        <v>2.5784725626E-2</v>
      </c>
      <c r="AH1615" t="str">
        <f t="shared" si="444"/>
        <v>2024</v>
      </c>
    </row>
    <row r="1616" spans="1:34" x14ac:dyDescent="0.25">
      <c r="A1616" s="249" t="s">
        <v>573</v>
      </c>
      <c r="D1616" s="282" t="str">
        <f t="shared" si="429"/>
        <v>Q3 2024</v>
      </c>
      <c r="E1616" s="114" t="s">
        <v>137</v>
      </c>
      <c r="F1616" s="115" t="s">
        <v>85</v>
      </c>
      <c r="G1616" s="157" t="s">
        <v>43</v>
      </c>
      <c r="H1616" s="157" t="s">
        <v>197</v>
      </c>
      <c r="I1616" s="116" t="s">
        <v>72</v>
      </c>
      <c r="J1616" s="116" t="s">
        <v>45</v>
      </c>
      <c r="K1616" s="116" t="s">
        <v>70</v>
      </c>
      <c r="L1616" s="116" t="s">
        <v>70</v>
      </c>
      <c r="M1616" s="116" t="s">
        <v>294</v>
      </c>
      <c r="N1616" s="117">
        <v>1.47</v>
      </c>
      <c r="O1616" s="146">
        <v>194</v>
      </c>
      <c r="P1616" s="146">
        <v>368</v>
      </c>
      <c r="Q1616" s="242">
        <v>2.1999999999999999E-2</v>
      </c>
      <c r="R1616" s="118" t="str">
        <f t="shared" si="430"/>
        <v>200 - 299</v>
      </c>
      <c r="S1616" s="118" t="str">
        <f t="shared" si="431"/>
        <v>1.4 - 1.59</v>
      </c>
      <c r="T1616" s="119">
        <f t="shared" si="432"/>
        <v>3.2340000000000001E-2</v>
      </c>
      <c r="U1616" s="120">
        <f t="shared" si="433"/>
        <v>1.2652537489057295E-2</v>
      </c>
      <c r="V1616" s="161">
        <f t="shared" si="434"/>
        <v>3.2339999999999994E-2</v>
      </c>
      <c r="W1616" s="161">
        <f t="shared" si="435"/>
        <v>9.1521057686195917</v>
      </c>
      <c r="X1616" s="121">
        <f t="shared" si="436"/>
        <v>0.191606884128</v>
      </c>
      <c r="Y1616" s="188">
        <v>8.7094038240000007</v>
      </c>
      <c r="Z1616" s="148">
        <f t="shared" si="437"/>
        <v>97</v>
      </c>
      <c r="AA1616" s="148">
        <f t="shared" si="438"/>
        <v>184</v>
      </c>
      <c r="AB1616" s="122">
        <f t="shared" si="439"/>
        <v>282.99646779899786</v>
      </c>
      <c r="AC1616" s="30">
        <f t="shared" si="440"/>
        <v>575.11534041169523</v>
      </c>
      <c r="AD1616" s="31">
        <f t="shared" si="441"/>
        <v>0.52717391304347827</v>
      </c>
      <c r="AE1616" s="164">
        <f t="shared" si="442"/>
        <v>37.337999999999994</v>
      </c>
      <c r="AF1616" s="165">
        <f t="shared" si="443"/>
        <v>0.191606884128</v>
      </c>
      <c r="AH1616" t="str">
        <f t="shared" si="444"/>
        <v>2024</v>
      </c>
    </row>
    <row r="1617" spans="1:34" x14ac:dyDescent="0.25">
      <c r="A1617" s="249" t="s">
        <v>573</v>
      </c>
      <c r="D1617" s="282" t="str">
        <f t="shared" si="429"/>
        <v>Q3 2024</v>
      </c>
      <c r="E1617" s="114" t="s">
        <v>137</v>
      </c>
      <c r="F1617" s="115" t="s">
        <v>85</v>
      </c>
      <c r="G1617" s="157" t="s">
        <v>43</v>
      </c>
      <c r="H1617" s="157" t="s">
        <v>197</v>
      </c>
      <c r="I1617" s="116" t="s">
        <v>72</v>
      </c>
      <c r="J1617" s="116" t="s">
        <v>45</v>
      </c>
      <c r="K1617" s="116" t="s">
        <v>70</v>
      </c>
      <c r="L1617" s="116" t="s">
        <v>70</v>
      </c>
      <c r="M1617" s="116" t="s">
        <v>294</v>
      </c>
      <c r="N1617" s="117">
        <v>1.41</v>
      </c>
      <c r="O1617" s="146">
        <v>360</v>
      </c>
      <c r="P1617" s="146">
        <v>320</v>
      </c>
      <c r="Q1617" s="242">
        <v>0.04</v>
      </c>
      <c r="R1617" s="118" t="str">
        <f t="shared" si="430"/>
        <v>300 - 399</v>
      </c>
      <c r="S1617" s="118" t="str">
        <f t="shared" si="431"/>
        <v>1.4 - 1.59</v>
      </c>
      <c r="T1617" s="119">
        <f t="shared" si="432"/>
        <v>5.6399999999999999E-2</v>
      </c>
      <c r="U1617" s="120">
        <f t="shared" si="433"/>
        <v>2.5475935699862055E-2</v>
      </c>
      <c r="V1617" s="161">
        <f t="shared" si="434"/>
        <v>5.6399999999999999E-2</v>
      </c>
      <c r="W1617" s="161">
        <f t="shared" si="435"/>
        <v>19.266551326067674</v>
      </c>
      <c r="X1617" s="121">
        <f t="shared" si="436"/>
        <v>0.36556985124000002</v>
      </c>
      <c r="Y1617" s="188">
        <v>9.1392462810000001</v>
      </c>
      <c r="Z1617" s="148">
        <f t="shared" si="437"/>
        <v>9</v>
      </c>
      <c r="AA1617" s="148">
        <f t="shared" si="438"/>
        <v>8</v>
      </c>
      <c r="AB1617" s="122">
        <f t="shared" si="439"/>
        <v>341.60551996573889</v>
      </c>
      <c r="AC1617" s="30">
        <f t="shared" si="440"/>
        <v>636.89839249655142</v>
      </c>
      <c r="AD1617" s="31">
        <f t="shared" si="441"/>
        <v>1.125</v>
      </c>
      <c r="AE1617" s="164">
        <f t="shared" si="442"/>
        <v>35.813999999999993</v>
      </c>
      <c r="AF1617" s="165">
        <f t="shared" si="443"/>
        <v>0.36556985124000002</v>
      </c>
      <c r="AH1617" t="str">
        <f t="shared" si="444"/>
        <v>2024</v>
      </c>
    </row>
    <row r="1618" spans="1:34" x14ac:dyDescent="0.25">
      <c r="A1618" s="249" t="s">
        <v>573</v>
      </c>
      <c r="D1618" s="282" t="str">
        <f t="shared" si="429"/>
        <v>Q3 2024</v>
      </c>
      <c r="E1618" s="114" t="s">
        <v>137</v>
      </c>
      <c r="F1618" s="115" t="s">
        <v>85</v>
      </c>
      <c r="G1618" s="157" t="s">
        <v>43</v>
      </c>
      <c r="H1618" s="157" t="s">
        <v>197</v>
      </c>
      <c r="I1618" s="116" t="s">
        <v>72</v>
      </c>
      <c r="J1618" s="116" t="s">
        <v>45</v>
      </c>
      <c r="K1618" s="116" t="s">
        <v>70</v>
      </c>
      <c r="L1618" s="116" t="s">
        <v>70</v>
      </c>
      <c r="M1618" s="116" t="s">
        <v>294</v>
      </c>
      <c r="N1618" s="117">
        <v>1.744</v>
      </c>
      <c r="O1618" s="146">
        <v>400</v>
      </c>
      <c r="P1618" s="146">
        <v>400</v>
      </c>
      <c r="Q1618" s="242">
        <v>3.0000000000000001E-3</v>
      </c>
      <c r="R1618" s="118" t="str">
        <f t="shared" si="430"/>
        <v>300 - 399</v>
      </c>
      <c r="S1618" s="118" t="str">
        <f t="shared" si="431"/>
        <v>1.6 - 1.79</v>
      </c>
      <c r="T1618" s="119">
        <f t="shared" si="432"/>
        <v>5.2319999999999997E-3</v>
      </c>
      <c r="U1618" s="120">
        <f t="shared" si="433"/>
        <v>2.9434160486399995E-3</v>
      </c>
      <c r="V1618" s="161">
        <f t="shared" si="434"/>
        <v>5.2319999999999997E-3</v>
      </c>
      <c r="W1618" s="161">
        <f t="shared" si="435"/>
        <v>1.6970562748477143</v>
      </c>
      <c r="X1618" s="121">
        <f t="shared" si="436"/>
        <v>3.4200128853000007E-2</v>
      </c>
      <c r="Y1618" s="188">
        <v>11.400042951000001</v>
      </c>
      <c r="Z1618" s="148">
        <f t="shared" si="437"/>
        <v>1</v>
      </c>
      <c r="AA1618" s="148">
        <f t="shared" si="438"/>
        <v>1</v>
      </c>
      <c r="AB1618" s="122">
        <f t="shared" si="439"/>
        <v>324.36090880116859</v>
      </c>
      <c r="AC1618" s="30">
        <f t="shared" si="440"/>
        <v>981.13868287999981</v>
      </c>
      <c r="AD1618" s="31">
        <f t="shared" si="441"/>
        <v>1</v>
      </c>
      <c r="AE1618" s="164">
        <f t="shared" si="442"/>
        <v>44.297599999999996</v>
      </c>
      <c r="AF1618" s="165">
        <f t="shared" si="443"/>
        <v>3.4200128853000007E-2</v>
      </c>
      <c r="AH1618" t="str">
        <f t="shared" si="444"/>
        <v>2024</v>
      </c>
    </row>
    <row r="1619" spans="1:34" x14ac:dyDescent="0.25">
      <c r="A1619" s="249" t="s">
        <v>573</v>
      </c>
      <c r="D1619" s="282" t="str">
        <f t="shared" si="429"/>
        <v>Q3 2024</v>
      </c>
      <c r="E1619" s="114" t="s">
        <v>137</v>
      </c>
      <c r="F1619" s="115" t="s">
        <v>85</v>
      </c>
      <c r="G1619" s="157" t="s">
        <v>43</v>
      </c>
      <c r="H1619" s="157" t="s">
        <v>197</v>
      </c>
      <c r="I1619" s="116" t="s">
        <v>72</v>
      </c>
      <c r="J1619" s="116" t="s">
        <v>45</v>
      </c>
      <c r="K1619" s="116" t="s">
        <v>70</v>
      </c>
      <c r="L1619" s="116" t="s">
        <v>70</v>
      </c>
      <c r="M1619" s="116" t="s">
        <v>294</v>
      </c>
      <c r="N1619" s="117">
        <v>1.952</v>
      </c>
      <c r="O1619" s="146">
        <v>410</v>
      </c>
      <c r="P1619" s="146">
        <v>502</v>
      </c>
      <c r="Q1619" s="242">
        <v>0.27500000000000002</v>
      </c>
      <c r="R1619" s="118" t="str">
        <f t="shared" si="430"/>
        <v>300 - 399</v>
      </c>
      <c r="S1619" s="118" t="str">
        <f t="shared" si="431"/>
        <v>1.8 - 1.99</v>
      </c>
      <c r="T1619" s="119">
        <f t="shared" si="432"/>
        <v>0.53680000000000005</v>
      </c>
      <c r="U1619" s="120">
        <f t="shared" si="433"/>
        <v>0.33120013941521215</v>
      </c>
      <c r="V1619" s="161">
        <f t="shared" si="434"/>
        <v>0.53680000000000005</v>
      </c>
      <c r="W1619" s="161">
        <f t="shared" si="435"/>
        <v>178.24243321947779</v>
      </c>
      <c r="X1619" s="121">
        <f t="shared" si="436"/>
        <v>3.4706867505750001</v>
      </c>
      <c r="Y1619" s="188">
        <v>12.620679093</v>
      </c>
      <c r="Z1619" s="148">
        <f t="shared" si="437"/>
        <v>205</v>
      </c>
      <c r="AA1619" s="148">
        <f t="shared" si="438"/>
        <v>251</v>
      </c>
      <c r="AB1619" s="122">
        <f t="shared" si="439"/>
        <v>332.04626158621051</v>
      </c>
      <c r="AC1619" s="30">
        <f t="shared" si="440"/>
        <v>1204.3641433280441</v>
      </c>
      <c r="AD1619" s="31">
        <f t="shared" si="441"/>
        <v>0.81673306772908372</v>
      </c>
      <c r="AE1619" s="164">
        <f t="shared" si="442"/>
        <v>49.580799999999996</v>
      </c>
      <c r="AF1619" s="165">
        <f t="shared" si="443"/>
        <v>3.4706867505750001</v>
      </c>
      <c r="AH1619" t="str">
        <f t="shared" si="444"/>
        <v>2024</v>
      </c>
    </row>
    <row r="1620" spans="1:34" x14ac:dyDescent="0.25">
      <c r="A1620" s="249" t="s">
        <v>573</v>
      </c>
      <c r="D1620" s="282" t="str">
        <f t="shared" si="429"/>
        <v>Q3 2024</v>
      </c>
      <c r="E1620" s="114" t="s">
        <v>137</v>
      </c>
      <c r="F1620" s="115" t="s">
        <v>85</v>
      </c>
      <c r="G1620" s="157" t="s">
        <v>43</v>
      </c>
      <c r="H1620" s="157" t="s">
        <v>197</v>
      </c>
      <c r="I1620" s="116" t="s">
        <v>89</v>
      </c>
      <c r="J1620" s="116" t="s">
        <v>45</v>
      </c>
      <c r="K1620" s="116" t="s">
        <v>70</v>
      </c>
      <c r="L1620" s="116" t="s">
        <v>70</v>
      </c>
      <c r="M1620" s="116" t="s">
        <v>131</v>
      </c>
      <c r="N1620" s="117">
        <v>1.39</v>
      </c>
      <c r="O1620" s="146">
        <v>454</v>
      </c>
      <c r="P1620" s="146">
        <v>454</v>
      </c>
      <c r="Q1620" s="242">
        <v>0.115</v>
      </c>
      <c r="R1620" s="118" t="str">
        <f t="shared" si="430"/>
        <v>400 - 499</v>
      </c>
      <c r="S1620" s="118" t="str">
        <f t="shared" si="431"/>
        <v>1.2 - 1.39</v>
      </c>
      <c r="T1620" s="119">
        <f t="shared" si="432"/>
        <v>0.15984999999999999</v>
      </c>
      <c r="U1620" s="120">
        <f t="shared" si="433"/>
        <v>7.167453406999999E-2</v>
      </c>
      <c r="V1620" s="161">
        <f t="shared" si="434"/>
        <v>0.15984999999999999</v>
      </c>
      <c r="W1620" s="161">
        <f t="shared" si="435"/>
        <v>73.836090091499287</v>
      </c>
      <c r="X1620" s="121">
        <f t="shared" si="436"/>
        <v>1.451378095695</v>
      </c>
      <c r="Y1620" s="188">
        <v>12.620679093</v>
      </c>
      <c r="Z1620" s="148">
        <f t="shared" si="437"/>
        <v>1</v>
      </c>
      <c r="AA1620" s="148">
        <f t="shared" si="438"/>
        <v>1</v>
      </c>
      <c r="AB1620" s="122">
        <f t="shared" si="439"/>
        <v>461.90860238660804</v>
      </c>
      <c r="AC1620" s="30">
        <f t="shared" si="440"/>
        <v>623.25681799999995</v>
      </c>
      <c r="AD1620" s="31">
        <f t="shared" si="441"/>
        <v>1</v>
      </c>
      <c r="AE1620" s="164">
        <f t="shared" si="442"/>
        <v>35.305999999999997</v>
      </c>
      <c r="AF1620" s="165">
        <f t="shared" si="443"/>
        <v>1.451378095695</v>
      </c>
      <c r="AH1620" t="str">
        <f t="shared" si="444"/>
        <v>2024</v>
      </c>
    </row>
    <row r="1621" spans="1:34" x14ac:dyDescent="0.25">
      <c r="A1621" s="249" t="s">
        <v>573</v>
      </c>
      <c r="D1621" s="282" t="str">
        <f t="shared" si="429"/>
        <v>Q3 2024</v>
      </c>
      <c r="E1621" s="114" t="s">
        <v>137</v>
      </c>
      <c r="F1621" s="115" t="s">
        <v>85</v>
      </c>
      <c r="G1621" s="157" t="s">
        <v>43</v>
      </c>
      <c r="H1621" s="157" t="s">
        <v>197</v>
      </c>
      <c r="I1621" s="116" t="s">
        <v>89</v>
      </c>
      <c r="J1621" s="116" t="s">
        <v>45</v>
      </c>
      <c r="K1621" s="116" t="s">
        <v>70</v>
      </c>
      <c r="L1621" s="116" t="s">
        <v>70</v>
      </c>
      <c r="M1621" s="116" t="s">
        <v>185</v>
      </c>
      <c r="N1621" s="117">
        <v>1.1000000000000001</v>
      </c>
      <c r="O1621" s="146">
        <v>126</v>
      </c>
      <c r="P1621" s="146">
        <v>294</v>
      </c>
      <c r="Q1621" s="242">
        <v>0.1</v>
      </c>
      <c r="R1621" s="118" t="str">
        <f t="shared" si="430"/>
        <v>200 - 299</v>
      </c>
      <c r="S1621" s="118" t="str">
        <f t="shared" si="431"/>
        <v>1 - 1.19</v>
      </c>
      <c r="T1621" s="119">
        <f t="shared" si="432"/>
        <v>0.11000000000000001</v>
      </c>
      <c r="U1621" s="120">
        <f t="shared" si="433"/>
        <v>2.8264682068965524E-2</v>
      </c>
      <c r="V1621" s="161">
        <f t="shared" si="434"/>
        <v>0.11000000000000003</v>
      </c>
      <c r="W1621" s="161">
        <f t="shared" si="435"/>
        <v>31.986247044628414</v>
      </c>
      <c r="X1621" s="121">
        <f t="shared" si="436"/>
        <v>0.55484556330923529</v>
      </c>
      <c r="Y1621" s="188">
        <v>5.5484556330923525</v>
      </c>
      <c r="Z1621" s="148">
        <f t="shared" si="437"/>
        <v>3</v>
      </c>
      <c r="AA1621" s="148">
        <f t="shared" si="438"/>
        <v>7</v>
      </c>
      <c r="AB1621" s="122">
        <f t="shared" si="439"/>
        <v>290.78406404207647</v>
      </c>
      <c r="AC1621" s="30">
        <f t="shared" si="440"/>
        <v>282.64682068965521</v>
      </c>
      <c r="AD1621" s="31">
        <f t="shared" si="441"/>
        <v>0.42857142857142855</v>
      </c>
      <c r="AE1621" s="164">
        <f t="shared" si="442"/>
        <v>27.94</v>
      </c>
      <c r="AF1621" s="165">
        <f t="shared" si="443"/>
        <v>0.55484556330923529</v>
      </c>
      <c r="AH1621" t="str">
        <f t="shared" si="444"/>
        <v>2024</v>
      </c>
    </row>
    <row r="1622" spans="1:34" x14ac:dyDescent="0.25">
      <c r="A1622" s="249" t="s">
        <v>573</v>
      </c>
      <c r="D1622" s="282" t="str">
        <f t="shared" si="429"/>
        <v>Q3 2024</v>
      </c>
      <c r="E1622" s="114" t="s">
        <v>137</v>
      </c>
      <c r="F1622" s="115" t="s">
        <v>85</v>
      </c>
      <c r="G1622" s="157" t="s">
        <v>43</v>
      </c>
      <c r="H1622" s="157" t="s">
        <v>197</v>
      </c>
      <c r="I1622" s="116" t="s">
        <v>89</v>
      </c>
      <c r="J1622" s="116" t="s">
        <v>45</v>
      </c>
      <c r="K1622" s="116" t="s">
        <v>70</v>
      </c>
      <c r="L1622" s="116" t="s">
        <v>70</v>
      </c>
      <c r="M1622" s="116" t="s">
        <v>185</v>
      </c>
      <c r="N1622" s="117">
        <v>1.43</v>
      </c>
      <c r="O1622" s="146">
        <v>466</v>
      </c>
      <c r="P1622" s="146">
        <v>466</v>
      </c>
      <c r="Q1622" s="242">
        <v>0.28999999999999998</v>
      </c>
      <c r="R1622" s="118" t="str">
        <f t="shared" si="430"/>
        <v>400 - 499</v>
      </c>
      <c r="S1622" s="118" t="str">
        <f t="shared" si="431"/>
        <v>1.4 - 1.59</v>
      </c>
      <c r="T1622" s="119">
        <f t="shared" si="432"/>
        <v>0.41469999999999996</v>
      </c>
      <c r="U1622" s="120">
        <f t="shared" si="433"/>
        <v>0.19129671417999997</v>
      </c>
      <c r="V1622" s="161">
        <f t="shared" si="434"/>
        <v>0.4146999999999999</v>
      </c>
      <c r="W1622" s="161">
        <f t="shared" si="435"/>
        <v>191.11682081910004</v>
      </c>
      <c r="X1622" s="121">
        <f t="shared" si="436"/>
        <v>3.7387852157699997</v>
      </c>
      <c r="Y1622" s="188">
        <v>12.892362813</v>
      </c>
      <c r="Z1622" s="148">
        <f t="shared" si="437"/>
        <v>1</v>
      </c>
      <c r="AA1622" s="148">
        <f t="shared" si="438"/>
        <v>1</v>
      </c>
      <c r="AB1622" s="122">
        <f t="shared" si="439"/>
        <v>460.85560843766592</v>
      </c>
      <c r="AC1622" s="30">
        <f t="shared" si="440"/>
        <v>659.64384199999984</v>
      </c>
      <c r="AD1622" s="31">
        <f t="shared" si="441"/>
        <v>1</v>
      </c>
      <c r="AE1622" s="164">
        <f t="shared" si="442"/>
        <v>36.321999999999996</v>
      </c>
      <c r="AF1622" s="165">
        <f t="shared" si="443"/>
        <v>3.7387852157699997</v>
      </c>
      <c r="AH1622" t="str">
        <f t="shared" si="444"/>
        <v>2024</v>
      </c>
    </row>
    <row r="1623" spans="1:34" x14ac:dyDescent="0.25">
      <c r="A1623" s="249" t="s">
        <v>573</v>
      </c>
      <c r="D1623" s="282" t="str">
        <f t="shared" si="429"/>
        <v>Q3 2024</v>
      </c>
      <c r="E1623" s="114" t="s">
        <v>137</v>
      </c>
      <c r="F1623" s="115" t="s">
        <v>85</v>
      </c>
      <c r="G1623" s="157" t="s">
        <v>43</v>
      </c>
      <c r="H1623" s="157" t="s">
        <v>197</v>
      </c>
      <c r="I1623" s="116" t="s">
        <v>89</v>
      </c>
      <c r="J1623" s="116" t="s">
        <v>45</v>
      </c>
      <c r="K1623" s="116" t="s">
        <v>70</v>
      </c>
      <c r="L1623" s="116" t="s">
        <v>70</v>
      </c>
      <c r="M1623" s="116" t="s">
        <v>185</v>
      </c>
      <c r="N1623" s="117">
        <v>1.2</v>
      </c>
      <c r="O1623" s="146">
        <v>390</v>
      </c>
      <c r="P1623" s="146">
        <v>390</v>
      </c>
      <c r="Q1623" s="242">
        <v>0.20499999999999999</v>
      </c>
      <c r="R1623" s="118" t="str">
        <f t="shared" si="430"/>
        <v>400 - 499</v>
      </c>
      <c r="S1623" s="118" t="str">
        <f t="shared" si="431"/>
        <v>1.2 - 1.39</v>
      </c>
      <c r="T1623" s="119">
        <f t="shared" si="432"/>
        <v>0.24599999999999997</v>
      </c>
      <c r="U1623" s="120">
        <f t="shared" si="433"/>
        <v>9.5225615999999971E-2</v>
      </c>
      <c r="V1623" s="161">
        <f t="shared" si="434"/>
        <v>0.246</v>
      </c>
      <c r="W1623" s="161">
        <f t="shared" si="435"/>
        <v>113.06637431172895</v>
      </c>
      <c r="X1623" s="121">
        <f t="shared" si="436"/>
        <v>2.2906624732200003</v>
      </c>
      <c r="Y1623" s="188">
        <v>11.173963284000001</v>
      </c>
      <c r="Z1623" s="148">
        <f t="shared" si="437"/>
        <v>1</v>
      </c>
      <c r="AA1623" s="148">
        <f t="shared" si="438"/>
        <v>1</v>
      </c>
      <c r="AB1623" s="122">
        <f t="shared" si="439"/>
        <v>459.61940777125591</v>
      </c>
      <c r="AC1623" s="30">
        <f t="shared" si="440"/>
        <v>464.51519999999988</v>
      </c>
      <c r="AD1623" s="31">
        <f t="shared" si="441"/>
        <v>1</v>
      </c>
      <c r="AE1623" s="164">
        <f t="shared" si="442"/>
        <v>30.479999999999997</v>
      </c>
      <c r="AF1623" s="165">
        <f t="shared" si="443"/>
        <v>2.2906624732200003</v>
      </c>
      <c r="AH1623" t="str">
        <f t="shared" si="444"/>
        <v>2024</v>
      </c>
    </row>
    <row r="1624" spans="1:34" x14ac:dyDescent="0.25">
      <c r="A1624" s="249" t="s">
        <v>573</v>
      </c>
      <c r="D1624" s="282" t="str">
        <f t="shared" si="429"/>
        <v>Q3 2024</v>
      </c>
      <c r="E1624" s="114" t="s">
        <v>137</v>
      </c>
      <c r="F1624" s="115" t="s">
        <v>85</v>
      </c>
      <c r="G1624" s="157" t="s">
        <v>43</v>
      </c>
      <c r="H1624" s="157" t="s">
        <v>197</v>
      </c>
      <c r="I1624" s="116" t="s">
        <v>89</v>
      </c>
      <c r="J1624" s="116" t="s">
        <v>45</v>
      </c>
      <c r="K1624" s="116" t="s">
        <v>70</v>
      </c>
      <c r="L1624" s="116" t="s">
        <v>70</v>
      </c>
      <c r="M1624" s="116" t="s">
        <v>185</v>
      </c>
      <c r="N1624" s="117">
        <v>1.6</v>
      </c>
      <c r="O1624" s="146">
        <v>320</v>
      </c>
      <c r="P1624" s="146">
        <v>360</v>
      </c>
      <c r="Q1624" s="242">
        <v>0.05</v>
      </c>
      <c r="R1624" s="118" t="str">
        <f t="shared" si="430"/>
        <v>300 - 399</v>
      </c>
      <c r="S1624" s="118" t="str">
        <f t="shared" si="431"/>
        <v>1.6 - 1.79</v>
      </c>
      <c r="T1624" s="119">
        <f t="shared" si="432"/>
        <v>8.0000000000000016E-2</v>
      </c>
      <c r="U1624" s="120">
        <f t="shared" si="433"/>
        <v>4.1005479724137928E-2</v>
      </c>
      <c r="V1624" s="161">
        <f t="shared" si="434"/>
        <v>0.08</v>
      </c>
      <c r="W1624" s="161">
        <f t="shared" si="435"/>
        <v>24.083189157584592</v>
      </c>
      <c r="X1624" s="121">
        <f t="shared" si="436"/>
        <v>0.50217824745000006</v>
      </c>
      <c r="Y1624" s="188">
        <v>10.043564949</v>
      </c>
      <c r="Z1624" s="148">
        <f t="shared" si="437"/>
        <v>8</v>
      </c>
      <c r="AA1624" s="148">
        <f t="shared" si="438"/>
        <v>9</v>
      </c>
      <c r="AB1624" s="122">
        <f t="shared" si="439"/>
        <v>301.03986446980736</v>
      </c>
      <c r="AC1624" s="30">
        <f t="shared" si="440"/>
        <v>820.10959448275855</v>
      </c>
      <c r="AD1624" s="31">
        <f t="shared" si="441"/>
        <v>0.88888888888888884</v>
      </c>
      <c r="AE1624" s="164">
        <f t="shared" si="442"/>
        <v>40.64</v>
      </c>
      <c r="AF1624" s="165">
        <f t="shared" si="443"/>
        <v>0.50217824745000006</v>
      </c>
      <c r="AH1624" t="str">
        <f t="shared" si="444"/>
        <v>2024</v>
      </c>
    </row>
    <row r="1625" spans="1:34" x14ac:dyDescent="0.25">
      <c r="A1625" s="249" t="s">
        <v>573</v>
      </c>
      <c r="D1625" s="282" t="str">
        <f t="shared" si="429"/>
        <v>Q3 2024</v>
      </c>
      <c r="E1625" s="114" t="s">
        <v>137</v>
      </c>
      <c r="F1625" s="115" t="s">
        <v>85</v>
      </c>
      <c r="G1625" s="157" t="s">
        <v>43</v>
      </c>
      <c r="H1625" s="157" t="s">
        <v>197</v>
      </c>
      <c r="I1625" s="116" t="s">
        <v>89</v>
      </c>
      <c r="J1625" s="116" t="s">
        <v>45</v>
      </c>
      <c r="K1625" s="116" t="s">
        <v>70</v>
      </c>
      <c r="L1625" s="116" t="s">
        <v>70</v>
      </c>
      <c r="M1625" s="116" t="s">
        <v>185</v>
      </c>
      <c r="N1625" s="117">
        <v>1.8</v>
      </c>
      <c r="O1625" s="146">
        <v>368</v>
      </c>
      <c r="P1625" s="146">
        <v>448</v>
      </c>
      <c r="Q1625" s="242">
        <v>7.0000000000000007E-2</v>
      </c>
      <c r="R1625" s="118" t="str">
        <f t="shared" si="430"/>
        <v>300 - 399</v>
      </c>
      <c r="S1625" s="118" t="str">
        <f t="shared" si="431"/>
        <v>1.8 - 1.99</v>
      </c>
      <c r="T1625" s="119">
        <f t="shared" si="432"/>
        <v>0.12600000000000003</v>
      </c>
      <c r="U1625" s="120">
        <f t="shared" si="433"/>
        <v>7.1768129072353401E-2</v>
      </c>
      <c r="V1625" s="161">
        <f t="shared" si="434"/>
        <v>0.126</v>
      </c>
      <c r="W1625" s="161">
        <f t="shared" si="435"/>
        <v>40.583582887665301</v>
      </c>
      <c r="X1625" s="121">
        <f t="shared" si="436"/>
        <v>0.81063629955000005</v>
      </c>
      <c r="Y1625" s="188">
        <v>11.580518565</v>
      </c>
      <c r="Z1625" s="148">
        <f t="shared" si="437"/>
        <v>23</v>
      </c>
      <c r="AA1625" s="148">
        <f t="shared" si="438"/>
        <v>28</v>
      </c>
      <c r="AB1625" s="122">
        <f t="shared" si="439"/>
        <v>322.09192767988333</v>
      </c>
      <c r="AC1625" s="30">
        <f t="shared" si="440"/>
        <v>1025.2589867479057</v>
      </c>
      <c r="AD1625" s="31">
        <f t="shared" si="441"/>
        <v>0.8214285714285714</v>
      </c>
      <c r="AE1625" s="164">
        <f t="shared" si="442"/>
        <v>45.72</v>
      </c>
      <c r="AF1625" s="165">
        <f t="shared" si="443"/>
        <v>0.81063629955000005</v>
      </c>
      <c r="AH1625" t="str">
        <f t="shared" si="444"/>
        <v>2024</v>
      </c>
    </row>
    <row r="1626" spans="1:34" x14ac:dyDescent="0.25">
      <c r="A1626" s="249" t="s">
        <v>573</v>
      </c>
      <c r="D1626" s="282" t="str">
        <f t="shared" si="429"/>
        <v>Q3 2024</v>
      </c>
      <c r="E1626" s="114" t="s">
        <v>137</v>
      </c>
      <c r="F1626" s="115" t="s">
        <v>85</v>
      </c>
      <c r="G1626" s="157" t="s">
        <v>43</v>
      </c>
      <c r="H1626" s="157" t="s">
        <v>197</v>
      </c>
      <c r="I1626" s="116" t="s">
        <v>73</v>
      </c>
      <c r="J1626" s="116" t="s">
        <v>45</v>
      </c>
      <c r="K1626" s="116" t="s">
        <v>70</v>
      </c>
      <c r="L1626" s="116" t="s">
        <v>70</v>
      </c>
      <c r="M1626" s="116" t="s">
        <v>131</v>
      </c>
      <c r="N1626" s="117">
        <v>1.4</v>
      </c>
      <c r="O1626" s="146">
        <v>400</v>
      </c>
      <c r="P1626" s="146">
        <v>400</v>
      </c>
      <c r="Q1626" s="242">
        <v>3.5640000000000001</v>
      </c>
      <c r="R1626" s="118" t="str">
        <f t="shared" si="430"/>
        <v>400 - 499</v>
      </c>
      <c r="S1626" s="118" t="str">
        <f t="shared" si="431"/>
        <v>1.4 - 1.59</v>
      </c>
      <c r="T1626" s="119">
        <f t="shared" si="432"/>
        <v>4.9895999999999994</v>
      </c>
      <c r="U1626" s="120">
        <f t="shared" si="433"/>
        <v>2.2533632351999997</v>
      </c>
      <c r="V1626" s="161">
        <f t="shared" si="434"/>
        <v>4.9895999999999994</v>
      </c>
      <c r="W1626" s="161">
        <f t="shared" si="435"/>
        <v>2016.1028545190843</v>
      </c>
      <c r="X1626" s="121">
        <f t="shared" si="436"/>
        <v>40.629753077364008</v>
      </c>
      <c r="Y1626" s="188">
        <v>11.400042951000001</v>
      </c>
      <c r="Z1626" s="148">
        <f t="shared" si="437"/>
        <v>1</v>
      </c>
      <c r="AA1626" s="148">
        <f t="shared" si="438"/>
        <v>1</v>
      </c>
      <c r="AB1626" s="122">
        <f t="shared" si="439"/>
        <v>404.06101782088433</v>
      </c>
      <c r="AC1626" s="30">
        <f t="shared" si="440"/>
        <v>632.25679999999988</v>
      </c>
      <c r="AD1626" s="31">
        <f t="shared" si="441"/>
        <v>1</v>
      </c>
      <c r="AE1626" s="164">
        <f t="shared" si="442"/>
        <v>35.559999999999995</v>
      </c>
      <c r="AF1626" s="165">
        <f t="shared" si="443"/>
        <v>40.629753077364008</v>
      </c>
      <c r="AH1626" t="str">
        <f t="shared" si="444"/>
        <v>2024</v>
      </c>
    </row>
    <row r="1627" spans="1:34" x14ac:dyDescent="0.25">
      <c r="A1627" s="249" t="s">
        <v>573</v>
      </c>
      <c r="D1627" s="282" t="str">
        <f t="shared" si="429"/>
        <v>Q3 2024</v>
      </c>
      <c r="E1627" s="114" t="s">
        <v>137</v>
      </c>
      <c r="F1627" s="115" t="s">
        <v>85</v>
      </c>
      <c r="G1627" s="157" t="s">
        <v>43</v>
      </c>
      <c r="H1627" s="157" t="s">
        <v>197</v>
      </c>
      <c r="I1627" s="116" t="s">
        <v>73</v>
      </c>
      <c r="J1627" s="116" t="s">
        <v>45</v>
      </c>
      <c r="K1627" s="116" t="s">
        <v>70</v>
      </c>
      <c r="L1627" s="116" t="s">
        <v>70</v>
      </c>
      <c r="M1627" s="116" t="s">
        <v>465</v>
      </c>
      <c r="N1627" s="117">
        <v>1.58</v>
      </c>
      <c r="O1627" s="146">
        <v>320</v>
      </c>
      <c r="P1627" s="146">
        <v>360</v>
      </c>
      <c r="Q1627" s="242">
        <v>0.55700000000000005</v>
      </c>
      <c r="R1627" s="118" t="str">
        <f t="shared" si="430"/>
        <v>300 - 399</v>
      </c>
      <c r="S1627" s="118" t="str">
        <f t="shared" si="431"/>
        <v>1.4 - 1.59</v>
      </c>
      <c r="T1627" s="119">
        <f t="shared" si="432"/>
        <v>0.88006000000000006</v>
      </c>
      <c r="U1627" s="120">
        <f t="shared" si="433"/>
        <v>0.44545239318686897</v>
      </c>
      <c r="V1627" s="161">
        <f t="shared" si="434"/>
        <v>0.88006000000000006</v>
      </c>
      <c r="W1627" s="161">
        <f t="shared" si="435"/>
        <v>268.28672721549236</v>
      </c>
      <c r="X1627" s="121">
        <f t="shared" si="436"/>
        <v>5.5942656765930003</v>
      </c>
      <c r="Y1627" s="188">
        <v>10.043564949</v>
      </c>
      <c r="Z1627" s="148">
        <f t="shared" si="437"/>
        <v>8</v>
      </c>
      <c r="AA1627" s="148">
        <f t="shared" si="438"/>
        <v>9</v>
      </c>
      <c r="AB1627" s="122">
        <f t="shared" si="439"/>
        <v>304.8504956656277</v>
      </c>
      <c r="AC1627" s="30">
        <f t="shared" si="440"/>
        <v>799.73499674482753</v>
      </c>
      <c r="AD1627" s="31">
        <f t="shared" si="441"/>
        <v>0.88888888888888884</v>
      </c>
      <c r="AE1627" s="164">
        <f t="shared" si="442"/>
        <v>40.131999999999998</v>
      </c>
      <c r="AF1627" s="165">
        <f t="shared" si="443"/>
        <v>5.5942656765930003</v>
      </c>
      <c r="AH1627" t="str">
        <f t="shared" si="444"/>
        <v>2024</v>
      </c>
    </row>
    <row r="1628" spans="1:34" x14ac:dyDescent="0.25">
      <c r="A1628" s="249" t="s">
        <v>573</v>
      </c>
      <c r="D1628" s="282" t="str">
        <f t="shared" si="429"/>
        <v>Q3 2024</v>
      </c>
      <c r="E1628" s="114" t="s">
        <v>137</v>
      </c>
      <c r="F1628" s="115" t="s">
        <v>85</v>
      </c>
      <c r="G1628" s="157" t="s">
        <v>43</v>
      </c>
      <c r="H1628" s="157" t="s">
        <v>197</v>
      </c>
      <c r="I1628" s="116" t="s">
        <v>89</v>
      </c>
      <c r="J1628" s="116" t="s">
        <v>45</v>
      </c>
      <c r="K1628" s="116" t="s">
        <v>55</v>
      </c>
      <c r="L1628" s="116" t="s">
        <v>55</v>
      </c>
      <c r="M1628" s="116" t="s">
        <v>562</v>
      </c>
      <c r="N1628" s="117">
        <v>1.6</v>
      </c>
      <c r="O1628" s="146">
        <v>256</v>
      </c>
      <c r="P1628" s="146">
        <v>402</v>
      </c>
      <c r="Q1628" s="242">
        <v>0.16</v>
      </c>
      <c r="R1628" s="118" t="str">
        <f t="shared" si="430"/>
        <v>200 - 299</v>
      </c>
      <c r="S1628" s="118" t="str">
        <f t="shared" si="431"/>
        <v>1.6 - 1.79</v>
      </c>
      <c r="T1628" s="119">
        <f t="shared" si="432"/>
        <v>0.25600000000000001</v>
      </c>
      <c r="U1628" s="120">
        <f t="shared" si="433"/>
        <v>0.11972911660135599</v>
      </c>
      <c r="V1628" s="161">
        <f t="shared" si="434"/>
        <v>0.25600000000000006</v>
      </c>
      <c r="W1628" s="161">
        <f t="shared" si="435"/>
        <v>76.254731000771358</v>
      </c>
      <c r="X1628" s="121">
        <f t="shared" si="436"/>
        <v>0.88775290129477646</v>
      </c>
      <c r="Y1628" s="188">
        <v>5.5484556330923525</v>
      </c>
      <c r="Z1628" s="148">
        <f t="shared" si="437"/>
        <v>128</v>
      </c>
      <c r="AA1628" s="148">
        <f t="shared" si="438"/>
        <v>201</v>
      </c>
      <c r="AB1628" s="122">
        <f t="shared" si="439"/>
        <v>297.8700429717631</v>
      </c>
      <c r="AC1628" s="30">
        <f t="shared" si="440"/>
        <v>748.30697875847488</v>
      </c>
      <c r="AD1628" s="31">
        <f t="shared" si="441"/>
        <v>0.63681592039800994</v>
      </c>
      <c r="AE1628" s="164">
        <f t="shared" si="442"/>
        <v>40.64</v>
      </c>
      <c r="AF1628" s="165">
        <f t="shared" si="443"/>
        <v>0.88775290129477646</v>
      </c>
      <c r="AH1628" t="str">
        <f t="shared" si="444"/>
        <v>2024</v>
      </c>
    </row>
    <row r="1629" spans="1:34" x14ac:dyDescent="0.25">
      <c r="A1629" s="249" t="s">
        <v>573</v>
      </c>
      <c r="D1629" s="282" t="str">
        <f t="shared" si="429"/>
        <v>Q3 2024</v>
      </c>
      <c r="E1629" s="114" t="s">
        <v>137</v>
      </c>
      <c r="F1629" s="115" t="s">
        <v>85</v>
      </c>
      <c r="G1629" s="157" t="s">
        <v>43</v>
      </c>
      <c r="H1629" s="157" t="s">
        <v>197</v>
      </c>
      <c r="I1629" s="116" t="s">
        <v>73</v>
      </c>
      <c r="J1629" s="116" t="s">
        <v>45</v>
      </c>
      <c r="K1629" s="116" t="s">
        <v>80</v>
      </c>
      <c r="L1629" s="116" t="s">
        <v>80</v>
      </c>
      <c r="M1629" s="116"/>
      <c r="N1629" s="117">
        <v>1.85</v>
      </c>
      <c r="O1629" s="146">
        <v>390</v>
      </c>
      <c r="P1629" s="146">
        <v>450</v>
      </c>
      <c r="Q1629" s="242">
        <v>0.255</v>
      </c>
      <c r="R1629" s="118" t="str">
        <f t="shared" si="430"/>
        <v>300 - 399</v>
      </c>
      <c r="S1629" s="118" t="str">
        <f t="shared" si="431"/>
        <v>1.8 - 1.99</v>
      </c>
      <c r="T1629" s="119">
        <f t="shared" si="432"/>
        <v>0.47175000000000006</v>
      </c>
      <c r="U1629" s="120">
        <f t="shared" si="433"/>
        <v>0.27866951388959393</v>
      </c>
      <c r="V1629" s="161">
        <f t="shared" si="434"/>
        <v>0.47175</v>
      </c>
      <c r="W1629" s="161">
        <f t="shared" si="435"/>
        <v>151.84816429578595</v>
      </c>
      <c r="X1629" s="121">
        <f t="shared" si="436"/>
        <v>3.022311582675</v>
      </c>
      <c r="Y1629" s="188">
        <v>11.852202285000001</v>
      </c>
      <c r="Z1629" s="148">
        <f t="shared" si="437"/>
        <v>13</v>
      </c>
      <c r="AA1629" s="148">
        <f t="shared" si="438"/>
        <v>15</v>
      </c>
      <c r="AB1629" s="122">
        <f t="shared" si="439"/>
        <v>321.88270120993309</v>
      </c>
      <c r="AC1629" s="30">
        <f t="shared" si="440"/>
        <v>1092.8216230964467</v>
      </c>
      <c r="AD1629" s="31">
        <f t="shared" si="441"/>
        <v>0.8666666666666667</v>
      </c>
      <c r="AE1629" s="164">
        <f t="shared" si="442"/>
        <v>46.99</v>
      </c>
      <c r="AF1629" s="165">
        <f t="shared" si="443"/>
        <v>3.022311582675</v>
      </c>
      <c r="AH1629" t="str">
        <f t="shared" si="444"/>
        <v>2024</v>
      </c>
    </row>
    <row r="1630" spans="1:34" x14ac:dyDescent="0.25">
      <c r="A1630" s="249" t="s">
        <v>573</v>
      </c>
      <c r="D1630" s="282" t="str">
        <f t="shared" si="429"/>
        <v>Q3 2024</v>
      </c>
      <c r="E1630" s="114" t="s">
        <v>137</v>
      </c>
      <c r="F1630" s="115" t="s">
        <v>85</v>
      </c>
      <c r="G1630" s="157" t="s">
        <v>43</v>
      </c>
      <c r="H1630" s="157" t="s">
        <v>197</v>
      </c>
      <c r="I1630" s="116" t="s">
        <v>50</v>
      </c>
      <c r="J1630" s="116" t="s">
        <v>45</v>
      </c>
      <c r="K1630" s="116" t="s">
        <v>81</v>
      </c>
      <c r="L1630" s="116" t="s">
        <v>81</v>
      </c>
      <c r="M1630" s="116" t="s">
        <v>468</v>
      </c>
      <c r="N1630" s="117">
        <v>1.6160000000000001</v>
      </c>
      <c r="O1630" s="146">
        <v>192</v>
      </c>
      <c r="P1630" s="146">
        <v>490</v>
      </c>
      <c r="Q1630" s="242">
        <v>0.48</v>
      </c>
      <c r="R1630" s="118" t="str">
        <f t="shared" si="430"/>
        <v>300 - 399</v>
      </c>
      <c r="S1630" s="118" t="str">
        <f t="shared" si="431"/>
        <v>1.6 - 1.79</v>
      </c>
      <c r="T1630" s="119">
        <f t="shared" si="432"/>
        <v>0.77568000000000004</v>
      </c>
      <c r="U1630" s="120">
        <f t="shared" si="433"/>
        <v>0.27470424425033169</v>
      </c>
      <c r="V1630" s="161">
        <f t="shared" si="434"/>
        <v>0.77567999999999993</v>
      </c>
      <c r="W1630" s="161">
        <f t="shared" si="435"/>
        <v>252.61137266560266</v>
      </c>
      <c r="X1630" s="121">
        <f t="shared" si="436"/>
        <v>4.82091117552</v>
      </c>
      <c r="Y1630" s="188">
        <v>10.043564949</v>
      </c>
      <c r="Z1630" s="148">
        <f t="shared" si="437"/>
        <v>96</v>
      </c>
      <c r="AA1630" s="148">
        <f t="shared" si="438"/>
        <v>245</v>
      </c>
      <c r="AB1630" s="122">
        <f t="shared" si="439"/>
        <v>325.66441401815524</v>
      </c>
      <c r="AC1630" s="30">
        <f t="shared" si="440"/>
        <v>572.30050885485764</v>
      </c>
      <c r="AD1630" s="31">
        <f t="shared" si="441"/>
        <v>0.39183673469387753</v>
      </c>
      <c r="AE1630" s="164">
        <f t="shared" si="442"/>
        <v>41.046399999999998</v>
      </c>
      <c r="AF1630" s="165">
        <f t="shared" si="443"/>
        <v>4.82091117552</v>
      </c>
      <c r="AH1630" t="str">
        <f t="shared" si="444"/>
        <v>2024</v>
      </c>
    </row>
    <row r="1631" spans="1:34" x14ac:dyDescent="0.25">
      <c r="A1631" s="249" t="s">
        <v>573</v>
      </c>
      <c r="D1631" s="282" t="str">
        <f t="shared" si="429"/>
        <v>Q3 2024</v>
      </c>
      <c r="E1631" s="114" t="s">
        <v>137</v>
      </c>
      <c r="F1631" s="115" t="s">
        <v>85</v>
      </c>
      <c r="G1631" s="157" t="s">
        <v>43</v>
      </c>
      <c r="H1631" s="157" t="s">
        <v>197</v>
      </c>
      <c r="I1631" s="116" t="s">
        <v>72</v>
      </c>
      <c r="J1631" s="116" t="s">
        <v>45</v>
      </c>
      <c r="K1631" s="116" t="s">
        <v>81</v>
      </c>
      <c r="L1631" s="116" t="s">
        <v>81</v>
      </c>
      <c r="M1631" s="116" t="s">
        <v>462</v>
      </c>
      <c r="N1631" s="117">
        <v>1.97</v>
      </c>
      <c r="O1631" s="146">
        <v>390</v>
      </c>
      <c r="P1631" s="146">
        <v>450</v>
      </c>
      <c r="Q1631" s="242">
        <v>0.17</v>
      </c>
      <c r="R1631" s="118" t="str">
        <f t="shared" si="430"/>
        <v>300 - 399</v>
      </c>
      <c r="S1631" s="118" t="str">
        <f t="shared" si="431"/>
        <v>1.8 - 1.99</v>
      </c>
      <c r="T1631" s="119">
        <f t="shared" si="432"/>
        <v>0.33490000000000003</v>
      </c>
      <c r="U1631" s="120">
        <f t="shared" si="433"/>
        <v>0.21066248189999998</v>
      </c>
      <c r="V1631" s="161">
        <f t="shared" si="434"/>
        <v>0.33490000000000003</v>
      </c>
      <c r="W1631" s="161">
        <f t="shared" si="435"/>
        <v>101.23210953052397</v>
      </c>
      <c r="X1631" s="121">
        <f t="shared" si="436"/>
        <v>2.0148743884500004</v>
      </c>
      <c r="Y1631" s="188">
        <v>11.852202285000001</v>
      </c>
      <c r="Z1631" s="148">
        <f t="shared" si="437"/>
        <v>13</v>
      </c>
      <c r="AA1631" s="148">
        <f t="shared" si="438"/>
        <v>15</v>
      </c>
      <c r="AB1631" s="122">
        <f t="shared" si="439"/>
        <v>302.27563311592701</v>
      </c>
      <c r="AC1631" s="30">
        <f t="shared" si="440"/>
        <v>1239.1910699999999</v>
      </c>
      <c r="AD1631" s="31">
        <f t="shared" si="441"/>
        <v>0.8666666666666667</v>
      </c>
      <c r="AE1631" s="164">
        <f t="shared" si="442"/>
        <v>50.037999999999997</v>
      </c>
      <c r="AF1631" s="165">
        <f t="shared" si="443"/>
        <v>2.0148743884500004</v>
      </c>
      <c r="AH1631" t="str">
        <f t="shared" si="444"/>
        <v>2024</v>
      </c>
    </row>
    <row r="1632" spans="1:34" x14ac:dyDescent="0.25">
      <c r="A1632" s="249" t="s">
        <v>573</v>
      </c>
      <c r="D1632" s="282" t="str">
        <f t="shared" si="429"/>
        <v>Q3 2024</v>
      </c>
      <c r="E1632" s="114" t="s">
        <v>137</v>
      </c>
      <c r="F1632" s="115" t="s">
        <v>85</v>
      </c>
      <c r="G1632" s="157" t="s">
        <v>43</v>
      </c>
      <c r="H1632" s="157" t="s">
        <v>197</v>
      </c>
      <c r="I1632" s="116" t="s">
        <v>72</v>
      </c>
      <c r="J1632" s="116" t="s">
        <v>45</v>
      </c>
      <c r="K1632" s="116" t="s">
        <v>81</v>
      </c>
      <c r="L1632" s="116" t="s">
        <v>81</v>
      </c>
      <c r="M1632" s="116" t="s">
        <v>293</v>
      </c>
      <c r="N1632" s="117">
        <v>1.6160000000000001</v>
      </c>
      <c r="O1632" s="146">
        <v>192</v>
      </c>
      <c r="P1632" s="146">
        <v>490</v>
      </c>
      <c r="Q1632" s="242">
        <v>0.35499999999999998</v>
      </c>
      <c r="R1632" s="118" t="str">
        <f t="shared" si="430"/>
        <v>300 - 399</v>
      </c>
      <c r="S1632" s="118" t="str">
        <f t="shared" si="431"/>
        <v>1.6 - 1.79</v>
      </c>
      <c r="T1632" s="119">
        <f t="shared" si="432"/>
        <v>0.57367999999999997</v>
      </c>
      <c r="U1632" s="120">
        <f t="shared" si="433"/>
        <v>0.20316668064347446</v>
      </c>
      <c r="V1632" s="161">
        <f t="shared" si="434"/>
        <v>0.57367999999999997</v>
      </c>
      <c r="W1632" s="161">
        <f t="shared" si="435"/>
        <v>186.82716103393528</v>
      </c>
      <c r="X1632" s="121">
        <f t="shared" si="436"/>
        <v>3.57338804823</v>
      </c>
      <c r="Y1632" s="188">
        <v>10.065881826</v>
      </c>
      <c r="Z1632" s="148">
        <f t="shared" si="437"/>
        <v>96</v>
      </c>
      <c r="AA1632" s="148">
        <f t="shared" si="438"/>
        <v>245</v>
      </c>
      <c r="AB1632" s="122">
        <f t="shared" si="439"/>
        <v>325.66441401815524</v>
      </c>
      <c r="AC1632" s="30">
        <f t="shared" si="440"/>
        <v>572.30050885485764</v>
      </c>
      <c r="AD1632" s="31">
        <f t="shared" si="441"/>
        <v>0.39183673469387753</v>
      </c>
      <c r="AE1632" s="164">
        <f t="shared" si="442"/>
        <v>41.046399999999998</v>
      </c>
      <c r="AF1632" s="165">
        <f t="shared" si="443"/>
        <v>3.57338804823</v>
      </c>
      <c r="AH1632" t="str">
        <f t="shared" si="444"/>
        <v>2024</v>
      </c>
    </row>
    <row r="1633" spans="1:34" x14ac:dyDescent="0.25">
      <c r="A1633" s="249" t="s">
        <v>573</v>
      </c>
      <c r="D1633" s="282" t="str">
        <f t="shared" si="429"/>
        <v>Q3 2024</v>
      </c>
      <c r="E1633" s="114" t="s">
        <v>137</v>
      </c>
      <c r="F1633" s="115" t="s">
        <v>85</v>
      </c>
      <c r="G1633" s="157" t="s">
        <v>43</v>
      </c>
      <c r="H1633" s="157" t="s">
        <v>197</v>
      </c>
      <c r="I1633" s="116" t="s">
        <v>72</v>
      </c>
      <c r="J1633" s="116" t="s">
        <v>45</v>
      </c>
      <c r="K1633" s="116" t="s">
        <v>81</v>
      </c>
      <c r="L1633" s="116" t="s">
        <v>81</v>
      </c>
      <c r="M1633" s="116" t="s">
        <v>427</v>
      </c>
      <c r="N1633" s="117">
        <v>1.74</v>
      </c>
      <c r="O1633" s="146">
        <v>336</v>
      </c>
      <c r="P1633" s="146">
        <v>480</v>
      </c>
      <c r="Q1633" s="242">
        <v>0.74</v>
      </c>
      <c r="R1633" s="118" t="str">
        <f t="shared" si="430"/>
        <v>300 - 399</v>
      </c>
      <c r="S1633" s="118" t="str">
        <f t="shared" si="431"/>
        <v>1.6 - 1.79</v>
      </c>
      <c r="T1633" s="119">
        <f t="shared" si="432"/>
        <v>1.2876000000000001</v>
      </c>
      <c r="U1633" s="120">
        <f t="shared" si="433"/>
        <v>0.67906198891812075</v>
      </c>
      <c r="V1633" s="161">
        <f t="shared" si="434"/>
        <v>1.2875999999999999</v>
      </c>
      <c r="W1633" s="161">
        <f t="shared" si="435"/>
        <v>433.57685547086112</v>
      </c>
      <c r="X1633" s="121">
        <f t="shared" si="436"/>
        <v>8.5695837381000004</v>
      </c>
      <c r="Y1633" s="188">
        <v>11.580518565</v>
      </c>
      <c r="Z1633" s="148">
        <f t="shared" si="437"/>
        <v>7</v>
      </c>
      <c r="AA1633" s="148">
        <f t="shared" si="438"/>
        <v>10</v>
      </c>
      <c r="AB1633" s="122">
        <f t="shared" si="439"/>
        <v>336.73256870989525</v>
      </c>
      <c r="AC1633" s="30">
        <f t="shared" si="440"/>
        <v>917.65133637583881</v>
      </c>
      <c r="AD1633" s="31">
        <f t="shared" si="441"/>
        <v>0.7</v>
      </c>
      <c r="AE1633" s="164">
        <f t="shared" si="442"/>
        <v>44.195999999999998</v>
      </c>
      <c r="AF1633" s="165">
        <f t="shared" si="443"/>
        <v>8.5695837381000004</v>
      </c>
      <c r="AH1633" t="str">
        <f t="shared" si="444"/>
        <v>2024</v>
      </c>
    </row>
    <row r="1634" spans="1:34" x14ac:dyDescent="0.25">
      <c r="A1634" s="249" t="s">
        <v>573</v>
      </c>
      <c r="D1634" s="282" t="str">
        <f t="shared" si="429"/>
        <v>Q3 2024</v>
      </c>
      <c r="E1634" s="114" t="s">
        <v>137</v>
      </c>
      <c r="F1634" s="115" t="s">
        <v>85</v>
      </c>
      <c r="G1634" s="157" t="s">
        <v>43</v>
      </c>
      <c r="H1634" s="157" t="s">
        <v>197</v>
      </c>
      <c r="I1634" s="116" t="s">
        <v>72</v>
      </c>
      <c r="J1634" s="116" t="s">
        <v>45</v>
      </c>
      <c r="K1634" s="116" t="s">
        <v>81</v>
      </c>
      <c r="L1634" s="116" t="s">
        <v>81</v>
      </c>
      <c r="M1634" s="116" t="s">
        <v>488</v>
      </c>
      <c r="N1634" s="117">
        <v>2.0699999999999998</v>
      </c>
      <c r="O1634" s="146">
        <v>432</v>
      </c>
      <c r="P1634" s="146">
        <v>514</v>
      </c>
      <c r="Q1634" s="242">
        <v>4.0000000000000001E-3</v>
      </c>
      <c r="R1634" s="118" t="str">
        <f t="shared" si="430"/>
        <v>300 - 399</v>
      </c>
      <c r="S1634" s="118" t="str">
        <f t="shared" si="431"/>
        <v>2.00+</v>
      </c>
      <c r="T1634" s="119">
        <f t="shared" si="432"/>
        <v>8.2799999999999992E-3</v>
      </c>
      <c r="U1634" s="120">
        <f t="shared" si="433"/>
        <v>5.44642849971192E-3</v>
      </c>
      <c r="V1634" s="161">
        <f t="shared" si="434"/>
        <v>8.2800000000000009E-3</v>
      </c>
      <c r="W1634" s="161">
        <f t="shared" si="435"/>
        <v>2.6857252279412349</v>
      </c>
      <c r="X1634" s="121">
        <f t="shared" si="436"/>
        <v>4.6322074259999999E-2</v>
      </c>
      <c r="Y1634" s="188">
        <v>11.580518565</v>
      </c>
      <c r="Z1634" s="148">
        <f t="shared" si="437"/>
        <v>216</v>
      </c>
      <c r="AA1634" s="148">
        <f t="shared" si="438"/>
        <v>257</v>
      </c>
      <c r="AB1634" s="122">
        <f t="shared" si="439"/>
        <v>324.3629502344487</v>
      </c>
      <c r="AC1634" s="30">
        <f t="shared" si="440"/>
        <v>1361.6071249279798</v>
      </c>
      <c r="AD1634" s="31">
        <f t="shared" si="441"/>
        <v>0.84046692607003892</v>
      </c>
      <c r="AE1634" s="164">
        <f t="shared" si="442"/>
        <v>52.577999999999996</v>
      </c>
      <c r="AF1634" s="165">
        <f t="shared" si="443"/>
        <v>4.6322074259999999E-2</v>
      </c>
      <c r="AH1634" t="str">
        <f t="shared" si="444"/>
        <v>2024</v>
      </c>
    </row>
    <row r="1635" spans="1:34" x14ac:dyDescent="0.25">
      <c r="A1635" s="249" t="s">
        <v>573</v>
      </c>
      <c r="D1635" s="282" t="str">
        <f t="shared" si="429"/>
        <v>Q3 2024</v>
      </c>
      <c r="E1635" s="114" t="s">
        <v>137</v>
      </c>
      <c r="F1635" s="115" t="s">
        <v>85</v>
      </c>
      <c r="G1635" s="157" t="s">
        <v>43</v>
      </c>
      <c r="H1635" s="157" t="s">
        <v>197</v>
      </c>
      <c r="I1635" s="116" t="s">
        <v>89</v>
      </c>
      <c r="J1635" s="116" t="s">
        <v>45</v>
      </c>
      <c r="K1635" s="116" t="s">
        <v>81</v>
      </c>
      <c r="L1635" s="116" t="s">
        <v>81</v>
      </c>
      <c r="M1635" s="116" t="s">
        <v>485</v>
      </c>
      <c r="N1635" s="117">
        <v>1.6160000000000001</v>
      </c>
      <c r="O1635" s="146">
        <v>192</v>
      </c>
      <c r="P1635" s="146">
        <v>490</v>
      </c>
      <c r="Q1635" s="242">
        <v>0.33</v>
      </c>
      <c r="R1635" s="118" t="str">
        <f t="shared" si="430"/>
        <v>300 - 399</v>
      </c>
      <c r="S1635" s="118" t="str">
        <f t="shared" si="431"/>
        <v>1.6 - 1.79</v>
      </c>
      <c r="T1635" s="119">
        <f t="shared" si="432"/>
        <v>0.53328000000000009</v>
      </c>
      <c r="U1635" s="120">
        <f t="shared" si="433"/>
        <v>0.18885916792210303</v>
      </c>
      <c r="V1635" s="161">
        <f t="shared" si="434"/>
        <v>0.53328000000000009</v>
      </c>
      <c r="W1635" s="161">
        <f t="shared" si="435"/>
        <v>173.67031870760184</v>
      </c>
      <c r="X1635" s="121">
        <f t="shared" si="436"/>
        <v>3.32174100258</v>
      </c>
      <c r="Y1635" s="188">
        <v>10.065881826</v>
      </c>
      <c r="Z1635" s="148">
        <f t="shared" si="437"/>
        <v>96</v>
      </c>
      <c r="AA1635" s="148">
        <f t="shared" si="438"/>
        <v>245</v>
      </c>
      <c r="AB1635" s="122">
        <f t="shared" si="439"/>
        <v>325.66441401815524</v>
      </c>
      <c r="AC1635" s="30">
        <f t="shared" si="440"/>
        <v>572.30050885485764</v>
      </c>
      <c r="AD1635" s="31">
        <f t="shared" si="441"/>
        <v>0.39183673469387753</v>
      </c>
      <c r="AE1635" s="164">
        <f t="shared" si="442"/>
        <v>41.046399999999998</v>
      </c>
      <c r="AF1635" s="165">
        <f t="shared" si="443"/>
        <v>3.32174100258</v>
      </c>
      <c r="AH1635" t="str">
        <f t="shared" si="444"/>
        <v>2024</v>
      </c>
    </row>
    <row r="1636" spans="1:34" x14ac:dyDescent="0.25">
      <c r="A1636" s="249" t="s">
        <v>573</v>
      </c>
      <c r="D1636" s="282" t="str">
        <f t="shared" si="429"/>
        <v>Q3 2024</v>
      </c>
      <c r="E1636" s="114" t="s">
        <v>137</v>
      </c>
      <c r="F1636" s="115" t="s">
        <v>85</v>
      </c>
      <c r="G1636" s="157" t="s">
        <v>43</v>
      </c>
      <c r="H1636" s="157" t="s">
        <v>197</v>
      </c>
      <c r="I1636" s="116" t="s">
        <v>73</v>
      </c>
      <c r="J1636" s="116" t="s">
        <v>45</v>
      </c>
      <c r="K1636" s="116" t="s">
        <v>81</v>
      </c>
      <c r="L1636" s="116" t="s">
        <v>81</v>
      </c>
      <c r="M1636" s="116" t="s">
        <v>464</v>
      </c>
      <c r="N1636" s="117">
        <v>1.97</v>
      </c>
      <c r="O1636" s="146">
        <v>450</v>
      </c>
      <c r="P1636" s="146">
        <v>450</v>
      </c>
      <c r="Q1636" s="242">
        <v>0.68</v>
      </c>
      <c r="R1636" s="118" t="str">
        <f t="shared" si="430"/>
        <v>300 - 399</v>
      </c>
      <c r="S1636" s="118" t="str">
        <f t="shared" si="431"/>
        <v>1.8 - 1.99</v>
      </c>
      <c r="T1636" s="119">
        <f t="shared" si="432"/>
        <v>1.3396000000000001</v>
      </c>
      <c r="U1636" s="120">
        <f t="shared" si="433"/>
        <v>0.85129249096000004</v>
      </c>
      <c r="V1636" s="161">
        <f t="shared" si="434"/>
        <v>1.3396000000000001</v>
      </c>
      <c r="W1636" s="161">
        <f t="shared" si="435"/>
        <v>432.74935008616711</v>
      </c>
      <c r="X1636" s="121">
        <f t="shared" si="436"/>
        <v>8.5820617832400004</v>
      </c>
      <c r="Y1636" s="188">
        <v>12.620679093</v>
      </c>
      <c r="Z1636" s="148">
        <f t="shared" si="437"/>
        <v>1</v>
      </c>
      <c r="AA1636" s="148">
        <f t="shared" si="438"/>
        <v>1</v>
      </c>
      <c r="AB1636" s="122">
        <f t="shared" si="439"/>
        <v>323.04370714106233</v>
      </c>
      <c r="AC1636" s="30">
        <f t="shared" si="440"/>
        <v>1251.9007219999999</v>
      </c>
      <c r="AD1636" s="31">
        <f t="shared" si="441"/>
        <v>1</v>
      </c>
      <c r="AE1636" s="164">
        <f t="shared" si="442"/>
        <v>50.037999999999997</v>
      </c>
      <c r="AF1636" s="165">
        <f t="shared" si="443"/>
        <v>8.5820617832400004</v>
      </c>
      <c r="AH1636" t="str">
        <f t="shared" si="444"/>
        <v>2024</v>
      </c>
    </row>
    <row r="1637" spans="1:34" x14ac:dyDescent="0.25">
      <c r="A1637" s="249" t="s">
        <v>573</v>
      </c>
      <c r="D1637" s="282" t="str">
        <f t="shared" si="429"/>
        <v>Q3 2024</v>
      </c>
      <c r="E1637" s="114" t="s">
        <v>137</v>
      </c>
      <c r="F1637" s="115" t="s">
        <v>85</v>
      </c>
      <c r="G1637" s="157" t="s">
        <v>43</v>
      </c>
      <c r="H1637" s="157" t="s">
        <v>197</v>
      </c>
      <c r="I1637" s="116" t="s">
        <v>73</v>
      </c>
      <c r="J1637" s="116" t="s">
        <v>45</v>
      </c>
      <c r="K1637" s="116" t="s">
        <v>81</v>
      </c>
      <c r="L1637" s="116" t="s">
        <v>81</v>
      </c>
      <c r="M1637" s="116" t="s">
        <v>470</v>
      </c>
      <c r="N1637" s="117">
        <v>1.43</v>
      </c>
      <c r="O1637" s="146">
        <v>466</v>
      </c>
      <c r="P1637" s="146">
        <v>466</v>
      </c>
      <c r="Q1637" s="242">
        <v>8.4000000000000005E-2</v>
      </c>
      <c r="R1637" s="118" t="str">
        <f t="shared" si="430"/>
        <v>400 - 499</v>
      </c>
      <c r="S1637" s="118" t="str">
        <f t="shared" si="431"/>
        <v>1.4 - 1.59</v>
      </c>
      <c r="T1637" s="119">
        <f t="shared" si="432"/>
        <v>0.12012</v>
      </c>
      <c r="U1637" s="120">
        <f t="shared" si="433"/>
        <v>5.5410082727999993E-2</v>
      </c>
      <c r="V1637" s="161">
        <f t="shared" si="434"/>
        <v>0.12011999999999999</v>
      </c>
      <c r="W1637" s="161">
        <f t="shared" si="435"/>
        <v>55.357975685532438</v>
      </c>
      <c r="X1637" s="121">
        <f t="shared" si="436"/>
        <v>1.0829584762920001</v>
      </c>
      <c r="Y1637" s="188">
        <v>12.892362813</v>
      </c>
      <c r="Z1637" s="148">
        <f t="shared" si="437"/>
        <v>1</v>
      </c>
      <c r="AA1637" s="148">
        <f t="shared" si="438"/>
        <v>1</v>
      </c>
      <c r="AB1637" s="122">
        <f t="shared" si="439"/>
        <v>460.85560843766592</v>
      </c>
      <c r="AC1637" s="30">
        <f t="shared" si="440"/>
        <v>659.64384199999984</v>
      </c>
      <c r="AD1637" s="31">
        <f t="shared" si="441"/>
        <v>1</v>
      </c>
      <c r="AE1637" s="164">
        <f t="shared" si="442"/>
        <v>36.321999999999996</v>
      </c>
      <c r="AF1637" s="165">
        <f t="shared" si="443"/>
        <v>1.0829584762920001</v>
      </c>
      <c r="AH1637" t="str">
        <f t="shared" si="444"/>
        <v>2024</v>
      </c>
    </row>
    <row r="1638" spans="1:34" x14ac:dyDescent="0.25">
      <c r="A1638" s="249" t="s">
        <v>573</v>
      </c>
      <c r="D1638" s="282" t="str">
        <f t="shared" si="429"/>
        <v>Q3 2024</v>
      </c>
      <c r="E1638" s="114" t="s">
        <v>137</v>
      </c>
      <c r="F1638" s="115" t="s">
        <v>85</v>
      </c>
      <c r="G1638" s="157" t="s">
        <v>43</v>
      </c>
      <c r="H1638" s="157" t="s">
        <v>197</v>
      </c>
      <c r="I1638" s="116" t="s">
        <v>73</v>
      </c>
      <c r="J1638" s="116" t="s">
        <v>45</v>
      </c>
      <c r="K1638" s="116" t="s">
        <v>81</v>
      </c>
      <c r="L1638" s="116" t="s">
        <v>81</v>
      </c>
      <c r="M1638" s="116" t="s">
        <v>488</v>
      </c>
      <c r="N1638" s="117">
        <v>2.0699999999999998</v>
      </c>
      <c r="O1638" s="146">
        <v>464</v>
      </c>
      <c r="P1638" s="146">
        <v>464</v>
      </c>
      <c r="Q1638" s="242">
        <v>4.4999999999999998E-2</v>
      </c>
      <c r="R1638" s="118" t="str">
        <f t="shared" si="430"/>
        <v>300 - 399</v>
      </c>
      <c r="S1638" s="118" t="str">
        <f t="shared" si="431"/>
        <v>2.00+</v>
      </c>
      <c r="T1638" s="119">
        <f t="shared" si="432"/>
        <v>9.3149999999999983E-2</v>
      </c>
      <c r="U1638" s="120">
        <f t="shared" si="433"/>
        <v>6.2200036889999991E-2</v>
      </c>
      <c r="V1638" s="161">
        <f t="shared" si="434"/>
        <v>9.3149999999999997E-2</v>
      </c>
      <c r="W1638" s="161">
        <f t="shared" si="435"/>
        <v>29.52877918235022</v>
      </c>
      <c r="X1638" s="121">
        <f t="shared" si="436"/>
        <v>0.34005098753999996</v>
      </c>
      <c r="Y1638" s="188">
        <v>7.5566886119999994</v>
      </c>
      <c r="Z1638" s="148">
        <f t="shared" si="437"/>
        <v>1</v>
      </c>
      <c r="AA1638" s="148">
        <f t="shared" si="438"/>
        <v>1</v>
      </c>
      <c r="AB1638" s="122">
        <f t="shared" si="439"/>
        <v>317.00246035802712</v>
      </c>
      <c r="AC1638" s="30">
        <f t="shared" si="440"/>
        <v>1382.2230419999999</v>
      </c>
      <c r="AD1638" s="31">
        <f t="shared" si="441"/>
        <v>1</v>
      </c>
      <c r="AE1638" s="164">
        <f t="shared" si="442"/>
        <v>52.577999999999996</v>
      </c>
      <c r="AF1638" s="165">
        <f t="shared" si="443"/>
        <v>0.34005098753999996</v>
      </c>
      <c r="AH1638" t="str">
        <f t="shared" si="444"/>
        <v>2024</v>
      </c>
    </row>
    <row r="1639" spans="1:34" x14ac:dyDescent="0.25">
      <c r="A1639" s="249" t="s">
        <v>573</v>
      </c>
      <c r="D1639" s="282" t="str">
        <f t="shared" si="429"/>
        <v>Q3 2024</v>
      </c>
      <c r="E1639" s="114" t="s">
        <v>137</v>
      </c>
      <c r="F1639" s="115" t="s">
        <v>85</v>
      </c>
      <c r="G1639" s="157" t="s">
        <v>43</v>
      </c>
      <c r="H1639" s="157" t="s">
        <v>197</v>
      </c>
      <c r="I1639" s="116" t="s">
        <v>73</v>
      </c>
      <c r="J1639" s="116" t="s">
        <v>45</v>
      </c>
      <c r="K1639" s="116" t="s">
        <v>81</v>
      </c>
      <c r="L1639" s="116" t="s">
        <v>81</v>
      </c>
      <c r="M1639" s="116" t="s">
        <v>427</v>
      </c>
      <c r="N1639" s="117">
        <v>1.74</v>
      </c>
      <c r="O1639" s="146">
        <v>336</v>
      </c>
      <c r="P1639" s="146">
        <v>480</v>
      </c>
      <c r="Q1639" s="242">
        <v>0.23200000000000001</v>
      </c>
      <c r="R1639" s="118" t="str">
        <f t="shared" si="430"/>
        <v>300 - 399</v>
      </c>
      <c r="S1639" s="118" t="str">
        <f t="shared" si="431"/>
        <v>1.6 - 1.79</v>
      </c>
      <c r="T1639" s="119">
        <f t="shared" si="432"/>
        <v>0.40368000000000004</v>
      </c>
      <c r="U1639" s="120">
        <f t="shared" si="433"/>
        <v>0.21289511003919462</v>
      </c>
      <c r="V1639" s="161">
        <f t="shared" si="434"/>
        <v>0.40368000000000004</v>
      </c>
      <c r="W1639" s="161">
        <f t="shared" si="435"/>
        <v>135.93220333681052</v>
      </c>
      <c r="X1639" s="121">
        <f t="shared" si="436"/>
        <v>2.6866803070800001</v>
      </c>
      <c r="Y1639" s="188">
        <v>11.580518565</v>
      </c>
      <c r="Z1639" s="148">
        <f t="shared" si="437"/>
        <v>7</v>
      </c>
      <c r="AA1639" s="148">
        <f t="shared" si="438"/>
        <v>10</v>
      </c>
      <c r="AB1639" s="122">
        <f t="shared" si="439"/>
        <v>336.73256870989525</v>
      </c>
      <c r="AC1639" s="30">
        <f t="shared" si="440"/>
        <v>917.65133637583881</v>
      </c>
      <c r="AD1639" s="31">
        <f t="shared" si="441"/>
        <v>0.7</v>
      </c>
      <c r="AE1639" s="164">
        <f t="shared" si="442"/>
        <v>44.195999999999998</v>
      </c>
      <c r="AF1639" s="165">
        <f t="shared" si="443"/>
        <v>2.6866803070800001</v>
      </c>
      <c r="AH1639" t="str">
        <f t="shared" si="444"/>
        <v>2024</v>
      </c>
    </row>
    <row r="1640" spans="1:34" x14ac:dyDescent="0.25">
      <c r="A1640" s="249" t="s">
        <v>573</v>
      </c>
      <c r="D1640" s="282" t="str">
        <f t="shared" si="429"/>
        <v>Q3 2024</v>
      </c>
      <c r="E1640" s="114" t="s">
        <v>137</v>
      </c>
      <c r="F1640" s="115" t="s">
        <v>85</v>
      </c>
      <c r="G1640" s="157" t="s">
        <v>43</v>
      </c>
      <c r="H1640" s="157" t="s">
        <v>197</v>
      </c>
      <c r="I1640" s="116" t="s">
        <v>73</v>
      </c>
      <c r="J1640" s="116" t="s">
        <v>45</v>
      </c>
      <c r="K1640" s="116" t="s">
        <v>81</v>
      </c>
      <c r="L1640" s="116" t="s">
        <v>81</v>
      </c>
      <c r="M1640" s="116" t="s">
        <v>485</v>
      </c>
      <c r="N1640" s="117">
        <v>1.6160000000000001</v>
      </c>
      <c r="O1640" s="146">
        <v>192</v>
      </c>
      <c r="P1640" s="146">
        <v>490</v>
      </c>
      <c r="Q1640" s="242">
        <v>1.429</v>
      </c>
      <c r="R1640" s="118" t="str">
        <f t="shared" si="430"/>
        <v>300 - 399</v>
      </c>
      <c r="S1640" s="118" t="str">
        <f t="shared" si="431"/>
        <v>1.6 - 1.79</v>
      </c>
      <c r="T1640" s="119">
        <f t="shared" si="432"/>
        <v>2.3092640000000002</v>
      </c>
      <c r="U1640" s="120">
        <f t="shared" si="433"/>
        <v>0.81781742715359151</v>
      </c>
      <c r="V1640" s="161">
        <f t="shared" si="434"/>
        <v>2.3092640000000002</v>
      </c>
      <c r="W1640" s="161">
        <f t="shared" si="435"/>
        <v>752.0451073732213</v>
      </c>
      <c r="X1640" s="121">
        <f t="shared" si="436"/>
        <v>16.548561029385002</v>
      </c>
      <c r="Y1640" s="188">
        <v>11.580518565</v>
      </c>
      <c r="Z1640" s="148">
        <f t="shared" si="437"/>
        <v>96</v>
      </c>
      <c r="AA1640" s="148">
        <f t="shared" si="438"/>
        <v>245</v>
      </c>
      <c r="AB1640" s="122">
        <f t="shared" si="439"/>
        <v>325.66441401815524</v>
      </c>
      <c r="AC1640" s="30">
        <f t="shared" si="440"/>
        <v>572.30050885485764</v>
      </c>
      <c r="AD1640" s="31">
        <f t="shared" si="441"/>
        <v>0.39183673469387753</v>
      </c>
      <c r="AE1640" s="164">
        <f t="shared" si="442"/>
        <v>41.046399999999998</v>
      </c>
      <c r="AF1640" s="165">
        <f t="shared" si="443"/>
        <v>16.548561029385002</v>
      </c>
      <c r="AH1640" t="str">
        <f t="shared" si="444"/>
        <v>2024</v>
      </c>
    </row>
    <row r="1641" spans="1:34" x14ac:dyDescent="0.25">
      <c r="A1641" s="249" t="s">
        <v>573</v>
      </c>
      <c r="D1641" s="282" t="str">
        <f t="shared" si="429"/>
        <v>Q4 2024</v>
      </c>
      <c r="E1641" s="114" t="s">
        <v>137</v>
      </c>
      <c r="F1641" s="115" t="s">
        <v>86</v>
      </c>
      <c r="G1641" s="157" t="s">
        <v>43</v>
      </c>
      <c r="H1641" s="157" t="s">
        <v>197</v>
      </c>
      <c r="I1641" s="116" t="s">
        <v>64</v>
      </c>
      <c r="J1641" s="116" t="s">
        <v>51</v>
      </c>
      <c r="K1641" s="116" t="s">
        <v>46</v>
      </c>
      <c r="L1641" s="116" t="s">
        <v>46</v>
      </c>
      <c r="M1641" s="116"/>
      <c r="N1641" s="117">
        <v>1.96</v>
      </c>
      <c r="O1641" s="146">
        <v>416</v>
      </c>
      <c r="P1641" s="146">
        <v>496</v>
      </c>
      <c r="Q1641" s="242">
        <v>0.63203900000000002</v>
      </c>
      <c r="R1641" s="118" t="str">
        <f t="shared" si="430"/>
        <v>300 - 399</v>
      </c>
      <c r="S1641" s="118" t="str">
        <f t="shared" si="431"/>
        <v>1.8 - 1.99</v>
      </c>
      <c r="T1641" s="119">
        <f t="shared" si="432"/>
        <v>1.23879644</v>
      </c>
      <c r="U1641" s="120">
        <f t="shared" si="433"/>
        <v>0.77127599663123791</v>
      </c>
      <c r="V1641" s="161">
        <f t="shared" si="434"/>
        <v>1.2387964400000002</v>
      </c>
      <c r="W1641" s="161">
        <f t="shared" si="435"/>
        <v>409.15531737803497</v>
      </c>
      <c r="X1641" s="121">
        <f t="shared" si="436"/>
        <v>19.057219091769529</v>
      </c>
      <c r="Y1641" s="188">
        <v>30.151967033315238</v>
      </c>
      <c r="Z1641" s="148">
        <f t="shared" si="437"/>
        <v>26</v>
      </c>
      <c r="AA1641" s="148">
        <f t="shared" si="438"/>
        <v>31</v>
      </c>
      <c r="AB1641" s="122">
        <f t="shared" si="439"/>
        <v>330.28454406765564</v>
      </c>
      <c r="AC1641" s="30">
        <f t="shared" si="440"/>
        <v>1220.2981091850945</v>
      </c>
      <c r="AD1641" s="31">
        <f t="shared" si="441"/>
        <v>0.83870967741935487</v>
      </c>
      <c r="AE1641" s="164">
        <f t="shared" si="442"/>
        <v>49.783999999999999</v>
      </c>
      <c r="AF1641" s="165">
        <f t="shared" si="443"/>
        <v>19.057219091769529</v>
      </c>
      <c r="AH1641" t="str">
        <f t="shared" si="444"/>
        <v>2024</v>
      </c>
    </row>
    <row r="1642" spans="1:34" x14ac:dyDescent="0.25">
      <c r="A1642" s="249" t="s">
        <v>573</v>
      </c>
      <c r="D1642" s="282" t="str">
        <f t="shared" si="429"/>
        <v>Q4 2024</v>
      </c>
      <c r="E1642" s="114" t="s">
        <v>137</v>
      </c>
      <c r="F1642" s="115" t="s">
        <v>86</v>
      </c>
      <c r="G1642" s="157" t="s">
        <v>43</v>
      </c>
      <c r="H1642" s="157" t="s">
        <v>197</v>
      </c>
      <c r="I1642" s="116" t="s">
        <v>64</v>
      </c>
      <c r="J1642" s="116" t="s">
        <v>51</v>
      </c>
      <c r="K1642" s="116" t="s">
        <v>46</v>
      </c>
      <c r="L1642" s="116" t="s">
        <v>46</v>
      </c>
      <c r="M1642" s="116"/>
      <c r="N1642" s="117">
        <v>1.99</v>
      </c>
      <c r="O1642" s="146">
        <v>410</v>
      </c>
      <c r="P1642" s="146">
        <v>502</v>
      </c>
      <c r="Q1642" s="242">
        <v>3.2679610000000001</v>
      </c>
      <c r="R1642" s="118" t="str">
        <f t="shared" si="430"/>
        <v>300 - 399</v>
      </c>
      <c r="S1642" s="118" t="str">
        <f t="shared" si="431"/>
        <v>1.8 - 1.99</v>
      </c>
      <c r="T1642" s="119">
        <f t="shared" si="432"/>
        <v>6.5032423900000005</v>
      </c>
      <c r="U1642" s="120">
        <f t="shared" si="433"/>
        <v>4.0905453161414629</v>
      </c>
      <c r="V1642" s="161">
        <f t="shared" si="434"/>
        <v>6.5032423900000005</v>
      </c>
      <c r="W1642" s="161">
        <f t="shared" si="435"/>
        <v>2118.1429829322105</v>
      </c>
      <c r="X1642" s="121">
        <f t="shared" si="436"/>
        <v>98.535452338159899</v>
      </c>
      <c r="Y1642" s="188">
        <v>30.151967033315238</v>
      </c>
      <c r="Z1642" s="148">
        <f t="shared" si="437"/>
        <v>205</v>
      </c>
      <c r="AA1642" s="148">
        <f t="shared" si="438"/>
        <v>251</v>
      </c>
      <c r="AB1642" s="122">
        <f t="shared" si="439"/>
        <v>325.7056797066748</v>
      </c>
      <c r="AC1642" s="30">
        <f t="shared" si="440"/>
        <v>1251.7117909734732</v>
      </c>
      <c r="AD1642" s="31">
        <f t="shared" si="441"/>
        <v>0.81673306772908372</v>
      </c>
      <c r="AE1642" s="164">
        <f t="shared" si="442"/>
        <v>50.545999999999999</v>
      </c>
      <c r="AF1642" s="165">
        <f t="shared" si="443"/>
        <v>98.535452338159899</v>
      </c>
      <c r="AH1642" t="str">
        <f t="shared" si="444"/>
        <v>2024</v>
      </c>
    </row>
    <row r="1643" spans="1:34" x14ac:dyDescent="0.25">
      <c r="A1643" s="249" t="s">
        <v>573</v>
      </c>
      <c r="D1643" s="282" t="str">
        <f t="shared" si="429"/>
        <v>Q4 2024</v>
      </c>
      <c r="E1643" s="114" t="s">
        <v>137</v>
      </c>
      <c r="F1643" s="115" t="s">
        <v>86</v>
      </c>
      <c r="G1643" s="157" t="s">
        <v>43</v>
      </c>
      <c r="H1643" s="157" t="s">
        <v>197</v>
      </c>
      <c r="I1643" s="116" t="s">
        <v>87</v>
      </c>
      <c r="J1643" s="116" t="s">
        <v>51</v>
      </c>
      <c r="K1643" s="116" t="s">
        <v>46</v>
      </c>
      <c r="L1643" s="116" t="s">
        <v>46</v>
      </c>
      <c r="M1643" s="116"/>
      <c r="N1643" s="117">
        <v>1.57</v>
      </c>
      <c r="O1643" s="146">
        <v>324</v>
      </c>
      <c r="P1643" s="146">
        <v>394</v>
      </c>
      <c r="Q1643" s="242">
        <v>1.5</v>
      </c>
      <c r="R1643" s="118" t="str">
        <f t="shared" si="430"/>
        <v>300 - 399</v>
      </c>
      <c r="S1643" s="118" t="str">
        <f t="shared" si="431"/>
        <v>1.4 - 1.59</v>
      </c>
      <c r="T1643" s="119">
        <f t="shared" si="432"/>
        <v>2.355</v>
      </c>
      <c r="U1643" s="120">
        <f t="shared" si="433"/>
        <v>1.1702318348418059</v>
      </c>
      <c r="V1643" s="161">
        <f t="shared" si="434"/>
        <v>2.355</v>
      </c>
      <c r="W1643" s="161">
        <f t="shared" si="435"/>
        <v>765.16468815543226</v>
      </c>
      <c r="X1643" s="121">
        <f t="shared" si="436"/>
        <v>38.467478781175217</v>
      </c>
      <c r="Y1643" s="188">
        <v>25.644985854116811</v>
      </c>
      <c r="Z1643" s="148">
        <f t="shared" si="437"/>
        <v>162</v>
      </c>
      <c r="AA1643" s="148">
        <f t="shared" si="438"/>
        <v>197</v>
      </c>
      <c r="AB1643" s="122">
        <f t="shared" si="439"/>
        <v>324.91069560740226</v>
      </c>
      <c r="AC1643" s="30">
        <f t="shared" si="440"/>
        <v>780.154556561204</v>
      </c>
      <c r="AD1643" s="31">
        <f t="shared" si="441"/>
        <v>0.82233502538071068</v>
      </c>
      <c r="AE1643" s="164">
        <f t="shared" si="442"/>
        <v>39.878</v>
      </c>
      <c r="AF1643" s="165">
        <f t="shared" si="443"/>
        <v>38.467478781175217</v>
      </c>
      <c r="AH1643" t="str">
        <f t="shared" si="444"/>
        <v>2024</v>
      </c>
    </row>
    <row r="1644" spans="1:34" x14ac:dyDescent="0.25">
      <c r="A1644" s="249" t="s">
        <v>573</v>
      </c>
      <c r="D1644" s="282" t="str">
        <f t="shared" si="429"/>
        <v>Q4 2024</v>
      </c>
      <c r="E1644" s="114" t="s">
        <v>137</v>
      </c>
      <c r="F1644" s="115" t="s">
        <v>86</v>
      </c>
      <c r="G1644" s="157" t="s">
        <v>43</v>
      </c>
      <c r="H1644" s="157" t="s">
        <v>197</v>
      </c>
      <c r="I1644" s="116" t="s">
        <v>87</v>
      </c>
      <c r="J1644" s="116" t="s">
        <v>51</v>
      </c>
      <c r="K1644" s="116" t="s">
        <v>46</v>
      </c>
      <c r="L1644" s="116" t="s">
        <v>46</v>
      </c>
      <c r="M1644" s="116"/>
      <c r="N1644" s="117">
        <v>1.78</v>
      </c>
      <c r="O1644" s="146">
        <v>368</v>
      </c>
      <c r="P1644" s="146">
        <v>448</v>
      </c>
      <c r="Q1644" s="242">
        <v>0.6</v>
      </c>
      <c r="R1644" s="118" t="str">
        <f t="shared" si="430"/>
        <v>300 - 399</v>
      </c>
      <c r="S1644" s="118" t="str">
        <f t="shared" si="431"/>
        <v>1.6 - 1.79</v>
      </c>
      <c r="T1644" s="119">
        <f t="shared" si="432"/>
        <v>1.0680000000000001</v>
      </c>
      <c r="U1644" s="120">
        <f t="shared" si="433"/>
        <v>0.60156121733556733</v>
      </c>
      <c r="V1644" s="161">
        <f t="shared" si="434"/>
        <v>1.0680000000000001</v>
      </c>
      <c r="W1644" s="161">
        <f t="shared" si="435"/>
        <v>347.85928189427398</v>
      </c>
      <c r="X1644" s="121">
        <f t="shared" si="436"/>
        <v>16.029699988274523</v>
      </c>
      <c r="Y1644" s="188">
        <v>26.716166647124204</v>
      </c>
      <c r="Z1644" s="148">
        <f t="shared" si="437"/>
        <v>23</v>
      </c>
      <c r="AA1644" s="148">
        <f t="shared" si="438"/>
        <v>28</v>
      </c>
      <c r="AB1644" s="122">
        <f t="shared" si="439"/>
        <v>325.71093810325283</v>
      </c>
      <c r="AC1644" s="30">
        <f t="shared" si="440"/>
        <v>1002.6020288926123</v>
      </c>
      <c r="AD1644" s="31">
        <f t="shared" si="441"/>
        <v>0.8214285714285714</v>
      </c>
      <c r="AE1644" s="164">
        <f t="shared" si="442"/>
        <v>45.211999999999996</v>
      </c>
      <c r="AF1644" s="165">
        <f t="shared" si="443"/>
        <v>16.029699988274523</v>
      </c>
      <c r="AH1644" t="str">
        <f t="shared" si="444"/>
        <v>2024</v>
      </c>
    </row>
    <row r="1645" spans="1:34" x14ac:dyDescent="0.25">
      <c r="A1645" s="249" t="s">
        <v>573</v>
      </c>
      <c r="D1645" s="282" t="str">
        <f t="shared" si="429"/>
        <v>Q4 2024</v>
      </c>
      <c r="E1645" s="114" t="s">
        <v>137</v>
      </c>
      <c r="F1645" s="115" t="s">
        <v>86</v>
      </c>
      <c r="G1645" s="157" t="s">
        <v>43</v>
      </c>
      <c r="H1645" s="157" t="s">
        <v>197</v>
      </c>
      <c r="I1645" s="116" t="s">
        <v>64</v>
      </c>
      <c r="J1645" s="116" t="s">
        <v>51</v>
      </c>
      <c r="K1645" s="116" t="s">
        <v>46</v>
      </c>
      <c r="L1645" s="116" t="s">
        <v>46</v>
      </c>
      <c r="M1645" s="116"/>
      <c r="N1645" s="117">
        <v>1.57</v>
      </c>
      <c r="O1645" s="146">
        <v>324</v>
      </c>
      <c r="P1645" s="146">
        <v>394</v>
      </c>
      <c r="Q1645" s="242">
        <v>2.5</v>
      </c>
      <c r="R1645" s="118" t="str">
        <f t="shared" si="430"/>
        <v>300 - 399</v>
      </c>
      <c r="S1645" s="118" t="str">
        <f t="shared" si="431"/>
        <v>1.4 - 1.59</v>
      </c>
      <c r="T1645" s="119">
        <f t="shared" si="432"/>
        <v>3.9250000000000003</v>
      </c>
      <c r="U1645" s="120">
        <f t="shared" si="433"/>
        <v>1.95038639140301</v>
      </c>
      <c r="V1645" s="161">
        <f t="shared" si="434"/>
        <v>3.9249999999999998</v>
      </c>
      <c r="W1645" s="161">
        <f t="shared" si="435"/>
        <v>1275.2744802590539</v>
      </c>
      <c r="X1645" s="121">
        <f t="shared" si="436"/>
        <v>64.112464635292028</v>
      </c>
      <c r="Y1645" s="188">
        <v>25.644985854116811</v>
      </c>
      <c r="Z1645" s="148">
        <f t="shared" si="437"/>
        <v>162</v>
      </c>
      <c r="AA1645" s="148">
        <f t="shared" si="438"/>
        <v>197</v>
      </c>
      <c r="AB1645" s="122">
        <f t="shared" si="439"/>
        <v>324.91069560740226</v>
      </c>
      <c r="AC1645" s="30">
        <f t="shared" si="440"/>
        <v>780.154556561204</v>
      </c>
      <c r="AD1645" s="31">
        <f t="shared" si="441"/>
        <v>0.82233502538071068</v>
      </c>
      <c r="AE1645" s="164">
        <f t="shared" si="442"/>
        <v>39.878</v>
      </c>
      <c r="AF1645" s="165">
        <f t="shared" si="443"/>
        <v>64.112464635292028</v>
      </c>
      <c r="AH1645" t="str">
        <f t="shared" si="444"/>
        <v>2024</v>
      </c>
    </row>
    <row r="1646" spans="1:34" x14ac:dyDescent="0.25">
      <c r="A1646" s="249" t="s">
        <v>573</v>
      </c>
      <c r="D1646" s="282" t="str">
        <f t="shared" si="429"/>
        <v>Q4 2024</v>
      </c>
      <c r="E1646" s="114" t="s">
        <v>137</v>
      </c>
      <c r="F1646" s="115" t="s">
        <v>86</v>
      </c>
      <c r="G1646" s="157" t="s">
        <v>43</v>
      </c>
      <c r="H1646" s="157" t="s">
        <v>197</v>
      </c>
      <c r="I1646" s="116" t="s">
        <v>64</v>
      </c>
      <c r="J1646" s="116" t="s">
        <v>51</v>
      </c>
      <c r="K1646" s="116" t="s">
        <v>46</v>
      </c>
      <c r="L1646" s="116" t="s">
        <v>46</v>
      </c>
      <c r="M1646" s="116"/>
      <c r="N1646" s="117">
        <v>1.77</v>
      </c>
      <c r="O1646" s="146">
        <v>374</v>
      </c>
      <c r="P1646" s="146">
        <v>446</v>
      </c>
      <c r="Q1646" s="242">
        <v>0.52859999999999996</v>
      </c>
      <c r="R1646" s="118" t="str">
        <f t="shared" si="430"/>
        <v>300 - 399</v>
      </c>
      <c r="S1646" s="118" t="str">
        <f t="shared" si="431"/>
        <v>1.6 - 1.79</v>
      </c>
      <c r="T1646" s="119">
        <f t="shared" si="432"/>
        <v>0.93562199999999995</v>
      </c>
      <c r="U1646" s="120">
        <f t="shared" si="433"/>
        <v>0.52603475521743281</v>
      </c>
      <c r="V1646" s="161">
        <f t="shared" si="434"/>
        <v>0.93562199999999995</v>
      </c>
      <c r="W1646" s="161">
        <f t="shared" si="435"/>
        <v>307.67607886268962</v>
      </c>
      <c r="X1646" s="121">
        <f t="shared" si="436"/>
        <v>13.555939522486145</v>
      </c>
      <c r="Y1646" s="188">
        <v>25.644985854116811</v>
      </c>
      <c r="Z1646" s="148">
        <f t="shared" si="437"/>
        <v>187</v>
      </c>
      <c r="AA1646" s="148">
        <f t="shared" si="438"/>
        <v>223</v>
      </c>
      <c r="AB1646" s="122">
        <f t="shared" si="439"/>
        <v>328.84656288831349</v>
      </c>
      <c r="AC1646" s="30">
        <f t="shared" si="440"/>
        <v>995.14709651425062</v>
      </c>
      <c r="AD1646" s="31">
        <f t="shared" si="441"/>
        <v>0.83856502242152464</v>
      </c>
      <c r="AE1646" s="164">
        <f t="shared" si="442"/>
        <v>44.957999999999998</v>
      </c>
      <c r="AF1646" s="165">
        <f t="shared" si="443"/>
        <v>13.555939522486145</v>
      </c>
      <c r="AH1646" t="str">
        <f t="shared" si="444"/>
        <v>2024</v>
      </c>
    </row>
    <row r="1647" spans="1:34" x14ac:dyDescent="0.25">
      <c r="A1647" s="249" t="s">
        <v>573</v>
      </c>
      <c r="D1647" s="282" t="str">
        <f t="shared" si="429"/>
        <v>Q4 2024</v>
      </c>
      <c r="E1647" s="114" t="s">
        <v>137</v>
      </c>
      <c r="F1647" s="115" t="s">
        <v>86</v>
      </c>
      <c r="G1647" s="157" t="s">
        <v>43</v>
      </c>
      <c r="H1647" s="157" t="s">
        <v>197</v>
      </c>
      <c r="I1647" s="116" t="s">
        <v>64</v>
      </c>
      <c r="J1647" s="116" t="s">
        <v>51</v>
      </c>
      <c r="K1647" s="116" t="s">
        <v>46</v>
      </c>
      <c r="L1647" s="116" t="s">
        <v>46</v>
      </c>
      <c r="M1647" s="116"/>
      <c r="N1647" s="117">
        <v>1.78</v>
      </c>
      <c r="O1647" s="146">
        <v>368</v>
      </c>
      <c r="P1647" s="146">
        <v>448</v>
      </c>
      <c r="Q1647" s="242">
        <v>2.7713999999999999</v>
      </c>
      <c r="R1647" s="118" t="str">
        <f t="shared" si="430"/>
        <v>300 - 399</v>
      </c>
      <c r="S1647" s="118" t="str">
        <f t="shared" si="431"/>
        <v>1.6 - 1.79</v>
      </c>
      <c r="T1647" s="119">
        <f t="shared" si="432"/>
        <v>4.9330920000000003</v>
      </c>
      <c r="U1647" s="120">
        <f t="shared" si="433"/>
        <v>2.7786112628729858</v>
      </c>
      <c r="V1647" s="161">
        <f t="shared" si="434"/>
        <v>4.9330920000000003</v>
      </c>
      <c r="W1647" s="161">
        <f t="shared" si="435"/>
        <v>1606.7620230696516</v>
      </c>
      <c r="X1647" s="121">
        <f t="shared" si="436"/>
        <v>71.072513796099329</v>
      </c>
      <c r="Y1647" s="188">
        <v>25.644985854116811</v>
      </c>
      <c r="Z1647" s="148">
        <f t="shared" si="437"/>
        <v>23</v>
      </c>
      <c r="AA1647" s="148">
        <f t="shared" si="438"/>
        <v>28</v>
      </c>
      <c r="AB1647" s="122">
        <f t="shared" si="439"/>
        <v>325.71093810325283</v>
      </c>
      <c r="AC1647" s="30">
        <f t="shared" si="440"/>
        <v>1002.6020288926123</v>
      </c>
      <c r="AD1647" s="31">
        <f t="shared" si="441"/>
        <v>0.8214285714285714</v>
      </c>
      <c r="AE1647" s="164">
        <f t="shared" si="442"/>
        <v>45.211999999999996</v>
      </c>
      <c r="AF1647" s="165">
        <f t="shared" si="443"/>
        <v>71.072513796099329</v>
      </c>
      <c r="AH1647" t="str">
        <f t="shared" si="444"/>
        <v>2024</v>
      </c>
    </row>
    <row r="1648" spans="1:34" x14ac:dyDescent="0.25">
      <c r="A1648" s="249" t="s">
        <v>573</v>
      </c>
      <c r="D1648" s="282" t="str">
        <f t="shared" si="429"/>
        <v>Q4 2024</v>
      </c>
      <c r="E1648" s="114" t="s">
        <v>137</v>
      </c>
      <c r="F1648" s="115" t="s">
        <v>86</v>
      </c>
      <c r="G1648" s="157" t="s">
        <v>43</v>
      </c>
      <c r="H1648" s="157" t="s">
        <v>197</v>
      </c>
      <c r="I1648" s="116" t="s">
        <v>64</v>
      </c>
      <c r="J1648" s="116" t="s">
        <v>51</v>
      </c>
      <c r="K1648" s="116" t="s">
        <v>46</v>
      </c>
      <c r="L1648" s="116" t="s">
        <v>46</v>
      </c>
      <c r="M1648" s="116"/>
      <c r="N1648" s="117">
        <v>1.9</v>
      </c>
      <c r="O1648" s="146">
        <v>396</v>
      </c>
      <c r="P1648" s="146">
        <v>484</v>
      </c>
      <c r="Q1648" s="242">
        <v>0.05</v>
      </c>
      <c r="R1648" s="118" t="str">
        <f t="shared" si="430"/>
        <v>300 - 399</v>
      </c>
      <c r="S1648" s="118" t="str">
        <f t="shared" si="431"/>
        <v>1.8 - 1.99</v>
      </c>
      <c r="T1648" s="119">
        <f t="shared" si="432"/>
        <v>9.5000000000000001E-2</v>
      </c>
      <c r="U1648" s="120">
        <f t="shared" si="433"/>
        <v>5.707270603960396E-2</v>
      </c>
      <c r="V1648" s="161">
        <f t="shared" si="434"/>
        <v>9.5000000000000015E-2</v>
      </c>
      <c r="W1648" s="161">
        <f t="shared" si="435"/>
        <v>31.26787488781417</v>
      </c>
      <c r="X1648" s="121">
        <f t="shared" si="436"/>
        <v>1.4055379846384881</v>
      </c>
      <c r="Y1648" s="188">
        <v>28.110759692769761</v>
      </c>
      <c r="Z1648" s="148">
        <f t="shared" si="437"/>
        <v>9</v>
      </c>
      <c r="AA1648" s="148">
        <f t="shared" si="438"/>
        <v>11</v>
      </c>
      <c r="AB1648" s="122">
        <f t="shared" si="439"/>
        <v>329.135525134886</v>
      </c>
      <c r="AC1648" s="30">
        <f t="shared" si="440"/>
        <v>1141.454120792079</v>
      </c>
      <c r="AD1648" s="31">
        <f t="shared" si="441"/>
        <v>0.81818181818181823</v>
      </c>
      <c r="AE1648" s="164">
        <f t="shared" si="442"/>
        <v>48.26</v>
      </c>
      <c r="AF1648" s="165">
        <f t="shared" si="443"/>
        <v>1.4055379846384881</v>
      </c>
      <c r="AH1648" t="str">
        <f t="shared" si="444"/>
        <v>2024</v>
      </c>
    </row>
    <row r="1649" spans="1:34" x14ac:dyDescent="0.25">
      <c r="A1649" s="249" t="s">
        <v>573</v>
      </c>
      <c r="D1649" s="282" t="str">
        <f t="shared" si="429"/>
        <v>Q4 2024</v>
      </c>
      <c r="E1649" s="114" t="s">
        <v>137</v>
      </c>
      <c r="F1649" s="115" t="s">
        <v>86</v>
      </c>
      <c r="G1649" s="157" t="s">
        <v>43</v>
      </c>
      <c r="H1649" s="157" t="s">
        <v>197</v>
      </c>
      <c r="I1649" s="116" t="s">
        <v>50</v>
      </c>
      <c r="J1649" s="116" t="s">
        <v>51</v>
      </c>
      <c r="K1649" s="116" t="s">
        <v>168</v>
      </c>
      <c r="L1649" s="116" t="s">
        <v>168</v>
      </c>
      <c r="M1649" s="116" t="s">
        <v>459</v>
      </c>
      <c r="N1649" s="117">
        <v>1.5</v>
      </c>
      <c r="O1649" s="146">
        <v>464</v>
      </c>
      <c r="P1649" s="146">
        <v>464</v>
      </c>
      <c r="Q1649" s="242">
        <v>6.8000000000000005E-2</v>
      </c>
      <c r="R1649" s="118" t="str">
        <f t="shared" si="430"/>
        <v>400 - 499</v>
      </c>
      <c r="S1649" s="118" t="str">
        <f t="shared" si="431"/>
        <v>1.4 - 1.59</v>
      </c>
      <c r="T1649" s="119">
        <f t="shared" si="432"/>
        <v>0.10200000000000001</v>
      </c>
      <c r="U1649" s="120">
        <f t="shared" si="433"/>
        <v>4.9354739999999994E-2</v>
      </c>
      <c r="V1649" s="161">
        <f t="shared" si="434"/>
        <v>0.10199999999999999</v>
      </c>
      <c r="W1649" s="161">
        <f t="shared" si="435"/>
        <v>44.621266319995897</v>
      </c>
      <c r="X1649" s="121">
        <f t="shared" si="436"/>
        <v>1.2108569454315539</v>
      </c>
      <c r="Y1649" s="188">
        <v>17.806719785758144</v>
      </c>
      <c r="Z1649" s="148">
        <f t="shared" si="437"/>
        <v>1</v>
      </c>
      <c r="AA1649" s="148">
        <f t="shared" si="438"/>
        <v>1</v>
      </c>
      <c r="AB1649" s="122">
        <f t="shared" si="439"/>
        <v>437.46339529407737</v>
      </c>
      <c r="AC1649" s="30">
        <f t="shared" si="440"/>
        <v>725.80499999999984</v>
      </c>
      <c r="AD1649" s="31">
        <f t="shared" si="441"/>
        <v>1</v>
      </c>
      <c r="AE1649" s="164">
        <f t="shared" si="442"/>
        <v>38.099999999999994</v>
      </c>
      <c r="AF1649" s="165">
        <f t="shared" si="443"/>
        <v>1.2108569454315539</v>
      </c>
      <c r="AH1649" t="str">
        <f t="shared" si="444"/>
        <v>2024</v>
      </c>
    </row>
    <row r="1650" spans="1:34" x14ac:dyDescent="0.25">
      <c r="A1650" s="249" t="s">
        <v>573</v>
      </c>
      <c r="D1650" s="282" t="str">
        <f t="shared" si="429"/>
        <v>Q4 2024</v>
      </c>
      <c r="E1650" s="114" t="s">
        <v>137</v>
      </c>
      <c r="F1650" s="115" t="s">
        <v>86</v>
      </c>
      <c r="G1650" s="157" t="s">
        <v>43</v>
      </c>
      <c r="H1650" s="157" t="s">
        <v>197</v>
      </c>
      <c r="I1650" s="116" t="s">
        <v>73</v>
      </c>
      <c r="J1650" s="116" t="s">
        <v>51</v>
      </c>
      <c r="K1650" s="116" t="s">
        <v>168</v>
      </c>
      <c r="L1650" s="116" t="s">
        <v>168</v>
      </c>
      <c r="M1650" s="116" t="s">
        <v>569</v>
      </c>
      <c r="N1650" s="117">
        <v>1.5</v>
      </c>
      <c r="O1650" s="146">
        <v>464</v>
      </c>
      <c r="P1650" s="146">
        <v>464</v>
      </c>
      <c r="Q1650" s="242">
        <v>0.158</v>
      </c>
      <c r="R1650" s="118" t="str">
        <f t="shared" si="430"/>
        <v>400 - 499</v>
      </c>
      <c r="S1650" s="118" t="str">
        <f t="shared" si="431"/>
        <v>1.4 - 1.59</v>
      </c>
      <c r="T1650" s="119">
        <f t="shared" si="432"/>
        <v>0.23699999999999999</v>
      </c>
      <c r="U1650" s="120">
        <f t="shared" si="433"/>
        <v>0.11467718999999998</v>
      </c>
      <c r="V1650" s="161">
        <f t="shared" si="434"/>
        <v>0.23699999999999999</v>
      </c>
      <c r="W1650" s="161">
        <f t="shared" si="435"/>
        <v>103.67882468469634</v>
      </c>
      <c r="X1650" s="121">
        <f t="shared" si="436"/>
        <v>3.2341181112448329</v>
      </c>
      <c r="Y1650" s="188">
        <v>20.469101969904006</v>
      </c>
      <c r="Z1650" s="148">
        <f t="shared" si="437"/>
        <v>1</v>
      </c>
      <c r="AA1650" s="148">
        <f t="shared" si="438"/>
        <v>1</v>
      </c>
      <c r="AB1650" s="122">
        <f t="shared" si="439"/>
        <v>437.46339529407737</v>
      </c>
      <c r="AC1650" s="30">
        <f t="shared" si="440"/>
        <v>725.80499999999984</v>
      </c>
      <c r="AD1650" s="31">
        <f t="shared" si="441"/>
        <v>1</v>
      </c>
      <c r="AE1650" s="164">
        <f t="shared" si="442"/>
        <v>38.099999999999994</v>
      </c>
      <c r="AF1650" s="165">
        <f t="shared" si="443"/>
        <v>3.2341181112448329</v>
      </c>
      <c r="AH1650" t="str">
        <f t="shared" si="444"/>
        <v>2024</v>
      </c>
    </row>
    <row r="1651" spans="1:34" x14ac:dyDescent="0.25">
      <c r="A1651" s="249" t="s">
        <v>573</v>
      </c>
      <c r="D1651" s="282" t="str">
        <f t="shared" si="429"/>
        <v>Q4 2024</v>
      </c>
      <c r="E1651" s="114" t="s">
        <v>137</v>
      </c>
      <c r="F1651" s="115" t="s">
        <v>86</v>
      </c>
      <c r="G1651" s="157" t="s">
        <v>43</v>
      </c>
      <c r="H1651" s="157" t="s">
        <v>197</v>
      </c>
      <c r="I1651" s="116" t="s">
        <v>50</v>
      </c>
      <c r="J1651" s="116" t="s">
        <v>51</v>
      </c>
      <c r="K1651" s="116" t="s">
        <v>75</v>
      </c>
      <c r="L1651" s="116" t="s">
        <v>75</v>
      </c>
      <c r="M1651" s="116" t="s">
        <v>425</v>
      </c>
      <c r="N1651" s="117">
        <v>1.5</v>
      </c>
      <c r="O1651" s="146">
        <v>466</v>
      </c>
      <c r="P1651" s="146">
        <v>466</v>
      </c>
      <c r="Q1651" s="242">
        <v>0.42199999999999999</v>
      </c>
      <c r="R1651" s="118" t="str">
        <f t="shared" si="430"/>
        <v>400 - 499</v>
      </c>
      <c r="S1651" s="118" t="str">
        <f t="shared" si="431"/>
        <v>1.4 - 1.59</v>
      </c>
      <c r="T1651" s="119">
        <f t="shared" si="432"/>
        <v>0.63300000000000001</v>
      </c>
      <c r="U1651" s="120">
        <f t="shared" si="433"/>
        <v>0.30628970999999988</v>
      </c>
      <c r="V1651" s="161">
        <f t="shared" si="434"/>
        <v>0.6329999999999999</v>
      </c>
      <c r="W1651" s="161">
        <f t="shared" si="435"/>
        <v>278.10792546779385</v>
      </c>
      <c r="X1651" s="121">
        <f t="shared" si="436"/>
        <v>8.6638843729099193</v>
      </c>
      <c r="Y1651" s="188">
        <v>20.53053168936</v>
      </c>
      <c r="Z1651" s="148">
        <f t="shared" si="437"/>
        <v>1</v>
      </c>
      <c r="AA1651" s="148">
        <f t="shared" si="438"/>
        <v>1</v>
      </c>
      <c r="AB1651" s="122">
        <f t="shared" si="439"/>
        <v>439.34901337724153</v>
      </c>
      <c r="AC1651" s="30">
        <f t="shared" si="440"/>
        <v>725.80499999999984</v>
      </c>
      <c r="AD1651" s="31">
        <f t="shared" si="441"/>
        <v>1</v>
      </c>
      <c r="AE1651" s="164">
        <f t="shared" si="442"/>
        <v>38.099999999999994</v>
      </c>
      <c r="AF1651" s="165">
        <f t="shared" si="443"/>
        <v>8.6638843729099193</v>
      </c>
      <c r="AH1651" t="str">
        <f t="shared" si="444"/>
        <v>2024</v>
      </c>
    </row>
    <row r="1652" spans="1:34" x14ac:dyDescent="0.25">
      <c r="A1652" s="249" t="s">
        <v>573</v>
      </c>
      <c r="D1652" s="282" t="str">
        <f t="shared" si="429"/>
        <v>Q4 2024</v>
      </c>
      <c r="E1652" s="114" t="s">
        <v>137</v>
      </c>
      <c r="F1652" s="115" t="s">
        <v>86</v>
      </c>
      <c r="G1652" s="157" t="s">
        <v>43</v>
      </c>
      <c r="H1652" s="157" t="s">
        <v>197</v>
      </c>
      <c r="I1652" s="116" t="s">
        <v>73</v>
      </c>
      <c r="J1652" s="116" t="s">
        <v>51</v>
      </c>
      <c r="K1652" s="116" t="s">
        <v>75</v>
      </c>
      <c r="L1652" s="116" t="s">
        <v>75</v>
      </c>
      <c r="M1652" s="116" t="s">
        <v>457</v>
      </c>
      <c r="N1652" s="117">
        <v>1.5</v>
      </c>
      <c r="O1652" s="146">
        <v>466</v>
      </c>
      <c r="P1652" s="146">
        <v>466</v>
      </c>
      <c r="Q1652" s="242">
        <v>0.17</v>
      </c>
      <c r="R1652" s="118" t="str">
        <f t="shared" si="430"/>
        <v>400 - 499</v>
      </c>
      <c r="S1652" s="118" t="str">
        <f t="shared" si="431"/>
        <v>1.4 - 1.59</v>
      </c>
      <c r="T1652" s="119">
        <f t="shared" si="432"/>
        <v>0.255</v>
      </c>
      <c r="U1652" s="120">
        <f t="shared" si="433"/>
        <v>0.12338684999999998</v>
      </c>
      <c r="V1652" s="161">
        <f t="shared" si="434"/>
        <v>0.255</v>
      </c>
      <c r="W1652" s="161">
        <f t="shared" si="435"/>
        <v>112.03399841119659</v>
      </c>
      <c r="X1652" s="121">
        <f t="shared" si="436"/>
        <v>3.4901903871912001</v>
      </c>
      <c r="Y1652" s="188">
        <v>20.53053168936</v>
      </c>
      <c r="Z1652" s="148">
        <f t="shared" si="437"/>
        <v>1</v>
      </c>
      <c r="AA1652" s="148">
        <f t="shared" si="438"/>
        <v>1</v>
      </c>
      <c r="AB1652" s="122">
        <f t="shared" si="439"/>
        <v>439.34901337724153</v>
      </c>
      <c r="AC1652" s="30">
        <f t="shared" si="440"/>
        <v>725.80499999999984</v>
      </c>
      <c r="AD1652" s="31">
        <f t="shared" si="441"/>
        <v>1</v>
      </c>
      <c r="AE1652" s="164">
        <f t="shared" si="442"/>
        <v>38.099999999999994</v>
      </c>
      <c r="AF1652" s="165">
        <f t="shared" si="443"/>
        <v>3.4901903871912001</v>
      </c>
      <c r="AH1652" t="str">
        <f t="shared" si="444"/>
        <v>2024</v>
      </c>
    </row>
    <row r="1653" spans="1:34" x14ac:dyDescent="0.25">
      <c r="A1653" s="249" t="s">
        <v>573</v>
      </c>
      <c r="D1653" s="282" t="str">
        <f t="shared" si="429"/>
        <v>Q4 2024</v>
      </c>
      <c r="E1653" s="114" t="s">
        <v>137</v>
      </c>
      <c r="F1653" s="115" t="s">
        <v>86</v>
      </c>
      <c r="G1653" s="157" t="s">
        <v>43</v>
      </c>
      <c r="H1653" s="157" t="s">
        <v>197</v>
      </c>
      <c r="I1653" s="116" t="s">
        <v>50</v>
      </c>
      <c r="J1653" s="116" t="s">
        <v>51</v>
      </c>
      <c r="K1653" s="116" t="s">
        <v>78</v>
      </c>
      <c r="L1653" s="116" t="s">
        <v>78</v>
      </c>
      <c r="M1653" s="116" t="s">
        <v>304</v>
      </c>
      <c r="N1653" s="117">
        <v>1.91</v>
      </c>
      <c r="O1653" s="146">
        <v>378</v>
      </c>
      <c r="P1653" s="146">
        <v>496</v>
      </c>
      <c r="Q1653" s="242">
        <v>0.04</v>
      </c>
      <c r="R1653" s="118" t="str">
        <f t="shared" si="430"/>
        <v>300 - 399</v>
      </c>
      <c r="S1653" s="118" t="str">
        <f t="shared" si="431"/>
        <v>1.8 - 1.99</v>
      </c>
      <c r="T1653" s="119">
        <f t="shared" si="432"/>
        <v>7.6399999999999996E-2</v>
      </c>
      <c r="U1653" s="120">
        <f t="shared" si="433"/>
        <v>4.5386813417500428E-2</v>
      </c>
      <c r="V1653" s="161">
        <f t="shared" si="434"/>
        <v>7.6399999999999996E-2</v>
      </c>
      <c r="W1653" s="161">
        <f t="shared" si="435"/>
        <v>24.944738924270183</v>
      </c>
      <c r="X1653" s="121">
        <f t="shared" si="436"/>
        <v>0.93932046362571697</v>
      </c>
      <c r="Y1653" s="188">
        <v>23.483011590642924</v>
      </c>
      <c r="Z1653" s="148">
        <f t="shared" si="437"/>
        <v>189</v>
      </c>
      <c r="AA1653" s="148">
        <f t="shared" si="438"/>
        <v>248</v>
      </c>
      <c r="AB1653" s="122">
        <f t="shared" si="439"/>
        <v>326.5018183804998</v>
      </c>
      <c r="AC1653" s="30">
        <f t="shared" si="440"/>
        <v>1134.6703354375106</v>
      </c>
      <c r="AD1653" s="31">
        <f t="shared" si="441"/>
        <v>0.76209677419354838</v>
      </c>
      <c r="AE1653" s="164">
        <f t="shared" si="442"/>
        <v>48.513999999999996</v>
      </c>
      <c r="AF1653" s="165">
        <f t="shared" si="443"/>
        <v>0.93932046362571697</v>
      </c>
      <c r="AH1653" t="str">
        <f t="shared" si="444"/>
        <v>2024</v>
      </c>
    </row>
    <row r="1654" spans="1:34" x14ac:dyDescent="0.25">
      <c r="A1654" s="249" t="s">
        <v>573</v>
      </c>
      <c r="D1654" s="282" t="str">
        <f t="shared" si="429"/>
        <v>Q4 2024</v>
      </c>
      <c r="E1654" s="114" t="s">
        <v>137</v>
      </c>
      <c r="F1654" s="115" t="s">
        <v>86</v>
      </c>
      <c r="G1654" s="157" t="s">
        <v>43</v>
      </c>
      <c r="H1654" s="157" t="s">
        <v>197</v>
      </c>
      <c r="I1654" s="116" t="s">
        <v>50</v>
      </c>
      <c r="J1654" s="116" t="s">
        <v>51</v>
      </c>
      <c r="K1654" s="116" t="s">
        <v>70</v>
      </c>
      <c r="L1654" s="116" t="s">
        <v>74</v>
      </c>
      <c r="M1654" s="116" t="s">
        <v>305</v>
      </c>
      <c r="N1654" s="117">
        <v>1.2</v>
      </c>
      <c r="O1654" s="146">
        <v>450</v>
      </c>
      <c r="P1654" s="146">
        <v>450</v>
      </c>
      <c r="Q1654" s="242">
        <v>0.1</v>
      </c>
      <c r="R1654" s="118" t="str">
        <f t="shared" si="430"/>
        <v>500 - 599</v>
      </c>
      <c r="S1654" s="118" t="str">
        <f t="shared" si="431"/>
        <v>1.2 - 1.39</v>
      </c>
      <c r="T1654" s="119">
        <f t="shared" si="432"/>
        <v>0.12</v>
      </c>
      <c r="U1654" s="120">
        <f t="shared" si="433"/>
        <v>4.6451519999999989E-2</v>
      </c>
      <c r="V1654" s="161">
        <f t="shared" si="434"/>
        <v>0.12000000000000001</v>
      </c>
      <c r="W1654" s="161">
        <f t="shared" si="435"/>
        <v>63.63961030678928</v>
      </c>
      <c r="X1654" s="121">
        <f t="shared" si="436"/>
        <v>1.7098084099293036</v>
      </c>
      <c r="Y1654" s="188">
        <v>17.098084099293036</v>
      </c>
      <c r="Z1654" s="148">
        <f t="shared" si="437"/>
        <v>1</v>
      </c>
      <c r="AA1654" s="148">
        <f t="shared" si="438"/>
        <v>1</v>
      </c>
      <c r="AB1654" s="122">
        <f t="shared" si="439"/>
        <v>530.33008588991072</v>
      </c>
      <c r="AC1654" s="30">
        <f t="shared" si="440"/>
        <v>464.51519999999988</v>
      </c>
      <c r="AD1654" s="31">
        <f t="shared" si="441"/>
        <v>1</v>
      </c>
      <c r="AE1654" s="164">
        <f t="shared" si="442"/>
        <v>30.479999999999997</v>
      </c>
      <c r="AF1654" s="165">
        <f t="shared" si="443"/>
        <v>1.7098084099293036</v>
      </c>
      <c r="AH1654" t="str">
        <f t="shared" si="444"/>
        <v>2024</v>
      </c>
    </row>
    <row r="1655" spans="1:34" x14ac:dyDescent="0.25">
      <c r="A1655" s="249" t="s">
        <v>573</v>
      </c>
      <c r="D1655" s="282" t="str">
        <f t="shared" si="429"/>
        <v>Q4 2024</v>
      </c>
      <c r="E1655" s="114" t="s">
        <v>137</v>
      </c>
      <c r="F1655" s="115" t="s">
        <v>86</v>
      </c>
      <c r="G1655" s="157" t="s">
        <v>43</v>
      </c>
      <c r="H1655" s="157" t="s">
        <v>197</v>
      </c>
      <c r="I1655" s="116" t="s">
        <v>88</v>
      </c>
      <c r="J1655" s="116" t="s">
        <v>51</v>
      </c>
      <c r="K1655" s="116" t="s">
        <v>70</v>
      </c>
      <c r="L1655" s="116" t="s">
        <v>74</v>
      </c>
      <c r="M1655" s="116"/>
      <c r="N1655" s="117">
        <v>1.27</v>
      </c>
      <c r="O1655" s="146">
        <v>360</v>
      </c>
      <c r="P1655" s="146">
        <v>360</v>
      </c>
      <c r="Q1655" s="242">
        <v>5.6259999999999998E-2</v>
      </c>
      <c r="R1655" s="118" t="str">
        <f t="shared" si="430"/>
        <v>400 - 499</v>
      </c>
      <c r="S1655" s="118" t="str">
        <f t="shared" si="431"/>
        <v>1.2 - 1.39</v>
      </c>
      <c r="T1655" s="119">
        <f t="shared" si="432"/>
        <v>7.1450199999999991E-2</v>
      </c>
      <c r="U1655" s="120">
        <f t="shared" si="433"/>
        <v>2.9271475005319989E-2</v>
      </c>
      <c r="V1655" s="161">
        <f t="shared" si="434"/>
        <v>7.1450199999999991E-2</v>
      </c>
      <c r="W1655" s="161">
        <f t="shared" si="435"/>
        <v>28.642915806879717</v>
      </c>
      <c r="X1655" s="121">
        <f t="shared" si="436"/>
        <v>0.82924150569778476</v>
      </c>
      <c r="Y1655" s="188">
        <v>14.739450865584514</v>
      </c>
      <c r="Z1655" s="148">
        <f t="shared" si="437"/>
        <v>1</v>
      </c>
      <c r="AA1655" s="148">
        <f t="shared" si="438"/>
        <v>1</v>
      </c>
      <c r="AB1655" s="122">
        <f t="shared" si="439"/>
        <v>400.87943500339702</v>
      </c>
      <c r="AC1655" s="30">
        <f t="shared" si="440"/>
        <v>520.28928199999984</v>
      </c>
      <c r="AD1655" s="31">
        <f t="shared" si="441"/>
        <v>1</v>
      </c>
      <c r="AE1655" s="164">
        <f t="shared" si="442"/>
        <v>32.257999999999996</v>
      </c>
      <c r="AF1655" s="165">
        <f t="shared" si="443"/>
        <v>0.82924150569778476</v>
      </c>
      <c r="AH1655" t="str">
        <f t="shared" si="444"/>
        <v>2024</v>
      </c>
    </row>
    <row r="1656" spans="1:34" x14ac:dyDescent="0.25">
      <c r="A1656" s="249" t="s">
        <v>573</v>
      </c>
      <c r="D1656" s="282" t="str">
        <f t="shared" si="429"/>
        <v>Q4 2024</v>
      </c>
      <c r="E1656" s="114" t="s">
        <v>137</v>
      </c>
      <c r="F1656" s="115" t="s">
        <v>86</v>
      </c>
      <c r="G1656" s="157" t="s">
        <v>43</v>
      </c>
      <c r="H1656" s="157" t="s">
        <v>197</v>
      </c>
      <c r="I1656" s="116" t="s">
        <v>73</v>
      </c>
      <c r="J1656" s="116" t="s">
        <v>51</v>
      </c>
      <c r="K1656" s="116" t="s">
        <v>70</v>
      </c>
      <c r="L1656" s="116" t="s">
        <v>77</v>
      </c>
      <c r="M1656" s="116" t="s">
        <v>482</v>
      </c>
      <c r="N1656" s="117">
        <v>1.78</v>
      </c>
      <c r="O1656" s="146">
        <v>416</v>
      </c>
      <c r="P1656" s="146">
        <v>468</v>
      </c>
      <c r="Q1656" s="242">
        <v>0.16700000000000001</v>
      </c>
      <c r="R1656" s="118" t="str">
        <f t="shared" si="430"/>
        <v>300 - 399</v>
      </c>
      <c r="S1656" s="118" t="str">
        <f t="shared" si="431"/>
        <v>1.6 - 1.79</v>
      </c>
      <c r="T1656" s="119">
        <f t="shared" si="432"/>
        <v>0.29726000000000002</v>
      </c>
      <c r="U1656" s="120">
        <f t="shared" si="433"/>
        <v>0.16950729880452411</v>
      </c>
      <c r="V1656" s="161">
        <f t="shared" si="434"/>
        <v>0.29725999999999997</v>
      </c>
      <c r="W1656" s="161">
        <f t="shared" si="435"/>
        <v>104.5692073222323</v>
      </c>
      <c r="X1656" s="121">
        <f t="shared" si="436"/>
        <v>2.9266741716800007</v>
      </c>
      <c r="Y1656" s="188">
        <v>17.524995040000004</v>
      </c>
      <c r="Z1656" s="148">
        <f t="shared" si="437"/>
        <v>8</v>
      </c>
      <c r="AA1656" s="148">
        <f t="shared" si="438"/>
        <v>9</v>
      </c>
      <c r="AB1656" s="122">
        <f t="shared" si="439"/>
        <v>351.77692027932551</v>
      </c>
      <c r="AC1656" s="30">
        <f t="shared" si="440"/>
        <v>1015.0137652965515</v>
      </c>
      <c r="AD1656" s="31">
        <f t="shared" si="441"/>
        <v>0.88888888888888884</v>
      </c>
      <c r="AE1656" s="164">
        <f t="shared" si="442"/>
        <v>45.211999999999996</v>
      </c>
      <c r="AF1656" s="165">
        <f t="shared" si="443"/>
        <v>2.9266741716800007</v>
      </c>
      <c r="AH1656" t="str">
        <f t="shared" si="444"/>
        <v>2024</v>
      </c>
    </row>
    <row r="1657" spans="1:34" x14ac:dyDescent="0.25">
      <c r="A1657" s="249" t="s">
        <v>573</v>
      </c>
      <c r="D1657" s="282" t="str">
        <f t="shared" si="429"/>
        <v>Q4 2024</v>
      </c>
      <c r="E1657" s="114" t="s">
        <v>137</v>
      </c>
      <c r="F1657" s="115" t="s">
        <v>86</v>
      </c>
      <c r="G1657" s="157" t="s">
        <v>43</v>
      </c>
      <c r="H1657" s="157" t="s">
        <v>197</v>
      </c>
      <c r="I1657" s="116" t="s">
        <v>50</v>
      </c>
      <c r="J1657" s="116" t="s">
        <v>51</v>
      </c>
      <c r="K1657" s="116" t="s">
        <v>55</v>
      </c>
      <c r="L1657" s="116" t="s">
        <v>55</v>
      </c>
      <c r="M1657" s="116" t="s">
        <v>563</v>
      </c>
      <c r="N1657" s="117">
        <v>1.5</v>
      </c>
      <c r="O1657" s="146">
        <v>480</v>
      </c>
      <c r="P1657" s="146">
        <v>480</v>
      </c>
      <c r="Q1657" s="242">
        <v>0.1</v>
      </c>
      <c r="R1657" s="118" t="str">
        <f t="shared" si="430"/>
        <v>400 - 499</v>
      </c>
      <c r="S1657" s="118" t="str">
        <f t="shared" si="431"/>
        <v>1.4 - 1.59</v>
      </c>
      <c r="T1657" s="119">
        <f t="shared" si="432"/>
        <v>0.15000000000000002</v>
      </c>
      <c r="U1657" s="120">
        <f t="shared" si="433"/>
        <v>7.2580499999999992E-2</v>
      </c>
      <c r="V1657" s="161">
        <f t="shared" si="434"/>
        <v>0.15</v>
      </c>
      <c r="W1657" s="161">
        <f t="shared" si="435"/>
        <v>67.882250993908571</v>
      </c>
      <c r="X1657" s="121">
        <f t="shared" si="436"/>
        <v>2.0960539725551999</v>
      </c>
      <c r="Y1657" s="188">
        <v>20.960539725552</v>
      </c>
      <c r="Z1657" s="148">
        <f t="shared" si="437"/>
        <v>1</v>
      </c>
      <c r="AA1657" s="148">
        <f t="shared" si="438"/>
        <v>1</v>
      </c>
      <c r="AB1657" s="122">
        <f t="shared" si="439"/>
        <v>452.54833995939043</v>
      </c>
      <c r="AC1657" s="30">
        <f t="shared" si="440"/>
        <v>725.80499999999984</v>
      </c>
      <c r="AD1657" s="31">
        <f t="shared" si="441"/>
        <v>1</v>
      </c>
      <c r="AE1657" s="164">
        <f t="shared" si="442"/>
        <v>38.099999999999994</v>
      </c>
      <c r="AF1657" s="165">
        <f t="shared" si="443"/>
        <v>2.0960539725551999</v>
      </c>
      <c r="AH1657" t="str">
        <f t="shared" si="444"/>
        <v>2024</v>
      </c>
    </row>
    <row r="1658" spans="1:34" x14ac:dyDescent="0.25">
      <c r="A1658" s="249" t="s">
        <v>573</v>
      </c>
      <c r="D1658" s="282" t="str">
        <f t="shared" si="429"/>
        <v>Q4 2024</v>
      </c>
      <c r="E1658" s="114" t="s">
        <v>137</v>
      </c>
      <c r="F1658" s="115" t="s">
        <v>86</v>
      </c>
      <c r="G1658" s="157" t="s">
        <v>43</v>
      </c>
      <c r="H1658" s="157" t="s">
        <v>197</v>
      </c>
      <c r="I1658" s="116" t="s">
        <v>88</v>
      </c>
      <c r="J1658" s="116" t="s">
        <v>51</v>
      </c>
      <c r="K1658" s="116" t="s">
        <v>55</v>
      </c>
      <c r="L1658" s="116" t="s">
        <v>55</v>
      </c>
      <c r="M1658" s="116"/>
      <c r="N1658" s="117">
        <v>1.2</v>
      </c>
      <c r="O1658" s="146">
        <v>360</v>
      </c>
      <c r="P1658" s="146">
        <v>360</v>
      </c>
      <c r="Q1658" s="242">
        <v>0.275723</v>
      </c>
      <c r="R1658" s="118" t="str">
        <f t="shared" si="430"/>
        <v>400 - 499</v>
      </c>
      <c r="S1658" s="118" t="str">
        <f t="shared" si="431"/>
        <v>1.2 - 1.39</v>
      </c>
      <c r="T1658" s="119">
        <f t="shared" si="432"/>
        <v>0.33086759999999998</v>
      </c>
      <c r="U1658" s="120">
        <f t="shared" si="433"/>
        <v>0.12807752448959997</v>
      </c>
      <c r="V1658" s="161">
        <f t="shared" si="434"/>
        <v>0.33086759999999998</v>
      </c>
      <c r="W1658" s="161">
        <f t="shared" si="435"/>
        <v>140.37523418095088</v>
      </c>
      <c r="X1658" s="121">
        <f t="shared" si="436"/>
        <v>4.0640056110115585</v>
      </c>
      <c r="Y1658" s="188">
        <v>14.739450865584514</v>
      </c>
      <c r="Z1658" s="148">
        <f t="shared" si="437"/>
        <v>1</v>
      </c>
      <c r="AA1658" s="148">
        <f t="shared" si="438"/>
        <v>1</v>
      </c>
      <c r="AB1658" s="122">
        <f t="shared" si="439"/>
        <v>424.26406871192853</v>
      </c>
      <c r="AC1658" s="30">
        <f t="shared" si="440"/>
        <v>464.51519999999988</v>
      </c>
      <c r="AD1658" s="31">
        <f t="shared" si="441"/>
        <v>1</v>
      </c>
      <c r="AE1658" s="164">
        <f t="shared" si="442"/>
        <v>30.479999999999997</v>
      </c>
      <c r="AF1658" s="165">
        <f t="shared" si="443"/>
        <v>4.0640056110115585</v>
      </c>
      <c r="AH1658" t="str">
        <f t="shared" si="444"/>
        <v>2024</v>
      </c>
    </row>
    <row r="1659" spans="1:34" x14ac:dyDescent="0.25">
      <c r="A1659" s="249" t="s">
        <v>573</v>
      </c>
      <c r="D1659" s="282" t="str">
        <f t="shared" si="429"/>
        <v>Q4 2024</v>
      </c>
      <c r="E1659" s="114" t="s">
        <v>137</v>
      </c>
      <c r="F1659" s="115" t="s">
        <v>86</v>
      </c>
      <c r="G1659" s="157" t="s">
        <v>43</v>
      </c>
      <c r="H1659" s="157" t="s">
        <v>197</v>
      </c>
      <c r="I1659" s="116" t="s">
        <v>88</v>
      </c>
      <c r="J1659" s="116" t="s">
        <v>51</v>
      </c>
      <c r="K1659" s="116" t="s">
        <v>55</v>
      </c>
      <c r="L1659" s="116" t="s">
        <v>55</v>
      </c>
      <c r="M1659" s="116"/>
      <c r="N1659" s="117">
        <v>1.31</v>
      </c>
      <c r="O1659" s="146">
        <v>360</v>
      </c>
      <c r="P1659" s="146">
        <v>360</v>
      </c>
      <c r="Q1659" s="242">
        <v>0.15617</v>
      </c>
      <c r="R1659" s="118" t="str">
        <f t="shared" si="430"/>
        <v>300 - 399</v>
      </c>
      <c r="S1659" s="118" t="str">
        <f t="shared" si="431"/>
        <v>1.2 - 1.39</v>
      </c>
      <c r="T1659" s="119">
        <f t="shared" si="432"/>
        <v>0.20458270000000001</v>
      </c>
      <c r="U1659" s="120">
        <f t="shared" si="433"/>
        <v>8.6452516449460004E-2</v>
      </c>
      <c r="V1659" s="161">
        <f t="shared" si="434"/>
        <v>0.20458270000000003</v>
      </c>
      <c r="W1659" s="161">
        <f t="shared" si="435"/>
        <v>79.508783532890263</v>
      </c>
      <c r="X1659" s="121">
        <f t="shared" si="436"/>
        <v>2.6977987316928451</v>
      </c>
      <c r="Y1659" s="188">
        <v>17.274756558192003</v>
      </c>
      <c r="Z1659" s="148">
        <f t="shared" si="437"/>
        <v>1</v>
      </c>
      <c r="AA1659" s="148">
        <f t="shared" si="438"/>
        <v>1</v>
      </c>
      <c r="AB1659" s="122">
        <f t="shared" si="439"/>
        <v>388.6388415681788</v>
      </c>
      <c r="AC1659" s="30">
        <f t="shared" si="440"/>
        <v>553.57953800000007</v>
      </c>
      <c r="AD1659" s="31">
        <f t="shared" si="441"/>
        <v>1</v>
      </c>
      <c r="AE1659" s="164">
        <f t="shared" si="442"/>
        <v>33.274000000000001</v>
      </c>
      <c r="AF1659" s="165">
        <f t="shared" si="443"/>
        <v>2.6977987316928451</v>
      </c>
      <c r="AH1659" t="str">
        <f t="shared" si="444"/>
        <v>2024</v>
      </c>
    </row>
    <row r="1660" spans="1:34" x14ac:dyDescent="0.25">
      <c r="A1660" s="249" t="s">
        <v>573</v>
      </c>
      <c r="D1660" s="282" t="str">
        <f t="shared" si="429"/>
        <v>Q4 2024</v>
      </c>
      <c r="E1660" s="114" t="s">
        <v>137</v>
      </c>
      <c r="F1660" s="115" t="s">
        <v>86</v>
      </c>
      <c r="G1660" s="157" t="s">
        <v>43</v>
      </c>
      <c r="H1660" s="157" t="s">
        <v>197</v>
      </c>
      <c r="I1660" s="116" t="s">
        <v>88</v>
      </c>
      <c r="J1660" s="116" t="s">
        <v>51</v>
      </c>
      <c r="K1660" s="116" t="s">
        <v>55</v>
      </c>
      <c r="L1660" s="116" t="s">
        <v>55</v>
      </c>
      <c r="M1660" s="116"/>
      <c r="N1660" s="117">
        <v>1.47</v>
      </c>
      <c r="O1660" s="146">
        <v>360</v>
      </c>
      <c r="P1660" s="146">
        <v>360</v>
      </c>
      <c r="Q1660" s="242">
        <v>0.90695000000000003</v>
      </c>
      <c r="R1660" s="118" t="str">
        <f t="shared" si="430"/>
        <v>300 - 399</v>
      </c>
      <c r="S1660" s="118" t="str">
        <f t="shared" si="431"/>
        <v>1.4 - 1.59</v>
      </c>
      <c r="T1660" s="119">
        <f t="shared" si="432"/>
        <v>1.3332165</v>
      </c>
      <c r="U1660" s="120">
        <f t="shared" si="433"/>
        <v>0.6322013984978998</v>
      </c>
      <c r="V1660" s="161">
        <f t="shared" si="434"/>
        <v>1.3332165</v>
      </c>
      <c r="W1660" s="161">
        <f t="shared" si="435"/>
        <v>461.74355654194034</v>
      </c>
      <c r="X1660" s="121">
        <f t="shared" si="436"/>
        <v>15.667340460452237</v>
      </c>
      <c r="Y1660" s="188">
        <v>17.274756558192003</v>
      </c>
      <c r="Z1660" s="148">
        <f t="shared" si="437"/>
        <v>1</v>
      </c>
      <c r="AA1660" s="148">
        <f t="shared" si="438"/>
        <v>1</v>
      </c>
      <c r="AB1660" s="122">
        <f t="shared" si="439"/>
        <v>346.33801527504369</v>
      </c>
      <c r="AC1660" s="30">
        <f t="shared" si="440"/>
        <v>697.06312199999979</v>
      </c>
      <c r="AD1660" s="31">
        <f t="shared" si="441"/>
        <v>1</v>
      </c>
      <c r="AE1660" s="164">
        <f t="shared" si="442"/>
        <v>37.337999999999994</v>
      </c>
      <c r="AF1660" s="165">
        <f t="shared" si="443"/>
        <v>15.667340460452237</v>
      </c>
      <c r="AH1660" t="str">
        <f t="shared" si="444"/>
        <v>2024</v>
      </c>
    </row>
    <row r="1661" spans="1:34" x14ac:dyDescent="0.25">
      <c r="A1661" s="249" t="s">
        <v>573</v>
      </c>
      <c r="D1661" s="282" t="str">
        <f t="shared" si="429"/>
        <v>Q4 2024</v>
      </c>
      <c r="E1661" s="114" t="s">
        <v>137</v>
      </c>
      <c r="F1661" s="115" t="s">
        <v>86</v>
      </c>
      <c r="G1661" s="157" t="s">
        <v>43</v>
      </c>
      <c r="H1661" s="157" t="s">
        <v>197</v>
      </c>
      <c r="I1661" s="116" t="s">
        <v>487</v>
      </c>
      <c r="J1661" s="116" t="s">
        <v>51</v>
      </c>
      <c r="K1661" s="116" t="s">
        <v>55</v>
      </c>
      <c r="L1661" s="116" t="s">
        <v>55</v>
      </c>
      <c r="M1661" s="116"/>
      <c r="N1661" s="117">
        <v>1.5</v>
      </c>
      <c r="O1661" s="146">
        <v>480</v>
      </c>
      <c r="P1661" s="146">
        <v>480</v>
      </c>
      <c r="Q1661" s="242">
        <v>0.36</v>
      </c>
      <c r="R1661" s="118" t="str">
        <f t="shared" si="430"/>
        <v>400 - 499</v>
      </c>
      <c r="S1661" s="118" t="str">
        <f t="shared" si="431"/>
        <v>1.4 - 1.59</v>
      </c>
      <c r="T1661" s="119">
        <f t="shared" si="432"/>
        <v>0.54</v>
      </c>
      <c r="U1661" s="120">
        <f t="shared" si="433"/>
        <v>0.26128979999999996</v>
      </c>
      <c r="V1661" s="161">
        <f t="shared" si="434"/>
        <v>0.53999999999999992</v>
      </c>
      <c r="W1661" s="161">
        <f t="shared" si="435"/>
        <v>244.37610357807083</v>
      </c>
      <c r="X1661" s="121">
        <f t="shared" si="436"/>
        <v>9</v>
      </c>
      <c r="Y1661" s="188">
        <v>25</v>
      </c>
      <c r="Z1661" s="148">
        <f t="shared" si="437"/>
        <v>1</v>
      </c>
      <c r="AA1661" s="148">
        <f t="shared" si="438"/>
        <v>1</v>
      </c>
      <c r="AB1661" s="122">
        <f t="shared" si="439"/>
        <v>452.54833995939043</v>
      </c>
      <c r="AC1661" s="30">
        <f t="shared" si="440"/>
        <v>725.80499999999984</v>
      </c>
      <c r="AD1661" s="31">
        <f t="shared" si="441"/>
        <v>1</v>
      </c>
      <c r="AE1661" s="164">
        <f t="shared" si="442"/>
        <v>38.099999999999994</v>
      </c>
      <c r="AF1661" s="165">
        <f t="shared" si="443"/>
        <v>9</v>
      </c>
      <c r="AH1661" t="str">
        <f t="shared" si="444"/>
        <v>2024</v>
      </c>
    </row>
    <row r="1662" spans="1:34" x14ac:dyDescent="0.25">
      <c r="A1662" s="249" t="s">
        <v>573</v>
      </c>
      <c r="D1662" s="282" t="str">
        <f t="shared" si="429"/>
        <v>Q4 2024</v>
      </c>
      <c r="E1662" s="114" t="s">
        <v>137</v>
      </c>
      <c r="F1662" s="115" t="s">
        <v>86</v>
      </c>
      <c r="G1662" s="157" t="s">
        <v>43</v>
      </c>
      <c r="H1662" s="157" t="s">
        <v>197</v>
      </c>
      <c r="I1662" s="116" t="s">
        <v>72</v>
      </c>
      <c r="J1662" s="116" t="s">
        <v>45</v>
      </c>
      <c r="K1662" s="116" t="s">
        <v>168</v>
      </c>
      <c r="L1662" s="116" t="s">
        <v>168</v>
      </c>
      <c r="M1662" s="116" t="s">
        <v>486</v>
      </c>
      <c r="N1662" s="117">
        <v>1.85</v>
      </c>
      <c r="O1662" s="146">
        <v>390</v>
      </c>
      <c r="P1662" s="146">
        <v>450</v>
      </c>
      <c r="Q1662" s="242">
        <v>5.8000000000000003E-2</v>
      </c>
      <c r="R1662" s="118" t="str">
        <f t="shared" si="430"/>
        <v>300 - 399</v>
      </c>
      <c r="S1662" s="118" t="str">
        <f t="shared" si="431"/>
        <v>1.8 - 1.99</v>
      </c>
      <c r="T1662" s="119">
        <f t="shared" si="432"/>
        <v>0.10730000000000001</v>
      </c>
      <c r="U1662" s="120">
        <f t="shared" si="433"/>
        <v>6.3383654139593917E-2</v>
      </c>
      <c r="V1662" s="161">
        <f t="shared" si="434"/>
        <v>0.10730000000000001</v>
      </c>
      <c r="W1662" s="161">
        <f t="shared" si="435"/>
        <v>34.538013839825823</v>
      </c>
      <c r="X1662" s="121">
        <f t="shared" si="436"/>
        <v>0.68055345520470012</v>
      </c>
      <c r="Y1662" s="188">
        <v>11.733680262150001</v>
      </c>
      <c r="Z1662" s="148">
        <f t="shared" si="437"/>
        <v>13</v>
      </c>
      <c r="AA1662" s="148">
        <f t="shared" si="438"/>
        <v>15</v>
      </c>
      <c r="AB1662" s="122">
        <f t="shared" si="439"/>
        <v>321.88270120993309</v>
      </c>
      <c r="AC1662" s="30">
        <f t="shared" si="440"/>
        <v>1092.8216230964467</v>
      </c>
      <c r="AD1662" s="31">
        <f t="shared" si="441"/>
        <v>0.8666666666666667</v>
      </c>
      <c r="AE1662" s="164">
        <f t="shared" si="442"/>
        <v>46.99</v>
      </c>
      <c r="AF1662" s="165">
        <f t="shared" si="443"/>
        <v>0.68055345520470012</v>
      </c>
      <c r="AH1662" t="str">
        <f t="shared" si="444"/>
        <v>2024</v>
      </c>
    </row>
    <row r="1663" spans="1:34" x14ac:dyDescent="0.25">
      <c r="A1663" s="249" t="s">
        <v>573</v>
      </c>
      <c r="D1663" s="282" t="str">
        <f t="shared" si="429"/>
        <v>Q4 2024</v>
      </c>
      <c r="E1663" s="114" t="s">
        <v>137</v>
      </c>
      <c r="F1663" s="115" t="s">
        <v>86</v>
      </c>
      <c r="G1663" s="157" t="s">
        <v>43</v>
      </c>
      <c r="H1663" s="157" t="s">
        <v>197</v>
      </c>
      <c r="I1663" s="116" t="s">
        <v>72</v>
      </c>
      <c r="J1663" s="116" t="s">
        <v>45</v>
      </c>
      <c r="K1663" s="116" t="s">
        <v>168</v>
      </c>
      <c r="L1663" s="116" t="s">
        <v>168</v>
      </c>
      <c r="M1663" s="116" t="s">
        <v>457</v>
      </c>
      <c r="N1663" s="117">
        <v>1.744</v>
      </c>
      <c r="O1663" s="146">
        <v>390</v>
      </c>
      <c r="P1663" s="146">
        <v>450</v>
      </c>
      <c r="Q1663" s="242">
        <v>0.04</v>
      </c>
      <c r="R1663" s="118" t="str">
        <f t="shared" si="430"/>
        <v>300 - 399</v>
      </c>
      <c r="S1663" s="118" t="str">
        <f t="shared" si="431"/>
        <v>1.6 - 1.79</v>
      </c>
      <c r="T1663" s="119">
        <f t="shared" si="432"/>
        <v>6.9760000000000003E-2</v>
      </c>
      <c r="U1663" s="120">
        <f t="shared" si="433"/>
        <v>3.8847115362761413E-2</v>
      </c>
      <c r="V1663" s="161">
        <f t="shared" si="434"/>
        <v>6.9760000000000003E-2</v>
      </c>
      <c r="W1663" s="161">
        <f t="shared" si="435"/>
        <v>23.819319889535048</v>
      </c>
      <c r="X1663" s="121">
        <f t="shared" si="436"/>
        <v>0.46934721048600003</v>
      </c>
      <c r="Y1663" s="188">
        <v>11.733680262150001</v>
      </c>
      <c r="Z1663" s="148">
        <f t="shared" si="437"/>
        <v>13</v>
      </c>
      <c r="AA1663" s="148">
        <f t="shared" si="438"/>
        <v>15</v>
      </c>
      <c r="AB1663" s="122">
        <f t="shared" si="439"/>
        <v>341.44667272842673</v>
      </c>
      <c r="AC1663" s="30">
        <f t="shared" si="440"/>
        <v>971.17788406903526</v>
      </c>
      <c r="AD1663" s="31">
        <f t="shared" si="441"/>
        <v>0.8666666666666667</v>
      </c>
      <c r="AE1663" s="164">
        <f t="shared" si="442"/>
        <v>44.297599999999996</v>
      </c>
      <c r="AF1663" s="165">
        <f t="shared" si="443"/>
        <v>0.46934721048600003</v>
      </c>
      <c r="AH1663" t="str">
        <f t="shared" si="444"/>
        <v>2024</v>
      </c>
    </row>
    <row r="1664" spans="1:34" x14ac:dyDescent="0.25">
      <c r="A1664" s="249" t="s">
        <v>573</v>
      </c>
      <c r="D1664" s="282" t="str">
        <f t="shared" si="429"/>
        <v>Q4 2024</v>
      </c>
      <c r="E1664" s="114" t="s">
        <v>137</v>
      </c>
      <c r="F1664" s="115" t="s">
        <v>86</v>
      </c>
      <c r="G1664" s="157" t="s">
        <v>43</v>
      </c>
      <c r="H1664" s="157" t="s">
        <v>197</v>
      </c>
      <c r="I1664" s="116" t="s">
        <v>73</v>
      </c>
      <c r="J1664" s="116" t="s">
        <v>45</v>
      </c>
      <c r="K1664" s="116" t="s">
        <v>168</v>
      </c>
      <c r="L1664" s="116" t="s">
        <v>168</v>
      </c>
      <c r="M1664" s="116" t="s">
        <v>460</v>
      </c>
      <c r="N1664" s="117">
        <v>1.85</v>
      </c>
      <c r="O1664" s="146">
        <v>408</v>
      </c>
      <c r="P1664" s="146">
        <v>480</v>
      </c>
      <c r="Q1664" s="242">
        <v>9.1999999999999998E-2</v>
      </c>
      <c r="R1664" s="118" t="str">
        <f t="shared" si="430"/>
        <v>300 - 399</v>
      </c>
      <c r="S1664" s="118" t="str">
        <f t="shared" si="431"/>
        <v>1.8 - 1.99</v>
      </c>
      <c r="T1664" s="119">
        <f t="shared" si="432"/>
        <v>0.17020000000000002</v>
      </c>
      <c r="U1664" s="120">
        <f t="shared" si="433"/>
        <v>0.10024400570101596</v>
      </c>
      <c r="V1664" s="161">
        <f t="shared" si="434"/>
        <v>0.17020000000000002</v>
      </c>
      <c r="W1664" s="161">
        <f t="shared" si="435"/>
        <v>57.957371368963933</v>
      </c>
      <c r="X1664" s="121">
        <f t="shared" si="436"/>
        <v>1.14949145179044</v>
      </c>
      <c r="Y1664" s="188">
        <v>12.494472302069999</v>
      </c>
      <c r="Z1664" s="148">
        <f t="shared" si="437"/>
        <v>17</v>
      </c>
      <c r="AA1664" s="148">
        <f t="shared" si="438"/>
        <v>20</v>
      </c>
      <c r="AB1664" s="122">
        <f t="shared" si="439"/>
        <v>340.52509617487618</v>
      </c>
      <c r="AC1664" s="30">
        <f t="shared" si="440"/>
        <v>1089.6087576197388</v>
      </c>
      <c r="AD1664" s="31">
        <f t="shared" si="441"/>
        <v>0.85</v>
      </c>
      <c r="AE1664" s="164">
        <f t="shared" si="442"/>
        <v>46.99</v>
      </c>
      <c r="AF1664" s="165">
        <f t="shared" si="443"/>
        <v>1.14949145179044</v>
      </c>
      <c r="AH1664" t="str">
        <f t="shared" si="444"/>
        <v>2024</v>
      </c>
    </row>
    <row r="1665" spans="1:34" x14ac:dyDescent="0.25">
      <c r="A1665" s="249" t="s">
        <v>573</v>
      </c>
      <c r="D1665" s="282" t="str">
        <f t="shared" si="429"/>
        <v>Q4 2024</v>
      </c>
      <c r="E1665" s="114" t="s">
        <v>137</v>
      </c>
      <c r="F1665" s="115" t="s">
        <v>86</v>
      </c>
      <c r="G1665" s="157" t="s">
        <v>43</v>
      </c>
      <c r="H1665" s="157" t="s">
        <v>197</v>
      </c>
      <c r="I1665" s="116" t="s">
        <v>50</v>
      </c>
      <c r="J1665" s="116" t="s">
        <v>45</v>
      </c>
      <c r="K1665" s="116" t="s">
        <v>75</v>
      </c>
      <c r="L1665" s="116" t="s">
        <v>75</v>
      </c>
      <c r="M1665" s="116" t="s">
        <v>283</v>
      </c>
      <c r="N1665" s="117">
        <v>1.43</v>
      </c>
      <c r="O1665" s="146">
        <v>466</v>
      </c>
      <c r="P1665" s="146">
        <v>466</v>
      </c>
      <c r="Q1665" s="242">
        <v>0.24</v>
      </c>
      <c r="R1665" s="118" t="str">
        <f t="shared" si="430"/>
        <v>400 - 499</v>
      </c>
      <c r="S1665" s="118" t="str">
        <f t="shared" si="431"/>
        <v>1.4 - 1.59</v>
      </c>
      <c r="T1665" s="119">
        <f t="shared" si="432"/>
        <v>0.34319999999999995</v>
      </c>
      <c r="U1665" s="120">
        <f t="shared" si="433"/>
        <v>0.15831452207999996</v>
      </c>
      <c r="V1665" s="161">
        <f t="shared" si="434"/>
        <v>0.34319999999999995</v>
      </c>
      <c r="W1665" s="161">
        <f t="shared" si="435"/>
        <v>158.16564481580693</v>
      </c>
      <c r="X1665" s="121">
        <f t="shared" si="436"/>
        <v>3.0632254043687999</v>
      </c>
      <c r="Y1665" s="188">
        <v>12.76343918487</v>
      </c>
      <c r="Z1665" s="148">
        <f t="shared" si="437"/>
        <v>1</v>
      </c>
      <c r="AA1665" s="148">
        <f t="shared" si="438"/>
        <v>1</v>
      </c>
      <c r="AB1665" s="122">
        <f t="shared" si="439"/>
        <v>460.85560843766592</v>
      </c>
      <c r="AC1665" s="30">
        <f t="shared" si="440"/>
        <v>659.64384199999984</v>
      </c>
      <c r="AD1665" s="31">
        <f t="shared" si="441"/>
        <v>1</v>
      </c>
      <c r="AE1665" s="164">
        <f t="shared" si="442"/>
        <v>36.321999999999996</v>
      </c>
      <c r="AF1665" s="165">
        <f t="shared" si="443"/>
        <v>3.0632254043687999</v>
      </c>
      <c r="AH1665" t="str">
        <f t="shared" si="444"/>
        <v>2024</v>
      </c>
    </row>
    <row r="1666" spans="1:34" x14ac:dyDescent="0.25">
      <c r="A1666" s="249" t="s">
        <v>573</v>
      </c>
      <c r="D1666" s="282" t="str">
        <f t="shared" si="429"/>
        <v>Q4 2024</v>
      </c>
      <c r="E1666" s="114" t="s">
        <v>137</v>
      </c>
      <c r="F1666" s="115" t="s">
        <v>86</v>
      </c>
      <c r="G1666" s="157" t="s">
        <v>43</v>
      </c>
      <c r="H1666" s="157" t="s">
        <v>197</v>
      </c>
      <c r="I1666" s="116" t="s">
        <v>50</v>
      </c>
      <c r="J1666" s="116" t="s">
        <v>45</v>
      </c>
      <c r="K1666" s="116" t="s">
        <v>75</v>
      </c>
      <c r="L1666" s="116" t="s">
        <v>75</v>
      </c>
      <c r="M1666" s="116" t="s">
        <v>285</v>
      </c>
      <c r="N1666" s="117">
        <v>1.32</v>
      </c>
      <c r="O1666" s="146">
        <v>466</v>
      </c>
      <c r="P1666" s="146">
        <v>466</v>
      </c>
      <c r="Q1666" s="242">
        <v>7.0000000000000007E-2</v>
      </c>
      <c r="R1666" s="118" t="str">
        <f t="shared" si="430"/>
        <v>400 - 499</v>
      </c>
      <c r="S1666" s="118" t="str">
        <f t="shared" si="431"/>
        <v>1.2 - 1.39</v>
      </c>
      <c r="T1666" s="119">
        <f t="shared" si="432"/>
        <v>9.240000000000001E-2</v>
      </c>
      <c r="U1666" s="120">
        <f t="shared" si="433"/>
        <v>3.9344437439999998E-2</v>
      </c>
      <c r="V1666" s="161">
        <f t="shared" si="434"/>
        <v>9.240000000000001E-2</v>
      </c>
      <c r="W1666" s="161">
        <f t="shared" si="435"/>
        <v>46.131646404610365</v>
      </c>
      <c r="X1666" s="121">
        <f t="shared" si="436"/>
        <v>0.8070767342778068</v>
      </c>
      <c r="Y1666" s="188">
        <v>11.529667632540097</v>
      </c>
      <c r="Z1666" s="148">
        <f t="shared" si="437"/>
        <v>1</v>
      </c>
      <c r="AA1666" s="148">
        <f t="shared" si="438"/>
        <v>1</v>
      </c>
      <c r="AB1666" s="122">
        <f t="shared" si="439"/>
        <v>499.26024247413807</v>
      </c>
      <c r="AC1666" s="30">
        <f t="shared" si="440"/>
        <v>562.06339199999991</v>
      </c>
      <c r="AD1666" s="31">
        <f t="shared" si="441"/>
        <v>1</v>
      </c>
      <c r="AE1666" s="164">
        <f t="shared" si="442"/>
        <v>33.527999999999999</v>
      </c>
      <c r="AF1666" s="165">
        <f t="shared" si="443"/>
        <v>0.8070767342778068</v>
      </c>
      <c r="AH1666" t="str">
        <f t="shared" si="444"/>
        <v>2024</v>
      </c>
    </row>
    <row r="1667" spans="1:34" x14ac:dyDescent="0.25">
      <c r="A1667" s="249" t="s">
        <v>573</v>
      </c>
      <c r="D1667" s="282" t="str">
        <f t="shared" si="429"/>
        <v>Q4 2024</v>
      </c>
      <c r="E1667" s="114" t="s">
        <v>137</v>
      </c>
      <c r="F1667" s="115" t="s">
        <v>86</v>
      </c>
      <c r="G1667" s="157" t="s">
        <v>43</v>
      </c>
      <c r="H1667" s="157" t="s">
        <v>197</v>
      </c>
      <c r="I1667" s="116" t="s">
        <v>58</v>
      </c>
      <c r="J1667" s="116" t="s">
        <v>45</v>
      </c>
      <c r="K1667" s="116" t="s">
        <v>75</v>
      </c>
      <c r="L1667" s="116" t="s">
        <v>75</v>
      </c>
      <c r="M1667" s="116" t="s">
        <v>276</v>
      </c>
      <c r="N1667" s="117">
        <v>1.47</v>
      </c>
      <c r="O1667" s="146">
        <v>194</v>
      </c>
      <c r="P1667" s="146">
        <v>368</v>
      </c>
      <c r="Q1667" s="242">
        <v>0.3</v>
      </c>
      <c r="R1667" s="118" t="str">
        <f t="shared" si="430"/>
        <v>200 - 299</v>
      </c>
      <c r="S1667" s="118" t="str">
        <f t="shared" si="431"/>
        <v>1.4 - 1.59</v>
      </c>
      <c r="T1667" s="119">
        <f t="shared" si="432"/>
        <v>0.441</v>
      </c>
      <c r="U1667" s="120">
        <f t="shared" si="433"/>
        <v>0.17253460212350857</v>
      </c>
      <c r="V1667" s="161">
        <f t="shared" si="434"/>
        <v>0.44099999999999995</v>
      </c>
      <c r="W1667" s="161">
        <f t="shared" si="435"/>
        <v>124.80144229935806</v>
      </c>
      <c r="X1667" s="121">
        <f t="shared" si="436"/>
        <v>2.5866929357280002</v>
      </c>
      <c r="Y1667" s="188">
        <v>8.6223097857600006</v>
      </c>
      <c r="Z1667" s="148">
        <f t="shared" si="437"/>
        <v>97</v>
      </c>
      <c r="AA1667" s="148">
        <f t="shared" si="438"/>
        <v>184</v>
      </c>
      <c r="AB1667" s="122">
        <f t="shared" si="439"/>
        <v>282.99646779899786</v>
      </c>
      <c r="AC1667" s="30">
        <f t="shared" si="440"/>
        <v>575.11534041169523</v>
      </c>
      <c r="AD1667" s="31">
        <f t="shared" si="441"/>
        <v>0.52717391304347827</v>
      </c>
      <c r="AE1667" s="164">
        <f t="shared" si="442"/>
        <v>37.337999999999994</v>
      </c>
      <c r="AF1667" s="165">
        <f t="shared" si="443"/>
        <v>2.5866929357280002</v>
      </c>
      <c r="AH1667" t="str">
        <f t="shared" si="444"/>
        <v>2024</v>
      </c>
    </row>
    <row r="1668" spans="1:34" x14ac:dyDescent="0.25">
      <c r="A1668" s="249" t="s">
        <v>573</v>
      </c>
      <c r="D1668" s="282" t="str">
        <f t="shared" si="429"/>
        <v>Q4 2024</v>
      </c>
      <c r="E1668" s="114" t="s">
        <v>137</v>
      </c>
      <c r="F1668" s="115" t="s">
        <v>86</v>
      </c>
      <c r="G1668" s="157" t="s">
        <v>43</v>
      </c>
      <c r="H1668" s="157" t="s">
        <v>197</v>
      </c>
      <c r="I1668" s="116" t="s">
        <v>58</v>
      </c>
      <c r="J1668" s="116" t="s">
        <v>45</v>
      </c>
      <c r="K1668" s="116" t="s">
        <v>75</v>
      </c>
      <c r="L1668" s="116" t="s">
        <v>75</v>
      </c>
      <c r="M1668" s="116" t="s">
        <v>283</v>
      </c>
      <c r="N1668" s="117">
        <v>1.43</v>
      </c>
      <c r="O1668" s="146">
        <v>466</v>
      </c>
      <c r="P1668" s="146">
        <v>466</v>
      </c>
      <c r="Q1668" s="242">
        <v>0.56999999999999995</v>
      </c>
      <c r="R1668" s="118" t="str">
        <f t="shared" si="430"/>
        <v>400 - 499</v>
      </c>
      <c r="S1668" s="118" t="str">
        <f t="shared" si="431"/>
        <v>1.4 - 1.59</v>
      </c>
      <c r="T1668" s="119">
        <f t="shared" si="432"/>
        <v>0.81509999999999994</v>
      </c>
      <c r="U1668" s="120">
        <f t="shared" si="433"/>
        <v>0.37599698993999986</v>
      </c>
      <c r="V1668" s="161">
        <f t="shared" si="434"/>
        <v>0.81509999999999994</v>
      </c>
      <c r="W1668" s="161">
        <f t="shared" si="435"/>
        <v>375.64340643754144</v>
      </c>
      <c r="X1668" s="121">
        <f t="shared" si="436"/>
        <v>7.2751603353758991</v>
      </c>
      <c r="Y1668" s="188">
        <v>12.76343918487</v>
      </c>
      <c r="Z1668" s="148">
        <f t="shared" si="437"/>
        <v>1</v>
      </c>
      <c r="AA1668" s="148">
        <f t="shared" si="438"/>
        <v>1</v>
      </c>
      <c r="AB1668" s="122">
        <f t="shared" si="439"/>
        <v>460.85560843766592</v>
      </c>
      <c r="AC1668" s="30">
        <f t="shared" si="440"/>
        <v>659.64384199999984</v>
      </c>
      <c r="AD1668" s="31">
        <f t="shared" si="441"/>
        <v>1</v>
      </c>
      <c r="AE1668" s="164">
        <f t="shared" si="442"/>
        <v>36.321999999999996</v>
      </c>
      <c r="AF1668" s="165">
        <f t="shared" si="443"/>
        <v>7.2751603353758991</v>
      </c>
      <c r="AH1668" t="str">
        <f t="shared" si="444"/>
        <v>2024</v>
      </c>
    </row>
    <row r="1669" spans="1:34" x14ac:dyDescent="0.25">
      <c r="A1669" s="249" t="s">
        <v>573</v>
      </c>
      <c r="D1669" s="282" t="str">
        <f t="shared" si="429"/>
        <v>Q4 2024</v>
      </c>
      <c r="E1669" s="114" t="s">
        <v>137</v>
      </c>
      <c r="F1669" s="115" t="s">
        <v>86</v>
      </c>
      <c r="G1669" s="157" t="s">
        <v>43</v>
      </c>
      <c r="H1669" s="157" t="s">
        <v>197</v>
      </c>
      <c r="I1669" s="116" t="s">
        <v>58</v>
      </c>
      <c r="J1669" s="116" t="s">
        <v>45</v>
      </c>
      <c r="K1669" s="116" t="s">
        <v>75</v>
      </c>
      <c r="L1669" s="116" t="s">
        <v>75</v>
      </c>
      <c r="M1669" s="116" t="s">
        <v>291</v>
      </c>
      <c r="N1669" s="117">
        <v>1.74</v>
      </c>
      <c r="O1669" s="146">
        <v>336</v>
      </c>
      <c r="P1669" s="146">
        <v>580</v>
      </c>
      <c r="Q1669" s="242">
        <v>0.03</v>
      </c>
      <c r="R1669" s="118" t="str">
        <f t="shared" si="430"/>
        <v>300 - 399</v>
      </c>
      <c r="S1669" s="118" t="str">
        <f t="shared" si="431"/>
        <v>1.6 - 1.79</v>
      </c>
      <c r="T1669" s="119">
        <f t="shared" si="432"/>
        <v>5.2199999999999996E-2</v>
      </c>
      <c r="U1669" s="120">
        <f t="shared" si="433"/>
        <v>2.5416860382692922E-2</v>
      </c>
      <c r="V1669" s="161">
        <f t="shared" si="434"/>
        <v>5.2200000000000003E-2</v>
      </c>
      <c r="W1669" s="161">
        <f t="shared" si="435"/>
        <v>20.108863717276517</v>
      </c>
      <c r="X1669" s="121">
        <f t="shared" si="436"/>
        <v>0.37483416906209999</v>
      </c>
      <c r="Y1669" s="188">
        <v>12.494472302069999</v>
      </c>
      <c r="Z1669" s="148">
        <f t="shared" si="437"/>
        <v>84</v>
      </c>
      <c r="AA1669" s="148">
        <f t="shared" si="438"/>
        <v>145</v>
      </c>
      <c r="AB1669" s="122">
        <f t="shared" si="439"/>
        <v>385.22727427732792</v>
      </c>
      <c r="AC1669" s="30">
        <f t="shared" si="440"/>
        <v>847.22867942309745</v>
      </c>
      <c r="AD1669" s="31">
        <f t="shared" si="441"/>
        <v>0.57931034482758625</v>
      </c>
      <c r="AE1669" s="164">
        <f t="shared" si="442"/>
        <v>44.195999999999998</v>
      </c>
      <c r="AF1669" s="165">
        <f t="shared" si="443"/>
        <v>0.37483416906209999</v>
      </c>
      <c r="AH1669" t="str">
        <f t="shared" si="444"/>
        <v>2024</v>
      </c>
    </row>
    <row r="1670" spans="1:34" x14ac:dyDescent="0.25">
      <c r="A1670" s="249" t="s">
        <v>573</v>
      </c>
      <c r="D1670" s="282" t="str">
        <f t="shared" si="429"/>
        <v>Q4 2024</v>
      </c>
      <c r="E1670" s="114" t="s">
        <v>137</v>
      </c>
      <c r="F1670" s="115" t="s">
        <v>86</v>
      </c>
      <c r="G1670" s="157" t="s">
        <v>43</v>
      </c>
      <c r="H1670" s="157" t="s">
        <v>197</v>
      </c>
      <c r="I1670" s="116" t="s">
        <v>58</v>
      </c>
      <c r="J1670" s="116" t="s">
        <v>45</v>
      </c>
      <c r="K1670" s="116" t="s">
        <v>75</v>
      </c>
      <c r="L1670" s="116" t="s">
        <v>75</v>
      </c>
      <c r="M1670" s="116" t="s">
        <v>484</v>
      </c>
      <c r="N1670" s="117">
        <v>1.82</v>
      </c>
      <c r="O1670" s="146">
        <v>408</v>
      </c>
      <c r="P1670" s="146">
        <v>480</v>
      </c>
      <c r="Q1670" s="242">
        <v>0.42199999999999999</v>
      </c>
      <c r="R1670" s="118" t="str">
        <f t="shared" si="430"/>
        <v>300 - 399</v>
      </c>
      <c r="S1670" s="118" t="str">
        <f t="shared" si="431"/>
        <v>1.8 - 1.99</v>
      </c>
      <c r="T1670" s="119">
        <f t="shared" si="432"/>
        <v>0.76804000000000006</v>
      </c>
      <c r="U1670" s="120">
        <f t="shared" si="433"/>
        <v>0.44502289571018872</v>
      </c>
      <c r="V1670" s="161">
        <f t="shared" si="434"/>
        <v>0.76804000000000006</v>
      </c>
      <c r="W1670" s="161">
        <f t="shared" si="435"/>
        <v>265.84794258372585</v>
      </c>
      <c r="X1670" s="121">
        <f t="shared" si="436"/>
        <v>5.2726673114735396</v>
      </c>
      <c r="Y1670" s="188">
        <v>12.494472302069999</v>
      </c>
      <c r="Z1670" s="148">
        <f t="shared" si="437"/>
        <v>17</v>
      </c>
      <c r="AA1670" s="148">
        <f t="shared" si="438"/>
        <v>20</v>
      </c>
      <c r="AB1670" s="122">
        <f t="shared" si="439"/>
        <v>346.13814721072583</v>
      </c>
      <c r="AC1670" s="30">
        <f t="shared" si="440"/>
        <v>1054.5566249056606</v>
      </c>
      <c r="AD1670" s="31">
        <f t="shared" si="441"/>
        <v>0.85</v>
      </c>
      <c r="AE1670" s="164">
        <f t="shared" si="442"/>
        <v>46.228000000000002</v>
      </c>
      <c r="AF1670" s="165">
        <f t="shared" si="443"/>
        <v>5.2726673114735396</v>
      </c>
      <c r="AH1670" t="str">
        <f t="shared" si="444"/>
        <v>2024</v>
      </c>
    </row>
    <row r="1671" spans="1:34" x14ac:dyDescent="0.25">
      <c r="A1671" s="249" t="s">
        <v>573</v>
      </c>
      <c r="D1671" s="282" t="str">
        <f t="shared" si="429"/>
        <v>Q4 2024</v>
      </c>
      <c r="E1671" s="114" t="s">
        <v>137</v>
      </c>
      <c r="F1671" s="115" t="s">
        <v>86</v>
      </c>
      <c r="G1671" s="157" t="s">
        <v>43</v>
      </c>
      <c r="H1671" s="157" t="s">
        <v>197</v>
      </c>
      <c r="I1671" s="116" t="s">
        <v>72</v>
      </c>
      <c r="J1671" s="116" t="s">
        <v>45</v>
      </c>
      <c r="K1671" s="116" t="s">
        <v>75</v>
      </c>
      <c r="L1671" s="116" t="s">
        <v>75</v>
      </c>
      <c r="M1671" s="116" t="s">
        <v>473</v>
      </c>
      <c r="N1671" s="117">
        <v>1.43</v>
      </c>
      <c r="O1671" s="146">
        <v>466</v>
      </c>
      <c r="P1671" s="146">
        <v>466</v>
      </c>
      <c r="Q1671" s="242">
        <v>3.2000000000000001E-2</v>
      </c>
      <c r="R1671" s="118" t="str">
        <f t="shared" si="430"/>
        <v>400 - 499</v>
      </c>
      <c r="S1671" s="118" t="str">
        <f t="shared" si="431"/>
        <v>1.4 - 1.59</v>
      </c>
      <c r="T1671" s="119">
        <f t="shared" si="432"/>
        <v>4.5760000000000002E-2</v>
      </c>
      <c r="U1671" s="120">
        <f t="shared" si="433"/>
        <v>2.1108602943999993E-2</v>
      </c>
      <c r="V1671" s="161">
        <f t="shared" si="434"/>
        <v>4.5759999999999995E-2</v>
      </c>
      <c r="W1671" s="161">
        <f t="shared" si="435"/>
        <v>21.088752642107593</v>
      </c>
      <c r="X1671" s="121">
        <f t="shared" si="436"/>
        <v>0.40843005391584003</v>
      </c>
      <c r="Y1671" s="188">
        <v>12.76343918487</v>
      </c>
      <c r="Z1671" s="148">
        <f t="shared" si="437"/>
        <v>1</v>
      </c>
      <c r="AA1671" s="148">
        <f t="shared" si="438"/>
        <v>1</v>
      </c>
      <c r="AB1671" s="122">
        <f t="shared" si="439"/>
        <v>460.85560843766592</v>
      </c>
      <c r="AC1671" s="30">
        <f t="shared" si="440"/>
        <v>659.64384199999984</v>
      </c>
      <c r="AD1671" s="31">
        <f t="shared" si="441"/>
        <v>1</v>
      </c>
      <c r="AE1671" s="164">
        <f t="shared" si="442"/>
        <v>36.321999999999996</v>
      </c>
      <c r="AF1671" s="165">
        <f t="shared" si="443"/>
        <v>0.40843005391584003</v>
      </c>
      <c r="AH1671" t="str">
        <f t="shared" si="444"/>
        <v>2024</v>
      </c>
    </row>
    <row r="1672" spans="1:34" x14ac:dyDescent="0.25">
      <c r="A1672" s="249" t="s">
        <v>573</v>
      </c>
      <c r="D1672" s="282" t="str">
        <f t="shared" si="429"/>
        <v>Q4 2024</v>
      </c>
      <c r="E1672" s="114" t="s">
        <v>137</v>
      </c>
      <c r="F1672" s="115" t="s">
        <v>86</v>
      </c>
      <c r="G1672" s="157" t="s">
        <v>43</v>
      </c>
      <c r="H1672" s="157" t="s">
        <v>197</v>
      </c>
      <c r="I1672" s="116" t="s">
        <v>72</v>
      </c>
      <c r="J1672" s="116" t="s">
        <v>45</v>
      </c>
      <c r="K1672" s="116" t="s">
        <v>75</v>
      </c>
      <c r="L1672" s="116" t="s">
        <v>75</v>
      </c>
      <c r="M1672" s="116"/>
      <c r="N1672" s="117">
        <v>1.43</v>
      </c>
      <c r="O1672" s="146">
        <v>466</v>
      </c>
      <c r="P1672" s="146">
        <v>466</v>
      </c>
      <c r="Q1672" s="242">
        <v>0.34499999999999997</v>
      </c>
      <c r="R1672" s="118" t="str">
        <f t="shared" si="430"/>
        <v>400 - 499</v>
      </c>
      <c r="S1672" s="118" t="str">
        <f t="shared" si="431"/>
        <v>1.4 - 1.59</v>
      </c>
      <c r="T1672" s="119">
        <f t="shared" si="432"/>
        <v>0.49334999999999996</v>
      </c>
      <c r="U1672" s="120">
        <f t="shared" si="433"/>
        <v>0.22757712548999992</v>
      </c>
      <c r="V1672" s="161">
        <f t="shared" si="434"/>
        <v>0.4933499999999999</v>
      </c>
      <c r="W1672" s="161">
        <f t="shared" si="435"/>
        <v>227.36311442272248</v>
      </c>
      <c r="X1672" s="121">
        <f t="shared" si="436"/>
        <v>4.4033865187801497</v>
      </c>
      <c r="Y1672" s="188">
        <v>12.76343918487</v>
      </c>
      <c r="Z1672" s="148">
        <f t="shared" si="437"/>
        <v>1</v>
      </c>
      <c r="AA1672" s="148">
        <f t="shared" si="438"/>
        <v>1</v>
      </c>
      <c r="AB1672" s="122">
        <f t="shared" si="439"/>
        <v>460.85560843766592</v>
      </c>
      <c r="AC1672" s="30">
        <f t="shared" si="440"/>
        <v>659.64384199999984</v>
      </c>
      <c r="AD1672" s="31">
        <f t="shared" si="441"/>
        <v>1</v>
      </c>
      <c r="AE1672" s="164">
        <f t="shared" si="442"/>
        <v>36.321999999999996</v>
      </c>
      <c r="AF1672" s="165">
        <f t="shared" si="443"/>
        <v>4.4033865187801497</v>
      </c>
      <c r="AH1672" t="str">
        <f t="shared" si="444"/>
        <v>2024</v>
      </c>
    </row>
    <row r="1673" spans="1:34" x14ac:dyDescent="0.25">
      <c r="A1673" s="249" t="s">
        <v>573</v>
      </c>
      <c r="D1673" s="282" t="str">
        <f t="shared" si="429"/>
        <v>Q4 2024</v>
      </c>
      <c r="E1673" s="114" t="s">
        <v>137</v>
      </c>
      <c r="F1673" s="115" t="s">
        <v>86</v>
      </c>
      <c r="G1673" s="157" t="s">
        <v>43</v>
      </c>
      <c r="H1673" s="157" t="s">
        <v>197</v>
      </c>
      <c r="I1673" s="116" t="s">
        <v>72</v>
      </c>
      <c r="J1673" s="116" t="s">
        <v>45</v>
      </c>
      <c r="K1673" s="116" t="s">
        <v>75</v>
      </c>
      <c r="L1673" s="116" t="s">
        <v>75</v>
      </c>
      <c r="M1673" s="116" t="s">
        <v>481</v>
      </c>
      <c r="N1673" s="117">
        <v>1.47</v>
      </c>
      <c r="O1673" s="146">
        <v>194</v>
      </c>
      <c r="P1673" s="146">
        <v>368</v>
      </c>
      <c r="Q1673" s="242">
        <v>5.5E-2</v>
      </c>
      <c r="R1673" s="118" t="str">
        <f t="shared" si="430"/>
        <v>200 - 299</v>
      </c>
      <c r="S1673" s="118" t="str">
        <f t="shared" si="431"/>
        <v>1.4 - 1.59</v>
      </c>
      <c r="T1673" s="119">
        <f t="shared" si="432"/>
        <v>8.0850000000000005E-2</v>
      </c>
      <c r="U1673" s="120">
        <f t="shared" si="433"/>
        <v>3.1631343722643236E-2</v>
      </c>
      <c r="V1673" s="161">
        <f t="shared" si="434"/>
        <v>8.0849999999999991E-2</v>
      </c>
      <c r="W1673" s="161">
        <f t="shared" si="435"/>
        <v>22.880264421548979</v>
      </c>
      <c r="X1673" s="121">
        <f t="shared" si="436"/>
        <v>0.47422703821680001</v>
      </c>
      <c r="Y1673" s="188">
        <v>8.6223097857600006</v>
      </c>
      <c r="Z1673" s="148">
        <f t="shared" si="437"/>
        <v>97</v>
      </c>
      <c r="AA1673" s="148">
        <f t="shared" si="438"/>
        <v>184</v>
      </c>
      <c r="AB1673" s="122">
        <f t="shared" si="439"/>
        <v>282.99646779899786</v>
      </c>
      <c r="AC1673" s="30">
        <f t="shared" si="440"/>
        <v>575.11534041169523</v>
      </c>
      <c r="AD1673" s="31">
        <f t="shared" si="441"/>
        <v>0.52717391304347827</v>
      </c>
      <c r="AE1673" s="164">
        <f t="shared" si="442"/>
        <v>37.337999999999994</v>
      </c>
      <c r="AF1673" s="165">
        <f t="shared" si="443"/>
        <v>0.47422703821680001</v>
      </c>
      <c r="AH1673" t="str">
        <f t="shared" si="444"/>
        <v>2024</v>
      </c>
    </row>
    <row r="1674" spans="1:34" x14ac:dyDescent="0.25">
      <c r="A1674" s="249" t="s">
        <v>573</v>
      </c>
      <c r="D1674" s="282" t="str">
        <f t="shared" ref="D1674:D1737" si="445">F1674&amp;" "&amp;E1674</f>
        <v>Q4 2024</v>
      </c>
      <c r="E1674" s="114" t="s">
        <v>137</v>
      </c>
      <c r="F1674" s="115" t="s">
        <v>86</v>
      </c>
      <c r="G1674" s="157" t="s">
        <v>43</v>
      </c>
      <c r="H1674" s="157" t="s">
        <v>197</v>
      </c>
      <c r="I1674" s="116" t="s">
        <v>72</v>
      </c>
      <c r="J1674" s="116" t="s">
        <v>45</v>
      </c>
      <c r="K1674" s="116" t="s">
        <v>75</v>
      </c>
      <c r="L1674" s="116" t="s">
        <v>75</v>
      </c>
      <c r="M1674" s="116" t="s">
        <v>164</v>
      </c>
      <c r="N1674" s="117">
        <v>1.41</v>
      </c>
      <c r="O1674" s="146">
        <v>320</v>
      </c>
      <c r="P1674" s="146">
        <v>360</v>
      </c>
      <c r="Q1674" s="242">
        <v>0.14000000000000001</v>
      </c>
      <c r="R1674" s="118" t="str">
        <f t="shared" si="430"/>
        <v>300 - 399</v>
      </c>
      <c r="S1674" s="118" t="str">
        <f t="shared" si="431"/>
        <v>1.4 - 1.59</v>
      </c>
      <c r="T1674" s="119">
        <f t="shared" si="432"/>
        <v>0.19740000000000002</v>
      </c>
      <c r="U1674" s="120">
        <f t="shared" si="433"/>
        <v>8.9165774949517218E-2</v>
      </c>
      <c r="V1674" s="161">
        <f t="shared" si="434"/>
        <v>0.19739999999999996</v>
      </c>
      <c r="W1674" s="161">
        <f t="shared" si="435"/>
        <v>67.432929641236854</v>
      </c>
      <c r="X1674" s="121">
        <f t="shared" si="436"/>
        <v>1.3920381019314001</v>
      </c>
      <c r="Y1674" s="188">
        <v>9.9431292995099998</v>
      </c>
      <c r="Z1674" s="148">
        <f t="shared" si="437"/>
        <v>8</v>
      </c>
      <c r="AA1674" s="148">
        <f t="shared" si="438"/>
        <v>9</v>
      </c>
      <c r="AB1674" s="122">
        <f t="shared" si="439"/>
        <v>341.60551996573889</v>
      </c>
      <c r="AC1674" s="30">
        <f t="shared" si="440"/>
        <v>636.89839249655142</v>
      </c>
      <c r="AD1674" s="31">
        <f t="shared" si="441"/>
        <v>0.88888888888888884</v>
      </c>
      <c r="AE1674" s="164">
        <f t="shared" si="442"/>
        <v>35.813999999999993</v>
      </c>
      <c r="AF1674" s="165">
        <f t="shared" si="443"/>
        <v>1.3920381019314001</v>
      </c>
      <c r="AH1674" t="str">
        <f t="shared" si="444"/>
        <v>2024</v>
      </c>
    </row>
    <row r="1675" spans="1:34" x14ac:dyDescent="0.25">
      <c r="A1675" s="249" t="s">
        <v>573</v>
      </c>
      <c r="D1675" s="282" t="str">
        <f t="shared" si="445"/>
        <v>Q4 2024</v>
      </c>
      <c r="E1675" s="114" t="s">
        <v>137</v>
      </c>
      <c r="F1675" s="115" t="s">
        <v>86</v>
      </c>
      <c r="G1675" s="157" t="s">
        <v>43</v>
      </c>
      <c r="H1675" s="157" t="s">
        <v>197</v>
      </c>
      <c r="I1675" s="116" t="s">
        <v>72</v>
      </c>
      <c r="J1675" s="116" t="s">
        <v>45</v>
      </c>
      <c r="K1675" s="116" t="s">
        <v>75</v>
      </c>
      <c r="L1675" s="116" t="s">
        <v>75</v>
      </c>
      <c r="M1675" s="116"/>
      <c r="N1675" s="117">
        <v>1.82</v>
      </c>
      <c r="O1675" s="146">
        <v>408</v>
      </c>
      <c r="P1675" s="146">
        <v>480</v>
      </c>
      <c r="Q1675" s="242">
        <v>0.19</v>
      </c>
      <c r="R1675" s="118" t="str">
        <f t="shared" si="430"/>
        <v>300 - 399</v>
      </c>
      <c r="S1675" s="118" t="str">
        <f t="shared" si="431"/>
        <v>1.8 - 1.99</v>
      </c>
      <c r="T1675" s="119">
        <f t="shared" si="432"/>
        <v>0.3458</v>
      </c>
      <c r="U1675" s="120">
        <f t="shared" si="433"/>
        <v>0.20036575873207552</v>
      </c>
      <c r="V1675" s="161">
        <f t="shared" si="434"/>
        <v>0.3458</v>
      </c>
      <c r="W1675" s="161">
        <f t="shared" si="435"/>
        <v>119.69457130546898</v>
      </c>
      <c r="X1675" s="121">
        <f t="shared" si="436"/>
        <v>2.3739497373932998</v>
      </c>
      <c r="Y1675" s="188">
        <v>12.494472302069999</v>
      </c>
      <c r="Z1675" s="148">
        <f t="shared" si="437"/>
        <v>17</v>
      </c>
      <c r="AA1675" s="148">
        <f t="shared" si="438"/>
        <v>20</v>
      </c>
      <c r="AB1675" s="122">
        <f t="shared" si="439"/>
        <v>346.13814721072583</v>
      </c>
      <c r="AC1675" s="30">
        <f t="shared" si="440"/>
        <v>1054.5566249056606</v>
      </c>
      <c r="AD1675" s="31">
        <f t="shared" si="441"/>
        <v>0.85</v>
      </c>
      <c r="AE1675" s="164">
        <f t="shared" si="442"/>
        <v>46.228000000000002</v>
      </c>
      <c r="AF1675" s="165">
        <f t="shared" si="443"/>
        <v>2.3739497373932998</v>
      </c>
      <c r="AH1675" t="str">
        <f t="shared" si="444"/>
        <v>2024</v>
      </c>
    </row>
    <row r="1676" spans="1:34" x14ac:dyDescent="0.25">
      <c r="A1676" s="249" t="s">
        <v>573</v>
      </c>
      <c r="D1676" s="282" t="str">
        <f t="shared" si="445"/>
        <v>Q4 2024</v>
      </c>
      <c r="E1676" s="114" t="s">
        <v>137</v>
      </c>
      <c r="F1676" s="115" t="s">
        <v>86</v>
      </c>
      <c r="G1676" s="157" t="s">
        <v>43</v>
      </c>
      <c r="H1676" s="157" t="s">
        <v>197</v>
      </c>
      <c r="I1676" s="116" t="s">
        <v>72</v>
      </c>
      <c r="J1676" s="116" t="s">
        <v>45</v>
      </c>
      <c r="K1676" s="116" t="s">
        <v>75</v>
      </c>
      <c r="L1676" s="116" t="s">
        <v>75</v>
      </c>
      <c r="M1676" s="116" t="s">
        <v>291</v>
      </c>
      <c r="N1676" s="117">
        <v>1.74</v>
      </c>
      <c r="O1676" s="146">
        <v>466</v>
      </c>
      <c r="P1676" s="146">
        <v>466</v>
      </c>
      <c r="Q1676" s="242">
        <v>5.0000000000000001E-3</v>
      </c>
      <c r="R1676" s="118" t="str">
        <f t="shared" si="430"/>
        <v>300 - 399</v>
      </c>
      <c r="S1676" s="118" t="str">
        <f t="shared" si="431"/>
        <v>1.6 - 1.79</v>
      </c>
      <c r="T1676" s="119">
        <f t="shared" si="432"/>
        <v>8.6999999999999994E-3</v>
      </c>
      <c r="U1676" s="120">
        <f t="shared" si="433"/>
        <v>4.88321604E-3</v>
      </c>
      <c r="V1676" s="161">
        <f t="shared" si="434"/>
        <v>8.6999999999999994E-3</v>
      </c>
      <c r="W1676" s="161">
        <f t="shared" si="435"/>
        <v>3.2951176003293114</v>
      </c>
      <c r="X1676" s="121">
        <f t="shared" si="436"/>
        <v>5.8668401310750004E-2</v>
      </c>
      <c r="Y1676" s="188">
        <v>11.733680262150001</v>
      </c>
      <c r="Z1676" s="148">
        <f t="shared" si="437"/>
        <v>1</v>
      </c>
      <c r="AA1676" s="148">
        <f t="shared" si="438"/>
        <v>1</v>
      </c>
      <c r="AB1676" s="122">
        <f t="shared" si="439"/>
        <v>378.74914946313925</v>
      </c>
      <c r="AC1676" s="30">
        <f t="shared" si="440"/>
        <v>976.64320799999996</v>
      </c>
      <c r="AD1676" s="31">
        <f t="shared" si="441"/>
        <v>1</v>
      </c>
      <c r="AE1676" s="164">
        <f t="shared" si="442"/>
        <v>44.195999999999998</v>
      </c>
      <c r="AF1676" s="165">
        <f t="shared" si="443"/>
        <v>5.8668401310750004E-2</v>
      </c>
      <c r="AH1676" t="str">
        <f t="shared" si="444"/>
        <v>2024</v>
      </c>
    </row>
    <row r="1677" spans="1:34" x14ac:dyDescent="0.25">
      <c r="A1677" s="249" t="s">
        <v>573</v>
      </c>
      <c r="D1677" s="282" t="str">
        <f t="shared" si="445"/>
        <v>Q4 2024</v>
      </c>
      <c r="E1677" s="114" t="s">
        <v>137</v>
      </c>
      <c r="F1677" s="115" t="s">
        <v>86</v>
      </c>
      <c r="G1677" s="157" t="s">
        <v>43</v>
      </c>
      <c r="H1677" s="157" t="s">
        <v>197</v>
      </c>
      <c r="I1677" s="116" t="s">
        <v>72</v>
      </c>
      <c r="J1677" s="116" t="s">
        <v>45</v>
      </c>
      <c r="K1677" s="116" t="s">
        <v>75</v>
      </c>
      <c r="L1677" s="116" t="s">
        <v>75</v>
      </c>
      <c r="M1677" s="116" t="s">
        <v>458</v>
      </c>
      <c r="N1677" s="117">
        <v>1.32</v>
      </c>
      <c r="O1677" s="146">
        <v>466</v>
      </c>
      <c r="P1677" s="146">
        <v>466</v>
      </c>
      <c r="Q1677" s="242">
        <v>0.95</v>
      </c>
      <c r="R1677" s="118" t="str">
        <f t="shared" si="430"/>
        <v>400 - 499</v>
      </c>
      <c r="S1677" s="118" t="str">
        <f t="shared" si="431"/>
        <v>1.2 - 1.39</v>
      </c>
      <c r="T1677" s="119">
        <f t="shared" si="432"/>
        <v>1.254</v>
      </c>
      <c r="U1677" s="120">
        <f t="shared" si="433"/>
        <v>0.53396022239999996</v>
      </c>
      <c r="V1677" s="161">
        <f t="shared" si="434"/>
        <v>1.254</v>
      </c>
      <c r="W1677" s="161">
        <f t="shared" si="435"/>
        <v>626.07234406256907</v>
      </c>
      <c r="X1677" s="121">
        <f t="shared" si="436"/>
        <v>12.1252672256265</v>
      </c>
      <c r="Y1677" s="188">
        <v>12.76343918487</v>
      </c>
      <c r="Z1677" s="148">
        <f t="shared" si="437"/>
        <v>1</v>
      </c>
      <c r="AA1677" s="148">
        <f t="shared" si="438"/>
        <v>1</v>
      </c>
      <c r="AB1677" s="122">
        <f t="shared" si="439"/>
        <v>499.26024247413807</v>
      </c>
      <c r="AC1677" s="30">
        <f t="shared" si="440"/>
        <v>562.06339199999991</v>
      </c>
      <c r="AD1677" s="31">
        <f t="shared" si="441"/>
        <v>1</v>
      </c>
      <c r="AE1677" s="164">
        <f t="shared" si="442"/>
        <v>33.527999999999999</v>
      </c>
      <c r="AF1677" s="165">
        <f t="shared" si="443"/>
        <v>12.1252672256265</v>
      </c>
      <c r="AH1677" t="str">
        <f t="shared" si="444"/>
        <v>2024</v>
      </c>
    </row>
    <row r="1678" spans="1:34" x14ac:dyDescent="0.25">
      <c r="A1678" s="249" t="s">
        <v>573</v>
      </c>
      <c r="D1678" s="282" t="str">
        <f t="shared" si="445"/>
        <v>Q4 2024</v>
      </c>
      <c r="E1678" s="114" t="s">
        <v>137</v>
      </c>
      <c r="F1678" s="115" t="s">
        <v>86</v>
      </c>
      <c r="G1678" s="157" t="s">
        <v>43</v>
      </c>
      <c r="H1678" s="157" t="s">
        <v>197</v>
      </c>
      <c r="I1678" s="116" t="s">
        <v>73</v>
      </c>
      <c r="J1678" s="116" t="s">
        <v>45</v>
      </c>
      <c r="K1678" s="116" t="s">
        <v>75</v>
      </c>
      <c r="L1678" s="116" t="s">
        <v>75</v>
      </c>
      <c r="M1678" s="116" t="s">
        <v>474</v>
      </c>
      <c r="N1678" s="117">
        <v>1.82</v>
      </c>
      <c r="O1678" s="146">
        <v>408</v>
      </c>
      <c r="P1678" s="146">
        <v>480</v>
      </c>
      <c r="Q1678" s="242">
        <v>0.69599999999999995</v>
      </c>
      <c r="R1678" s="118" t="str">
        <f t="shared" ref="R1678:R1741" si="446">VLOOKUP(MATCH(AB1678, PPIDefinition, 1), Index2PPICat, 2, FALSE)</f>
        <v>300 - 399</v>
      </c>
      <c r="S1678" s="118" t="str">
        <f t="shared" ref="S1678:S1741" si="447">VLOOKUP(MATCH(N1678, SizeDefinition, 1), Index2SizeCat, 2, FALSE)</f>
        <v>1.8 - 1.99</v>
      </c>
      <c r="T1678" s="119">
        <f t="shared" ref="T1678:T1741" si="448">N1678*Q1678</f>
        <v>1.2667199999999998</v>
      </c>
      <c r="U1678" s="120">
        <f t="shared" ref="U1678:U1741" si="449">Q1678*AC1678/1000</f>
        <v>0.73397141093433971</v>
      </c>
      <c r="V1678" s="161">
        <f t="shared" ref="V1678:V1741" si="450">Q1678*AE1678/25.4</f>
        <v>1.2667199999999998</v>
      </c>
      <c r="W1678" s="161">
        <f t="shared" ref="W1678:W1741" si="451">Q1678*SQRT(O1678^2+P1678^2)</f>
        <v>438.4601138347706</v>
      </c>
      <c r="X1678" s="121">
        <f t="shared" ref="X1678:X1741" si="452">IF(Q1678=0, 0, Q1678*Y1678)</f>
        <v>8.6961527222407184</v>
      </c>
      <c r="Y1678" s="188">
        <v>12.494472302069999</v>
      </c>
      <c r="Z1678" s="148">
        <f t="shared" ref="Z1678:Z1741" si="453">VLOOKUP(O1678&amp;" x "&amp;P1678, Reso2Code, 3, FALSE)</f>
        <v>17</v>
      </c>
      <c r="AA1678" s="148">
        <f t="shared" ref="AA1678:AA1741" si="454">VLOOKUP(O1678&amp;" x "&amp;P1678, Reso2Code, 4, FALSE)</f>
        <v>20</v>
      </c>
      <c r="AB1678" s="122">
        <f t="shared" ref="AB1678:AB1741" si="455">SQRT(O1678^2+P1678^2)/N1678</f>
        <v>346.13814721072583</v>
      </c>
      <c r="AC1678" s="30">
        <f t="shared" ref="AC1678:AC1741" si="456">AE1678^2*AD1678/(1+AD1678^2)</f>
        <v>1054.5566249056606</v>
      </c>
      <c r="AD1678" s="31">
        <f t="shared" ref="AD1678:AD1741" si="457">IF(Z1678=0, 0, Z1678/AA1678)</f>
        <v>0.85</v>
      </c>
      <c r="AE1678" s="164">
        <f t="shared" ref="AE1678:AE1741" si="458">N1678*25.4</f>
        <v>46.228000000000002</v>
      </c>
      <c r="AF1678" s="165">
        <f t="shared" ref="AF1678:AF1741" si="459">Q1678*Y1678</f>
        <v>8.6961527222407184</v>
      </c>
      <c r="AH1678" t="str">
        <f t="shared" ref="AH1678:AH1741" si="460">TEXT(E1678, "####")</f>
        <v>2024</v>
      </c>
    </row>
    <row r="1679" spans="1:34" x14ac:dyDescent="0.25">
      <c r="A1679" s="249" t="s">
        <v>573</v>
      </c>
      <c r="D1679" s="282" t="str">
        <f t="shared" si="445"/>
        <v>Q4 2024</v>
      </c>
      <c r="E1679" s="114" t="s">
        <v>137</v>
      </c>
      <c r="F1679" s="115" t="s">
        <v>86</v>
      </c>
      <c r="G1679" s="157" t="s">
        <v>43</v>
      </c>
      <c r="H1679" s="157" t="s">
        <v>197</v>
      </c>
      <c r="I1679" s="116" t="s">
        <v>73</v>
      </c>
      <c r="J1679" s="116" t="s">
        <v>45</v>
      </c>
      <c r="K1679" s="116" t="s">
        <v>75</v>
      </c>
      <c r="L1679" s="116" t="s">
        <v>75</v>
      </c>
      <c r="M1679" s="116" t="s">
        <v>472</v>
      </c>
      <c r="N1679" s="117">
        <v>1.46</v>
      </c>
      <c r="O1679" s="146">
        <v>194</v>
      </c>
      <c r="P1679" s="146">
        <v>368</v>
      </c>
      <c r="Q1679" s="242">
        <v>1.054</v>
      </c>
      <c r="R1679" s="118" t="str">
        <f t="shared" si="446"/>
        <v>200 - 299</v>
      </c>
      <c r="S1679" s="118" t="str">
        <f t="shared" si="447"/>
        <v>1.4 - 1.59</v>
      </c>
      <c r="T1679" s="119">
        <f t="shared" si="448"/>
        <v>1.53884</v>
      </c>
      <c r="U1679" s="120">
        <f t="shared" si="449"/>
        <v>0.59795238837573905</v>
      </c>
      <c r="V1679" s="161">
        <f t="shared" si="450"/>
        <v>1.53884</v>
      </c>
      <c r="W1679" s="161">
        <f t="shared" si="451"/>
        <v>438.46906727841133</v>
      </c>
      <c r="X1679" s="121">
        <f t="shared" si="452"/>
        <v>9.0879145141910413</v>
      </c>
      <c r="Y1679" s="188">
        <v>8.6223097857600006</v>
      </c>
      <c r="Z1679" s="148">
        <f t="shared" si="453"/>
        <v>97</v>
      </c>
      <c r="AA1679" s="148">
        <f t="shared" si="454"/>
        <v>184</v>
      </c>
      <c r="AB1679" s="122">
        <f t="shared" si="455"/>
        <v>284.93479977022389</v>
      </c>
      <c r="AC1679" s="30">
        <f t="shared" si="456"/>
        <v>567.31725652347154</v>
      </c>
      <c r="AD1679" s="31">
        <f t="shared" si="457"/>
        <v>0.52717391304347827</v>
      </c>
      <c r="AE1679" s="164">
        <f t="shared" si="458"/>
        <v>37.083999999999996</v>
      </c>
      <c r="AF1679" s="165">
        <f t="shared" si="459"/>
        <v>9.0879145141910413</v>
      </c>
      <c r="AH1679" t="str">
        <f t="shared" si="460"/>
        <v>2024</v>
      </c>
    </row>
    <row r="1680" spans="1:34" x14ac:dyDescent="0.25">
      <c r="A1680" s="249" t="s">
        <v>573</v>
      </c>
      <c r="D1680" s="282" t="str">
        <f t="shared" si="445"/>
        <v>Q4 2024</v>
      </c>
      <c r="E1680" s="114" t="s">
        <v>137</v>
      </c>
      <c r="F1680" s="115" t="s">
        <v>86</v>
      </c>
      <c r="G1680" s="157" t="s">
        <v>43</v>
      </c>
      <c r="H1680" s="157" t="s">
        <v>197</v>
      </c>
      <c r="I1680" s="116" t="s">
        <v>73</v>
      </c>
      <c r="J1680" s="116" t="s">
        <v>45</v>
      </c>
      <c r="K1680" s="116" t="s">
        <v>75</v>
      </c>
      <c r="L1680" s="116" t="s">
        <v>75</v>
      </c>
      <c r="M1680" s="116" t="s">
        <v>292</v>
      </c>
      <c r="N1680" s="117">
        <v>1.43</v>
      </c>
      <c r="O1680" s="146">
        <v>466</v>
      </c>
      <c r="P1680" s="146">
        <v>466</v>
      </c>
      <c r="Q1680" s="242">
        <v>1.514</v>
      </c>
      <c r="R1680" s="118" t="str">
        <f t="shared" si="446"/>
        <v>400 - 499</v>
      </c>
      <c r="S1680" s="118" t="str">
        <f t="shared" si="447"/>
        <v>1.4 - 1.59</v>
      </c>
      <c r="T1680" s="119">
        <f t="shared" si="448"/>
        <v>2.1650199999999997</v>
      </c>
      <c r="U1680" s="120">
        <f t="shared" si="449"/>
        <v>0.99870077678799973</v>
      </c>
      <c r="V1680" s="161">
        <f t="shared" si="450"/>
        <v>2.1650200000000002</v>
      </c>
      <c r="W1680" s="161">
        <f t="shared" si="451"/>
        <v>997.76160937971554</v>
      </c>
      <c r="X1680" s="121">
        <f t="shared" si="452"/>
        <v>19.323846925893179</v>
      </c>
      <c r="Y1680" s="188">
        <v>12.76343918487</v>
      </c>
      <c r="Z1680" s="148">
        <f t="shared" si="453"/>
        <v>1</v>
      </c>
      <c r="AA1680" s="148">
        <f t="shared" si="454"/>
        <v>1</v>
      </c>
      <c r="AB1680" s="122">
        <f t="shared" si="455"/>
        <v>460.85560843766592</v>
      </c>
      <c r="AC1680" s="30">
        <f t="shared" si="456"/>
        <v>659.64384199999984</v>
      </c>
      <c r="AD1680" s="31">
        <f t="shared" si="457"/>
        <v>1</v>
      </c>
      <c r="AE1680" s="164">
        <f t="shared" si="458"/>
        <v>36.321999999999996</v>
      </c>
      <c r="AF1680" s="165">
        <f t="shared" si="459"/>
        <v>19.323846925893179</v>
      </c>
      <c r="AH1680" t="str">
        <f t="shared" si="460"/>
        <v>2024</v>
      </c>
    </row>
    <row r="1681" spans="1:34" x14ac:dyDescent="0.25">
      <c r="A1681" s="249" t="s">
        <v>573</v>
      </c>
      <c r="D1681" s="282" t="str">
        <f t="shared" si="445"/>
        <v>Q4 2024</v>
      </c>
      <c r="E1681" s="114" t="s">
        <v>137</v>
      </c>
      <c r="F1681" s="115" t="s">
        <v>86</v>
      </c>
      <c r="G1681" s="157" t="s">
        <v>43</v>
      </c>
      <c r="H1681" s="157" t="s">
        <v>197</v>
      </c>
      <c r="I1681" s="116" t="s">
        <v>58</v>
      </c>
      <c r="J1681" s="116" t="s">
        <v>45</v>
      </c>
      <c r="K1681" s="116" t="s">
        <v>130</v>
      </c>
      <c r="L1681" s="116" t="s">
        <v>130</v>
      </c>
      <c r="M1681" s="116" t="s">
        <v>165</v>
      </c>
      <c r="N1681" s="117">
        <v>1.64</v>
      </c>
      <c r="O1681" s="146">
        <v>280</v>
      </c>
      <c r="P1681" s="146">
        <v>456</v>
      </c>
      <c r="Q1681" s="242">
        <v>0.155</v>
      </c>
      <c r="R1681" s="118" t="str">
        <f t="shared" si="446"/>
        <v>300 - 399</v>
      </c>
      <c r="S1681" s="118" t="str">
        <f t="shared" si="447"/>
        <v>1.6 - 1.79</v>
      </c>
      <c r="T1681" s="119">
        <f t="shared" si="448"/>
        <v>0.25419999999999998</v>
      </c>
      <c r="U1681" s="120">
        <f t="shared" si="449"/>
        <v>0.11993163318050956</v>
      </c>
      <c r="V1681" s="161">
        <f t="shared" si="450"/>
        <v>0.25419999999999998</v>
      </c>
      <c r="W1681" s="161">
        <f t="shared" si="451"/>
        <v>82.941077880625599</v>
      </c>
      <c r="X1681" s="121">
        <f t="shared" si="452"/>
        <v>1.6382628741946497</v>
      </c>
      <c r="Y1681" s="188">
        <v>10.569437898029998</v>
      </c>
      <c r="Z1681" s="148">
        <f t="shared" si="453"/>
        <v>35</v>
      </c>
      <c r="AA1681" s="148">
        <f t="shared" si="454"/>
        <v>57</v>
      </c>
      <c r="AB1681" s="122">
        <f t="shared" si="455"/>
        <v>326.28276113542722</v>
      </c>
      <c r="AC1681" s="30">
        <f t="shared" si="456"/>
        <v>773.75247213231978</v>
      </c>
      <c r="AD1681" s="31">
        <f t="shared" si="457"/>
        <v>0.61403508771929827</v>
      </c>
      <c r="AE1681" s="164">
        <f t="shared" si="458"/>
        <v>41.655999999999992</v>
      </c>
      <c r="AF1681" s="165">
        <f t="shared" si="459"/>
        <v>1.6382628741946497</v>
      </c>
      <c r="AH1681" t="str">
        <f t="shared" si="460"/>
        <v>2024</v>
      </c>
    </row>
    <row r="1682" spans="1:34" x14ac:dyDescent="0.25">
      <c r="A1682" s="249" t="s">
        <v>573</v>
      </c>
      <c r="D1682" s="282" t="str">
        <f t="shared" si="445"/>
        <v>Q4 2024</v>
      </c>
      <c r="E1682" s="114" t="s">
        <v>137</v>
      </c>
      <c r="F1682" s="115" t="s">
        <v>86</v>
      </c>
      <c r="G1682" s="157" t="s">
        <v>43</v>
      </c>
      <c r="H1682" s="157" t="s">
        <v>197</v>
      </c>
      <c r="I1682" s="116" t="s">
        <v>72</v>
      </c>
      <c r="J1682" s="116" t="s">
        <v>45</v>
      </c>
      <c r="K1682" s="116" t="s">
        <v>130</v>
      </c>
      <c r="L1682" s="116" t="s">
        <v>130</v>
      </c>
      <c r="M1682" s="116" t="s">
        <v>165</v>
      </c>
      <c r="N1682" s="117">
        <v>1.64</v>
      </c>
      <c r="O1682" s="146">
        <v>280</v>
      </c>
      <c r="P1682" s="146">
        <v>456</v>
      </c>
      <c r="Q1682" s="242">
        <v>6.5000000000000002E-2</v>
      </c>
      <c r="R1682" s="118" t="str">
        <f t="shared" si="446"/>
        <v>300 - 399</v>
      </c>
      <c r="S1682" s="118" t="str">
        <f t="shared" si="447"/>
        <v>1.6 - 1.79</v>
      </c>
      <c r="T1682" s="119">
        <f t="shared" si="448"/>
        <v>0.1066</v>
      </c>
      <c r="U1682" s="120">
        <f t="shared" si="449"/>
        <v>5.0293910688600792E-2</v>
      </c>
      <c r="V1682" s="161">
        <f t="shared" si="450"/>
        <v>0.10659999999999999</v>
      </c>
      <c r="W1682" s="161">
        <f t="shared" si="451"/>
        <v>34.78174233703654</v>
      </c>
      <c r="X1682" s="121">
        <f t="shared" si="452"/>
        <v>0.68701346337194991</v>
      </c>
      <c r="Y1682" s="188">
        <v>10.569437898029998</v>
      </c>
      <c r="Z1682" s="148">
        <f t="shared" si="453"/>
        <v>35</v>
      </c>
      <c r="AA1682" s="148">
        <f t="shared" si="454"/>
        <v>57</v>
      </c>
      <c r="AB1682" s="122">
        <f t="shared" si="455"/>
        <v>326.28276113542722</v>
      </c>
      <c r="AC1682" s="30">
        <f t="shared" si="456"/>
        <v>773.75247213231978</v>
      </c>
      <c r="AD1682" s="31">
        <f t="shared" si="457"/>
        <v>0.61403508771929827</v>
      </c>
      <c r="AE1682" s="164">
        <f t="shared" si="458"/>
        <v>41.655999999999992</v>
      </c>
      <c r="AF1682" s="165">
        <f t="shared" si="459"/>
        <v>0.68701346337194991</v>
      </c>
      <c r="AH1682" t="str">
        <f t="shared" si="460"/>
        <v>2024</v>
      </c>
    </row>
    <row r="1683" spans="1:34" x14ac:dyDescent="0.25">
      <c r="A1683" s="249" t="s">
        <v>573</v>
      </c>
      <c r="D1683" s="282" t="str">
        <f t="shared" si="445"/>
        <v>Q4 2024</v>
      </c>
      <c r="E1683" s="114" t="s">
        <v>137</v>
      </c>
      <c r="F1683" s="115" t="s">
        <v>86</v>
      </c>
      <c r="G1683" s="157" t="s">
        <v>43</v>
      </c>
      <c r="H1683" s="157" t="s">
        <v>197</v>
      </c>
      <c r="I1683" s="116" t="s">
        <v>72</v>
      </c>
      <c r="J1683" s="116" t="s">
        <v>45</v>
      </c>
      <c r="K1683" s="116" t="s">
        <v>78</v>
      </c>
      <c r="L1683" s="116" t="s">
        <v>78</v>
      </c>
      <c r="M1683" s="116" t="s">
        <v>469</v>
      </c>
      <c r="N1683" s="117">
        <v>1.43</v>
      </c>
      <c r="O1683" s="146">
        <v>466</v>
      </c>
      <c r="P1683" s="146">
        <v>466</v>
      </c>
      <c r="Q1683" s="242">
        <v>0.06</v>
      </c>
      <c r="R1683" s="118" t="str">
        <f t="shared" si="446"/>
        <v>400 - 499</v>
      </c>
      <c r="S1683" s="118" t="str">
        <f t="shared" si="447"/>
        <v>1.4 - 1.59</v>
      </c>
      <c r="T1683" s="119">
        <f t="shared" si="448"/>
        <v>8.5799999999999987E-2</v>
      </c>
      <c r="U1683" s="120">
        <f t="shared" si="449"/>
        <v>3.9578630519999991E-2</v>
      </c>
      <c r="V1683" s="161">
        <f t="shared" si="450"/>
        <v>8.5799999999999987E-2</v>
      </c>
      <c r="W1683" s="161">
        <f t="shared" si="451"/>
        <v>39.541411203951732</v>
      </c>
      <c r="X1683" s="121">
        <f t="shared" si="452"/>
        <v>0.76580635109219997</v>
      </c>
      <c r="Y1683" s="188">
        <v>12.76343918487</v>
      </c>
      <c r="Z1683" s="148">
        <f t="shared" si="453"/>
        <v>1</v>
      </c>
      <c r="AA1683" s="148">
        <f t="shared" si="454"/>
        <v>1</v>
      </c>
      <c r="AB1683" s="122">
        <f t="shared" si="455"/>
        <v>460.85560843766592</v>
      </c>
      <c r="AC1683" s="30">
        <f t="shared" si="456"/>
        <v>659.64384199999984</v>
      </c>
      <c r="AD1683" s="31">
        <f t="shared" si="457"/>
        <v>1</v>
      </c>
      <c r="AE1683" s="164">
        <f t="shared" si="458"/>
        <v>36.321999999999996</v>
      </c>
      <c r="AF1683" s="165">
        <f t="shared" si="459"/>
        <v>0.76580635109219997</v>
      </c>
      <c r="AH1683" t="str">
        <f t="shared" si="460"/>
        <v>2024</v>
      </c>
    </row>
    <row r="1684" spans="1:34" x14ac:dyDescent="0.25">
      <c r="A1684" s="249" t="s">
        <v>573</v>
      </c>
      <c r="D1684" s="282" t="str">
        <f t="shared" si="445"/>
        <v>Q4 2024</v>
      </c>
      <c r="E1684" s="114" t="s">
        <v>137</v>
      </c>
      <c r="F1684" s="115" t="s">
        <v>86</v>
      </c>
      <c r="G1684" s="157" t="s">
        <v>43</v>
      </c>
      <c r="H1684" s="157" t="s">
        <v>197</v>
      </c>
      <c r="I1684" s="116" t="s">
        <v>72</v>
      </c>
      <c r="J1684" s="116" t="s">
        <v>45</v>
      </c>
      <c r="K1684" s="116" t="s">
        <v>78</v>
      </c>
      <c r="L1684" s="116" t="s">
        <v>78</v>
      </c>
      <c r="M1684" s="116"/>
      <c r="N1684" s="117">
        <v>1.32</v>
      </c>
      <c r="O1684" s="146">
        <v>466</v>
      </c>
      <c r="P1684" s="146">
        <v>466</v>
      </c>
      <c r="Q1684" s="242">
        <v>8.0000000000000002E-3</v>
      </c>
      <c r="R1684" s="118" t="str">
        <f t="shared" si="446"/>
        <v>400 - 499</v>
      </c>
      <c r="S1684" s="118" t="str">
        <f t="shared" si="447"/>
        <v>1.2 - 1.39</v>
      </c>
      <c r="T1684" s="119">
        <f t="shared" si="448"/>
        <v>1.056E-2</v>
      </c>
      <c r="U1684" s="120">
        <f t="shared" si="449"/>
        <v>4.4965071359999989E-3</v>
      </c>
      <c r="V1684" s="161">
        <f t="shared" si="450"/>
        <v>1.0560000000000002E-2</v>
      </c>
      <c r="W1684" s="161">
        <f t="shared" si="451"/>
        <v>5.2721881605268983</v>
      </c>
      <c r="X1684" s="121">
        <f t="shared" si="452"/>
        <v>0.10210751347896001</v>
      </c>
      <c r="Y1684" s="188">
        <v>12.76343918487</v>
      </c>
      <c r="Z1684" s="148">
        <f t="shared" si="453"/>
        <v>1</v>
      </c>
      <c r="AA1684" s="148">
        <f t="shared" si="454"/>
        <v>1</v>
      </c>
      <c r="AB1684" s="122">
        <f t="shared" si="455"/>
        <v>499.26024247413807</v>
      </c>
      <c r="AC1684" s="30">
        <f t="shared" si="456"/>
        <v>562.06339199999991</v>
      </c>
      <c r="AD1684" s="31">
        <f t="shared" si="457"/>
        <v>1</v>
      </c>
      <c r="AE1684" s="164">
        <f t="shared" si="458"/>
        <v>33.527999999999999</v>
      </c>
      <c r="AF1684" s="165">
        <f t="shared" si="459"/>
        <v>0.10210751347896001</v>
      </c>
      <c r="AH1684" t="str">
        <f t="shared" si="460"/>
        <v>2024</v>
      </c>
    </row>
    <row r="1685" spans="1:34" x14ac:dyDescent="0.25">
      <c r="A1685" s="249" t="s">
        <v>573</v>
      </c>
      <c r="D1685" s="282" t="str">
        <f t="shared" si="445"/>
        <v>Q4 2024</v>
      </c>
      <c r="E1685" s="114" t="s">
        <v>137</v>
      </c>
      <c r="F1685" s="115" t="s">
        <v>86</v>
      </c>
      <c r="G1685" s="157" t="s">
        <v>43</v>
      </c>
      <c r="H1685" s="157" t="s">
        <v>197</v>
      </c>
      <c r="I1685" s="116" t="s">
        <v>72</v>
      </c>
      <c r="J1685" s="116" t="s">
        <v>45</v>
      </c>
      <c r="K1685" s="116" t="s">
        <v>70</v>
      </c>
      <c r="L1685" s="116" t="s">
        <v>129</v>
      </c>
      <c r="M1685" s="116" t="s">
        <v>296</v>
      </c>
      <c r="N1685" s="117">
        <v>1.744</v>
      </c>
      <c r="O1685" s="146">
        <v>390</v>
      </c>
      <c r="P1685" s="146">
        <v>450</v>
      </c>
      <c r="Q1685" s="242">
        <v>3.5000000000000003E-2</v>
      </c>
      <c r="R1685" s="118" t="str">
        <f t="shared" si="446"/>
        <v>300 - 399</v>
      </c>
      <c r="S1685" s="118" t="str">
        <f t="shared" si="447"/>
        <v>1.6 - 1.79</v>
      </c>
      <c r="T1685" s="119">
        <f t="shared" si="448"/>
        <v>6.1040000000000004E-2</v>
      </c>
      <c r="U1685" s="120">
        <f t="shared" si="449"/>
        <v>3.3991225942416235E-2</v>
      </c>
      <c r="V1685" s="161">
        <f t="shared" si="450"/>
        <v>6.1040000000000004E-2</v>
      </c>
      <c r="W1685" s="161">
        <f t="shared" si="451"/>
        <v>20.84190490334317</v>
      </c>
      <c r="X1685" s="121">
        <f t="shared" si="452"/>
        <v>0.41067880917525007</v>
      </c>
      <c r="Y1685" s="188">
        <v>11.733680262150001</v>
      </c>
      <c r="Z1685" s="148">
        <f t="shared" si="453"/>
        <v>13</v>
      </c>
      <c r="AA1685" s="148">
        <f t="shared" si="454"/>
        <v>15</v>
      </c>
      <c r="AB1685" s="122">
        <f t="shared" si="455"/>
        <v>341.44667272842673</v>
      </c>
      <c r="AC1685" s="30">
        <f t="shared" si="456"/>
        <v>971.17788406903526</v>
      </c>
      <c r="AD1685" s="31">
        <f t="shared" si="457"/>
        <v>0.8666666666666667</v>
      </c>
      <c r="AE1685" s="164">
        <f t="shared" si="458"/>
        <v>44.297599999999996</v>
      </c>
      <c r="AF1685" s="165">
        <f t="shared" si="459"/>
        <v>0.41067880917525007</v>
      </c>
      <c r="AH1685" t="str">
        <f t="shared" si="460"/>
        <v>2024</v>
      </c>
    </row>
    <row r="1686" spans="1:34" x14ac:dyDescent="0.25">
      <c r="A1686" s="249" t="s">
        <v>573</v>
      </c>
      <c r="D1686" s="282" t="str">
        <f t="shared" si="445"/>
        <v>Q4 2024</v>
      </c>
      <c r="E1686" s="114" t="s">
        <v>137</v>
      </c>
      <c r="F1686" s="115" t="s">
        <v>86</v>
      </c>
      <c r="G1686" s="157" t="s">
        <v>43</v>
      </c>
      <c r="H1686" s="157" t="s">
        <v>197</v>
      </c>
      <c r="I1686" s="116" t="s">
        <v>73</v>
      </c>
      <c r="J1686" s="116" t="s">
        <v>45</v>
      </c>
      <c r="K1686" s="116" t="s">
        <v>70</v>
      </c>
      <c r="L1686" s="116" t="s">
        <v>129</v>
      </c>
      <c r="M1686" s="116"/>
      <c r="N1686" s="117">
        <v>1.48</v>
      </c>
      <c r="O1686" s="146">
        <v>466</v>
      </c>
      <c r="P1686" s="146">
        <v>466</v>
      </c>
      <c r="Q1686" s="242">
        <v>7.0000000000000007E-2</v>
      </c>
      <c r="R1686" s="118" t="str">
        <f t="shared" si="446"/>
        <v>400 - 499</v>
      </c>
      <c r="S1686" s="118" t="str">
        <f t="shared" si="447"/>
        <v>1.4 - 1.59</v>
      </c>
      <c r="T1686" s="119">
        <f t="shared" si="448"/>
        <v>0.10360000000000001</v>
      </c>
      <c r="U1686" s="120">
        <f t="shared" si="449"/>
        <v>4.946054624E-2</v>
      </c>
      <c r="V1686" s="161">
        <f t="shared" si="450"/>
        <v>0.10360000000000001</v>
      </c>
      <c r="W1686" s="161">
        <f t="shared" si="451"/>
        <v>46.131646404610365</v>
      </c>
      <c r="X1686" s="121">
        <f t="shared" si="452"/>
        <v>0.52367852081160005</v>
      </c>
      <c r="Y1686" s="188">
        <v>7.4811217258799996</v>
      </c>
      <c r="Z1686" s="148">
        <f t="shared" si="453"/>
        <v>1</v>
      </c>
      <c r="AA1686" s="148">
        <f t="shared" si="454"/>
        <v>1</v>
      </c>
      <c r="AB1686" s="122">
        <f t="shared" si="455"/>
        <v>445.28616220666368</v>
      </c>
      <c r="AC1686" s="30">
        <f t="shared" si="456"/>
        <v>706.57923199999993</v>
      </c>
      <c r="AD1686" s="31">
        <f t="shared" si="457"/>
        <v>1</v>
      </c>
      <c r="AE1686" s="164">
        <f t="shared" si="458"/>
        <v>37.591999999999999</v>
      </c>
      <c r="AF1686" s="165">
        <f t="shared" si="459"/>
        <v>0.52367852081160005</v>
      </c>
      <c r="AH1686" t="str">
        <f t="shared" si="460"/>
        <v>2024</v>
      </c>
    </row>
    <row r="1687" spans="1:34" x14ac:dyDescent="0.25">
      <c r="A1687" s="249" t="s">
        <v>573</v>
      </c>
      <c r="D1687" s="282" t="str">
        <f t="shared" si="445"/>
        <v>Q4 2024</v>
      </c>
      <c r="E1687" s="114" t="s">
        <v>137</v>
      </c>
      <c r="F1687" s="115" t="s">
        <v>86</v>
      </c>
      <c r="G1687" s="157" t="s">
        <v>43</v>
      </c>
      <c r="H1687" s="157" t="s">
        <v>197</v>
      </c>
      <c r="I1687" s="116" t="s">
        <v>72</v>
      </c>
      <c r="J1687" s="116" t="s">
        <v>45</v>
      </c>
      <c r="K1687" s="116" t="s">
        <v>70</v>
      </c>
      <c r="L1687" s="116" t="s">
        <v>564</v>
      </c>
      <c r="M1687" s="116" t="s">
        <v>565</v>
      </c>
      <c r="N1687" s="117">
        <v>1.1000000000000001</v>
      </c>
      <c r="O1687" s="146">
        <v>294</v>
      </c>
      <c r="P1687" s="146">
        <v>126</v>
      </c>
      <c r="Q1687" s="242">
        <v>0.01</v>
      </c>
      <c r="R1687" s="118" t="str">
        <f t="shared" si="446"/>
        <v>200 - 299</v>
      </c>
      <c r="S1687" s="118" t="str">
        <f t="shared" si="447"/>
        <v>1 - 1.19</v>
      </c>
      <c r="T1687" s="119">
        <f t="shared" si="448"/>
        <v>1.1000000000000001E-2</v>
      </c>
      <c r="U1687" s="120">
        <f t="shared" si="449"/>
        <v>2.8264682068965519E-3</v>
      </c>
      <c r="V1687" s="161">
        <f t="shared" si="450"/>
        <v>1.1000000000000003E-2</v>
      </c>
      <c r="W1687" s="161">
        <f t="shared" si="451"/>
        <v>3.1986247044628415</v>
      </c>
      <c r="X1687" s="121">
        <f t="shared" si="452"/>
        <v>0.1106222365116</v>
      </c>
      <c r="Y1687" s="188">
        <v>11.06222365116</v>
      </c>
      <c r="Z1687" s="148">
        <f t="shared" si="453"/>
        <v>7</v>
      </c>
      <c r="AA1687" s="148">
        <f t="shared" si="454"/>
        <v>3</v>
      </c>
      <c r="AB1687" s="122">
        <f t="shared" si="455"/>
        <v>290.78406404207647</v>
      </c>
      <c r="AC1687" s="30">
        <f t="shared" si="456"/>
        <v>282.64682068965521</v>
      </c>
      <c r="AD1687" s="31">
        <f t="shared" si="457"/>
        <v>2.3333333333333335</v>
      </c>
      <c r="AE1687" s="164">
        <f t="shared" si="458"/>
        <v>27.94</v>
      </c>
      <c r="AF1687" s="165">
        <f t="shared" si="459"/>
        <v>0.1106222365116</v>
      </c>
      <c r="AH1687" t="str">
        <f t="shared" si="460"/>
        <v>2024</v>
      </c>
    </row>
    <row r="1688" spans="1:34" x14ac:dyDescent="0.25">
      <c r="A1688" s="249" t="s">
        <v>573</v>
      </c>
      <c r="D1688" s="282" t="str">
        <f t="shared" si="445"/>
        <v>Q4 2024</v>
      </c>
      <c r="E1688" s="114" t="s">
        <v>137</v>
      </c>
      <c r="F1688" s="115" t="s">
        <v>86</v>
      </c>
      <c r="G1688" s="157" t="s">
        <v>43</v>
      </c>
      <c r="H1688" s="157" t="s">
        <v>197</v>
      </c>
      <c r="I1688" s="116" t="s">
        <v>73</v>
      </c>
      <c r="J1688" s="116" t="s">
        <v>45</v>
      </c>
      <c r="K1688" s="116" t="s">
        <v>70</v>
      </c>
      <c r="L1688" s="116" t="s">
        <v>120</v>
      </c>
      <c r="M1688" s="116" t="s">
        <v>277</v>
      </c>
      <c r="N1688" s="117">
        <v>1.04</v>
      </c>
      <c r="O1688" s="146">
        <v>184</v>
      </c>
      <c r="P1688" s="146">
        <v>276</v>
      </c>
      <c r="Q1688" s="242">
        <v>0.40500000000000003</v>
      </c>
      <c r="R1688" s="118" t="str">
        <f t="shared" si="446"/>
        <v>300 - 399</v>
      </c>
      <c r="S1688" s="118" t="str">
        <f t="shared" si="447"/>
        <v>1 - 1.19</v>
      </c>
      <c r="T1688" s="119">
        <f t="shared" si="448"/>
        <v>0.42120000000000002</v>
      </c>
      <c r="U1688" s="120">
        <f t="shared" si="449"/>
        <v>0.13043586816000002</v>
      </c>
      <c r="V1688" s="161">
        <f t="shared" si="450"/>
        <v>0.42120000000000002</v>
      </c>
      <c r="W1688" s="161">
        <f t="shared" si="451"/>
        <v>134.34284052378825</v>
      </c>
      <c r="X1688" s="121">
        <f t="shared" si="452"/>
        <v>3.0298542989813999</v>
      </c>
      <c r="Y1688" s="188">
        <v>7.4811217258799996</v>
      </c>
      <c r="Z1688" s="148">
        <f t="shared" si="453"/>
        <v>2</v>
      </c>
      <c r="AA1688" s="148">
        <f t="shared" si="454"/>
        <v>3</v>
      </c>
      <c r="AB1688" s="122">
        <f t="shared" si="455"/>
        <v>318.95261282950673</v>
      </c>
      <c r="AC1688" s="30">
        <f t="shared" si="456"/>
        <v>322.063872</v>
      </c>
      <c r="AD1688" s="31">
        <f t="shared" si="457"/>
        <v>0.66666666666666663</v>
      </c>
      <c r="AE1688" s="164">
        <f t="shared" si="458"/>
        <v>26.416</v>
      </c>
      <c r="AF1688" s="165">
        <f t="shared" si="459"/>
        <v>3.0298542989813999</v>
      </c>
      <c r="AH1688" t="str">
        <f t="shared" si="460"/>
        <v>2024</v>
      </c>
    </row>
    <row r="1689" spans="1:34" x14ac:dyDescent="0.25">
      <c r="A1689" s="249" t="s">
        <v>573</v>
      </c>
      <c r="D1689" s="282" t="str">
        <f t="shared" si="445"/>
        <v>Q4 2024</v>
      </c>
      <c r="E1689" s="114" t="s">
        <v>137</v>
      </c>
      <c r="F1689" s="115" t="s">
        <v>86</v>
      </c>
      <c r="G1689" s="157" t="s">
        <v>43</v>
      </c>
      <c r="H1689" s="157" t="s">
        <v>197</v>
      </c>
      <c r="I1689" s="116" t="s">
        <v>72</v>
      </c>
      <c r="J1689" s="116" t="s">
        <v>45</v>
      </c>
      <c r="K1689" s="116" t="s">
        <v>70</v>
      </c>
      <c r="L1689" s="116" t="s">
        <v>118</v>
      </c>
      <c r="M1689" s="116"/>
      <c r="N1689" s="117">
        <v>1.41</v>
      </c>
      <c r="O1689" s="146">
        <v>320</v>
      </c>
      <c r="P1689" s="146">
        <v>450</v>
      </c>
      <c r="Q1689" s="242">
        <v>3.0000000000000001E-3</v>
      </c>
      <c r="R1689" s="118" t="str">
        <f t="shared" si="446"/>
        <v>300 - 399</v>
      </c>
      <c r="S1689" s="118" t="str">
        <f t="shared" si="447"/>
        <v>1.4 - 1.59</v>
      </c>
      <c r="T1689" s="119">
        <f t="shared" si="448"/>
        <v>4.2300000000000003E-3</v>
      </c>
      <c r="U1689" s="120">
        <f t="shared" si="449"/>
        <v>1.8173224056149554E-3</v>
      </c>
      <c r="V1689" s="161">
        <f t="shared" si="450"/>
        <v>4.2299999999999994E-3</v>
      </c>
      <c r="W1689" s="161">
        <f t="shared" si="451"/>
        <v>1.6565325230734229</v>
      </c>
      <c r="X1689" s="121">
        <f t="shared" si="452"/>
        <v>3.3186670953479998E-2</v>
      </c>
      <c r="Y1689" s="188">
        <v>11.06222365116</v>
      </c>
      <c r="Z1689" s="148">
        <f t="shared" si="453"/>
        <v>32</v>
      </c>
      <c r="AA1689" s="148">
        <f t="shared" si="454"/>
        <v>45</v>
      </c>
      <c r="AB1689" s="122">
        <f t="shared" si="455"/>
        <v>391.61525368166025</v>
      </c>
      <c r="AC1689" s="30">
        <f t="shared" si="456"/>
        <v>605.7741352049851</v>
      </c>
      <c r="AD1689" s="31">
        <f t="shared" si="457"/>
        <v>0.71111111111111114</v>
      </c>
      <c r="AE1689" s="164">
        <f t="shared" si="458"/>
        <v>35.813999999999993</v>
      </c>
      <c r="AF1689" s="165">
        <f t="shared" si="459"/>
        <v>3.3186670953479998E-2</v>
      </c>
      <c r="AH1689" t="str">
        <f t="shared" si="460"/>
        <v>2024</v>
      </c>
    </row>
    <row r="1690" spans="1:34" x14ac:dyDescent="0.25">
      <c r="A1690" s="249" t="s">
        <v>573</v>
      </c>
      <c r="D1690" s="282" t="str">
        <f t="shared" si="445"/>
        <v>Q4 2024</v>
      </c>
      <c r="E1690" s="114" t="s">
        <v>137</v>
      </c>
      <c r="F1690" s="115" t="s">
        <v>86</v>
      </c>
      <c r="G1690" s="157" t="s">
        <v>43</v>
      </c>
      <c r="H1690" s="157" t="s">
        <v>197</v>
      </c>
      <c r="I1690" s="116" t="s">
        <v>72</v>
      </c>
      <c r="J1690" s="116" t="s">
        <v>45</v>
      </c>
      <c r="K1690" s="116" t="s">
        <v>70</v>
      </c>
      <c r="L1690" s="116" t="s">
        <v>118</v>
      </c>
      <c r="M1690" s="116"/>
      <c r="N1690" s="117">
        <v>2</v>
      </c>
      <c r="O1690" s="146">
        <v>486</v>
      </c>
      <c r="P1690" s="146">
        <v>448</v>
      </c>
      <c r="Q1690" s="242">
        <v>1E-3</v>
      </c>
      <c r="R1690" s="118" t="str">
        <f t="shared" si="446"/>
        <v>300 - 399</v>
      </c>
      <c r="S1690" s="118" t="str">
        <f t="shared" si="447"/>
        <v>2.00+</v>
      </c>
      <c r="T1690" s="119">
        <f t="shared" si="448"/>
        <v>2E-3</v>
      </c>
      <c r="U1690" s="120">
        <f t="shared" si="449"/>
        <v>1.2860553580224311E-3</v>
      </c>
      <c r="V1690" s="161">
        <f t="shared" si="450"/>
        <v>2E-3</v>
      </c>
      <c r="W1690" s="161">
        <f t="shared" si="451"/>
        <v>0.66098411478642971</v>
      </c>
      <c r="X1690" s="121">
        <f t="shared" si="452"/>
        <v>1.106222365116E-2</v>
      </c>
      <c r="Y1690" s="188">
        <v>11.06222365116</v>
      </c>
      <c r="Z1690" s="148">
        <f t="shared" si="453"/>
        <v>243</v>
      </c>
      <c r="AA1690" s="148">
        <f t="shared" si="454"/>
        <v>224</v>
      </c>
      <c r="AB1690" s="122">
        <f t="shared" si="455"/>
        <v>330.49205739321485</v>
      </c>
      <c r="AC1690" s="30">
        <f t="shared" si="456"/>
        <v>1286.0553580224309</v>
      </c>
      <c r="AD1690" s="31">
        <f t="shared" si="457"/>
        <v>1.0848214285714286</v>
      </c>
      <c r="AE1690" s="164">
        <f t="shared" si="458"/>
        <v>50.8</v>
      </c>
      <c r="AF1690" s="165">
        <f t="shared" si="459"/>
        <v>1.106222365116E-2</v>
      </c>
      <c r="AH1690" t="str">
        <f t="shared" si="460"/>
        <v>2024</v>
      </c>
    </row>
    <row r="1691" spans="1:34" x14ac:dyDescent="0.25">
      <c r="A1691" s="249" t="s">
        <v>573</v>
      </c>
      <c r="D1691" s="282" t="str">
        <f t="shared" si="445"/>
        <v>Q4 2024</v>
      </c>
      <c r="E1691" s="114" t="s">
        <v>137</v>
      </c>
      <c r="F1691" s="115" t="s">
        <v>86</v>
      </c>
      <c r="G1691" s="157" t="s">
        <v>43</v>
      </c>
      <c r="H1691" s="157" t="s">
        <v>197</v>
      </c>
      <c r="I1691" s="116" t="s">
        <v>72</v>
      </c>
      <c r="J1691" s="116" t="s">
        <v>45</v>
      </c>
      <c r="K1691" s="116" t="s">
        <v>70</v>
      </c>
      <c r="L1691" s="116" t="s">
        <v>118</v>
      </c>
      <c r="M1691" s="116" t="s">
        <v>566</v>
      </c>
      <c r="N1691" s="117">
        <v>1.19</v>
      </c>
      <c r="O1691" s="146">
        <v>390</v>
      </c>
      <c r="P1691" s="146">
        <v>390</v>
      </c>
      <c r="Q1691" s="242">
        <v>0.16500000000000001</v>
      </c>
      <c r="R1691" s="118" t="str">
        <f t="shared" si="446"/>
        <v>400 - 499</v>
      </c>
      <c r="S1691" s="118" t="str">
        <f t="shared" si="447"/>
        <v>1 - 1.19</v>
      </c>
      <c r="T1691" s="119">
        <f t="shared" si="448"/>
        <v>0.19635</v>
      </c>
      <c r="U1691" s="120">
        <f t="shared" si="449"/>
        <v>7.537291376999998E-2</v>
      </c>
      <c r="V1691" s="161">
        <f t="shared" si="450"/>
        <v>0.19635</v>
      </c>
      <c r="W1691" s="161">
        <f t="shared" si="451"/>
        <v>91.004642738708668</v>
      </c>
      <c r="X1691" s="121">
        <f t="shared" si="452"/>
        <v>1.8252669024414001</v>
      </c>
      <c r="Y1691" s="188">
        <v>11.06222365116</v>
      </c>
      <c r="Z1691" s="148">
        <f t="shared" si="453"/>
        <v>1</v>
      </c>
      <c r="AA1691" s="148">
        <f t="shared" si="454"/>
        <v>1</v>
      </c>
      <c r="AB1691" s="122">
        <f t="shared" si="455"/>
        <v>463.48175573572024</v>
      </c>
      <c r="AC1691" s="30">
        <f t="shared" si="456"/>
        <v>456.80553799999984</v>
      </c>
      <c r="AD1691" s="31">
        <f t="shared" si="457"/>
        <v>1</v>
      </c>
      <c r="AE1691" s="164">
        <f t="shared" si="458"/>
        <v>30.225999999999996</v>
      </c>
      <c r="AF1691" s="165">
        <f t="shared" si="459"/>
        <v>1.8252669024414001</v>
      </c>
      <c r="AH1691" t="str">
        <f t="shared" si="460"/>
        <v>2024</v>
      </c>
    </row>
    <row r="1692" spans="1:34" x14ac:dyDescent="0.25">
      <c r="A1692" s="249" t="s">
        <v>573</v>
      </c>
      <c r="D1692" s="282" t="str">
        <f t="shared" si="445"/>
        <v>Q4 2024</v>
      </c>
      <c r="E1692" s="114" t="s">
        <v>137</v>
      </c>
      <c r="F1692" s="115" t="s">
        <v>86</v>
      </c>
      <c r="G1692" s="157" t="s">
        <v>43</v>
      </c>
      <c r="H1692" s="157" t="s">
        <v>197</v>
      </c>
      <c r="I1692" s="116" t="s">
        <v>72</v>
      </c>
      <c r="J1692" s="116" t="s">
        <v>45</v>
      </c>
      <c r="K1692" s="116" t="s">
        <v>70</v>
      </c>
      <c r="L1692" s="116" t="s">
        <v>118</v>
      </c>
      <c r="M1692" s="116" t="s">
        <v>561</v>
      </c>
      <c r="N1692" s="117">
        <v>1.2</v>
      </c>
      <c r="O1692" s="146">
        <v>390</v>
      </c>
      <c r="P1692" s="146">
        <v>390</v>
      </c>
      <c r="Q1692" s="242">
        <v>0.15</v>
      </c>
      <c r="R1692" s="118" t="str">
        <f t="shared" si="446"/>
        <v>400 - 499</v>
      </c>
      <c r="S1692" s="118" t="str">
        <f t="shared" si="447"/>
        <v>1.2 - 1.39</v>
      </c>
      <c r="T1692" s="119">
        <f t="shared" si="448"/>
        <v>0.18</v>
      </c>
      <c r="U1692" s="120">
        <f t="shared" si="449"/>
        <v>6.967727999999998E-2</v>
      </c>
      <c r="V1692" s="161">
        <f t="shared" si="450"/>
        <v>0.17999999999999997</v>
      </c>
      <c r="W1692" s="161">
        <f t="shared" si="451"/>
        <v>82.731493398826061</v>
      </c>
      <c r="X1692" s="121">
        <f t="shared" si="452"/>
        <v>1.6593335476739999</v>
      </c>
      <c r="Y1692" s="188">
        <v>11.06222365116</v>
      </c>
      <c r="Z1692" s="148">
        <f t="shared" si="453"/>
        <v>1</v>
      </c>
      <c r="AA1692" s="148">
        <f t="shared" si="454"/>
        <v>1</v>
      </c>
      <c r="AB1692" s="122">
        <f t="shared" si="455"/>
        <v>459.61940777125591</v>
      </c>
      <c r="AC1692" s="30">
        <f t="shared" si="456"/>
        <v>464.51519999999988</v>
      </c>
      <c r="AD1692" s="31">
        <f t="shared" si="457"/>
        <v>1</v>
      </c>
      <c r="AE1692" s="164">
        <f t="shared" si="458"/>
        <v>30.479999999999997</v>
      </c>
      <c r="AF1692" s="165">
        <f t="shared" si="459"/>
        <v>1.6593335476739999</v>
      </c>
      <c r="AH1692" t="str">
        <f t="shared" si="460"/>
        <v>2024</v>
      </c>
    </row>
    <row r="1693" spans="1:34" x14ac:dyDescent="0.25">
      <c r="A1693" s="249" t="s">
        <v>573</v>
      </c>
      <c r="D1693" s="282" t="str">
        <f t="shared" si="445"/>
        <v>Q4 2024</v>
      </c>
      <c r="E1693" s="114" t="s">
        <v>137</v>
      </c>
      <c r="F1693" s="115" t="s">
        <v>86</v>
      </c>
      <c r="G1693" s="157" t="s">
        <v>43</v>
      </c>
      <c r="H1693" s="157" t="s">
        <v>197</v>
      </c>
      <c r="I1693" s="116" t="s">
        <v>72</v>
      </c>
      <c r="J1693" s="116" t="s">
        <v>45</v>
      </c>
      <c r="K1693" s="116" t="s">
        <v>70</v>
      </c>
      <c r="L1693" s="116" t="s">
        <v>118</v>
      </c>
      <c r="M1693" s="116" t="s">
        <v>560</v>
      </c>
      <c r="N1693" s="117">
        <v>1.21</v>
      </c>
      <c r="O1693" s="146">
        <v>390</v>
      </c>
      <c r="P1693" s="146">
        <v>390</v>
      </c>
      <c r="Q1693" s="242">
        <v>0.26500000000000001</v>
      </c>
      <c r="R1693" s="118" t="str">
        <f t="shared" si="446"/>
        <v>400 - 499</v>
      </c>
      <c r="S1693" s="118" t="str">
        <f t="shared" si="447"/>
        <v>1.2 - 1.39</v>
      </c>
      <c r="T1693" s="119">
        <f t="shared" si="448"/>
        <v>0.32064999999999999</v>
      </c>
      <c r="U1693" s="120">
        <f t="shared" si="449"/>
        <v>0.12515668516999998</v>
      </c>
      <c r="V1693" s="161">
        <f t="shared" si="450"/>
        <v>0.32065000000000005</v>
      </c>
      <c r="W1693" s="161">
        <f t="shared" si="451"/>
        <v>146.15897167125939</v>
      </c>
      <c r="X1693" s="121">
        <f t="shared" si="452"/>
        <v>2.9314892675574002</v>
      </c>
      <c r="Y1693" s="188">
        <v>11.06222365116</v>
      </c>
      <c r="Z1693" s="148">
        <f t="shared" si="453"/>
        <v>1</v>
      </c>
      <c r="AA1693" s="148">
        <f t="shared" si="454"/>
        <v>1</v>
      </c>
      <c r="AB1693" s="122">
        <f t="shared" si="455"/>
        <v>455.82090026901415</v>
      </c>
      <c r="AC1693" s="30">
        <f t="shared" si="456"/>
        <v>472.28937799999994</v>
      </c>
      <c r="AD1693" s="31">
        <f t="shared" si="457"/>
        <v>1</v>
      </c>
      <c r="AE1693" s="164">
        <f t="shared" si="458"/>
        <v>30.733999999999998</v>
      </c>
      <c r="AF1693" s="165">
        <f t="shared" si="459"/>
        <v>2.9314892675574002</v>
      </c>
      <c r="AH1693" t="str">
        <f t="shared" si="460"/>
        <v>2024</v>
      </c>
    </row>
    <row r="1694" spans="1:34" x14ac:dyDescent="0.25">
      <c r="A1694" s="249" t="s">
        <v>573</v>
      </c>
      <c r="D1694" s="282" t="str">
        <f t="shared" si="445"/>
        <v>Q4 2024</v>
      </c>
      <c r="E1694" s="114" t="s">
        <v>137</v>
      </c>
      <c r="F1694" s="115" t="s">
        <v>86</v>
      </c>
      <c r="G1694" s="157" t="s">
        <v>43</v>
      </c>
      <c r="H1694" s="157" t="s">
        <v>197</v>
      </c>
      <c r="I1694" s="116" t="s">
        <v>72</v>
      </c>
      <c r="J1694" s="116" t="s">
        <v>45</v>
      </c>
      <c r="K1694" s="116" t="s">
        <v>70</v>
      </c>
      <c r="L1694" s="116" t="s">
        <v>77</v>
      </c>
      <c r="M1694" s="116" t="s">
        <v>295</v>
      </c>
      <c r="N1694" s="117">
        <v>1.6</v>
      </c>
      <c r="O1694" s="146">
        <v>400</v>
      </c>
      <c r="P1694" s="146">
        <v>400</v>
      </c>
      <c r="Q1694" s="242">
        <v>0.155</v>
      </c>
      <c r="R1694" s="118" t="str">
        <f t="shared" si="446"/>
        <v>300 - 399</v>
      </c>
      <c r="S1694" s="118" t="str">
        <f t="shared" si="447"/>
        <v>1.6 - 1.79</v>
      </c>
      <c r="T1694" s="119">
        <f t="shared" si="448"/>
        <v>0.248</v>
      </c>
      <c r="U1694" s="120">
        <f t="shared" si="449"/>
        <v>0.127999744</v>
      </c>
      <c r="V1694" s="161">
        <f t="shared" si="450"/>
        <v>0.248</v>
      </c>
      <c r="W1694" s="161">
        <f t="shared" si="451"/>
        <v>87.681240867131891</v>
      </c>
      <c r="X1694" s="121">
        <f t="shared" si="452"/>
        <v>1.7493365908309502</v>
      </c>
      <c r="Y1694" s="188">
        <v>11.286042521490002</v>
      </c>
      <c r="Z1694" s="148">
        <f t="shared" si="453"/>
        <v>1</v>
      </c>
      <c r="AA1694" s="148">
        <f t="shared" si="454"/>
        <v>1</v>
      </c>
      <c r="AB1694" s="122">
        <f t="shared" si="455"/>
        <v>353.55339059327378</v>
      </c>
      <c r="AC1694" s="30">
        <f t="shared" si="456"/>
        <v>825.8048</v>
      </c>
      <c r="AD1694" s="31">
        <f t="shared" si="457"/>
        <v>1</v>
      </c>
      <c r="AE1694" s="164">
        <f t="shared" si="458"/>
        <v>40.64</v>
      </c>
      <c r="AF1694" s="165">
        <f t="shared" si="459"/>
        <v>1.7493365908309502</v>
      </c>
      <c r="AH1694" t="str">
        <f t="shared" si="460"/>
        <v>2024</v>
      </c>
    </row>
    <row r="1695" spans="1:34" x14ac:dyDescent="0.25">
      <c r="A1695" s="249" t="s">
        <v>573</v>
      </c>
      <c r="D1695" s="282" t="str">
        <f t="shared" si="445"/>
        <v>Q4 2024</v>
      </c>
      <c r="E1695" s="114" t="s">
        <v>137</v>
      </c>
      <c r="F1695" s="115" t="s">
        <v>86</v>
      </c>
      <c r="G1695" s="157" t="s">
        <v>43</v>
      </c>
      <c r="H1695" s="157" t="s">
        <v>197</v>
      </c>
      <c r="I1695" s="116" t="s">
        <v>58</v>
      </c>
      <c r="J1695" s="116" t="s">
        <v>45</v>
      </c>
      <c r="K1695" s="116" t="s">
        <v>70</v>
      </c>
      <c r="L1695" s="116" t="s">
        <v>148</v>
      </c>
      <c r="M1695" s="116" t="s">
        <v>424</v>
      </c>
      <c r="N1695" s="117">
        <v>1.6</v>
      </c>
      <c r="O1695" s="146">
        <v>320</v>
      </c>
      <c r="P1695" s="146">
        <v>360</v>
      </c>
      <c r="Q1695" s="242">
        <v>0.2</v>
      </c>
      <c r="R1695" s="118" t="str">
        <f t="shared" si="446"/>
        <v>300 - 399</v>
      </c>
      <c r="S1695" s="118" t="str">
        <f t="shared" si="447"/>
        <v>1.6 - 1.79</v>
      </c>
      <c r="T1695" s="119">
        <f t="shared" si="448"/>
        <v>0.32000000000000006</v>
      </c>
      <c r="U1695" s="120">
        <f t="shared" si="449"/>
        <v>0.16402191889655171</v>
      </c>
      <c r="V1695" s="161">
        <f t="shared" si="450"/>
        <v>0.32</v>
      </c>
      <c r="W1695" s="161">
        <f t="shared" si="451"/>
        <v>96.332756630338366</v>
      </c>
      <c r="X1695" s="121">
        <f t="shared" si="452"/>
        <v>1.9886258599020001</v>
      </c>
      <c r="Y1695" s="188">
        <v>9.9431292995099998</v>
      </c>
      <c r="Z1695" s="148">
        <f t="shared" si="453"/>
        <v>8</v>
      </c>
      <c r="AA1695" s="148">
        <f t="shared" si="454"/>
        <v>9</v>
      </c>
      <c r="AB1695" s="122">
        <f t="shared" si="455"/>
        <v>301.03986446980736</v>
      </c>
      <c r="AC1695" s="30">
        <f t="shared" si="456"/>
        <v>820.10959448275855</v>
      </c>
      <c r="AD1695" s="31">
        <f t="shared" si="457"/>
        <v>0.88888888888888884</v>
      </c>
      <c r="AE1695" s="164">
        <f t="shared" si="458"/>
        <v>40.64</v>
      </c>
      <c r="AF1695" s="165">
        <f t="shared" si="459"/>
        <v>1.9886258599020001</v>
      </c>
      <c r="AH1695" t="str">
        <f t="shared" si="460"/>
        <v>2024</v>
      </c>
    </row>
    <row r="1696" spans="1:34" x14ac:dyDescent="0.25">
      <c r="A1696" s="249" t="s">
        <v>573</v>
      </c>
      <c r="D1696" s="282" t="str">
        <f t="shared" si="445"/>
        <v>Q4 2024</v>
      </c>
      <c r="E1696" s="114" t="s">
        <v>137</v>
      </c>
      <c r="F1696" s="115" t="s">
        <v>86</v>
      </c>
      <c r="G1696" s="157" t="s">
        <v>43</v>
      </c>
      <c r="H1696" s="157" t="s">
        <v>197</v>
      </c>
      <c r="I1696" s="116" t="s">
        <v>50</v>
      </c>
      <c r="J1696" s="116" t="s">
        <v>45</v>
      </c>
      <c r="K1696" s="116" t="s">
        <v>70</v>
      </c>
      <c r="L1696" s="116" t="s">
        <v>70</v>
      </c>
      <c r="M1696" s="116" t="s">
        <v>152</v>
      </c>
      <c r="N1696" s="117">
        <v>1.4</v>
      </c>
      <c r="O1696" s="146">
        <v>240</v>
      </c>
      <c r="P1696" s="146">
        <v>240</v>
      </c>
      <c r="Q1696" s="242">
        <v>0.56000000000000005</v>
      </c>
      <c r="R1696" s="118" t="str">
        <f t="shared" si="446"/>
        <v>200 - 299</v>
      </c>
      <c r="S1696" s="118" t="str">
        <f t="shared" si="447"/>
        <v>1.4 - 1.59</v>
      </c>
      <c r="T1696" s="119">
        <f t="shared" si="448"/>
        <v>0.78400000000000003</v>
      </c>
      <c r="U1696" s="120">
        <f t="shared" si="449"/>
        <v>0.35406380799999998</v>
      </c>
      <c r="V1696" s="161">
        <f t="shared" si="450"/>
        <v>0.78400000000000003</v>
      </c>
      <c r="W1696" s="161">
        <f t="shared" si="451"/>
        <v>190.070302782944</v>
      </c>
      <c r="X1696" s="121">
        <f t="shared" si="452"/>
        <v>4.314766733877601</v>
      </c>
      <c r="Y1696" s="188">
        <v>7.704940596210001</v>
      </c>
      <c r="Z1696" s="148">
        <f t="shared" si="453"/>
        <v>1</v>
      </c>
      <c r="AA1696" s="148">
        <f t="shared" si="454"/>
        <v>1</v>
      </c>
      <c r="AB1696" s="122">
        <f t="shared" si="455"/>
        <v>242.43661069253059</v>
      </c>
      <c r="AC1696" s="30">
        <f t="shared" si="456"/>
        <v>632.25679999999988</v>
      </c>
      <c r="AD1696" s="31">
        <f t="shared" si="457"/>
        <v>1</v>
      </c>
      <c r="AE1696" s="164">
        <f t="shared" si="458"/>
        <v>35.559999999999995</v>
      </c>
      <c r="AF1696" s="165">
        <f t="shared" si="459"/>
        <v>4.314766733877601</v>
      </c>
      <c r="AH1696" t="str">
        <f t="shared" si="460"/>
        <v>2024</v>
      </c>
    </row>
    <row r="1697" spans="1:34" x14ac:dyDescent="0.25">
      <c r="A1697" s="249" t="s">
        <v>573</v>
      </c>
      <c r="D1697" s="282" t="str">
        <f t="shared" si="445"/>
        <v>Q4 2024</v>
      </c>
      <c r="E1697" s="114" t="s">
        <v>137</v>
      </c>
      <c r="F1697" s="115" t="s">
        <v>86</v>
      </c>
      <c r="G1697" s="157" t="s">
        <v>43</v>
      </c>
      <c r="H1697" s="157" t="s">
        <v>197</v>
      </c>
      <c r="I1697" s="116" t="s">
        <v>58</v>
      </c>
      <c r="J1697" s="116" t="s">
        <v>45</v>
      </c>
      <c r="K1697" s="116" t="s">
        <v>70</v>
      </c>
      <c r="L1697" s="116" t="s">
        <v>70</v>
      </c>
      <c r="M1697" s="116" t="s">
        <v>131</v>
      </c>
      <c r="N1697" s="117">
        <v>1.4</v>
      </c>
      <c r="O1697" s="146">
        <v>400</v>
      </c>
      <c r="P1697" s="146">
        <v>400</v>
      </c>
      <c r="Q1697" s="242">
        <v>0.6</v>
      </c>
      <c r="R1697" s="118" t="str">
        <f t="shared" si="446"/>
        <v>400 - 499</v>
      </c>
      <c r="S1697" s="118" t="str">
        <f t="shared" si="447"/>
        <v>1.4 - 1.59</v>
      </c>
      <c r="T1697" s="119">
        <f t="shared" si="448"/>
        <v>0.84</v>
      </c>
      <c r="U1697" s="120">
        <f t="shared" si="449"/>
        <v>0.37935407999999987</v>
      </c>
      <c r="V1697" s="161">
        <f t="shared" si="450"/>
        <v>0.83999999999999986</v>
      </c>
      <c r="W1697" s="161">
        <f t="shared" si="451"/>
        <v>339.41125496954282</v>
      </c>
      <c r="X1697" s="121">
        <f t="shared" si="452"/>
        <v>6.7716255128940004</v>
      </c>
      <c r="Y1697" s="188">
        <v>11.286042521490002</v>
      </c>
      <c r="Z1697" s="148">
        <f t="shared" si="453"/>
        <v>1</v>
      </c>
      <c r="AA1697" s="148">
        <f t="shared" si="454"/>
        <v>1</v>
      </c>
      <c r="AB1697" s="122">
        <f t="shared" si="455"/>
        <v>404.06101782088433</v>
      </c>
      <c r="AC1697" s="30">
        <f t="shared" si="456"/>
        <v>632.25679999999988</v>
      </c>
      <c r="AD1697" s="31">
        <f t="shared" si="457"/>
        <v>1</v>
      </c>
      <c r="AE1697" s="164">
        <f t="shared" si="458"/>
        <v>35.559999999999995</v>
      </c>
      <c r="AF1697" s="165">
        <f t="shared" si="459"/>
        <v>6.7716255128940004</v>
      </c>
      <c r="AH1697" t="str">
        <f t="shared" si="460"/>
        <v>2024</v>
      </c>
    </row>
    <row r="1698" spans="1:34" x14ac:dyDescent="0.25">
      <c r="A1698" s="249" t="s">
        <v>573</v>
      </c>
      <c r="D1698" s="282" t="str">
        <f t="shared" si="445"/>
        <v>Q4 2024</v>
      </c>
      <c r="E1698" s="114" t="s">
        <v>137</v>
      </c>
      <c r="F1698" s="115" t="s">
        <v>86</v>
      </c>
      <c r="G1698" s="157" t="s">
        <v>43</v>
      </c>
      <c r="H1698" s="157" t="s">
        <v>197</v>
      </c>
      <c r="I1698" s="116" t="s">
        <v>58</v>
      </c>
      <c r="J1698" s="116" t="s">
        <v>45</v>
      </c>
      <c r="K1698" s="116" t="s">
        <v>70</v>
      </c>
      <c r="L1698" s="116" t="s">
        <v>70</v>
      </c>
      <c r="M1698" s="116" t="s">
        <v>131</v>
      </c>
      <c r="N1698" s="117">
        <v>1.1000000000000001</v>
      </c>
      <c r="O1698" s="146">
        <v>126</v>
      </c>
      <c r="P1698" s="146">
        <v>294</v>
      </c>
      <c r="Q1698" s="242">
        <v>0.03</v>
      </c>
      <c r="R1698" s="118" t="str">
        <f t="shared" si="446"/>
        <v>200 - 299</v>
      </c>
      <c r="S1698" s="118" t="str">
        <f t="shared" si="447"/>
        <v>1 - 1.19</v>
      </c>
      <c r="T1698" s="119">
        <f t="shared" si="448"/>
        <v>3.3000000000000002E-2</v>
      </c>
      <c r="U1698" s="120">
        <f t="shared" si="449"/>
        <v>8.4794046206896571E-3</v>
      </c>
      <c r="V1698" s="161">
        <f t="shared" si="450"/>
        <v>3.3000000000000002E-2</v>
      </c>
      <c r="W1698" s="161">
        <f t="shared" si="451"/>
        <v>9.5958741133885237</v>
      </c>
      <c r="X1698" s="121">
        <f t="shared" si="452"/>
        <v>0.16478913230284287</v>
      </c>
      <c r="Y1698" s="188">
        <v>5.492971076761429</v>
      </c>
      <c r="Z1698" s="148">
        <f t="shared" si="453"/>
        <v>3</v>
      </c>
      <c r="AA1698" s="148">
        <f t="shared" si="454"/>
        <v>7</v>
      </c>
      <c r="AB1698" s="122">
        <f t="shared" si="455"/>
        <v>290.78406404207647</v>
      </c>
      <c r="AC1698" s="30">
        <f t="shared" si="456"/>
        <v>282.64682068965521</v>
      </c>
      <c r="AD1698" s="31">
        <f t="shared" si="457"/>
        <v>0.42857142857142855</v>
      </c>
      <c r="AE1698" s="164">
        <f t="shared" si="458"/>
        <v>27.94</v>
      </c>
      <c r="AF1698" s="165">
        <f t="shared" si="459"/>
        <v>0.16478913230284287</v>
      </c>
      <c r="AH1698" t="str">
        <f t="shared" si="460"/>
        <v>2024</v>
      </c>
    </row>
    <row r="1699" spans="1:34" x14ac:dyDescent="0.25">
      <c r="A1699" s="249" t="s">
        <v>573</v>
      </c>
      <c r="D1699" s="282" t="str">
        <f t="shared" si="445"/>
        <v>Q4 2024</v>
      </c>
      <c r="E1699" s="114" t="s">
        <v>137</v>
      </c>
      <c r="F1699" s="115" t="s">
        <v>86</v>
      </c>
      <c r="G1699" s="157" t="s">
        <v>43</v>
      </c>
      <c r="H1699" s="157" t="s">
        <v>197</v>
      </c>
      <c r="I1699" s="116" t="s">
        <v>58</v>
      </c>
      <c r="J1699" s="116" t="s">
        <v>45</v>
      </c>
      <c r="K1699" s="116" t="s">
        <v>70</v>
      </c>
      <c r="L1699" s="116" t="s">
        <v>70</v>
      </c>
      <c r="M1699" s="116" t="s">
        <v>463</v>
      </c>
      <c r="N1699" s="117">
        <v>1.2</v>
      </c>
      <c r="O1699" s="146">
        <v>390</v>
      </c>
      <c r="P1699" s="146">
        <v>390</v>
      </c>
      <c r="Q1699" s="242">
        <v>0.33</v>
      </c>
      <c r="R1699" s="118" t="str">
        <f t="shared" si="446"/>
        <v>400 - 499</v>
      </c>
      <c r="S1699" s="118" t="str">
        <f t="shared" si="447"/>
        <v>1.2 - 1.39</v>
      </c>
      <c r="T1699" s="119">
        <f t="shared" si="448"/>
        <v>0.39600000000000002</v>
      </c>
      <c r="U1699" s="120">
        <f t="shared" si="449"/>
        <v>0.15329001599999997</v>
      </c>
      <c r="V1699" s="161">
        <f t="shared" si="450"/>
        <v>0.39599999999999996</v>
      </c>
      <c r="W1699" s="161">
        <f t="shared" si="451"/>
        <v>182.00928547741734</v>
      </c>
      <c r="X1699" s="121">
        <f t="shared" si="452"/>
        <v>3.6505338048828002</v>
      </c>
      <c r="Y1699" s="188">
        <v>11.06222365116</v>
      </c>
      <c r="Z1699" s="148">
        <f t="shared" si="453"/>
        <v>1</v>
      </c>
      <c r="AA1699" s="148">
        <f t="shared" si="454"/>
        <v>1</v>
      </c>
      <c r="AB1699" s="122">
        <f t="shared" si="455"/>
        <v>459.61940777125591</v>
      </c>
      <c r="AC1699" s="30">
        <f t="shared" si="456"/>
        <v>464.51519999999988</v>
      </c>
      <c r="AD1699" s="31">
        <f t="shared" si="457"/>
        <v>1</v>
      </c>
      <c r="AE1699" s="164">
        <f t="shared" si="458"/>
        <v>30.479999999999997</v>
      </c>
      <c r="AF1699" s="165">
        <f t="shared" si="459"/>
        <v>3.6505338048828002</v>
      </c>
      <c r="AH1699" t="str">
        <f t="shared" si="460"/>
        <v>2024</v>
      </c>
    </row>
    <row r="1700" spans="1:34" x14ac:dyDescent="0.25">
      <c r="A1700" s="249" t="s">
        <v>573</v>
      </c>
      <c r="D1700" s="282" t="str">
        <f t="shared" si="445"/>
        <v>Q4 2024</v>
      </c>
      <c r="E1700" s="114" t="s">
        <v>137</v>
      </c>
      <c r="F1700" s="115" t="s">
        <v>86</v>
      </c>
      <c r="G1700" s="157" t="s">
        <v>43</v>
      </c>
      <c r="H1700" s="157" t="s">
        <v>197</v>
      </c>
      <c r="I1700" s="116" t="s">
        <v>58</v>
      </c>
      <c r="J1700" s="116" t="s">
        <v>45</v>
      </c>
      <c r="K1700" s="116" t="s">
        <v>70</v>
      </c>
      <c r="L1700" s="116" t="s">
        <v>70</v>
      </c>
      <c r="M1700" s="116" t="s">
        <v>463</v>
      </c>
      <c r="N1700" s="117">
        <v>1.5</v>
      </c>
      <c r="O1700" s="146">
        <v>194</v>
      </c>
      <c r="P1700" s="146">
        <v>368</v>
      </c>
      <c r="Q1700" s="242">
        <v>0.23</v>
      </c>
      <c r="R1700" s="118" t="str">
        <f t="shared" si="446"/>
        <v>200 - 299</v>
      </c>
      <c r="S1700" s="118" t="str">
        <f t="shared" si="447"/>
        <v>1.4 - 1.59</v>
      </c>
      <c r="T1700" s="119">
        <f t="shared" si="448"/>
        <v>0.34500000000000003</v>
      </c>
      <c r="U1700" s="120">
        <f t="shared" si="449"/>
        <v>0.13773066253091409</v>
      </c>
      <c r="V1700" s="161">
        <f t="shared" si="450"/>
        <v>0.34500000000000003</v>
      </c>
      <c r="W1700" s="161">
        <f t="shared" si="451"/>
        <v>95.681105762841185</v>
      </c>
      <c r="X1700" s="121">
        <f t="shared" si="452"/>
        <v>1.9831312507248002</v>
      </c>
      <c r="Y1700" s="188">
        <v>8.6223097857600006</v>
      </c>
      <c r="Z1700" s="148">
        <f t="shared" si="453"/>
        <v>97</v>
      </c>
      <c r="AA1700" s="148">
        <f t="shared" si="454"/>
        <v>184</v>
      </c>
      <c r="AB1700" s="122">
        <f t="shared" si="455"/>
        <v>277.3365384430179</v>
      </c>
      <c r="AC1700" s="30">
        <f t="shared" si="456"/>
        <v>598.82896752571344</v>
      </c>
      <c r="AD1700" s="31">
        <f t="shared" si="457"/>
        <v>0.52717391304347827</v>
      </c>
      <c r="AE1700" s="164">
        <f t="shared" si="458"/>
        <v>38.099999999999994</v>
      </c>
      <c r="AF1700" s="165">
        <f t="shared" si="459"/>
        <v>1.9831312507248002</v>
      </c>
      <c r="AH1700" t="str">
        <f t="shared" si="460"/>
        <v>2024</v>
      </c>
    </row>
    <row r="1701" spans="1:34" x14ac:dyDescent="0.25">
      <c r="A1701" s="249" t="s">
        <v>573</v>
      </c>
      <c r="D1701" s="282" t="str">
        <f t="shared" si="445"/>
        <v>Q4 2024</v>
      </c>
      <c r="E1701" s="114" t="s">
        <v>137</v>
      </c>
      <c r="F1701" s="115" t="s">
        <v>86</v>
      </c>
      <c r="G1701" s="157" t="s">
        <v>43</v>
      </c>
      <c r="H1701" s="157" t="s">
        <v>197</v>
      </c>
      <c r="I1701" s="116" t="s">
        <v>58</v>
      </c>
      <c r="J1701" s="116" t="s">
        <v>45</v>
      </c>
      <c r="K1701" s="116" t="s">
        <v>70</v>
      </c>
      <c r="L1701" s="116" t="s">
        <v>70</v>
      </c>
      <c r="M1701" s="116" t="s">
        <v>463</v>
      </c>
      <c r="N1701" s="117">
        <v>1.8</v>
      </c>
      <c r="O1701" s="146">
        <v>368</v>
      </c>
      <c r="P1701" s="146">
        <v>448</v>
      </c>
      <c r="Q1701" s="242">
        <v>0.28000000000000003</v>
      </c>
      <c r="R1701" s="118" t="str">
        <f t="shared" si="446"/>
        <v>300 - 399</v>
      </c>
      <c r="S1701" s="118" t="str">
        <f t="shared" si="447"/>
        <v>1.8 - 1.99</v>
      </c>
      <c r="T1701" s="119">
        <f t="shared" si="448"/>
        <v>0.50400000000000011</v>
      </c>
      <c r="U1701" s="120">
        <f t="shared" si="449"/>
        <v>0.2870725162894136</v>
      </c>
      <c r="V1701" s="161">
        <f t="shared" si="450"/>
        <v>0.504</v>
      </c>
      <c r="W1701" s="161">
        <f t="shared" si="451"/>
        <v>162.3343315506612</v>
      </c>
      <c r="X1701" s="121">
        <f t="shared" si="452"/>
        <v>3.2101197462180004</v>
      </c>
      <c r="Y1701" s="188">
        <v>11.46471337935</v>
      </c>
      <c r="Z1701" s="148">
        <f t="shared" si="453"/>
        <v>23</v>
      </c>
      <c r="AA1701" s="148">
        <f t="shared" si="454"/>
        <v>28</v>
      </c>
      <c r="AB1701" s="122">
        <f t="shared" si="455"/>
        <v>322.09192767988333</v>
      </c>
      <c r="AC1701" s="30">
        <f t="shared" si="456"/>
        <v>1025.2589867479057</v>
      </c>
      <c r="AD1701" s="31">
        <f t="shared" si="457"/>
        <v>0.8214285714285714</v>
      </c>
      <c r="AE1701" s="164">
        <f t="shared" si="458"/>
        <v>45.72</v>
      </c>
      <c r="AF1701" s="165">
        <f t="shared" si="459"/>
        <v>3.2101197462180004</v>
      </c>
      <c r="AH1701" t="str">
        <f t="shared" si="460"/>
        <v>2024</v>
      </c>
    </row>
    <row r="1702" spans="1:34" x14ac:dyDescent="0.25">
      <c r="A1702" s="249" t="s">
        <v>573</v>
      </c>
      <c r="D1702" s="282" t="str">
        <f t="shared" si="445"/>
        <v>Q4 2024</v>
      </c>
      <c r="E1702" s="114" t="s">
        <v>137</v>
      </c>
      <c r="F1702" s="115" t="s">
        <v>86</v>
      </c>
      <c r="G1702" s="157" t="s">
        <v>43</v>
      </c>
      <c r="H1702" s="157" t="s">
        <v>197</v>
      </c>
      <c r="I1702" s="116" t="s">
        <v>58</v>
      </c>
      <c r="J1702" s="116" t="s">
        <v>45</v>
      </c>
      <c r="K1702" s="116" t="s">
        <v>70</v>
      </c>
      <c r="L1702" s="116" t="s">
        <v>70</v>
      </c>
      <c r="M1702" s="116" t="s">
        <v>463</v>
      </c>
      <c r="N1702" s="117">
        <v>1.9</v>
      </c>
      <c r="O1702" s="146">
        <v>240</v>
      </c>
      <c r="P1702" s="146">
        <v>536</v>
      </c>
      <c r="Q1702" s="242">
        <v>0.22</v>
      </c>
      <c r="R1702" s="118" t="str">
        <f t="shared" si="446"/>
        <v>300 - 399</v>
      </c>
      <c r="S1702" s="118" t="str">
        <f t="shared" si="447"/>
        <v>1.8 - 1.99</v>
      </c>
      <c r="T1702" s="119">
        <f t="shared" si="448"/>
        <v>0.41799999999999998</v>
      </c>
      <c r="U1702" s="120">
        <f t="shared" si="449"/>
        <v>0.191110782096864</v>
      </c>
      <c r="V1702" s="161">
        <f t="shared" si="450"/>
        <v>0.41800000000000004</v>
      </c>
      <c r="W1702" s="161">
        <f t="shared" si="451"/>
        <v>129.20126315171998</v>
      </c>
      <c r="X1702" s="121">
        <f t="shared" si="452"/>
        <v>2.3595940003644844</v>
      </c>
      <c r="Y1702" s="188">
        <v>10.725427274384019</v>
      </c>
      <c r="Z1702" s="148">
        <f t="shared" si="453"/>
        <v>30</v>
      </c>
      <c r="AA1702" s="148">
        <f t="shared" si="454"/>
        <v>67</v>
      </c>
      <c r="AB1702" s="122">
        <f t="shared" si="455"/>
        <v>309.09393098497605</v>
      </c>
      <c r="AC1702" s="30">
        <f t="shared" si="456"/>
        <v>868.68537316756363</v>
      </c>
      <c r="AD1702" s="31">
        <f t="shared" si="457"/>
        <v>0.44776119402985076</v>
      </c>
      <c r="AE1702" s="164">
        <f t="shared" si="458"/>
        <v>48.26</v>
      </c>
      <c r="AF1702" s="165">
        <f t="shared" si="459"/>
        <v>2.3595940003644844</v>
      </c>
      <c r="AH1702" t="str">
        <f t="shared" si="460"/>
        <v>2024</v>
      </c>
    </row>
    <row r="1703" spans="1:34" x14ac:dyDescent="0.25">
      <c r="A1703" s="249" t="s">
        <v>573</v>
      </c>
      <c r="D1703" s="282" t="str">
        <f t="shared" si="445"/>
        <v>Q4 2024</v>
      </c>
      <c r="E1703" s="114" t="s">
        <v>137</v>
      </c>
      <c r="F1703" s="115" t="s">
        <v>86</v>
      </c>
      <c r="G1703" s="157" t="s">
        <v>43</v>
      </c>
      <c r="H1703" s="157" t="s">
        <v>197</v>
      </c>
      <c r="I1703" s="116" t="s">
        <v>58</v>
      </c>
      <c r="J1703" s="116" t="s">
        <v>45</v>
      </c>
      <c r="K1703" s="116" t="s">
        <v>70</v>
      </c>
      <c r="L1703" s="116" t="s">
        <v>70</v>
      </c>
      <c r="M1703" s="116" t="s">
        <v>463</v>
      </c>
      <c r="N1703" s="117">
        <v>1.4</v>
      </c>
      <c r="O1703" s="146">
        <v>320</v>
      </c>
      <c r="P1703" s="146">
        <v>360</v>
      </c>
      <c r="Q1703" s="242">
        <v>0.5</v>
      </c>
      <c r="R1703" s="118" t="str">
        <f t="shared" si="446"/>
        <v>300 - 399</v>
      </c>
      <c r="S1703" s="118" t="str">
        <f t="shared" si="447"/>
        <v>1.4 - 1.59</v>
      </c>
      <c r="T1703" s="119">
        <f t="shared" si="448"/>
        <v>0.7</v>
      </c>
      <c r="U1703" s="120">
        <f t="shared" si="449"/>
        <v>0.31394820413793101</v>
      </c>
      <c r="V1703" s="161">
        <f t="shared" si="450"/>
        <v>0.7</v>
      </c>
      <c r="W1703" s="161">
        <f t="shared" si="451"/>
        <v>240.8318915758459</v>
      </c>
      <c r="X1703" s="121">
        <f t="shared" si="452"/>
        <v>4.9715646497549999</v>
      </c>
      <c r="Y1703" s="188">
        <v>9.9431292995099998</v>
      </c>
      <c r="Z1703" s="148">
        <f t="shared" si="453"/>
        <v>8</v>
      </c>
      <c r="AA1703" s="148">
        <f t="shared" si="454"/>
        <v>9</v>
      </c>
      <c r="AB1703" s="122">
        <f t="shared" si="455"/>
        <v>344.04555939406561</v>
      </c>
      <c r="AC1703" s="30">
        <f t="shared" si="456"/>
        <v>627.89640827586197</v>
      </c>
      <c r="AD1703" s="31">
        <f t="shared" si="457"/>
        <v>0.88888888888888884</v>
      </c>
      <c r="AE1703" s="164">
        <f t="shared" si="458"/>
        <v>35.559999999999995</v>
      </c>
      <c r="AF1703" s="165">
        <f t="shared" si="459"/>
        <v>4.9715646497549999</v>
      </c>
      <c r="AH1703" t="str">
        <f t="shared" si="460"/>
        <v>2024</v>
      </c>
    </row>
    <row r="1704" spans="1:34" x14ac:dyDescent="0.25">
      <c r="A1704" s="249" t="s">
        <v>573</v>
      </c>
      <c r="D1704" s="282" t="str">
        <f t="shared" si="445"/>
        <v>Q4 2024</v>
      </c>
      <c r="E1704" s="114" t="s">
        <v>137</v>
      </c>
      <c r="F1704" s="115" t="s">
        <v>86</v>
      </c>
      <c r="G1704" s="157" t="s">
        <v>43</v>
      </c>
      <c r="H1704" s="157" t="s">
        <v>197</v>
      </c>
      <c r="I1704" s="116" t="s">
        <v>72</v>
      </c>
      <c r="J1704" s="116" t="s">
        <v>45</v>
      </c>
      <c r="K1704" s="116" t="s">
        <v>70</v>
      </c>
      <c r="L1704" s="116" t="s">
        <v>70</v>
      </c>
      <c r="M1704" s="116" t="s">
        <v>294</v>
      </c>
      <c r="N1704" s="117">
        <v>1.41</v>
      </c>
      <c r="O1704" s="146">
        <v>360</v>
      </c>
      <c r="P1704" s="146">
        <v>320</v>
      </c>
      <c r="Q1704" s="242">
        <v>3.2000000000000001E-2</v>
      </c>
      <c r="R1704" s="118" t="str">
        <f t="shared" si="446"/>
        <v>300 - 399</v>
      </c>
      <c r="S1704" s="118" t="str">
        <f t="shared" si="447"/>
        <v>1.4 - 1.59</v>
      </c>
      <c r="T1704" s="119">
        <f t="shared" si="448"/>
        <v>4.512E-2</v>
      </c>
      <c r="U1704" s="120">
        <f t="shared" si="449"/>
        <v>2.0380748559889646E-2</v>
      </c>
      <c r="V1704" s="161">
        <f t="shared" si="450"/>
        <v>4.5119999999999993E-2</v>
      </c>
      <c r="W1704" s="161">
        <f t="shared" si="451"/>
        <v>15.413241060854139</v>
      </c>
      <c r="X1704" s="121">
        <f t="shared" si="452"/>
        <v>0.28953132218208</v>
      </c>
      <c r="Y1704" s="188">
        <v>9.0478538181899992</v>
      </c>
      <c r="Z1704" s="148">
        <f t="shared" si="453"/>
        <v>9</v>
      </c>
      <c r="AA1704" s="148">
        <f t="shared" si="454"/>
        <v>8</v>
      </c>
      <c r="AB1704" s="122">
        <f t="shared" si="455"/>
        <v>341.60551996573889</v>
      </c>
      <c r="AC1704" s="30">
        <f t="shared" si="456"/>
        <v>636.89839249655142</v>
      </c>
      <c r="AD1704" s="31">
        <f t="shared" si="457"/>
        <v>1.125</v>
      </c>
      <c r="AE1704" s="164">
        <f t="shared" si="458"/>
        <v>35.813999999999993</v>
      </c>
      <c r="AF1704" s="165">
        <f t="shared" si="459"/>
        <v>0.28953132218208</v>
      </c>
      <c r="AH1704" t="str">
        <f t="shared" si="460"/>
        <v>2024</v>
      </c>
    </row>
    <row r="1705" spans="1:34" x14ac:dyDescent="0.25">
      <c r="A1705" s="249" t="s">
        <v>573</v>
      </c>
      <c r="D1705" s="282" t="str">
        <f t="shared" si="445"/>
        <v>Q4 2024</v>
      </c>
      <c r="E1705" s="114" t="s">
        <v>137</v>
      </c>
      <c r="F1705" s="115" t="s">
        <v>86</v>
      </c>
      <c r="G1705" s="157" t="s">
        <v>43</v>
      </c>
      <c r="H1705" s="157" t="s">
        <v>197</v>
      </c>
      <c r="I1705" s="116" t="s">
        <v>72</v>
      </c>
      <c r="J1705" s="116" t="s">
        <v>45</v>
      </c>
      <c r="K1705" s="116" t="s">
        <v>70</v>
      </c>
      <c r="L1705" s="116" t="s">
        <v>70</v>
      </c>
      <c r="M1705" s="116" t="s">
        <v>294</v>
      </c>
      <c r="N1705" s="117">
        <v>1.952</v>
      </c>
      <c r="O1705" s="146">
        <v>410</v>
      </c>
      <c r="P1705" s="146">
        <v>502</v>
      </c>
      <c r="Q1705" s="242">
        <v>8.5000000000000006E-2</v>
      </c>
      <c r="R1705" s="118" t="str">
        <f t="shared" si="446"/>
        <v>300 - 399</v>
      </c>
      <c r="S1705" s="118" t="str">
        <f t="shared" si="447"/>
        <v>1.8 - 1.99</v>
      </c>
      <c r="T1705" s="119">
        <f t="shared" si="448"/>
        <v>0.16592000000000001</v>
      </c>
      <c r="U1705" s="120">
        <f t="shared" si="449"/>
        <v>0.10237095218288375</v>
      </c>
      <c r="V1705" s="161">
        <f t="shared" si="450"/>
        <v>0.16592000000000001</v>
      </c>
      <c r="W1705" s="161">
        <f t="shared" si="451"/>
        <v>55.093115722384049</v>
      </c>
      <c r="X1705" s="121">
        <f t="shared" si="452"/>
        <v>1.06203014567595</v>
      </c>
      <c r="Y1705" s="188">
        <v>12.494472302069999</v>
      </c>
      <c r="Z1705" s="148">
        <f t="shared" si="453"/>
        <v>205</v>
      </c>
      <c r="AA1705" s="148">
        <f t="shared" si="454"/>
        <v>251</v>
      </c>
      <c r="AB1705" s="122">
        <f t="shared" si="455"/>
        <v>332.04626158621051</v>
      </c>
      <c r="AC1705" s="30">
        <f t="shared" si="456"/>
        <v>1204.3641433280441</v>
      </c>
      <c r="AD1705" s="31">
        <f t="shared" si="457"/>
        <v>0.81673306772908372</v>
      </c>
      <c r="AE1705" s="164">
        <f t="shared" si="458"/>
        <v>49.580799999999996</v>
      </c>
      <c r="AF1705" s="165">
        <f t="shared" si="459"/>
        <v>1.06203014567595</v>
      </c>
      <c r="AH1705" t="str">
        <f t="shared" si="460"/>
        <v>2024</v>
      </c>
    </row>
    <row r="1706" spans="1:34" x14ac:dyDescent="0.25">
      <c r="A1706" s="249" t="s">
        <v>573</v>
      </c>
      <c r="D1706" s="282" t="str">
        <f t="shared" si="445"/>
        <v>Q4 2024</v>
      </c>
      <c r="E1706" s="114" t="s">
        <v>137</v>
      </c>
      <c r="F1706" s="115" t="s">
        <v>86</v>
      </c>
      <c r="G1706" s="157" t="s">
        <v>43</v>
      </c>
      <c r="H1706" s="157" t="s">
        <v>197</v>
      </c>
      <c r="I1706" s="116" t="s">
        <v>72</v>
      </c>
      <c r="J1706" s="116" t="s">
        <v>45</v>
      </c>
      <c r="K1706" s="116" t="s">
        <v>70</v>
      </c>
      <c r="L1706" s="116" t="s">
        <v>70</v>
      </c>
      <c r="M1706" s="116" t="s">
        <v>294</v>
      </c>
      <c r="N1706" s="117">
        <v>2</v>
      </c>
      <c r="O1706" s="146">
        <v>400</v>
      </c>
      <c r="P1706" s="146">
        <v>400</v>
      </c>
      <c r="Q1706" s="242">
        <v>6.0000000000000001E-3</v>
      </c>
      <c r="R1706" s="118" t="str">
        <f t="shared" si="446"/>
        <v>200 - 299</v>
      </c>
      <c r="S1706" s="118" t="str">
        <f t="shared" si="447"/>
        <v>2.00+</v>
      </c>
      <c r="T1706" s="119">
        <f t="shared" si="448"/>
        <v>1.2E-2</v>
      </c>
      <c r="U1706" s="120">
        <f t="shared" si="449"/>
        <v>7.7419199999999994E-3</v>
      </c>
      <c r="V1706" s="161">
        <f t="shared" si="450"/>
        <v>1.2000000000000002E-2</v>
      </c>
      <c r="W1706" s="161">
        <f t="shared" si="451"/>
        <v>3.3941125496954285</v>
      </c>
      <c r="X1706" s="121">
        <f t="shared" si="452"/>
        <v>6.7716255128940014E-2</v>
      </c>
      <c r="Y1706" s="188">
        <v>11.286042521490002</v>
      </c>
      <c r="Z1706" s="148">
        <f t="shared" si="453"/>
        <v>1</v>
      </c>
      <c r="AA1706" s="148">
        <f t="shared" si="454"/>
        <v>1</v>
      </c>
      <c r="AB1706" s="122">
        <f t="shared" si="455"/>
        <v>282.84271247461902</v>
      </c>
      <c r="AC1706" s="30">
        <f t="shared" si="456"/>
        <v>1290.32</v>
      </c>
      <c r="AD1706" s="31">
        <f t="shared" si="457"/>
        <v>1</v>
      </c>
      <c r="AE1706" s="164">
        <f t="shared" si="458"/>
        <v>50.8</v>
      </c>
      <c r="AF1706" s="165">
        <f t="shared" si="459"/>
        <v>6.7716255128940014E-2</v>
      </c>
      <c r="AH1706" t="str">
        <f t="shared" si="460"/>
        <v>2024</v>
      </c>
    </row>
    <row r="1707" spans="1:34" x14ac:dyDescent="0.25">
      <c r="A1707" s="249" t="s">
        <v>573</v>
      </c>
      <c r="D1707" s="282" t="str">
        <f t="shared" si="445"/>
        <v>Q4 2024</v>
      </c>
      <c r="E1707" s="114" t="s">
        <v>137</v>
      </c>
      <c r="F1707" s="115" t="s">
        <v>86</v>
      </c>
      <c r="G1707" s="157" t="s">
        <v>43</v>
      </c>
      <c r="H1707" s="157" t="s">
        <v>197</v>
      </c>
      <c r="I1707" s="116" t="s">
        <v>89</v>
      </c>
      <c r="J1707" s="116" t="s">
        <v>45</v>
      </c>
      <c r="K1707" s="116" t="s">
        <v>70</v>
      </c>
      <c r="L1707" s="116" t="s">
        <v>70</v>
      </c>
      <c r="M1707" s="116" t="s">
        <v>131</v>
      </c>
      <c r="N1707" s="117">
        <v>1.39</v>
      </c>
      <c r="O1707" s="146">
        <v>454</v>
      </c>
      <c r="P1707" s="146">
        <v>454</v>
      </c>
      <c r="Q1707" s="242">
        <v>0.2</v>
      </c>
      <c r="R1707" s="118" t="str">
        <f t="shared" si="446"/>
        <v>400 - 499</v>
      </c>
      <c r="S1707" s="118" t="str">
        <f t="shared" si="447"/>
        <v>1.2 - 1.39</v>
      </c>
      <c r="T1707" s="119">
        <f t="shared" si="448"/>
        <v>0.27799999999999997</v>
      </c>
      <c r="U1707" s="120">
        <f t="shared" si="449"/>
        <v>0.1246513636</v>
      </c>
      <c r="V1707" s="161">
        <f t="shared" si="450"/>
        <v>0.27799999999999997</v>
      </c>
      <c r="W1707" s="161">
        <f t="shared" si="451"/>
        <v>128.41059146347703</v>
      </c>
      <c r="X1707" s="121">
        <f t="shared" si="452"/>
        <v>2.4988944604140002</v>
      </c>
      <c r="Y1707" s="188">
        <v>12.494472302069999</v>
      </c>
      <c r="Z1707" s="148">
        <f t="shared" si="453"/>
        <v>1</v>
      </c>
      <c r="AA1707" s="148">
        <f t="shared" si="454"/>
        <v>1</v>
      </c>
      <c r="AB1707" s="122">
        <f t="shared" si="455"/>
        <v>461.90860238660804</v>
      </c>
      <c r="AC1707" s="30">
        <f t="shared" si="456"/>
        <v>623.25681799999995</v>
      </c>
      <c r="AD1707" s="31">
        <f t="shared" si="457"/>
        <v>1</v>
      </c>
      <c r="AE1707" s="164">
        <f t="shared" si="458"/>
        <v>35.305999999999997</v>
      </c>
      <c r="AF1707" s="165">
        <f t="shared" si="459"/>
        <v>2.4988944604140002</v>
      </c>
      <c r="AH1707" t="str">
        <f t="shared" si="460"/>
        <v>2024</v>
      </c>
    </row>
    <row r="1708" spans="1:34" x14ac:dyDescent="0.25">
      <c r="A1708" s="249" t="s">
        <v>573</v>
      </c>
      <c r="D1708" s="282" t="str">
        <f t="shared" si="445"/>
        <v>Q4 2024</v>
      </c>
      <c r="E1708" s="114" t="s">
        <v>137</v>
      </c>
      <c r="F1708" s="115" t="s">
        <v>86</v>
      </c>
      <c r="G1708" s="157" t="s">
        <v>43</v>
      </c>
      <c r="H1708" s="157" t="s">
        <v>197</v>
      </c>
      <c r="I1708" s="116" t="s">
        <v>89</v>
      </c>
      <c r="J1708" s="116" t="s">
        <v>45</v>
      </c>
      <c r="K1708" s="116" t="s">
        <v>70</v>
      </c>
      <c r="L1708" s="116" t="s">
        <v>70</v>
      </c>
      <c r="M1708" s="116" t="s">
        <v>185</v>
      </c>
      <c r="N1708" s="117">
        <v>1.1000000000000001</v>
      </c>
      <c r="O1708" s="146">
        <v>126</v>
      </c>
      <c r="P1708" s="146">
        <v>294</v>
      </c>
      <c r="Q1708" s="242">
        <v>0.1</v>
      </c>
      <c r="R1708" s="118" t="str">
        <f t="shared" si="446"/>
        <v>200 - 299</v>
      </c>
      <c r="S1708" s="118" t="str">
        <f t="shared" si="447"/>
        <v>1 - 1.19</v>
      </c>
      <c r="T1708" s="119">
        <f t="shared" si="448"/>
        <v>0.11000000000000001</v>
      </c>
      <c r="U1708" s="120">
        <f t="shared" si="449"/>
        <v>2.8264682068965524E-2</v>
      </c>
      <c r="V1708" s="161">
        <f t="shared" si="450"/>
        <v>0.11000000000000003</v>
      </c>
      <c r="W1708" s="161">
        <f t="shared" si="451"/>
        <v>31.986247044628414</v>
      </c>
      <c r="X1708" s="121">
        <f t="shared" si="452"/>
        <v>0.54929710767614293</v>
      </c>
      <c r="Y1708" s="188">
        <v>5.492971076761429</v>
      </c>
      <c r="Z1708" s="148">
        <f t="shared" si="453"/>
        <v>3</v>
      </c>
      <c r="AA1708" s="148">
        <f t="shared" si="454"/>
        <v>7</v>
      </c>
      <c r="AB1708" s="122">
        <f t="shared" si="455"/>
        <v>290.78406404207647</v>
      </c>
      <c r="AC1708" s="30">
        <f t="shared" si="456"/>
        <v>282.64682068965521</v>
      </c>
      <c r="AD1708" s="31">
        <f t="shared" si="457"/>
        <v>0.42857142857142855</v>
      </c>
      <c r="AE1708" s="164">
        <f t="shared" si="458"/>
        <v>27.94</v>
      </c>
      <c r="AF1708" s="165">
        <f t="shared" si="459"/>
        <v>0.54929710767614293</v>
      </c>
      <c r="AH1708" t="str">
        <f t="shared" si="460"/>
        <v>2024</v>
      </c>
    </row>
    <row r="1709" spans="1:34" x14ac:dyDescent="0.25">
      <c r="A1709" s="249" t="s">
        <v>573</v>
      </c>
      <c r="D1709" s="282" t="str">
        <f t="shared" si="445"/>
        <v>Q4 2024</v>
      </c>
      <c r="E1709" s="114" t="s">
        <v>137</v>
      </c>
      <c r="F1709" s="115" t="s">
        <v>86</v>
      </c>
      <c r="G1709" s="157" t="s">
        <v>43</v>
      </c>
      <c r="H1709" s="157" t="s">
        <v>197</v>
      </c>
      <c r="I1709" s="116" t="s">
        <v>89</v>
      </c>
      <c r="J1709" s="116" t="s">
        <v>45</v>
      </c>
      <c r="K1709" s="116" t="s">
        <v>70</v>
      </c>
      <c r="L1709" s="116" t="s">
        <v>70</v>
      </c>
      <c r="M1709" s="116" t="s">
        <v>185</v>
      </c>
      <c r="N1709" s="117">
        <v>1.43</v>
      </c>
      <c r="O1709" s="146">
        <v>466</v>
      </c>
      <c r="P1709" s="146">
        <v>466</v>
      </c>
      <c r="Q1709" s="242">
        <v>0.3</v>
      </c>
      <c r="R1709" s="118" t="str">
        <f t="shared" si="446"/>
        <v>400 - 499</v>
      </c>
      <c r="S1709" s="118" t="str">
        <f t="shared" si="447"/>
        <v>1.4 - 1.59</v>
      </c>
      <c r="T1709" s="119">
        <f t="shared" si="448"/>
        <v>0.42899999999999999</v>
      </c>
      <c r="U1709" s="120">
        <f t="shared" si="449"/>
        <v>0.19789315259999996</v>
      </c>
      <c r="V1709" s="161">
        <f t="shared" si="450"/>
        <v>0.42899999999999994</v>
      </c>
      <c r="W1709" s="161">
        <f t="shared" si="451"/>
        <v>197.70705601975868</v>
      </c>
      <c r="X1709" s="121">
        <f t="shared" si="452"/>
        <v>3.8290317554610001</v>
      </c>
      <c r="Y1709" s="188">
        <v>12.76343918487</v>
      </c>
      <c r="Z1709" s="148">
        <f t="shared" si="453"/>
        <v>1</v>
      </c>
      <c r="AA1709" s="148">
        <f t="shared" si="454"/>
        <v>1</v>
      </c>
      <c r="AB1709" s="122">
        <f t="shared" si="455"/>
        <v>460.85560843766592</v>
      </c>
      <c r="AC1709" s="30">
        <f t="shared" si="456"/>
        <v>659.64384199999984</v>
      </c>
      <c r="AD1709" s="31">
        <f t="shared" si="457"/>
        <v>1</v>
      </c>
      <c r="AE1709" s="164">
        <f t="shared" si="458"/>
        <v>36.321999999999996</v>
      </c>
      <c r="AF1709" s="165">
        <f t="shared" si="459"/>
        <v>3.8290317554610001</v>
      </c>
      <c r="AH1709" t="str">
        <f t="shared" si="460"/>
        <v>2024</v>
      </c>
    </row>
    <row r="1710" spans="1:34" x14ac:dyDescent="0.25">
      <c r="A1710" s="249" t="s">
        <v>573</v>
      </c>
      <c r="D1710" s="282" t="str">
        <f t="shared" si="445"/>
        <v>Q4 2024</v>
      </c>
      <c r="E1710" s="114" t="s">
        <v>137</v>
      </c>
      <c r="F1710" s="115" t="s">
        <v>86</v>
      </c>
      <c r="G1710" s="157" t="s">
        <v>43</v>
      </c>
      <c r="H1710" s="157" t="s">
        <v>197</v>
      </c>
      <c r="I1710" s="116" t="s">
        <v>89</v>
      </c>
      <c r="J1710" s="116" t="s">
        <v>45</v>
      </c>
      <c r="K1710" s="116" t="s">
        <v>70</v>
      </c>
      <c r="L1710" s="116" t="s">
        <v>70</v>
      </c>
      <c r="M1710" s="116" t="s">
        <v>185</v>
      </c>
      <c r="N1710" s="117">
        <v>1.2</v>
      </c>
      <c r="O1710" s="146">
        <v>390</v>
      </c>
      <c r="P1710" s="146">
        <v>390</v>
      </c>
      <c r="Q1710" s="242">
        <v>0.3</v>
      </c>
      <c r="R1710" s="118" t="str">
        <f t="shared" si="446"/>
        <v>400 - 499</v>
      </c>
      <c r="S1710" s="118" t="str">
        <f t="shared" si="447"/>
        <v>1.2 - 1.39</v>
      </c>
      <c r="T1710" s="119">
        <f t="shared" si="448"/>
        <v>0.36</v>
      </c>
      <c r="U1710" s="120">
        <f t="shared" si="449"/>
        <v>0.13935455999999996</v>
      </c>
      <c r="V1710" s="161">
        <f t="shared" si="450"/>
        <v>0.35999999999999993</v>
      </c>
      <c r="W1710" s="161">
        <f t="shared" si="451"/>
        <v>165.46298679765212</v>
      </c>
      <c r="X1710" s="121">
        <f t="shared" si="452"/>
        <v>3.3186670953479998</v>
      </c>
      <c r="Y1710" s="188">
        <v>11.06222365116</v>
      </c>
      <c r="Z1710" s="148">
        <f t="shared" si="453"/>
        <v>1</v>
      </c>
      <c r="AA1710" s="148">
        <f t="shared" si="454"/>
        <v>1</v>
      </c>
      <c r="AB1710" s="122">
        <f t="shared" si="455"/>
        <v>459.61940777125591</v>
      </c>
      <c r="AC1710" s="30">
        <f t="shared" si="456"/>
        <v>464.51519999999988</v>
      </c>
      <c r="AD1710" s="31">
        <f t="shared" si="457"/>
        <v>1</v>
      </c>
      <c r="AE1710" s="164">
        <f t="shared" si="458"/>
        <v>30.479999999999997</v>
      </c>
      <c r="AF1710" s="165">
        <f t="shared" si="459"/>
        <v>3.3186670953479998</v>
      </c>
      <c r="AH1710" t="str">
        <f t="shared" si="460"/>
        <v>2024</v>
      </c>
    </row>
    <row r="1711" spans="1:34" x14ac:dyDescent="0.25">
      <c r="A1711" s="249" t="s">
        <v>573</v>
      </c>
      <c r="D1711" s="282" t="str">
        <f t="shared" si="445"/>
        <v>Q4 2024</v>
      </c>
      <c r="E1711" s="114" t="s">
        <v>137</v>
      </c>
      <c r="F1711" s="115" t="s">
        <v>86</v>
      </c>
      <c r="G1711" s="157" t="s">
        <v>43</v>
      </c>
      <c r="H1711" s="157" t="s">
        <v>197</v>
      </c>
      <c r="I1711" s="116" t="s">
        <v>89</v>
      </c>
      <c r="J1711" s="116" t="s">
        <v>45</v>
      </c>
      <c r="K1711" s="116" t="s">
        <v>70</v>
      </c>
      <c r="L1711" s="116" t="s">
        <v>70</v>
      </c>
      <c r="M1711" s="116" t="s">
        <v>185</v>
      </c>
      <c r="N1711" s="117">
        <v>1.6</v>
      </c>
      <c r="O1711" s="146">
        <v>320</v>
      </c>
      <c r="P1711" s="146">
        <v>360</v>
      </c>
      <c r="Q1711" s="242">
        <v>0.11</v>
      </c>
      <c r="R1711" s="118" t="str">
        <f t="shared" si="446"/>
        <v>300 - 399</v>
      </c>
      <c r="S1711" s="118" t="str">
        <f t="shared" si="447"/>
        <v>1.6 - 1.79</v>
      </c>
      <c r="T1711" s="119">
        <f t="shared" si="448"/>
        <v>0.17600000000000002</v>
      </c>
      <c r="U1711" s="120">
        <f t="shared" si="449"/>
        <v>9.0212055393103438E-2</v>
      </c>
      <c r="V1711" s="161">
        <f t="shared" si="450"/>
        <v>0.17599999999999999</v>
      </c>
      <c r="W1711" s="161">
        <f t="shared" si="451"/>
        <v>52.983016146686097</v>
      </c>
      <c r="X1711" s="121">
        <f t="shared" si="452"/>
        <v>1.0937442229461001</v>
      </c>
      <c r="Y1711" s="188">
        <v>9.9431292995099998</v>
      </c>
      <c r="Z1711" s="148">
        <f t="shared" si="453"/>
        <v>8</v>
      </c>
      <c r="AA1711" s="148">
        <f t="shared" si="454"/>
        <v>9</v>
      </c>
      <c r="AB1711" s="122">
        <f t="shared" si="455"/>
        <v>301.03986446980736</v>
      </c>
      <c r="AC1711" s="30">
        <f t="shared" si="456"/>
        <v>820.10959448275855</v>
      </c>
      <c r="AD1711" s="31">
        <f t="shared" si="457"/>
        <v>0.88888888888888884</v>
      </c>
      <c r="AE1711" s="164">
        <f t="shared" si="458"/>
        <v>40.64</v>
      </c>
      <c r="AF1711" s="165">
        <f t="shared" si="459"/>
        <v>1.0937442229461001</v>
      </c>
      <c r="AH1711" t="str">
        <f t="shared" si="460"/>
        <v>2024</v>
      </c>
    </row>
    <row r="1712" spans="1:34" x14ac:dyDescent="0.25">
      <c r="A1712" s="249" t="s">
        <v>573</v>
      </c>
      <c r="D1712" s="282" t="str">
        <f t="shared" si="445"/>
        <v>Q4 2024</v>
      </c>
      <c r="E1712" s="114" t="s">
        <v>137</v>
      </c>
      <c r="F1712" s="115" t="s">
        <v>86</v>
      </c>
      <c r="G1712" s="157" t="s">
        <v>43</v>
      </c>
      <c r="H1712" s="157" t="s">
        <v>197</v>
      </c>
      <c r="I1712" s="116" t="s">
        <v>89</v>
      </c>
      <c r="J1712" s="116" t="s">
        <v>45</v>
      </c>
      <c r="K1712" s="116" t="s">
        <v>70</v>
      </c>
      <c r="L1712" s="116" t="s">
        <v>70</v>
      </c>
      <c r="M1712" s="116" t="s">
        <v>185</v>
      </c>
      <c r="N1712" s="117">
        <v>1.8</v>
      </c>
      <c r="O1712" s="146">
        <v>368</v>
      </c>
      <c r="P1712" s="146">
        <v>448</v>
      </c>
      <c r="Q1712" s="242">
        <v>0.1</v>
      </c>
      <c r="R1712" s="118" t="str">
        <f t="shared" si="446"/>
        <v>300 - 399</v>
      </c>
      <c r="S1712" s="118" t="str">
        <f t="shared" si="447"/>
        <v>1.8 - 1.99</v>
      </c>
      <c r="T1712" s="119">
        <f t="shared" si="448"/>
        <v>0.18000000000000002</v>
      </c>
      <c r="U1712" s="120">
        <f t="shared" si="449"/>
        <v>0.10252589867479059</v>
      </c>
      <c r="V1712" s="161">
        <f t="shared" si="450"/>
        <v>0.18000000000000002</v>
      </c>
      <c r="W1712" s="161">
        <f t="shared" si="451"/>
        <v>57.976546982379006</v>
      </c>
      <c r="X1712" s="121">
        <f t="shared" si="452"/>
        <v>1.146471337935</v>
      </c>
      <c r="Y1712" s="188">
        <v>11.46471337935</v>
      </c>
      <c r="Z1712" s="148">
        <f t="shared" si="453"/>
        <v>23</v>
      </c>
      <c r="AA1712" s="148">
        <f t="shared" si="454"/>
        <v>28</v>
      </c>
      <c r="AB1712" s="122">
        <f t="shared" si="455"/>
        <v>322.09192767988333</v>
      </c>
      <c r="AC1712" s="30">
        <f t="shared" si="456"/>
        <v>1025.2589867479057</v>
      </c>
      <c r="AD1712" s="31">
        <f t="shared" si="457"/>
        <v>0.8214285714285714</v>
      </c>
      <c r="AE1712" s="164">
        <f t="shared" si="458"/>
        <v>45.72</v>
      </c>
      <c r="AF1712" s="165">
        <f t="shared" si="459"/>
        <v>1.146471337935</v>
      </c>
      <c r="AH1712" t="str">
        <f t="shared" si="460"/>
        <v>2024</v>
      </c>
    </row>
    <row r="1713" spans="1:34" x14ac:dyDescent="0.25">
      <c r="A1713" s="249" t="s">
        <v>573</v>
      </c>
      <c r="D1713" s="282" t="str">
        <f t="shared" si="445"/>
        <v>Q4 2024</v>
      </c>
      <c r="E1713" s="114" t="s">
        <v>137</v>
      </c>
      <c r="F1713" s="115" t="s">
        <v>86</v>
      </c>
      <c r="G1713" s="157" t="s">
        <v>43</v>
      </c>
      <c r="H1713" s="157" t="s">
        <v>197</v>
      </c>
      <c r="I1713" s="116" t="s">
        <v>73</v>
      </c>
      <c r="J1713" s="116" t="s">
        <v>45</v>
      </c>
      <c r="K1713" s="116" t="s">
        <v>70</v>
      </c>
      <c r="L1713" s="116" t="s">
        <v>70</v>
      </c>
      <c r="M1713" s="116" t="s">
        <v>131</v>
      </c>
      <c r="N1713" s="117">
        <v>1.4</v>
      </c>
      <c r="O1713" s="146">
        <v>400</v>
      </c>
      <c r="P1713" s="146">
        <v>400</v>
      </c>
      <c r="Q1713" s="242">
        <v>4.1050000000000004</v>
      </c>
      <c r="R1713" s="118" t="str">
        <f t="shared" si="446"/>
        <v>400 - 499</v>
      </c>
      <c r="S1713" s="118" t="str">
        <f t="shared" si="447"/>
        <v>1.4 - 1.59</v>
      </c>
      <c r="T1713" s="119">
        <f t="shared" si="448"/>
        <v>5.7469999999999999</v>
      </c>
      <c r="U1713" s="120">
        <f t="shared" si="449"/>
        <v>2.5954141639999997</v>
      </c>
      <c r="V1713" s="161">
        <f t="shared" si="450"/>
        <v>5.7469999999999999</v>
      </c>
      <c r="W1713" s="161">
        <f t="shared" si="451"/>
        <v>2322.1386694166222</v>
      </c>
      <c r="X1713" s="121">
        <f t="shared" si="452"/>
        <v>46.329204550716462</v>
      </c>
      <c r="Y1713" s="188">
        <v>11.286042521490002</v>
      </c>
      <c r="Z1713" s="148">
        <f t="shared" si="453"/>
        <v>1</v>
      </c>
      <c r="AA1713" s="148">
        <f t="shared" si="454"/>
        <v>1</v>
      </c>
      <c r="AB1713" s="122">
        <f t="shared" si="455"/>
        <v>404.06101782088433</v>
      </c>
      <c r="AC1713" s="30">
        <f t="shared" si="456"/>
        <v>632.25679999999988</v>
      </c>
      <c r="AD1713" s="31">
        <f t="shared" si="457"/>
        <v>1</v>
      </c>
      <c r="AE1713" s="164">
        <f t="shared" si="458"/>
        <v>35.559999999999995</v>
      </c>
      <c r="AF1713" s="165">
        <f t="shared" si="459"/>
        <v>46.329204550716462</v>
      </c>
      <c r="AH1713" t="str">
        <f t="shared" si="460"/>
        <v>2024</v>
      </c>
    </row>
    <row r="1714" spans="1:34" x14ac:dyDescent="0.25">
      <c r="A1714" s="249" t="s">
        <v>573</v>
      </c>
      <c r="D1714" s="282" t="str">
        <f t="shared" si="445"/>
        <v>Q4 2024</v>
      </c>
      <c r="E1714" s="114" t="s">
        <v>137</v>
      </c>
      <c r="F1714" s="115" t="s">
        <v>86</v>
      </c>
      <c r="G1714" s="157" t="s">
        <v>43</v>
      </c>
      <c r="H1714" s="157" t="s">
        <v>197</v>
      </c>
      <c r="I1714" s="116" t="s">
        <v>73</v>
      </c>
      <c r="J1714" s="116" t="s">
        <v>45</v>
      </c>
      <c r="K1714" s="116" t="s">
        <v>70</v>
      </c>
      <c r="L1714" s="116" t="s">
        <v>70</v>
      </c>
      <c r="M1714" s="116" t="s">
        <v>465</v>
      </c>
      <c r="N1714" s="117">
        <v>1.58</v>
      </c>
      <c r="O1714" s="146">
        <v>320</v>
      </c>
      <c r="P1714" s="146">
        <v>360</v>
      </c>
      <c r="Q1714" s="242">
        <v>0.80500000000000005</v>
      </c>
      <c r="R1714" s="118" t="str">
        <f t="shared" si="446"/>
        <v>300 - 399</v>
      </c>
      <c r="S1714" s="118" t="str">
        <f t="shared" si="447"/>
        <v>1.4 - 1.59</v>
      </c>
      <c r="T1714" s="119">
        <f t="shared" si="448"/>
        <v>1.2719</v>
      </c>
      <c r="U1714" s="120">
        <f t="shared" si="449"/>
        <v>0.6437866723795862</v>
      </c>
      <c r="V1714" s="161">
        <f t="shared" si="450"/>
        <v>1.2719</v>
      </c>
      <c r="W1714" s="161">
        <f t="shared" si="451"/>
        <v>387.73934543711192</v>
      </c>
      <c r="X1714" s="121">
        <f t="shared" si="452"/>
        <v>8.0042190861055502</v>
      </c>
      <c r="Y1714" s="188">
        <v>9.9431292995099998</v>
      </c>
      <c r="Z1714" s="148">
        <f t="shared" si="453"/>
        <v>8</v>
      </c>
      <c r="AA1714" s="148">
        <f t="shared" si="454"/>
        <v>9</v>
      </c>
      <c r="AB1714" s="122">
        <f t="shared" si="455"/>
        <v>304.8504956656277</v>
      </c>
      <c r="AC1714" s="30">
        <f t="shared" si="456"/>
        <v>799.73499674482753</v>
      </c>
      <c r="AD1714" s="31">
        <f t="shared" si="457"/>
        <v>0.88888888888888884</v>
      </c>
      <c r="AE1714" s="164">
        <f t="shared" si="458"/>
        <v>40.131999999999998</v>
      </c>
      <c r="AF1714" s="165">
        <f t="shared" si="459"/>
        <v>8.0042190861055502</v>
      </c>
      <c r="AH1714" t="str">
        <f t="shared" si="460"/>
        <v>2024</v>
      </c>
    </row>
    <row r="1715" spans="1:34" x14ac:dyDescent="0.25">
      <c r="A1715" s="249" t="s">
        <v>573</v>
      </c>
      <c r="D1715" s="282" t="str">
        <f t="shared" si="445"/>
        <v>Q4 2024</v>
      </c>
      <c r="E1715" s="114" t="s">
        <v>137</v>
      </c>
      <c r="F1715" s="115" t="s">
        <v>86</v>
      </c>
      <c r="G1715" s="157" t="s">
        <v>43</v>
      </c>
      <c r="H1715" s="157" t="s">
        <v>197</v>
      </c>
      <c r="I1715" s="116" t="s">
        <v>89</v>
      </c>
      <c r="J1715" s="116" t="s">
        <v>45</v>
      </c>
      <c r="K1715" s="116" t="s">
        <v>55</v>
      </c>
      <c r="L1715" s="116" t="s">
        <v>55</v>
      </c>
      <c r="M1715" s="116" t="s">
        <v>562</v>
      </c>
      <c r="N1715" s="117">
        <v>1.6</v>
      </c>
      <c r="O1715" s="146">
        <v>256</v>
      </c>
      <c r="P1715" s="146">
        <v>402</v>
      </c>
      <c r="Q1715" s="242">
        <v>0.21</v>
      </c>
      <c r="R1715" s="118" t="str">
        <f t="shared" si="446"/>
        <v>200 - 299</v>
      </c>
      <c r="S1715" s="118" t="str">
        <f t="shared" si="447"/>
        <v>1.6 - 1.79</v>
      </c>
      <c r="T1715" s="119">
        <f t="shared" si="448"/>
        <v>0.33600000000000002</v>
      </c>
      <c r="U1715" s="120">
        <f t="shared" si="449"/>
        <v>0.15714446553927972</v>
      </c>
      <c r="V1715" s="161">
        <f t="shared" si="450"/>
        <v>0.33600000000000002</v>
      </c>
      <c r="W1715" s="161">
        <f t="shared" si="451"/>
        <v>100.0843344385124</v>
      </c>
      <c r="X1715" s="121">
        <f t="shared" si="452"/>
        <v>1.1535239261199</v>
      </c>
      <c r="Y1715" s="188">
        <v>5.492971076761429</v>
      </c>
      <c r="Z1715" s="148">
        <f t="shared" si="453"/>
        <v>128</v>
      </c>
      <c r="AA1715" s="148">
        <f t="shared" si="454"/>
        <v>201</v>
      </c>
      <c r="AB1715" s="122">
        <f t="shared" si="455"/>
        <v>297.8700429717631</v>
      </c>
      <c r="AC1715" s="30">
        <f t="shared" si="456"/>
        <v>748.30697875847488</v>
      </c>
      <c r="AD1715" s="31">
        <f t="shared" si="457"/>
        <v>0.63681592039800994</v>
      </c>
      <c r="AE1715" s="164">
        <f t="shared" si="458"/>
        <v>40.64</v>
      </c>
      <c r="AF1715" s="165">
        <f t="shared" si="459"/>
        <v>1.1535239261199</v>
      </c>
      <c r="AH1715" t="str">
        <f t="shared" si="460"/>
        <v>2024</v>
      </c>
    </row>
    <row r="1716" spans="1:34" x14ac:dyDescent="0.25">
      <c r="A1716" s="249" t="s">
        <v>573</v>
      </c>
      <c r="D1716" s="282" t="str">
        <f t="shared" si="445"/>
        <v>Q4 2024</v>
      </c>
      <c r="E1716" s="114" t="s">
        <v>137</v>
      </c>
      <c r="F1716" s="115" t="s">
        <v>86</v>
      </c>
      <c r="G1716" s="157" t="s">
        <v>43</v>
      </c>
      <c r="H1716" s="157" t="s">
        <v>197</v>
      </c>
      <c r="I1716" s="116" t="s">
        <v>73</v>
      </c>
      <c r="J1716" s="116" t="s">
        <v>45</v>
      </c>
      <c r="K1716" s="116" t="s">
        <v>80</v>
      </c>
      <c r="L1716" s="116" t="s">
        <v>80</v>
      </c>
      <c r="M1716" s="116"/>
      <c r="N1716" s="117">
        <v>1.85</v>
      </c>
      <c r="O1716" s="146">
        <v>390</v>
      </c>
      <c r="P1716" s="146">
        <v>450</v>
      </c>
      <c r="Q1716" s="242">
        <v>0.56599999999999995</v>
      </c>
      <c r="R1716" s="118" t="str">
        <f t="shared" si="446"/>
        <v>300 - 399</v>
      </c>
      <c r="S1716" s="118" t="str">
        <f t="shared" si="447"/>
        <v>1.8 - 1.99</v>
      </c>
      <c r="T1716" s="119">
        <f t="shared" si="448"/>
        <v>1.0470999999999999</v>
      </c>
      <c r="U1716" s="120">
        <f t="shared" si="449"/>
        <v>0.6185370386725888</v>
      </c>
      <c r="V1716" s="161">
        <f t="shared" si="450"/>
        <v>1.0470999999999999</v>
      </c>
      <c r="W1716" s="161">
        <f t="shared" si="451"/>
        <v>337.04337643692094</v>
      </c>
      <c r="X1716" s="121">
        <f t="shared" si="452"/>
        <v>6.6412630283769003</v>
      </c>
      <c r="Y1716" s="188">
        <v>11.733680262150001</v>
      </c>
      <c r="Z1716" s="148">
        <f t="shared" si="453"/>
        <v>13</v>
      </c>
      <c r="AA1716" s="148">
        <f t="shared" si="454"/>
        <v>15</v>
      </c>
      <c r="AB1716" s="122">
        <f t="shared" si="455"/>
        <v>321.88270120993309</v>
      </c>
      <c r="AC1716" s="30">
        <f t="shared" si="456"/>
        <v>1092.8216230964467</v>
      </c>
      <c r="AD1716" s="31">
        <f t="shared" si="457"/>
        <v>0.8666666666666667</v>
      </c>
      <c r="AE1716" s="164">
        <f t="shared" si="458"/>
        <v>46.99</v>
      </c>
      <c r="AF1716" s="165">
        <f t="shared" si="459"/>
        <v>6.6412630283769003</v>
      </c>
      <c r="AH1716" t="str">
        <f t="shared" si="460"/>
        <v>2024</v>
      </c>
    </row>
    <row r="1717" spans="1:34" x14ac:dyDescent="0.25">
      <c r="A1717" s="249" t="s">
        <v>573</v>
      </c>
      <c r="D1717" s="282" t="str">
        <f t="shared" si="445"/>
        <v>Q4 2024</v>
      </c>
      <c r="E1717" s="114" t="s">
        <v>137</v>
      </c>
      <c r="F1717" s="115" t="s">
        <v>86</v>
      </c>
      <c r="G1717" s="157" t="s">
        <v>43</v>
      </c>
      <c r="H1717" s="157" t="s">
        <v>197</v>
      </c>
      <c r="I1717" s="116" t="s">
        <v>73</v>
      </c>
      <c r="J1717" s="116" t="s">
        <v>45</v>
      </c>
      <c r="K1717" s="116" t="s">
        <v>80</v>
      </c>
      <c r="L1717" s="116" t="s">
        <v>80</v>
      </c>
      <c r="M1717" s="116" t="s">
        <v>430</v>
      </c>
      <c r="N1717" s="117">
        <v>1.43</v>
      </c>
      <c r="O1717" s="146">
        <v>466</v>
      </c>
      <c r="P1717" s="146">
        <v>466</v>
      </c>
      <c r="Q1717" s="242">
        <v>2.3E-2</v>
      </c>
      <c r="R1717" s="118" t="str">
        <f t="shared" si="446"/>
        <v>400 - 499</v>
      </c>
      <c r="S1717" s="118" t="str">
        <f t="shared" si="447"/>
        <v>1.4 - 1.59</v>
      </c>
      <c r="T1717" s="119">
        <f t="shared" si="448"/>
        <v>3.2889999999999996E-2</v>
      </c>
      <c r="U1717" s="120">
        <f t="shared" si="449"/>
        <v>1.5171808365999994E-2</v>
      </c>
      <c r="V1717" s="161">
        <f t="shared" si="450"/>
        <v>3.2889999999999996E-2</v>
      </c>
      <c r="W1717" s="161">
        <f t="shared" si="451"/>
        <v>15.157540961514831</v>
      </c>
      <c r="X1717" s="121">
        <f t="shared" si="452"/>
        <v>0.29355910125201001</v>
      </c>
      <c r="Y1717" s="188">
        <v>12.76343918487</v>
      </c>
      <c r="Z1717" s="148">
        <f t="shared" si="453"/>
        <v>1</v>
      </c>
      <c r="AA1717" s="148">
        <f t="shared" si="454"/>
        <v>1</v>
      </c>
      <c r="AB1717" s="122">
        <f t="shared" si="455"/>
        <v>460.85560843766592</v>
      </c>
      <c r="AC1717" s="30">
        <f t="shared" si="456"/>
        <v>659.64384199999984</v>
      </c>
      <c r="AD1717" s="31">
        <f t="shared" si="457"/>
        <v>1</v>
      </c>
      <c r="AE1717" s="164">
        <f t="shared" si="458"/>
        <v>36.321999999999996</v>
      </c>
      <c r="AF1717" s="165">
        <f t="shared" si="459"/>
        <v>0.29355910125201001</v>
      </c>
      <c r="AH1717" t="str">
        <f t="shared" si="460"/>
        <v>2024</v>
      </c>
    </row>
    <row r="1718" spans="1:34" x14ac:dyDescent="0.25">
      <c r="A1718" s="249" t="s">
        <v>573</v>
      </c>
      <c r="D1718" s="282" t="str">
        <f t="shared" si="445"/>
        <v>Q4 2024</v>
      </c>
      <c r="E1718" s="114" t="s">
        <v>137</v>
      </c>
      <c r="F1718" s="115" t="s">
        <v>86</v>
      </c>
      <c r="G1718" s="157" t="s">
        <v>43</v>
      </c>
      <c r="H1718" s="157" t="s">
        <v>197</v>
      </c>
      <c r="I1718" s="116" t="s">
        <v>50</v>
      </c>
      <c r="J1718" s="116" t="s">
        <v>45</v>
      </c>
      <c r="K1718" s="116" t="s">
        <v>81</v>
      </c>
      <c r="L1718" s="116" t="s">
        <v>81</v>
      </c>
      <c r="M1718" s="116" t="s">
        <v>468</v>
      </c>
      <c r="N1718" s="117">
        <v>1.6160000000000001</v>
      </c>
      <c r="O1718" s="146">
        <v>192</v>
      </c>
      <c r="P1718" s="146">
        <v>490</v>
      </c>
      <c r="Q1718" s="242">
        <v>0.45</v>
      </c>
      <c r="R1718" s="118" t="str">
        <f t="shared" si="446"/>
        <v>300 - 399</v>
      </c>
      <c r="S1718" s="118" t="str">
        <f t="shared" si="447"/>
        <v>1.6 - 1.79</v>
      </c>
      <c r="T1718" s="119">
        <f t="shared" si="448"/>
        <v>0.72720000000000007</v>
      </c>
      <c r="U1718" s="120">
        <f t="shared" si="449"/>
        <v>0.25753522898468595</v>
      </c>
      <c r="V1718" s="161">
        <f t="shared" si="450"/>
        <v>0.72720000000000007</v>
      </c>
      <c r="W1718" s="161">
        <f t="shared" si="451"/>
        <v>236.82316187400249</v>
      </c>
      <c r="X1718" s="121">
        <f t="shared" si="452"/>
        <v>4.4744081847794996</v>
      </c>
      <c r="Y1718" s="188">
        <v>9.9431292995099998</v>
      </c>
      <c r="Z1718" s="148">
        <f t="shared" si="453"/>
        <v>96</v>
      </c>
      <c r="AA1718" s="148">
        <f t="shared" si="454"/>
        <v>245</v>
      </c>
      <c r="AB1718" s="122">
        <f t="shared" si="455"/>
        <v>325.66441401815524</v>
      </c>
      <c r="AC1718" s="30">
        <f t="shared" si="456"/>
        <v>572.30050885485764</v>
      </c>
      <c r="AD1718" s="31">
        <f t="shared" si="457"/>
        <v>0.39183673469387753</v>
      </c>
      <c r="AE1718" s="164">
        <f t="shared" si="458"/>
        <v>41.046399999999998</v>
      </c>
      <c r="AF1718" s="165">
        <f t="shared" si="459"/>
        <v>4.4744081847794996</v>
      </c>
      <c r="AH1718" t="str">
        <f t="shared" si="460"/>
        <v>2024</v>
      </c>
    </row>
    <row r="1719" spans="1:34" x14ac:dyDescent="0.25">
      <c r="A1719" s="249" t="s">
        <v>573</v>
      </c>
      <c r="D1719" s="282" t="str">
        <f t="shared" si="445"/>
        <v>Q4 2024</v>
      </c>
      <c r="E1719" s="114" t="s">
        <v>137</v>
      </c>
      <c r="F1719" s="115" t="s">
        <v>86</v>
      </c>
      <c r="G1719" s="157" t="s">
        <v>43</v>
      </c>
      <c r="H1719" s="157" t="s">
        <v>197</v>
      </c>
      <c r="I1719" s="116" t="s">
        <v>58</v>
      </c>
      <c r="J1719" s="116" t="s">
        <v>45</v>
      </c>
      <c r="K1719" s="116" t="s">
        <v>81</v>
      </c>
      <c r="L1719" s="116" t="s">
        <v>81</v>
      </c>
      <c r="M1719" s="116" t="s">
        <v>279</v>
      </c>
      <c r="N1719" s="117">
        <v>1.6</v>
      </c>
      <c r="O1719" s="146">
        <v>320</v>
      </c>
      <c r="P1719" s="146">
        <v>360</v>
      </c>
      <c r="Q1719" s="242">
        <v>0.11</v>
      </c>
      <c r="R1719" s="118" t="str">
        <f t="shared" si="446"/>
        <v>300 - 399</v>
      </c>
      <c r="S1719" s="118" t="str">
        <f t="shared" si="447"/>
        <v>1.6 - 1.79</v>
      </c>
      <c r="T1719" s="119">
        <f t="shared" si="448"/>
        <v>0.17600000000000002</v>
      </c>
      <c r="U1719" s="120">
        <f t="shared" si="449"/>
        <v>9.0212055393103438E-2</v>
      </c>
      <c r="V1719" s="161">
        <f t="shared" si="450"/>
        <v>0.17599999999999999</v>
      </c>
      <c r="W1719" s="161">
        <f t="shared" si="451"/>
        <v>52.983016146686097</v>
      </c>
      <c r="X1719" s="121">
        <f t="shared" si="452"/>
        <v>1.0937442229461001</v>
      </c>
      <c r="Y1719" s="188">
        <v>9.9431292995099998</v>
      </c>
      <c r="Z1719" s="148">
        <f t="shared" si="453"/>
        <v>8</v>
      </c>
      <c r="AA1719" s="148">
        <f t="shared" si="454"/>
        <v>9</v>
      </c>
      <c r="AB1719" s="122">
        <f t="shared" si="455"/>
        <v>301.03986446980736</v>
      </c>
      <c r="AC1719" s="30">
        <f t="shared" si="456"/>
        <v>820.10959448275855</v>
      </c>
      <c r="AD1719" s="31">
        <f t="shared" si="457"/>
        <v>0.88888888888888884</v>
      </c>
      <c r="AE1719" s="164">
        <f t="shared" si="458"/>
        <v>40.64</v>
      </c>
      <c r="AF1719" s="165">
        <f t="shared" si="459"/>
        <v>1.0937442229461001</v>
      </c>
      <c r="AH1719" t="str">
        <f t="shared" si="460"/>
        <v>2024</v>
      </c>
    </row>
    <row r="1720" spans="1:34" x14ac:dyDescent="0.25">
      <c r="A1720" s="249" t="s">
        <v>573</v>
      </c>
      <c r="D1720" s="282" t="str">
        <f t="shared" si="445"/>
        <v>Q4 2024</v>
      </c>
      <c r="E1720" s="114" t="s">
        <v>137</v>
      </c>
      <c r="F1720" s="115" t="s">
        <v>86</v>
      </c>
      <c r="G1720" s="157" t="s">
        <v>43</v>
      </c>
      <c r="H1720" s="157" t="s">
        <v>197</v>
      </c>
      <c r="I1720" s="116" t="s">
        <v>72</v>
      </c>
      <c r="J1720" s="116" t="s">
        <v>45</v>
      </c>
      <c r="K1720" s="116" t="s">
        <v>81</v>
      </c>
      <c r="L1720" s="116" t="s">
        <v>81</v>
      </c>
      <c r="M1720" s="116" t="s">
        <v>462</v>
      </c>
      <c r="N1720" s="117">
        <v>1.97</v>
      </c>
      <c r="O1720" s="146">
        <v>390</v>
      </c>
      <c r="P1720" s="146">
        <v>450</v>
      </c>
      <c r="Q1720" s="242">
        <v>1E-3</v>
      </c>
      <c r="R1720" s="118" t="str">
        <f t="shared" si="446"/>
        <v>300 - 399</v>
      </c>
      <c r="S1720" s="118" t="str">
        <f t="shared" si="447"/>
        <v>1.8 - 1.99</v>
      </c>
      <c r="T1720" s="119">
        <f t="shared" si="448"/>
        <v>1.97E-3</v>
      </c>
      <c r="U1720" s="120">
        <f t="shared" si="449"/>
        <v>1.2391910699999999E-3</v>
      </c>
      <c r="V1720" s="161">
        <f t="shared" si="450"/>
        <v>1.97E-3</v>
      </c>
      <c r="W1720" s="161">
        <f t="shared" si="451"/>
        <v>0.59548299723837628</v>
      </c>
      <c r="X1720" s="121">
        <f t="shared" si="452"/>
        <v>1.1733680262150001E-2</v>
      </c>
      <c r="Y1720" s="188">
        <v>11.733680262150001</v>
      </c>
      <c r="Z1720" s="148">
        <f t="shared" si="453"/>
        <v>13</v>
      </c>
      <c r="AA1720" s="148">
        <f t="shared" si="454"/>
        <v>15</v>
      </c>
      <c r="AB1720" s="122">
        <f t="shared" si="455"/>
        <v>302.27563311592701</v>
      </c>
      <c r="AC1720" s="30">
        <f t="shared" si="456"/>
        <v>1239.1910699999999</v>
      </c>
      <c r="AD1720" s="31">
        <f t="shared" si="457"/>
        <v>0.8666666666666667</v>
      </c>
      <c r="AE1720" s="164">
        <f t="shared" si="458"/>
        <v>50.037999999999997</v>
      </c>
      <c r="AF1720" s="165">
        <f t="shared" si="459"/>
        <v>1.1733680262150001E-2</v>
      </c>
      <c r="AH1720" t="str">
        <f t="shared" si="460"/>
        <v>2024</v>
      </c>
    </row>
    <row r="1721" spans="1:34" x14ac:dyDescent="0.25">
      <c r="A1721" s="249" t="s">
        <v>573</v>
      </c>
      <c r="D1721" s="282" t="str">
        <f t="shared" si="445"/>
        <v>Q4 2024</v>
      </c>
      <c r="E1721" s="114" t="s">
        <v>137</v>
      </c>
      <c r="F1721" s="115" t="s">
        <v>86</v>
      </c>
      <c r="G1721" s="157" t="s">
        <v>43</v>
      </c>
      <c r="H1721" s="157" t="s">
        <v>197</v>
      </c>
      <c r="I1721" s="116" t="s">
        <v>72</v>
      </c>
      <c r="J1721" s="116" t="s">
        <v>45</v>
      </c>
      <c r="K1721" s="116" t="s">
        <v>81</v>
      </c>
      <c r="L1721" s="116" t="s">
        <v>81</v>
      </c>
      <c r="M1721" s="116" t="s">
        <v>293</v>
      </c>
      <c r="N1721" s="117">
        <v>1.6160000000000001</v>
      </c>
      <c r="O1721" s="146">
        <v>192</v>
      </c>
      <c r="P1721" s="146">
        <v>490</v>
      </c>
      <c r="Q1721" s="242">
        <v>0.64500000000000002</v>
      </c>
      <c r="R1721" s="118" t="str">
        <f t="shared" si="446"/>
        <v>300 - 399</v>
      </c>
      <c r="S1721" s="118" t="str">
        <f t="shared" si="447"/>
        <v>1.6 - 1.79</v>
      </c>
      <c r="T1721" s="119">
        <f t="shared" si="448"/>
        <v>1.0423200000000001</v>
      </c>
      <c r="U1721" s="120">
        <f t="shared" si="449"/>
        <v>0.36913382821138319</v>
      </c>
      <c r="V1721" s="161">
        <f t="shared" si="450"/>
        <v>1.0423199999999999</v>
      </c>
      <c r="W1721" s="161">
        <f t="shared" si="451"/>
        <v>339.44653201940361</v>
      </c>
      <c r="X1721" s="121">
        <f t="shared" si="452"/>
        <v>6.4275688399923006</v>
      </c>
      <c r="Y1721" s="188">
        <v>9.9652230077400006</v>
      </c>
      <c r="Z1721" s="148">
        <f t="shared" si="453"/>
        <v>96</v>
      </c>
      <c r="AA1721" s="148">
        <f t="shared" si="454"/>
        <v>245</v>
      </c>
      <c r="AB1721" s="122">
        <f t="shared" si="455"/>
        <v>325.66441401815524</v>
      </c>
      <c r="AC1721" s="30">
        <f t="shared" si="456"/>
        <v>572.30050885485764</v>
      </c>
      <c r="AD1721" s="31">
        <f t="shared" si="457"/>
        <v>0.39183673469387753</v>
      </c>
      <c r="AE1721" s="164">
        <f t="shared" si="458"/>
        <v>41.046399999999998</v>
      </c>
      <c r="AF1721" s="165">
        <f t="shared" si="459"/>
        <v>6.4275688399923006</v>
      </c>
      <c r="AH1721" t="str">
        <f t="shared" si="460"/>
        <v>2024</v>
      </c>
    </row>
    <row r="1722" spans="1:34" x14ac:dyDescent="0.25">
      <c r="A1722" s="249" t="s">
        <v>573</v>
      </c>
      <c r="D1722" s="282" t="str">
        <f t="shared" si="445"/>
        <v>Q4 2024</v>
      </c>
      <c r="E1722" s="114" t="s">
        <v>137</v>
      </c>
      <c r="F1722" s="115" t="s">
        <v>86</v>
      </c>
      <c r="G1722" s="157" t="s">
        <v>43</v>
      </c>
      <c r="H1722" s="157" t="s">
        <v>197</v>
      </c>
      <c r="I1722" s="116" t="s">
        <v>72</v>
      </c>
      <c r="J1722" s="116" t="s">
        <v>45</v>
      </c>
      <c r="K1722" s="116" t="s">
        <v>81</v>
      </c>
      <c r="L1722" s="116" t="s">
        <v>81</v>
      </c>
      <c r="M1722" s="116" t="s">
        <v>427</v>
      </c>
      <c r="N1722" s="117">
        <v>1.74</v>
      </c>
      <c r="O1722" s="146">
        <v>336</v>
      </c>
      <c r="P1722" s="146">
        <v>480</v>
      </c>
      <c r="Q1722" s="242">
        <v>0.68</v>
      </c>
      <c r="R1722" s="118" t="str">
        <f t="shared" si="446"/>
        <v>300 - 399</v>
      </c>
      <c r="S1722" s="118" t="str">
        <f t="shared" si="447"/>
        <v>1.6 - 1.79</v>
      </c>
      <c r="T1722" s="119">
        <f t="shared" si="448"/>
        <v>1.1832</v>
      </c>
      <c r="U1722" s="120">
        <f t="shared" si="449"/>
        <v>0.62400290873557052</v>
      </c>
      <c r="V1722" s="161">
        <f t="shared" si="450"/>
        <v>1.1832</v>
      </c>
      <c r="W1722" s="161">
        <f t="shared" si="451"/>
        <v>398.4219752975481</v>
      </c>
      <c r="X1722" s="121">
        <f t="shared" si="452"/>
        <v>7.7960050979580009</v>
      </c>
      <c r="Y1722" s="188">
        <v>11.46471337935</v>
      </c>
      <c r="Z1722" s="148">
        <f t="shared" si="453"/>
        <v>7</v>
      </c>
      <c r="AA1722" s="148">
        <f t="shared" si="454"/>
        <v>10</v>
      </c>
      <c r="AB1722" s="122">
        <f t="shared" si="455"/>
        <v>336.73256870989525</v>
      </c>
      <c r="AC1722" s="30">
        <f t="shared" si="456"/>
        <v>917.65133637583881</v>
      </c>
      <c r="AD1722" s="31">
        <f t="shared" si="457"/>
        <v>0.7</v>
      </c>
      <c r="AE1722" s="164">
        <f t="shared" si="458"/>
        <v>44.195999999999998</v>
      </c>
      <c r="AF1722" s="165">
        <f t="shared" si="459"/>
        <v>7.7960050979580009</v>
      </c>
      <c r="AH1722" t="str">
        <f t="shared" si="460"/>
        <v>2024</v>
      </c>
    </row>
    <row r="1723" spans="1:34" x14ac:dyDescent="0.25">
      <c r="A1723" s="249" t="s">
        <v>573</v>
      </c>
      <c r="D1723" s="282" t="str">
        <f t="shared" si="445"/>
        <v>Q4 2024</v>
      </c>
      <c r="E1723" s="114" t="s">
        <v>137</v>
      </c>
      <c r="F1723" s="115" t="s">
        <v>86</v>
      </c>
      <c r="G1723" s="157" t="s">
        <v>43</v>
      </c>
      <c r="H1723" s="157" t="s">
        <v>197</v>
      </c>
      <c r="I1723" s="116" t="s">
        <v>72</v>
      </c>
      <c r="J1723" s="116" t="s">
        <v>45</v>
      </c>
      <c r="K1723" s="116" t="s">
        <v>81</v>
      </c>
      <c r="L1723" s="116" t="s">
        <v>81</v>
      </c>
      <c r="M1723" s="116" t="s">
        <v>488</v>
      </c>
      <c r="N1723" s="117">
        <v>2.0699999999999998</v>
      </c>
      <c r="O1723" s="146">
        <v>432</v>
      </c>
      <c r="P1723" s="146">
        <v>514</v>
      </c>
      <c r="Q1723" s="242">
        <v>0.88</v>
      </c>
      <c r="R1723" s="118" t="str">
        <f t="shared" si="446"/>
        <v>300 - 399</v>
      </c>
      <c r="S1723" s="118" t="str">
        <f t="shared" si="447"/>
        <v>2.00+</v>
      </c>
      <c r="T1723" s="119">
        <f t="shared" si="448"/>
        <v>1.8215999999999999</v>
      </c>
      <c r="U1723" s="120">
        <f t="shared" si="449"/>
        <v>1.1982142699366223</v>
      </c>
      <c r="V1723" s="161">
        <f t="shared" si="450"/>
        <v>1.8216000000000001</v>
      </c>
      <c r="W1723" s="161">
        <f t="shared" si="451"/>
        <v>590.85955014707167</v>
      </c>
      <c r="X1723" s="121">
        <f t="shared" si="452"/>
        <v>10.088947773828</v>
      </c>
      <c r="Y1723" s="188">
        <v>11.46471337935</v>
      </c>
      <c r="Z1723" s="148">
        <f t="shared" si="453"/>
        <v>216</v>
      </c>
      <c r="AA1723" s="148">
        <f t="shared" si="454"/>
        <v>257</v>
      </c>
      <c r="AB1723" s="122">
        <f t="shared" si="455"/>
        <v>324.3629502344487</v>
      </c>
      <c r="AC1723" s="30">
        <f t="shared" si="456"/>
        <v>1361.6071249279798</v>
      </c>
      <c r="AD1723" s="31">
        <f t="shared" si="457"/>
        <v>0.84046692607003892</v>
      </c>
      <c r="AE1723" s="164">
        <f t="shared" si="458"/>
        <v>52.577999999999996</v>
      </c>
      <c r="AF1723" s="165">
        <f t="shared" si="459"/>
        <v>10.088947773828</v>
      </c>
      <c r="AH1723" t="str">
        <f t="shared" si="460"/>
        <v>2024</v>
      </c>
    </row>
    <row r="1724" spans="1:34" x14ac:dyDescent="0.25">
      <c r="A1724" s="249" t="s">
        <v>573</v>
      </c>
      <c r="D1724" s="282" t="str">
        <f t="shared" si="445"/>
        <v>Q4 2024</v>
      </c>
      <c r="E1724" s="114" t="s">
        <v>137</v>
      </c>
      <c r="F1724" s="115" t="s">
        <v>86</v>
      </c>
      <c r="G1724" s="157" t="s">
        <v>43</v>
      </c>
      <c r="H1724" s="157" t="s">
        <v>197</v>
      </c>
      <c r="I1724" s="116" t="s">
        <v>89</v>
      </c>
      <c r="J1724" s="116" t="s">
        <v>45</v>
      </c>
      <c r="K1724" s="116" t="s">
        <v>81</v>
      </c>
      <c r="L1724" s="116" t="s">
        <v>81</v>
      </c>
      <c r="M1724" s="116" t="s">
        <v>485</v>
      </c>
      <c r="N1724" s="117">
        <v>1.6160000000000001</v>
      </c>
      <c r="O1724" s="146">
        <v>192</v>
      </c>
      <c r="P1724" s="146">
        <v>490</v>
      </c>
      <c r="Q1724" s="242">
        <v>0.45500000000000002</v>
      </c>
      <c r="R1724" s="118" t="str">
        <f t="shared" si="446"/>
        <v>300 - 399</v>
      </c>
      <c r="S1724" s="118" t="str">
        <f t="shared" si="447"/>
        <v>1.6 - 1.79</v>
      </c>
      <c r="T1724" s="119">
        <f t="shared" si="448"/>
        <v>0.73528000000000004</v>
      </c>
      <c r="U1724" s="120">
        <f t="shared" si="449"/>
        <v>0.26039673152896026</v>
      </c>
      <c r="V1724" s="161">
        <f t="shared" si="450"/>
        <v>0.73528000000000004</v>
      </c>
      <c r="W1724" s="161">
        <f t="shared" si="451"/>
        <v>239.45453033926921</v>
      </c>
      <c r="X1724" s="121">
        <f t="shared" si="452"/>
        <v>4.5341764685217001</v>
      </c>
      <c r="Y1724" s="188">
        <v>9.9652230077400006</v>
      </c>
      <c r="Z1724" s="148">
        <f t="shared" si="453"/>
        <v>96</v>
      </c>
      <c r="AA1724" s="148">
        <f t="shared" si="454"/>
        <v>245</v>
      </c>
      <c r="AB1724" s="122">
        <f t="shared" si="455"/>
        <v>325.66441401815524</v>
      </c>
      <c r="AC1724" s="30">
        <f t="shared" si="456"/>
        <v>572.30050885485764</v>
      </c>
      <c r="AD1724" s="31">
        <f t="shared" si="457"/>
        <v>0.39183673469387753</v>
      </c>
      <c r="AE1724" s="164">
        <f t="shared" si="458"/>
        <v>41.046399999999998</v>
      </c>
      <c r="AF1724" s="165">
        <f t="shared" si="459"/>
        <v>4.5341764685217001</v>
      </c>
      <c r="AH1724" t="str">
        <f t="shared" si="460"/>
        <v>2024</v>
      </c>
    </row>
    <row r="1725" spans="1:34" x14ac:dyDescent="0.25">
      <c r="A1725" s="249" t="s">
        <v>573</v>
      </c>
      <c r="D1725" s="282" t="str">
        <f t="shared" si="445"/>
        <v>Q4 2024</v>
      </c>
      <c r="E1725" s="114" t="s">
        <v>137</v>
      </c>
      <c r="F1725" s="115" t="s">
        <v>86</v>
      </c>
      <c r="G1725" s="157" t="s">
        <v>43</v>
      </c>
      <c r="H1725" s="157" t="s">
        <v>197</v>
      </c>
      <c r="I1725" s="116" t="s">
        <v>73</v>
      </c>
      <c r="J1725" s="116" t="s">
        <v>45</v>
      </c>
      <c r="K1725" s="116" t="s">
        <v>81</v>
      </c>
      <c r="L1725" s="116" t="s">
        <v>81</v>
      </c>
      <c r="M1725" s="116" t="s">
        <v>489</v>
      </c>
      <c r="N1725" s="117">
        <v>1.76</v>
      </c>
      <c r="O1725" s="146">
        <v>450</v>
      </c>
      <c r="P1725" s="146">
        <v>450</v>
      </c>
      <c r="Q1725" s="242">
        <v>0.81399999999999995</v>
      </c>
      <c r="R1725" s="118" t="str">
        <f t="shared" si="446"/>
        <v>300 - 399</v>
      </c>
      <c r="S1725" s="118" t="str">
        <f t="shared" si="447"/>
        <v>1.6 - 1.79</v>
      </c>
      <c r="T1725" s="119">
        <f t="shared" si="448"/>
        <v>1.4326399999999999</v>
      </c>
      <c r="U1725" s="120">
        <f t="shared" si="449"/>
        <v>0.81336817971200004</v>
      </c>
      <c r="V1725" s="161">
        <f t="shared" si="450"/>
        <v>1.4326399999999999</v>
      </c>
      <c r="W1725" s="161">
        <f t="shared" si="451"/>
        <v>518.02642789726474</v>
      </c>
      <c r="X1725" s="121">
        <f t="shared" si="452"/>
        <v>10.170500453884978</v>
      </c>
      <c r="Y1725" s="188">
        <v>12.494472302069999</v>
      </c>
      <c r="Z1725" s="148">
        <f t="shared" si="453"/>
        <v>1</v>
      </c>
      <c r="AA1725" s="148">
        <f t="shared" si="454"/>
        <v>1</v>
      </c>
      <c r="AB1725" s="122">
        <f t="shared" si="455"/>
        <v>361.58869492493909</v>
      </c>
      <c r="AC1725" s="30">
        <f t="shared" si="456"/>
        <v>999.22380800000008</v>
      </c>
      <c r="AD1725" s="31">
        <f t="shared" si="457"/>
        <v>1</v>
      </c>
      <c r="AE1725" s="164">
        <f t="shared" si="458"/>
        <v>44.704000000000001</v>
      </c>
      <c r="AF1725" s="165">
        <f t="shared" si="459"/>
        <v>10.170500453884978</v>
      </c>
      <c r="AH1725" t="str">
        <f t="shared" si="460"/>
        <v>2024</v>
      </c>
    </row>
    <row r="1726" spans="1:34" x14ac:dyDescent="0.25">
      <c r="A1726" s="249" t="s">
        <v>573</v>
      </c>
      <c r="D1726" s="282" t="str">
        <f t="shared" si="445"/>
        <v>Q4 2024</v>
      </c>
      <c r="E1726" s="114" t="s">
        <v>137</v>
      </c>
      <c r="F1726" s="115" t="s">
        <v>86</v>
      </c>
      <c r="G1726" s="157" t="s">
        <v>43</v>
      </c>
      <c r="H1726" s="157" t="s">
        <v>197</v>
      </c>
      <c r="I1726" s="116" t="s">
        <v>73</v>
      </c>
      <c r="J1726" s="116" t="s">
        <v>45</v>
      </c>
      <c r="K1726" s="116" t="s">
        <v>81</v>
      </c>
      <c r="L1726" s="116" t="s">
        <v>81</v>
      </c>
      <c r="M1726" s="116" t="s">
        <v>470</v>
      </c>
      <c r="N1726" s="117">
        <v>1.43</v>
      </c>
      <c r="O1726" s="146">
        <v>466</v>
      </c>
      <c r="P1726" s="146">
        <v>466</v>
      </c>
      <c r="Q1726" s="242">
        <v>0.379</v>
      </c>
      <c r="R1726" s="118" t="str">
        <f t="shared" si="446"/>
        <v>400 - 499</v>
      </c>
      <c r="S1726" s="118" t="str">
        <f t="shared" si="447"/>
        <v>1.4 - 1.59</v>
      </c>
      <c r="T1726" s="119">
        <f t="shared" si="448"/>
        <v>0.54196999999999995</v>
      </c>
      <c r="U1726" s="120">
        <f t="shared" si="449"/>
        <v>0.25000501611799991</v>
      </c>
      <c r="V1726" s="161">
        <f t="shared" si="450"/>
        <v>0.54196999999999995</v>
      </c>
      <c r="W1726" s="161">
        <f t="shared" si="451"/>
        <v>249.7699141049618</v>
      </c>
      <c r="X1726" s="121">
        <f t="shared" si="452"/>
        <v>4.8373434510657303</v>
      </c>
      <c r="Y1726" s="188">
        <v>12.76343918487</v>
      </c>
      <c r="Z1726" s="148">
        <f t="shared" si="453"/>
        <v>1</v>
      </c>
      <c r="AA1726" s="148">
        <f t="shared" si="454"/>
        <v>1</v>
      </c>
      <c r="AB1726" s="122">
        <f t="shared" si="455"/>
        <v>460.85560843766592</v>
      </c>
      <c r="AC1726" s="30">
        <f t="shared" si="456"/>
        <v>659.64384199999984</v>
      </c>
      <c r="AD1726" s="31">
        <f t="shared" si="457"/>
        <v>1</v>
      </c>
      <c r="AE1726" s="164">
        <f t="shared" si="458"/>
        <v>36.321999999999996</v>
      </c>
      <c r="AF1726" s="165">
        <f t="shared" si="459"/>
        <v>4.8373434510657303</v>
      </c>
      <c r="AH1726" t="str">
        <f t="shared" si="460"/>
        <v>2024</v>
      </c>
    </row>
    <row r="1727" spans="1:34" x14ac:dyDescent="0.25">
      <c r="A1727" s="249" t="s">
        <v>573</v>
      </c>
      <c r="D1727" s="282" t="str">
        <f t="shared" si="445"/>
        <v>Q4 2024</v>
      </c>
      <c r="E1727" s="114" t="s">
        <v>137</v>
      </c>
      <c r="F1727" s="115" t="s">
        <v>86</v>
      </c>
      <c r="G1727" s="157" t="s">
        <v>43</v>
      </c>
      <c r="H1727" s="157" t="s">
        <v>197</v>
      </c>
      <c r="I1727" s="116" t="s">
        <v>73</v>
      </c>
      <c r="J1727" s="116" t="s">
        <v>45</v>
      </c>
      <c r="K1727" s="116" t="s">
        <v>81</v>
      </c>
      <c r="L1727" s="116" t="s">
        <v>81</v>
      </c>
      <c r="M1727" s="116" t="s">
        <v>488</v>
      </c>
      <c r="N1727" s="117">
        <v>2.0699999999999998</v>
      </c>
      <c r="O1727" s="146">
        <v>464</v>
      </c>
      <c r="P1727" s="146">
        <v>464</v>
      </c>
      <c r="Q1727" s="242">
        <v>0.24</v>
      </c>
      <c r="R1727" s="118" t="str">
        <f t="shared" si="446"/>
        <v>300 - 399</v>
      </c>
      <c r="S1727" s="118" t="str">
        <f t="shared" si="447"/>
        <v>2.00+</v>
      </c>
      <c r="T1727" s="119">
        <f t="shared" si="448"/>
        <v>0.49679999999999996</v>
      </c>
      <c r="U1727" s="120">
        <f t="shared" si="449"/>
        <v>0.33173353008000001</v>
      </c>
      <c r="V1727" s="161">
        <f t="shared" si="450"/>
        <v>0.49679999999999996</v>
      </c>
      <c r="W1727" s="161">
        <f t="shared" si="451"/>
        <v>157.48682230586786</v>
      </c>
      <c r="X1727" s="121">
        <f t="shared" si="452"/>
        <v>1.7954692142111999</v>
      </c>
      <c r="Y1727" s="188">
        <v>7.4811217258799996</v>
      </c>
      <c r="Z1727" s="148">
        <f t="shared" si="453"/>
        <v>1</v>
      </c>
      <c r="AA1727" s="148">
        <f t="shared" si="454"/>
        <v>1</v>
      </c>
      <c r="AB1727" s="122">
        <f t="shared" si="455"/>
        <v>317.00246035802712</v>
      </c>
      <c r="AC1727" s="30">
        <f t="shared" si="456"/>
        <v>1382.2230419999999</v>
      </c>
      <c r="AD1727" s="31">
        <f t="shared" si="457"/>
        <v>1</v>
      </c>
      <c r="AE1727" s="164">
        <f t="shared" si="458"/>
        <v>52.577999999999996</v>
      </c>
      <c r="AF1727" s="165">
        <f t="shared" si="459"/>
        <v>1.7954692142111999</v>
      </c>
      <c r="AH1727" t="str">
        <f t="shared" si="460"/>
        <v>2024</v>
      </c>
    </row>
    <row r="1728" spans="1:34" x14ac:dyDescent="0.25">
      <c r="A1728" s="249" t="s">
        <v>573</v>
      </c>
      <c r="D1728" s="282" t="str">
        <f t="shared" si="445"/>
        <v>Q4 2024</v>
      </c>
      <c r="E1728" s="114" t="s">
        <v>137</v>
      </c>
      <c r="F1728" s="115" t="s">
        <v>86</v>
      </c>
      <c r="G1728" s="157" t="s">
        <v>43</v>
      </c>
      <c r="H1728" s="157" t="s">
        <v>197</v>
      </c>
      <c r="I1728" s="116" t="s">
        <v>73</v>
      </c>
      <c r="J1728" s="116" t="s">
        <v>45</v>
      </c>
      <c r="K1728" s="116" t="s">
        <v>81</v>
      </c>
      <c r="L1728" s="116" t="s">
        <v>81</v>
      </c>
      <c r="M1728" s="116" t="s">
        <v>485</v>
      </c>
      <c r="N1728" s="117">
        <v>1.6160000000000001</v>
      </c>
      <c r="O1728" s="146">
        <v>192</v>
      </c>
      <c r="P1728" s="146">
        <v>490</v>
      </c>
      <c r="Q1728" s="242">
        <v>1.8109999999999999</v>
      </c>
      <c r="R1728" s="118" t="str">
        <f t="shared" si="446"/>
        <v>300 - 399</v>
      </c>
      <c r="S1728" s="118" t="str">
        <f t="shared" si="447"/>
        <v>1.6 - 1.79</v>
      </c>
      <c r="T1728" s="119">
        <f t="shared" si="448"/>
        <v>2.9265760000000003</v>
      </c>
      <c r="U1728" s="120">
        <f t="shared" si="449"/>
        <v>1.0364362215361471</v>
      </c>
      <c r="V1728" s="161">
        <f t="shared" si="450"/>
        <v>2.9265759999999998</v>
      </c>
      <c r="W1728" s="161">
        <f t="shared" si="451"/>
        <v>953.08165811959668</v>
      </c>
      <c r="X1728" s="121">
        <f t="shared" si="452"/>
        <v>20.762595930002849</v>
      </c>
      <c r="Y1728" s="188">
        <v>11.46471337935</v>
      </c>
      <c r="Z1728" s="148">
        <f t="shared" si="453"/>
        <v>96</v>
      </c>
      <c r="AA1728" s="148">
        <f t="shared" si="454"/>
        <v>245</v>
      </c>
      <c r="AB1728" s="122">
        <f t="shared" si="455"/>
        <v>325.66441401815524</v>
      </c>
      <c r="AC1728" s="30">
        <f t="shared" si="456"/>
        <v>572.30050885485764</v>
      </c>
      <c r="AD1728" s="31">
        <f t="shared" si="457"/>
        <v>0.39183673469387753</v>
      </c>
      <c r="AE1728" s="164">
        <f t="shared" si="458"/>
        <v>41.046399999999998</v>
      </c>
      <c r="AF1728" s="165">
        <f t="shared" si="459"/>
        <v>20.762595930002849</v>
      </c>
      <c r="AH1728" t="str">
        <f t="shared" si="460"/>
        <v>2024</v>
      </c>
    </row>
    <row r="1729" spans="1:34" x14ac:dyDescent="0.25">
      <c r="A1729" s="249" t="s">
        <v>573</v>
      </c>
      <c r="D1729" s="282" t="str">
        <f t="shared" si="445"/>
        <v>Q1 2025</v>
      </c>
      <c r="E1729" s="114" t="s">
        <v>138</v>
      </c>
      <c r="F1729" s="115" t="s">
        <v>83</v>
      </c>
      <c r="G1729" s="157" t="s">
        <v>43</v>
      </c>
      <c r="H1729" s="157" t="s">
        <v>197</v>
      </c>
      <c r="I1729" s="116" t="s">
        <v>64</v>
      </c>
      <c r="J1729" s="116" t="s">
        <v>51</v>
      </c>
      <c r="K1729" s="116" t="s">
        <v>46</v>
      </c>
      <c r="L1729" s="116" t="s">
        <v>46</v>
      </c>
      <c r="M1729" s="116"/>
      <c r="N1729" s="117">
        <v>1.96</v>
      </c>
      <c r="O1729" s="146">
        <v>416</v>
      </c>
      <c r="P1729" s="146">
        <v>496</v>
      </c>
      <c r="Q1729" s="242">
        <v>0.21531700000000001</v>
      </c>
      <c r="R1729" s="118" t="str">
        <f t="shared" si="446"/>
        <v>300 - 399</v>
      </c>
      <c r="S1729" s="118" t="str">
        <f t="shared" si="447"/>
        <v>1.8 - 1.99</v>
      </c>
      <c r="T1729" s="119">
        <f t="shared" si="448"/>
        <v>0.42202132000000003</v>
      </c>
      <c r="U1729" s="120">
        <f t="shared" si="449"/>
        <v>0.262750927975407</v>
      </c>
      <c r="V1729" s="161">
        <f t="shared" si="450"/>
        <v>0.42202132000000009</v>
      </c>
      <c r="W1729" s="161">
        <f t="shared" si="451"/>
        <v>139.38711926303023</v>
      </c>
      <c r="X1729" s="121">
        <f t="shared" si="452"/>
        <v>6.3948476194266526</v>
      </c>
      <c r="Y1729" s="188">
        <v>29.699687527815509</v>
      </c>
      <c r="Z1729" s="148">
        <f t="shared" si="453"/>
        <v>26</v>
      </c>
      <c r="AA1729" s="148">
        <f t="shared" si="454"/>
        <v>31</v>
      </c>
      <c r="AB1729" s="122">
        <f t="shared" si="455"/>
        <v>330.28454406765564</v>
      </c>
      <c r="AC1729" s="30">
        <f t="shared" si="456"/>
        <v>1220.2981091850945</v>
      </c>
      <c r="AD1729" s="31">
        <f t="shared" si="457"/>
        <v>0.83870967741935487</v>
      </c>
      <c r="AE1729" s="164">
        <f t="shared" si="458"/>
        <v>49.783999999999999</v>
      </c>
      <c r="AF1729" s="165">
        <f t="shared" si="459"/>
        <v>6.3948476194266526</v>
      </c>
      <c r="AH1729" t="str">
        <f t="shared" si="460"/>
        <v>2025</v>
      </c>
    </row>
    <row r="1730" spans="1:34" x14ac:dyDescent="0.25">
      <c r="A1730" s="249" t="s">
        <v>573</v>
      </c>
      <c r="D1730" s="282" t="str">
        <f t="shared" si="445"/>
        <v>Q1 2025</v>
      </c>
      <c r="E1730" s="114" t="s">
        <v>138</v>
      </c>
      <c r="F1730" s="115" t="s">
        <v>83</v>
      </c>
      <c r="G1730" s="157" t="s">
        <v>43</v>
      </c>
      <c r="H1730" s="157" t="s">
        <v>197</v>
      </c>
      <c r="I1730" s="116" t="s">
        <v>64</v>
      </c>
      <c r="J1730" s="116" t="s">
        <v>51</v>
      </c>
      <c r="K1730" s="116" t="s">
        <v>46</v>
      </c>
      <c r="L1730" s="116" t="s">
        <v>46</v>
      </c>
      <c r="M1730" s="116"/>
      <c r="N1730" s="117">
        <v>1.99</v>
      </c>
      <c r="O1730" s="146">
        <v>410</v>
      </c>
      <c r="P1730" s="146">
        <v>502</v>
      </c>
      <c r="Q1730" s="242">
        <v>1.9346829999999999</v>
      </c>
      <c r="R1730" s="118" t="str">
        <f t="shared" si="446"/>
        <v>300 - 399</v>
      </c>
      <c r="S1730" s="118" t="str">
        <f t="shared" si="447"/>
        <v>1.8 - 1.99</v>
      </c>
      <c r="T1730" s="119">
        <f t="shared" si="448"/>
        <v>3.8500191699999999</v>
      </c>
      <c r="U1730" s="120">
        <f t="shared" si="449"/>
        <v>2.4216655228959323</v>
      </c>
      <c r="V1730" s="161">
        <f t="shared" si="450"/>
        <v>3.8500191700000004</v>
      </c>
      <c r="W1730" s="161">
        <f t="shared" si="451"/>
        <v>1253.9731106485779</v>
      </c>
      <c r="X1730" s="121">
        <f t="shared" si="452"/>
        <v>57.459480565376694</v>
      </c>
      <c r="Y1730" s="188">
        <v>29.699687527815509</v>
      </c>
      <c r="Z1730" s="148">
        <f t="shared" si="453"/>
        <v>205</v>
      </c>
      <c r="AA1730" s="148">
        <f t="shared" si="454"/>
        <v>251</v>
      </c>
      <c r="AB1730" s="122">
        <f t="shared" si="455"/>
        <v>325.7056797066748</v>
      </c>
      <c r="AC1730" s="30">
        <f t="shared" si="456"/>
        <v>1251.7117909734732</v>
      </c>
      <c r="AD1730" s="31">
        <f t="shared" si="457"/>
        <v>0.81673306772908372</v>
      </c>
      <c r="AE1730" s="164">
        <f t="shared" si="458"/>
        <v>50.545999999999999</v>
      </c>
      <c r="AF1730" s="165">
        <f t="shared" si="459"/>
        <v>57.459480565376694</v>
      </c>
      <c r="AH1730" t="str">
        <f t="shared" si="460"/>
        <v>2025</v>
      </c>
    </row>
    <row r="1731" spans="1:34" x14ac:dyDescent="0.25">
      <c r="A1731" s="249" t="s">
        <v>573</v>
      </c>
      <c r="D1731" s="282" t="str">
        <f t="shared" si="445"/>
        <v>Q1 2025</v>
      </c>
      <c r="E1731" s="114" t="s">
        <v>138</v>
      </c>
      <c r="F1731" s="115" t="s">
        <v>83</v>
      </c>
      <c r="G1731" s="157" t="s">
        <v>43</v>
      </c>
      <c r="H1731" s="157" t="s">
        <v>197</v>
      </c>
      <c r="I1731" s="116" t="s">
        <v>87</v>
      </c>
      <c r="J1731" s="116" t="s">
        <v>51</v>
      </c>
      <c r="K1731" s="116" t="s">
        <v>46</v>
      </c>
      <c r="L1731" s="116" t="s">
        <v>46</v>
      </c>
      <c r="M1731" s="116"/>
      <c r="N1731" s="117">
        <v>1.57</v>
      </c>
      <c r="O1731" s="146">
        <v>324</v>
      </c>
      <c r="P1731" s="146">
        <v>394</v>
      </c>
      <c r="Q1731" s="242">
        <v>0.4</v>
      </c>
      <c r="R1731" s="118" t="str">
        <f t="shared" si="446"/>
        <v>300 - 399</v>
      </c>
      <c r="S1731" s="118" t="str">
        <f t="shared" si="447"/>
        <v>1.4 - 1.59</v>
      </c>
      <c r="T1731" s="119">
        <f t="shared" si="448"/>
        <v>0.62800000000000011</v>
      </c>
      <c r="U1731" s="120">
        <f t="shared" si="449"/>
        <v>0.31206182262448162</v>
      </c>
      <c r="V1731" s="161">
        <f t="shared" si="450"/>
        <v>0.628</v>
      </c>
      <c r="W1731" s="161">
        <f t="shared" si="451"/>
        <v>204.04391684144863</v>
      </c>
      <c r="X1731" s="121">
        <f t="shared" si="452"/>
        <v>10.104124426522024</v>
      </c>
      <c r="Y1731" s="188">
        <v>25.260311066305057</v>
      </c>
      <c r="Z1731" s="148">
        <f t="shared" si="453"/>
        <v>162</v>
      </c>
      <c r="AA1731" s="148">
        <f t="shared" si="454"/>
        <v>197</v>
      </c>
      <c r="AB1731" s="122">
        <f t="shared" si="455"/>
        <v>324.91069560740226</v>
      </c>
      <c r="AC1731" s="30">
        <f t="shared" si="456"/>
        <v>780.154556561204</v>
      </c>
      <c r="AD1731" s="31">
        <f t="shared" si="457"/>
        <v>0.82233502538071068</v>
      </c>
      <c r="AE1731" s="164">
        <f t="shared" si="458"/>
        <v>39.878</v>
      </c>
      <c r="AF1731" s="165">
        <f t="shared" si="459"/>
        <v>10.104124426522024</v>
      </c>
      <c r="AH1731" t="str">
        <f t="shared" si="460"/>
        <v>2025</v>
      </c>
    </row>
    <row r="1732" spans="1:34" x14ac:dyDescent="0.25">
      <c r="A1732" s="249" t="s">
        <v>573</v>
      </c>
      <c r="D1732" s="282" t="str">
        <f t="shared" si="445"/>
        <v>Q1 2025</v>
      </c>
      <c r="E1732" s="114" t="s">
        <v>138</v>
      </c>
      <c r="F1732" s="115" t="s">
        <v>83</v>
      </c>
      <c r="G1732" s="157" t="s">
        <v>43</v>
      </c>
      <c r="H1732" s="157" t="s">
        <v>197</v>
      </c>
      <c r="I1732" s="116" t="s">
        <v>87</v>
      </c>
      <c r="J1732" s="116" t="s">
        <v>51</v>
      </c>
      <c r="K1732" s="116" t="s">
        <v>46</v>
      </c>
      <c r="L1732" s="116" t="s">
        <v>46</v>
      </c>
      <c r="M1732" s="116"/>
      <c r="N1732" s="117">
        <v>1.78</v>
      </c>
      <c r="O1732" s="146">
        <v>368</v>
      </c>
      <c r="P1732" s="146">
        <v>448</v>
      </c>
      <c r="Q1732" s="242">
        <v>0.8</v>
      </c>
      <c r="R1732" s="118" t="str">
        <f t="shared" si="446"/>
        <v>300 - 399</v>
      </c>
      <c r="S1732" s="118" t="str">
        <f t="shared" si="447"/>
        <v>1.6 - 1.79</v>
      </c>
      <c r="T1732" s="119">
        <f t="shared" si="448"/>
        <v>1.4240000000000002</v>
      </c>
      <c r="U1732" s="120">
        <f t="shared" si="449"/>
        <v>0.80208162311408993</v>
      </c>
      <c r="V1732" s="161">
        <f t="shared" si="450"/>
        <v>1.4239999999999999</v>
      </c>
      <c r="W1732" s="161">
        <f t="shared" si="451"/>
        <v>463.81237585903204</v>
      </c>
      <c r="X1732" s="121">
        <f t="shared" si="452"/>
        <v>21.052339317933875</v>
      </c>
      <c r="Y1732" s="188">
        <v>26.315424147417342</v>
      </c>
      <c r="Z1732" s="148">
        <f t="shared" si="453"/>
        <v>23</v>
      </c>
      <c r="AA1732" s="148">
        <f t="shared" si="454"/>
        <v>28</v>
      </c>
      <c r="AB1732" s="122">
        <f t="shared" si="455"/>
        <v>325.71093810325283</v>
      </c>
      <c r="AC1732" s="30">
        <f t="shared" si="456"/>
        <v>1002.6020288926123</v>
      </c>
      <c r="AD1732" s="31">
        <f t="shared" si="457"/>
        <v>0.8214285714285714</v>
      </c>
      <c r="AE1732" s="164">
        <f t="shared" si="458"/>
        <v>45.211999999999996</v>
      </c>
      <c r="AF1732" s="165">
        <f t="shared" si="459"/>
        <v>21.052339317933875</v>
      </c>
      <c r="AH1732" t="str">
        <f t="shared" si="460"/>
        <v>2025</v>
      </c>
    </row>
    <row r="1733" spans="1:34" x14ac:dyDescent="0.25">
      <c r="A1733" s="249" t="s">
        <v>573</v>
      </c>
      <c r="D1733" s="282" t="str">
        <f t="shared" si="445"/>
        <v>Q1 2025</v>
      </c>
      <c r="E1733" s="114" t="s">
        <v>138</v>
      </c>
      <c r="F1733" s="115" t="s">
        <v>83</v>
      </c>
      <c r="G1733" s="157" t="s">
        <v>43</v>
      </c>
      <c r="H1733" s="157" t="s">
        <v>197</v>
      </c>
      <c r="I1733" s="116" t="s">
        <v>64</v>
      </c>
      <c r="J1733" s="116" t="s">
        <v>51</v>
      </c>
      <c r="K1733" s="116" t="s">
        <v>46</v>
      </c>
      <c r="L1733" s="116" t="s">
        <v>46</v>
      </c>
      <c r="M1733" s="116"/>
      <c r="N1733" s="117">
        <v>1.57</v>
      </c>
      <c r="O1733" s="146">
        <v>324</v>
      </c>
      <c r="P1733" s="146">
        <v>394</v>
      </c>
      <c r="Q1733" s="242">
        <v>1.5</v>
      </c>
      <c r="R1733" s="118" t="str">
        <f t="shared" si="446"/>
        <v>300 - 399</v>
      </c>
      <c r="S1733" s="118" t="str">
        <f t="shared" si="447"/>
        <v>1.4 - 1.59</v>
      </c>
      <c r="T1733" s="119">
        <f t="shared" si="448"/>
        <v>2.355</v>
      </c>
      <c r="U1733" s="120">
        <f t="shared" si="449"/>
        <v>1.1702318348418059</v>
      </c>
      <c r="V1733" s="161">
        <f t="shared" si="450"/>
        <v>2.355</v>
      </c>
      <c r="W1733" s="161">
        <f t="shared" si="451"/>
        <v>765.16468815543226</v>
      </c>
      <c r="X1733" s="121">
        <f t="shared" si="452"/>
        <v>37.890466599457582</v>
      </c>
      <c r="Y1733" s="188">
        <v>25.260311066305057</v>
      </c>
      <c r="Z1733" s="148">
        <f t="shared" si="453"/>
        <v>162</v>
      </c>
      <c r="AA1733" s="148">
        <f t="shared" si="454"/>
        <v>197</v>
      </c>
      <c r="AB1733" s="122">
        <f t="shared" si="455"/>
        <v>324.91069560740226</v>
      </c>
      <c r="AC1733" s="30">
        <f t="shared" si="456"/>
        <v>780.154556561204</v>
      </c>
      <c r="AD1733" s="31">
        <f t="shared" si="457"/>
        <v>0.82233502538071068</v>
      </c>
      <c r="AE1733" s="164">
        <f t="shared" si="458"/>
        <v>39.878</v>
      </c>
      <c r="AF1733" s="165">
        <f t="shared" si="459"/>
        <v>37.890466599457582</v>
      </c>
      <c r="AH1733" t="str">
        <f t="shared" si="460"/>
        <v>2025</v>
      </c>
    </row>
    <row r="1734" spans="1:34" x14ac:dyDescent="0.25">
      <c r="A1734" s="249" t="s">
        <v>573</v>
      </c>
      <c r="D1734" s="282" t="str">
        <f t="shared" si="445"/>
        <v>Q1 2025</v>
      </c>
      <c r="E1734" s="114" t="s">
        <v>138</v>
      </c>
      <c r="F1734" s="115" t="s">
        <v>83</v>
      </c>
      <c r="G1734" s="157" t="s">
        <v>43</v>
      </c>
      <c r="H1734" s="157" t="s">
        <v>197</v>
      </c>
      <c r="I1734" s="116" t="s">
        <v>64</v>
      </c>
      <c r="J1734" s="116" t="s">
        <v>51</v>
      </c>
      <c r="K1734" s="116" t="s">
        <v>46</v>
      </c>
      <c r="L1734" s="116" t="s">
        <v>46</v>
      </c>
      <c r="M1734" s="116"/>
      <c r="N1734" s="117">
        <v>1.77</v>
      </c>
      <c r="O1734" s="146">
        <v>374</v>
      </c>
      <c r="P1734" s="146">
        <v>446</v>
      </c>
      <c r="Q1734" s="242">
        <v>0.741784</v>
      </c>
      <c r="R1734" s="118" t="str">
        <f t="shared" si="446"/>
        <v>300 - 399</v>
      </c>
      <c r="S1734" s="118" t="str">
        <f t="shared" si="447"/>
        <v>1.6 - 1.79</v>
      </c>
      <c r="T1734" s="119">
        <f t="shared" si="448"/>
        <v>1.31295768</v>
      </c>
      <c r="U1734" s="120">
        <f t="shared" si="449"/>
        <v>0.73818419384072687</v>
      </c>
      <c r="V1734" s="161">
        <f t="shared" si="450"/>
        <v>1.31295768</v>
      </c>
      <c r="W1734" s="161">
        <f t="shared" si="451"/>
        <v>431.76162028581416</v>
      </c>
      <c r="X1734" s="121">
        <f t="shared" si="452"/>
        <v>18.737694584008029</v>
      </c>
      <c r="Y1734" s="188">
        <v>25.260311066305057</v>
      </c>
      <c r="Z1734" s="148">
        <f t="shared" si="453"/>
        <v>187</v>
      </c>
      <c r="AA1734" s="148">
        <f t="shared" si="454"/>
        <v>223</v>
      </c>
      <c r="AB1734" s="122">
        <f t="shared" si="455"/>
        <v>328.84656288831349</v>
      </c>
      <c r="AC1734" s="30">
        <f t="shared" si="456"/>
        <v>995.14709651425062</v>
      </c>
      <c r="AD1734" s="31">
        <f t="shared" si="457"/>
        <v>0.83856502242152464</v>
      </c>
      <c r="AE1734" s="164">
        <f t="shared" si="458"/>
        <v>44.957999999999998</v>
      </c>
      <c r="AF1734" s="165">
        <f t="shared" si="459"/>
        <v>18.737694584008029</v>
      </c>
      <c r="AH1734" t="str">
        <f t="shared" si="460"/>
        <v>2025</v>
      </c>
    </row>
    <row r="1735" spans="1:34" x14ac:dyDescent="0.25">
      <c r="A1735" s="249" t="s">
        <v>573</v>
      </c>
      <c r="D1735" s="282" t="str">
        <f t="shared" si="445"/>
        <v>Q1 2025</v>
      </c>
      <c r="E1735" s="114" t="s">
        <v>138</v>
      </c>
      <c r="F1735" s="115" t="s">
        <v>83</v>
      </c>
      <c r="G1735" s="157" t="s">
        <v>43</v>
      </c>
      <c r="H1735" s="157" t="s">
        <v>197</v>
      </c>
      <c r="I1735" s="116" t="s">
        <v>64</v>
      </c>
      <c r="J1735" s="116" t="s">
        <v>51</v>
      </c>
      <c r="K1735" s="116" t="s">
        <v>46</v>
      </c>
      <c r="L1735" s="116" t="s">
        <v>46</v>
      </c>
      <c r="M1735" s="116"/>
      <c r="N1735" s="117">
        <v>1.78</v>
      </c>
      <c r="O1735" s="146">
        <v>368</v>
      </c>
      <c r="P1735" s="146">
        <v>448</v>
      </c>
      <c r="Q1735" s="242">
        <v>2.258216</v>
      </c>
      <c r="R1735" s="118" t="str">
        <f t="shared" si="446"/>
        <v>300 - 399</v>
      </c>
      <c r="S1735" s="118" t="str">
        <f t="shared" si="447"/>
        <v>1.6 - 1.79</v>
      </c>
      <c r="T1735" s="119">
        <f t="shared" si="448"/>
        <v>4.0196244800000001</v>
      </c>
      <c r="U1735" s="120">
        <f t="shared" si="449"/>
        <v>2.2640919432777595</v>
      </c>
      <c r="V1735" s="161">
        <f t="shared" si="450"/>
        <v>4.0196244800000001</v>
      </c>
      <c r="W1735" s="161">
        <f t="shared" si="451"/>
        <v>1309.2356602035998</v>
      </c>
      <c r="X1735" s="121">
        <f t="shared" si="452"/>
        <v>57.043238614907139</v>
      </c>
      <c r="Y1735" s="188">
        <v>25.260311066305057</v>
      </c>
      <c r="Z1735" s="148">
        <f t="shared" si="453"/>
        <v>23</v>
      </c>
      <c r="AA1735" s="148">
        <f t="shared" si="454"/>
        <v>28</v>
      </c>
      <c r="AB1735" s="122">
        <f t="shared" si="455"/>
        <v>325.71093810325283</v>
      </c>
      <c r="AC1735" s="30">
        <f t="shared" si="456"/>
        <v>1002.6020288926123</v>
      </c>
      <c r="AD1735" s="31">
        <f t="shared" si="457"/>
        <v>0.8214285714285714</v>
      </c>
      <c r="AE1735" s="164">
        <f t="shared" si="458"/>
        <v>45.211999999999996</v>
      </c>
      <c r="AF1735" s="165">
        <f t="shared" si="459"/>
        <v>57.043238614907139</v>
      </c>
      <c r="AH1735" t="str">
        <f t="shared" si="460"/>
        <v>2025</v>
      </c>
    </row>
    <row r="1736" spans="1:34" x14ac:dyDescent="0.25">
      <c r="A1736" s="249" t="s">
        <v>573</v>
      </c>
      <c r="D1736" s="282" t="str">
        <f t="shared" si="445"/>
        <v>Q1 2025</v>
      </c>
      <c r="E1736" s="114" t="s">
        <v>138</v>
      </c>
      <c r="F1736" s="115" t="s">
        <v>83</v>
      </c>
      <c r="G1736" s="157" t="s">
        <v>43</v>
      </c>
      <c r="H1736" s="157" t="s">
        <v>197</v>
      </c>
      <c r="I1736" s="116" t="s">
        <v>64</v>
      </c>
      <c r="J1736" s="116" t="s">
        <v>51</v>
      </c>
      <c r="K1736" s="116" t="s">
        <v>46</v>
      </c>
      <c r="L1736" s="116" t="s">
        <v>46</v>
      </c>
      <c r="M1736" s="116"/>
      <c r="N1736" s="117">
        <v>1.9</v>
      </c>
      <c r="O1736" s="146">
        <v>396</v>
      </c>
      <c r="P1736" s="146">
        <v>484</v>
      </c>
      <c r="Q1736" s="242">
        <v>0.05</v>
      </c>
      <c r="R1736" s="118" t="str">
        <f t="shared" si="446"/>
        <v>300 - 399</v>
      </c>
      <c r="S1736" s="118" t="str">
        <f t="shared" si="447"/>
        <v>1.8 - 1.99</v>
      </c>
      <c r="T1736" s="119">
        <f t="shared" si="448"/>
        <v>9.5000000000000001E-2</v>
      </c>
      <c r="U1736" s="120">
        <f t="shared" si="449"/>
        <v>5.707270603960396E-2</v>
      </c>
      <c r="V1736" s="161">
        <f t="shared" si="450"/>
        <v>9.5000000000000015E-2</v>
      </c>
      <c r="W1736" s="161">
        <f t="shared" si="451"/>
        <v>31.26787488781417</v>
      </c>
      <c r="X1736" s="121">
        <f t="shared" si="452"/>
        <v>1.3844549148689109</v>
      </c>
      <c r="Y1736" s="188">
        <v>27.689098297378216</v>
      </c>
      <c r="Z1736" s="148">
        <f t="shared" si="453"/>
        <v>9</v>
      </c>
      <c r="AA1736" s="148">
        <f t="shared" si="454"/>
        <v>11</v>
      </c>
      <c r="AB1736" s="122">
        <f t="shared" si="455"/>
        <v>329.135525134886</v>
      </c>
      <c r="AC1736" s="30">
        <f t="shared" si="456"/>
        <v>1141.454120792079</v>
      </c>
      <c r="AD1736" s="31">
        <f t="shared" si="457"/>
        <v>0.81818181818181823</v>
      </c>
      <c r="AE1736" s="164">
        <f t="shared" si="458"/>
        <v>48.26</v>
      </c>
      <c r="AF1736" s="165">
        <f t="shared" si="459"/>
        <v>1.3844549148689109</v>
      </c>
      <c r="AH1736" t="str">
        <f t="shared" si="460"/>
        <v>2025</v>
      </c>
    </row>
    <row r="1737" spans="1:34" x14ac:dyDescent="0.25">
      <c r="A1737" s="249" t="s">
        <v>573</v>
      </c>
      <c r="D1737" s="282" t="str">
        <f t="shared" si="445"/>
        <v>Q1 2025</v>
      </c>
      <c r="E1737" s="114" t="s">
        <v>138</v>
      </c>
      <c r="F1737" s="115" t="s">
        <v>83</v>
      </c>
      <c r="G1737" s="157" t="s">
        <v>43</v>
      </c>
      <c r="H1737" s="157" t="s">
        <v>197</v>
      </c>
      <c r="I1737" s="116" t="s">
        <v>73</v>
      </c>
      <c r="J1737" s="116" t="s">
        <v>51</v>
      </c>
      <c r="K1737" s="116" t="s">
        <v>168</v>
      </c>
      <c r="L1737" s="116" t="s">
        <v>168</v>
      </c>
      <c r="M1737" s="116" t="s">
        <v>569</v>
      </c>
      <c r="N1737" s="117">
        <v>1.5</v>
      </c>
      <c r="O1737" s="146">
        <v>464</v>
      </c>
      <c r="P1737" s="146">
        <v>464</v>
      </c>
      <c r="Q1737" s="242">
        <v>6.3E-2</v>
      </c>
      <c r="R1737" s="118" t="str">
        <f t="shared" si="446"/>
        <v>400 - 499</v>
      </c>
      <c r="S1737" s="118" t="str">
        <f t="shared" si="447"/>
        <v>1.4 - 1.59</v>
      </c>
      <c r="T1737" s="119">
        <f t="shared" si="448"/>
        <v>9.4500000000000001E-2</v>
      </c>
      <c r="U1737" s="120">
        <f t="shared" si="449"/>
        <v>4.5725714999999986E-2</v>
      </c>
      <c r="V1737" s="161">
        <f t="shared" si="450"/>
        <v>9.4499999999999987E-2</v>
      </c>
      <c r="W1737" s="161">
        <f t="shared" si="451"/>
        <v>41.340290855290313</v>
      </c>
      <c r="X1737" s="121">
        <f t="shared" si="452"/>
        <v>1.270210122742393</v>
      </c>
      <c r="Y1737" s="188">
        <v>20.162065440355445</v>
      </c>
      <c r="Z1737" s="148">
        <f t="shared" si="453"/>
        <v>1</v>
      </c>
      <c r="AA1737" s="148">
        <f t="shared" si="454"/>
        <v>1</v>
      </c>
      <c r="AB1737" s="122">
        <f t="shared" si="455"/>
        <v>437.46339529407737</v>
      </c>
      <c r="AC1737" s="30">
        <f t="shared" si="456"/>
        <v>725.80499999999984</v>
      </c>
      <c r="AD1737" s="31">
        <f t="shared" si="457"/>
        <v>1</v>
      </c>
      <c r="AE1737" s="164">
        <f t="shared" si="458"/>
        <v>38.099999999999994</v>
      </c>
      <c r="AF1737" s="165">
        <f t="shared" si="459"/>
        <v>1.270210122742393</v>
      </c>
      <c r="AH1737" t="str">
        <f t="shared" si="460"/>
        <v>2025</v>
      </c>
    </row>
    <row r="1738" spans="1:34" x14ac:dyDescent="0.25">
      <c r="A1738" s="249" t="s">
        <v>573</v>
      </c>
      <c r="D1738" s="282" t="str">
        <f t="shared" ref="D1738:D1801" si="461">F1738&amp;" "&amp;E1738</f>
        <v>Q1 2025</v>
      </c>
      <c r="E1738" s="114" t="s">
        <v>138</v>
      </c>
      <c r="F1738" s="115" t="s">
        <v>83</v>
      </c>
      <c r="G1738" s="157" t="s">
        <v>43</v>
      </c>
      <c r="H1738" s="157" t="s">
        <v>197</v>
      </c>
      <c r="I1738" s="116" t="s">
        <v>50</v>
      </c>
      <c r="J1738" s="116" t="s">
        <v>51</v>
      </c>
      <c r="K1738" s="116" t="s">
        <v>75</v>
      </c>
      <c r="L1738" s="116" t="s">
        <v>75</v>
      </c>
      <c r="M1738" s="116" t="s">
        <v>425</v>
      </c>
      <c r="N1738" s="117">
        <v>1.5</v>
      </c>
      <c r="O1738" s="146">
        <v>466</v>
      </c>
      <c r="P1738" s="146">
        <v>466</v>
      </c>
      <c r="Q1738" s="242">
        <v>0.65700000000000003</v>
      </c>
      <c r="R1738" s="118" t="str">
        <f t="shared" si="446"/>
        <v>400 - 499</v>
      </c>
      <c r="S1738" s="118" t="str">
        <f t="shared" si="447"/>
        <v>1.4 - 1.59</v>
      </c>
      <c r="T1738" s="119">
        <f t="shared" si="448"/>
        <v>0.98550000000000004</v>
      </c>
      <c r="U1738" s="120">
        <f t="shared" si="449"/>
        <v>0.47685388499999992</v>
      </c>
      <c r="V1738" s="161">
        <f t="shared" si="450"/>
        <v>0.98549999999999993</v>
      </c>
      <c r="W1738" s="161">
        <f t="shared" si="451"/>
        <v>432.97845268327154</v>
      </c>
      <c r="X1738" s="121">
        <f t="shared" si="452"/>
        <v>13.286230930110877</v>
      </c>
      <c r="Y1738" s="188">
        <v>20.2225737140196</v>
      </c>
      <c r="Z1738" s="148">
        <f t="shared" si="453"/>
        <v>1</v>
      </c>
      <c r="AA1738" s="148">
        <f t="shared" si="454"/>
        <v>1</v>
      </c>
      <c r="AB1738" s="122">
        <f t="shared" si="455"/>
        <v>439.34901337724153</v>
      </c>
      <c r="AC1738" s="30">
        <f t="shared" si="456"/>
        <v>725.80499999999984</v>
      </c>
      <c r="AD1738" s="31">
        <f t="shared" si="457"/>
        <v>1</v>
      </c>
      <c r="AE1738" s="164">
        <f t="shared" si="458"/>
        <v>38.099999999999994</v>
      </c>
      <c r="AF1738" s="165">
        <f t="shared" si="459"/>
        <v>13.286230930110877</v>
      </c>
      <c r="AH1738" t="str">
        <f t="shared" si="460"/>
        <v>2025</v>
      </c>
    </row>
    <row r="1739" spans="1:34" x14ac:dyDescent="0.25">
      <c r="A1739" s="249" t="s">
        <v>573</v>
      </c>
      <c r="D1739" s="282" t="str">
        <f t="shared" si="461"/>
        <v>Q1 2025</v>
      </c>
      <c r="E1739" s="114" t="s">
        <v>138</v>
      </c>
      <c r="F1739" s="115" t="s">
        <v>83</v>
      </c>
      <c r="G1739" s="157" t="s">
        <v>43</v>
      </c>
      <c r="H1739" s="157" t="s">
        <v>197</v>
      </c>
      <c r="I1739" s="116" t="s">
        <v>73</v>
      </c>
      <c r="J1739" s="116" t="s">
        <v>51</v>
      </c>
      <c r="K1739" s="116" t="s">
        <v>75</v>
      </c>
      <c r="L1739" s="116" t="s">
        <v>75</v>
      </c>
      <c r="M1739" s="116" t="s">
        <v>457</v>
      </c>
      <c r="N1739" s="117">
        <v>1.5</v>
      </c>
      <c r="O1739" s="146">
        <v>466</v>
      </c>
      <c r="P1739" s="146">
        <v>466</v>
      </c>
      <c r="Q1739" s="242">
        <v>0.127</v>
      </c>
      <c r="R1739" s="118" t="str">
        <f t="shared" si="446"/>
        <v>400 - 499</v>
      </c>
      <c r="S1739" s="118" t="str">
        <f t="shared" si="447"/>
        <v>1.4 - 1.59</v>
      </c>
      <c r="T1739" s="119">
        <f t="shared" si="448"/>
        <v>0.1905</v>
      </c>
      <c r="U1739" s="120">
        <f t="shared" si="449"/>
        <v>9.2177234999999982E-2</v>
      </c>
      <c r="V1739" s="161">
        <f t="shared" si="450"/>
        <v>0.19049999999999997</v>
      </c>
      <c r="W1739" s="161">
        <f t="shared" si="451"/>
        <v>83.695987048364515</v>
      </c>
      <c r="X1739" s="121">
        <f t="shared" si="452"/>
        <v>2.5682668616804891</v>
      </c>
      <c r="Y1739" s="188">
        <v>20.2225737140196</v>
      </c>
      <c r="Z1739" s="148">
        <f t="shared" si="453"/>
        <v>1</v>
      </c>
      <c r="AA1739" s="148">
        <f t="shared" si="454"/>
        <v>1</v>
      </c>
      <c r="AB1739" s="122">
        <f t="shared" si="455"/>
        <v>439.34901337724153</v>
      </c>
      <c r="AC1739" s="30">
        <f t="shared" si="456"/>
        <v>725.80499999999984</v>
      </c>
      <c r="AD1739" s="31">
        <f t="shared" si="457"/>
        <v>1</v>
      </c>
      <c r="AE1739" s="164">
        <f t="shared" si="458"/>
        <v>38.099999999999994</v>
      </c>
      <c r="AF1739" s="165">
        <f t="shared" si="459"/>
        <v>2.5682668616804891</v>
      </c>
      <c r="AH1739" t="str">
        <f t="shared" si="460"/>
        <v>2025</v>
      </c>
    </row>
    <row r="1740" spans="1:34" x14ac:dyDescent="0.25">
      <c r="A1740" s="249" t="s">
        <v>573</v>
      </c>
      <c r="D1740" s="282" t="str">
        <f t="shared" si="461"/>
        <v>Q1 2025</v>
      </c>
      <c r="E1740" s="114" t="s">
        <v>138</v>
      </c>
      <c r="F1740" s="115" t="s">
        <v>83</v>
      </c>
      <c r="G1740" s="157" t="s">
        <v>43</v>
      </c>
      <c r="H1740" s="157" t="s">
        <v>197</v>
      </c>
      <c r="I1740" s="116" t="s">
        <v>73</v>
      </c>
      <c r="J1740" s="116" t="s">
        <v>51</v>
      </c>
      <c r="K1740" s="116" t="s">
        <v>75</v>
      </c>
      <c r="L1740" s="116" t="s">
        <v>75</v>
      </c>
      <c r="M1740" s="116" t="s">
        <v>570</v>
      </c>
      <c r="N1740" s="117">
        <v>1.5</v>
      </c>
      <c r="O1740" s="146">
        <v>466</v>
      </c>
      <c r="P1740" s="146">
        <v>466</v>
      </c>
      <c r="Q1740" s="242">
        <v>0.23699999999999999</v>
      </c>
      <c r="R1740" s="118" t="str">
        <f t="shared" si="446"/>
        <v>400 - 499</v>
      </c>
      <c r="S1740" s="118" t="str">
        <f t="shared" si="447"/>
        <v>1.4 - 1.59</v>
      </c>
      <c r="T1740" s="119">
        <f t="shared" si="448"/>
        <v>0.35549999999999998</v>
      </c>
      <c r="U1740" s="120">
        <f t="shared" si="449"/>
        <v>0.17201578499999998</v>
      </c>
      <c r="V1740" s="161">
        <f t="shared" si="450"/>
        <v>0.35549999999999993</v>
      </c>
      <c r="W1740" s="161">
        <f t="shared" si="451"/>
        <v>156.18857425560935</v>
      </c>
      <c r="X1740" s="121">
        <f t="shared" si="452"/>
        <v>4.792749970222645</v>
      </c>
      <c r="Y1740" s="188">
        <v>20.2225737140196</v>
      </c>
      <c r="Z1740" s="148">
        <f t="shared" si="453"/>
        <v>1</v>
      </c>
      <c r="AA1740" s="148">
        <f t="shared" si="454"/>
        <v>1</v>
      </c>
      <c r="AB1740" s="122">
        <f t="shared" si="455"/>
        <v>439.34901337724153</v>
      </c>
      <c r="AC1740" s="30">
        <f t="shared" si="456"/>
        <v>725.80499999999984</v>
      </c>
      <c r="AD1740" s="31">
        <f t="shared" si="457"/>
        <v>1</v>
      </c>
      <c r="AE1740" s="164">
        <f t="shared" si="458"/>
        <v>38.099999999999994</v>
      </c>
      <c r="AF1740" s="165">
        <f t="shared" si="459"/>
        <v>4.792749970222645</v>
      </c>
      <c r="AH1740" t="str">
        <f t="shared" si="460"/>
        <v>2025</v>
      </c>
    </row>
    <row r="1741" spans="1:34" x14ac:dyDescent="0.25">
      <c r="A1741" s="249" t="s">
        <v>573</v>
      </c>
      <c r="D1741" s="282" t="str">
        <f t="shared" si="461"/>
        <v>Q1 2025</v>
      </c>
      <c r="E1741" s="114" t="s">
        <v>138</v>
      </c>
      <c r="F1741" s="115" t="s">
        <v>83</v>
      </c>
      <c r="G1741" s="157" t="s">
        <v>43</v>
      </c>
      <c r="H1741" s="157" t="s">
        <v>197</v>
      </c>
      <c r="I1741" s="116" t="s">
        <v>73</v>
      </c>
      <c r="J1741" s="116" t="s">
        <v>51</v>
      </c>
      <c r="K1741" s="116" t="s">
        <v>75</v>
      </c>
      <c r="L1741" s="116" t="s">
        <v>75</v>
      </c>
      <c r="M1741" s="116"/>
      <c r="N1741" s="117">
        <v>1.38</v>
      </c>
      <c r="O1741" s="146">
        <v>466</v>
      </c>
      <c r="P1741" s="146">
        <v>466</v>
      </c>
      <c r="Q1741" s="242">
        <v>0.218</v>
      </c>
      <c r="R1741" s="118" t="str">
        <f t="shared" si="446"/>
        <v>400 - 499</v>
      </c>
      <c r="S1741" s="118" t="str">
        <f t="shared" si="447"/>
        <v>1.2 - 1.39</v>
      </c>
      <c r="T1741" s="119">
        <f t="shared" si="448"/>
        <v>0.30084</v>
      </c>
      <c r="U1741" s="120">
        <f t="shared" si="449"/>
        <v>0.13392205473599991</v>
      </c>
      <c r="V1741" s="161">
        <f t="shared" si="450"/>
        <v>0.30083999999999994</v>
      </c>
      <c r="W1741" s="161">
        <f t="shared" si="451"/>
        <v>143.66712737435799</v>
      </c>
      <c r="X1741" s="121">
        <f t="shared" si="452"/>
        <v>4.4085210696562731</v>
      </c>
      <c r="Y1741" s="188">
        <v>20.2225737140196</v>
      </c>
      <c r="Z1741" s="148">
        <f t="shared" si="453"/>
        <v>1</v>
      </c>
      <c r="AA1741" s="148">
        <f t="shared" si="454"/>
        <v>1</v>
      </c>
      <c r="AB1741" s="122">
        <f t="shared" si="455"/>
        <v>477.55327541004516</v>
      </c>
      <c r="AC1741" s="30">
        <f t="shared" si="456"/>
        <v>614.32135199999971</v>
      </c>
      <c r="AD1741" s="31">
        <f t="shared" si="457"/>
        <v>1</v>
      </c>
      <c r="AE1741" s="164">
        <f t="shared" si="458"/>
        <v>35.051999999999992</v>
      </c>
      <c r="AF1741" s="165">
        <f t="shared" si="459"/>
        <v>4.4085210696562731</v>
      </c>
      <c r="AH1741" t="str">
        <f t="shared" si="460"/>
        <v>2025</v>
      </c>
    </row>
    <row r="1742" spans="1:34" x14ac:dyDescent="0.25">
      <c r="A1742" s="249" t="s">
        <v>573</v>
      </c>
      <c r="D1742" s="282" t="str">
        <f t="shared" si="461"/>
        <v>Q1 2025</v>
      </c>
      <c r="E1742" s="114" t="s">
        <v>138</v>
      </c>
      <c r="F1742" s="115" t="s">
        <v>83</v>
      </c>
      <c r="G1742" s="157" t="s">
        <v>43</v>
      </c>
      <c r="H1742" s="157" t="s">
        <v>197</v>
      </c>
      <c r="I1742" s="116" t="s">
        <v>50</v>
      </c>
      <c r="J1742" s="116" t="s">
        <v>51</v>
      </c>
      <c r="K1742" s="116" t="s">
        <v>78</v>
      </c>
      <c r="L1742" s="116" t="s">
        <v>78</v>
      </c>
      <c r="M1742" s="116" t="s">
        <v>304</v>
      </c>
      <c r="N1742" s="117">
        <v>1.91</v>
      </c>
      <c r="O1742" s="146">
        <v>378</v>
      </c>
      <c r="P1742" s="146">
        <v>496</v>
      </c>
      <c r="Q1742" s="242">
        <v>0.253</v>
      </c>
      <c r="R1742" s="118" t="str">
        <f t="shared" ref="R1742:R1805" si="462">VLOOKUP(MATCH(AB1742, PPIDefinition, 1), Index2PPICat, 2, FALSE)</f>
        <v>300 - 399</v>
      </c>
      <c r="S1742" s="118" t="str">
        <f t="shared" ref="S1742:S1805" si="463">VLOOKUP(MATCH(N1742, SizeDefinition, 1), Index2SizeCat, 2, FALSE)</f>
        <v>1.8 - 1.99</v>
      </c>
      <c r="T1742" s="119">
        <f t="shared" ref="T1742:T1805" si="464">N1742*Q1742</f>
        <v>0.48322999999999999</v>
      </c>
      <c r="U1742" s="120">
        <f t="shared" ref="U1742:U1805" si="465">Q1742*AC1742/1000</f>
        <v>0.28707159486569023</v>
      </c>
      <c r="V1742" s="161">
        <f t="shared" ref="V1742:V1805" si="466">Q1742*AE1742/25.4</f>
        <v>0.48322999999999999</v>
      </c>
      <c r="W1742" s="161">
        <f t="shared" ref="W1742:W1805" si="467">Q1742*SQRT(O1742^2+P1742^2)</f>
        <v>157.7754736960089</v>
      </c>
      <c r="X1742" s="121">
        <f t="shared" ref="X1742:X1805" si="468">IF(Q1742=0, 0, Q1742*Y1742)</f>
        <v>5.8520839034461698</v>
      </c>
      <c r="Y1742" s="188">
        <v>23.130766416783281</v>
      </c>
      <c r="Z1742" s="148">
        <f t="shared" ref="Z1742:Z1805" si="469">VLOOKUP(O1742&amp;" x "&amp;P1742, Reso2Code, 3, FALSE)</f>
        <v>189</v>
      </c>
      <c r="AA1742" s="148">
        <f t="shared" ref="AA1742:AA1805" si="470">VLOOKUP(O1742&amp;" x "&amp;P1742, Reso2Code, 4, FALSE)</f>
        <v>248</v>
      </c>
      <c r="AB1742" s="122">
        <f t="shared" ref="AB1742:AB1805" si="471">SQRT(O1742^2+P1742^2)/N1742</f>
        <v>326.5018183804998</v>
      </c>
      <c r="AC1742" s="30">
        <f t="shared" ref="AC1742:AC1805" si="472">AE1742^2*AD1742/(1+AD1742^2)</f>
        <v>1134.6703354375106</v>
      </c>
      <c r="AD1742" s="31">
        <f t="shared" ref="AD1742:AD1805" si="473">IF(Z1742=0, 0, Z1742/AA1742)</f>
        <v>0.76209677419354838</v>
      </c>
      <c r="AE1742" s="164">
        <f t="shared" ref="AE1742:AE1805" si="474">N1742*25.4</f>
        <v>48.513999999999996</v>
      </c>
      <c r="AF1742" s="165">
        <f t="shared" ref="AF1742:AF1805" si="475">Q1742*Y1742</f>
        <v>5.8520839034461698</v>
      </c>
      <c r="AH1742" t="str">
        <f t="shared" ref="AH1742:AH1805" si="476">TEXT(E1742, "####")</f>
        <v>2025</v>
      </c>
    </row>
    <row r="1743" spans="1:34" x14ac:dyDescent="0.25">
      <c r="A1743" s="249" t="s">
        <v>573</v>
      </c>
      <c r="D1743" s="282" t="str">
        <f t="shared" si="461"/>
        <v>Q1 2025</v>
      </c>
      <c r="E1743" s="114" t="s">
        <v>138</v>
      </c>
      <c r="F1743" s="115" t="s">
        <v>83</v>
      </c>
      <c r="G1743" s="157" t="s">
        <v>43</v>
      </c>
      <c r="H1743" s="157" t="s">
        <v>197</v>
      </c>
      <c r="I1743" s="116" t="s">
        <v>50</v>
      </c>
      <c r="J1743" s="116" t="s">
        <v>51</v>
      </c>
      <c r="K1743" s="116" t="s">
        <v>70</v>
      </c>
      <c r="L1743" s="116" t="s">
        <v>74</v>
      </c>
      <c r="M1743" s="116" t="s">
        <v>305</v>
      </c>
      <c r="N1743" s="117">
        <v>1.2</v>
      </c>
      <c r="O1743" s="146">
        <v>450</v>
      </c>
      <c r="P1743" s="146">
        <v>450</v>
      </c>
      <c r="Q1743" s="242">
        <v>4.4999999999999998E-2</v>
      </c>
      <c r="R1743" s="118" t="str">
        <f t="shared" si="462"/>
        <v>500 - 599</v>
      </c>
      <c r="S1743" s="118" t="str">
        <f t="shared" si="463"/>
        <v>1.2 - 1.39</v>
      </c>
      <c r="T1743" s="119">
        <f t="shared" si="464"/>
        <v>5.3999999999999999E-2</v>
      </c>
      <c r="U1743" s="120">
        <f t="shared" si="465"/>
        <v>2.0903183999999991E-2</v>
      </c>
      <c r="V1743" s="161">
        <f t="shared" si="466"/>
        <v>5.3999999999999992E-2</v>
      </c>
      <c r="W1743" s="161">
        <f t="shared" si="467"/>
        <v>28.637824638055175</v>
      </c>
      <c r="X1743" s="121">
        <f t="shared" si="468"/>
        <v>0.75787257770116379</v>
      </c>
      <c r="Y1743" s="188">
        <v>16.841612837803641</v>
      </c>
      <c r="Z1743" s="148">
        <f t="shared" si="469"/>
        <v>1</v>
      </c>
      <c r="AA1743" s="148">
        <f t="shared" si="470"/>
        <v>1</v>
      </c>
      <c r="AB1743" s="122">
        <f t="shared" si="471"/>
        <v>530.33008588991072</v>
      </c>
      <c r="AC1743" s="30">
        <f t="shared" si="472"/>
        <v>464.51519999999988</v>
      </c>
      <c r="AD1743" s="31">
        <f t="shared" si="473"/>
        <v>1</v>
      </c>
      <c r="AE1743" s="164">
        <f t="shared" si="474"/>
        <v>30.479999999999997</v>
      </c>
      <c r="AF1743" s="165">
        <f t="shared" si="475"/>
        <v>0.75787257770116379</v>
      </c>
      <c r="AH1743" t="str">
        <f t="shared" si="476"/>
        <v>2025</v>
      </c>
    </row>
    <row r="1744" spans="1:34" x14ac:dyDescent="0.25">
      <c r="A1744" s="249" t="s">
        <v>573</v>
      </c>
      <c r="D1744" s="282" t="str">
        <f t="shared" si="461"/>
        <v>Q1 2025</v>
      </c>
      <c r="E1744" s="114" t="s">
        <v>138</v>
      </c>
      <c r="F1744" s="115" t="s">
        <v>83</v>
      </c>
      <c r="G1744" s="157" t="s">
        <v>43</v>
      </c>
      <c r="H1744" s="157" t="s">
        <v>197</v>
      </c>
      <c r="I1744" s="116" t="s">
        <v>73</v>
      </c>
      <c r="J1744" s="116" t="s">
        <v>51</v>
      </c>
      <c r="K1744" s="116" t="s">
        <v>70</v>
      </c>
      <c r="L1744" s="116" t="s">
        <v>77</v>
      </c>
      <c r="M1744" s="116" t="s">
        <v>482</v>
      </c>
      <c r="N1744" s="117">
        <v>1.78</v>
      </c>
      <c r="O1744" s="146">
        <v>416</v>
      </c>
      <c r="P1744" s="146">
        <v>468</v>
      </c>
      <c r="Q1744" s="242">
        <v>7.0999999999999994E-2</v>
      </c>
      <c r="R1744" s="118" t="str">
        <f t="shared" si="462"/>
        <v>300 - 399</v>
      </c>
      <c r="S1744" s="118" t="str">
        <f t="shared" si="463"/>
        <v>1.6 - 1.79</v>
      </c>
      <c r="T1744" s="119">
        <f t="shared" si="464"/>
        <v>0.12637999999999999</v>
      </c>
      <c r="U1744" s="120">
        <f t="shared" si="465"/>
        <v>7.2065977336055145E-2</v>
      </c>
      <c r="V1744" s="161">
        <f t="shared" si="466"/>
        <v>0.12637999999999996</v>
      </c>
      <c r="W1744" s="161">
        <f t="shared" si="467"/>
        <v>44.457567184901151</v>
      </c>
      <c r="X1744" s="121">
        <f t="shared" si="468"/>
        <v>1.2256105281224001</v>
      </c>
      <c r="Y1744" s="188">
        <v>17.262120114400002</v>
      </c>
      <c r="Z1744" s="148">
        <f t="shared" si="469"/>
        <v>8</v>
      </c>
      <c r="AA1744" s="148">
        <f t="shared" si="470"/>
        <v>9</v>
      </c>
      <c r="AB1744" s="122">
        <f t="shared" si="471"/>
        <v>351.77692027932551</v>
      </c>
      <c r="AC1744" s="30">
        <f t="shared" si="472"/>
        <v>1015.0137652965515</v>
      </c>
      <c r="AD1744" s="31">
        <f t="shared" si="473"/>
        <v>0.88888888888888884</v>
      </c>
      <c r="AE1744" s="164">
        <f t="shared" si="474"/>
        <v>45.211999999999996</v>
      </c>
      <c r="AF1744" s="165">
        <f t="shared" si="475"/>
        <v>1.2256105281224001</v>
      </c>
      <c r="AH1744" t="str">
        <f t="shared" si="476"/>
        <v>2025</v>
      </c>
    </row>
    <row r="1745" spans="1:34" x14ac:dyDescent="0.25">
      <c r="A1745" s="249" t="s">
        <v>573</v>
      </c>
      <c r="D1745" s="282" t="str">
        <f t="shared" si="461"/>
        <v>Q1 2025</v>
      </c>
      <c r="E1745" s="114" t="s">
        <v>138</v>
      </c>
      <c r="F1745" s="115" t="s">
        <v>83</v>
      </c>
      <c r="G1745" s="157" t="s">
        <v>43</v>
      </c>
      <c r="H1745" s="157" t="s">
        <v>197</v>
      </c>
      <c r="I1745" s="116" t="s">
        <v>50</v>
      </c>
      <c r="J1745" s="116" t="s">
        <v>51</v>
      </c>
      <c r="K1745" s="116" t="s">
        <v>55</v>
      </c>
      <c r="L1745" s="116" t="s">
        <v>55</v>
      </c>
      <c r="M1745" s="116" t="s">
        <v>563</v>
      </c>
      <c r="N1745" s="117">
        <v>1.5</v>
      </c>
      <c r="O1745" s="146">
        <v>480</v>
      </c>
      <c r="P1745" s="146">
        <v>480</v>
      </c>
      <c r="Q1745" s="242">
        <v>0.155</v>
      </c>
      <c r="R1745" s="118" t="str">
        <f t="shared" si="462"/>
        <v>400 - 499</v>
      </c>
      <c r="S1745" s="118" t="str">
        <f t="shared" si="463"/>
        <v>1.4 - 1.59</v>
      </c>
      <c r="T1745" s="119">
        <f t="shared" si="464"/>
        <v>0.23249999999999998</v>
      </c>
      <c r="U1745" s="120">
        <f t="shared" si="465"/>
        <v>0.11249977499999997</v>
      </c>
      <c r="V1745" s="161">
        <f t="shared" si="466"/>
        <v>0.23249999999999998</v>
      </c>
      <c r="W1745" s="161">
        <f t="shared" si="467"/>
        <v>105.21748904055828</v>
      </c>
      <c r="X1745" s="121">
        <f t="shared" si="468"/>
        <v>3.2001504025986516</v>
      </c>
      <c r="Y1745" s="188">
        <v>20.646131629668719</v>
      </c>
      <c r="Z1745" s="148">
        <f t="shared" si="469"/>
        <v>1</v>
      </c>
      <c r="AA1745" s="148">
        <f t="shared" si="470"/>
        <v>1</v>
      </c>
      <c r="AB1745" s="122">
        <f t="shared" si="471"/>
        <v>452.54833995939043</v>
      </c>
      <c r="AC1745" s="30">
        <f t="shared" si="472"/>
        <v>725.80499999999984</v>
      </c>
      <c r="AD1745" s="31">
        <f t="shared" si="473"/>
        <v>1</v>
      </c>
      <c r="AE1745" s="164">
        <f t="shared" si="474"/>
        <v>38.099999999999994</v>
      </c>
      <c r="AF1745" s="165">
        <f t="shared" si="475"/>
        <v>3.2001504025986516</v>
      </c>
      <c r="AH1745" t="str">
        <f t="shared" si="476"/>
        <v>2025</v>
      </c>
    </row>
    <row r="1746" spans="1:34" x14ac:dyDescent="0.25">
      <c r="A1746" s="249" t="s">
        <v>573</v>
      </c>
      <c r="D1746" s="282" t="str">
        <f t="shared" si="461"/>
        <v>Q1 2025</v>
      </c>
      <c r="E1746" s="114" t="s">
        <v>138</v>
      </c>
      <c r="F1746" s="115" t="s">
        <v>83</v>
      </c>
      <c r="G1746" s="157" t="s">
        <v>43</v>
      </c>
      <c r="H1746" s="157" t="s">
        <v>197</v>
      </c>
      <c r="I1746" s="116" t="s">
        <v>88</v>
      </c>
      <c r="J1746" s="116" t="s">
        <v>51</v>
      </c>
      <c r="K1746" s="116" t="s">
        <v>55</v>
      </c>
      <c r="L1746" s="116" t="s">
        <v>55</v>
      </c>
      <c r="M1746" s="116"/>
      <c r="N1746" s="117">
        <v>1.2</v>
      </c>
      <c r="O1746" s="146">
        <v>360</v>
      </c>
      <c r="P1746" s="146">
        <v>360</v>
      </c>
      <c r="Q1746" s="242">
        <v>6.9684999999999997E-2</v>
      </c>
      <c r="R1746" s="118" t="str">
        <f t="shared" si="462"/>
        <v>400 - 499</v>
      </c>
      <c r="S1746" s="118" t="str">
        <f t="shared" si="463"/>
        <v>1.2 - 1.39</v>
      </c>
      <c r="T1746" s="119">
        <f t="shared" si="464"/>
        <v>8.3621999999999988E-2</v>
      </c>
      <c r="U1746" s="120">
        <f t="shared" si="465"/>
        <v>3.2369741711999994E-2</v>
      </c>
      <c r="V1746" s="161">
        <f t="shared" si="466"/>
        <v>8.3622000000000002E-2</v>
      </c>
      <c r="W1746" s="161">
        <f t="shared" si="467"/>
        <v>35.477809953828888</v>
      </c>
      <c r="X1746" s="121">
        <f t="shared" si="468"/>
        <v>1.011711854064733</v>
      </c>
      <c r="Y1746" s="188">
        <v>14.518359102600746</v>
      </c>
      <c r="Z1746" s="148">
        <f t="shared" si="469"/>
        <v>1</v>
      </c>
      <c r="AA1746" s="148">
        <f t="shared" si="470"/>
        <v>1</v>
      </c>
      <c r="AB1746" s="122">
        <f t="shared" si="471"/>
        <v>424.26406871192853</v>
      </c>
      <c r="AC1746" s="30">
        <f t="shared" si="472"/>
        <v>464.51519999999988</v>
      </c>
      <c r="AD1746" s="31">
        <f t="shared" si="473"/>
        <v>1</v>
      </c>
      <c r="AE1746" s="164">
        <f t="shared" si="474"/>
        <v>30.479999999999997</v>
      </c>
      <c r="AF1746" s="165">
        <f t="shared" si="475"/>
        <v>1.011711854064733</v>
      </c>
      <c r="AH1746" t="str">
        <f t="shared" si="476"/>
        <v>2025</v>
      </c>
    </row>
    <row r="1747" spans="1:34" x14ac:dyDescent="0.25">
      <c r="A1747" s="249" t="s">
        <v>573</v>
      </c>
      <c r="D1747" s="282" t="str">
        <f t="shared" si="461"/>
        <v>Q1 2025</v>
      </c>
      <c r="E1747" s="114" t="s">
        <v>138</v>
      </c>
      <c r="F1747" s="115" t="s">
        <v>83</v>
      </c>
      <c r="G1747" s="157" t="s">
        <v>43</v>
      </c>
      <c r="H1747" s="157" t="s">
        <v>197</v>
      </c>
      <c r="I1747" s="116" t="s">
        <v>88</v>
      </c>
      <c r="J1747" s="116" t="s">
        <v>51</v>
      </c>
      <c r="K1747" s="116" t="s">
        <v>55</v>
      </c>
      <c r="L1747" s="116" t="s">
        <v>55</v>
      </c>
      <c r="M1747" s="116"/>
      <c r="N1747" s="117">
        <v>1.31</v>
      </c>
      <c r="O1747" s="146">
        <v>360</v>
      </c>
      <c r="P1747" s="146">
        <v>360</v>
      </c>
      <c r="Q1747" s="242">
        <v>0.18016799999999999</v>
      </c>
      <c r="R1747" s="118" t="str">
        <f t="shared" si="462"/>
        <v>300 - 399</v>
      </c>
      <c r="S1747" s="118" t="str">
        <f t="shared" si="463"/>
        <v>1.2 - 1.39</v>
      </c>
      <c r="T1747" s="119">
        <f t="shared" si="464"/>
        <v>0.23602007999999999</v>
      </c>
      <c r="U1747" s="120">
        <f t="shared" si="465"/>
        <v>9.9737318202384004E-2</v>
      </c>
      <c r="V1747" s="161">
        <f t="shared" si="466"/>
        <v>0.23602008000000002</v>
      </c>
      <c r="W1747" s="161">
        <f t="shared" si="467"/>
        <v>91.72657047802889</v>
      </c>
      <c r="X1747" s="121">
        <f t="shared" si="468"/>
        <v>3.0656729644826917</v>
      </c>
      <c r="Y1747" s="188">
        <v>17.015635209819123</v>
      </c>
      <c r="Z1747" s="148">
        <f t="shared" si="469"/>
        <v>1</v>
      </c>
      <c r="AA1747" s="148">
        <f t="shared" si="470"/>
        <v>1</v>
      </c>
      <c r="AB1747" s="122">
        <f t="shared" si="471"/>
        <v>388.6388415681788</v>
      </c>
      <c r="AC1747" s="30">
        <f t="shared" si="472"/>
        <v>553.57953800000007</v>
      </c>
      <c r="AD1747" s="31">
        <f t="shared" si="473"/>
        <v>1</v>
      </c>
      <c r="AE1747" s="164">
        <f t="shared" si="474"/>
        <v>33.274000000000001</v>
      </c>
      <c r="AF1747" s="165">
        <f t="shared" si="475"/>
        <v>3.0656729644826917</v>
      </c>
      <c r="AH1747" t="str">
        <f t="shared" si="476"/>
        <v>2025</v>
      </c>
    </row>
    <row r="1748" spans="1:34" x14ac:dyDescent="0.25">
      <c r="A1748" s="249" t="s">
        <v>573</v>
      </c>
      <c r="D1748" s="282" t="str">
        <f t="shared" si="461"/>
        <v>Q1 2025</v>
      </c>
      <c r="E1748" s="114" t="s">
        <v>138</v>
      </c>
      <c r="F1748" s="115" t="s">
        <v>83</v>
      </c>
      <c r="G1748" s="157" t="s">
        <v>43</v>
      </c>
      <c r="H1748" s="157" t="s">
        <v>197</v>
      </c>
      <c r="I1748" s="116" t="s">
        <v>88</v>
      </c>
      <c r="J1748" s="116" t="s">
        <v>51</v>
      </c>
      <c r="K1748" s="116" t="s">
        <v>55</v>
      </c>
      <c r="L1748" s="116" t="s">
        <v>55</v>
      </c>
      <c r="M1748" s="116"/>
      <c r="N1748" s="117">
        <v>1.47</v>
      </c>
      <c r="O1748" s="146">
        <v>360</v>
      </c>
      <c r="P1748" s="146">
        <v>360</v>
      </c>
      <c r="Q1748" s="242">
        <v>1.004122</v>
      </c>
      <c r="R1748" s="118" t="str">
        <f t="shared" si="462"/>
        <v>300 - 399</v>
      </c>
      <c r="S1748" s="118" t="str">
        <f t="shared" si="463"/>
        <v>1.4 - 1.59</v>
      </c>
      <c r="T1748" s="119">
        <f t="shared" si="464"/>
        <v>1.4760593399999999</v>
      </c>
      <c r="U1748" s="120">
        <f t="shared" si="465"/>
        <v>0.6999364161888838</v>
      </c>
      <c r="V1748" s="161">
        <f t="shared" si="466"/>
        <v>1.4760593399999997</v>
      </c>
      <c r="W1748" s="161">
        <f t="shared" si="467"/>
        <v>511.21546224379091</v>
      </c>
      <c r="X1748" s="121">
        <f t="shared" si="468"/>
        <v>17.085773658153997</v>
      </c>
      <c r="Y1748" s="188">
        <v>17.015635209819123</v>
      </c>
      <c r="Z1748" s="148">
        <f t="shared" si="469"/>
        <v>1</v>
      </c>
      <c r="AA1748" s="148">
        <f t="shared" si="470"/>
        <v>1</v>
      </c>
      <c r="AB1748" s="122">
        <f t="shared" si="471"/>
        <v>346.33801527504369</v>
      </c>
      <c r="AC1748" s="30">
        <f t="shared" si="472"/>
        <v>697.06312199999979</v>
      </c>
      <c r="AD1748" s="31">
        <f t="shared" si="473"/>
        <v>1</v>
      </c>
      <c r="AE1748" s="164">
        <f t="shared" si="474"/>
        <v>37.337999999999994</v>
      </c>
      <c r="AF1748" s="165">
        <f t="shared" si="475"/>
        <v>17.085773658153997</v>
      </c>
      <c r="AH1748" t="str">
        <f t="shared" si="476"/>
        <v>2025</v>
      </c>
    </row>
    <row r="1749" spans="1:34" x14ac:dyDescent="0.25">
      <c r="A1749" s="249" t="s">
        <v>573</v>
      </c>
      <c r="D1749" s="282" t="str">
        <f t="shared" si="461"/>
        <v>Q1 2025</v>
      </c>
      <c r="E1749" s="114" t="s">
        <v>138</v>
      </c>
      <c r="F1749" s="115" t="s">
        <v>83</v>
      </c>
      <c r="G1749" s="157" t="s">
        <v>43</v>
      </c>
      <c r="H1749" s="157" t="s">
        <v>197</v>
      </c>
      <c r="I1749" s="116" t="s">
        <v>487</v>
      </c>
      <c r="J1749" s="116" t="s">
        <v>51</v>
      </c>
      <c r="K1749" s="116" t="s">
        <v>55</v>
      </c>
      <c r="L1749" s="116" t="s">
        <v>55</v>
      </c>
      <c r="M1749" s="116"/>
      <c r="N1749" s="117">
        <v>1.5</v>
      </c>
      <c r="O1749" s="146">
        <v>480</v>
      </c>
      <c r="P1749" s="146">
        <v>480</v>
      </c>
      <c r="Q1749" s="242">
        <v>0.28000000000000003</v>
      </c>
      <c r="R1749" s="118" t="str">
        <f t="shared" si="462"/>
        <v>400 - 499</v>
      </c>
      <c r="S1749" s="118" t="str">
        <f t="shared" si="463"/>
        <v>1.4 - 1.59</v>
      </c>
      <c r="T1749" s="119">
        <f t="shared" si="464"/>
        <v>0.42000000000000004</v>
      </c>
      <c r="U1749" s="120">
        <f t="shared" si="465"/>
        <v>0.20322539999999997</v>
      </c>
      <c r="V1749" s="161">
        <f t="shared" si="466"/>
        <v>0.42</v>
      </c>
      <c r="W1749" s="161">
        <f t="shared" si="467"/>
        <v>190.070302782944</v>
      </c>
      <c r="X1749" s="121">
        <f t="shared" si="468"/>
        <v>6.8950000000000005</v>
      </c>
      <c r="Y1749" s="188">
        <v>24.625</v>
      </c>
      <c r="Z1749" s="148">
        <f t="shared" si="469"/>
        <v>1</v>
      </c>
      <c r="AA1749" s="148">
        <f t="shared" si="470"/>
        <v>1</v>
      </c>
      <c r="AB1749" s="122">
        <f t="shared" si="471"/>
        <v>452.54833995939043</v>
      </c>
      <c r="AC1749" s="30">
        <f t="shared" si="472"/>
        <v>725.80499999999984</v>
      </c>
      <c r="AD1749" s="31">
        <f t="shared" si="473"/>
        <v>1</v>
      </c>
      <c r="AE1749" s="164">
        <f t="shared" si="474"/>
        <v>38.099999999999994</v>
      </c>
      <c r="AF1749" s="165">
        <f t="shared" si="475"/>
        <v>6.8950000000000005</v>
      </c>
      <c r="AH1749" t="str">
        <f t="shared" si="476"/>
        <v>2025</v>
      </c>
    </row>
    <row r="1750" spans="1:34" x14ac:dyDescent="0.25">
      <c r="A1750" s="249" t="s">
        <v>573</v>
      </c>
      <c r="D1750" s="282" t="str">
        <f t="shared" si="461"/>
        <v>Q1 2025</v>
      </c>
      <c r="E1750" s="114" t="s">
        <v>138</v>
      </c>
      <c r="F1750" s="115" t="s">
        <v>83</v>
      </c>
      <c r="G1750" s="157" t="s">
        <v>43</v>
      </c>
      <c r="H1750" s="157" t="s">
        <v>197</v>
      </c>
      <c r="I1750" s="116" t="s">
        <v>72</v>
      </c>
      <c r="J1750" s="116" t="s">
        <v>45</v>
      </c>
      <c r="K1750" s="116" t="s">
        <v>168</v>
      </c>
      <c r="L1750" s="116" t="s">
        <v>168</v>
      </c>
      <c r="M1750" s="116" t="s">
        <v>486</v>
      </c>
      <c r="N1750" s="117">
        <v>1.85</v>
      </c>
      <c r="O1750" s="146">
        <v>390</v>
      </c>
      <c r="P1750" s="146">
        <v>450</v>
      </c>
      <c r="Q1750" s="242">
        <v>2.3E-2</v>
      </c>
      <c r="R1750" s="118" t="str">
        <f t="shared" si="462"/>
        <v>300 - 399</v>
      </c>
      <c r="S1750" s="118" t="str">
        <f t="shared" si="463"/>
        <v>1.8 - 1.99</v>
      </c>
      <c r="T1750" s="119">
        <f t="shared" si="464"/>
        <v>4.2550000000000004E-2</v>
      </c>
      <c r="U1750" s="120">
        <f t="shared" si="465"/>
        <v>2.5134897331218271E-2</v>
      </c>
      <c r="V1750" s="161">
        <f t="shared" si="466"/>
        <v>4.2550000000000004E-2</v>
      </c>
      <c r="W1750" s="161">
        <f t="shared" si="467"/>
        <v>13.696108936482654</v>
      </c>
      <c r="X1750" s="121">
        <f t="shared" si="468"/>
        <v>0.26717589956915549</v>
      </c>
      <c r="Y1750" s="188">
        <v>11.616343459528501</v>
      </c>
      <c r="Z1750" s="148">
        <f t="shared" si="469"/>
        <v>13</v>
      </c>
      <c r="AA1750" s="148">
        <f t="shared" si="470"/>
        <v>15</v>
      </c>
      <c r="AB1750" s="122">
        <f t="shared" si="471"/>
        <v>321.88270120993309</v>
      </c>
      <c r="AC1750" s="30">
        <f t="shared" si="472"/>
        <v>1092.8216230964467</v>
      </c>
      <c r="AD1750" s="31">
        <f t="shared" si="473"/>
        <v>0.8666666666666667</v>
      </c>
      <c r="AE1750" s="164">
        <f t="shared" si="474"/>
        <v>46.99</v>
      </c>
      <c r="AF1750" s="165">
        <f t="shared" si="475"/>
        <v>0.26717589956915549</v>
      </c>
      <c r="AH1750" t="str">
        <f t="shared" si="476"/>
        <v>2025</v>
      </c>
    </row>
    <row r="1751" spans="1:34" x14ac:dyDescent="0.25">
      <c r="A1751" s="249" t="s">
        <v>573</v>
      </c>
      <c r="D1751" s="282" t="str">
        <f t="shared" si="461"/>
        <v>Q1 2025</v>
      </c>
      <c r="E1751" s="114" t="s">
        <v>138</v>
      </c>
      <c r="F1751" s="115" t="s">
        <v>83</v>
      </c>
      <c r="G1751" s="157" t="s">
        <v>43</v>
      </c>
      <c r="H1751" s="157" t="s">
        <v>197</v>
      </c>
      <c r="I1751" s="116" t="s">
        <v>72</v>
      </c>
      <c r="J1751" s="116" t="s">
        <v>45</v>
      </c>
      <c r="K1751" s="116" t="s">
        <v>168</v>
      </c>
      <c r="L1751" s="116" t="s">
        <v>168</v>
      </c>
      <c r="M1751" s="116" t="s">
        <v>457</v>
      </c>
      <c r="N1751" s="117">
        <v>1.744</v>
      </c>
      <c r="O1751" s="146">
        <v>390</v>
      </c>
      <c r="P1751" s="146">
        <v>450</v>
      </c>
      <c r="Q1751" s="242">
        <v>2.1999999999999999E-2</v>
      </c>
      <c r="R1751" s="118" t="str">
        <f t="shared" si="462"/>
        <v>300 - 399</v>
      </c>
      <c r="S1751" s="118" t="str">
        <f t="shared" si="463"/>
        <v>1.6 - 1.79</v>
      </c>
      <c r="T1751" s="119">
        <f t="shared" si="464"/>
        <v>3.8367999999999999E-2</v>
      </c>
      <c r="U1751" s="120">
        <f t="shared" si="465"/>
        <v>2.1365913449518777E-2</v>
      </c>
      <c r="V1751" s="161">
        <f t="shared" si="466"/>
        <v>3.8367999999999992E-2</v>
      </c>
      <c r="W1751" s="161">
        <f t="shared" si="467"/>
        <v>13.100625939244276</v>
      </c>
      <c r="X1751" s="121">
        <f t="shared" si="468"/>
        <v>0.255559556109627</v>
      </c>
      <c r="Y1751" s="188">
        <v>11.616343459528501</v>
      </c>
      <c r="Z1751" s="148">
        <f t="shared" si="469"/>
        <v>13</v>
      </c>
      <c r="AA1751" s="148">
        <f t="shared" si="470"/>
        <v>15</v>
      </c>
      <c r="AB1751" s="122">
        <f t="shared" si="471"/>
        <v>341.44667272842673</v>
      </c>
      <c r="AC1751" s="30">
        <f t="shared" si="472"/>
        <v>971.17788406903526</v>
      </c>
      <c r="AD1751" s="31">
        <f t="shared" si="473"/>
        <v>0.8666666666666667</v>
      </c>
      <c r="AE1751" s="164">
        <f t="shared" si="474"/>
        <v>44.297599999999996</v>
      </c>
      <c r="AF1751" s="165">
        <f t="shared" si="475"/>
        <v>0.255559556109627</v>
      </c>
      <c r="AH1751" t="str">
        <f t="shared" si="476"/>
        <v>2025</v>
      </c>
    </row>
    <row r="1752" spans="1:34" x14ac:dyDescent="0.25">
      <c r="A1752" s="249" t="s">
        <v>573</v>
      </c>
      <c r="D1752" s="282" t="str">
        <f t="shared" si="461"/>
        <v>Q1 2025</v>
      </c>
      <c r="E1752" s="114" t="s">
        <v>138</v>
      </c>
      <c r="F1752" s="115" t="s">
        <v>83</v>
      </c>
      <c r="G1752" s="157" t="s">
        <v>43</v>
      </c>
      <c r="H1752" s="157" t="s">
        <v>197</v>
      </c>
      <c r="I1752" s="116" t="s">
        <v>73</v>
      </c>
      <c r="J1752" s="116" t="s">
        <v>45</v>
      </c>
      <c r="K1752" s="116" t="s">
        <v>168</v>
      </c>
      <c r="L1752" s="116" t="s">
        <v>168</v>
      </c>
      <c r="M1752" s="116" t="s">
        <v>460</v>
      </c>
      <c r="N1752" s="117">
        <v>1.85</v>
      </c>
      <c r="O1752" s="146">
        <v>408</v>
      </c>
      <c r="P1752" s="146">
        <v>480</v>
      </c>
      <c r="Q1752" s="242">
        <v>1.4E-2</v>
      </c>
      <c r="R1752" s="118" t="str">
        <f t="shared" si="462"/>
        <v>300 - 399</v>
      </c>
      <c r="S1752" s="118" t="str">
        <f t="shared" si="463"/>
        <v>1.8 - 1.99</v>
      </c>
      <c r="T1752" s="119">
        <f t="shared" si="464"/>
        <v>2.5900000000000003E-2</v>
      </c>
      <c r="U1752" s="120">
        <f t="shared" si="465"/>
        <v>1.5254522606676342E-2</v>
      </c>
      <c r="V1752" s="161">
        <f t="shared" si="466"/>
        <v>2.5900000000000003E-2</v>
      </c>
      <c r="W1752" s="161">
        <f t="shared" si="467"/>
        <v>8.8195999909292944</v>
      </c>
      <c r="X1752" s="121">
        <f t="shared" si="468"/>
        <v>0.1731733861066902</v>
      </c>
      <c r="Y1752" s="188">
        <v>12.369527579049299</v>
      </c>
      <c r="Z1752" s="148">
        <f t="shared" si="469"/>
        <v>17</v>
      </c>
      <c r="AA1752" s="148">
        <f t="shared" si="470"/>
        <v>20</v>
      </c>
      <c r="AB1752" s="122">
        <f t="shared" si="471"/>
        <v>340.52509617487618</v>
      </c>
      <c r="AC1752" s="30">
        <f t="shared" si="472"/>
        <v>1089.6087576197388</v>
      </c>
      <c r="AD1752" s="31">
        <f t="shared" si="473"/>
        <v>0.85</v>
      </c>
      <c r="AE1752" s="164">
        <f t="shared" si="474"/>
        <v>46.99</v>
      </c>
      <c r="AF1752" s="165">
        <f t="shared" si="475"/>
        <v>0.1731733861066902</v>
      </c>
      <c r="AH1752" t="str">
        <f t="shared" si="476"/>
        <v>2025</v>
      </c>
    </row>
    <row r="1753" spans="1:34" x14ac:dyDescent="0.25">
      <c r="A1753" s="249" t="s">
        <v>573</v>
      </c>
      <c r="D1753" s="282" t="str">
        <f t="shared" si="461"/>
        <v>Q1 2025</v>
      </c>
      <c r="E1753" s="114" t="s">
        <v>138</v>
      </c>
      <c r="F1753" s="115" t="s">
        <v>83</v>
      </c>
      <c r="G1753" s="157" t="s">
        <v>43</v>
      </c>
      <c r="H1753" s="157" t="s">
        <v>197</v>
      </c>
      <c r="I1753" s="116" t="s">
        <v>58</v>
      </c>
      <c r="J1753" s="116" t="s">
        <v>45</v>
      </c>
      <c r="K1753" s="116" t="s">
        <v>75</v>
      </c>
      <c r="L1753" s="116" t="s">
        <v>75</v>
      </c>
      <c r="M1753" s="116" t="s">
        <v>276</v>
      </c>
      <c r="N1753" s="117">
        <v>1.47</v>
      </c>
      <c r="O1753" s="146">
        <v>194</v>
      </c>
      <c r="P1753" s="146">
        <v>368</v>
      </c>
      <c r="Q1753" s="242">
        <v>0.35</v>
      </c>
      <c r="R1753" s="118" t="str">
        <f t="shared" si="462"/>
        <v>200 - 299</v>
      </c>
      <c r="S1753" s="118" t="str">
        <f t="shared" si="463"/>
        <v>1.4 - 1.59</v>
      </c>
      <c r="T1753" s="119">
        <f t="shared" si="464"/>
        <v>0.51449999999999996</v>
      </c>
      <c r="U1753" s="120">
        <f t="shared" si="465"/>
        <v>0.20129036914409332</v>
      </c>
      <c r="V1753" s="161">
        <f t="shared" si="466"/>
        <v>0.51449999999999996</v>
      </c>
      <c r="W1753" s="161">
        <f t="shared" si="467"/>
        <v>145.6016826825844</v>
      </c>
      <c r="X1753" s="121">
        <f t="shared" si="468"/>
        <v>2.9876303407658402</v>
      </c>
      <c r="Y1753" s="188">
        <v>8.5360866879024009</v>
      </c>
      <c r="Z1753" s="148">
        <f t="shared" si="469"/>
        <v>97</v>
      </c>
      <c r="AA1753" s="148">
        <f t="shared" si="470"/>
        <v>184</v>
      </c>
      <c r="AB1753" s="122">
        <f t="shared" si="471"/>
        <v>282.99646779899786</v>
      </c>
      <c r="AC1753" s="30">
        <f t="shared" si="472"/>
        <v>575.11534041169523</v>
      </c>
      <c r="AD1753" s="31">
        <f t="shared" si="473"/>
        <v>0.52717391304347827</v>
      </c>
      <c r="AE1753" s="164">
        <f t="shared" si="474"/>
        <v>37.337999999999994</v>
      </c>
      <c r="AF1753" s="165">
        <f t="shared" si="475"/>
        <v>2.9876303407658402</v>
      </c>
      <c r="AH1753" t="str">
        <f t="shared" si="476"/>
        <v>2025</v>
      </c>
    </row>
    <row r="1754" spans="1:34" x14ac:dyDescent="0.25">
      <c r="A1754" s="249" t="s">
        <v>573</v>
      </c>
      <c r="D1754" s="282" t="str">
        <f t="shared" si="461"/>
        <v>Q1 2025</v>
      </c>
      <c r="E1754" s="114" t="s">
        <v>138</v>
      </c>
      <c r="F1754" s="115" t="s">
        <v>83</v>
      </c>
      <c r="G1754" s="157" t="s">
        <v>43</v>
      </c>
      <c r="H1754" s="157" t="s">
        <v>197</v>
      </c>
      <c r="I1754" s="116" t="s">
        <v>58</v>
      </c>
      <c r="J1754" s="116" t="s">
        <v>45</v>
      </c>
      <c r="K1754" s="116" t="s">
        <v>75</v>
      </c>
      <c r="L1754" s="116" t="s">
        <v>75</v>
      </c>
      <c r="M1754" s="116" t="s">
        <v>283</v>
      </c>
      <c r="N1754" s="117">
        <v>1.43</v>
      </c>
      <c r="O1754" s="146">
        <v>466</v>
      </c>
      <c r="P1754" s="146">
        <v>466</v>
      </c>
      <c r="Q1754" s="242">
        <v>0.7</v>
      </c>
      <c r="R1754" s="118" t="str">
        <f t="shared" si="462"/>
        <v>400 - 499</v>
      </c>
      <c r="S1754" s="118" t="str">
        <f t="shared" si="463"/>
        <v>1.4 - 1.59</v>
      </c>
      <c r="T1754" s="119">
        <f t="shared" si="464"/>
        <v>1.0009999999999999</v>
      </c>
      <c r="U1754" s="120">
        <f t="shared" si="465"/>
        <v>0.4617506893999998</v>
      </c>
      <c r="V1754" s="161">
        <f t="shared" si="466"/>
        <v>1.0009999999999999</v>
      </c>
      <c r="W1754" s="161">
        <f t="shared" si="467"/>
        <v>461.31646404610353</v>
      </c>
      <c r="X1754" s="121">
        <f t="shared" si="468"/>
        <v>8.8450633551149096</v>
      </c>
      <c r="Y1754" s="188">
        <v>12.6358047930213</v>
      </c>
      <c r="Z1754" s="148">
        <f t="shared" si="469"/>
        <v>1</v>
      </c>
      <c r="AA1754" s="148">
        <f t="shared" si="470"/>
        <v>1</v>
      </c>
      <c r="AB1754" s="122">
        <f t="shared" si="471"/>
        <v>460.85560843766592</v>
      </c>
      <c r="AC1754" s="30">
        <f t="shared" si="472"/>
        <v>659.64384199999984</v>
      </c>
      <c r="AD1754" s="31">
        <f t="shared" si="473"/>
        <v>1</v>
      </c>
      <c r="AE1754" s="164">
        <f t="shared" si="474"/>
        <v>36.321999999999996</v>
      </c>
      <c r="AF1754" s="165">
        <f t="shared" si="475"/>
        <v>8.8450633551149096</v>
      </c>
      <c r="AH1754" t="str">
        <f t="shared" si="476"/>
        <v>2025</v>
      </c>
    </row>
    <row r="1755" spans="1:34" x14ac:dyDescent="0.25">
      <c r="A1755" s="249" t="s">
        <v>573</v>
      </c>
      <c r="D1755" s="282" t="str">
        <f t="shared" si="461"/>
        <v>Q1 2025</v>
      </c>
      <c r="E1755" s="114" t="s">
        <v>138</v>
      </c>
      <c r="F1755" s="115" t="s">
        <v>83</v>
      </c>
      <c r="G1755" s="157" t="s">
        <v>43</v>
      </c>
      <c r="H1755" s="157" t="s">
        <v>197</v>
      </c>
      <c r="I1755" s="116" t="s">
        <v>58</v>
      </c>
      <c r="J1755" s="116" t="s">
        <v>45</v>
      </c>
      <c r="K1755" s="116" t="s">
        <v>75</v>
      </c>
      <c r="L1755" s="116" t="s">
        <v>75</v>
      </c>
      <c r="M1755" s="116" t="s">
        <v>291</v>
      </c>
      <c r="N1755" s="117">
        <v>1.74</v>
      </c>
      <c r="O1755" s="146">
        <v>336</v>
      </c>
      <c r="P1755" s="146">
        <v>580</v>
      </c>
      <c r="Q1755" s="242">
        <v>0.19500000000000001</v>
      </c>
      <c r="R1755" s="118" t="str">
        <f t="shared" si="462"/>
        <v>300 - 399</v>
      </c>
      <c r="S1755" s="118" t="str">
        <f t="shared" si="463"/>
        <v>1.6 - 1.79</v>
      </c>
      <c r="T1755" s="119">
        <f t="shared" si="464"/>
        <v>0.33929999999999999</v>
      </c>
      <c r="U1755" s="120">
        <f t="shared" si="465"/>
        <v>0.165209592487504</v>
      </c>
      <c r="V1755" s="161">
        <f t="shared" si="466"/>
        <v>0.33929999999999999</v>
      </c>
      <c r="W1755" s="161">
        <f t="shared" si="467"/>
        <v>130.70761416229738</v>
      </c>
      <c r="X1755" s="121">
        <f t="shared" si="468"/>
        <v>2.4120578779146133</v>
      </c>
      <c r="Y1755" s="188">
        <v>12.369527579049299</v>
      </c>
      <c r="Z1755" s="148">
        <f t="shared" si="469"/>
        <v>84</v>
      </c>
      <c r="AA1755" s="148">
        <f t="shared" si="470"/>
        <v>145</v>
      </c>
      <c r="AB1755" s="122">
        <f t="shared" si="471"/>
        <v>385.22727427732792</v>
      </c>
      <c r="AC1755" s="30">
        <f t="shared" si="472"/>
        <v>847.22867942309745</v>
      </c>
      <c r="AD1755" s="31">
        <f t="shared" si="473"/>
        <v>0.57931034482758625</v>
      </c>
      <c r="AE1755" s="164">
        <f t="shared" si="474"/>
        <v>44.195999999999998</v>
      </c>
      <c r="AF1755" s="165">
        <f t="shared" si="475"/>
        <v>2.4120578779146133</v>
      </c>
      <c r="AH1755" t="str">
        <f t="shared" si="476"/>
        <v>2025</v>
      </c>
    </row>
    <row r="1756" spans="1:34" x14ac:dyDescent="0.25">
      <c r="A1756" s="249" t="s">
        <v>573</v>
      </c>
      <c r="D1756" s="282" t="str">
        <f t="shared" si="461"/>
        <v>Q1 2025</v>
      </c>
      <c r="E1756" s="114" t="s">
        <v>138</v>
      </c>
      <c r="F1756" s="115" t="s">
        <v>83</v>
      </c>
      <c r="G1756" s="157" t="s">
        <v>43</v>
      </c>
      <c r="H1756" s="157" t="s">
        <v>197</v>
      </c>
      <c r="I1756" s="116" t="s">
        <v>72</v>
      </c>
      <c r="J1756" s="116" t="s">
        <v>45</v>
      </c>
      <c r="K1756" s="116" t="s">
        <v>75</v>
      </c>
      <c r="L1756" s="116" t="s">
        <v>75</v>
      </c>
      <c r="M1756" s="116"/>
      <c r="N1756" s="117">
        <v>1.43</v>
      </c>
      <c r="O1756" s="146">
        <v>466</v>
      </c>
      <c r="P1756" s="146">
        <v>466</v>
      </c>
      <c r="Q1756" s="242">
        <v>0.2</v>
      </c>
      <c r="R1756" s="118" t="str">
        <f t="shared" si="462"/>
        <v>400 - 499</v>
      </c>
      <c r="S1756" s="118" t="str">
        <f t="shared" si="463"/>
        <v>1.4 - 1.59</v>
      </c>
      <c r="T1756" s="119">
        <f t="shared" si="464"/>
        <v>0.28599999999999998</v>
      </c>
      <c r="U1756" s="120">
        <f t="shared" si="465"/>
        <v>0.13192876839999998</v>
      </c>
      <c r="V1756" s="161">
        <f t="shared" si="466"/>
        <v>0.28599999999999998</v>
      </c>
      <c r="W1756" s="161">
        <f t="shared" si="467"/>
        <v>131.80470401317245</v>
      </c>
      <c r="X1756" s="121">
        <f t="shared" si="468"/>
        <v>2.5271609586042603</v>
      </c>
      <c r="Y1756" s="188">
        <v>12.6358047930213</v>
      </c>
      <c r="Z1756" s="148">
        <f t="shared" si="469"/>
        <v>1</v>
      </c>
      <c r="AA1756" s="148">
        <f t="shared" si="470"/>
        <v>1</v>
      </c>
      <c r="AB1756" s="122">
        <f t="shared" si="471"/>
        <v>460.85560843766592</v>
      </c>
      <c r="AC1756" s="30">
        <f t="shared" si="472"/>
        <v>659.64384199999984</v>
      </c>
      <c r="AD1756" s="31">
        <f t="shared" si="473"/>
        <v>1</v>
      </c>
      <c r="AE1756" s="164">
        <f t="shared" si="474"/>
        <v>36.321999999999996</v>
      </c>
      <c r="AF1756" s="165">
        <f t="shared" si="475"/>
        <v>2.5271609586042603</v>
      </c>
      <c r="AH1756" t="str">
        <f t="shared" si="476"/>
        <v>2025</v>
      </c>
    </row>
    <row r="1757" spans="1:34" x14ac:dyDescent="0.25">
      <c r="A1757" s="249" t="s">
        <v>573</v>
      </c>
      <c r="D1757" s="282" t="str">
        <f t="shared" si="461"/>
        <v>Q1 2025</v>
      </c>
      <c r="E1757" s="114" t="s">
        <v>138</v>
      </c>
      <c r="F1757" s="115" t="s">
        <v>83</v>
      </c>
      <c r="G1757" s="157" t="s">
        <v>43</v>
      </c>
      <c r="H1757" s="157" t="s">
        <v>197</v>
      </c>
      <c r="I1757" s="116" t="s">
        <v>72</v>
      </c>
      <c r="J1757" s="116" t="s">
        <v>45</v>
      </c>
      <c r="K1757" s="116" t="s">
        <v>75</v>
      </c>
      <c r="L1757" s="116" t="s">
        <v>75</v>
      </c>
      <c r="M1757" s="116" t="s">
        <v>481</v>
      </c>
      <c r="N1757" s="117">
        <v>1.47</v>
      </c>
      <c r="O1757" s="146">
        <v>194</v>
      </c>
      <c r="P1757" s="146">
        <v>368</v>
      </c>
      <c r="Q1757" s="242">
        <v>0.08</v>
      </c>
      <c r="R1757" s="118" t="str">
        <f t="shared" si="462"/>
        <v>200 - 299</v>
      </c>
      <c r="S1757" s="118" t="str">
        <f t="shared" si="463"/>
        <v>1.4 - 1.59</v>
      </c>
      <c r="T1757" s="119">
        <f t="shared" si="464"/>
        <v>0.1176</v>
      </c>
      <c r="U1757" s="120">
        <f t="shared" si="465"/>
        <v>4.6009227232935622E-2</v>
      </c>
      <c r="V1757" s="161">
        <f t="shared" si="466"/>
        <v>0.11759999999999998</v>
      </c>
      <c r="W1757" s="161">
        <f t="shared" si="467"/>
        <v>33.280384613162148</v>
      </c>
      <c r="X1757" s="121">
        <f t="shared" si="468"/>
        <v>0.68288693503219211</v>
      </c>
      <c r="Y1757" s="188">
        <v>8.5360866879024009</v>
      </c>
      <c r="Z1757" s="148">
        <f t="shared" si="469"/>
        <v>97</v>
      </c>
      <c r="AA1757" s="148">
        <f t="shared" si="470"/>
        <v>184</v>
      </c>
      <c r="AB1757" s="122">
        <f t="shared" si="471"/>
        <v>282.99646779899786</v>
      </c>
      <c r="AC1757" s="30">
        <f t="shared" si="472"/>
        <v>575.11534041169523</v>
      </c>
      <c r="AD1757" s="31">
        <f t="shared" si="473"/>
        <v>0.52717391304347827</v>
      </c>
      <c r="AE1757" s="164">
        <f t="shared" si="474"/>
        <v>37.337999999999994</v>
      </c>
      <c r="AF1757" s="165">
        <f t="shared" si="475"/>
        <v>0.68288693503219211</v>
      </c>
      <c r="AH1757" t="str">
        <f t="shared" si="476"/>
        <v>2025</v>
      </c>
    </row>
    <row r="1758" spans="1:34" x14ac:dyDescent="0.25">
      <c r="A1758" s="249" t="s">
        <v>573</v>
      </c>
      <c r="D1758" s="282" t="str">
        <f t="shared" si="461"/>
        <v>Q1 2025</v>
      </c>
      <c r="E1758" s="114" t="s">
        <v>138</v>
      </c>
      <c r="F1758" s="115" t="s">
        <v>83</v>
      </c>
      <c r="G1758" s="157" t="s">
        <v>43</v>
      </c>
      <c r="H1758" s="157" t="s">
        <v>197</v>
      </c>
      <c r="I1758" s="116" t="s">
        <v>72</v>
      </c>
      <c r="J1758" s="116" t="s">
        <v>45</v>
      </c>
      <c r="K1758" s="116" t="s">
        <v>75</v>
      </c>
      <c r="L1758" s="116" t="s">
        <v>75</v>
      </c>
      <c r="M1758" s="116" t="s">
        <v>164</v>
      </c>
      <c r="N1758" s="117">
        <v>1.41</v>
      </c>
      <c r="O1758" s="146">
        <v>320</v>
      </c>
      <c r="P1758" s="146">
        <v>360</v>
      </c>
      <c r="Q1758" s="242">
        <v>0.2</v>
      </c>
      <c r="R1758" s="118" t="str">
        <f t="shared" si="462"/>
        <v>300 - 399</v>
      </c>
      <c r="S1758" s="118" t="str">
        <f t="shared" si="463"/>
        <v>1.4 - 1.59</v>
      </c>
      <c r="T1758" s="119">
        <f t="shared" si="464"/>
        <v>0.28199999999999997</v>
      </c>
      <c r="U1758" s="120">
        <f t="shared" si="465"/>
        <v>0.12737967849931028</v>
      </c>
      <c r="V1758" s="161">
        <f t="shared" si="466"/>
        <v>0.28199999999999997</v>
      </c>
      <c r="W1758" s="161">
        <f t="shared" si="467"/>
        <v>96.332756630338366</v>
      </c>
      <c r="X1758" s="121">
        <f t="shared" si="468"/>
        <v>1.9687396013029801</v>
      </c>
      <c r="Y1758" s="188">
        <v>9.8436980065149005</v>
      </c>
      <c r="Z1758" s="148">
        <f t="shared" si="469"/>
        <v>8</v>
      </c>
      <c r="AA1758" s="148">
        <f t="shared" si="470"/>
        <v>9</v>
      </c>
      <c r="AB1758" s="122">
        <f t="shared" si="471"/>
        <v>341.60551996573889</v>
      </c>
      <c r="AC1758" s="30">
        <f t="shared" si="472"/>
        <v>636.89839249655142</v>
      </c>
      <c r="AD1758" s="31">
        <f t="shared" si="473"/>
        <v>0.88888888888888884</v>
      </c>
      <c r="AE1758" s="164">
        <f t="shared" si="474"/>
        <v>35.813999999999993</v>
      </c>
      <c r="AF1758" s="165">
        <f t="shared" si="475"/>
        <v>1.9687396013029801</v>
      </c>
      <c r="AH1758" t="str">
        <f t="shared" si="476"/>
        <v>2025</v>
      </c>
    </row>
    <row r="1759" spans="1:34" x14ac:dyDescent="0.25">
      <c r="A1759" s="249" t="s">
        <v>573</v>
      </c>
      <c r="D1759" s="282" t="str">
        <f t="shared" si="461"/>
        <v>Q1 2025</v>
      </c>
      <c r="E1759" s="114" t="s">
        <v>138</v>
      </c>
      <c r="F1759" s="115" t="s">
        <v>83</v>
      </c>
      <c r="G1759" s="157" t="s">
        <v>43</v>
      </c>
      <c r="H1759" s="157" t="s">
        <v>197</v>
      </c>
      <c r="I1759" s="116" t="s">
        <v>72</v>
      </c>
      <c r="J1759" s="116" t="s">
        <v>45</v>
      </c>
      <c r="K1759" s="116" t="s">
        <v>75</v>
      </c>
      <c r="L1759" s="116" t="s">
        <v>75</v>
      </c>
      <c r="M1759" s="116"/>
      <c r="N1759" s="117">
        <v>1.82</v>
      </c>
      <c r="O1759" s="146">
        <v>408</v>
      </c>
      <c r="P1759" s="146">
        <v>480</v>
      </c>
      <c r="Q1759" s="242">
        <v>0.14499999999999999</v>
      </c>
      <c r="R1759" s="118" t="str">
        <f t="shared" si="462"/>
        <v>300 - 399</v>
      </c>
      <c r="S1759" s="118" t="str">
        <f t="shared" si="463"/>
        <v>1.8 - 1.99</v>
      </c>
      <c r="T1759" s="119">
        <f t="shared" si="464"/>
        <v>0.26389999999999997</v>
      </c>
      <c r="U1759" s="120">
        <f t="shared" si="465"/>
        <v>0.15291071061132078</v>
      </c>
      <c r="V1759" s="161">
        <f t="shared" si="466"/>
        <v>0.26390000000000002</v>
      </c>
      <c r="W1759" s="161">
        <f t="shared" si="467"/>
        <v>91.345857048910531</v>
      </c>
      <c r="X1759" s="121">
        <f t="shared" si="468"/>
        <v>1.7935814989621481</v>
      </c>
      <c r="Y1759" s="188">
        <v>12.369527579049299</v>
      </c>
      <c r="Z1759" s="148">
        <f t="shared" si="469"/>
        <v>17</v>
      </c>
      <c r="AA1759" s="148">
        <f t="shared" si="470"/>
        <v>20</v>
      </c>
      <c r="AB1759" s="122">
        <f t="shared" si="471"/>
        <v>346.13814721072583</v>
      </c>
      <c r="AC1759" s="30">
        <f t="shared" si="472"/>
        <v>1054.5566249056606</v>
      </c>
      <c r="AD1759" s="31">
        <f t="shared" si="473"/>
        <v>0.85</v>
      </c>
      <c r="AE1759" s="164">
        <f t="shared" si="474"/>
        <v>46.228000000000002</v>
      </c>
      <c r="AF1759" s="165">
        <f t="shared" si="475"/>
        <v>1.7935814989621481</v>
      </c>
      <c r="AH1759" t="str">
        <f t="shared" si="476"/>
        <v>2025</v>
      </c>
    </row>
    <row r="1760" spans="1:34" x14ac:dyDescent="0.25">
      <c r="A1760" s="249" t="s">
        <v>573</v>
      </c>
      <c r="D1760" s="282" t="str">
        <f t="shared" si="461"/>
        <v>Q1 2025</v>
      </c>
      <c r="E1760" s="114" t="s">
        <v>138</v>
      </c>
      <c r="F1760" s="115" t="s">
        <v>83</v>
      </c>
      <c r="G1760" s="157" t="s">
        <v>43</v>
      </c>
      <c r="H1760" s="157" t="s">
        <v>197</v>
      </c>
      <c r="I1760" s="116" t="s">
        <v>72</v>
      </c>
      <c r="J1760" s="116" t="s">
        <v>45</v>
      </c>
      <c r="K1760" s="116" t="s">
        <v>75</v>
      </c>
      <c r="L1760" s="116" t="s">
        <v>75</v>
      </c>
      <c r="M1760" s="116" t="s">
        <v>458</v>
      </c>
      <c r="N1760" s="117">
        <v>1.32</v>
      </c>
      <c r="O1760" s="146">
        <v>466</v>
      </c>
      <c r="P1760" s="146">
        <v>466</v>
      </c>
      <c r="Q1760" s="242">
        <v>0.7</v>
      </c>
      <c r="R1760" s="118" t="str">
        <f t="shared" si="462"/>
        <v>400 - 499</v>
      </c>
      <c r="S1760" s="118" t="str">
        <f t="shared" si="463"/>
        <v>1.2 - 1.39</v>
      </c>
      <c r="T1760" s="119">
        <f t="shared" si="464"/>
        <v>0.92399999999999993</v>
      </c>
      <c r="U1760" s="120">
        <f t="shared" si="465"/>
        <v>0.39344437439999991</v>
      </c>
      <c r="V1760" s="161">
        <f t="shared" si="466"/>
        <v>0.92399999999999993</v>
      </c>
      <c r="W1760" s="161">
        <f t="shared" si="467"/>
        <v>461.31646404610353</v>
      </c>
      <c r="X1760" s="121">
        <f t="shared" si="468"/>
        <v>8.8450633551149096</v>
      </c>
      <c r="Y1760" s="188">
        <v>12.6358047930213</v>
      </c>
      <c r="Z1760" s="148">
        <f t="shared" si="469"/>
        <v>1</v>
      </c>
      <c r="AA1760" s="148">
        <f t="shared" si="470"/>
        <v>1</v>
      </c>
      <c r="AB1760" s="122">
        <f t="shared" si="471"/>
        <v>499.26024247413807</v>
      </c>
      <c r="AC1760" s="30">
        <f t="shared" si="472"/>
        <v>562.06339199999991</v>
      </c>
      <c r="AD1760" s="31">
        <f t="shared" si="473"/>
        <v>1</v>
      </c>
      <c r="AE1760" s="164">
        <f t="shared" si="474"/>
        <v>33.527999999999999</v>
      </c>
      <c r="AF1760" s="165">
        <f t="shared" si="475"/>
        <v>8.8450633551149096</v>
      </c>
      <c r="AH1760" t="str">
        <f t="shared" si="476"/>
        <v>2025</v>
      </c>
    </row>
    <row r="1761" spans="1:34" x14ac:dyDescent="0.25">
      <c r="A1761" s="249" t="s">
        <v>573</v>
      </c>
      <c r="D1761" s="282" t="str">
        <f t="shared" si="461"/>
        <v>Q1 2025</v>
      </c>
      <c r="E1761" s="114" t="s">
        <v>138</v>
      </c>
      <c r="F1761" s="115" t="s">
        <v>83</v>
      </c>
      <c r="G1761" s="157" t="s">
        <v>43</v>
      </c>
      <c r="H1761" s="157" t="s">
        <v>197</v>
      </c>
      <c r="I1761" s="116" t="s">
        <v>73</v>
      </c>
      <c r="J1761" s="116" t="s">
        <v>45</v>
      </c>
      <c r="K1761" s="116" t="s">
        <v>75</v>
      </c>
      <c r="L1761" s="116" t="s">
        <v>75</v>
      </c>
      <c r="M1761" s="116" t="s">
        <v>474</v>
      </c>
      <c r="N1761" s="117">
        <v>1.82</v>
      </c>
      <c r="O1761" s="146">
        <v>408</v>
      </c>
      <c r="P1761" s="146">
        <v>480</v>
      </c>
      <c r="Q1761" s="242">
        <v>0.71499999999999997</v>
      </c>
      <c r="R1761" s="118" t="str">
        <f t="shared" si="462"/>
        <v>300 - 399</v>
      </c>
      <c r="S1761" s="118" t="str">
        <f t="shared" si="463"/>
        <v>1.8 - 1.99</v>
      </c>
      <c r="T1761" s="119">
        <f t="shared" si="464"/>
        <v>1.3012999999999999</v>
      </c>
      <c r="U1761" s="120">
        <f t="shared" si="465"/>
        <v>0.75400798680754721</v>
      </c>
      <c r="V1761" s="161">
        <f t="shared" si="466"/>
        <v>1.3012999999999999</v>
      </c>
      <c r="W1761" s="161">
        <f t="shared" si="467"/>
        <v>450.42957096531751</v>
      </c>
      <c r="X1761" s="121">
        <f t="shared" si="468"/>
        <v>8.8442122190202479</v>
      </c>
      <c r="Y1761" s="188">
        <v>12.369527579049299</v>
      </c>
      <c r="Z1761" s="148">
        <f t="shared" si="469"/>
        <v>17</v>
      </c>
      <c r="AA1761" s="148">
        <f t="shared" si="470"/>
        <v>20</v>
      </c>
      <c r="AB1761" s="122">
        <f t="shared" si="471"/>
        <v>346.13814721072583</v>
      </c>
      <c r="AC1761" s="30">
        <f t="shared" si="472"/>
        <v>1054.5566249056606</v>
      </c>
      <c r="AD1761" s="31">
        <f t="shared" si="473"/>
        <v>0.85</v>
      </c>
      <c r="AE1761" s="164">
        <f t="shared" si="474"/>
        <v>46.228000000000002</v>
      </c>
      <c r="AF1761" s="165">
        <f t="shared" si="475"/>
        <v>8.8442122190202479</v>
      </c>
      <c r="AH1761" t="str">
        <f t="shared" si="476"/>
        <v>2025</v>
      </c>
    </row>
    <row r="1762" spans="1:34" x14ac:dyDescent="0.25">
      <c r="A1762" s="249" t="s">
        <v>573</v>
      </c>
      <c r="D1762" s="282" t="str">
        <f t="shared" si="461"/>
        <v>Q1 2025</v>
      </c>
      <c r="E1762" s="114" t="s">
        <v>138</v>
      </c>
      <c r="F1762" s="115" t="s">
        <v>83</v>
      </c>
      <c r="G1762" s="157" t="s">
        <v>43</v>
      </c>
      <c r="H1762" s="157" t="s">
        <v>197</v>
      </c>
      <c r="I1762" s="116" t="s">
        <v>73</v>
      </c>
      <c r="J1762" s="116" t="s">
        <v>45</v>
      </c>
      <c r="K1762" s="116" t="s">
        <v>75</v>
      </c>
      <c r="L1762" s="116" t="s">
        <v>75</v>
      </c>
      <c r="M1762" s="116" t="s">
        <v>472</v>
      </c>
      <c r="N1762" s="117">
        <v>1.46</v>
      </c>
      <c r="O1762" s="146">
        <v>194</v>
      </c>
      <c r="P1762" s="146">
        <v>368</v>
      </c>
      <c r="Q1762" s="242">
        <v>1.1830000000000001</v>
      </c>
      <c r="R1762" s="118" t="str">
        <f t="shared" si="462"/>
        <v>200 - 299</v>
      </c>
      <c r="S1762" s="118" t="str">
        <f t="shared" si="463"/>
        <v>1.4 - 1.59</v>
      </c>
      <c r="T1762" s="119">
        <f t="shared" si="464"/>
        <v>1.7271799999999999</v>
      </c>
      <c r="U1762" s="120">
        <f t="shared" si="465"/>
        <v>0.67113631446726685</v>
      </c>
      <c r="V1762" s="161">
        <f t="shared" si="466"/>
        <v>1.7271799999999999</v>
      </c>
      <c r="W1762" s="161">
        <f t="shared" si="467"/>
        <v>492.1336874671353</v>
      </c>
      <c r="X1762" s="121">
        <f t="shared" si="468"/>
        <v>10.098190551788541</v>
      </c>
      <c r="Y1762" s="188">
        <v>8.5360866879024009</v>
      </c>
      <c r="Z1762" s="148">
        <f t="shared" si="469"/>
        <v>97</v>
      </c>
      <c r="AA1762" s="148">
        <f t="shared" si="470"/>
        <v>184</v>
      </c>
      <c r="AB1762" s="122">
        <f t="shared" si="471"/>
        <v>284.93479977022389</v>
      </c>
      <c r="AC1762" s="30">
        <f t="shared" si="472"/>
        <v>567.31725652347154</v>
      </c>
      <c r="AD1762" s="31">
        <f t="shared" si="473"/>
        <v>0.52717391304347827</v>
      </c>
      <c r="AE1762" s="164">
        <f t="shared" si="474"/>
        <v>37.083999999999996</v>
      </c>
      <c r="AF1762" s="165">
        <f t="shared" si="475"/>
        <v>10.098190551788541</v>
      </c>
      <c r="AH1762" t="str">
        <f t="shared" si="476"/>
        <v>2025</v>
      </c>
    </row>
    <row r="1763" spans="1:34" x14ac:dyDescent="0.25">
      <c r="A1763" s="249" t="s">
        <v>573</v>
      </c>
      <c r="D1763" s="282" t="str">
        <f t="shared" si="461"/>
        <v>Q1 2025</v>
      </c>
      <c r="E1763" s="114" t="s">
        <v>138</v>
      </c>
      <c r="F1763" s="115" t="s">
        <v>83</v>
      </c>
      <c r="G1763" s="157" t="s">
        <v>43</v>
      </c>
      <c r="H1763" s="157" t="s">
        <v>197</v>
      </c>
      <c r="I1763" s="116" t="s">
        <v>73</v>
      </c>
      <c r="J1763" s="116" t="s">
        <v>45</v>
      </c>
      <c r="K1763" s="116" t="s">
        <v>75</v>
      </c>
      <c r="L1763" s="116" t="s">
        <v>75</v>
      </c>
      <c r="M1763" s="116" t="s">
        <v>567</v>
      </c>
      <c r="N1763" s="117">
        <v>1.47</v>
      </c>
      <c r="O1763" s="146">
        <v>194</v>
      </c>
      <c r="P1763" s="146">
        <v>368</v>
      </c>
      <c r="Q1763" s="242">
        <v>0.72299999999999998</v>
      </c>
      <c r="R1763" s="118" t="str">
        <f t="shared" si="462"/>
        <v>200 - 299</v>
      </c>
      <c r="S1763" s="118" t="str">
        <f t="shared" si="463"/>
        <v>1.4 - 1.59</v>
      </c>
      <c r="T1763" s="119">
        <f t="shared" si="464"/>
        <v>1.06281</v>
      </c>
      <c r="U1763" s="120">
        <f t="shared" si="465"/>
        <v>0.41580839111765561</v>
      </c>
      <c r="V1763" s="161">
        <f t="shared" si="466"/>
        <v>1.0628099999999998</v>
      </c>
      <c r="W1763" s="161">
        <f t="shared" si="467"/>
        <v>300.77147594145293</v>
      </c>
      <c r="X1763" s="121">
        <f t="shared" si="468"/>
        <v>6.1715906753534355</v>
      </c>
      <c r="Y1763" s="188">
        <v>8.5360866879024009</v>
      </c>
      <c r="Z1763" s="148">
        <f t="shared" si="469"/>
        <v>97</v>
      </c>
      <c r="AA1763" s="148">
        <f t="shared" si="470"/>
        <v>184</v>
      </c>
      <c r="AB1763" s="122">
        <f t="shared" si="471"/>
        <v>282.99646779899786</v>
      </c>
      <c r="AC1763" s="30">
        <f t="shared" si="472"/>
        <v>575.11534041169523</v>
      </c>
      <c r="AD1763" s="31">
        <f t="shared" si="473"/>
        <v>0.52717391304347827</v>
      </c>
      <c r="AE1763" s="164">
        <f t="shared" si="474"/>
        <v>37.337999999999994</v>
      </c>
      <c r="AF1763" s="165">
        <f t="shared" si="475"/>
        <v>6.1715906753534355</v>
      </c>
      <c r="AH1763" t="str">
        <f t="shared" si="476"/>
        <v>2025</v>
      </c>
    </row>
    <row r="1764" spans="1:34" x14ac:dyDescent="0.25">
      <c r="A1764" s="249" t="s">
        <v>573</v>
      </c>
      <c r="D1764" s="282" t="str">
        <f t="shared" si="461"/>
        <v>Q1 2025</v>
      </c>
      <c r="E1764" s="114" t="s">
        <v>138</v>
      </c>
      <c r="F1764" s="115" t="s">
        <v>83</v>
      </c>
      <c r="G1764" s="157" t="s">
        <v>43</v>
      </c>
      <c r="H1764" s="157" t="s">
        <v>197</v>
      </c>
      <c r="I1764" s="116" t="s">
        <v>73</v>
      </c>
      <c r="J1764" s="116" t="s">
        <v>45</v>
      </c>
      <c r="K1764" s="116" t="s">
        <v>75</v>
      </c>
      <c r="L1764" s="116" t="s">
        <v>75</v>
      </c>
      <c r="M1764" s="116" t="s">
        <v>292</v>
      </c>
      <c r="N1764" s="117">
        <v>1.43</v>
      </c>
      <c r="O1764" s="146">
        <v>466</v>
      </c>
      <c r="P1764" s="146">
        <v>466</v>
      </c>
      <c r="Q1764" s="242">
        <v>0.75600000000000001</v>
      </c>
      <c r="R1764" s="118" t="str">
        <f t="shared" si="462"/>
        <v>400 - 499</v>
      </c>
      <c r="S1764" s="118" t="str">
        <f t="shared" si="463"/>
        <v>1.4 - 1.59</v>
      </c>
      <c r="T1764" s="119">
        <f t="shared" si="464"/>
        <v>1.08108</v>
      </c>
      <c r="U1764" s="120">
        <f t="shared" si="465"/>
        <v>0.49869074455199991</v>
      </c>
      <c r="V1764" s="161">
        <f t="shared" si="466"/>
        <v>1.0810799999999998</v>
      </c>
      <c r="W1764" s="161">
        <f t="shared" si="467"/>
        <v>498.22178116979188</v>
      </c>
      <c r="X1764" s="121">
        <f t="shared" si="468"/>
        <v>9.5526684235241035</v>
      </c>
      <c r="Y1764" s="188">
        <v>12.6358047930213</v>
      </c>
      <c r="Z1764" s="148">
        <f t="shared" si="469"/>
        <v>1</v>
      </c>
      <c r="AA1764" s="148">
        <f t="shared" si="470"/>
        <v>1</v>
      </c>
      <c r="AB1764" s="122">
        <f t="shared" si="471"/>
        <v>460.85560843766592</v>
      </c>
      <c r="AC1764" s="30">
        <f t="shared" si="472"/>
        <v>659.64384199999984</v>
      </c>
      <c r="AD1764" s="31">
        <f t="shared" si="473"/>
        <v>1</v>
      </c>
      <c r="AE1764" s="164">
        <f t="shared" si="474"/>
        <v>36.321999999999996</v>
      </c>
      <c r="AF1764" s="165">
        <f t="shared" si="475"/>
        <v>9.5526684235241035</v>
      </c>
      <c r="AH1764" t="str">
        <f t="shared" si="476"/>
        <v>2025</v>
      </c>
    </row>
    <row r="1765" spans="1:34" x14ac:dyDescent="0.25">
      <c r="A1765" s="249" t="s">
        <v>573</v>
      </c>
      <c r="D1765" s="282" t="str">
        <f t="shared" si="461"/>
        <v>Q1 2025</v>
      </c>
      <c r="E1765" s="114" t="s">
        <v>138</v>
      </c>
      <c r="F1765" s="115" t="s">
        <v>83</v>
      </c>
      <c r="G1765" s="157" t="s">
        <v>43</v>
      </c>
      <c r="H1765" s="157" t="s">
        <v>197</v>
      </c>
      <c r="I1765" s="116" t="s">
        <v>58</v>
      </c>
      <c r="J1765" s="116" t="s">
        <v>45</v>
      </c>
      <c r="K1765" s="116" t="s">
        <v>130</v>
      </c>
      <c r="L1765" s="116" t="s">
        <v>130</v>
      </c>
      <c r="M1765" s="116" t="s">
        <v>165</v>
      </c>
      <c r="N1765" s="117">
        <v>1.64</v>
      </c>
      <c r="O1765" s="146">
        <v>280</v>
      </c>
      <c r="P1765" s="146">
        <v>456</v>
      </c>
      <c r="Q1765" s="242">
        <v>0.115</v>
      </c>
      <c r="R1765" s="118" t="str">
        <f t="shared" si="462"/>
        <v>300 - 399</v>
      </c>
      <c r="S1765" s="118" t="str">
        <f t="shared" si="463"/>
        <v>1.6 - 1.79</v>
      </c>
      <c r="T1765" s="119">
        <f t="shared" si="464"/>
        <v>0.18859999999999999</v>
      </c>
      <c r="U1765" s="120">
        <f t="shared" si="465"/>
        <v>8.8981534295216769E-2</v>
      </c>
      <c r="V1765" s="161">
        <f t="shared" si="466"/>
        <v>0.18859999999999999</v>
      </c>
      <c r="W1765" s="161">
        <f t="shared" si="467"/>
        <v>61.536928750141577</v>
      </c>
      <c r="X1765" s="121">
        <f t="shared" si="468"/>
        <v>1.2033305046907155</v>
      </c>
      <c r="Y1765" s="188">
        <v>10.463743519049698</v>
      </c>
      <c r="Z1765" s="148">
        <f t="shared" si="469"/>
        <v>35</v>
      </c>
      <c r="AA1765" s="148">
        <f t="shared" si="470"/>
        <v>57</v>
      </c>
      <c r="AB1765" s="122">
        <f t="shared" si="471"/>
        <v>326.28276113542722</v>
      </c>
      <c r="AC1765" s="30">
        <f t="shared" si="472"/>
        <v>773.75247213231978</v>
      </c>
      <c r="AD1765" s="31">
        <f t="shared" si="473"/>
        <v>0.61403508771929827</v>
      </c>
      <c r="AE1765" s="164">
        <f t="shared" si="474"/>
        <v>41.655999999999992</v>
      </c>
      <c r="AF1765" s="165">
        <f t="shared" si="475"/>
        <v>1.2033305046907155</v>
      </c>
      <c r="AH1765" t="str">
        <f t="shared" si="476"/>
        <v>2025</v>
      </c>
    </row>
    <row r="1766" spans="1:34" x14ac:dyDescent="0.25">
      <c r="A1766" s="249" t="s">
        <v>573</v>
      </c>
      <c r="D1766" s="282" t="str">
        <f t="shared" si="461"/>
        <v>Q1 2025</v>
      </c>
      <c r="E1766" s="114" t="s">
        <v>138</v>
      </c>
      <c r="F1766" s="115" t="s">
        <v>83</v>
      </c>
      <c r="G1766" s="157" t="s">
        <v>43</v>
      </c>
      <c r="H1766" s="157" t="s">
        <v>197</v>
      </c>
      <c r="I1766" s="116" t="s">
        <v>72</v>
      </c>
      <c r="J1766" s="116" t="s">
        <v>45</v>
      </c>
      <c r="K1766" s="116" t="s">
        <v>130</v>
      </c>
      <c r="L1766" s="116" t="s">
        <v>130</v>
      </c>
      <c r="M1766" s="116" t="s">
        <v>165</v>
      </c>
      <c r="N1766" s="117">
        <v>1.64</v>
      </c>
      <c r="O1766" s="146">
        <v>280</v>
      </c>
      <c r="P1766" s="146">
        <v>456</v>
      </c>
      <c r="Q1766" s="242">
        <v>0.06</v>
      </c>
      <c r="R1766" s="118" t="str">
        <f t="shared" si="462"/>
        <v>300 - 399</v>
      </c>
      <c r="S1766" s="118" t="str">
        <f t="shared" si="463"/>
        <v>1.6 - 1.79</v>
      </c>
      <c r="T1766" s="119">
        <f t="shared" si="464"/>
        <v>9.8399999999999987E-2</v>
      </c>
      <c r="U1766" s="120">
        <f t="shared" si="465"/>
        <v>4.6425148327939182E-2</v>
      </c>
      <c r="V1766" s="161">
        <f t="shared" si="466"/>
        <v>9.8399999999999974E-2</v>
      </c>
      <c r="W1766" s="161">
        <f t="shared" si="467"/>
        <v>32.106223695726037</v>
      </c>
      <c r="X1766" s="121">
        <f t="shared" si="468"/>
        <v>0.62782461114298183</v>
      </c>
      <c r="Y1766" s="188">
        <v>10.463743519049698</v>
      </c>
      <c r="Z1766" s="148">
        <f t="shared" si="469"/>
        <v>35</v>
      </c>
      <c r="AA1766" s="148">
        <f t="shared" si="470"/>
        <v>57</v>
      </c>
      <c r="AB1766" s="122">
        <f t="shared" si="471"/>
        <v>326.28276113542722</v>
      </c>
      <c r="AC1766" s="30">
        <f t="shared" si="472"/>
        <v>773.75247213231978</v>
      </c>
      <c r="AD1766" s="31">
        <f t="shared" si="473"/>
        <v>0.61403508771929827</v>
      </c>
      <c r="AE1766" s="164">
        <f t="shared" si="474"/>
        <v>41.655999999999992</v>
      </c>
      <c r="AF1766" s="165">
        <f t="shared" si="475"/>
        <v>0.62782461114298183</v>
      </c>
      <c r="AH1766" t="str">
        <f t="shared" si="476"/>
        <v>2025</v>
      </c>
    </row>
    <row r="1767" spans="1:34" x14ac:dyDescent="0.25">
      <c r="A1767" s="249" t="s">
        <v>573</v>
      </c>
      <c r="D1767" s="282" t="str">
        <f t="shared" si="461"/>
        <v>Q1 2025</v>
      </c>
      <c r="E1767" s="114" t="s">
        <v>138</v>
      </c>
      <c r="F1767" s="115" t="s">
        <v>83</v>
      </c>
      <c r="G1767" s="157" t="s">
        <v>43</v>
      </c>
      <c r="H1767" s="157" t="s">
        <v>197</v>
      </c>
      <c r="I1767" s="116" t="s">
        <v>72</v>
      </c>
      <c r="J1767" s="116" t="s">
        <v>45</v>
      </c>
      <c r="K1767" s="116" t="s">
        <v>78</v>
      </c>
      <c r="L1767" s="116" t="s">
        <v>78</v>
      </c>
      <c r="M1767" s="116" t="s">
        <v>469</v>
      </c>
      <c r="N1767" s="117">
        <v>1.43</v>
      </c>
      <c r="O1767" s="146">
        <v>466</v>
      </c>
      <c r="P1767" s="146">
        <v>466</v>
      </c>
      <c r="Q1767" s="242">
        <v>6.5000000000000002E-2</v>
      </c>
      <c r="R1767" s="118" t="str">
        <f t="shared" si="462"/>
        <v>400 - 499</v>
      </c>
      <c r="S1767" s="118" t="str">
        <f t="shared" si="463"/>
        <v>1.4 - 1.59</v>
      </c>
      <c r="T1767" s="119">
        <f t="shared" si="464"/>
        <v>9.2950000000000005E-2</v>
      </c>
      <c r="U1767" s="120">
        <f t="shared" si="465"/>
        <v>4.2876849729999993E-2</v>
      </c>
      <c r="V1767" s="161">
        <f t="shared" si="466"/>
        <v>9.2949999999999991E-2</v>
      </c>
      <c r="W1767" s="161">
        <f t="shared" si="467"/>
        <v>42.836528804281052</v>
      </c>
      <c r="X1767" s="121">
        <f t="shared" si="468"/>
        <v>0.82132731154638461</v>
      </c>
      <c r="Y1767" s="188">
        <v>12.6358047930213</v>
      </c>
      <c r="Z1767" s="148">
        <f t="shared" si="469"/>
        <v>1</v>
      </c>
      <c r="AA1767" s="148">
        <f t="shared" si="470"/>
        <v>1</v>
      </c>
      <c r="AB1767" s="122">
        <f t="shared" si="471"/>
        <v>460.85560843766592</v>
      </c>
      <c r="AC1767" s="30">
        <f t="shared" si="472"/>
        <v>659.64384199999984</v>
      </c>
      <c r="AD1767" s="31">
        <f t="shared" si="473"/>
        <v>1</v>
      </c>
      <c r="AE1767" s="164">
        <f t="shared" si="474"/>
        <v>36.321999999999996</v>
      </c>
      <c r="AF1767" s="165">
        <f t="shared" si="475"/>
        <v>0.82132731154638461</v>
      </c>
      <c r="AH1767" t="str">
        <f t="shared" si="476"/>
        <v>2025</v>
      </c>
    </row>
    <row r="1768" spans="1:34" x14ac:dyDescent="0.25">
      <c r="A1768" s="249" t="s">
        <v>573</v>
      </c>
      <c r="D1768" s="282" t="str">
        <f t="shared" si="461"/>
        <v>Q1 2025</v>
      </c>
      <c r="E1768" s="114" t="s">
        <v>138</v>
      </c>
      <c r="F1768" s="115" t="s">
        <v>83</v>
      </c>
      <c r="G1768" s="157" t="s">
        <v>43</v>
      </c>
      <c r="H1768" s="157" t="s">
        <v>197</v>
      </c>
      <c r="I1768" s="116" t="s">
        <v>72</v>
      </c>
      <c r="J1768" s="116" t="s">
        <v>45</v>
      </c>
      <c r="K1768" s="116" t="s">
        <v>78</v>
      </c>
      <c r="L1768" s="116" t="s">
        <v>78</v>
      </c>
      <c r="M1768" s="116"/>
      <c r="N1768" s="117">
        <v>1.32</v>
      </c>
      <c r="O1768" s="146">
        <v>466</v>
      </c>
      <c r="P1768" s="146">
        <v>466</v>
      </c>
      <c r="Q1768" s="242">
        <v>0.1</v>
      </c>
      <c r="R1768" s="118" t="str">
        <f t="shared" si="462"/>
        <v>400 - 499</v>
      </c>
      <c r="S1768" s="118" t="str">
        <f t="shared" si="463"/>
        <v>1.2 - 1.39</v>
      </c>
      <c r="T1768" s="119">
        <f t="shared" si="464"/>
        <v>0.13200000000000001</v>
      </c>
      <c r="U1768" s="120">
        <f t="shared" si="465"/>
        <v>5.6206339199999997E-2</v>
      </c>
      <c r="V1768" s="161">
        <f t="shared" si="466"/>
        <v>0.13200000000000001</v>
      </c>
      <c r="W1768" s="161">
        <f t="shared" si="467"/>
        <v>65.902352006586227</v>
      </c>
      <c r="X1768" s="121">
        <f t="shared" si="468"/>
        <v>1.2635804793021301</v>
      </c>
      <c r="Y1768" s="188">
        <v>12.6358047930213</v>
      </c>
      <c r="Z1768" s="148">
        <f t="shared" si="469"/>
        <v>1</v>
      </c>
      <c r="AA1768" s="148">
        <f t="shared" si="470"/>
        <v>1</v>
      </c>
      <c r="AB1768" s="122">
        <f t="shared" si="471"/>
        <v>499.26024247413807</v>
      </c>
      <c r="AC1768" s="30">
        <f t="shared" si="472"/>
        <v>562.06339199999991</v>
      </c>
      <c r="AD1768" s="31">
        <f t="shared" si="473"/>
        <v>1</v>
      </c>
      <c r="AE1768" s="164">
        <f t="shared" si="474"/>
        <v>33.527999999999999</v>
      </c>
      <c r="AF1768" s="165">
        <f t="shared" si="475"/>
        <v>1.2635804793021301</v>
      </c>
      <c r="AH1768" t="str">
        <f t="shared" si="476"/>
        <v>2025</v>
      </c>
    </row>
    <row r="1769" spans="1:34" x14ac:dyDescent="0.25">
      <c r="A1769" s="249" t="s">
        <v>573</v>
      </c>
      <c r="D1769" s="282" t="str">
        <f t="shared" si="461"/>
        <v>Q1 2025</v>
      </c>
      <c r="E1769" s="114" t="s">
        <v>138</v>
      </c>
      <c r="F1769" s="115" t="s">
        <v>83</v>
      </c>
      <c r="G1769" s="157" t="s">
        <v>43</v>
      </c>
      <c r="H1769" s="157" t="s">
        <v>197</v>
      </c>
      <c r="I1769" s="116" t="s">
        <v>58</v>
      </c>
      <c r="J1769" s="116" t="s">
        <v>45</v>
      </c>
      <c r="K1769" s="116" t="s">
        <v>70</v>
      </c>
      <c r="L1769" s="116" t="s">
        <v>129</v>
      </c>
      <c r="M1769" s="116" t="s">
        <v>299</v>
      </c>
      <c r="N1769" s="117">
        <v>1.43</v>
      </c>
      <c r="O1769" s="146">
        <v>466</v>
      </c>
      <c r="P1769" s="146">
        <v>466</v>
      </c>
      <c r="Q1769" s="242">
        <v>0.03</v>
      </c>
      <c r="R1769" s="118" t="str">
        <f t="shared" si="462"/>
        <v>400 - 499</v>
      </c>
      <c r="S1769" s="118" t="str">
        <f t="shared" si="463"/>
        <v>1.4 - 1.59</v>
      </c>
      <c r="T1769" s="119">
        <f t="shared" si="464"/>
        <v>4.2899999999999994E-2</v>
      </c>
      <c r="U1769" s="120">
        <f t="shared" si="465"/>
        <v>1.9789315259999996E-2</v>
      </c>
      <c r="V1769" s="161">
        <f t="shared" si="466"/>
        <v>4.2899999999999994E-2</v>
      </c>
      <c r="W1769" s="161">
        <f t="shared" si="467"/>
        <v>19.770705601975866</v>
      </c>
      <c r="X1769" s="121">
        <f t="shared" si="468"/>
        <v>0.37907414379063897</v>
      </c>
      <c r="Y1769" s="188">
        <v>12.6358047930213</v>
      </c>
      <c r="Z1769" s="148">
        <f t="shared" si="469"/>
        <v>1</v>
      </c>
      <c r="AA1769" s="148">
        <f t="shared" si="470"/>
        <v>1</v>
      </c>
      <c r="AB1769" s="122">
        <f t="shared" si="471"/>
        <v>460.85560843766592</v>
      </c>
      <c r="AC1769" s="30">
        <f t="shared" si="472"/>
        <v>659.64384199999984</v>
      </c>
      <c r="AD1769" s="31">
        <f t="shared" si="473"/>
        <v>1</v>
      </c>
      <c r="AE1769" s="164">
        <f t="shared" si="474"/>
        <v>36.321999999999996</v>
      </c>
      <c r="AF1769" s="165">
        <f t="shared" si="475"/>
        <v>0.37907414379063897</v>
      </c>
      <c r="AH1769" t="str">
        <f t="shared" si="476"/>
        <v>2025</v>
      </c>
    </row>
    <row r="1770" spans="1:34" x14ac:dyDescent="0.25">
      <c r="A1770" s="249" t="s">
        <v>573</v>
      </c>
      <c r="D1770" s="282" t="str">
        <f t="shared" si="461"/>
        <v>Q1 2025</v>
      </c>
      <c r="E1770" s="114" t="s">
        <v>138</v>
      </c>
      <c r="F1770" s="115" t="s">
        <v>83</v>
      </c>
      <c r="G1770" s="157" t="s">
        <v>43</v>
      </c>
      <c r="H1770" s="157" t="s">
        <v>197</v>
      </c>
      <c r="I1770" s="116" t="s">
        <v>58</v>
      </c>
      <c r="J1770" s="116" t="s">
        <v>45</v>
      </c>
      <c r="K1770" s="116" t="s">
        <v>70</v>
      </c>
      <c r="L1770" s="116" t="s">
        <v>129</v>
      </c>
      <c r="M1770" s="116" t="s">
        <v>302</v>
      </c>
      <c r="N1770" s="117">
        <v>1.65</v>
      </c>
      <c r="O1770" s="146">
        <v>336</v>
      </c>
      <c r="P1770" s="146">
        <v>384</v>
      </c>
      <c r="Q1770" s="242">
        <v>1.4999999999999999E-2</v>
      </c>
      <c r="R1770" s="118" t="str">
        <f t="shared" si="462"/>
        <v>300 - 399</v>
      </c>
      <c r="S1770" s="118" t="str">
        <f t="shared" si="463"/>
        <v>1.6 - 1.79</v>
      </c>
      <c r="T1770" s="119">
        <f t="shared" si="464"/>
        <v>2.4749999999999998E-2</v>
      </c>
      <c r="U1770" s="120">
        <f t="shared" si="465"/>
        <v>1.3056782336283183E-2</v>
      </c>
      <c r="V1770" s="161">
        <f t="shared" si="466"/>
        <v>2.4749999999999998E-2</v>
      </c>
      <c r="W1770" s="161">
        <f t="shared" si="467"/>
        <v>7.6537049851689476</v>
      </c>
      <c r="X1770" s="121">
        <f t="shared" si="468"/>
        <v>0.15430289054652449</v>
      </c>
      <c r="Y1770" s="188">
        <v>10.286859369768299</v>
      </c>
      <c r="Z1770" s="148">
        <f t="shared" si="469"/>
        <v>7</v>
      </c>
      <c r="AA1770" s="148">
        <f t="shared" si="470"/>
        <v>8</v>
      </c>
      <c r="AB1770" s="122">
        <f t="shared" si="471"/>
        <v>309.24060546137167</v>
      </c>
      <c r="AC1770" s="30">
        <f t="shared" si="472"/>
        <v>870.45215575221221</v>
      </c>
      <c r="AD1770" s="31">
        <f t="shared" si="473"/>
        <v>0.875</v>
      </c>
      <c r="AE1770" s="164">
        <f t="shared" si="474"/>
        <v>41.91</v>
      </c>
      <c r="AF1770" s="165">
        <f t="shared" si="475"/>
        <v>0.15430289054652449</v>
      </c>
      <c r="AH1770" t="str">
        <f t="shared" si="476"/>
        <v>2025</v>
      </c>
    </row>
    <row r="1771" spans="1:34" x14ac:dyDescent="0.25">
      <c r="A1771" s="249" t="s">
        <v>573</v>
      </c>
      <c r="D1771" s="282" t="str">
        <f t="shared" si="461"/>
        <v>Q1 2025</v>
      </c>
      <c r="E1771" s="114" t="s">
        <v>138</v>
      </c>
      <c r="F1771" s="115" t="s">
        <v>83</v>
      </c>
      <c r="G1771" s="157" t="s">
        <v>43</v>
      </c>
      <c r="H1771" s="157" t="s">
        <v>197</v>
      </c>
      <c r="I1771" s="116" t="s">
        <v>72</v>
      </c>
      <c r="J1771" s="116" t="s">
        <v>45</v>
      </c>
      <c r="K1771" s="116" t="s">
        <v>70</v>
      </c>
      <c r="L1771" s="116" t="s">
        <v>129</v>
      </c>
      <c r="M1771" s="116" t="s">
        <v>135</v>
      </c>
      <c r="N1771" s="117">
        <v>1.3</v>
      </c>
      <c r="O1771" s="146">
        <v>360</v>
      </c>
      <c r="P1771" s="146">
        <v>360</v>
      </c>
      <c r="Q1771" s="242">
        <v>0.08</v>
      </c>
      <c r="R1771" s="118" t="str">
        <f t="shared" si="462"/>
        <v>300 - 399</v>
      </c>
      <c r="S1771" s="118" t="str">
        <f t="shared" si="463"/>
        <v>1.2 - 1.39</v>
      </c>
      <c r="T1771" s="119">
        <f t="shared" si="464"/>
        <v>0.10400000000000001</v>
      </c>
      <c r="U1771" s="120">
        <f t="shared" si="465"/>
        <v>4.3612815999999992E-2</v>
      </c>
      <c r="V1771" s="161">
        <f t="shared" si="466"/>
        <v>0.10400000000000001</v>
      </c>
      <c r="W1771" s="161">
        <f t="shared" si="467"/>
        <v>40.729350596345142</v>
      </c>
      <c r="X1771" s="121">
        <f t="shared" si="468"/>
        <v>0.82294874958146391</v>
      </c>
      <c r="Y1771" s="188">
        <v>10.286859369768299</v>
      </c>
      <c r="Z1771" s="148">
        <f t="shared" si="469"/>
        <v>1</v>
      </c>
      <c r="AA1771" s="148">
        <f t="shared" si="470"/>
        <v>1</v>
      </c>
      <c r="AB1771" s="122">
        <f t="shared" si="471"/>
        <v>391.62837111870323</v>
      </c>
      <c r="AC1771" s="30">
        <f t="shared" si="472"/>
        <v>545.16019999999992</v>
      </c>
      <c r="AD1771" s="31">
        <f t="shared" si="473"/>
        <v>1</v>
      </c>
      <c r="AE1771" s="164">
        <f t="shared" si="474"/>
        <v>33.019999999999996</v>
      </c>
      <c r="AF1771" s="165">
        <f t="shared" si="475"/>
        <v>0.82294874958146391</v>
      </c>
      <c r="AH1771" t="str">
        <f t="shared" si="476"/>
        <v>2025</v>
      </c>
    </row>
    <row r="1772" spans="1:34" x14ac:dyDescent="0.25">
      <c r="A1772" s="249" t="s">
        <v>573</v>
      </c>
      <c r="D1772" s="282" t="str">
        <f t="shared" si="461"/>
        <v>Q1 2025</v>
      </c>
      <c r="E1772" s="114" t="s">
        <v>138</v>
      </c>
      <c r="F1772" s="115" t="s">
        <v>83</v>
      </c>
      <c r="G1772" s="157" t="s">
        <v>43</v>
      </c>
      <c r="H1772" s="157" t="s">
        <v>197</v>
      </c>
      <c r="I1772" s="116" t="s">
        <v>72</v>
      </c>
      <c r="J1772" s="116" t="s">
        <v>45</v>
      </c>
      <c r="K1772" s="116" t="s">
        <v>70</v>
      </c>
      <c r="L1772" s="116" t="s">
        <v>129</v>
      </c>
      <c r="M1772" s="116" t="s">
        <v>485</v>
      </c>
      <c r="N1772" s="117">
        <v>1.6160000000000001</v>
      </c>
      <c r="O1772" s="146">
        <v>192</v>
      </c>
      <c r="P1772" s="146">
        <v>490</v>
      </c>
      <c r="Q1772" s="242">
        <v>2.5000000000000001E-2</v>
      </c>
      <c r="R1772" s="118" t="str">
        <f t="shared" si="462"/>
        <v>300 - 399</v>
      </c>
      <c r="S1772" s="118" t="str">
        <f t="shared" si="463"/>
        <v>1.6 - 1.79</v>
      </c>
      <c r="T1772" s="119">
        <f t="shared" si="464"/>
        <v>4.0400000000000005E-2</v>
      </c>
      <c r="U1772" s="120">
        <f t="shared" si="465"/>
        <v>1.4307512721371441E-2</v>
      </c>
      <c r="V1772" s="161">
        <f t="shared" si="466"/>
        <v>4.0399999999999998E-2</v>
      </c>
      <c r="W1772" s="161">
        <f t="shared" si="467"/>
        <v>13.156842326333473</v>
      </c>
      <c r="X1772" s="121">
        <f t="shared" si="468"/>
        <v>0.24663926944156503</v>
      </c>
      <c r="Y1772" s="188">
        <v>9.8655707776626009</v>
      </c>
      <c r="Z1772" s="148">
        <f t="shared" si="469"/>
        <v>96</v>
      </c>
      <c r="AA1772" s="148">
        <f t="shared" si="470"/>
        <v>245</v>
      </c>
      <c r="AB1772" s="122">
        <f t="shared" si="471"/>
        <v>325.66441401815524</v>
      </c>
      <c r="AC1772" s="30">
        <f t="shared" si="472"/>
        <v>572.30050885485764</v>
      </c>
      <c r="AD1772" s="31">
        <f t="shared" si="473"/>
        <v>0.39183673469387753</v>
      </c>
      <c r="AE1772" s="164">
        <f t="shared" si="474"/>
        <v>41.046399999999998</v>
      </c>
      <c r="AF1772" s="165">
        <f t="shared" si="475"/>
        <v>0.24663926944156503</v>
      </c>
      <c r="AH1772" t="str">
        <f t="shared" si="476"/>
        <v>2025</v>
      </c>
    </row>
    <row r="1773" spans="1:34" x14ac:dyDescent="0.25">
      <c r="A1773" s="249" t="s">
        <v>573</v>
      </c>
      <c r="D1773" s="282" t="str">
        <f t="shared" si="461"/>
        <v>Q1 2025</v>
      </c>
      <c r="E1773" s="114" t="s">
        <v>138</v>
      </c>
      <c r="F1773" s="115" t="s">
        <v>83</v>
      </c>
      <c r="G1773" s="157" t="s">
        <v>43</v>
      </c>
      <c r="H1773" s="157" t="s">
        <v>197</v>
      </c>
      <c r="I1773" s="116" t="s">
        <v>73</v>
      </c>
      <c r="J1773" s="116" t="s">
        <v>45</v>
      </c>
      <c r="K1773" s="116" t="s">
        <v>70</v>
      </c>
      <c r="L1773" s="116" t="s">
        <v>129</v>
      </c>
      <c r="M1773" s="116"/>
      <c r="N1773" s="117">
        <v>1.48</v>
      </c>
      <c r="O1773" s="146">
        <v>466</v>
      </c>
      <c r="P1773" s="146">
        <v>466</v>
      </c>
      <c r="Q1773" s="242">
        <v>6.8000000000000005E-2</v>
      </c>
      <c r="R1773" s="118" t="str">
        <f t="shared" si="462"/>
        <v>400 - 499</v>
      </c>
      <c r="S1773" s="118" t="str">
        <f t="shared" si="463"/>
        <v>1.4 - 1.59</v>
      </c>
      <c r="T1773" s="119">
        <f t="shared" si="464"/>
        <v>0.10064000000000001</v>
      </c>
      <c r="U1773" s="120">
        <f t="shared" si="465"/>
        <v>4.8047387775999997E-2</v>
      </c>
      <c r="V1773" s="161">
        <f t="shared" si="466"/>
        <v>0.10064000000000002</v>
      </c>
      <c r="W1773" s="161">
        <f t="shared" si="467"/>
        <v>44.813599364478641</v>
      </c>
      <c r="X1773" s="121">
        <f t="shared" si="468"/>
        <v>0.5036291145862416</v>
      </c>
      <c r="Y1773" s="188">
        <v>7.4063105086211998</v>
      </c>
      <c r="Z1773" s="148">
        <f t="shared" si="469"/>
        <v>1</v>
      </c>
      <c r="AA1773" s="148">
        <f t="shared" si="470"/>
        <v>1</v>
      </c>
      <c r="AB1773" s="122">
        <f t="shared" si="471"/>
        <v>445.28616220666368</v>
      </c>
      <c r="AC1773" s="30">
        <f t="shared" si="472"/>
        <v>706.57923199999993</v>
      </c>
      <c r="AD1773" s="31">
        <f t="shared" si="473"/>
        <v>1</v>
      </c>
      <c r="AE1773" s="164">
        <f t="shared" si="474"/>
        <v>37.591999999999999</v>
      </c>
      <c r="AF1773" s="165">
        <f t="shared" si="475"/>
        <v>0.5036291145862416</v>
      </c>
      <c r="AH1773" t="str">
        <f t="shared" si="476"/>
        <v>2025</v>
      </c>
    </row>
    <row r="1774" spans="1:34" x14ac:dyDescent="0.25">
      <c r="A1774" s="249" t="s">
        <v>573</v>
      </c>
      <c r="D1774" s="282" t="str">
        <f t="shared" si="461"/>
        <v>Q1 2025</v>
      </c>
      <c r="E1774" s="114" t="s">
        <v>138</v>
      </c>
      <c r="F1774" s="115" t="s">
        <v>83</v>
      </c>
      <c r="G1774" s="157" t="s">
        <v>43</v>
      </c>
      <c r="H1774" s="157" t="s">
        <v>197</v>
      </c>
      <c r="I1774" s="116" t="s">
        <v>72</v>
      </c>
      <c r="J1774" s="116" t="s">
        <v>45</v>
      </c>
      <c r="K1774" s="116" t="s">
        <v>70</v>
      </c>
      <c r="L1774" s="116" t="s">
        <v>564</v>
      </c>
      <c r="M1774" s="116"/>
      <c r="N1774" s="117">
        <v>1.47</v>
      </c>
      <c r="O1774" s="146">
        <v>194</v>
      </c>
      <c r="P1774" s="146">
        <v>368</v>
      </c>
      <c r="Q1774" s="242">
        <v>7.0000000000000001E-3</v>
      </c>
      <c r="R1774" s="118" t="str">
        <f t="shared" si="462"/>
        <v>200 - 299</v>
      </c>
      <c r="S1774" s="118" t="str">
        <f t="shared" si="463"/>
        <v>1.4 - 1.59</v>
      </c>
      <c r="T1774" s="119">
        <f t="shared" si="464"/>
        <v>1.0290000000000001E-2</v>
      </c>
      <c r="U1774" s="120">
        <f t="shared" si="465"/>
        <v>4.025807382881867E-3</v>
      </c>
      <c r="V1774" s="161">
        <f t="shared" si="466"/>
        <v>1.0290000000000001E-2</v>
      </c>
      <c r="W1774" s="161">
        <f t="shared" si="467"/>
        <v>2.9120336536516884</v>
      </c>
      <c r="X1774" s="121">
        <f t="shared" si="468"/>
        <v>5.9752606815316807E-2</v>
      </c>
      <c r="Y1774" s="188">
        <v>8.5360866879024009</v>
      </c>
      <c r="Z1774" s="148">
        <f t="shared" si="469"/>
        <v>97</v>
      </c>
      <c r="AA1774" s="148">
        <f t="shared" si="470"/>
        <v>184</v>
      </c>
      <c r="AB1774" s="122">
        <f t="shared" si="471"/>
        <v>282.99646779899786</v>
      </c>
      <c r="AC1774" s="30">
        <f t="shared" si="472"/>
        <v>575.11534041169523</v>
      </c>
      <c r="AD1774" s="31">
        <f t="shared" si="473"/>
        <v>0.52717391304347827</v>
      </c>
      <c r="AE1774" s="164">
        <f t="shared" si="474"/>
        <v>37.337999999999994</v>
      </c>
      <c r="AF1774" s="165">
        <f t="shared" si="475"/>
        <v>5.9752606815316807E-2</v>
      </c>
      <c r="AH1774" t="str">
        <f t="shared" si="476"/>
        <v>2025</v>
      </c>
    </row>
    <row r="1775" spans="1:34" x14ac:dyDescent="0.25">
      <c r="A1775" s="249" t="s">
        <v>573</v>
      </c>
      <c r="D1775" s="282" t="str">
        <f t="shared" si="461"/>
        <v>Q1 2025</v>
      </c>
      <c r="E1775" s="114" t="s">
        <v>138</v>
      </c>
      <c r="F1775" s="115" t="s">
        <v>83</v>
      </c>
      <c r="G1775" s="157" t="s">
        <v>43</v>
      </c>
      <c r="H1775" s="157" t="s">
        <v>197</v>
      </c>
      <c r="I1775" s="116" t="s">
        <v>73</v>
      </c>
      <c r="J1775" s="116" t="s">
        <v>45</v>
      </c>
      <c r="K1775" s="116" t="s">
        <v>70</v>
      </c>
      <c r="L1775" s="116" t="s">
        <v>120</v>
      </c>
      <c r="M1775" s="116" t="s">
        <v>277</v>
      </c>
      <c r="N1775" s="117">
        <v>1.04</v>
      </c>
      <c r="O1775" s="146">
        <v>184</v>
      </c>
      <c r="P1775" s="146">
        <v>276</v>
      </c>
      <c r="Q1775" s="242">
        <v>0.27500000000000002</v>
      </c>
      <c r="R1775" s="118" t="str">
        <f t="shared" si="462"/>
        <v>300 - 399</v>
      </c>
      <c r="S1775" s="118" t="str">
        <f t="shared" si="463"/>
        <v>1 - 1.19</v>
      </c>
      <c r="T1775" s="119">
        <f t="shared" si="464"/>
        <v>0.28600000000000003</v>
      </c>
      <c r="U1775" s="120">
        <f t="shared" si="465"/>
        <v>8.8567564800000012E-2</v>
      </c>
      <c r="V1775" s="161">
        <f t="shared" si="466"/>
        <v>0.28600000000000003</v>
      </c>
      <c r="W1775" s="161">
        <f t="shared" si="467"/>
        <v>91.220447269238932</v>
      </c>
      <c r="X1775" s="121">
        <f t="shared" si="468"/>
        <v>2.03673538987083</v>
      </c>
      <c r="Y1775" s="188">
        <v>7.4063105086211998</v>
      </c>
      <c r="Z1775" s="148">
        <f t="shared" si="469"/>
        <v>2</v>
      </c>
      <c r="AA1775" s="148">
        <f t="shared" si="470"/>
        <v>3</v>
      </c>
      <c r="AB1775" s="122">
        <f t="shared" si="471"/>
        <v>318.95261282950673</v>
      </c>
      <c r="AC1775" s="30">
        <f t="shared" si="472"/>
        <v>322.063872</v>
      </c>
      <c r="AD1775" s="31">
        <f t="shared" si="473"/>
        <v>0.66666666666666663</v>
      </c>
      <c r="AE1775" s="164">
        <f t="shared" si="474"/>
        <v>26.416</v>
      </c>
      <c r="AF1775" s="165">
        <f t="shared" si="475"/>
        <v>2.03673538987083</v>
      </c>
      <c r="AH1775" t="str">
        <f t="shared" si="476"/>
        <v>2025</v>
      </c>
    </row>
    <row r="1776" spans="1:34" x14ac:dyDescent="0.25">
      <c r="A1776" s="249" t="s">
        <v>573</v>
      </c>
      <c r="D1776" s="282" t="str">
        <f t="shared" si="461"/>
        <v>Q1 2025</v>
      </c>
      <c r="E1776" s="114" t="s">
        <v>138</v>
      </c>
      <c r="F1776" s="115" t="s">
        <v>83</v>
      </c>
      <c r="G1776" s="157" t="s">
        <v>43</v>
      </c>
      <c r="H1776" s="157" t="s">
        <v>197</v>
      </c>
      <c r="I1776" s="116" t="s">
        <v>72</v>
      </c>
      <c r="J1776" s="116" t="s">
        <v>45</v>
      </c>
      <c r="K1776" s="116" t="s">
        <v>70</v>
      </c>
      <c r="L1776" s="116" t="s">
        <v>118</v>
      </c>
      <c r="M1776" s="116"/>
      <c r="N1776" s="117">
        <v>2</v>
      </c>
      <c r="O1776" s="146">
        <v>486</v>
      </c>
      <c r="P1776" s="146">
        <v>448</v>
      </c>
      <c r="Q1776" s="242">
        <v>0.125</v>
      </c>
      <c r="R1776" s="118" t="str">
        <f t="shared" si="462"/>
        <v>300 - 399</v>
      </c>
      <c r="S1776" s="118" t="str">
        <f t="shared" si="463"/>
        <v>2.00+</v>
      </c>
      <c r="T1776" s="119">
        <f t="shared" si="464"/>
        <v>0.25</v>
      </c>
      <c r="U1776" s="120">
        <f t="shared" si="465"/>
        <v>0.16075691975280387</v>
      </c>
      <c r="V1776" s="161">
        <f t="shared" si="466"/>
        <v>0.25</v>
      </c>
      <c r="W1776" s="161">
        <f t="shared" si="467"/>
        <v>82.623014348303712</v>
      </c>
      <c r="X1776" s="121">
        <f t="shared" si="468"/>
        <v>1.3689501768310499</v>
      </c>
      <c r="Y1776" s="188">
        <v>10.951601414648399</v>
      </c>
      <c r="Z1776" s="148">
        <f t="shared" si="469"/>
        <v>243</v>
      </c>
      <c r="AA1776" s="148">
        <f t="shared" si="470"/>
        <v>224</v>
      </c>
      <c r="AB1776" s="122">
        <f t="shared" si="471"/>
        <v>330.49205739321485</v>
      </c>
      <c r="AC1776" s="30">
        <f t="shared" si="472"/>
        <v>1286.0553580224309</v>
      </c>
      <c r="AD1776" s="31">
        <f t="shared" si="473"/>
        <v>1.0848214285714286</v>
      </c>
      <c r="AE1776" s="164">
        <f t="shared" si="474"/>
        <v>50.8</v>
      </c>
      <c r="AF1776" s="165">
        <f t="shared" si="475"/>
        <v>1.3689501768310499</v>
      </c>
      <c r="AH1776" t="str">
        <f t="shared" si="476"/>
        <v>2025</v>
      </c>
    </row>
    <row r="1777" spans="1:34" x14ac:dyDescent="0.25">
      <c r="A1777" s="249" t="s">
        <v>573</v>
      </c>
      <c r="D1777" s="282" t="str">
        <f t="shared" si="461"/>
        <v>Q1 2025</v>
      </c>
      <c r="E1777" s="114" t="s">
        <v>138</v>
      </c>
      <c r="F1777" s="115" t="s">
        <v>83</v>
      </c>
      <c r="G1777" s="157" t="s">
        <v>43</v>
      </c>
      <c r="H1777" s="157" t="s">
        <v>197</v>
      </c>
      <c r="I1777" s="116" t="s">
        <v>72</v>
      </c>
      <c r="J1777" s="116" t="s">
        <v>45</v>
      </c>
      <c r="K1777" s="116" t="s">
        <v>70</v>
      </c>
      <c r="L1777" s="116" t="s">
        <v>118</v>
      </c>
      <c r="M1777" s="116" t="s">
        <v>566</v>
      </c>
      <c r="N1777" s="117">
        <v>1.19</v>
      </c>
      <c r="O1777" s="146">
        <v>390</v>
      </c>
      <c r="P1777" s="146">
        <v>390</v>
      </c>
      <c r="Q1777" s="242">
        <v>0.65</v>
      </c>
      <c r="R1777" s="118" t="str">
        <f t="shared" si="462"/>
        <v>400 - 499</v>
      </c>
      <c r="S1777" s="118" t="str">
        <f t="shared" si="463"/>
        <v>1 - 1.19</v>
      </c>
      <c r="T1777" s="119">
        <f t="shared" si="464"/>
        <v>0.77349999999999997</v>
      </c>
      <c r="U1777" s="120">
        <f t="shared" si="465"/>
        <v>0.29692359969999987</v>
      </c>
      <c r="V1777" s="161">
        <f t="shared" si="466"/>
        <v>0.77349999999999997</v>
      </c>
      <c r="W1777" s="161">
        <f t="shared" si="467"/>
        <v>358.50313806157965</v>
      </c>
      <c r="X1777" s="121">
        <f t="shared" si="468"/>
        <v>7.1185409195214602</v>
      </c>
      <c r="Y1777" s="188">
        <v>10.951601414648399</v>
      </c>
      <c r="Z1777" s="148">
        <f t="shared" si="469"/>
        <v>1</v>
      </c>
      <c r="AA1777" s="148">
        <f t="shared" si="470"/>
        <v>1</v>
      </c>
      <c r="AB1777" s="122">
        <f t="shared" si="471"/>
        <v>463.48175573572024</v>
      </c>
      <c r="AC1777" s="30">
        <f t="shared" si="472"/>
        <v>456.80553799999984</v>
      </c>
      <c r="AD1777" s="31">
        <f t="shared" si="473"/>
        <v>1</v>
      </c>
      <c r="AE1777" s="164">
        <f t="shared" si="474"/>
        <v>30.225999999999996</v>
      </c>
      <c r="AF1777" s="165">
        <f t="shared" si="475"/>
        <v>7.1185409195214602</v>
      </c>
      <c r="AH1777" t="str">
        <f t="shared" si="476"/>
        <v>2025</v>
      </c>
    </row>
    <row r="1778" spans="1:34" x14ac:dyDescent="0.25">
      <c r="A1778" s="249" t="s">
        <v>573</v>
      </c>
      <c r="D1778" s="282" t="str">
        <f t="shared" si="461"/>
        <v>Q1 2025</v>
      </c>
      <c r="E1778" s="114" t="s">
        <v>138</v>
      </c>
      <c r="F1778" s="115" t="s">
        <v>83</v>
      </c>
      <c r="G1778" s="157" t="s">
        <v>43</v>
      </c>
      <c r="H1778" s="157" t="s">
        <v>197</v>
      </c>
      <c r="I1778" s="116" t="s">
        <v>72</v>
      </c>
      <c r="J1778" s="116" t="s">
        <v>45</v>
      </c>
      <c r="K1778" s="116" t="s">
        <v>70</v>
      </c>
      <c r="L1778" s="116" t="s">
        <v>118</v>
      </c>
      <c r="M1778" s="116" t="s">
        <v>561</v>
      </c>
      <c r="N1778" s="117">
        <v>1.2</v>
      </c>
      <c r="O1778" s="146">
        <v>390</v>
      </c>
      <c r="P1778" s="146">
        <v>390</v>
      </c>
      <c r="Q1778" s="242">
        <v>0.21</v>
      </c>
      <c r="R1778" s="118" t="str">
        <f t="shared" si="462"/>
        <v>400 - 499</v>
      </c>
      <c r="S1778" s="118" t="str">
        <f t="shared" si="463"/>
        <v>1.2 - 1.39</v>
      </c>
      <c r="T1778" s="119">
        <f t="shared" si="464"/>
        <v>0.252</v>
      </c>
      <c r="U1778" s="120">
        <f t="shared" si="465"/>
        <v>9.7548191999999978E-2</v>
      </c>
      <c r="V1778" s="161">
        <f t="shared" si="466"/>
        <v>0.252</v>
      </c>
      <c r="W1778" s="161">
        <f t="shared" si="467"/>
        <v>115.82409075835649</v>
      </c>
      <c r="X1778" s="121">
        <f t="shared" si="468"/>
        <v>2.2998362970761637</v>
      </c>
      <c r="Y1778" s="188">
        <v>10.951601414648399</v>
      </c>
      <c r="Z1778" s="148">
        <f t="shared" si="469"/>
        <v>1</v>
      </c>
      <c r="AA1778" s="148">
        <f t="shared" si="470"/>
        <v>1</v>
      </c>
      <c r="AB1778" s="122">
        <f t="shared" si="471"/>
        <v>459.61940777125591</v>
      </c>
      <c r="AC1778" s="30">
        <f t="shared" si="472"/>
        <v>464.51519999999988</v>
      </c>
      <c r="AD1778" s="31">
        <f t="shared" si="473"/>
        <v>1</v>
      </c>
      <c r="AE1778" s="164">
        <f t="shared" si="474"/>
        <v>30.479999999999997</v>
      </c>
      <c r="AF1778" s="165">
        <f t="shared" si="475"/>
        <v>2.2998362970761637</v>
      </c>
      <c r="AH1778" t="str">
        <f t="shared" si="476"/>
        <v>2025</v>
      </c>
    </row>
    <row r="1779" spans="1:34" x14ac:dyDescent="0.25">
      <c r="A1779" s="249" t="s">
        <v>573</v>
      </c>
      <c r="D1779" s="282" t="str">
        <f t="shared" si="461"/>
        <v>Q1 2025</v>
      </c>
      <c r="E1779" s="114" t="s">
        <v>138</v>
      </c>
      <c r="F1779" s="115" t="s">
        <v>83</v>
      </c>
      <c r="G1779" s="157" t="s">
        <v>43</v>
      </c>
      <c r="H1779" s="157" t="s">
        <v>197</v>
      </c>
      <c r="I1779" s="116" t="s">
        <v>72</v>
      </c>
      <c r="J1779" s="116" t="s">
        <v>45</v>
      </c>
      <c r="K1779" s="116" t="s">
        <v>70</v>
      </c>
      <c r="L1779" s="116" t="s">
        <v>118</v>
      </c>
      <c r="M1779" s="116" t="s">
        <v>560</v>
      </c>
      <c r="N1779" s="117">
        <v>1.21</v>
      </c>
      <c r="O1779" s="146">
        <v>390</v>
      </c>
      <c r="P1779" s="146">
        <v>390</v>
      </c>
      <c r="Q1779" s="242">
        <v>0.33500000000000002</v>
      </c>
      <c r="R1779" s="118" t="str">
        <f t="shared" si="462"/>
        <v>400 - 499</v>
      </c>
      <c r="S1779" s="118" t="str">
        <f t="shared" si="463"/>
        <v>1.2 - 1.39</v>
      </c>
      <c r="T1779" s="119">
        <f t="shared" si="464"/>
        <v>0.40534999999999999</v>
      </c>
      <c r="U1779" s="120">
        <f t="shared" si="465"/>
        <v>0.15821694162999997</v>
      </c>
      <c r="V1779" s="161">
        <f t="shared" si="466"/>
        <v>0.40535000000000004</v>
      </c>
      <c r="W1779" s="161">
        <f t="shared" si="467"/>
        <v>184.76700192404488</v>
      </c>
      <c r="X1779" s="121">
        <f t="shared" si="468"/>
        <v>3.6687864739072138</v>
      </c>
      <c r="Y1779" s="188">
        <v>10.951601414648399</v>
      </c>
      <c r="Z1779" s="148">
        <f t="shared" si="469"/>
        <v>1</v>
      </c>
      <c r="AA1779" s="148">
        <f t="shared" si="470"/>
        <v>1</v>
      </c>
      <c r="AB1779" s="122">
        <f t="shared" si="471"/>
        <v>455.82090026901415</v>
      </c>
      <c r="AC1779" s="30">
        <f t="shared" si="472"/>
        <v>472.28937799999994</v>
      </c>
      <c r="AD1779" s="31">
        <f t="shared" si="473"/>
        <v>1</v>
      </c>
      <c r="AE1779" s="164">
        <f t="shared" si="474"/>
        <v>30.733999999999998</v>
      </c>
      <c r="AF1779" s="165">
        <f t="shared" si="475"/>
        <v>3.6687864739072138</v>
      </c>
      <c r="AH1779" t="str">
        <f t="shared" si="476"/>
        <v>2025</v>
      </c>
    </row>
    <row r="1780" spans="1:34" x14ac:dyDescent="0.25">
      <c r="A1780" s="249" t="s">
        <v>573</v>
      </c>
      <c r="D1780" s="282" t="str">
        <f t="shared" si="461"/>
        <v>Q1 2025</v>
      </c>
      <c r="E1780" s="114" t="s">
        <v>138</v>
      </c>
      <c r="F1780" s="115" t="s">
        <v>83</v>
      </c>
      <c r="G1780" s="157" t="s">
        <v>43</v>
      </c>
      <c r="H1780" s="157" t="s">
        <v>197</v>
      </c>
      <c r="I1780" s="116" t="s">
        <v>72</v>
      </c>
      <c r="J1780" s="116" t="s">
        <v>45</v>
      </c>
      <c r="K1780" s="116" t="s">
        <v>70</v>
      </c>
      <c r="L1780" s="116" t="s">
        <v>77</v>
      </c>
      <c r="M1780" s="116" t="s">
        <v>295</v>
      </c>
      <c r="N1780" s="117">
        <v>1.6</v>
      </c>
      <c r="O1780" s="146">
        <v>400</v>
      </c>
      <c r="P1780" s="146">
        <v>400</v>
      </c>
      <c r="Q1780" s="242">
        <v>0.2</v>
      </c>
      <c r="R1780" s="118" t="str">
        <f t="shared" si="462"/>
        <v>300 - 399</v>
      </c>
      <c r="S1780" s="118" t="str">
        <f t="shared" si="463"/>
        <v>1.6 - 1.79</v>
      </c>
      <c r="T1780" s="119">
        <f t="shared" si="464"/>
        <v>0.32000000000000006</v>
      </c>
      <c r="U1780" s="120">
        <f t="shared" si="465"/>
        <v>0.16516096000000002</v>
      </c>
      <c r="V1780" s="161">
        <f t="shared" si="466"/>
        <v>0.32</v>
      </c>
      <c r="W1780" s="161">
        <f t="shared" si="467"/>
        <v>113.13708498984761</v>
      </c>
      <c r="X1780" s="121">
        <f t="shared" si="468"/>
        <v>2.2346364192550205</v>
      </c>
      <c r="Y1780" s="188">
        <v>11.173182096275102</v>
      </c>
      <c r="Z1780" s="148">
        <f t="shared" si="469"/>
        <v>1</v>
      </c>
      <c r="AA1780" s="148">
        <f t="shared" si="470"/>
        <v>1</v>
      </c>
      <c r="AB1780" s="122">
        <f t="shared" si="471"/>
        <v>353.55339059327378</v>
      </c>
      <c r="AC1780" s="30">
        <f t="shared" si="472"/>
        <v>825.8048</v>
      </c>
      <c r="AD1780" s="31">
        <f t="shared" si="473"/>
        <v>1</v>
      </c>
      <c r="AE1780" s="164">
        <f t="shared" si="474"/>
        <v>40.64</v>
      </c>
      <c r="AF1780" s="165">
        <f t="shared" si="475"/>
        <v>2.2346364192550205</v>
      </c>
      <c r="AH1780" t="str">
        <f t="shared" si="476"/>
        <v>2025</v>
      </c>
    </row>
    <row r="1781" spans="1:34" x14ac:dyDescent="0.25">
      <c r="A1781" s="249" t="s">
        <v>573</v>
      </c>
      <c r="D1781" s="282" t="str">
        <f t="shared" si="461"/>
        <v>Q1 2025</v>
      </c>
      <c r="E1781" s="114" t="s">
        <v>138</v>
      </c>
      <c r="F1781" s="115" t="s">
        <v>83</v>
      </c>
      <c r="G1781" s="157" t="s">
        <v>43</v>
      </c>
      <c r="H1781" s="157" t="s">
        <v>197</v>
      </c>
      <c r="I1781" s="116" t="s">
        <v>58</v>
      </c>
      <c r="J1781" s="116" t="s">
        <v>45</v>
      </c>
      <c r="K1781" s="116" t="s">
        <v>70</v>
      </c>
      <c r="L1781" s="116" t="s">
        <v>148</v>
      </c>
      <c r="M1781" s="116" t="s">
        <v>424</v>
      </c>
      <c r="N1781" s="117">
        <v>1.6</v>
      </c>
      <c r="O1781" s="146">
        <v>320</v>
      </c>
      <c r="P1781" s="146">
        <v>360</v>
      </c>
      <c r="Q1781" s="242">
        <v>0.06</v>
      </c>
      <c r="R1781" s="118" t="str">
        <f t="shared" si="462"/>
        <v>300 - 399</v>
      </c>
      <c r="S1781" s="118" t="str">
        <f t="shared" si="463"/>
        <v>1.6 - 1.79</v>
      </c>
      <c r="T1781" s="119">
        <f t="shared" si="464"/>
        <v>9.6000000000000002E-2</v>
      </c>
      <c r="U1781" s="120">
        <f t="shared" si="465"/>
        <v>4.920657566896551E-2</v>
      </c>
      <c r="V1781" s="161">
        <f t="shared" si="466"/>
        <v>9.6000000000000016E-2</v>
      </c>
      <c r="W1781" s="161">
        <f t="shared" si="467"/>
        <v>28.899826989101506</v>
      </c>
      <c r="X1781" s="121">
        <f t="shared" si="468"/>
        <v>0.59062188039089403</v>
      </c>
      <c r="Y1781" s="188">
        <v>9.8436980065149005</v>
      </c>
      <c r="Z1781" s="148">
        <f t="shared" si="469"/>
        <v>8</v>
      </c>
      <c r="AA1781" s="148">
        <f t="shared" si="470"/>
        <v>9</v>
      </c>
      <c r="AB1781" s="122">
        <f t="shared" si="471"/>
        <v>301.03986446980736</v>
      </c>
      <c r="AC1781" s="30">
        <f t="shared" si="472"/>
        <v>820.10959448275855</v>
      </c>
      <c r="AD1781" s="31">
        <f t="shared" si="473"/>
        <v>0.88888888888888884</v>
      </c>
      <c r="AE1781" s="164">
        <f t="shared" si="474"/>
        <v>40.64</v>
      </c>
      <c r="AF1781" s="165">
        <f t="shared" si="475"/>
        <v>0.59062188039089403</v>
      </c>
      <c r="AH1781" t="str">
        <f t="shared" si="476"/>
        <v>2025</v>
      </c>
    </row>
    <row r="1782" spans="1:34" x14ac:dyDescent="0.25">
      <c r="A1782" s="249" t="s">
        <v>573</v>
      </c>
      <c r="D1782" s="282" t="str">
        <f t="shared" si="461"/>
        <v>Q1 2025</v>
      </c>
      <c r="E1782" s="114" t="s">
        <v>138</v>
      </c>
      <c r="F1782" s="115" t="s">
        <v>83</v>
      </c>
      <c r="G1782" s="157" t="s">
        <v>43</v>
      </c>
      <c r="H1782" s="157" t="s">
        <v>197</v>
      </c>
      <c r="I1782" s="116" t="s">
        <v>50</v>
      </c>
      <c r="J1782" s="116" t="s">
        <v>45</v>
      </c>
      <c r="K1782" s="116" t="s">
        <v>70</v>
      </c>
      <c r="L1782" s="116" t="s">
        <v>70</v>
      </c>
      <c r="M1782" s="116" t="s">
        <v>152</v>
      </c>
      <c r="N1782" s="117">
        <v>1.4</v>
      </c>
      <c r="O1782" s="146">
        <v>240</v>
      </c>
      <c r="P1782" s="146">
        <v>240</v>
      </c>
      <c r="Q1782" s="242">
        <v>0.8</v>
      </c>
      <c r="R1782" s="118" t="str">
        <f t="shared" si="462"/>
        <v>200 - 299</v>
      </c>
      <c r="S1782" s="118" t="str">
        <f t="shared" si="463"/>
        <v>1.4 - 1.59</v>
      </c>
      <c r="T1782" s="119">
        <f t="shared" si="464"/>
        <v>1.1199999999999999</v>
      </c>
      <c r="U1782" s="120">
        <f t="shared" si="465"/>
        <v>0.50580543999999994</v>
      </c>
      <c r="V1782" s="161">
        <f t="shared" si="466"/>
        <v>1.1199999999999999</v>
      </c>
      <c r="W1782" s="161">
        <f t="shared" si="467"/>
        <v>271.52900397563428</v>
      </c>
      <c r="X1782" s="121">
        <f t="shared" si="468"/>
        <v>6.1023129521983215</v>
      </c>
      <c r="Y1782" s="188">
        <v>7.627891190247901</v>
      </c>
      <c r="Z1782" s="148">
        <f t="shared" si="469"/>
        <v>1</v>
      </c>
      <c r="AA1782" s="148">
        <f t="shared" si="470"/>
        <v>1</v>
      </c>
      <c r="AB1782" s="122">
        <f t="shared" si="471"/>
        <v>242.43661069253059</v>
      </c>
      <c r="AC1782" s="30">
        <f t="shared" si="472"/>
        <v>632.25679999999988</v>
      </c>
      <c r="AD1782" s="31">
        <f t="shared" si="473"/>
        <v>1</v>
      </c>
      <c r="AE1782" s="164">
        <f t="shared" si="474"/>
        <v>35.559999999999995</v>
      </c>
      <c r="AF1782" s="165">
        <f t="shared" si="475"/>
        <v>6.1023129521983215</v>
      </c>
      <c r="AH1782" t="str">
        <f t="shared" si="476"/>
        <v>2025</v>
      </c>
    </row>
    <row r="1783" spans="1:34" x14ac:dyDescent="0.25">
      <c r="A1783" s="249" t="s">
        <v>573</v>
      </c>
      <c r="D1783" s="282" t="str">
        <f t="shared" si="461"/>
        <v>Q1 2025</v>
      </c>
      <c r="E1783" s="114" t="s">
        <v>138</v>
      </c>
      <c r="F1783" s="115" t="s">
        <v>83</v>
      </c>
      <c r="G1783" s="157" t="s">
        <v>43</v>
      </c>
      <c r="H1783" s="157" t="s">
        <v>197</v>
      </c>
      <c r="I1783" s="116" t="s">
        <v>58</v>
      </c>
      <c r="J1783" s="116" t="s">
        <v>45</v>
      </c>
      <c r="K1783" s="116" t="s">
        <v>70</v>
      </c>
      <c r="L1783" s="116" t="s">
        <v>70</v>
      </c>
      <c r="M1783" s="116" t="s">
        <v>131</v>
      </c>
      <c r="N1783" s="117">
        <v>1.4</v>
      </c>
      <c r="O1783" s="146">
        <v>400</v>
      </c>
      <c r="P1783" s="146">
        <v>400</v>
      </c>
      <c r="Q1783" s="242">
        <v>1.3</v>
      </c>
      <c r="R1783" s="118" t="str">
        <f t="shared" si="462"/>
        <v>400 - 499</v>
      </c>
      <c r="S1783" s="118" t="str">
        <f t="shared" si="463"/>
        <v>1.4 - 1.59</v>
      </c>
      <c r="T1783" s="119">
        <f t="shared" si="464"/>
        <v>1.8199999999999998</v>
      </c>
      <c r="U1783" s="120">
        <f t="shared" si="465"/>
        <v>0.82193383999999992</v>
      </c>
      <c r="V1783" s="161">
        <f t="shared" si="466"/>
        <v>1.8199999999999998</v>
      </c>
      <c r="W1783" s="161">
        <f t="shared" si="467"/>
        <v>735.39105243400945</v>
      </c>
      <c r="X1783" s="121">
        <f t="shared" si="468"/>
        <v>14.525136725157633</v>
      </c>
      <c r="Y1783" s="188">
        <v>11.173182096275102</v>
      </c>
      <c r="Z1783" s="148">
        <f t="shared" si="469"/>
        <v>1</v>
      </c>
      <c r="AA1783" s="148">
        <f t="shared" si="470"/>
        <v>1</v>
      </c>
      <c r="AB1783" s="122">
        <f t="shared" si="471"/>
        <v>404.06101782088433</v>
      </c>
      <c r="AC1783" s="30">
        <f t="shared" si="472"/>
        <v>632.25679999999988</v>
      </c>
      <c r="AD1783" s="31">
        <f t="shared" si="473"/>
        <v>1</v>
      </c>
      <c r="AE1783" s="164">
        <f t="shared" si="474"/>
        <v>35.559999999999995</v>
      </c>
      <c r="AF1783" s="165">
        <f t="shared" si="475"/>
        <v>14.525136725157633</v>
      </c>
      <c r="AH1783" t="str">
        <f t="shared" si="476"/>
        <v>2025</v>
      </c>
    </row>
    <row r="1784" spans="1:34" x14ac:dyDescent="0.25">
      <c r="A1784" s="249" t="s">
        <v>573</v>
      </c>
      <c r="D1784" s="282" t="str">
        <f t="shared" si="461"/>
        <v>Q1 2025</v>
      </c>
      <c r="E1784" s="114" t="s">
        <v>138</v>
      </c>
      <c r="F1784" s="115" t="s">
        <v>83</v>
      </c>
      <c r="G1784" s="157" t="s">
        <v>43</v>
      </c>
      <c r="H1784" s="157" t="s">
        <v>197</v>
      </c>
      <c r="I1784" s="116" t="s">
        <v>58</v>
      </c>
      <c r="J1784" s="116" t="s">
        <v>45</v>
      </c>
      <c r="K1784" s="116" t="s">
        <v>70</v>
      </c>
      <c r="L1784" s="116" t="s">
        <v>70</v>
      </c>
      <c r="M1784" s="116" t="s">
        <v>131</v>
      </c>
      <c r="N1784" s="117">
        <v>1.1000000000000001</v>
      </c>
      <c r="O1784" s="146">
        <v>126</v>
      </c>
      <c r="P1784" s="146">
        <v>294</v>
      </c>
      <c r="Q1784" s="242">
        <v>7.0000000000000007E-2</v>
      </c>
      <c r="R1784" s="118" t="str">
        <f t="shared" si="462"/>
        <v>200 - 299</v>
      </c>
      <c r="S1784" s="118" t="str">
        <f t="shared" si="463"/>
        <v>1 - 1.19</v>
      </c>
      <c r="T1784" s="119">
        <f t="shared" si="464"/>
        <v>7.7000000000000013E-2</v>
      </c>
      <c r="U1784" s="120">
        <f t="shared" si="465"/>
        <v>1.9785277448275868E-2</v>
      </c>
      <c r="V1784" s="161">
        <f t="shared" si="466"/>
        <v>7.7000000000000013E-2</v>
      </c>
      <c r="W1784" s="161">
        <f t="shared" si="467"/>
        <v>22.390372931239892</v>
      </c>
      <c r="X1784" s="121">
        <f t="shared" si="468"/>
        <v>0.38066289561956707</v>
      </c>
      <c r="Y1784" s="188">
        <v>5.4380413659938149</v>
      </c>
      <c r="Z1784" s="148">
        <f t="shared" si="469"/>
        <v>3</v>
      </c>
      <c r="AA1784" s="148">
        <f t="shared" si="470"/>
        <v>7</v>
      </c>
      <c r="AB1784" s="122">
        <f t="shared" si="471"/>
        <v>290.78406404207647</v>
      </c>
      <c r="AC1784" s="30">
        <f t="shared" si="472"/>
        <v>282.64682068965521</v>
      </c>
      <c r="AD1784" s="31">
        <f t="shared" si="473"/>
        <v>0.42857142857142855</v>
      </c>
      <c r="AE1784" s="164">
        <f t="shared" si="474"/>
        <v>27.94</v>
      </c>
      <c r="AF1784" s="165">
        <f t="shared" si="475"/>
        <v>0.38066289561956707</v>
      </c>
      <c r="AH1784" t="str">
        <f t="shared" si="476"/>
        <v>2025</v>
      </c>
    </row>
    <row r="1785" spans="1:34" x14ac:dyDescent="0.25">
      <c r="A1785" s="249" t="s">
        <v>573</v>
      </c>
      <c r="D1785" s="282" t="str">
        <f t="shared" si="461"/>
        <v>Q1 2025</v>
      </c>
      <c r="E1785" s="114" t="s">
        <v>138</v>
      </c>
      <c r="F1785" s="115" t="s">
        <v>83</v>
      </c>
      <c r="G1785" s="157" t="s">
        <v>43</v>
      </c>
      <c r="H1785" s="157" t="s">
        <v>197</v>
      </c>
      <c r="I1785" s="116" t="s">
        <v>58</v>
      </c>
      <c r="J1785" s="116" t="s">
        <v>45</v>
      </c>
      <c r="K1785" s="116" t="s">
        <v>70</v>
      </c>
      <c r="L1785" s="116" t="s">
        <v>70</v>
      </c>
      <c r="M1785" s="116" t="s">
        <v>463</v>
      </c>
      <c r="N1785" s="117">
        <v>0.95</v>
      </c>
      <c r="O1785" s="146">
        <v>120</v>
      </c>
      <c r="P1785" s="146">
        <v>180</v>
      </c>
      <c r="Q1785" s="242">
        <v>0.2</v>
      </c>
      <c r="R1785" s="118" t="str">
        <f t="shared" si="462"/>
        <v>200 - 299</v>
      </c>
      <c r="S1785" s="118" t="str">
        <f t="shared" si="463"/>
        <v>0.8 - 0.99</v>
      </c>
      <c r="T1785" s="119">
        <f t="shared" si="464"/>
        <v>0.19</v>
      </c>
      <c r="U1785" s="120">
        <f t="shared" si="465"/>
        <v>5.3746790769230772E-2</v>
      </c>
      <c r="V1785" s="161">
        <f t="shared" si="466"/>
        <v>0.19000000000000003</v>
      </c>
      <c r="W1785" s="161">
        <f t="shared" si="467"/>
        <v>43.266615305567875</v>
      </c>
      <c r="X1785" s="121">
        <f t="shared" si="468"/>
        <v>1.1267330111215201</v>
      </c>
      <c r="Y1785" s="188">
        <v>5.6336650556076</v>
      </c>
      <c r="Z1785" s="148">
        <f t="shared" si="469"/>
        <v>2</v>
      </c>
      <c r="AA1785" s="148">
        <f t="shared" si="470"/>
        <v>3</v>
      </c>
      <c r="AB1785" s="122">
        <f t="shared" si="471"/>
        <v>227.71902792404143</v>
      </c>
      <c r="AC1785" s="30">
        <f t="shared" si="472"/>
        <v>268.73395384615384</v>
      </c>
      <c r="AD1785" s="31">
        <f t="shared" si="473"/>
        <v>0.66666666666666663</v>
      </c>
      <c r="AE1785" s="164">
        <f t="shared" si="474"/>
        <v>24.13</v>
      </c>
      <c r="AF1785" s="165">
        <f t="shared" si="475"/>
        <v>1.1267330111215201</v>
      </c>
      <c r="AH1785" t="str">
        <f t="shared" si="476"/>
        <v>2025</v>
      </c>
    </row>
    <row r="1786" spans="1:34" x14ac:dyDescent="0.25">
      <c r="A1786" s="249" t="s">
        <v>573</v>
      </c>
      <c r="D1786" s="282" t="str">
        <f t="shared" si="461"/>
        <v>Q1 2025</v>
      </c>
      <c r="E1786" s="114" t="s">
        <v>138</v>
      </c>
      <c r="F1786" s="115" t="s">
        <v>83</v>
      </c>
      <c r="G1786" s="157" t="s">
        <v>43</v>
      </c>
      <c r="H1786" s="157" t="s">
        <v>197</v>
      </c>
      <c r="I1786" s="116" t="s">
        <v>58</v>
      </c>
      <c r="J1786" s="116" t="s">
        <v>45</v>
      </c>
      <c r="K1786" s="116" t="s">
        <v>70</v>
      </c>
      <c r="L1786" s="116" t="s">
        <v>70</v>
      </c>
      <c r="M1786" s="116" t="s">
        <v>463</v>
      </c>
      <c r="N1786" s="117">
        <v>1.2</v>
      </c>
      <c r="O1786" s="146">
        <v>390</v>
      </c>
      <c r="P1786" s="146">
        <v>390</v>
      </c>
      <c r="Q1786" s="242">
        <v>0.3</v>
      </c>
      <c r="R1786" s="118" t="str">
        <f t="shared" si="462"/>
        <v>400 - 499</v>
      </c>
      <c r="S1786" s="118" t="str">
        <f t="shared" si="463"/>
        <v>1.2 - 1.39</v>
      </c>
      <c r="T1786" s="119">
        <f t="shared" si="464"/>
        <v>0.36</v>
      </c>
      <c r="U1786" s="120">
        <f t="shared" si="465"/>
        <v>0.13935455999999996</v>
      </c>
      <c r="V1786" s="161">
        <f t="shared" si="466"/>
        <v>0.35999999999999993</v>
      </c>
      <c r="W1786" s="161">
        <f t="shared" si="467"/>
        <v>165.46298679765212</v>
      </c>
      <c r="X1786" s="121">
        <f t="shared" si="468"/>
        <v>3.2854804243945197</v>
      </c>
      <c r="Y1786" s="188">
        <v>10.951601414648399</v>
      </c>
      <c r="Z1786" s="148">
        <f t="shared" si="469"/>
        <v>1</v>
      </c>
      <c r="AA1786" s="148">
        <f t="shared" si="470"/>
        <v>1</v>
      </c>
      <c r="AB1786" s="122">
        <f t="shared" si="471"/>
        <v>459.61940777125591</v>
      </c>
      <c r="AC1786" s="30">
        <f t="shared" si="472"/>
        <v>464.51519999999988</v>
      </c>
      <c r="AD1786" s="31">
        <f t="shared" si="473"/>
        <v>1</v>
      </c>
      <c r="AE1786" s="164">
        <f t="shared" si="474"/>
        <v>30.479999999999997</v>
      </c>
      <c r="AF1786" s="165">
        <f t="shared" si="475"/>
        <v>3.2854804243945197</v>
      </c>
      <c r="AH1786" t="str">
        <f t="shared" si="476"/>
        <v>2025</v>
      </c>
    </row>
    <row r="1787" spans="1:34" x14ac:dyDescent="0.25">
      <c r="A1787" s="249" t="s">
        <v>573</v>
      </c>
      <c r="D1787" s="282" t="str">
        <f t="shared" si="461"/>
        <v>Q1 2025</v>
      </c>
      <c r="E1787" s="114" t="s">
        <v>138</v>
      </c>
      <c r="F1787" s="115" t="s">
        <v>83</v>
      </c>
      <c r="G1787" s="157" t="s">
        <v>43</v>
      </c>
      <c r="H1787" s="157" t="s">
        <v>197</v>
      </c>
      <c r="I1787" s="116" t="s">
        <v>58</v>
      </c>
      <c r="J1787" s="116" t="s">
        <v>45</v>
      </c>
      <c r="K1787" s="116" t="s">
        <v>70</v>
      </c>
      <c r="L1787" s="116" t="s">
        <v>70</v>
      </c>
      <c r="M1787" s="116" t="s">
        <v>463</v>
      </c>
      <c r="N1787" s="117">
        <v>1.5</v>
      </c>
      <c r="O1787" s="146">
        <v>194</v>
      </c>
      <c r="P1787" s="146">
        <v>368</v>
      </c>
      <c r="Q1787" s="242">
        <v>0.33</v>
      </c>
      <c r="R1787" s="118" t="str">
        <f t="shared" si="462"/>
        <v>200 - 299</v>
      </c>
      <c r="S1787" s="118" t="str">
        <f t="shared" si="463"/>
        <v>1.4 - 1.59</v>
      </c>
      <c r="T1787" s="119">
        <f t="shared" si="464"/>
        <v>0.495</v>
      </c>
      <c r="U1787" s="120">
        <f t="shared" si="465"/>
        <v>0.19761355928348545</v>
      </c>
      <c r="V1787" s="161">
        <f t="shared" si="466"/>
        <v>0.495</v>
      </c>
      <c r="W1787" s="161">
        <f t="shared" si="467"/>
        <v>137.28158652929389</v>
      </c>
      <c r="X1787" s="121">
        <f t="shared" si="468"/>
        <v>2.8169086070077922</v>
      </c>
      <c r="Y1787" s="188">
        <v>8.5360866879024009</v>
      </c>
      <c r="Z1787" s="148">
        <f t="shared" si="469"/>
        <v>97</v>
      </c>
      <c r="AA1787" s="148">
        <f t="shared" si="470"/>
        <v>184</v>
      </c>
      <c r="AB1787" s="122">
        <f t="shared" si="471"/>
        <v>277.3365384430179</v>
      </c>
      <c r="AC1787" s="30">
        <f t="shared" si="472"/>
        <v>598.82896752571344</v>
      </c>
      <c r="AD1787" s="31">
        <f t="shared" si="473"/>
        <v>0.52717391304347827</v>
      </c>
      <c r="AE1787" s="164">
        <f t="shared" si="474"/>
        <v>38.099999999999994</v>
      </c>
      <c r="AF1787" s="165">
        <f t="shared" si="475"/>
        <v>2.8169086070077922</v>
      </c>
      <c r="AH1787" t="str">
        <f t="shared" si="476"/>
        <v>2025</v>
      </c>
    </row>
    <row r="1788" spans="1:34" x14ac:dyDescent="0.25">
      <c r="A1788" s="249" t="s">
        <v>573</v>
      </c>
      <c r="D1788" s="282" t="str">
        <f t="shared" si="461"/>
        <v>Q1 2025</v>
      </c>
      <c r="E1788" s="114" t="s">
        <v>138</v>
      </c>
      <c r="F1788" s="115" t="s">
        <v>83</v>
      </c>
      <c r="G1788" s="157" t="s">
        <v>43</v>
      </c>
      <c r="H1788" s="157" t="s">
        <v>197</v>
      </c>
      <c r="I1788" s="116" t="s">
        <v>58</v>
      </c>
      <c r="J1788" s="116" t="s">
        <v>45</v>
      </c>
      <c r="K1788" s="116" t="s">
        <v>70</v>
      </c>
      <c r="L1788" s="116" t="s">
        <v>70</v>
      </c>
      <c r="M1788" s="116" t="s">
        <v>463</v>
      </c>
      <c r="N1788" s="117">
        <v>1.8</v>
      </c>
      <c r="O1788" s="146">
        <v>368</v>
      </c>
      <c r="P1788" s="146">
        <v>448</v>
      </c>
      <c r="Q1788" s="242">
        <v>0.2</v>
      </c>
      <c r="R1788" s="118" t="str">
        <f t="shared" si="462"/>
        <v>300 - 399</v>
      </c>
      <c r="S1788" s="118" t="str">
        <f t="shared" si="463"/>
        <v>1.8 - 1.99</v>
      </c>
      <c r="T1788" s="119">
        <f t="shared" si="464"/>
        <v>0.36000000000000004</v>
      </c>
      <c r="U1788" s="120">
        <f t="shared" si="465"/>
        <v>0.20505179734958118</v>
      </c>
      <c r="V1788" s="161">
        <f t="shared" si="466"/>
        <v>0.36000000000000004</v>
      </c>
      <c r="W1788" s="161">
        <f t="shared" si="467"/>
        <v>115.95309396475801</v>
      </c>
      <c r="X1788" s="121">
        <f t="shared" si="468"/>
        <v>2.2700132491113001</v>
      </c>
      <c r="Y1788" s="188">
        <v>11.3500662455565</v>
      </c>
      <c r="Z1788" s="148">
        <f t="shared" si="469"/>
        <v>23</v>
      </c>
      <c r="AA1788" s="148">
        <f t="shared" si="470"/>
        <v>28</v>
      </c>
      <c r="AB1788" s="122">
        <f t="shared" si="471"/>
        <v>322.09192767988333</v>
      </c>
      <c r="AC1788" s="30">
        <f t="shared" si="472"/>
        <v>1025.2589867479057</v>
      </c>
      <c r="AD1788" s="31">
        <f t="shared" si="473"/>
        <v>0.8214285714285714</v>
      </c>
      <c r="AE1788" s="164">
        <f t="shared" si="474"/>
        <v>45.72</v>
      </c>
      <c r="AF1788" s="165">
        <f t="shared" si="475"/>
        <v>2.2700132491113001</v>
      </c>
      <c r="AH1788" t="str">
        <f t="shared" si="476"/>
        <v>2025</v>
      </c>
    </row>
    <row r="1789" spans="1:34" x14ac:dyDescent="0.25">
      <c r="A1789" s="249" t="s">
        <v>573</v>
      </c>
      <c r="D1789" s="282" t="str">
        <f t="shared" si="461"/>
        <v>Q1 2025</v>
      </c>
      <c r="E1789" s="114" t="s">
        <v>138</v>
      </c>
      <c r="F1789" s="115" t="s">
        <v>83</v>
      </c>
      <c r="G1789" s="157" t="s">
        <v>43</v>
      </c>
      <c r="H1789" s="157" t="s">
        <v>197</v>
      </c>
      <c r="I1789" s="116" t="s">
        <v>58</v>
      </c>
      <c r="J1789" s="116" t="s">
        <v>45</v>
      </c>
      <c r="K1789" s="116" t="s">
        <v>70</v>
      </c>
      <c r="L1789" s="116" t="s">
        <v>70</v>
      </c>
      <c r="M1789" s="116" t="s">
        <v>463</v>
      </c>
      <c r="N1789" s="117">
        <v>1.9</v>
      </c>
      <c r="O1789" s="146">
        <v>240</v>
      </c>
      <c r="P1789" s="146">
        <v>536</v>
      </c>
      <c r="Q1789" s="242">
        <v>0.35</v>
      </c>
      <c r="R1789" s="118" t="str">
        <f t="shared" si="462"/>
        <v>300 - 399</v>
      </c>
      <c r="S1789" s="118" t="str">
        <f t="shared" si="463"/>
        <v>1.8 - 1.99</v>
      </c>
      <c r="T1789" s="119">
        <f t="shared" si="464"/>
        <v>0.66499999999999992</v>
      </c>
      <c r="U1789" s="120">
        <f t="shared" si="465"/>
        <v>0.30403988060864723</v>
      </c>
      <c r="V1789" s="161">
        <f t="shared" si="466"/>
        <v>0.66499999999999992</v>
      </c>
      <c r="W1789" s="161">
        <f t="shared" si="467"/>
        <v>205.54746410500906</v>
      </c>
      <c r="X1789" s="121">
        <f t="shared" si="468"/>
        <v>3.7163605505740622</v>
      </c>
      <c r="Y1789" s="188">
        <v>10.618173001640178</v>
      </c>
      <c r="Z1789" s="148">
        <f t="shared" si="469"/>
        <v>30</v>
      </c>
      <c r="AA1789" s="148">
        <f t="shared" si="470"/>
        <v>67</v>
      </c>
      <c r="AB1789" s="122">
        <f t="shared" si="471"/>
        <v>309.09393098497605</v>
      </c>
      <c r="AC1789" s="30">
        <f t="shared" si="472"/>
        <v>868.68537316756363</v>
      </c>
      <c r="AD1789" s="31">
        <f t="shared" si="473"/>
        <v>0.44776119402985076</v>
      </c>
      <c r="AE1789" s="164">
        <f t="shared" si="474"/>
        <v>48.26</v>
      </c>
      <c r="AF1789" s="165">
        <f t="shared" si="475"/>
        <v>3.7163605505740622</v>
      </c>
      <c r="AH1789" t="str">
        <f t="shared" si="476"/>
        <v>2025</v>
      </c>
    </row>
    <row r="1790" spans="1:34" x14ac:dyDescent="0.25">
      <c r="A1790" s="249" t="s">
        <v>573</v>
      </c>
      <c r="D1790" s="282" t="str">
        <f t="shared" si="461"/>
        <v>Q1 2025</v>
      </c>
      <c r="E1790" s="114" t="s">
        <v>138</v>
      </c>
      <c r="F1790" s="115" t="s">
        <v>83</v>
      </c>
      <c r="G1790" s="157" t="s">
        <v>43</v>
      </c>
      <c r="H1790" s="157" t="s">
        <v>197</v>
      </c>
      <c r="I1790" s="116" t="s">
        <v>58</v>
      </c>
      <c r="J1790" s="116" t="s">
        <v>45</v>
      </c>
      <c r="K1790" s="116" t="s">
        <v>70</v>
      </c>
      <c r="L1790" s="116" t="s">
        <v>70</v>
      </c>
      <c r="M1790" s="116" t="s">
        <v>463</v>
      </c>
      <c r="N1790" s="117">
        <v>1.4</v>
      </c>
      <c r="O1790" s="146">
        <v>320</v>
      </c>
      <c r="P1790" s="146">
        <v>360</v>
      </c>
      <c r="Q1790" s="242">
        <v>0.65</v>
      </c>
      <c r="R1790" s="118" t="str">
        <f t="shared" si="462"/>
        <v>300 - 399</v>
      </c>
      <c r="S1790" s="118" t="str">
        <f t="shared" si="463"/>
        <v>1.4 - 1.59</v>
      </c>
      <c r="T1790" s="119">
        <f t="shared" si="464"/>
        <v>0.90999999999999992</v>
      </c>
      <c r="U1790" s="120">
        <f t="shared" si="465"/>
        <v>0.40813266537931031</v>
      </c>
      <c r="V1790" s="161">
        <f t="shared" si="466"/>
        <v>0.90999999999999992</v>
      </c>
      <c r="W1790" s="161">
        <f t="shared" si="467"/>
        <v>313.0814590485997</v>
      </c>
      <c r="X1790" s="121">
        <f t="shared" si="468"/>
        <v>6.3984037042346857</v>
      </c>
      <c r="Y1790" s="188">
        <v>9.8436980065149005</v>
      </c>
      <c r="Z1790" s="148">
        <f t="shared" si="469"/>
        <v>8</v>
      </c>
      <c r="AA1790" s="148">
        <f t="shared" si="470"/>
        <v>9</v>
      </c>
      <c r="AB1790" s="122">
        <f t="shared" si="471"/>
        <v>344.04555939406561</v>
      </c>
      <c r="AC1790" s="30">
        <f t="shared" si="472"/>
        <v>627.89640827586197</v>
      </c>
      <c r="AD1790" s="31">
        <f t="shared" si="473"/>
        <v>0.88888888888888884</v>
      </c>
      <c r="AE1790" s="164">
        <f t="shared" si="474"/>
        <v>35.559999999999995</v>
      </c>
      <c r="AF1790" s="165">
        <f t="shared" si="475"/>
        <v>6.3984037042346857</v>
      </c>
      <c r="AH1790" t="str">
        <f t="shared" si="476"/>
        <v>2025</v>
      </c>
    </row>
    <row r="1791" spans="1:34" x14ac:dyDescent="0.25">
      <c r="A1791" s="249" t="s">
        <v>573</v>
      </c>
      <c r="D1791" s="282" t="str">
        <f t="shared" si="461"/>
        <v>Q1 2025</v>
      </c>
      <c r="E1791" s="114" t="s">
        <v>138</v>
      </c>
      <c r="F1791" s="115" t="s">
        <v>83</v>
      </c>
      <c r="G1791" s="157" t="s">
        <v>43</v>
      </c>
      <c r="H1791" s="157" t="s">
        <v>197</v>
      </c>
      <c r="I1791" s="116" t="s">
        <v>72</v>
      </c>
      <c r="J1791" s="116" t="s">
        <v>45</v>
      </c>
      <c r="K1791" s="116" t="s">
        <v>70</v>
      </c>
      <c r="L1791" s="116" t="s">
        <v>70</v>
      </c>
      <c r="M1791" s="116" t="s">
        <v>294</v>
      </c>
      <c r="N1791" s="117">
        <v>1.41</v>
      </c>
      <c r="O1791" s="146">
        <v>360</v>
      </c>
      <c r="P1791" s="146">
        <v>320</v>
      </c>
      <c r="Q1791" s="242">
        <v>0.03</v>
      </c>
      <c r="R1791" s="118" t="str">
        <f t="shared" si="462"/>
        <v>300 - 399</v>
      </c>
      <c r="S1791" s="118" t="str">
        <f t="shared" si="463"/>
        <v>1.4 - 1.59</v>
      </c>
      <c r="T1791" s="119">
        <f t="shared" si="464"/>
        <v>4.2299999999999997E-2</v>
      </c>
      <c r="U1791" s="120">
        <f t="shared" si="465"/>
        <v>1.910695177489654E-2</v>
      </c>
      <c r="V1791" s="161">
        <f t="shared" si="466"/>
        <v>4.229999999999999E-2</v>
      </c>
      <c r="W1791" s="161">
        <f t="shared" si="467"/>
        <v>14.449913494550753</v>
      </c>
      <c r="X1791" s="121">
        <f t="shared" si="468"/>
        <v>0.26872125840024297</v>
      </c>
      <c r="Y1791" s="188">
        <v>8.9573752800080992</v>
      </c>
      <c r="Z1791" s="148">
        <f t="shared" si="469"/>
        <v>9</v>
      </c>
      <c r="AA1791" s="148">
        <f t="shared" si="470"/>
        <v>8</v>
      </c>
      <c r="AB1791" s="122">
        <f t="shared" si="471"/>
        <v>341.60551996573889</v>
      </c>
      <c r="AC1791" s="30">
        <f t="shared" si="472"/>
        <v>636.89839249655142</v>
      </c>
      <c r="AD1791" s="31">
        <f t="shared" si="473"/>
        <v>1.125</v>
      </c>
      <c r="AE1791" s="164">
        <f t="shared" si="474"/>
        <v>35.813999999999993</v>
      </c>
      <c r="AF1791" s="165">
        <f t="shared" si="475"/>
        <v>0.26872125840024297</v>
      </c>
      <c r="AH1791" t="str">
        <f t="shared" si="476"/>
        <v>2025</v>
      </c>
    </row>
    <row r="1792" spans="1:34" x14ac:dyDescent="0.25">
      <c r="A1792" s="249" t="s">
        <v>573</v>
      </c>
      <c r="D1792" s="282" t="str">
        <f t="shared" si="461"/>
        <v>Q1 2025</v>
      </c>
      <c r="E1792" s="114" t="s">
        <v>138</v>
      </c>
      <c r="F1792" s="115" t="s">
        <v>83</v>
      </c>
      <c r="G1792" s="157" t="s">
        <v>43</v>
      </c>
      <c r="H1792" s="157" t="s">
        <v>197</v>
      </c>
      <c r="I1792" s="116" t="s">
        <v>72</v>
      </c>
      <c r="J1792" s="116" t="s">
        <v>45</v>
      </c>
      <c r="K1792" s="116" t="s">
        <v>70</v>
      </c>
      <c r="L1792" s="116" t="s">
        <v>70</v>
      </c>
      <c r="M1792" s="116" t="s">
        <v>294</v>
      </c>
      <c r="N1792" s="117">
        <v>1.952</v>
      </c>
      <c r="O1792" s="146">
        <v>410</v>
      </c>
      <c r="P1792" s="146">
        <v>502</v>
      </c>
      <c r="Q1792" s="242">
        <v>0.106</v>
      </c>
      <c r="R1792" s="118" t="str">
        <f t="shared" si="462"/>
        <v>300 - 399</v>
      </c>
      <c r="S1792" s="118" t="str">
        <f t="shared" si="463"/>
        <v>1.8 - 1.99</v>
      </c>
      <c r="T1792" s="119">
        <f t="shared" si="464"/>
        <v>0.20691199999999998</v>
      </c>
      <c r="U1792" s="120">
        <f t="shared" si="465"/>
        <v>0.12766259919277265</v>
      </c>
      <c r="V1792" s="161">
        <f t="shared" si="466"/>
        <v>0.20691199999999998</v>
      </c>
      <c r="W1792" s="161">
        <f t="shared" si="467"/>
        <v>68.704356077325983</v>
      </c>
      <c r="X1792" s="121">
        <f t="shared" si="468"/>
        <v>1.3111699233792256</v>
      </c>
      <c r="Y1792" s="188">
        <v>12.369527579049299</v>
      </c>
      <c r="Z1792" s="148">
        <f t="shared" si="469"/>
        <v>205</v>
      </c>
      <c r="AA1792" s="148">
        <f t="shared" si="470"/>
        <v>251</v>
      </c>
      <c r="AB1792" s="122">
        <f t="shared" si="471"/>
        <v>332.04626158621051</v>
      </c>
      <c r="AC1792" s="30">
        <f t="shared" si="472"/>
        <v>1204.3641433280441</v>
      </c>
      <c r="AD1792" s="31">
        <f t="shared" si="473"/>
        <v>0.81673306772908372</v>
      </c>
      <c r="AE1792" s="164">
        <f t="shared" si="474"/>
        <v>49.580799999999996</v>
      </c>
      <c r="AF1792" s="165">
        <f t="shared" si="475"/>
        <v>1.3111699233792256</v>
      </c>
      <c r="AH1792" t="str">
        <f t="shared" si="476"/>
        <v>2025</v>
      </c>
    </row>
    <row r="1793" spans="1:34" x14ac:dyDescent="0.25">
      <c r="A1793" s="249" t="s">
        <v>573</v>
      </c>
      <c r="D1793" s="282" t="str">
        <f t="shared" si="461"/>
        <v>Q1 2025</v>
      </c>
      <c r="E1793" s="114" t="s">
        <v>138</v>
      </c>
      <c r="F1793" s="115" t="s">
        <v>83</v>
      </c>
      <c r="G1793" s="157" t="s">
        <v>43</v>
      </c>
      <c r="H1793" s="157" t="s">
        <v>197</v>
      </c>
      <c r="I1793" s="116" t="s">
        <v>72</v>
      </c>
      <c r="J1793" s="116" t="s">
        <v>45</v>
      </c>
      <c r="K1793" s="116" t="s">
        <v>70</v>
      </c>
      <c r="L1793" s="116" t="s">
        <v>70</v>
      </c>
      <c r="M1793" s="116" t="s">
        <v>294</v>
      </c>
      <c r="N1793" s="117">
        <v>2</v>
      </c>
      <c r="O1793" s="146">
        <v>400</v>
      </c>
      <c r="P1793" s="146">
        <v>400</v>
      </c>
      <c r="Q1793" s="242">
        <v>2E-3</v>
      </c>
      <c r="R1793" s="118" t="str">
        <f t="shared" si="462"/>
        <v>200 - 299</v>
      </c>
      <c r="S1793" s="118" t="str">
        <f t="shared" si="463"/>
        <v>2.00+</v>
      </c>
      <c r="T1793" s="119">
        <f t="shared" si="464"/>
        <v>4.0000000000000001E-3</v>
      </c>
      <c r="U1793" s="120">
        <f t="shared" si="465"/>
        <v>2.5806399999999999E-3</v>
      </c>
      <c r="V1793" s="161">
        <f t="shared" si="466"/>
        <v>4.0000000000000001E-3</v>
      </c>
      <c r="W1793" s="161">
        <f t="shared" si="467"/>
        <v>1.131370849898476</v>
      </c>
      <c r="X1793" s="121">
        <f t="shared" si="468"/>
        <v>2.2346364192550205E-2</v>
      </c>
      <c r="Y1793" s="188">
        <v>11.173182096275102</v>
      </c>
      <c r="Z1793" s="148">
        <f t="shared" si="469"/>
        <v>1</v>
      </c>
      <c r="AA1793" s="148">
        <f t="shared" si="470"/>
        <v>1</v>
      </c>
      <c r="AB1793" s="122">
        <f t="shared" si="471"/>
        <v>282.84271247461902</v>
      </c>
      <c r="AC1793" s="30">
        <f t="shared" si="472"/>
        <v>1290.32</v>
      </c>
      <c r="AD1793" s="31">
        <f t="shared" si="473"/>
        <v>1</v>
      </c>
      <c r="AE1793" s="164">
        <f t="shared" si="474"/>
        <v>50.8</v>
      </c>
      <c r="AF1793" s="165">
        <f t="shared" si="475"/>
        <v>2.2346364192550205E-2</v>
      </c>
      <c r="AH1793" t="str">
        <f t="shared" si="476"/>
        <v>2025</v>
      </c>
    </row>
    <row r="1794" spans="1:34" x14ac:dyDescent="0.25">
      <c r="A1794" s="249" t="s">
        <v>573</v>
      </c>
      <c r="D1794" s="282" t="str">
        <f t="shared" si="461"/>
        <v>Q1 2025</v>
      </c>
      <c r="E1794" s="114" t="s">
        <v>138</v>
      </c>
      <c r="F1794" s="115" t="s">
        <v>83</v>
      </c>
      <c r="G1794" s="157" t="s">
        <v>43</v>
      </c>
      <c r="H1794" s="157" t="s">
        <v>197</v>
      </c>
      <c r="I1794" s="116" t="s">
        <v>72</v>
      </c>
      <c r="J1794" s="116" t="s">
        <v>45</v>
      </c>
      <c r="K1794" s="116" t="s">
        <v>70</v>
      </c>
      <c r="L1794" s="116" t="s">
        <v>70</v>
      </c>
      <c r="M1794" s="116" t="s">
        <v>294</v>
      </c>
      <c r="N1794" s="117">
        <v>1.19</v>
      </c>
      <c r="O1794" s="146">
        <v>390</v>
      </c>
      <c r="P1794" s="146">
        <v>390</v>
      </c>
      <c r="Q1794" s="242">
        <v>0.02</v>
      </c>
      <c r="R1794" s="118" t="str">
        <f t="shared" si="462"/>
        <v>400 - 499</v>
      </c>
      <c r="S1794" s="118" t="str">
        <f t="shared" si="463"/>
        <v>1 - 1.19</v>
      </c>
      <c r="T1794" s="119">
        <f t="shared" si="464"/>
        <v>2.3799999999999998E-2</v>
      </c>
      <c r="U1794" s="120">
        <f t="shared" si="465"/>
        <v>9.1361107599999981E-3</v>
      </c>
      <c r="V1794" s="161">
        <f t="shared" si="466"/>
        <v>2.3799999999999998E-2</v>
      </c>
      <c r="W1794" s="161">
        <f t="shared" si="467"/>
        <v>11.030865786510143</v>
      </c>
      <c r="X1794" s="121">
        <f t="shared" si="468"/>
        <v>0.219032028292968</v>
      </c>
      <c r="Y1794" s="188">
        <v>10.951601414648399</v>
      </c>
      <c r="Z1794" s="148">
        <f t="shared" si="469"/>
        <v>1</v>
      </c>
      <c r="AA1794" s="148">
        <f t="shared" si="470"/>
        <v>1</v>
      </c>
      <c r="AB1794" s="122">
        <f t="shared" si="471"/>
        <v>463.48175573572024</v>
      </c>
      <c r="AC1794" s="30">
        <f t="shared" si="472"/>
        <v>456.80553799999984</v>
      </c>
      <c r="AD1794" s="31">
        <f t="shared" si="473"/>
        <v>1</v>
      </c>
      <c r="AE1794" s="164">
        <f t="shared" si="474"/>
        <v>30.225999999999996</v>
      </c>
      <c r="AF1794" s="165">
        <f t="shared" si="475"/>
        <v>0.219032028292968</v>
      </c>
      <c r="AH1794" t="str">
        <f t="shared" si="476"/>
        <v>2025</v>
      </c>
    </row>
    <row r="1795" spans="1:34" x14ac:dyDescent="0.25">
      <c r="A1795" s="249" t="s">
        <v>573</v>
      </c>
      <c r="D1795" s="282" t="str">
        <f t="shared" si="461"/>
        <v>Q1 2025</v>
      </c>
      <c r="E1795" s="114" t="s">
        <v>138</v>
      </c>
      <c r="F1795" s="115" t="s">
        <v>83</v>
      </c>
      <c r="G1795" s="157" t="s">
        <v>43</v>
      </c>
      <c r="H1795" s="157" t="s">
        <v>197</v>
      </c>
      <c r="I1795" s="116" t="s">
        <v>89</v>
      </c>
      <c r="J1795" s="116" t="s">
        <v>45</v>
      </c>
      <c r="K1795" s="116" t="s">
        <v>70</v>
      </c>
      <c r="L1795" s="116" t="s">
        <v>70</v>
      </c>
      <c r="M1795" s="116" t="s">
        <v>131</v>
      </c>
      <c r="N1795" s="117">
        <v>1.39</v>
      </c>
      <c r="O1795" s="146">
        <v>454</v>
      </c>
      <c r="P1795" s="146">
        <v>454</v>
      </c>
      <c r="Q1795" s="242">
        <v>0.16</v>
      </c>
      <c r="R1795" s="118" t="str">
        <f t="shared" si="462"/>
        <v>400 - 499</v>
      </c>
      <c r="S1795" s="118" t="str">
        <f t="shared" si="463"/>
        <v>1.2 - 1.39</v>
      </c>
      <c r="T1795" s="119">
        <f t="shared" si="464"/>
        <v>0.22239999999999999</v>
      </c>
      <c r="U1795" s="120">
        <f t="shared" si="465"/>
        <v>9.9721090879999988E-2</v>
      </c>
      <c r="V1795" s="161">
        <f t="shared" si="466"/>
        <v>0.22240000000000001</v>
      </c>
      <c r="W1795" s="161">
        <f t="shared" si="467"/>
        <v>102.72847317078163</v>
      </c>
      <c r="X1795" s="121">
        <f t="shared" si="468"/>
        <v>1.979124412647888</v>
      </c>
      <c r="Y1795" s="188">
        <v>12.369527579049299</v>
      </c>
      <c r="Z1795" s="148">
        <f t="shared" si="469"/>
        <v>1</v>
      </c>
      <c r="AA1795" s="148">
        <f t="shared" si="470"/>
        <v>1</v>
      </c>
      <c r="AB1795" s="122">
        <f t="shared" si="471"/>
        <v>461.90860238660804</v>
      </c>
      <c r="AC1795" s="30">
        <f t="shared" si="472"/>
        <v>623.25681799999995</v>
      </c>
      <c r="AD1795" s="31">
        <f t="shared" si="473"/>
        <v>1</v>
      </c>
      <c r="AE1795" s="164">
        <f t="shared" si="474"/>
        <v>35.305999999999997</v>
      </c>
      <c r="AF1795" s="165">
        <f t="shared" si="475"/>
        <v>1.979124412647888</v>
      </c>
      <c r="AH1795" t="str">
        <f t="shared" si="476"/>
        <v>2025</v>
      </c>
    </row>
    <row r="1796" spans="1:34" x14ac:dyDescent="0.25">
      <c r="A1796" s="249" t="s">
        <v>573</v>
      </c>
      <c r="D1796" s="282" t="str">
        <f t="shared" si="461"/>
        <v>Q1 2025</v>
      </c>
      <c r="E1796" s="114" t="s">
        <v>138</v>
      </c>
      <c r="F1796" s="115" t="s">
        <v>83</v>
      </c>
      <c r="G1796" s="157" t="s">
        <v>43</v>
      </c>
      <c r="H1796" s="157" t="s">
        <v>197</v>
      </c>
      <c r="I1796" s="116" t="s">
        <v>89</v>
      </c>
      <c r="J1796" s="116" t="s">
        <v>45</v>
      </c>
      <c r="K1796" s="116" t="s">
        <v>70</v>
      </c>
      <c r="L1796" s="116" t="s">
        <v>70</v>
      </c>
      <c r="M1796" s="116" t="s">
        <v>185</v>
      </c>
      <c r="N1796" s="117">
        <v>1.1000000000000001</v>
      </c>
      <c r="O1796" s="146">
        <v>126</v>
      </c>
      <c r="P1796" s="146">
        <v>294</v>
      </c>
      <c r="Q1796" s="242">
        <v>0.1</v>
      </c>
      <c r="R1796" s="118" t="str">
        <f t="shared" si="462"/>
        <v>200 - 299</v>
      </c>
      <c r="S1796" s="118" t="str">
        <f t="shared" si="463"/>
        <v>1 - 1.19</v>
      </c>
      <c r="T1796" s="119">
        <f t="shared" si="464"/>
        <v>0.11000000000000001</v>
      </c>
      <c r="U1796" s="120">
        <f t="shared" si="465"/>
        <v>2.8264682068965524E-2</v>
      </c>
      <c r="V1796" s="161">
        <f t="shared" si="466"/>
        <v>0.11000000000000003</v>
      </c>
      <c r="W1796" s="161">
        <f t="shared" si="467"/>
        <v>31.986247044628414</v>
      </c>
      <c r="X1796" s="121">
        <f t="shared" si="468"/>
        <v>0.54380413659938154</v>
      </c>
      <c r="Y1796" s="188">
        <v>5.4380413659938149</v>
      </c>
      <c r="Z1796" s="148">
        <f t="shared" si="469"/>
        <v>3</v>
      </c>
      <c r="AA1796" s="148">
        <f t="shared" si="470"/>
        <v>7</v>
      </c>
      <c r="AB1796" s="122">
        <f t="shared" si="471"/>
        <v>290.78406404207647</v>
      </c>
      <c r="AC1796" s="30">
        <f t="shared" si="472"/>
        <v>282.64682068965521</v>
      </c>
      <c r="AD1796" s="31">
        <f t="shared" si="473"/>
        <v>0.42857142857142855</v>
      </c>
      <c r="AE1796" s="164">
        <f t="shared" si="474"/>
        <v>27.94</v>
      </c>
      <c r="AF1796" s="165">
        <f t="shared" si="475"/>
        <v>0.54380413659938154</v>
      </c>
      <c r="AH1796" t="str">
        <f t="shared" si="476"/>
        <v>2025</v>
      </c>
    </row>
    <row r="1797" spans="1:34" x14ac:dyDescent="0.25">
      <c r="A1797" s="249" t="s">
        <v>573</v>
      </c>
      <c r="D1797" s="282" t="str">
        <f t="shared" si="461"/>
        <v>Q1 2025</v>
      </c>
      <c r="E1797" s="114" t="s">
        <v>138</v>
      </c>
      <c r="F1797" s="115" t="s">
        <v>83</v>
      </c>
      <c r="G1797" s="157" t="s">
        <v>43</v>
      </c>
      <c r="H1797" s="157" t="s">
        <v>197</v>
      </c>
      <c r="I1797" s="116" t="s">
        <v>89</v>
      </c>
      <c r="J1797" s="116" t="s">
        <v>45</v>
      </c>
      <c r="K1797" s="116" t="s">
        <v>70</v>
      </c>
      <c r="L1797" s="116" t="s">
        <v>70</v>
      </c>
      <c r="M1797" s="116" t="s">
        <v>185</v>
      </c>
      <c r="N1797" s="117">
        <v>1.43</v>
      </c>
      <c r="O1797" s="146">
        <v>466</v>
      </c>
      <c r="P1797" s="146">
        <v>466</v>
      </c>
      <c r="Q1797" s="242">
        <v>0.34</v>
      </c>
      <c r="R1797" s="118" t="str">
        <f t="shared" si="462"/>
        <v>400 - 499</v>
      </c>
      <c r="S1797" s="118" t="str">
        <f t="shared" si="463"/>
        <v>1.4 - 1.59</v>
      </c>
      <c r="T1797" s="119">
        <f t="shared" si="464"/>
        <v>0.48620000000000002</v>
      </c>
      <c r="U1797" s="120">
        <f t="shared" si="465"/>
        <v>0.22427890627999997</v>
      </c>
      <c r="V1797" s="161">
        <f t="shared" si="466"/>
        <v>0.48620000000000002</v>
      </c>
      <c r="W1797" s="161">
        <f t="shared" si="467"/>
        <v>224.06799682239318</v>
      </c>
      <c r="X1797" s="121">
        <f t="shared" si="468"/>
        <v>4.2961736296272424</v>
      </c>
      <c r="Y1797" s="188">
        <v>12.6358047930213</v>
      </c>
      <c r="Z1797" s="148">
        <f t="shared" si="469"/>
        <v>1</v>
      </c>
      <c r="AA1797" s="148">
        <f t="shared" si="470"/>
        <v>1</v>
      </c>
      <c r="AB1797" s="122">
        <f t="shared" si="471"/>
        <v>460.85560843766592</v>
      </c>
      <c r="AC1797" s="30">
        <f t="shared" si="472"/>
        <v>659.64384199999984</v>
      </c>
      <c r="AD1797" s="31">
        <f t="shared" si="473"/>
        <v>1</v>
      </c>
      <c r="AE1797" s="164">
        <f t="shared" si="474"/>
        <v>36.321999999999996</v>
      </c>
      <c r="AF1797" s="165">
        <f t="shared" si="475"/>
        <v>4.2961736296272424</v>
      </c>
      <c r="AH1797" t="str">
        <f t="shared" si="476"/>
        <v>2025</v>
      </c>
    </row>
    <row r="1798" spans="1:34" x14ac:dyDescent="0.25">
      <c r="A1798" s="249" t="s">
        <v>573</v>
      </c>
      <c r="D1798" s="282" t="str">
        <f t="shared" si="461"/>
        <v>Q1 2025</v>
      </c>
      <c r="E1798" s="114" t="s">
        <v>138</v>
      </c>
      <c r="F1798" s="115" t="s">
        <v>83</v>
      </c>
      <c r="G1798" s="157" t="s">
        <v>43</v>
      </c>
      <c r="H1798" s="157" t="s">
        <v>197</v>
      </c>
      <c r="I1798" s="116" t="s">
        <v>89</v>
      </c>
      <c r="J1798" s="116" t="s">
        <v>45</v>
      </c>
      <c r="K1798" s="116" t="s">
        <v>70</v>
      </c>
      <c r="L1798" s="116" t="s">
        <v>70</v>
      </c>
      <c r="M1798" s="116" t="s">
        <v>185</v>
      </c>
      <c r="N1798" s="117">
        <v>1.2</v>
      </c>
      <c r="O1798" s="146">
        <v>390</v>
      </c>
      <c r="P1798" s="146">
        <v>390</v>
      </c>
      <c r="Q1798" s="242">
        <v>0.27</v>
      </c>
      <c r="R1798" s="118" t="str">
        <f t="shared" si="462"/>
        <v>400 - 499</v>
      </c>
      <c r="S1798" s="118" t="str">
        <f t="shared" si="463"/>
        <v>1.2 - 1.39</v>
      </c>
      <c r="T1798" s="119">
        <f t="shared" si="464"/>
        <v>0.32400000000000001</v>
      </c>
      <c r="U1798" s="120">
        <f t="shared" si="465"/>
        <v>0.12541910399999998</v>
      </c>
      <c r="V1798" s="161">
        <f t="shared" si="466"/>
        <v>0.32400000000000001</v>
      </c>
      <c r="W1798" s="161">
        <f t="shared" si="467"/>
        <v>148.91668811788693</v>
      </c>
      <c r="X1798" s="121">
        <f t="shared" si="468"/>
        <v>2.9569323819550681</v>
      </c>
      <c r="Y1798" s="188">
        <v>10.951601414648399</v>
      </c>
      <c r="Z1798" s="148">
        <f t="shared" si="469"/>
        <v>1</v>
      </c>
      <c r="AA1798" s="148">
        <f t="shared" si="470"/>
        <v>1</v>
      </c>
      <c r="AB1798" s="122">
        <f t="shared" si="471"/>
        <v>459.61940777125591</v>
      </c>
      <c r="AC1798" s="30">
        <f t="shared" si="472"/>
        <v>464.51519999999988</v>
      </c>
      <c r="AD1798" s="31">
        <f t="shared" si="473"/>
        <v>1</v>
      </c>
      <c r="AE1798" s="164">
        <f t="shared" si="474"/>
        <v>30.479999999999997</v>
      </c>
      <c r="AF1798" s="165">
        <f t="shared" si="475"/>
        <v>2.9569323819550681</v>
      </c>
      <c r="AH1798" t="str">
        <f t="shared" si="476"/>
        <v>2025</v>
      </c>
    </row>
    <row r="1799" spans="1:34" x14ac:dyDescent="0.25">
      <c r="A1799" s="249" t="s">
        <v>573</v>
      </c>
      <c r="D1799" s="282" t="str">
        <f t="shared" si="461"/>
        <v>Q1 2025</v>
      </c>
      <c r="E1799" s="114" t="s">
        <v>138</v>
      </c>
      <c r="F1799" s="115" t="s">
        <v>83</v>
      </c>
      <c r="G1799" s="157" t="s">
        <v>43</v>
      </c>
      <c r="H1799" s="157" t="s">
        <v>197</v>
      </c>
      <c r="I1799" s="116" t="s">
        <v>89</v>
      </c>
      <c r="J1799" s="116" t="s">
        <v>45</v>
      </c>
      <c r="K1799" s="116" t="s">
        <v>70</v>
      </c>
      <c r="L1799" s="116" t="s">
        <v>70</v>
      </c>
      <c r="M1799" s="116" t="s">
        <v>185</v>
      </c>
      <c r="N1799" s="117">
        <v>1.6</v>
      </c>
      <c r="O1799" s="146">
        <v>320</v>
      </c>
      <c r="P1799" s="146">
        <v>360</v>
      </c>
      <c r="Q1799" s="242">
        <v>0.1</v>
      </c>
      <c r="R1799" s="118" t="str">
        <f t="shared" si="462"/>
        <v>300 - 399</v>
      </c>
      <c r="S1799" s="118" t="str">
        <f t="shared" si="463"/>
        <v>1.6 - 1.79</v>
      </c>
      <c r="T1799" s="119">
        <f t="shared" si="464"/>
        <v>0.16000000000000003</v>
      </c>
      <c r="U1799" s="120">
        <f t="shared" si="465"/>
        <v>8.2010959448275855E-2</v>
      </c>
      <c r="V1799" s="161">
        <f t="shared" si="466"/>
        <v>0.16</v>
      </c>
      <c r="W1799" s="161">
        <f t="shared" si="467"/>
        <v>48.166378315169183</v>
      </c>
      <c r="X1799" s="121">
        <f t="shared" si="468"/>
        <v>0.98436980065149005</v>
      </c>
      <c r="Y1799" s="188">
        <v>9.8436980065149005</v>
      </c>
      <c r="Z1799" s="148">
        <f t="shared" si="469"/>
        <v>8</v>
      </c>
      <c r="AA1799" s="148">
        <f t="shared" si="470"/>
        <v>9</v>
      </c>
      <c r="AB1799" s="122">
        <f t="shared" si="471"/>
        <v>301.03986446980736</v>
      </c>
      <c r="AC1799" s="30">
        <f t="shared" si="472"/>
        <v>820.10959448275855</v>
      </c>
      <c r="AD1799" s="31">
        <f t="shared" si="473"/>
        <v>0.88888888888888884</v>
      </c>
      <c r="AE1799" s="164">
        <f t="shared" si="474"/>
        <v>40.64</v>
      </c>
      <c r="AF1799" s="165">
        <f t="shared" si="475"/>
        <v>0.98436980065149005</v>
      </c>
      <c r="AH1799" t="str">
        <f t="shared" si="476"/>
        <v>2025</v>
      </c>
    </row>
    <row r="1800" spans="1:34" x14ac:dyDescent="0.25">
      <c r="A1800" s="249" t="s">
        <v>573</v>
      </c>
      <c r="D1800" s="282" t="str">
        <f t="shared" si="461"/>
        <v>Q1 2025</v>
      </c>
      <c r="E1800" s="114" t="s">
        <v>138</v>
      </c>
      <c r="F1800" s="115" t="s">
        <v>83</v>
      </c>
      <c r="G1800" s="157" t="s">
        <v>43</v>
      </c>
      <c r="H1800" s="157" t="s">
        <v>197</v>
      </c>
      <c r="I1800" s="116" t="s">
        <v>89</v>
      </c>
      <c r="J1800" s="116" t="s">
        <v>45</v>
      </c>
      <c r="K1800" s="116" t="s">
        <v>70</v>
      </c>
      <c r="L1800" s="116" t="s">
        <v>70</v>
      </c>
      <c r="M1800" s="116" t="s">
        <v>185</v>
      </c>
      <c r="N1800" s="117">
        <v>1.7</v>
      </c>
      <c r="O1800" s="146">
        <v>348</v>
      </c>
      <c r="P1800" s="146">
        <v>442</v>
      </c>
      <c r="Q1800" s="242">
        <v>0.01</v>
      </c>
      <c r="R1800" s="118" t="str">
        <f t="shared" si="462"/>
        <v>300 - 399</v>
      </c>
      <c r="S1800" s="118" t="str">
        <f t="shared" si="463"/>
        <v>1.6 - 1.79</v>
      </c>
      <c r="T1800" s="119">
        <f t="shared" si="464"/>
        <v>1.7000000000000001E-2</v>
      </c>
      <c r="U1800" s="120">
        <f t="shared" si="465"/>
        <v>9.0622697814123389E-3</v>
      </c>
      <c r="V1800" s="161">
        <f t="shared" si="466"/>
        <v>1.7000000000000001E-2</v>
      </c>
      <c r="W1800" s="161">
        <f t="shared" si="467"/>
        <v>5.6255488621111454</v>
      </c>
      <c r="X1800" s="121">
        <f t="shared" si="468"/>
        <v>0.11173182096275103</v>
      </c>
      <c r="Y1800" s="188">
        <v>11.173182096275102</v>
      </c>
      <c r="Z1800" s="148">
        <f t="shared" si="469"/>
        <v>174</v>
      </c>
      <c r="AA1800" s="148">
        <f t="shared" si="470"/>
        <v>221</v>
      </c>
      <c r="AB1800" s="122">
        <f t="shared" si="471"/>
        <v>330.91463894771442</v>
      </c>
      <c r="AC1800" s="30">
        <f t="shared" si="472"/>
        <v>906.22697814123387</v>
      </c>
      <c r="AD1800" s="31">
        <f t="shared" si="473"/>
        <v>0.78733031674208143</v>
      </c>
      <c r="AE1800" s="164">
        <f t="shared" si="474"/>
        <v>43.18</v>
      </c>
      <c r="AF1800" s="165">
        <f t="shared" si="475"/>
        <v>0.11173182096275103</v>
      </c>
      <c r="AH1800" t="str">
        <f t="shared" si="476"/>
        <v>2025</v>
      </c>
    </row>
    <row r="1801" spans="1:34" x14ac:dyDescent="0.25">
      <c r="A1801" s="249" t="s">
        <v>573</v>
      </c>
      <c r="D1801" s="282" t="str">
        <f t="shared" si="461"/>
        <v>Q1 2025</v>
      </c>
      <c r="E1801" s="114" t="s">
        <v>138</v>
      </c>
      <c r="F1801" s="115" t="s">
        <v>83</v>
      </c>
      <c r="G1801" s="157" t="s">
        <v>43</v>
      </c>
      <c r="H1801" s="157" t="s">
        <v>197</v>
      </c>
      <c r="I1801" s="116" t="s">
        <v>89</v>
      </c>
      <c r="J1801" s="116" t="s">
        <v>45</v>
      </c>
      <c r="K1801" s="116" t="s">
        <v>70</v>
      </c>
      <c r="L1801" s="116" t="s">
        <v>70</v>
      </c>
      <c r="M1801" s="116" t="s">
        <v>185</v>
      </c>
      <c r="N1801" s="117">
        <v>1.8</v>
      </c>
      <c r="O1801" s="146">
        <v>368</v>
      </c>
      <c r="P1801" s="146">
        <v>448</v>
      </c>
      <c r="Q1801" s="242">
        <v>0.03</v>
      </c>
      <c r="R1801" s="118" t="str">
        <f t="shared" si="462"/>
        <v>300 - 399</v>
      </c>
      <c r="S1801" s="118" t="str">
        <f t="shared" si="463"/>
        <v>1.8 - 1.99</v>
      </c>
      <c r="T1801" s="119">
        <f t="shared" si="464"/>
        <v>5.3999999999999999E-2</v>
      </c>
      <c r="U1801" s="120">
        <f t="shared" si="465"/>
        <v>3.075776960243717E-2</v>
      </c>
      <c r="V1801" s="161">
        <f t="shared" si="466"/>
        <v>5.3999999999999999E-2</v>
      </c>
      <c r="W1801" s="161">
        <f t="shared" si="467"/>
        <v>17.392964094713701</v>
      </c>
      <c r="X1801" s="121">
        <f t="shared" si="468"/>
        <v>0.34050198736669496</v>
      </c>
      <c r="Y1801" s="188">
        <v>11.3500662455565</v>
      </c>
      <c r="Z1801" s="148">
        <f t="shared" si="469"/>
        <v>23</v>
      </c>
      <c r="AA1801" s="148">
        <f t="shared" si="470"/>
        <v>28</v>
      </c>
      <c r="AB1801" s="122">
        <f t="shared" si="471"/>
        <v>322.09192767988333</v>
      </c>
      <c r="AC1801" s="30">
        <f t="shared" si="472"/>
        <v>1025.2589867479057</v>
      </c>
      <c r="AD1801" s="31">
        <f t="shared" si="473"/>
        <v>0.8214285714285714</v>
      </c>
      <c r="AE1801" s="164">
        <f t="shared" si="474"/>
        <v>45.72</v>
      </c>
      <c r="AF1801" s="165">
        <f t="shared" si="475"/>
        <v>0.34050198736669496</v>
      </c>
      <c r="AH1801" t="str">
        <f t="shared" si="476"/>
        <v>2025</v>
      </c>
    </row>
    <row r="1802" spans="1:34" x14ac:dyDescent="0.25">
      <c r="A1802" s="249" t="s">
        <v>573</v>
      </c>
      <c r="D1802" s="282" t="str">
        <f t="shared" ref="D1802:D1865" si="477">F1802&amp;" "&amp;E1802</f>
        <v>Q1 2025</v>
      </c>
      <c r="E1802" s="114" t="s">
        <v>138</v>
      </c>
      <c r="F1802" s="115" t="s">
        <v>83</v>
      </c>
      <c r="G1802" s="157" t="s">
        <v>43</v>
      </c>
      <c r="H1802" s="157" t="s">
        <v>197</v>
      </c>
      <c r="I1802" s="116" t="s">
        <v>73</v>
      </c>
      <c r="J1802" s="116" t="s">
        <v>45</v>
      </c>
      <c r="K1802" s="116" t="s">
        <v>70</v>
      </c>
      <c r="L1802" s="116" t="s">
        <v>70</v>
      </c>
      <c r="M1802" s="116" t="s">
        <v>131</v>
      </c>
      <c r="N1802" s="117">
        <v>1.4</v>
      </c>
      <c r="O1802" s="146">
        <v>400</v>
      </c>
      <c r="P1802" s="146">
        <v>400</v>
      </c>
      <c r="Q1802" s="242">
        <v>3.4750000000000001</v>
      </c>
      <c r="R1802" s="118" t="str">
        <f t="shared" si="462"/>
        <v>400 - 499</v>
      </c>
      <c r="S1802" s="118" t="str">
        <f t="shared" si="463"/>
        <v>1.4 - 1.59</v>
      </c>
      <c r="T1802" s="119">
        <f t="shared" si="464"/>
        <v>4.8650000000000002</v>
      </c>
      <c r="U1802" s="120">
        <f t="shared" si="465"/>
        <v>2.1970923799999995</v>
      </c>
      <c r="V1802" s="161">
        <f t="shared" si="466"/>
        <v>4.8649999999999993</v>
      </c>
      <c r="W1802" s="161">
        <f t="shared" si="467"/>
        <v>1965.7568516986023</v>
      </c>
      <c r="X1802" s="121">
        <f t="shared" si="468"/>
        <v>38.826807784555982</v>
      </c>
      <c r="Y1802" s="188">
        <v>11.173182096275102</v>
      </c>
      <c r="Z1802" s="148">
        <f t="shared" si="469"/>
        <v>1</v>
      </c>
      <c r="AA1802" s="148">
        <f t="shared" si="470"/>
        <v>1</v>
      </c>
      <c r="AB1802" s="122">
        <f t="shared" si="471"/>
        <v>404.06101782088433</v>
      </c>
      <c r="AC1802" s="30">
        <f t="shared" si="472"/>
        <v>632.25679999999988</v>
      </c>
      <c r="AD1802" s="31">
        <f t="shared" si="473"/>
        <v>1</v>
      </c>
      <c r="AE1802" s="164">
        <f t="shared" si="474"/>
        <v>35.559999999999995</v>
      </c>
      <c r="AF1802" s="165">
        <f t="shared" si="475"/>
        <v>38.826807784555982</v>
      </c>
      <c r="AH1802" t="str">
        <f t="shared" si="476"/>
        <v>2025</v>
      </c>
    </row>
    <row r="1803" spans="1:34" x14ac:dyDescent="0.25">
      <c r="A1803" s="249" t="s">
        <v>573</v>
      </c>
      <c r="D1803" s="282" t="str">
        <f t="shared" si="477"/>
        <v>Q1 2025</v>
      </c>
      <c r="E1803" s="114" t="s">
        <v>138</v>
      </c>
      <c r="F1803" s="115" t="s">
        <v>83</v>
      </c>
      <c r="G1803" s="157" t="s">
        <v>43</v>
      </c>
      <c r="H1803" s="157" t="s">
        <v>197</v>
      </c>
      <c r="I1803" s="116" t="s">
        <v>73</v>
      </c>
      <c r="J1803" s="116" t="s">
        <v>45</v>
      </c>
      <c r="K1803" s="116" t="s">
        <v>70</v>
      </c>
      <c r="L1803" s="116" t="s">
        <v>70</v>
      </c>
      <c r="M1803" s="116" t="s">
        <v>465</v>
      </c>
      <c r="N1803" s="117">
        <v>1.58</v>
      </c>
      <c r="O1803" s="146">
        <v>320</v>
      </c>
      <c r="P1803" s="146">
        <v>360</v>
      </c>
      <c r="Q1803" s="242">
        <v>0.79200000000000004</v>
      </c>
      <c r="R1803" s="118" t="str">
        <f t="shared" si="462"/>
        <v>300 - 399</v>
      </c>
      <c r="S1803" s="118" t="str">
        <f t="shared" si="463"/>
        <v>1.4 - 1.59</v>
      </c>
      <c r="T1803" s="119">
        <f t="shared" si="464"/>
        <v>1.25136</v>
      </c>
      <c r="U1803" s="120">
        <f t="shared" si="465"/>
        <v>0.63339011742190343</v>
      </c>
      <c r="V1803" s="161">
        <f t="shared" si="466"/>
        <v>1.25136</v>
      </c>
      <c r="W1803" s="161">
        <f t="shared" si="467"/>
        <v>381.4777162561399</v>
      </c>
      <c r="X1803" s="121">
        <f t="shared" si="468"/>
        <v>7.7962088211598015</v>
      </c>
      <c r="Y1803" s="188">
        <v>9.8436980065149005</v>
      </c>
      <c r="Z1803" s="148">
        <f t="shared" si="469"/>
        <v>8</v>
      </c>
      <c r="AA1803" s="148">
        <f t="shared" si="470"/>
        <v>9</v>
      </c>
      <c r="AB1803" s="122">
        <f t="shared" si="471"/>
        <v>304.8504956656277</v>
      </c>
      <c r="AC1803" s="30">
        <f t="shared" si="472"/>
        <v>799.73499674482753</v>
      </c>
      <c r="AD1803" s="31">
        <f t="shared" si="473"/>
        <v>0.88888888888888884</v>
      </c>
      <c r="AE1803" s="164">
        <f t="shared" si="474"/>
        <v>40.131999999999998</v>
      </c>
      <c r="AF1803" s="165">
        <f t="shared" si="475"/>
        <v>7.7962088211598015</v>
      </c>
      <c r="AH1803" t="str">
        <f t="shared" si="476"/>
        <v>2025</v>
      </c>
    </row>
    <row r="1804" spans="1:34" x14ac:dyDescent="0.25">
      <c r="A1804" s="249" t="s">
        <v>573</v>
      </c>
      <c r="D1804" s="282" t="str">
        <f t="shared" si="477"/>
        <v>Q1 2025</v>
      </c>
      <c r="E1804" s="114" t="s">
        <v>138</v>
      </c>
      <c r="F1804" s="115" t="s">
        <v>83</v>
      </c>
      <c r="G1804" s="157" t="s">
        <v>43</v>
      </c>
      <c r="H1804" s="157" t="s">
        <v>197</v>
      </c>
      <c r="I1804" s="116" t="s">
        <v>89</v>
      </c>
      <c r="J1804" s="116" t="s">
        <v>45</v>
      </c>
      <c r="K1804" s="116" t="s">
        <v>55</v>
      </c>
      <c r="L1804" s="116" t="s">
        <v>55</v>
      </c>
      <c r="M1804" s="116" t="s">
        <v>562</v>
      </c>
      <c r="N1804" s="117">
        <v>1.6</v>
      </c>
      <c r="O1804" s="146">
        <v>256</v>
      </c>
      <c r="P1804" s="146">
        <v>402</v>
      </c>
      <c r="Q1804" s="242">
        <v>0.23</v>
      </c>
      <c r="R1804" s="118" t="str">
        <f t="shared" si="462"/>
        <v>200 - 299</v>
      </c>
      <c r="S1804" s="118" t="str">
        <f t="shared" si="463"/>
        <v>1.6 - 1.79</v>
      </c>
      <c r="T1804" s="119">
        <f t="shared" si="464"/>
        <v>0.36800000000000005</v>
      </c>
      <c r="U1804" s="120">
        <f t="shared" si="465"/>
        <v>0.17211060511444926</v>
      </c>
      <c r="V1804" s="161">
        <f t="shared" si="466"/>
        <v>0.36800000000000005</v>
      </c>
      <c r="W1804" s="161">
        <f t="shared" si="467"/>
        <v>109.61617581360882</v>
      </c>
      <c r="X1804" s="121">
        <f t="shared" si="468"/>
        <v>1.2507495141785774</v>
      </c>
      <c r="Y1804" s="188">
        <v>5.4380413659938149</v>
      </c>
      <c r="Z1804" s="148">
        <f t="shared" si="469"/>
        <v>128</v>
      </c>
      <c r="AA1804" s="148">
        <f t="shared" si="470"/>
        <v>201</v>
      </c>
      <c r="AB1804" s="122">
        <f t="shared" si="471"/>
        <v>297.8700429717631</v>
      </c>
      <c r="AC1804" s="30">
        <f t="shared" si="472"/>
        <v>748.30697875847488</v>
      </c>
      <c r="AD1804" s="31">
        <f t="shared" si="473"/>
        <v>0.63681592039800994</v>
      </c>
      <c r="AE1804" s="164">
        <f t="shared" si="474"/>
        <v>40.64</v>
      </c>
      <c r="AF1804" s="165">
        <f t="shared" si="475"/>
        <v>1.2507495141785774</v>
      </c>
      <c r="AH1804" t="str">
        <f t="shared" si="476"/>
        <v>2025</v>
      </c>
    </row>
    <row r="1805" spans="1:34" x14ac:dyDescent="0.25">
      <c r="A1805" s="249" t="s">
        <v>573</v>
      </c>
      <c r="D1805" s="282" t="str">
        <f t="shared" si="477"/>
        <v>Q1 2025</v>
      </c>
      <c r="E1805" s="114" t="s">
        <v>138</v>
      </c>
      <c r="F1805" s="115" t="s">
        <v>83</v>
      </c>
      <c r="G1805" s="157" t="s">
        <v>43</v>
      </c>
      <c r="H1805" s="157" t="s">
        <v>197</v>
      </c>
      <c r="I1805" s="116" t="s">
        <v>73</v>
      </c>
      <c r="J1805" s="116" t="s">
        <v>45</v>
      </c>
      <c r="K1805" s="116" t="s">
        <v>80</v>
      </c>
      <c r="L1805" s="116" t="s">
        <v>80</v>
      </c>
      <c r="M1805" s="116"/>
      <c r="N1805" s="117">
        <v>1.85</v>
      </c>
      <c r="O1805" s="146">
        <v>390</v>
      </c>
      <c r="P1805" s="146">
        <v>450</v>
      </c>
      <c r="Q1805" s="242">
        <v>0.06</v>
      </c>
      <c r="R1805" s="118" t="str">
        <f t="shared" si="462"/>
        <v>300 - 399</v>
      </c>
      <c r="S1805" s="118" t="str">
        <f t="shared" si="463"/>
        <v>1.8 - 1.99</v>
      </c>
      <c r="T1805" s="119">
        <f t="shared" si="464"/>
        <v>0.111</v>
      </c>
      <c r="U1805" s="120">
        <f t="shared" si="465"/>
        <v>6.556929738578679E-2</v>
      </c>
      <c r="V1805" s="161">
        <f t="shared" si="466"/>
        <v>0.111</v>
      </c>
      <c r="W1805" s="161">
        <f t="shared" si="467"/>
        <v>35.728979834302571</v>
      </c>
      <c r="X1805" s="121">
        <f t="shared" si="468"/>
        <v>0.69698060757170999</v>
      </c>
      <c r="Y1805" s="188">
        <v>11.616343459528501</v>
      </c>
      <c r="Z1805" s="148">
        <f t="shared" si="469"/>
        <v>13</v>
      </c>
      <c r="AA1805" s="148">
        <f t="shared" si="470"/>
        <v>15</v>
      </c>
      <c r="AB1805" s="122">
        <f t="shared" si="471"/>
        <v>321.88270120993309</v>
      </c>
      <c r="AC1805" s="30">
        <f t="shared" si="472"/>
        <v>1092.8216230964467</v>
      </c>
      <c r="AD1805" s="31">
        <f t="shared" si="473"/>
        <v>0.8666666666666667</v>
      </c>
      <c r="AE1805" s="164">
        <f t="shared" si="474"/>
        <v>46.99</v>
      </c>
      <c r="AF1805" s="165">
        <f t="shared" si="475"/>
        <v>0.69698060757170999</v>
      </c>
      <c r="AH1805" t="str">
        <f t="shared" si="476"/>
        <v>2025</v>
      </c>
    </row>
    <row r="1806" spans="1:34" x14ac:dyDescent="0.25">
      <c r="A1806" s="249" t="s">
        <v>573</v>
      </c>
      <c r="D1806" s="282" t="str">
        <f t="shared" si="477"/>
        <v>Q1 2025</v>
      </c>
      <c r="E1806" s="114" t="s">
        <v>138</v>
      </c>
      <c r="F1806" s="115" t="s">
        <v>83</v>
      </c>
      <c r="G1806" s="157" t="s">
        <v>43</v>
      </c>
      <c r="H1806" s="157" t="s">
        <v>197</v>
      </c>
      <c r="I1806" s="116" t="s">
        <v>73</v>
      </c>
      <c r="J1806" s="116" t="s">
        <v>45</v>
      </c>
      <c r="K1806" s="116" t="s">
        <v>80</v>
      </c>
      <c r="L1806" s="116" t="s">
        <v>80</v>
      </c>
      <c r="M1806" s="116" t="s">
        <v>430</v>
      </c>
      <c r="N1806" s="117">
        <v>1.43</v>
      </c>
      <c r="O1806" s="146">
        <v>466</v>
      </c>
      <c r="P1806" s="146">
        <v>466</v>
      </c>
      <c r="Q1806" s="242">
        <v>0.184</v>
      </c>
      <c r="R1806" s="118" t="str">
        <f t="shared" ref="R1806:R1869" si="478">VLOOKUP(MATCH(AB1806, PPIDefinition, 1), Index2PPICat, 2, FALSE)</f>
        <v>400 - 499</v>
      </c>
      <c r="S1806" s="118" t="str">
        <f t="shared" ref="S1806:S1869" si="479">VLOOKUP(MATCH(N1806, SizeDefinition, 1), Index2SizeCat, 2, FALSE)</f>
        <v>1.4 - 1.59</v>
      </c>
      <c r="T1806" s="119">
        <f t="shared" ref="T1806:T1869" si="480">N1806*Q1806</f>
        <v>0.26311999999999997</v>
      </c>
      <c r="U1806" s="120">
        <f t="shared" ref="U1806:U1869" si="481">Q1806*AC1806/1000</f>
        <v>0.12137446692799995</v>
      </c>
      <c r="V1806" s="161">
        <f t="shared" ref="V1806:V1869" si="482">Q1806*AE1806/25.4</f>
        <v>0.26311999999999997</v>
      </c>
      <c r="W1806" s="161">
        <f t="shared" ref="W1806:W1869" si="483">Q1806*SQRT(O1806^2+P1806^2)</f>
        <v>121.26032769211865</v>
      </c>
      <c r="X1806" s="121">
        <f t="shared" ref="X1806:X1869" si="484">IF(Q1806=0, 0, Q1806*Y1806)</f>
        <v>2.3249880819159192</v>
      </c>
      <c r="Y1806" s="188">
        <v>12.6358047930213</v>
      </c>
      <c r="Z1806" s="148">
        <f t="shared" ref="Z1806:Z1869" si="485">VLOOKUP(O1806&amp;" x "&amp;P1806, Reso2Code, 3, FALSE)</f>
        <v>1</v>
      </c>
      <c r="AA1806" s="148">
        <f t="shared" ref="AA1806:AA1869" si="486">VLOOKUP(O1806&amp;" x "&amp;P1806, Reso2Code, 4, FALSE)</f>
        <v>1</v>
      </c>
      <c r="AB1806" s="122">
        <f t="shared" ref="AB1806:AB1869" si="487">SQRT(O1806^2+P1806^2)/N1806</f>
        <v>460.85560843766592</v>
      </c>
      <c r="AC1806" s="30">
        <f t="shared" ref="AC1806:AC1869" si="488">AE1806^2*AD1806/(1+AD1806^2)</f>
        <v>659.64384199999984</v>
      </c>
      <c r="AD1806" s="31">
        <f t="shared" ref="AD1806:AD1869" si="489">IF(Z1806=0, 0, Z1806/AA1806)</f>
        <v>1</v>
      </c>
      <c r="AE1806" s="164">
        <f t="shared" ref="AE1806:AE1869" si="490">N1806*25.4</f>
        <v>36.321999999999996</v>
      </c>
      <c r="AF1806" s="165">
        <f t="shared" ref="AF1806:AF1869" si="491">Q1806*Y1806</f>
        <v>2.3249880819159192</v>
      </c>
      <c r="AH1806" t="str">
        <f t="shared" ref="AH1806:AH1869" si="492">TEXT(E1806, "####")</f>
        <v>2025</v>
      </c>
    </row>
    <row r="1807" spans="1:34" x14ac:dyDescent="0.25">
      <c r="A1807" s="249" t="s">
        <v>573</v>
      </c>
      <c r="D1807" s="282" t="str">
        <f t="shared" si="477"/>
        <v>Q1 2025</v>
      </c>
      <c r="E1807" s="114" t="s">
        <v>138</v>
      </c>
      <c r="F1807" s="115" t="s">
        <v>83</v>
      </c>
      <c r="G1807" s="157" t="s">
        <v>43</v>
      </c>
      <c r="H1807" s="157" t="s">
        <v>197</v>
      </c>
      <c r="I1807" s="116" t="s">
        <v>50</v>
      </c>
      <c r="J1807" s="116" t="s">
        <v>45</v>
      </c>
      <c r="K1807" s="116" t="s">
        <v>81</v>
      </c>
      <c r="L1807" s="116" t="s">
        <v>81</v>
      </c>
      <c r="M1807" s="116" t="s">
        <v>468</v>
      </c>
      <c r="N1807" s="117">
        <v>1.6160000000000001</v>
      </c>
      <c r="O1807" s="146">
        <v>192</v>
      </c>
      <c r="P1807" s="146">
        <v>490</v>
      </c>
      <c r="Q1807" s="242">
        <v>0.27</v>
      </c>
      <c r="R1807" s="118" t="str">
        <f t="shared" si="478"/>
        <v>300 - 399</v>
      </c>
      <c r="S1807" s="118" t="str">
        <f t="shared" si="479"/>
        <v>1.6 - 1.79</v>
      </c>
      <c r="T1807" s="119">
        <f t="shared" si="480"/>
        <v>0.43632000000000004</v>
      </c>
      <c r="U1807" s="120">
        <f t="shared" si="481"/>
        <v>0.15452113739081155</v>
      </c>
      <c r="V1807" s="161">
        <f t="shared" si="482"/>
        <v>0.43632000000000004</v>
      </c>
      <c r="W1807" s="161">
        <f t="shared" si="483"/>
        <v>142.09389712440151</v>
      </c>
      <c r="X1807" s="121">
        <f t="shared" si="484"/>
        <v>2.6577984617590231</v>
      </c>
      <c r="Y1807" s="188">
        <v>9.8436980065149005</v>
      </c>
      <c r="Z1807" s="148">
        <f t="shared" si="485"/>
        <v>96</v>
      </c>
      <c r="AA1807" s="148">
        <f t="shared" si="486"/>
        <v>245</v>
      </c>
      <c r="AB1807" s="122">
        <f t="shared" si="487"/>
        <v>325.66441401815524</v>
      </c>
      <c r="AC1807" s="30">
        <f t="shared" si="488"/>
        <v>572.30050885485764</v>
      </c>
      <c r="AD1807" s="31">
        <f t="shared" si="489"/>
        <v>0.39183673469387753</v>
      </c>
      <c r="AE1807" s="164">
        <f t="shared" si="490"/>
        <v>41.046399999999998</v>
      </c>
      <c r="AF1807" s="165">
        <f t="shared" si="491"/>
        <v>2.6577984617590231</v>
      </c>
      <c r="AH1807" t="str">
        <f t="shared" si="492"/>
        <v>2025</v>
      </c>
    </row>
    <row r="1808" spans="1:34" x14ac:dyDescent="0.25">
      <c r="A1808" s="249" t="s">
        <v>573</v>
      </c>
      <c r="D1808" s="282" t="str">
        <f t="shared" si="477"/>
        <v>Q1 2025</v>
      </c>
      <c r="E1808" s="114" t="s">
        <v>138</v>
      </c>
      <c r="F1808" s="115" t="s">
        <v>83</v>
      </c>
      <c r="G1808" s="157" t="s">
        <v>43</v>
      </c>
      <c r="H1808" s="157" t="s">
        <v>197</v>
      </c>
      <c r="I1808" s="116" t="s">
        <v>58</v>
      </c>
      <c r="J1808" s="116" t="s">
        <v>45</v>
      </c>
      <c r="K1808" s="116" t="s">
        <v>81</v>
      </c>
      <c r="L1808" s="116" t="s">
        <v>81</v>
      </c>
      <c r="M1808" s="116" t="s">
        <v>279</v>
      </c>
      <c r="N1808" s="117">
        <v>1.6</v>
      </c>
      <c r="O1808" s="146">
        <v>320</v>
      </c>
      <c r="P1808" s="146">
        <v>360</v>
      </c>
      <c r="Q1808" s="242">
        <v>0.16</v>
      </c>
      <c r="R1808" s="118" t="str">
        <f t="shared" si="478"/>
        <v>300 - 399</v>
      </c>
      <c r="S1808" s="118" t="str">
        <f t="shared" si="479"/>
        <v>1.6 - 1.79</v>
      </c>
      <c r="T1808" s="119">
        <f t="shared" si="480"/>
        <v>0.25600000000000001</v>
      </c>
      <c r="U1808" s="120">
        <f t="shared" si="481"/>
        <v>0.13121753511724138</v>
      </c>
      <c r="V1808" s="161">
        <f t="shared" si="482"/>
        <v>0.25600000000000006</v>
      </c>
      <c r="W1808" s="161">
        <f t="shared" si="483"/>
        <v>77.066205304270696</v>
      </c>
      <c r="X1808" s="121">
        <f t="shared" si="484"/>
        <v>1.5749916810423841</v>
      </c>
      <c r="Y1808" s="188">
        <v>9.8436980065149005</v>
      </c>
      <c r="Z1808" s="148">
        <f t="shared" si="485"/>
        <v>8</v>
      </c>
      <c r="AA1808" s="148">
        <f t="shared" si="486"/>
        <v>9</v>
      </c>
      <c r="AB1808" s="122">
        <f t="shared" si="487"/>
        <v>301.03986446980736</v>
      </c>
      <c r="AC1808" s="30">
        <f t="shared" si="488"/>
        <v>820.10959448275855</v>
      </c>
      <c r="AD1808" s="31">
        <f t="shared" si="489"/>
        <v>0.88888888888888884</v>
      </c>
      <c r="AE1808" s="164">
        <f t="shared" si="490"/>
        <v>40.64</v>
      </c>
      <c r="AF1808" s="165">
        <f t="shared" si="491"/>
        <v>1.5749916810423841</v>
      </c>
      <c r="AH1808" t="str">
        <f t="shared" si="492"/>
        <v>2025</v>
      </c>
    </row>
    <row r="1809" spans="1:34" x14ac:dyDescent="0.25">
      <c r="A1809" s="249" t="s">
        <v>573</v>
      </c>
      <c r="D1809" s="282" t="str">
        <f t="shared" si="477"/>
        <v>Q1 2025</v>
      </c>
      <c r="E1809" s="114" t="s">
        <v>138</v>
      </c>
      <c r="F1809" s="115" t="s">
        <v>83</v>
      </c>
      <c r="G1809" s="157" t="s">
        <v>43</v>
      </c>
      <c r="H1809" s="157" t="s">
        <v>197</v>
      </c>
      <c r="I1809" s="116" t="s">
        <v>72</v>
      </c>
      <c r="J1809" s="116" t="s">
        <v>45</v>
      </c>
      <c r="K1809" s="116" t="s">
        <v>81</v>
      </c>
      <c r="L1809" s="116" t="s">
        <v>81</v>
      </c>
      <c r="M1809" s="116"/>
      <c r="N1809" s="117">
        <v>1.72</v>
      </c>
      <c r="O1809" s="146">
        <v>212</v>
      </c>
      <c r="P1809" s="146">
        <v>520</v>
      </c>
      <c r="Q1809" s="242">
        <v>0.7</v>
      </c>
      <c r="R1809" s="118" t="str">
        <f t="shared" si="478"/>
        <v>300 - 399</v>
      </c>
      <c r="S1809" s="118" t="str">
        <f t="shared" si="479"/>
        <v>1.6 - 1.79</v>
      </c>
      <c r="T1809" s="119">
        <f t="shared" si="480"/>
        <v>1.204</v>
      </c>
      <c r="U1809" s="120">
        <f t="shared" si="481"/>
        <v>0.46706465077436682</v>
      </c>
      <c r="V1809" s="161">
        <f t="shared" si="482"/>
        <v>1.204</v>
      </c>
      <c r="W1809" s="161">
        <f t="shared" si="483"/>
        <v>393.08848876557045</v>
      </c>
      <c r="X1809" s="121">
        <f t="shared" si="484"/>
        <v>8.1314404216699501</v>
      </c>
      <c r="Y1809" s="188">
        <v>11.616343459528501</v>
      </c>
      <c r="Z1809" s="148">
        <f t="shared" si="485"/>
        <v>53</v>
      </c>
      <c r="AA1809" s="148">
        <f t="shared" si="486"/>
        <v>130</v>
      </c>
      <c r="AB1809" s="122">
        <f t="shared" si="487"/>
        <v>326.48545578535754</v>
      </c>
      <c r="AC1809" s="30">
        <f t="shared" si="488"/>
        <v>667.23521539195269</v>
      </c>
      <c r="AD1809" s="31">
        <f t="shared" si="489"/>
        <v>0.40769230769230769</v>
      </c>
      <c r="AE1809" s="164">
        <f t="shared" si="490"/>
        <v>43.687999999999995</v>
      </c>
      <c r="AF1809" s="165">
        <f t="shared" si="491"/>
        <v>8.1314404216699501</v>
      </c>
      <c r="AH1809" t="str">
        <f t="shared" si="492"/>
        <v>2025</v>
      </c>
    </row>
    <row r="1810" spans="1:34" x14ac:dyDescent="0.25">
      <c r="A1810" s="249" t="s">
        <v>573</v>
      </c>
      <c r="D1810" s="282" t="str">
        <f t="shared" si="477"/>
        <v>Q1 2025</v>
      </c>
      <c r="E1810" s="114" t="s">
        <v>138</v>
      </c>
      <c r="F1810" s="115" t="s">
        <v>83</v>
      </c>
      <c r="G1810" s="157" t="s">
        <v>43</v>
      </c>
      <c r="H1810" s="157" t="s">
        <v>197</v>
      </c>
      <c r="I1810" s="116" t="s">
        <v>72</v>
      </c>
      <c r="J1810" s="116" t="s">
        <v>45</v>
      </c>
      <c r="K1810" s="116" t="s">
        <v>81</v>
      </c>
      <c r="L1810" s="116" t="s">
        <v>81</v>
      </c>
      <c r="M1810" s="116" t="s">
        <v>293</v>
      </c>
      <c r="N1810" s="117">
        <v>1.6160000000000001</v>
      </c>
      <c r="O1810" s="146">
        <v>192</v>
      </c>
      <c r="P1810" s="146">
        <v>490</v>
      </c>
      <c r="Q1810" s="242">
        <v>0.6</v>
      </c>
      <c r="R1810" s="118" t="str">
        <f t="shared" si="478"/>
        <v>300 - 399</v>
      </c>
      <c r="S1810" s="118" t="str">
        <f t="shared" si="479"/>
        <v>1.6 - 1.79</v>
      </c>
      <c r="T1810" s="119">
        <f t="shared" si="480"/>
        <v>0.96960000000000002</v>
      </c>
      <c r="U1810" s="120">
        <f t="shared" si="481"/>
        <v>0.34338030531291458</v>
      </c>
      <c r="V1810" s="161">
        <f t="shared" si="482"/>
        <v>0.96960000000000002</v>
      </c>
      <c r="W1810" s="161">
        <f t="shared" si="483"/>
        <v>315.76421583200334</v>
      </c>
      <c r="X1810" s="121">
        <f t="shared" si="484"/>
        <v>5.91934246659756</v>
      </c>
      <c r="Y1810" s="188">
        <v>9.8655707776626009</v>
      </c>
      <c r="Z1810" s="148">
        <f t="shared" si="485"/>
        <v>96</v>
      </c>
      <c r="AA1810" s="148">
        <f t="shared" si="486"/>
        <v>245</v>
      </c>
      <c r="AB1810" s="122">
        <f t="shared" si="487"/>
        <v>325.66441401815524</v>
      </c>
      <c r="AC1810" s="30">
        <f t="shared" si="488"/>
        <v>572.30050885485764</v>
      </c>
      <c r="AD1810" s="31">
        <f t="shared" si="489"/>
        <v>0.39183673469387753</v>
      </c>
      <c r="AE1810" s="164">
        <f t="shared" si="490"/>
        <v>41.046399999999998</v>
      </c>
      <c r="AF1810" s="165">
        <f t="shared" si="491"/>
        <v>5.91934246659756</v>
      </c>
      <c r="AH1810" t="str">
        <f t="shared" si="492"/>
        <v>2025</v>
      </c>
    </row>
    <row r="1811" spans="1:34" x14ac:dyDescent="0.25">
      <c r="A1811" s="249" t="s">
        <v>573</v>
      </c>
      <c r="D1811" s="282" t="str">
        <f t="shared" si="477"/>
        <v>Q1 2025</v>
      </c>
      <c r="E1811" s="114" t="s">
        <v>138</v>
      </c>
      <c r="F1811" s="115" t="s">
        <v>83</v>
      </c>
      <c r="G1811" s="157" t="s">
        <v>43</v>
      </c>
      <c r="H1811" s="157" t="s">
        <v>197</v>
      </c>
      <c r="I1811" s="116" t="s">
        <v>72</v>
      </c>
      <c r="J1811" s="116" t="s">
        <v>45</v>
      </c>
      <c r="K1811" s="116" t="s">
        <v>81</v>
      </c>
      <c r="L1811" s="116" t="s">
        <v>81</v>
      </c>
      <c r="M1811" s="116" t="s">
        <v>427</v>
      </c>
      <c r="N1811" s="117">
        <v>1.74</v>
      </c>
      <c r="O1811" s="146">
        <v>336</v>
      </c>
      <c r="P1811" s="146">
        <v>480</v>
      </c>
      <c r="Q1811" s="242">
        <v>0.54500000000000004</v>
      </c>
      <c r="R1811" s="118" t="str">
        <f t="shared" si="478"/>
        <v>300 - 399</v>
      </c>
      <c r="S1811" s="118" t="str">
        <f t="shared" si="479"/>
        <v>1.6 - 1.79</v>
      </c>
      <c r="T1811" s="119">
        <f t="shared" si="480"/>
        <v>0.94830000000000003</v>
      </c>
      <c r="U1811" s="120">
        <f t="shared" si="481"/>
        <v>0.50011997832483213</v>
      </c>
      <c r="V1811" s="161">
        <f t="shared" si="482"/>
        <v>0.94830000000000003</v>
      </c>
      <c r="W1811" s="161">
        <f t="shared" si="483"/>
        <v>319.32349490759373</v>
      </c>
      <c r="X1811" s="121">
        <f t="shared" si="484"/>
        <v>6.1857861038282929</v>
      </c>
      <c r="Y1811" s="188">
        <v>11.3500662455565</v>
      </c>
      <c r="Z1811" s="148">
        <f t="shared" si="485"/>
        <v>7</v>
      </c>
      <c r="AA1811" s="148">
        <f t="shared" si="486"/>
        <v>10</v>
      </c>
      <c r="AB1811" s="122">
        <f t="shared" si="487"/>
        <v>336.73256870989525</v>
      </c>
      <c r="AC1811" s="30">
        <f t="shared" si="488"/>
        <v>917.65133637583881</v>
      </c>
      <c r="AD1811" s="31">
        <f t="shared" si="489"/>
        <v>0.7</v>
      </c>
      <c r="AE1811" s="164">
        <f t="shared" si="490"/>
        <v>44.195999999999998</v>
      </c>
      <c r="AF1811" s="165">
        <f t="shared" si="491"/>
        <v>6.1857861038282929</v>
      </c>
      <c r="AH1811" t="str">
        <f t="shared" si="492"/>
        <v>2025</v>
      </c>
    </row>
    <row r="1812" spans="1:34" x14ac:dyDescent="0.25">
      <c r="A1812" s="249" t="s">
        <v>573</v>
      </c>
      <c r="D1812" s="282" t="str">
        <f t="shared" si="477"/>
        <v>Q1 2025</v>
      </c>
      <c r="E1812" s="114" t="s">
        <v>138</v>
      </c>
      <c r="F1812" s="115" t="s">
        <v>83</v>
      </c>
      <c r="G1812" s="157" t="s">
        <v>43</v>
      </c>
      <c r="H1812" s="157" t="s">
        <v>197</v>
      </c>
      <c r="I1812" s="116" t="s">
        <v>72</v>
      </c>
      <c r="J1812" s="116" t="s">
        <v>45</v>
      </c>
      <c r="K1812" s="116" t="s">
        <v>81</v>
      </c>
      <c r="L1812" s="116" t="s">
        <v>81</v>
      </c>
      <c r="M1812" s="116" t="s">
        <v>488</v>
      </c>
      <c r="N1812" s="117">
        <v>2.0699999999999998</v>
      </c>
      <c r="O1812" s="146">
        <v>432</v>
      </c>
      <c r="P1812" s="146">
        <v>514</v>
      </c>
      <c r="Q1812" s="242">
        <v>0.83499999999999996</v>
      </c>
      <c r="R1812" s="118" t="str">
        <f t="shared" si="478"/>
        <v>300 - 399</v>
      </c>
      <c r="S1812" s="118" t="str">
        <f t="shared" si="479"/>
        <v>2.00+</v>
      </c>
      <c r="T1812" s="119">
        <f t="shared" si="480"/>
        <v>1.7284499999999998</v>
      </c>
      <c r="U1812" s="120">
        <f t="shared" si="481"/>
        <v>1.1369419493148631</v>
      </c>
      <c r="V1812" s="161">
        <f t="shared" si="482"/>
        <v>1.7284499999999998</v>
      </c>
      <c r="W1812" s="161">
        <f t="shared" si="483"/>
        <v>560.64514133273281</v>
      </c>
      <c r="X1812" s="121">
        <f t="shared" si="484"/>
        <v>9.4773053150396773</v>
      </c>
      <c r="Y1812" s="188">
        <v>11.3500662455565</v>
      </c>
      <c r="Z1812" s="148">
        <f t="shared" si="485"/>
        <v>216</v>
      </c>
      <c r="AA1812" s="148">
        <f t="shared" si="486"/>
        <v>257</v>
      </c>
      <c r="AB1812" s="122">
        <f t="shared" si="487"/>
        <v>324.3629502344487</v>
      </c>
      <c r="AC1812" s="30">
        <f t="shared" si="488"/>
        <v>1361.6071249279798</v>
      </c>
      <c r="AD1812" s="31">
        <f t="shared" si="489"/>
        <v>0.84046692607003892</v>
      </c>
      <c r="AE1812" s="164">
        <f t="shared" si="490"/>
        <v>52.577999999999996</v>
      </c>
      <c r="AF1812" s="165">
        <f t="shared" si="491"/>
        <v>9.4773053150396773</v>
      </c>
      <c r="AH1812" t="str">
        <f t="shared" si="492"/>
        <v>2025</v>
      </c>
    </row>
    <row r="1813" spans="1:34" x14ac:dyDescent="0.25">
      <c r="A1813" s="249" t="s">
        <v>573</v>
      </c>
      <c r="D1813" s="282" t="str">
        <f t="shared" si="477"/>
        <v>Q1 2025</v>
      </c>
      <c r="E1813" s="114" t="s">
        <v>138</v>
      </c>
      <c r="F1813" s="115" t="s">
        <v>83</v>
      </c>
      <c r="G1813" s="157" t="s">
        <v>43</v>
      </c>
      <c r="H1813" s="157" t="s">
        <v>197</v>
      </c>
      <c r="I1813" s="116" t="s">
        <v>89</v>
      </c>
      <c r="J1813" s="116" t="s">
        <v>45</v>
      </c>
      <c r="K1813" s="116" t="s">
        <v>81</v>
      </c>
      <c r="L1813" s="116" t="s">
        <v>81</v>
      </c>
      <c r="M1813" s="116" t="s">
        <v>485</v>
      </c>
      <c r="N1813" s="117">
        <v>1.6160000000000001</v>
      </c>
      <c r="O1813" s="146">
        <v>192</v>
      </c>
      <c r="P1813" s="146">
        <v>490</v>
      </c>
      <c r="Q1813" s="242">
        <v>0.43</v>
      </c>
      <c r="R1813" s="118" t="str">
        <f t="shared" si="478"/>
        <v>300 - 399</v>
      </c>
      <c r="S1813" s="118" t="str">
        <f t="shared" si="479"/>
        <v>1.6 - 1.79</v>
      </c>
      <c r="T1813" s="119">
        <f t="shared" si="480"/>
        <v>0.69488000000000005</v>
      </c>
      <c r="U1813" s="120">
        <f t="shared" si="481"/>
        <v>0.2460892188075888</v>
      </c>
      <c r="V1813" s="161">
        <f t="shared" si="482"/>
        <v>0.69488000000000005</v>
      </c>
      <c r="W1813" s="161">
        <f t="shared" si="483"/>
        <v>226.29768801293571</v>
      </c>
      <c r="X1813" s="121">
        <f t="shared" si="484"/>
        <v>4.242195434394918</v>
      </c>
      <c r="Y1813" s="188">
        <v>9.8655707776626009</v>
      </c>
      <c r="Z1813" s="148">
        <f t="shared" si="485"/>
        <v>96</v>
      </c>
      <c r="AA1813" s="148">
        <f t="shared" si="486"/>
        <v>245</v>
      </c>
      <c r="AB1813" s="122">
        <f t="shared" si="487"/>
        <v>325.66441401815524</v>
      </c>
      <c r="AC1813" s="30">
        <f t="shared" si="488"/>
        <v>572.30050885485764</v>
      </c>
      <c r="AD1813" s="31">
        <f t="shared" si="489"/>
        <v>0.39183673469387753</v>
      </c>
      <c r="AE1813" s="164">
        <f t="shared" si="490"/>
        <v>41.046399999999998</v>
      </c>
      <c r="AF1813" s="165">
        <f t="shared" si="491"/>
        <v>4.242195434394918</v>
      </c>
      <c r="AH1813" t="str">
        <f t="shared" si="492"/>
        <v>2025</v>
      </c>
    </row>
    <row r="1814" spans="1:34" x14ac:dyDescent="0.25">
      <c r="A1814" s="249" t="s">
        <v>573</v>
      </c>
      <c r="D1814" s="282" t="str">
        <f t="shared" si="477"/>
        <v>Q1 2025</v>
      </c>
      <c r="E1814" s="114" t="s">
        <v>138</v>
      </c>
      <c r="F1814" s="115" t="s">
        <v>83</v>
      </c>
      <c r="G1814" s="157" t="s">
        <v>43</v>
      </c>
      <c r="H1814" s="157" t="s">
        <v>197</v>
      </c>
      <c r="I1814" s="116" t="s">
        <v>73</v>
      </c>
      <c r="J1814" s="116" t="s">
        <v>45</v>
      </c>
      <c r="K1814" s="116" t="s">
        <v>81</v>
      </c>
      <c r="L1814" s="116" t="s">
        <v>81</v>
      </c>
      <c r="M1814" s="116" t="s">
        <v>489</v>
      </c>
      <c r="N1814" s="117">
        <v>1.76</v>
      </c>
      <c r="O1814" s="146">
        <v>450</v>
      </c>
      <c r="P1814" s="146">
        <v>450</v>
      </c>
      <c r="Q1814" s="242">
        <v>1.5760000000000001</v>
      </c>
      <c r="R1814" s="118" t="str">
        <f t="shared" si="478"/>
        <v>300 - 399</v>
      </c>
      <c r="S1814" s="118" t="str">
        <f t="shared" si="479"/>
        <v>1.6 - 1.79</v>
      </c>
      <c r="T1814" s="119">
        <f t="shared" si="480"/>
        <v>2.7737600000000002</v>
      </c>
      <c r="U1814" s="120">
        <f t="shared" si="481"/>
        <v>1.5747767214080002</v>
      </c>
      <c r="V1814" s="161">
        <f t="shared" si="482"/>
        <v>2.7737600000000007</v>
      </c>
      <c r="W1814" s="161">
        <f t="shared" si="483"/>
        <v>1002.9602584349991</v>
      </c>
      <c r="X1814" s="121">
        <f t="shared" si="484"/>
        <v>19.494375464581697</v>
      </c>
      <c r="Y1814" s="188">
        <v>12.369527579049299</v>
      </c>
      <c r="Z1814" s="148">
        <f t="shared" si="485"/>
        <v>1</v>
      </c>
      <c r="AA1814" s="148">
        <f t="shared" si="486"/>
        <v>1</v>
      </c>
      <c r="AB1814" s="122">
        <f t="shared" si="487"/>
        <v>361.58869492493909</v>
      </c>
      <c r="AC1814" s="30">
        <f t="shared" si="488"/>
        <v>999.22380800000008</v>
      </c>
      <c r="AD1814" s="31">
        <f t="shared" si="489"/>
        <v>1</v>
      </c>
      <c r="AE1814" s="164">
        <f t="shared" si="490"/>
        <v>44.704000000000001</v>
      </c>
      <c r="AF1814" s="165">
        <f t="shared" si="491"/>
        <v>19.494375464581697</v>
      </c>
      <c r="AH1814" t="str">
        <f t="shared" si="492"/>
        <v>2025</v>
      </c>
    </row>
    <row r="1815" spans="1:34" x14ac:dyDescent="0.25">
      <c r="A1815" s="249" t="s">
        <v>573</v>
      </c>
      <c r="D1815" s="282" t="str">
        <f t="shared" si="477"/>
        <v>Q1 2025</v>
      </c>
      <c r="E1815" s="114" t="s">
        <v>138</v>
      </c>
      <c r="F1815" s="115" t="s">
        <v>83</v>
      </c>
      <c r="G1815" s="157" t="s">
        <v>43</v>
      </c>
      <c r="H1815" s="157" t="s">
        <v>197</v>
      </c>
      <c r="I1815" s="116" t="s">
        <v>73</v>
      </c>
      <c r="J1815" s="116" t="s">
        <v>45</v>
      </c>
      <c r="K1815" s="116" t="s">
        <v>81</v>
      </c>
      <c r="L1815" s="116" t="s">
        <v>81</v>
      </c>
      <c r="M1815" s="116" t="s">
        <v>470</v>
      </c>
      <c r="N1815" s="117">
        <v>1.43</v>
      </c>
      <c r="O1815" s="146">
        <v>466</v>
      </c>
      <c r="P1815" s="146">
        <v>466</v>
      </c>
      <c r="Q1815" s="242">
        <v>0.20599999999999999</v>
      </c>
      <c r="R1815" s="118" t="str">
        <f t="shared" si="478"/>
        <v>400 - 499</v>
      </c>
      <c r="S1815" s="118" t="str">
        <f t="shared" si="479"/>
        <v>1.4 - 1.59</v>
      </c>
      <c r="T1815" s="119">
        <f t="shared" si="480"/>
        <v>0.29457999999999995</v>
      </c>
      <c r="U1815" s="120">
        <f t="shared" si="481"/>
        <v>0.13588663145199997</v>
      </c>
      <c r="V1815" s="161">
        <f t="shared" si="482"/>
        <v>0.29457999999999995</v>
      </c>
      <c r="W1815" s="161">
        <f t="shared" si="483"/>
        <v>135.75884513356763</v>
      </c>
      <c r="X1815" s="121">
        <f t="shared" si="484"/>
        <v>2.6029757873623875</v>
      </c>
      <c r="Y1815" s="188">
        <v>12.6358047930213</v>
      </c>
      <c r="Z1815" s="148">
        <f t="shared" si="485"/>
        <v>1</v>
      </c>
      <c r="AA1815" s="148">
        <f t="shared" si="486"/>
        <v>1</v>
      </c>
      <c r="AB1815" s="122">
        <f t="shared" si="487"/>
        <v>460.85560843766592</v>
      </c>
      <c r="AC1815" s="30">
        <f t="shared" si="488"/>
        <v>659.64384199999984</v>
      </c>
      <c r="AD1815" s="31">
        <f t="shared" si="489"/>
        <v>1</v>
      </c>
      <c r="AE1815" s="164">
        <f t="shared" si="490"/>
        <v>36.321999999999996</v>
      </c>
      <c r="AF1815" s="165">
        <f t="shared" si="491"/>
        <v>2.6029757873623875</v>
      </c>
      <c r="AH1815" t="str">
        <f t="shared" si="492"/>
        <v>2025</v>
      </c>
    </row>
    <row r="1816" spans="1:34" x14ac:dyDescent="0.25">
      <c r="A1816" s="249" t="s">
        <v>573</v>
      </c>
      <c r="D1816" s="282" t="str">
        <f t="shared" si="477"/>
        <v>Q1 2025</v>
      </c>
      <c r="E1816" s="114" t="s">
        <v>138</v>
      </c>
      <c r="F1816" s="115" t="s">
        <v>83</v>
      </c>
      <c r="G1816" s="157" t="s">
        <v>43</v>
      </c>
      <c r="H1816" s="157" t="s">
        <v>197</v>
      </c>
      <c r="I1816" s="116" t="s">
        <v>73</v>
      </c>
      <c r="J1816" s="116" t="s">
        <v>45</v>
      </c>
      <c r="K1816" s="116" t="s">
        <v>81</v>
      </c>
      <c r="L1816" s="116" t="s">
        <v>81</v>
      </c>
      <c r="M1816" s="116" t="s">
        <v>488</v>
      </c>
      <c r="N1816" s="117">
        <v>2.0699999999999998</v>
      </c>
      <c r="O1816" s="146">
        <v>464</v>
      </c>
      <c r="P1816" s="146">
        <v>464</v>
      </c>
      <c r="Q1816" s="242">
        <v>0.80300000000000005</v>
      </c>
      <c r="R1816" s="118" t="str">
        <f t="shared" si="478"/>
        <v>300 - 399</v>
      </c>
      <c r="S1816" s="118" t="str">
        <f t="shared" si="479"/>
        <v>2.00+</v>
      </c>
      <c r="T1816" s="119">
        <f t="shared" si="480"/>
        <v>1.66221</v>
      </c>
      <c r="U1816" s="120">
        <f t="shared" si="481"/>
        <v>1.109925102726</v>
      </c>
      <c r="V1816" s="161">
        <f t="shared" si="482"/>
        <v>1.6622100000000002</v>
      </c>
      <c r="W1816" s="161">
        <f t="shared" si="483"/>
        <v>526.92465963171628</v>
      </c>
      <c r="X1816" s="121">
        <f t="shared" si="484"/>
        <v>5.9472673384228241</v>
      </c>
      <c r="Y1816" s="188">
        <v>7.4063105086211998</v>
      </c>
      <c r="Z1816" s="148">
        <f t="shared" si="485"/>
        <v>1</v>
      </c>
      <c r="AA1816" s="148">
        <f t="shared" si="486"/>
        <v>1</v>
      </c>
      <c r="AB1816" s="122">
        <f t="shared" si="487"/>
        <v>317.00246035802712</v>
      </c>
      <c r="AC1816" s="30">
        <f t="shared" si="488"/>
        <v>1382.2230419999999</v>
      </c>
      <c r="AD1816" s="31">
        <f t="shared" si="489"/>
        <v>1</v>
      </c>
      <c r="AE1816" s="164">
        <f t="shared" si="490"/>
        <v>52.577999999999996</v>
      </c>
      <c r="AF1816" s="165">
        <f t="shared" si="491"/>
        <v>5.9472673384228241</v>
      </c>
      <c r="AH1816" t="str">
        <f t="shared" si="492"/>
        <v>2025</v>
      </c>
    </row>
    <row r="1817" spans="1:34" x14ac:dyDescent="0.25">
      <c r="A1817" s="249" t="s">
        <v>573</v>
      </c>
      <c r="D1817" s="282" t="str">
        <f t="shared" si="477"/>
        <v>Q1 2025</v>
      </c>
      <c r="E1817" s="114" t="s">
        <v>138</v>
      </c>
      <c r="F1817" s="115" t="s">
        <v>83</v>
      </c>
      <c r="G1817" s="157" t="s">
        <v>43</v>
      </c>
      <c r="H1817" s="157" t="s">
        <v>197</v>
      </c>
      <c r="I1817" s="116" t="s">
        <v>73</v>
      </c>
      <c r="J1817" s="116" t="s">
        <v>45</v>
      </c>
      <c r="K1817" s="116" t="s">
        <v>81</v>
      </c>
      <c r="L1817" s="116" t="s">
        <v>81</v>
      </c>
      <c r="M1817" s="116" t="s">
        <v>427</v>
      </c>
      <c r="N1817" s="117">
        <v>1.74</v>
      </c>
      <c r="O1817" s="146">
        <v>336</v>
      </c>
      <c r="P1817" s="146">
        <v>480</v>
      </c>
      <c r="Q1817" s="242">
        <v>0.32700000000000001</v>
      </c>
      <c r="R1817" s="118" t="str">
        <f t="shared" si="478"/>
        <v>300 - 399</v>
      </c>
      <c r="S1817" s="118" t="str">
        <f t="shared" si="479"/>
        <v>1.6 - 1.79</v>
      </c>
      <c r="T1817" s="119">
        <f t="shared" si="480"/>
        <v>0.56898000000000004</v>
      </c>
      <c r="U1817" s="120">
        <f t="shared" si="481"/>
        <v>0.30007198699489929</v>
      </c>
      <c r="V1817" s="161">
        <f t="shared" si="482"/>
        <v>0.56898000000000004</v>
      </c>
      <c r="W1817" s="161">
        <f t="shared" si="483"/>
        <v>191.59409694455621</v>
      </c>
      <c r="X1817" s="121">
        <f t="shared" si="484"/>
        <v>3.7114716622969754</v>
      </c>
      <c r="Y1817" s="188">
        <v>11.3500662455565</v>
      </c>
      <c r="Z1817" s="148">
        <f t="shared" si="485"/>
        <v>7</v>
      </c>
      <c r="AA1817" s="148">
        <f t="shared" si="486"/>
        <v>10</v>
      </c>
      <c r="AB1817" s="122">
        <f t="shared" si="487"/>
        <v>336.73256870989525</v>
      </c>
      <c r="AC1817" s="30">
        <f t="shared" si="488"/>
        <v>917.65133637583881</v>
      </c>
      <c r="AD1817" s="31">
        <f t="shared" si="489"/>
        <v>0.7</v>
      </c>
      <c r="AE1817" s="164">
        <f t="shared" si="490"/>
        <v>44.195999999999998</v>
      </c>
      <c r="AF1817" s="165">
        <f t="shared" si="491"/>
        <v>3.7114716622969754</v>
      </c>
      <c r="AH1817" t="str">
        <f t="shared" si="492"/>
        <v>2025</v>
      </c>
    </row>
    <row r="1818" spans="1:34" x14ac:dyDescent="0.25">
      <c r="A1818" s="249" t="s">
        <v>573</v>
      </c>
      <c r="D1818" s="282" t="str">
        <f t="shared" si="477"/>
        <v>Q1 2025</v>
      </c>
      <c r="E1818" s="114" t="s">
        <v>138</v>
      </c>
      <c r="F1818" s="115" t="s">
        <v>83</v>
      </c>
      <c r="G1818" s="157" t="s">
        <v>43</v>
      </c>
      <c r="H1818" s="157" t="s">
        <v>197</v>
      </c>
      <c r="I1818" s="116" t="s">
        <v>73</v>
      </c>
      <c r="J1818" s="116" t="s">
        <v>45</v>
      </c>
      <c r="K1818" s="116" t="s">
        <v>81</v>
      </c>
      <c r="L1818" s="116" t="s">
        <v>81</v>
      </c>
      <c r="M1818" s="116" t="s">
        <v>485</v>
      </c>
      <c r="N1818" s="117">
        <v>1.6160000000000001</v>
      </c>
      <c r="O1818" s="146">
        <v>192</v>
      </c>
      <c r="P1818" s="146">
        <v>490</v>
      </c>
      <c r="Q1818" s="242">
        <v>0.27400000000000002</v>
      </c>
      <c r="R1818" s="118" t="str">
        <f t="shared" si="478"/>
        <v>300 - 399</v>
      </c>
      <c r="S1818" s="118" t="str">
        <f t="shared" si="479"/>
        <v>1.6 - 1.79</v>
      </c>
      <c r="T1818" s="119">
        <f t="shared" si="480"/>
        <v>0.44278400000000007</v>
      </c>
      <c r="U1818" s="120">
        <f t="shared" si="481"/>
        <v>0.15681033942623099</v>
      </c>
      <c r="V1818" s="161">
        <f t="shared" si="482"/>
        <v>0.44278400000000001</v>
      </c>
      <c r="W1818" s="161">
        <f t="shared" si="483"/>
        <v>144.19899189661487</v>
      </c>
      <c r="X1818" s="121">
        <f t="shared" si="484"/>
        <v>3.1099181512824812</v>
      </c>
      <c r="Y1818" s="188">
        <v>11.3500662455565</v>
      </c>
      <c r="Z1818" s="148">
        <f t="shared" si="485"/>
        <v>96</v>
      </c>
      <c r="AA1818" s="148">
        <f t="shared" si="486"/>
        <v>245</v>
      </c>
      <c r="AB1818" s="122">
        <f t="shared" si="487"/>
        <v>325.66441401815524</v>
      </c>
      <c r="AC1818" s="30">
        <f t="shared" si="488"/>
        <v>572.30050885485764</v>
      </c>
      <c r="AD1818" s="31">
        <f t="shared" si="489"/>
        <v>0.39183673469387753</v>
      </c>
      <c r="AE1818" s="164">
        <f t="shared" si="490"/>
        <v>41.046399999999998</v>
      </c>
      <c r="AF1818" s="165">
        <f t="shared" si="491"/>
        <v>3.1099181512824812</v>
      </c>
      <c r="AH1818" t="str">
        <f t="shared" si="492"/>
        <v>2025</v>
      </c>
    </row>
    <row r="1819" spans="1:34" x14ac:dyDescent="0.25">
      <c r="A1819" s="249" t="s">
        <v>573</v>
      </c>
      <c r="D1819" s="282" t="str">
        <f t="shared" si="477"/>
        <v>Q2 2025</v>
      </c>
      <c r="E1819" s="114" t="s">
        <v>138</v>
      </c>
      <c r="F1819" s="115" t="s">
        <v>84</v>
      </c>
      <c r="G1819" s="157" t="s">
        <v>43</v>
      </c>
      <c r="H1819" s="157" t="s">
        <v>197</v>
      </c>
      <c r="I1819" s="116" t="s">
        <v>64</v>
      </c>
      <c r="J1819" s="116" t="s">
        <v>51</v>
      </c>
      <c r="K1819" s="116" t="s">
        <v>46</v>
      </c>
      <c r="L1819" s="116" t="s">
        <v>46</v>
      </c>
      <c r="M1819" s="116"/>
      <c r="N1819" s="117">
        <v>1.96</v>
      </c>
      <c r="O1819" s="146">
        <v>416</v>
      </c>
      <c r="P1819" s="146">
        <v>496</v>
      </c>
      <c r="Q1819" s="242">
        <v>0.55694699999999997</v>
      </c>
      <c r="R1819" s="118" t="str">
        <f t="shared" si="478"/>
        <v>300 - 399</v>
      </c>
      <c r="S1819" s="118" t="str">
        <f t="shared" si="479"/>
        <v>1.8 - 1.99</v>
      </c>
      <c r="T1819" s="119">
        <f t="shared" si="480"/>
        <v>1.0916161199999999</v>
      </c>
      <c r="U1819" s="120">
        <f t="shared" si="481"/>
        <v>0.67964137101631084</v>
      </c>
      <c r="V1819" s="161">
        <f t="shared" si="482"/>
        <v>1.0916161200000001</v>
      </c>
      <c r="W1819" s="161">
        <f t="shared" si="483"/>
        <v>360.54393249110325</v>
      </c>
      <c r="X1819" s="121">
        <f t="shared" si="484"/>
        <v>16.293034591510949</v>
      </c>
      <c r="Y1819" s="188">
        <v>29.254192214898275</v>
      </c>
      <c r="Z1819" s="148">
        <f t="shared" si="485"/>
        <v>26</v>
      </c>
      <c r="AA1819" s="148">
        <f t="shared" si="486"/>
        <v>31</v>
      </c>
      <c r="AB1819" s="122">
        <f t="shared" si="487"/>
        <v>330.28454406765564</v>
      </c>
      <c r="AC1819" s="30">
        <f t="shared" si="488"/>
        <v>1220.2981091850945</v>
      </c>
      <c r="AD1819" s="31">
        <f t="shared" si="489"/>
        <v>0.83870967741935487</v>
      </c>
      <c r="AE1819" s="164">
        <f t="shared" si="490"/>
        <v>49.783999999999999</v>
      </c>
      <c r="AF1819" s="165">
        <f t="shared" si="491"/>
        <v>16.293034591510949</v>
      </c>
      <c r="AH1819" t="str">
        <f t="shared" si="492"/>
        <v>2025</v>
      </c>
    </row>
    <row r="1820" spans="1:34" x14ac:dyDescent="0.25">
      <c r="A1820" s="249" t="s">
        <v>573</v>
      </c>
      <c r="D1820" s="282" t="str">
        <f t="shared" si="477"/>
        <v>Q2 2025</v>
      </c>
      <c r="E1820" s="114" t="s">
        <v>138</v>
      </c>
      <c r="F1820" s="115" t="s">
        <v>84</v>
      </c>
      <c r="G1820" s="157" t="s">
        <v>43</v>
      </c>
      <c r="H1820" s="157" t="s">
        <v>197</v>
      </c>
      <c r="I1820" s="116" t="s">
        <v>64</v>
      </c>
      <c r="J1820" s="116" t="s">
        <v>51</v>
      </c>
      <c r="K1820" s="116" t="s">
        <v>46</v>
      </c>
      <c r="L1820" s="116" t="s">
        <v>46</v>
      </c>
      <c r="M1820" s="116"/>
      <c r="N1820" s="117">
        <v>1.99</v>
      </c>
      <c r="O1820" s="146">
        <v>410</v>
      </c>
      <c r="P1820" s="146">
        <v>502</v>
      </c>
      <c r="Q1820" s="242">
        <v>1.6430530000000001</v>
      </c>
      <c r="R1820" s="118" t="str">
        <f t="shared" si="478"/>
        <v>300 - 399</v>
      </c>
      <c r="S1820" s="118" t="str">
        <f t="shared" si="479"/>
        <v>1.8 - 1.99</v>
      </c>
      <c r="T1820" s="119">
        <f t="shared" si="480"/>
        <v>3.2696754700000001</v>
      </c>
      <c r="U1820" s="120">
        <f t="shared" si="481"/>
        <v>2.056628813294338</v>
      </c>
      <c r="V1820" s="161">
        <f t="shared" si="482"/>
        <v>3.2696754700000001</v>
      </c>
      <c r="W1820" s="161">
        <f t="shared" si="483"/>
        <v>1064.9518713765915</v>
      </c>
      <c r="X1820" s="121">
        <f t="shared" si="484"/>
        <v>48.066188281265255</v>
      </c>
      <c r="Y1820" s="188">
        <v>29.254192214898275</v>
      </c>
      <c r="Z1820" s="148">
        <f t="shared" si="485"/>
        <v>205</v>
      </c>
      <c r="AA1820" s="148">
        <f t="shared" si="486"/>
        <v>251</v>
      </c>
      <c r="AB1820" s="122">
        <f t="shared" si="487"/>
        <v>325.7056797066748</v>
      </c>
      <c r="AC1820" s="30">
        <f t="shared" si="488"/>
        <v>1251.7117909734732</v>
      </c>
      <c r="AD1820" s="31">
        <f t="shared" si="489"/>
        <v>0.81673306772908372</v>
      </c>
      <c r="AE1820" s="164">
        <f t="shared" si="490"/>
        <v>50.545999999999999</v>
      </c>
      <c r="AF1820" s="165">
        <f t="shared" si="491"/>
        <v>48.066188281265255</v>
      </c>
      <c r="AH1820" t="str">
        <f t="shared" si="492"/>
        <v>2025</v>
      </c>
    </row>
    <row r="1821" spans="1:34" x14ac:dyDescent="0.25">
      <c r="A1821" s="249" t="s">
        <v>573</v>
      </c>
      <c r="D1821" s="282" t="str">
        <f t="shared" si="477"/>
        <v>Q2 2025</v>
      </c>
      <c r="E1821" s="114" t="s">
        <v>138</v>
      </c>
      <c r="F1821" s="115" t="s">
        <v>84</v>
      </c>
      <c r="G1821" s="157" t="s">
        <v>43</v>
      </c>
      <c r="H1821" s="157" t="s">
        <v>197</v>
      </c>
      <c r="I1821" s="116" t="s">
        <v>64</v>
      </c>
      <c r="J1821" s="116" t="s">
        <v>51</v>
      </c>
      <c r="K1821" s="116" t="s">
        <v>46</v>
      </c>
      <c r="L1821" s="116" t="s">
        <v>46</v>
      </c>
      <c r="M1821" s="116"/>
      <c r="N1821" s="117">
        <v>1.57</v>
      </c>
      <c r="O1821" s="146">
        <v>324</v>
      </c>
      <c r="P1821" s="146">
        <v>394</v>
      </c>
      <c r="Q1821" s="242">
        <v>1.8</v>
      </c>
      <c r="R1821" s="118" t="str">
        <f t="shared" si="478"/>
        <v>300 - 399</v>
      </c>
      <c r="S1821" s="118" t="str">
        <f t="shared" si="479"/>
        <v>1.4 - 1.59</v>
      </c>
      <c r="T1821" s="119">
        <f t="shared" si="480"/>
        <v>2.8260000000000001</v>
      </c>
      <c r="U1821" s="120">
        <f t="shared" si="481"/>
        <v>1.4042782018101674</v>
      </c>
      <c r="V1821" s="161">
        <f t="shared" si="482"/>
        <v>2.8260000000000001</v>
      </c>
      <c r="W1821" s="161">
        <f t="shared" si="483"/>
        <v>918.19762578651876</v>
      </c>
      <c r="X1821" s="121">
        <f t="shared" si="484"/>
        <v>44.786531520558867</v>
      </c>
      <c r="Y1821" s="188">
        <v>24.881406400310482</v>
      </c>
      <c r="Z1821" s="148">
        <f t="shared" si="485"/>
        <v>162</v>
      </c>
      <c r="AA1821" s="148">
        <f t="shared" si="486"/>
        <v>197</v>
      </c>
      <c r="AB1821" s="122">
        <f t="shared" si="487"/>
        <v>324.91069560740226</v>
      </c>
      <c r="AC1821" s="30">
        <f t="shared" si="488"/>
        <v>780.154556561204</v>
      </c>
      <c r="AD1821" s="31">
        <f t="shared" si="489"/>
        <v>0.82233502538071068</v>
      </c>
      <c r="AE1821" s="164">
        <f t="shared" si="490"/>
        <v>39.878</v>
      </c>
      <c r="AF1821" s="165">
        <f t="shared" si="491"/>
        <v>44.786531520558867</v>
      </c>
      <c r="AH1821" t="str">
        <f t="shared" si="492"/>
        <v>2025</v>
      </c>
    </row>
    <row r="1822" spans="1:34" x14ac:dyDescent="0.25">
      <c r="A1822" s="249" t="s">
        <v>573</v>
      </c>
      <c r="D1822" s="282" t="str">
        <f t="shared" si="477"/>
        <v>Q2 2025</v>
      </c>
      <c r="E1822" s="114" t="s">
        <v>138</v>
      </c>
      <c r="F1822" s="115" t="s">
        <v>84</v>
      </c>
      <c r="G1822" s="157" t="s">
        <v>43</v>
      </c>
      <c r="H1822" s="157" t="s">
        <v>197</v>
      </c>
      <c r="I1822" s="116" t="s">
        <v>64</v>
      </c>
      <c r="J1822" s="116" t="s">
        <v>51</v>
      </c>
      <c r="K1822" s="116" t="s">
        <v>46</v>
      </c>
      <c r="L1822" s="116" t="s">
        <v>46</v>
      </c>
      <c r="M1822" s="116"/>
      <c r="N1822" s="117">
        <v>1.72</v>
      </c>
      <c r="O1822" s="146">
        <v>396</v>
      </c>
      <c r="P1822" s="146">
        <v>484</v>
      </c>
      <c r="Q1822" s="242">
        <v>0.03</v>
      </c>
      <c r="R1822" s="118" t="str">
        <f t="shared" si="478"/>
        <v>300 - 399</v>
      </c>
      <c r="S1822" s="118" t="str">
        <f t="shared" si="479"/>
        <v>1.6 - 1.79</v>
      </c>
      <c r="T1822" s="119">
        <f t="shared" si="480"/>
        <v>5.16E-2</v>
      </c>
      <c r="U1822" s="120">
        <f t="shared" si="481"/>
        <v>2.8062696988514844E-2</v>
      </c>
      <c r="V1822" s="161">
        <f t="shared" si="482"/>
        <v>5.1599999999999993E-2</v>
      </c>
      <c r="W1822" s="161">
        <f t="shared" si="483"/>
        <v>18.7607249326885</v>
      </c>
      <c r="X1822" s="121">
        <f t="shared" si="484"/>
        <v>0.74644219200931439</v>
      </c>
      <c r="Y1822" s="188">
        <v>24.881406400310482</v>
      </c>
      <c r="Z1822" s="148">
        <f t="shared" si="485"/>
        <v>9</v>
      </c>
      <c r="AA1822" s="148">
        <f t="shared" si="486"/>
        <v>11</v>
      </c>
      <c r="AB1822" s="122">
        <f t="shared" si="487"/>
        <v>363.57994055597868</v>
      </c>
      <c r="AC1822" s="30">
        <f t="shared" si="488"/>
        <v>935.42323295049482</v>
      </c>
      <c r="AD1822" s="31">
        <f t="shared" si="489"/>
        <v>0.81818181818181823</v>
      </c>
      <c r="AE1822" s="164">
        <f t="shared" si="490"/>
        <v>43.687999999999995</v>
      </c>
      <c r="AF1822" s="165">
        <f t="shared" si="491"/>
        <v>0.74644219200931439</v>
      </c>
      <c r="AH1822" t="str">
        <f t="shared" si="492"/>
        <v>2025</v>
      </c>
    </row>
    <row r="1823" spans="1:34" x14ac:dyDescent="0.25">
      <c r="A1823" s="249" t="s">
        <v>573</v>
      </c>
      <c r="D1823" s="282" t="str">
        <f t="shared" si="477"/>
        <v>Q2 2025</v>
      </c>
      <c r="E1823" s="114" t="s">
        <v>138</v>
      </c>
      <c r="F1823" s="115" t="s">
        <v>84</v>
      </c>
      <c r="G1823" s="157" t="s">
        <v>43</v>
      </c>
      <c r="H1823" s="157" t="s">
        <v>197</v>
      </c>
      <c r="I1823" s="116" t="s">
        <v>64</v>
      </c>
      <c r="J1823" s="116" t="s">
        <v>51</v>
      </c>
      <c r="K1823" s="116" t="s">
        <v>46</v>
      </c>
      <c r="L1823" s="116" t="s">
        <v>46</v>
      </c>
      <c r="M1823" s="116"/>
      <c r="N1823" s="117">
        <v>1.77</v>
      </c>
      <c r="O1823" s="146">
        <v>374</v>
      </c>
      <c r="P1823" s="146">
        <v>446</v>
      </c>
      <c r="Q1823" s="242">
        <v>0.51224599999999998</v>
      </c>
      <c r="R1823" s="118" t="str">
        <f t="shared" si="478"/>
        <v>300 - 399</v>
      </c>
      <c r="S1823" s="118" t="str">
        <f t="shared" si="479"/>
        <v>1.6 - 1.79</v>
      </c>
      <c r="T1823" s="119">
        <f t="shared" si="480"/>
        <v>0.90667542000000001</v>
      </c>
      <c r="U1823" s="120">
        <f t="shared" si="481"/>
        <v>0.50976011960103884</v>
      </c>
      <c r="V1823" s="161">
        <f t="shared" si="482"/>
        <v>0.9066754199999999</v>
      </c>
      <c r="W1823" s="161">
        <f t="shared" si="483"/>
        <v>298.15709552231806</v>
      </c>
      <c r="X1823" s="121">
        <f t="shared" si="484"/>
        <v>12.745400902933442</v>
      </c>
      <c r="Y1823" s="188">
        <v>24.881406400310482</v>
      </c>
      <c r="Z1823" s="148">
        <f t="shared" si="485"/>
        <v>187</v>
      </c>
      <c r="AA1823" s="148">
        <f t="shared" si="486"/>
        <v>223</v>
      </c>
      <c r="AB1823" s="122">
        <f t="shared" si="487"/>
        <v>328.84656288831349</v>
      </c>
      <c r="AC1823" s="30">
        <f t="shared" si="488"/>
        <v>995.14709651425062</v>
      </c>
      <c r="AD1823" s="31">
        <f t="shared" si="489"/>
        <v>0.83856502242152464</v>
      </c>
      <c r="AE1823" s="164">
        <f t="shared" si="490"/>
        <v>44.957999999999998</v>
      </c>
      <c r="AF1823" s="165">
        <f t="shared" si="491"/>
        <v>12.745400902933442</v>
      </c>
      <c r="AH1823" t="str">
        <f t="shared" si="492"/>
        <v>2025</v>
      </c>
    </row>
    <row r="1824" spans="1:34" x14ac:dyDescent="0.25">
      <c r="A1824" s="249" t="s">
        <v>573</v>
      </c>
      <c r="D1824" s="282" t="str">
        <f t="shared" si="477"/>
        <v>Q2 2025</v>
      </c>
      <c r="E1824" s="114" t="s">
        <v>138</v>
      </c>
      <c r="F1824" s="115" t="s">
        <v>84</v>
      </c>
      <c r="G1824" s="157" t="s">
        <v>43</v>
      </c>
      <c r="H1824" s="157" t="s">
        <v>197</v>
      </c>
      <c r="I1824" s="116" t="s">
        <v>64</v>
      </c>
      <c r="J1824" s="116" t="s">
        <v>51</v>
      </c>
      <c r="K1824" s="116" t="s">
        <v>46</v>
      </c>
      <c r="L1824" s="116" t="s">
        <v>46</v>
      </c>
      <c r="M1824" s="116"/>
      <c r="N1824" s="117">
        <v>1.78</v>
      </c>
      <c r="O1824" s="146">
        <v>368</v>
      </c>
      <c r="P1824" s="146">
        <v>448</v>
      </c>
      <c r="Q1824" s="242">
        <v>2.687754</v>
      </c>
      <c r="R1824" s="118" t="str">
        <f t="shared" si="478"/>
        <v>300 - 399</v>
      </c>
      <c r="S1824" s="118" t="str">
        <f t="shared" si="479"/>
        <v>1.6 - 1.79</v>
      </c>
      <c r="T1824" s="119">
        <f t="shared" si="480"/>
        <v>4.7842021199999998</v>
      </c>
      <c r="U1824" s="120">
        <f t="shared" si="481"/>
        <v>2.6947476135642341</v>
      </c>
      <c r="V1824" s="161">
        <f t="shared" si="482"/>
        <v>4.7842021199999998</v>
      </c>
      <c r="W1824" s="161">
        <f t="shared" si="483"/>
        <v>1558.266960580771</v>
      </c>
      <c r="X1824" s="121">
        <f t="shared" si="484"/>
        <v>66.875099578060102</v>
      </c>
      <c r="Y1824" s="188">
        <v>24.881406400310482</v>
      </c>
      <c r="Z1824" s="148">
        <f t="shared" si="485"/>
        <v>23</v>
      </c>
      <c r="AA1824" s="148">
        <f t="shared" si="486"/>
        <v>28</v>
      </c>
      <c r="AB1824" s="122">
        <f t="shared" si="487"/>
        <v>325.71093810325283</v>
      </c>
      <c r="AC1824" s="30">
        <f t="shared" si="488"/>
        <v>1002.6020288926123</v>
      </c>
      <c r="AD1824" s="31">
        <f t="shared" si="489"/>
        <v>0.8214285714285714</v>
      </c>
      <c r="AE1824" s="164">
        <f t="shared" si="490"/>
        <v>45.211999999999996</v>
      </c>
      <c r="AF1824" s="165">
        <f t="shared" si="491"/>
        <v>66.875099578060102</v>
      </c>
      <c r="AH1824" t="str">
        <f t="shared" si="492"/>
        <v>2025</v>
      </c>
    </row>
    <row r="1825" spans="1:34" x14ac:dyDescent="0.25">
      <c r="A1825" s="249" t="s">
        <v>573</v>
      </c>
      <c r="D1825" s="282" t="str">
        <f t="shared" si="477"/>
        <v>Q2 2025</v>
      </c>
      <c r="E1825" s="114" t="s">
        <v>138</v>
      </c>
      <c r="F1825" s="115" t="s">
        <v>84</v>
      </c>
      <c r="G1825" s="157" t="s">
        <v>43</v>
      </c>
      <c r="H1825" s="157" t="s">
        <v>197</v>
      </c>
      <c r="I1825" s="116" t="s">
        <v>64</v>
      </c>
      <c r="J1825" s="116" t="s">
        <v>51</v>
      </c>
      <c r="K1825" s="116" t="s">
        <v>46</v>
      </c>
      <c r="L1825" s="116" t="s">
        <v>46</v>
      </c>
      <c r="M1825" s="116"/>
      <c r="N1825" s="117">
        <v>1.9</v>
      </c>
      <c r="O1825" s="146">
        <v>396</v>
      </c>
      <c r="P1825" s="146">
        <v>484</v>
      </c>
      <c r="Q1825" s="242">
        <v>0.02</v>
      </c>
      <c r="R1825" s="118" t="str">
        <f t="shared" si="478"/>
        <v>300 - 399</v>
      </c>
      <c r="S1825" s="118" t="str">
        <f t="shared" si="479"/>
        <v>1.8 - 1.99</v>
      </c>
      <c r="T1825" s="119">
        <f t="shared" si="480"/>
        <v>3.7999999999999999E-2</v>
      </c>
      <c r="U1825" s="120">
        <f t="shared" si="481"/>
        <v>2.282908241584158E-2</v>
      </c>
      <c r="V1825" s="161">
        <f t="shared" si="482"/>
        <v>3.7999999999999999E-2</v>
      </c>
      <c r="W1825" s="161">
        <f t="shared" si="483"/>
        <v>12.507149955125668</v>
      </c>
      <c r="X1825" s="121">
        <f t="shared" si="484"/>
        <v>0.54547523645835083</v>
      </c>
      <c r="Y1825" s="188">
        <v>27.273761822917542</v>
      </c>
      <c r="Z1825" s="148">
        <f t="shared" si="485"/>
        <v>9</v>
      </c>
      <c r="AA1825" s="148">
        <f t="shared" si="486"/>
        <v>11</v>
      </c>
      <c r="AB1825" s="122">
        <f t="shared" si="487"/>
        <v>329.135525134886</v>
      </c>
      <c r="AC1825" s="30">
        <f t="shared" si="488"/>
        <v>1141.454120792079</v>
      </c>
      <c r="AD1825" s="31">
        <f t="shared" si="489"/>
        <v>0.81818181818181823</v>
      </c>
      <c r="AE1825" s="164">
        <f t="shared" si="490"/>
        <v>48.26</v>
      </c>
      <c r="AF1825" s="165">
        <f t="shared" si="491"/>
        <v>0.54547523645835083</v>
      </c>
      <c r="AH1825" t="str">
        <f t="shared" si="492"/>
        <v>2025</v>
      </c>
    </row>
    <row r="1826" spans="1:34" x14ac:dyDescent="0.25">
      <c r="A1826" s="249" t="s">
        <v>573</v>
      </c>
      <c r="D1826" s="282" t="str">
        <f t="shared" si="477"/>
        <v>Q2 2025</v>
      </c>
      <c r="E1826" s="114" t="s">
        <v>138</v>
      </c>
      <c r="F1826" s="115" t="s">
        <v>84</v>
      </c>
      <c r="G1826" s="157" t="s">
        <v>43</v>
      </c>
      <c r="H1826" s="157" t="s">
        <v>197</v>
      </c>
      <c r="I1826" s="116" t="s">
        <v>50</v>
      </c>
      <c r="J1826" s="116" t="s">
        <v>51</v>
      </c>
      <c r="K1826" s="116" t="s">
        <v>75</v>
      </c>
      <c r="L1826" s="116" t="s">
        <v>75</v>
      </c>
      <c r="M1826" s="116" t="s">
        <v>425</v>
      </c>
      <c r="N1826" s="117">
        <v>1.5</v>
      </c>
      <c r="O1826" s="146">
        <v>466</v>
      </c>
      <c r="P1826" s="146">
        <v>466</v>
      </c>
      <c r="Q1826" s="242">
        <v>0.36</v>
      </c>
      <c r="R1826" s="118" t="str">
        <f t="shared" si="478"/>
        <v>400 - 499</v>
      </c>
      <c r="S1826" s="118" t="str">
        <f t="shared" si="479"/>
        <v>1.4 - 1.59</v>
      </c>
      <c r="T1826" s="119">
        <f t="shared" si="480"/>
        <v>0.54</v>
      </c>
      <c r="U1826" s="120">
        <f t="shared" si="481"/>
        <v>0.26128979999999996</v>
      </c>
      <c r="V1826" s="161">
        <f t="shared" si="482"/>
        <v>0.53999999999999992</v>
      </c>
      <c r="W1826" s="161">
        <f t="shared" si="483"/>
        <v>237.24846722371041</v>
      </c>
      <c r="X1826" s="121">
        <f t="shared" si="484"/>
        <v>7.1709246389913499</v>
      </c>
      <c r="Y1826" s="188">
        <v>19.919235108309305</v>
      </c>
      <c r="Z1826" s="148">
        <f t="shared" si="485"/>
        <v>1</v>
      </c>
      <c r="AA1826" s="148">
        <f t="shared" si="486"/>
        <v>1</v>
      </c>
      <c r="AB1826" s="122">
        <f t="shared" si="487"/>
        <v>439.34901337724153</v>
      </c>
      <c r="AC1826" s="30">
        <f t="shared" si="488"/>
        <v>725.80499999999984</v>
      </c>
      <c r="AD1826" s="31">
        <f t="shared" si="489"/>
        <v>1</v>
      </c>
      <c r="AE1826" s="164">
        <f t="shared" si="490"/>
        <v>38.099999999999994</v>
      </c>
      <c r="AF1826" s="165">
        <f t="shared" si="491"/>
        <v>7.1709246389913499</v>
      </c>
      <c r="AH1826" t="str">
        <f t="shared" si="492"/>
        <v>2025</v>
      </c>
    </row>
    <row r="1827" spans="1:34" x14ac:dyDescent="0.25">
      <c r="A1827" s="249" t="s">
        <v>573</v>
      </c>
      <c r="D1827" s="282" t="str">
        <f t="shared" si="477"/>
        <v>Q2 2025</v>
      </c>
      <c r="E1827" s="114" t="s">
        <v>138</v>
      </c>
      <c r="F1827" s="115" t="s">
        <v>84</v>
      </c>
      <c r="G1827" s="157" t="s">
        <v>43</v>
      </c>
      <c r="H1827" s="157" t="s">
        <v>197</v>
      </c>
      <c r="I1827" s="116" t="s">
        <v>72</v>
      </c>
      <c r="J1827" s="116" t="s">
        <v>51</v>
      </c>
      <c r="K1827" s="116" t="s">
        <v>75</v>
      </c>
      <c r="L1827" s="116" t="s">
        <v>75</v>
      </c>
      <c r="M1827" s="116"/>
      <c r="N1827" s="117">
        <v>1.5</v>
      </c>
      <c r="O1827" s="146">
        <v>466</v>
      </c>
      <c r="P1827" s="146">
        <v>466</v>
      </c>
      <c r="Q1827" s="242">
        <v>3.3000000000000002E-2</v>
      </c>
      <c r="R1827" s="118" t="str">
        <f t="shared" si="478"/>
        <v>400 - 499</v>
      </c>
      <c r="S1827" s="118" t="str">
        <f t="shared" si="479"/>
        <v>1.4 - 1.59</v>
      </c>
      <c r="T1827" s="119">
        <f t="shared" si="480"/>
        <v>4.9500000000000002E-2</v>
      </c>
      <c r="U1827" s="120">
        <f t="shared" si="481"/>
        <v>2.3951564999999994E-2</v>
      </c>
      <c r="V1827" s="161">
        <f t="shared" si="482"/>
        <v>4.9499999999999995E-2</v>
      </c>
      <c r="W1827" s="161">
        <f t="shared" si="483"/>
        <v>21.747776162173455</v>
      </c>
      <c r="X1827" s="121">
        <f t="shared" si="484"/>
        <v>0.51769043665700709</v>
      </c>
      <c r="Y1827" s="188">
        <v>15.687588989606276</v>
      </c>
      <c r="Z1827" s="148">
        <f t="shared" si="485"/>
        <v>1</v>
      </c>
      <c r="AA1827" s="148">
        <f t="shared" si="486"/>
        <v>1</v>
      </c>
      <c r="AB1827" s="122">
        <f t="shared" si="487"/>
        <v>439.34901337724153</v>
      </c>
      <c r="AC1827" s="30">
        <f t="shared" si="488"/>
        <v>725.80499999999984</v>
      </c>
      <c r="AD1827" s="31">
        <f t="shared" si="489"/>
        <v>1</v>
      </c>
      <c r="AE1827" s="164">
        <f t="shared" si="490"/>
        <v>38.099999999999994</v>
      </c>
      <c r="AF1827" s="165">
        <f t="shared" si="491"/>
        <v>0.51769043665700709</v>
      </c>
      <c r="AH1827" t="str">
        <f t="shared" si="492"/>
        <v>2025</v>
      </c>
    </row>
    <row r="1828" spans="1:34" x14ac:dyDescent="0.25">
      <c r="A1828" s="249" t="s">
        <v>573</v>
      </c>
      <c r="D1828" s="282" t="str">
        <f t="shared" si="477"/>
        <v>Q2 2025</v>
      </c>
      <c r="E1828" s="114" t="s">
        <v>138</v>
      </c>
      <c r="F1828" s="115" t="s">
        <v>84</v>
      </c>
      <c r="G1828" s="157" t="s">
        <v>43</v>
      </c>
      <c r="H1828" s="157" t="s">
        <v>197</v>
      </c>
      <c r="I1828" s="116" t="s">
        <v>73</v>
      </c>
      <c r="J1828" s="116" t="s">
        <v>51</v>
      </c>
      <c r="K1828" s="116" t="s">
        <v>75</v>
      </c>
      <c r="L1828" s="116" t="s">
        <v>75</v>
      </c>
      <c r="M1828" s="116" t="s">
        <v>570</v>
      </c>
      <c r="N1828" s="117">
        <v>1.5</v>
      </c>
      <c r="O1828" s="146">
        <v>466</v>
      </c>
      <c r="P1828" s="146">
        <v>466</v>
      </c>
      <c r="Q1828" s="242">
        <v>0.20100000000000001</v>
      </c>
      <c r="R1828" s="118" t="str">
        <f t="shared" si="478"/>
        <v>400 - 499</v>
      </c>
      <c r="S1828" s="118" t="str">
        <f t="shared" si="479"/>
        <v>1.4 - 1.59</v>
      </c>
      <c r="T1828" s="119">
        <f t="shared" si="480"/>
        <v>0.30149999999999999</v>
      </c>
      <c r="U1828" s="120">
        <f t="shared" si="481"/>
        <v>0.14588680499999998</v>
      </c>
      <c r="V1828" s="161">
        <f t="shared" si="482"/>
        <v>0.30149999999999999</v>
      </c>
      <c r="W1828" s="161">
        <f t="shared" si="483"/>
        <v>132.46372753323831</v>
      </c>
      <c r="X1828" s="121">
        <f t="shared" si="484"/>
        <v>4.0037662567701702</v>
      </c>
      <c r="Y1828" s="188">
        <v>19.919235108309305</v>
      </c>
      <c r="Z1828" s="148">
        <f t="shared" si="485"/>
        <v>1</v>
      </c>
      <c r="AA1828" s="148">
        <f t="shared" si="486"/>
        <v>1</v>
      </c>
      <c r="AB1828" s="122">
        <f t="shared" si="487"/>
        <v>439.34901337724153</v>
      </c>
      <c r="AC1828" s="30">
        <f t="shared" si="488"/>
        <v>725.80499999999984</v>
      </c>
      <c r="AD1828" s="31">
        <f t="shared" si="489"/>
        <v>1</v>
      </c>
      <c r="AE1828" s="164">
        <f t="shared" si="490"/>
        <v>38.099999999999994</v>
      </c>
      <c r="AF1828" s="165">
        <f t="shared" si="491"/>
        <v>4.0037662567701702</v>
      </c>
      <c r="AH1828" t="str">
        <f t="shared" si="492"/>
        <v>2025</v>
      </c>
    </row>
    <row r="1829" spans="1:34" x14ac:dyDescent="0.25">
      <c r="A1829" s="249" t="s">
        <v>573</v>
      </c>
      <c r="D1829" s="282" t="str">
        <f t="shared" si="477"/>
        <v>Q2 2025</v>
      </c>
      <c r="E1829" s="114" t="s">
        <v>138</v>
      </c>
      <c r="F1829" s="115" t="s">
        <v>84</v>
      </c>
      <c r="G1829" s="157" t="s">
        <v>43</v>
      </c>
      <c r="H1829" s="157" t="s">
        <v>197</v>
      </c>
      <c r="I1829" s="116" t="s">
        <v>73</v>
      </c>
      <c r="J1829" s="116" t="s">
        <v>51</v>
      </c>
      <c r="K1829" s="116" t="s">
        <v>75</v>
      </c>
      <c r="L1829" s="116" t="s">
        <v>75</v>
      </c>
      <c r="M1829" s="116"/>
      <c r="N1829" s="117">
        <v>1.38</v>
      </c>
      <c r="O1829" s="146">
        <v>466</v>
      </c>
      <c r="P1829" s="146">
        <v>466</v>
      </c>
      <c r="Q1829" s="242">
        <v>0.14299999999999999</v>
      </c>
      <c r="R1829" s="118" t="str">
        <f t="shared" si="478"/>
        <v>400 - 499</v>
      </c>
      <c r="S1829" s="118" t="str">
        <f t="shared" si="479"/>
        <v>1.2 - 1.39</v>
      </c>
      <c r="T1829" s="119">
        <f t="shared" si="480"/>
        <v>0.19733999999999996</v>
      </c>
      <c r="U1829" s="120">
        <f t="shared" si="481"/>
        <v>8.7847953335999943E-2</v>
      </c>
      <c r="V1829" s="161">
        <f t="shared" si="482"/>
        <v>0.19733999999999993</v>
      </c>
      <c r="W1829" s="161">
        <f t="shared" si="483"/>
        <v>94.24036336941829</v>
      </c>
      <c r="X1829" s="121">
        <f t="shared" si="484"/>
        <v>2.8484506204882303</v>
      </c>
      <c r="Y1829" s="188">
        <v>19.919235108309305</v>
      </c>
      <c r="Z1829" s="148">
        <f t="shared" si="485"/>
        <v>1</v>
      </c>
      <c r="AA1829" s="148">
        <f t="shared" si="486"/>
        <v>1</v>
      </c>
      <c r="AB1829" s="122">
        <f t="shared" si="487"/>
        <v>477.55327541004516</v>
      </c>
      <c r="AC1829" s="30">
        <f t="shared" si="488"/>
        <v>614.32135199999971</v>
      </c>
      <c r="AD1829" s="31">
        <f t="shared" si="489"/>
        <v>1</v>
      </c>
      <c r="AE1829" s="164">
        <f t="shared" si="490"/>
        <v>35.051999999999992</v>
      </c>
      <c r="AF1829" s="165">
        <f t="shared" si="491"/>
        <v>2.8484506204882303</v>
      </c>
      <c r="AH1829" t="str">
        <f t="shared" si="492"/>
        <v>2025</v>
      </c>
    </row>
    <row r="1830" spans="1:34" x14ac:dyDescent="0.25">
      <c r="A1830" s="249" t="s">
        <v>573</v>
      </c>
      <c r="D1830" s="282" t="str">
        <f t="shared" si="477"/>
        <v>Q2 2025</v>
      </c>
      <c r="E1830" s="114" t="s">
        <v>138</v>
      </c>
      <c r="F1830" s="115" t="s">
        <v>84</v>
      </c>
      <c r="G1830" s="157" t="s">
        <v>43</v>
      </c>
      <c r="H1830" s="157" t="s">
        <v>197</v>
      </c>
      <c r="I1830" s="116" t="s">
        <v>50</v>
      </c>
      <c r="J1830" s="116" t="s">
        <v>51</v>
      </c>
      <c r="K1830" s="116" t="s">
        <v>78</v>
      </c>
      <c r="L1830" s="116" t="s">
        <v>78</v>
      </c>
      <c r="M1830" s="116" t="s">
        <v>304</v>
      </c>
      <c r="N1830" s="117">
        <v>1.91</v>
      </c>
      <c r="O1830" s="146">
        <v>378</v>
      </c>
      <c r="P1830" s="146">
        <v>496</v>
      </c>
      <c r="Q1830" s="242">
        <v>0.1</v>
      </c>
      <c r="R1830" s="118" t="str">
        <f t="shared" si="478"/>
        <v>300 - 399</v>
      </c>
      <c r="S1830" s="118" t="str">
        <f t="shared" si="479"/>
        <v>1.8 - 1.99</v>
      </c>
      <c r="T1830" s="119">
        <f t="shared" si="480"/>
        <v>0.191</v>
      </c>
      <c r="U1830" s="120">
        <f t="shared" si="481"/>
        <v>0.11346703354375107</v>
      </c>
      <c r="V1830" s="161">
        <f t="shared" si="482"/>
        <v>0.191</v>
      </c>
      <c r="W1830" s="161">
        <f t="shared" si="483"/>
        <v>62.361847310675458</v>
      </c>
      <c r="X1830" s="121">
        <f t="shared" si="484"/>
        <v>2.2783804920531532</v>
      </c>
      <c r="Y1830" s="188">
        <v>22.78380492053153</v>
      </c>
      <c r="Z1830" s="148">
        <f t="shared" si="485"/>
        <v>189</v>
      </c>
      <c r="AA1830" s="148">
        <f t="shared" si="486"/>
        <v>248</v>
      </c>
      <c r="AB1830" s="122">
        <f t="shared" si="487"/>
        <v>326.5018183804998</v>
      </c>
      <c r="AC1830" s="30">
        <f t="shared" si="488"/>
        <v>1134.6703354375106</v>
      </c>
      <c r="AD1830" s="31">
        <f t="shared" si="489"/>
        <v>0.76209677419354838</v>
      </c>
      <c r="AE1830" s="164">
        <f t="shared" si="490"/>
        <v>48.513999999999996</v>
      </c>
      <c r="AF1830" s="165">
        <f t="shared" si="491"/>
        <v>2.2783804920531532</v>
      </c>
      <c r="AH1830" t="str">
        <f t="shared" si="492"/>
        <v>2025</v>
      </c>
    </row>
    <row r="1831" spans="1:34" x14ac:dyDescent="0.25">
      <c r="A1831" s="249" t="s">
        <v>573</v>
      </c>
      <c r="D1831" s="282" t="str">
        <f t="shared" si="477"/>
        <v>Q2 2025</v>
      </c>
      <c r="E1831" s="114" t="s">
        <v>138</v>
      </c>
      <c r="F1831" s="115" t="s">
        <v>84</v>
      </c>
      <c r="G1831" s="157" t="s">
        <v>43</v>
      </c>
      <c r="H1831" s="157" t="s">
        <v>197</v>
      </c>
      <c r="I1831" s="116" t="s">
        <v>50</v>
      </c>
      <c r="J1831" s="116" t="s">
        <v>51</v>
      </c>
      <c r="K1831" s="116" t="s">
        <v>70</v>
      </c>
      <c r="L1831" s="116" t="s">
        <v>74</v>
      </c>
      <c r="M1831" s="116" t="s">
        <v>305</v>
      </c>
      <c r="N1831" s="117">
        <v>1.2</v>
      </c>
      <c r="O1831" s="146">
        <v>450</v>
      </c>
      <c r="P1831" s="146">
        <v>450</v>
      </c>
      <c r="Q1831" s="242">
        <v>5.5E-2</v>
      </c>
      <c r="R1831" s="118" t="str">
        <f t="shared" si="478"/>
        <v>500 - 599</v>
      </c>
      <c r="S1831" s="118" t="str">
        <f t="shared" si="479"/>
        <v>1.2 - 1.39</v>
      </c>
      <c r="T1831" s="119">
        <f t="shared" si="480"/>
        <v>6.6000000000000003E-2</v>
      </c>
      <c r="U1831" s="120">
        <f t="shared" si="481"/>
        <v>2.5548335999999991E-2</v>
      </c>
      <c r="V1831" s="161">
        <f t="shared" si="482"/>
        <v>6.6000000000000003E-2</v>
      </c>
      <c r="W1831" s="161">
        <f t="shared" si="483"/>
        <v>35.001785668734101</v>
      </c>
      <c r="X1831" s="121">
        <f t="shared" si="484"/>
        <v>0.91239437548801228</v>
      </c>
      <c r="Y1831" s="188">
        <v>16.588988645236586</v>
      </c>
      <c r="Z1831" s="148">
        <f t="shared" si="485"/>
        <v>1</v>
      </c>
      <c r="AA1831" s="148">
        <f t="shared" si="486"/>
        <v>1</v>
      </c>
      <c r="AB1831" s="122">
        <f t="shared" si="487"/>
        <v>530.33008588991072</v>
      </c>
      <c r="AC1831" s="30">
        <f t="shared" si="488"/>
        <v>464.51519999999988</v>
      </c>
      <c r="AD1831" s="31">
        <f t="shared" si="489"/>
        <v>1</v>
      </c>
      <c r="AE1831" s="164">
        <f t="shared" si="490"/>
        <v>30.479999999999997</v>
      </c>
      <c r="AF1831" s="165">
        <f t="shared" si="491"/>
        <v>0.91239437548801228</v>
      </c>
      <c r="AH1831" t="str">
        <f t="shared" si="492"/>
        <v>2025</v>
      </c>
    </row>
    <row r="1832" spans="1:34" x14ac:dyDescent="0.25">
      <c r="A1832" s="249" t="s">
        <v>573</v>
      </c>
      <c r="D1832" s="282" t="str">
        <f t="shared" si="477"/>
        <v>Q2 2025</v>
      </c>
      <c r="E1832" s="114" t="s">
        <v>138</v>
      </c>
      <c r="F1832" s="115" t="s">
        <v>84</v>
      </c>
      <c r="G1832" s="157" t="s">
        <v>43</v>
      </c>
      <c r="H1832" s="157" t="s">
        <v>197</v>
      </c>
      <c r="I1832" s="116" t="s">
        <v>88</v>
      </c>
      <c r="J1832" s="116" t="s">
        <v>51</v>
      </c>
      <c r="K1832" s="116" t="s">
        <v>70</v>
      </c>
      <c r="L1832" s="116" t="s">
        <v>74</v>
      </c>
      <c r="M1832" s="116"/>
      <c r="N1832" s="117">
        <v>1.33</v>
      </c>
      <c r="O1832" s="146">
        <v>456</v>
      </c>
      <c r="P1832" s="146">
        <v>456</v>
      </c>
      <c r="Q1832" s="242">
        <v>0.371</v>
      </c>
      <c r="R1832" s="118" t="str">
        <f t="shared" si="478"/>
        <v>400 - 499</v>
      </c>
      <c r="S1832" s="118" t="str">
        <f t="shared" si="479"/>
        <v>1.2 - 1.39</v>
      </c>
      <c r="T1832" s="119">
        <f t="shared" si="480"/>
        <v>0.49343000000000004</v>
      </c>
      <c r="U1832" s="120">
        <f t="shared" si="481"/>
        <v>0.21169696370199995</v>
      </c>
      <c r="V1832" s="161">
        <f t="shared" si="482"/>
        <v>0.49342999999999998</v>
      </c>
      <c r="W1832" s="161">
        <f t="shared" si="483"/>
        <v>239.25099362803073</v>
      </c>
      <c r="X1832" s="121">
        <f t="shared" si="484"/>
        <v>6.1545147873827739</v>
      </c>
      <c r="Y1832" s="188">
        <v>16.588988645236586</v>
      </c>
      <c r="Z1832" s="148">
        <f t="shared" si="485"/>
        <v>1</v>
      </c>
      <c r="AA1832" s="148">
        <f t="shared" si="486"/>
        <v>1</v>
      </c>
      <c r="AB1832" s="122">
        <f t="shared" si="487"/>
        <v>484.87322138506113</v>
      </c>
      <c r="AC1832" s="30">
        <f t="shared" si="488"/>
        <v>570.61176199999989</v>
      </c>
      <c r="AD1832" s="31">
        <f t="shared" si="489"/>
        <v>1</v>
      </c>
      <c r="AE1832" s="164">
        <f t="shared" si="490"/>
        <v>33.781999999999996</v>
      </c>
      <c r="AF1832" s="165">
        <f t="shared" si="491"/>
        <v>6.1545147873827739</v>
      </c>
      <c r="AH1832" t="str">
        <f t="shared" si="492"/>
        <v>2025</v>
      </c>
    </row>
    <row r="1833" spans="1:34" x14ac:dyDescent="0.25">
      <c r="A1833" s="249" t="s">
        <v>573</v>
      </c>
      <c r="D1833" s="282" t="str">
        <f t="shared" si="477"/>
        <v>Q2 2025</v>
      </c>
      <c r="E1833" s="114" t="s">
        <v>138</v>
      </c>
      <c r="F1833" s="115" t="s">
        <v>84</v>
      </c>
      <c r="G1833" s="157" t="s">
        <v>43</v>
      </c>
      <c r="H1833" s="157" t="s">
        <v>197</v>
      </c>
      <c r="I1833" s="116" t="s">
        <v>88</v>
      </c>
      <c r="J1833" s="116" t="s">
        <v>51</v>
      </c>
      <c r="K1833" s="116" t="s">
        <v>70</v>
      </c>
      <c r="L1833" s="116" t="s">
        <v>74</v>
      </c>
      <c r="M1833" s="116"/>
      <c r="N1833" s="117">
        <v>1.49</v>
      </c>
      <c r="O1833" s="146">
        <v>456</v>
      </c>
      <c r="P1833" s="146">
        <v>456</v>
      </c>
      <c r="Q1833" s="242">
        <v>0.27300000000000002</v>
      </c>
      <c r="R1833" s="118" t="str">
        <f t="shared" si="478"/>
        <v>400 - 499</v>
      </c>
      <c r="S1833" s="118" t="str">
        <f t="shared" si="479"/>
        <v>1.4 - 1.59</v>
      </c>
      <c r="T1833" s="119">
        <f t="shared" si="480"/>
        <v>0.40677000000000002</v>
      </c>
      <c r="U1833" s="120">
        <f t="shared" si="481"/>
        <v>0.19551164123399997</v>
      </c>
      <c r="V1833" s="161">
        <f t="shared" si="482"/>
        <v>0.40677000000000002</v>
      </c>
      <c r="W1833" s="161">
        <f t="shared" si="483"/>
        <v>176.05261795270187</v>
      </c>
      <c r="X1833" s="121">
        <f t="shared" si="484"/>
        <v>4.528793900149588</v>
      </c>
      <c r="Y1833" s="188">
        <v>16.588988645236586</v>
      </c>
      <c r="Z1833" s="148">
        <f t="shared" si="485"/>
        <v>1</v>
      </c>
      <c r="AA1833" s="148">
        <f t="shared" si="486"/>
        <v>1</v>
      </c>
      <c r="AB1833" s="122">
        <f t="shared" si="487"/>
        <v>432.80629828330962</v>
      </c>
      <c r="AC1833" s="30">
        <f t="shared" si="488"/>
        <v>716.15985799999987</v>
      </c>
      <c r="AD1833" s="31">
        <f t="shared" si="489"/>
        <v>1</v>
      </c>
      <c r="AE1833" s="164">
        <f t="shared" si="490"/>
        <v>37.845999999999997</v>
      </c>
      <c r="AF1833" s="165">
        <f t="shared" si="491"/>
        <v>4.528793900149588</v>
      </c>
      <c r="AH1833" t="str">
        <f t="shared" si="492"/>
        <v>2025</v>
      </c>
    </row>
    <row r="1834" spans="1:34" x14ac:dyDescent="0.25">
      <c r="A1834" s="249" t="s">
        <v>573</v>
      </c>
      <c r="D1834" s="282" t="str">
        <f t="shared" si="477"/>
        <v>Q2 2025</v>
      </c>
      <c r="E1834" s="114" t="s">
        <v>138</v>
      </c>
      <c r="F1834" s="115" t="s">
        <v>84</v>
      </c>
      <c r="G1834" s="157" t="s">
        <v>43</v>
      </c>
      <c r="H1834" s="157" t="s">
        <v>197</v>
      </c>
      <c r="I1834" s="116" t="s">
        <v>73</v>
      </c>
      <c r="J1834" s="116" t="s">
        <v>51</v>
      </c>
      <c r="K1834" s="116" t="s">
        <v>70</v>
      </c>
      <c r="L1834" s="116" t="s">
        <v>77</v>
      </c>
      <c r="M1834" s="116" t="s">
        <v>482</v>
      </c>
      <c r="N1834" s="117">
        <v>1.78</v>
      </c>
      <c r="O1834" s="146">
        <v>416</v>
      </c>
      <c r="P1834" s="146">
        <v>468</v>
      </c>
      <c r="Q1834" s="242">
        <v>0.70699999999999996</v>
      </c>
      <c r="R1834" s="118" t="str">
        <f t="shared" si="478"/>
        <v>300 - 399</v>
      </c>
      <c r="S1834" s="118" t="str">
        <f t="shared" si="479"/>
        <v>1.6 - 1.79</v>
      </c>
      <c r="T1834" s="119">
        <f t="shared" si="480"/>
        <v>1.2584599999999999</v>
      </c>
      <c r="U1834" s="120">
        <f t="shared" si="481"/>
        <v>0.71761473206466186</v>
      </c>
      <c r="V1834" s="161">
        <f t="shared" si="482"/>
        <v>1.2584599999999999</v>
      </c>
      <c r="W1834" s="161">
        <f t="shared" si="483"/>
        <v>442.69718309471995</v>
      </c>
      <c r="X1834" s="121">
        <f t="shared" si="484"/>
        <v>12.02125413706759</v>
      </c>
      <c r="Y1834" s="188">
        <v>17.003188312684003</v>
      </c>
      <c r="Z1834" s="148">
        <f t="shared" si="485"/>
        <v>8</v>
      </c>
      <c r="AA1834" s="148">
        <f t="shared" si="486"/>
        <v>9</v>
      </c>
      <c r="AB1834" s="122">
        <f t="shared" si="487"/>
        <v>351.77692027932551</v>
      </c>
      <c r="AC1834" s="30">
        <f t="shared" si="488"/>
        <v>1015.0137652965515</v>
      </c>
      <c r="AD1834" s="31">
        <f t="shared" si="489"/>
        <v>0.88888888888888884</v>
      </c>
      <c r="AE1834" s="164">
        <f t="shared" si="490"/>
        <v>45.211999999999996</v>
      </c>
      <c r="AF1834" s="165">
        <f t="shared" si="491"/>
        <v>12.02125413706759</v>
      </c>
      <c r="AH1834" t="str">
        <f t="shared" si="492"/>
        <v>2025</v>
      </c>
    </row>
    <row r="1835" spans="1:34" x14ac:dyDescent="0.25">
      <c r="A1835" s="249" t="s">
        <v>573</v>
      </c>
      <c r="D1835" s="282" t="str">
        <f t="shared" si="477"/>
        <v>Q2 2025</v>
      </c>
      <c r="E1835" s="114" t="s">
        <v>138</v>
      </c>
      <c r="F1835" s="115" t="s">
        <v>84</v>
      </c>
      <c r="G1835" s="157" t="s">
        <v>43</v>
      </c>
      <c r="H1835" s="157" t="s">
        <v>197</v>
      </c>
      <c r="I1835" s="116" t="s">
        <v>50</v>
      </c>
      <c r="J1835" s="116" t="s">
        <v>51</v>
      </c>
      <c r="K1835" s="116" t="s">
        <v>55</v>
      </c>
      <c r="L1835" s="116" t="s">
        <v>55</v>
      </c>
      <c r="M1835" s="116" t="s">
        <v>460</v>
      </c>
      <c r="N1835" s="117">
        <v>1.36</v>
      </c>
      <c r="O1835" s="146">
        <v>450</v>
      </c>
      <c r="P1835" s="146">
        <v>450</v>
      </c>
      <c r="Q1835" s="242">
        <v>0.2</v>
      </c>
      <c r="R1835" s="118" t="str">
        <f t="shared" si="478"/>
        <v>400 - 499</v>
      </c>
      <c r="S1835" s="118" t="str">
        <f t="shared" si="479"/>
        <v>1.2 - 1.39</v>
      </c>
      <c r="T1835" s="119">
        <f t="shared" si="480"/>
        <v>0.27200000000000002</v>
      </c>
      <c r="U1835" s="120">
        <f t="shared" si="481"/>
        <v>0.11932879360000002</v>
      </c>
      <c r="V1835" s="161">
        <f t="shared" si="482"/>
        <v>0.27200000000000008</v>
      </c>
      <c r="W1835" s="161">
        <f t="shared" si="483"/>
        <v>127.27922061357856</v>
      </c>
      <c r="X1835" s="121">
        <f t="shared" si="484"/>
        <v>3.3177977290473173</v>
      </c>
      <c r="Y1835" s="188">
        <v>16.588988645236586</v>
      </c>
      <c r="Z1835" s="148">
        <f t="shared" si="485"/>
        <v>1</v>
      </c>
      <c r="AA1835" s="148">
        <f t="shared" si="486"/>
        <v>1</v>
      </c>
      <c r="AB1835" s="122">
        <f t="shared" si="487"/>
        <v>467.93831107933289</v>
      </c>
      <c r="AC1835" s="30">
        <f t="shared" si="488"/>
        <v>596.64396800000009</v>
      </c>
      <c r="AD1835" s="31">
        <f t="shared" si="489"/>
        <v>1</v>
      </c>
      <c r="AE1835" s="164">
        <f t="shared" si="490"/>
        <v>34.544000000000004</v>
      </c>
      <c r="AF1835" s="165">
        <f t="shared" si="491"/>
        <v>3.3177977290473173</v>
      </c>
      <c r="AH1835" t="str">
        <f t="shared" si="492"/>
        <v>2025</v>
      </c>
    </row>
    <row r="1836" spans="1:34" x14ac:dyDescent="0.25">
      <c r="A1836" s="249" t="s">
        <v>573</v>
      </c>
      <c r="D1836" s="282" t="str">
        <f t="shared" si="477"/>
        <v>Q2 2025</v>
      </c>
      <c r="E1836" s="114" t="s">
        <v>138</v>
      </c>
      <c r="F1836" s="115" t="s">
        <v>84</v>
      </c>
      <c r="G1836" s="157" t="s">
        <v>43</v>
      </c>
      <c r="H1836" s="157" t="s">
        <v>197</v>
      </c>
      <c r="I1836" s="116" t="s">
        <v>50</v>
      </c>
      <c r="J1836" s="116" t="s">
        <v>51</v>
      </c>
      <c r="K1836" s="116" t="s">
        <v>55</v>
      </c>
      <c r="L1836" s="116" t="s">
        <v>55</v>
      </c>
      <c r="M1836" s="116" t="s">
        <v>563</v>
      </c>
      <c r="N1836" s="117">
        <v>1.5</v>
      </c>
      <c r="O1836" s="146">
        <v>480</v>
      </c>
      <c r="P1836" s="146">
        <v>480</v>
      </c>
      <c r="Q1836" s="242">
        <v>0.2</v>
      </c>
      <c r="R1836" s="118" t="str">
        <f t="shared" si="478"/>
        <v>400 - 499</v>
      </c>
      <c r="S1836" s="118" t="str">
        <f t="shared" si="479"/>
        <v>1.4 - 1.59</v>
      </c>
      <c r="T1836" s="119">
        <f t="shared" si="480"/>
        <v>0.30000000000000004</v>
      </c>
      <c r="U1836" s="120">
        <f t="shared" si="481"/>
        <v>0.14516099999999998</v>
      </c>
      <c r="V1836" s="161">
        <f t="shared" si="482"/>
        <v>0.3</v>
      </c>
      <c r="W1836" s="161">
        <f t="shared" si="483"/>
        <v>135.76450198781714</v>
      </c>
      <c r="X1836" s="121">
        <f t="shared" si="484"/>
        <v>4.0672879310447376</v>
      </c>
      <c r="Y1836" s="188">
        <v>20.336439655223689</v>
      </c>
      <c r="Z1836" s="148">
        <f t="shared" si="485"/>
        <v>1</v>
      </c>
      <c r="AA1836" s="148">
        <f t="shared" si="486"/>
        <v>1</v>
      </c>
      <c r="AB1836" s="122">
        <f t="shared" si="487"/>
        <v>452.54833995939043</v>
      </c>
      <c r="AC1836" s="30">
        <f t="shared" si="488"/>
        <v>725.80499999999984</v>
      </c>
      <c r="AD1836" s="31">
        <f t="shared" si="489"/>
        <v>1</v>
      </c>
      <c r="AE1836" s="164">
        <f t="shared" si="490"/>
        <v>38.099999999999994</v>
      </c>
      <c r="AF1836" s="165">
        <f t="shared" si="491"/>
        <v>4.0672879310447376</v>
      </c>
      <c r="AH1836" t="str">
        <f t="shared" si="492"/>
        <v>2025</v>
      </c>
    </row>
    <row r="1837" spans="1:34" x14ac:dyDescent="0.25">
      <c r="A1837" s="249" t="s">
        <v>573</v>
      </c>
      <c r="D1837" s="282" t="str">
        <f t="shared" si="477"/>
        <v>Q2 2025</v>
      </c>
      <c r="E1837" s="114" t="s">
        <v>138</v>
      </c>
      <c r="F1837" s="115" t="s">
        <v>84</v>
      </c>
      <c r="G1837" s="157" t="s">
        <v>43</v>
      </c>
      <c r="H1837" s="157" t="s">
        <v>197</v>
      </c>
      <c r="I1837" s="116" t="s">
        <v>88</v>
      </c>
      <c r="J1837" s="116" t="s">
        <v>51</v>
      </c>
      <c r="K1837" s="116" t="s">
        <v>55</v>
      </c>
      <c r="L1837" s="116" t="s">
        <v>55</v>
      </c>
      <c r="M1837" s="116"/>
      <c r="N1837" s="117">
        <v>1.2</v>
      </c>
      <c r="O1837" s="146">
        <v>360</v>
      </c>
      <c r="P1837" s="146">
        <v>360</v>
      </c>
      <c r="Q1837" s="242">
        <v>6.3377000000000003E-2</v>
      </c>
      <c r="R1837" s="118" t="str">
        <f t="shared" si="478"/>
        <v>400 - 499</v>
      </c>
      <c r="S1837" s="118" t="str">
        <f t="shared" si="479"/>
        <v>1.2 - 1.39</v>
      </c>
      <c r="T1837" s="119">
        <f t="shared" si="480"/>
        <v>7.6052400000000006E-2</v>
      </c>
      <c r="U1837" s="120">
        <f t="shared" si="481"/>
        <v>2.9439579830399992E-2</v>
      </c>
      <c r="V1837" s="161">
        <f t="shared" si="482"/>
        <v>7.6052400000000006E-2</v>
      </c>
      <c r="W1837" s="161">
        <f t="shared" si="483"/>
        <v>32.266300659307078</v>
      </c>
      <c r="X1837" s="121">
        <f t="shared" si="484"/>
        <v>0.90632809417284455</v>
      </c>
      <c r="Y1837" s="188">
        <v>14.300583716061734</v>
      </c>
      <c r="Z1837" s="148">
        <f t="shared" si="485"/>
        <v>1</v>
      </c>
      <c r="AA1837" s="148">
        <f t="shared" si="486"/>
        <v>1</v>
      </c>
      <c r="AB1837" s="122">
        <f t="shared" si="487"/>
        <v>424.26406871192853</v>
      </c>
      <c r="AC1837" s="30">
        <f t="shared" si="488"/>
        <v>464.51519999999988</v>
      </c>
      <c r="AD1837" s="31">
        <f t="shared" si="489"/>
        <v>1</v>
      </c>
      <c r="AE1837" s="164">
        <f t="shared" si="490"/>
        <v>30.479999999999997</v>
      </c>
      <c r="AF1837" s="165">
        <f t="shared" si="491"/>
        <v>0.90632809417284455</v>
      </c>
      <c r="AH1837" t="str">
        <f t="shared" si="492"/>
        <v>2025</v>
      </c>
    </row>
    <row r="1838" spans="1:34" x14ac:dyDescent="0.25">
      <c r="A1838" s="249" t="s">
        <v>573</v>
      </c>
      <c r="D1838" s="282" t="str">
        <f t="shared" si="477"/>
        <v>Q2 2025</v>
      </c>
      <c r="E1838" s="114" t="s">
        <v>138</v>
      </c>
      <c r="F1838" s="115" t="s">
        <v>84</v>
      </c>
      <c r="G1838" s="157" t="s">
        <v>43</v>
      </c>
      <c r="H1838" s="157" t="s">
        <v>197</v>
      </c>
      <c r="I1838" s="116" t="s">
        <v>88</v>
      </c>
      <c r="J1838" s="116" t="s">
        <v>51</v>
      </c>
      <c r="K1838" s="116" t="s">
        <v>55</v>
      </c>
      <c r="L1838" s="116" t="s">
        <v>55</v>
      </c>
      <c r="M1838" s="116"/>
      <c r="N1838" s="117">
        <v>1.31</v>
      </c>
      <c r="O1838" s="146">
        <v>360</v>
      </c>
      <c r="P1838" s="146">
        <v>360</v>
      </c>
      <c r="Q1838" s="242">
        <v>0.875</v>
      </c>
      <c r="R1838" s="118" t="str">
        <f t="shared" si="478"/>
        <v>300 - 399</v>
      </c>
      <c r="S1838" s="118" t="str">
        <f t="shared" si="479"/>
        <v>1.2 - 1.39</v>
      </c>
      <c r="T1838" s="119">
        <f t="shared" si="480"/>
        <v>1.14625</v>
      </c>
      <c r="U1838" s="120">
        <f t="shared" si="481"/>
        <v>0.48438209575000007</v>
      </c>
      <c r="V1838" s="161">
        <f t="shared" si="482"/>
        <v>1.14625</v>
      </c>
      <c r="W1838" s="161">
        <f t="shared" si="483"/>
        <v>445.47727214752496</v>
      </c>
      <c r="X1838" s="121">
        <f t="shared" si="484"/>
        <v>14.665350596462856</v>
      </c>
      <c r="Y1838" s="188">
        <v>16.760400681671836</v>
      </c>
      <c r="Z1838" s="148">
        <f t="shared" si="485"/>
        <v>1</v>
      </c>
      <c r="AA1838" s="148">
        <f t="shared" si="486"/>
        <v>1</v>
      </c>
      <c r="AB1838" s="122">
        <f t="shared" si="487"/>
        <v>388.6388415681788</v>
      </c>
      <c r="AC1838" s="30">
        <f t="shared" si="488"/>
        <v>553.57953800000007</v>
      </c>
      <c r="AD1838" s="31">
        <f t="shared" si="489"/>
        <v>1</v>
      </c>
      <c r="AE1838" s="164">
        <f t="shared" si="490"/>
        <v>33.274000000000001</v>
      </c>
      <c r="AF1838" s="165">
        <f t="shared" si="491"/>
        <v>14.665350596462856</v>
      </c>
      <c r="AH1838" t="str">
        <f t="shared" si="492"/>
        <v>2025</v>
      </c>
    </row>
    <row r="1839" spans="1:34" x14ac:dyDescent="0.25">
      <c r="A1839" s="249" t="s">
        <v>573</v>
      </c>
      <c r="D1839" s="282" t="str">
        <f t="shared" si="477"/>
        <v>Q2 2025</v>
      </c>
      <c r="E1839" s="114" t="s">
        <v>138</v>
      </c>
      <c r="F1839" s="115" t="s">
        <v>84</v>
      </c>
      <c r="G1839" s="157" t="s">
        <v>43</v>
      </c>
      <c r="H1839" s="157" t="s">
        <v>197</v>
      </c>
      <c r="I1839" s="116" t="s">
        <v>88</v>
      </c>
      <c r="J1839" s="116" t="s">
        <v>51</v>
      </c>
      <c r="K1839" s="116" t="s">
        <v>55</v>
      </c>
      <c r="L1839" s="116" t="s">
        <v>55</v>
      </c>
      <c r="M1839" s="116"/>
      <c r="N1839" s="117">
        <v>1.47</v>
      </c>
      <c r="O1839" s="146">
        <v>360</v>
      </c>
      <c r="P1839" s="146">
        <v>360</v>
      </c>
      <c r="Q1839" s="242">
        <v>1.827</v>
      </c>
      <c r="R1839" s="118" t="str">
        <f t="shared" si="478"/>
        <v>300 - 399</v>
      </c>
      <c r="S1839" s="118" t="str">
        <f t="shared" si="479"/>
        <v>1.4 - 1.59</v>
      </c>
      <c r="T1839" s="119">
        <f t="shared" si="480"/>
        <v>2.6856899999999997</v>
      </c>
      <c r="U1839" s="120">
        <f t="shared" si="481"/>
        <v>1.2735343238939996</v>
      </c>
      <c r="V1839" s="161">
        <f t="shared" si="482"/>
        <v>2.6856899999999997</v>
      </c>
      <c r="W1839" s="161">
        <f t="shared" si="483"/>
        <v>930.15654424403203</v>
      </c>
      <c r="X1839" s="121">
        <f t="shared" si="484"/>
        <v>30.621252045414444</v>
      </c>
      <c r="Y1839" s="188">
        <v>16.760400681671836</v>
      </c>
      <c r="Z1839" s="148">
        <f t="shared" si="485"/>
        <v>1</v>
      </c>
      <c r="AA1839" s="148">
        <f t="shared" si="486"/>
        <v>1</v>
      </c>
      <c r="AB1839" s="122">
        <f t="shared" si="487"/>
        <v>346.33801527504369</v>
      </c>
      <c r="AC1839" s="30">
        <f t="shared" si="488"/>
        <v>697.06312199999979</v>
      </c>
      <c r="AD1839" s="31">
        <f t="shared" si="489"/>
        <v>1</v>
      </c>
      <c r="AE1839" s="164">
        <f t="shared" si="490"/>
        <v>37.337999999999994</v>
      </c>
      <c r="AF1839" s="165">
        <f t="shared" si="491"/>
        <v>30.621252045414444</v>
      </c>
      <c r="AH1839" t="str">
        <f t="shared" si="492"/>
        <v>2025</v>
      </c>
    </row>
    <row r="1840" spans="1:34" x14ac:dyDescent="0.25">
      <c r="A1840" s="249" t="s">
        <v>573</v>
      </c>
      <c r="D1840" s="282" t="str">
        <f t="shared" si="477"/>
        <v>Q2 2025</v>
      </c>
      <c r="E1840" s="114" t="s">
        <v>138</v>
      </c>
      <c r="F1840" s="115" t="s">
        <v>84</v>
      </c>
      <c r="G1840" s="157" t="s">
        <v>43</v>
      </c>
      <c r="H1840" s="157" t="s">
        <v>197</v>
      </c>
      <c r="I1840" s="116" t="s">
        <v>487</v>
      </c>
      <c r="J1840" s="116" t="s">
        <v>51</v>
      </c>
      <c r="K1840" s="116" t="s">
        <v>55</v>
      </c>
      <c r="L1840" s="116" t="s">
        <v>55</v>
      </c>
      <c r="M1840" s="116"/>
      <c r="N1840" s="117">
        <v>1.5</v>
      </c>
      <c r="O1840" s="146">
        <v>480</v>
      </c>
      <c r="P1840" s="146">
        <v>480</v>
      </c>
      <c r="Q1840" s="242">
        <v>0.6</v>
      </c>
      <c r="R1840" s="118" t="str">
        <f t="shared" si="478"/>
        <v>400 - 499</v>
      </c>
      <c r="S1840" s="118" t="str">
        <f t="shared" si="479"/>
        <v>1.4 - 1.59</v>
      </c>
      <c r="T1840" s="119">
        <f t="shared" si="480"/>
        <v>0.89999999999999991</v>
      </c>
      <c r="U1840" s="120">
        <f t="shared" si="481"/>
        <v>0.4354829999999999</v>
      </c>
      <c r="V1840" s="161">
        <f t="shared" si="482"/>
        <v>0.89999999999999991</v>
      </c>
      <c r="W1840" s="161">
        <f t="shared" si="483"/>
        <v>407.29350596345137</v>
      </c>
      <c r="X1840" s="121">
        <f t="shared" si="484"/>
        <v>14.553374999999999</v>
      </c>
      <c r="Y1840" s="188">
        <v>24.255624999999998</v>
      </c>
      <c r="Z1840" s="148">
        <f t="shared" si="485"/>
        <v>1</v>
      </c>
      <c r="AA1840" s="148">
        <f t="shared" si="486"/>
        <v>1</v>
      </c>
      <c r="AB1840" s="122">
        <f t="shared" si="487"/>
        <v>452.54833995939043</v>
      </c>
      <c r="AC1840" s="30">
        <f t="shared" si="488"/>
        <v>725.80499999999984</v>
      </c>
      <c r="AD1840" s="31">
        <f t="shared" si="489"/>
        <v>1</v>
      </c>
      <c r="AE1840" s="164">
        <f t="shared" si="490"/>
        <v>38.099999999999994</v>
      </c>
      <c r="AF1840" s="165">
        <f t="shared" si="491"/>
        <v>14.553374999999999</v>
      </c>
      <c r="AH1840" t="str">
        <f t="shared" si="492"/>
        <v>2025</v>
      </c>
    </row>
    <row r="1841" spans="1:34" x14ac:dyDescent="0.25">
      <c r="A1841" s="249" t="s">
        <v>573</v>
      </c>
      <c r="D1841" s="282" t="str">
        <f t="shared" si="477"/>
        <v>Q2 2025</v>
      </c>
      <c r="E1841" s="114" t="s">
        <v>138</v>
      </c>
      <c r="F1841" s="115" t="s">
        <v>84</v>
      </c>
      <c r="G1841" s="157" t="s">
        <v>43</v>
      </c>
      <c r="H1841" s="157" t="s">
        <v>197</v>
      </c>
      <c r="I1841" s="116" t="s">
        <v>88</v>
      </c>
      <c r="J1841" s="116" t="s">
        <v>51</v>
      </c>
      <c r="K1841" s="116" t="s">
        <v>55</v>
      </c>
      <c r="L1841" s="116" t="s">
        <v>55</v>
      </c>
      <c r="M1841" s="116"/>
      <c r="N1841" s="117">
        <v>1.33</v>
      </c>
      <c r="O1841" s="146">
        <v>360</v>
      </c>
      <c r="P1841" s="146">
        <v>360</v>
      </c>
      <c r="Q1841" s="242">
        <v>0.82</v>
      </c>
      <c r="R1841" s="118" t="str">
        <f t="shared" si="478"/>
        <v>300 - 399</v>
      </c>
      <c r="S1841" s="118" t="str">
        <f t="shared" si="479"/>
        <v>1.2 - 1.39</v>
      </c>
      <c r="T1841" s="119">
        <f t="shared" si="480"/>
        <v>1.0906</v>
      </c>
      <c r="U1841" s="120">
        <f t="shared" si="481"/>
        <v>0.46790164483999991</v>
      </c>
      <c r="V1841" s="161">
        <f t="shared" si="482"/>
        <v>1.0905999999999998</v>
      </c>
      <c r="W1841" s="161">
        <f t="shared" si="483"/>
        <v>417.47584361253763</v>
      </c>
      <c r="X1841" s="121">
        <f t="shared" si="484"/>
        <v>8.3508724363779034</v>
      </c>
      <c r="Y1841" s="188">
        <v>10.183990776070615</v>
      </c>
      <c r="Z1841" s="148">
        <f t="shared" si="485"/>
        <v>1</v>
      </c>
      <c r="AA1841" s="148">
        <f t="shared" si="486"/>
        <v>1</v>
      </c>
      <c r="AB1841" s="122">
        <f t="shared" si="487"/>
        <v>382.7946484618904</v>
      </c>
      <c r="AC1841" s="30">
        <f t="shared" si="488"/>
        <v>570.61176199999989</v>
      </c>
      <c r="AD1841" s="31">
        <f t="shared" si="489"/>
        <v>1</v>
      </c>
      <c r="AE1841" s="164">
        <f t="shared" si="490"/>
        <v>33.781999999999996</v>
      </c>
      <c r="AF1841" s="165">
        <f t="shared" si="491"/>
        <v>8.3508724363779034</v>
      </c>
      <c r="AH1841" t="str">
        <f t="shared" si="492"/>
        <v>2025</v>
      </c>
    </row>
    <row r="1842" spans="1:34" x14ac:dyDescent="0.25">
      <c r="A1842" s="249" t="s">
        <v>573</v>
      </c>
      <c r="D1842" s="282" t="str">
        <f t="shared" si="477"/>
        <v>Q2 2025</v>
      </c>
      <c r="E1842" s="114" t="s">
        <v>138</v>
      </c>
      <c r="F1842" s="115" t="s">
        <v>84</v>
      </c>
      <c r="G1842" s="157" t="s">
        <v>43</v>
      </c>
      <c r="H1842" s="157" t="s">
        <v>197</v>
      </c>
      <c r="I1842" s="116" t="s">
        <v>72</v>
      </c>
      <c r="J1842" s="116" t="s">
        <v>45</v>
      </c>
      <c r="K1842" s="116" t="s">
        <v>168</v>
      </c>
      <c r="L1842" s="116" t="s">
        <v>168</v>
      </c>
      <c r="M1842" s="116"/>
      <c r="N1842" s="117">
        <v>1.32</v>
      </c>
      <c r="O1842" s="146">
        <v>352</v>
      </c>
      <c r="P1842" s="146">
        <v>352</v>
      </c>
      <c r="Q1842" s="242">
        <v>3.5000000000000003E-2</v>
      </c>
      <c r="R1842" s="118" t="str">
        <f t="shared" si="478"/>
        <v>300 - 399</v>
      </c>
      <c r="S1842" s="118" t="str">
        <f t="shared" si="479"/>
        <v>1.2 - 1.39</v>
      </c>
      <c r="T1842" s="119">
        <f t="shared" si="480"/>
        <v>4.6200000000000005E-2</v>
      </c>
      <c r="U1842" s="120">
        <f t="shared" si="481"/>
        <v>1.9672218719999999E-2</v>
      </c>
      <c r="V1842" s="161">
        <f t="shared" si="482"/>
        <v>4.6200000000000005E-2</v>
      </c>
      <c r="W1842" s="161">
        <f t="shared" si="483"/>
        <v>17.423111088436531</v>
      </c>
      <c r="X1842" s="121">
        <f t="shared" si="484"/>
        <v>0.35643967716247155</v>
      </c>
      <c r="Y1842" s="188">
        <v>10.183990776070615</v>
      </c>
      <c r="Z1842" s="148">
        <f t="shared" si="485"/>
        <v>1</v>
      </c>
      <c r="AA1842" s="148">
        <f t="shared" si="486"/>
        <v>1</v>
      </c>
      <c r="AB1842" s="122">
        <f t="shared" si="487"/>
        <v>377.1236166328253</v>
      </c>
      <c r="AC1842" s="30">
        <f t="shared" si="488"/>
        <v>562.06339199999991</v>
      </c>
      <c r="AD1842" s="31">
        <f t="shared" si="489"/>
        <v>1</v>
      </c>
      <c r="AE1842" s="164">
        <f t="shared" si="490"/>
        <v>33.527999999999999</v>
      </c>
      <c r="AF1842" s="165">
        <f t="shared" si="491"/>
        <v>0.35643967716247155</v>
      </c>
      <c r="AH1842" t="str">
        <f t="shared" si="492"/>
        <v>2025</v>
      </c>
    </row>
    <row r="1843" spans="1:34" x14ac:dyDescent="0.25">
      <c r="A1843" s="249" t="s">
        <v>573</v>
      </c>
      <c r="D1843" s="282" t="str">
        <f t="shared" si="477"/>
        <v>Q2 2025</v>
      </c>
      <c r="E1843" s="114" t="s">
        <v>138</v>
      </c>
      <c r="F1843" s="115" t="s">
        <v>84</v>
      </c>
      <c r="G1843" s="157" t="s">
        <v>43</v>
      </c>
      <c r="H1843" s="157" t="s">
        <v>197</v>
      </c>
      <c r="I1843" s="116" t="s">
        <v>72</v>
      </c>
      <c r="J1843" s="116" t="s">
        <v>45</v>
      </c>
      <c r="K1843" s="116" t="s">
        <v>168</v>
      </c>
      <c r="L1843" s="116" t="s">
        <v>168</v>
      </c>
      <c r="M1843" s="116" t="s">
        <v>457</v>
      </c>
      <c r="N1843" s="117">
        <v>1.744</v>
      </c>
      <c r="O1843" s="146">
        <v>390</v>
      </c>
      <c r="P1843" s="146">
        <v>450</v>
      </c>
      <c r="Q1843" s="242">
        <v>0.05</v>
      </c>
      <c r="R1843" s="118" t="str">
        <f t="shared" si="478"/>
        <v>300 - 399</v>
      </c>
      <c r="S1843" s="118" t="str">
        <f t="shared" si="479"/>
        <v>1.6 - 1.79</v>
      </c>
      <c r="T1843" s="119">
        <f t="shared" si="480"/>
        <v>8.72E-2</v>
      </c>
      <c r="U1843" s="120">
        <f t="shared" si="481"/>
        <v>4.8558894203451768E-2</v>
      </c>
      <c r="V1843" s="161">
        <f t="shared" si="482"/>
        <v>8.72E-2</v>
      </c>
      <c r="W1843" s="161">
        <f t="shared" si="483"/>
        <v>29.774149861918815</v>
      </c>
      <c r="X1843" s="121">
        <f t="shared" si="484"/>
        <v>0.57500900124666088</v>
      </c>
      <c r="Y1843" s="188">
        <v>11.500180024933217</v>
      </c>
      <c r="Z1843" s="148">
        <f t="shared" si="485"/>
        <v>13</v>
      </c>
      <c r="AA1843" s="148">
        <f t="shared" si="486"/>
        <v>15</v>
      </c>
      <c r="AB1843" s="122">
        <f t="shared" si="487"/>
        <v>341.44667272842673</v>
      </c>
      <c r="AC1843" s="30">
        <f t="shared" si="488"/>
        <v>971.17788406903526</v>
      </c>
      <c r="AD1843" s="31">
        <f t="shared" si="489"/>
        <v>0.8666666666666667</v>
      </c>
      <c r="AE1843" s="164">
        <f t="shared" si="490"/>
        <v>44.297599999999996</v>
      </c>
      <c r="AF1843" s="165">
        <f t="shared" si="491"/>
        <v>0.57500900124666088</v>
      </c>
      <c r="AH1843" t="str">
        <f t="shared" si="492"/>
        <v>2025</v>
      </c>
    </row>
    <row r="1844" spans="1:34" x14ac:dyDescent="0.25">
      <c r="A1844" s="249" t="s">
        <v>573</v>
      </c>
      <c r="D1844" s="282" t="str">
        <f t="shared" si="477"/>
        <v>Q2 2025</v>
      </c>
      <c r="E1844" s="114" t="s">
        <v>138</v>
      </c>
      <c r="F1844" s="115" t="s">
        <v>84</v>
      </c>
      <c r="G1844" s="157" t="s">
        <v>43</v>
      </c>
      <c r="H1844" s="157" t="s">
        <v>197</v>
      </c>
      <c r="I1844" s="116" t="s">
        <v>73</v>
      </c>
      <c r="J1844" s="116" t="s">
        <v>45</v>
      </c>
      <c r="K1844" s="116" t="s">
        <v>168</v>
      </c>
      <c r="L1844" s="116" t="s">
        <v>168</v>
      </c>
      <c r="M1844" s="116" t="s">
        <v>460</v>
      </c>
      <c r="N1844" s="117">
        <v>1.85</v>
      </c>
      <c r="O1844" s="146">
        <v>408</v>
      </c>
      <c r="P1844" s="146">
        <v>480</v>
      </c>
      <c r="Q1844" s="242">
        <v>5.2999999999999999E-2</v>
      </c>
      <c r="R1844" s="118" t="str">
        <f t="shared" si="478"/>
        <v>300 - 399</v>
      </c>
      <c r="S1844" s="118" t="str">
        <f t="shared" si="479"/>
        <v>1.8 - 1.99</v>
      </c>
      <c r="T1844" s="119">
        <f t="shared" si="480"/>
        <v>9.8049999999999998E-2</v>
      </c>
      <c r="U1844" s="120">
        <f t="shared" si="481"/>
        <v>5.7749264153846153E-2</v>
      </c>
      <c r="V1844" s="161">
        <f t="shared" si="482"/>
        <v>9.8050000000000012E-2</v>
      </c>
      <c r="W1844" s="161">
        <f t="shared" si="483"/>
        <v>33.388485679946612</v>
      </c>
      <c r="X1844" s="121">
        <f t="shared" si="484"/>
        <v>0.64902911207271674</v>
      </c>
      <c r="Y1844" s="188">
        <v>12.245832303258807</v>
      </c>
      <c r="Z1844" s="148">
        <f t="shared" si="485"/>
        <v>17</v>
      </c>
      <c r="AA1844" s="148">
        <f t="shared" si="486"/>
        <v>20</v>
      </c>
      <c r="AB1844" s="122">
        <f t="shared" si="487"/>
        <v>340.52509617487618</v>
      </c>
      <c r="AC1844" s="30">
        <f t="shared" si="488"/>
        <v>1089.6087576197388</v>
      </c>
      <c r="AD1844" s="31">
        <f t="shared" si="489"/>
        <v>0.85</v>
      </c>
      <c r="AE1844" s="164">
        <f t="shared" si="490"/>
        <v>46.99</v>
      </c>
      <c r="AF1844" s="165">
        <f t="shared" si="491"/>
        <v>0.64902911207271674</v>
      </c>
      <c r="AH1844" t="str">
        <f t="shared" si="492"/>
        <v>2025</v>
      </c>
    </row>
    <row r="1845" spans="1:34" x14ac:dyDescent="0.25">
      <c r="A1845" s="249" t="s">
        <v>573</v>
      </c>
      <c r="D1845" s="282" t="str">
        <f t="shared" si="477"/>
        <v>Q2 2025</v>
      </c>
      <c r="E1845" s="114" t="s">
        <v>138</v>
      </c>
      <c r="F1845" s="115" t="s">
        <v>84</v>
      </c>
      <c r="G1845" s="157" t="s">
        <v>43</v>
      </c>
      <c r="H1845" s="157" t="s">
        <v>197</v>
      </c>
      <c r="I1845" s="116" t="s">
        <v>58</v>
      </c>
      <c r="J1845" s="116" t="s">
        <v>45</v>
      </c>
      <c r="K1845" s="116" t="s">
        <v>75</v>
      </c>
      <c r="L1845" s="116" t="s">
        <v>75</v>
      </c>
      <c r="M1845" s="116" t="s">
        <v>276</v>
      </c>
      <c r="N1845" s="117">
        <v>1.47</v>
      </c>
      <c r="O1845" s="146">
        <v>194</v>
      </c>
      <c r="P1845" s="146">
        <v>368</v>
      </c>
      <c r="Q1845" s="242">
        <v>0.22</v>
      </c>
      <c r="R1845" s="118" t="str">
        <f t="shared" si="478"/>
        <v>200 - 299</v>
      </c>
      <c r="S1845" s="118" t="str">
        <f t="shared" si="479"/>
        <v>1.4 - 1.59</v>
      </c>
      <c r="T1845" s="119">
        <f t="shared" si="480"/>
        <v>0.32340000000000002</v>
      </c>
      <c r="U1845" s="120">
        <f t="shared" si="481"/>
        <v>0.12652537489057294</v>
      </c>
      <c r="V1845" s="161">
        <f t="shared" si="482"/>
        <v>0.32339999999999997</v>
      </c>
      <c r="W1845" s="161">
        <f t="shared" si="483"/>
        <v>91.521057686195917</v>
      </c>
      <c r="X1845" s="121">
        <f t="shared" si="484"/>
        <v>1.8591596806251431</v>
      </c>
      <c r="Y1845" s="188">
        <v>8.4507258210233775</v>
      </c>
      <c r="Z1845" s="148">
        <f t="shared" si="485"/>
        <v>97</v>
      </c>
      <c r="AA1845" s="148">
        <f t="shared" si="486"/>
        <v>184</v>
      </c>
      <c r="AB1845" s="122">
        <f t="shared" si="487"/>
        <v>282.99646779899786</v>
      </c>
      <c r="AC1845" s="30">
        <f t="shared" si="488"/>
        <v>575.11534041169523</v>
      </c>
      <c r="AD1845" s="31">
        <f t="shared" si="489"/>
        <v>0.52717391304347827</v>
      </c>
      <c r="AE1845" s="164">
        <f t="shared" si="490"/>
        <v>37.337999999999994</v>
      </c>
      <c r="AF1845" s="165">
        <f t="shared" si="491"/>
        <v>1.8591596806251431</v>
      </c>
      <c r="AH1845" t="str">
        <f t="shared" si="492"/>
        <v>2025</v>
      </c>
    </row>
    <row r="1846" spans="1:34" x14ac:dyDescent="0.25">
      <c r="A1846" s="249" t="s">
        <v>573</v>
      </c>
      <c r="D1846" s="282" t="str">
        <f t="shared" si="477"/>
        <v>Q2 2025</v>
      </c>
      <c r="E1846" s="114" t="s">
        <v>138</v>
      </c>
      <c r="F1846" s="115" t="s">
        <v>84</v>
      </c>
      <c r="G1846" s="157" t="s">
        <v>43</v>
      </c>
      <c r="H1846" s="157" t="s">
        <v>197</v>
      </c>
      <c r="I1846" s="116" t="s">
        <v>58</v>
      </c>
      <c r="J1846" s="116" t="s">
        <v>45</v>
      </c>
      <c r="K1846" s="116" t="s">
        <v>75</v>
      </c>
      <c r="L1846" s="116" t="s">
        <v>75</v>
      </c>
      <c r="M1846" s="116" t="s">
        <v>151</v>
      </c>
      <c r="N1846" s="117">
        <v>1.2</v>
      </c>
      <c r="O1846" s="146">
        <v>390</v>
      </c>
      <c r="P1846" s="146">
        <v>390</v>
      </c>
      <c r="Q1846" s="242">
        <v>0.01</v>
      </c>
      <c r="R1846" s="118" t="str">
        <f t="shared" si="478"/>
        <v>400 - 499</v>
      </c>
      <c r="S1846" s="118" t="str">
        <f t="shared" si="479"/>
        <v>1.2 - 1.39</v>
      </c>
      <c r="T1846" s="119">
        <f t="shared" si="480"/>
        <v>1.2E-2</v>
      </c>
      <c r="U1846" s="120">
        <f t="shared" si="481"/>
        <v>4.6451519999999987E-3</v>
      </c>
      <c r="V1846" s="161">
        <f t="shared" si="482"/>
        <v>1.1999999999999999E-2</v>
      </c>
      <c r="W1846" s="161">
        <f t="shared" si="483"/>
        <v>5.5154328932550714</v>
      </c>
      <c r="X1846" s="121">
        <f t="shared" si="484"/>
        <v>0.10842085400501915</v>
      </c>
      <c r="Y1846" s="188">
        <v>10.842085400501915</v>
      </c>
      <c r="Z1846" s="148">
        <f t="shared" si="485"/>
        <v>1</v>
      </c>
      <c r="AA1846" s="148">
        <f t="shared" si="486"/>
        <v>1</v>
      </c>
      <c r="AB1846" s="122">
        <f t="shared" si="487"/>
        <v>459.61940777125591</v>
      </c>
      <c r="AC1846" s="30">
        <f t="shared" si="488"/>
        <v>464.51519999999988</v>
      </c>
      <c r="AD1846" s="31">
        <f t="shared" si="489"/>
        <v>1</v>
      </c>
      <c r="AE1846" s="164">
        <f t="shared" si="490"/>
        <v>30.479999999999997</v>
      </c>
      <c r="AF1846" s="165">
        <f t="shared" si="491"/>
        <v>0.10842085400501915</v>
      </c>
      <c r="AH1846" t="str">
        <f t="shared" si="492"/>
        <v>2025</v>
      </c>
    </row>
    <row r="1847" spans="1:34" x14ac:dyDescent="0.25">
      <c r="A1847" s="249" t="s">
        <v>573</v>
      </c>
      <c r="D1847" s="282" t="str">
        <f t="shared" si="477"/>
        <v>Q2 2025</v>
      </c>
      <c r="E1847" s="114" t="s">
        <v>138</v>
      </c>
      <c r="F1847" s="115" t="s">
        <v>84</v>
      </c>
      <c r="G1847" s="157" t="s">
        <v>43</v>
      </c>
      <c r="H1847" s="157" t="s">
        <v>197</v>
      </c>
      <c r="I1847" s="116" t="s">
        <v>58</v>
      </c>
      <c r="J1847" s="116" t="s">
        <v>45</v>
      </c>
      <c r="K1847" s="116" t="s">
        <v>75</v>
      </c>
      <c r="L1847" s="116" t="s">
        <v>75</v>
      </c>
      <c r="M1847" s="116" t="s">
        <v>283</v>
      </c>
      <c r="N1847" s="117">
        <v>1.43</v>
      </c>
      <c r="O1847" s="146">
        <v>466</v>
      </c>
      <c r="P1847" s="146">
        <v>466</v>
      </c>
      <c r="Q1847" s="242">
        <v>0.375</v>
      </c>
      <c r="R1847" s="118" t="str">
        <f t="shared" si="478"/>
        <v>400 - 499</v>
      </c>
      <c r="S1847" s="118" t="str">
        <f t="shared" si="479"/>
        <v>1.4 - 1.59</v>
      </c>
      <c r="T1847" s="119">
        <f t="shared" si="480"/>
        <v>0.53625</v>
      </c>
      <c r="U1847" s="120">
        <f t="shared" si="481"/>
        <v>0.24736644074999992</v>
      </c>
      <c r="V1847" s="161">
        <f t="shared" si="482"/>
        <v>0.53624999999999989</v>
      </c>
      <c r="W1847" s="161">
        <f t="shared" si="483"/>
        <v>247.13382002469837</v>
      </c>
      <c r="X1847" s="121">
        <f t="shared" si="484"/>
        <v>4.6910425294091578</v>
      </c>
      <c r="Y1847" s="188">
        <v>12.509446745091088</v>
      </c>
      <c r="Z1847" s="148">
        <f t="shared" si="485"/>
        <v>1</v>
      </c>
      <c r="AA1847" s="148">
        <f t="shared" si="486"/>
        <v>1</v>
      </c>
      <c r="AB1847" s="122">
        <f t="shared" si="487"/>
        <v>460.85560843766592</v>
      </c>
      <c r="AC1847" s="30">
        <f t="shared" si="488"/>
        <v>659.64384199999984</v>
      </c>
      <c r="AD1847" s="31">
        <f t="shared" si="489"/>
        <v>1</v>
      </c>
      <c r="AE1847" s="164">
        <f t="shared" si="490"/>
        <v>36.321999999999996</v>
      </c>
      <c r="AF1847" s="165">
        <f t="shared" si="491"/>
        <v>4.6910425294091578</v>
      </c>
      <c r="AH1847" t="str">
        <f t="shared" si="492"/>
        <v>2025</v>
      </c>
    </row>
    <row r="1848" spans="1:34" x14ac:dyDescent="0.25">
      <c r="A1848" s="249" t="s">
        <v>573</v>
      </c>
      <c r="D1848" s="282" t="str">
        <f t="shared" si="477"/>
        <v>Q2 2025</v>
      </c>
      <c r="E1848" s="114" t="s">
        <v>138</v>
      </c>
      <c r="F1848" s="115" t="s">
        <v>84</v>
      </c>
      <c r="G1848" s="157" t="s">
        <v>43</v>
      </c>
      <c r="H1848" s="157" t="s">
        <v>197</v>
      </c>
      <c r="I1848" s="116" t="s">
        <v>58</v>
      </c>
      <c r="J1848" s="116" t="s">
        <v>45</v>
      </c>
      <c r="K1848" s="116" t="s">
        <v>75</v>
      </c>
      <c r="L1848" s="116" t="s">
        <v>75</v>
      </c>
      <c r="M1848" s="116" t="s">
        <v>291</v>
      </c>
      <c r="N1848" s="117">
        <v>1.74</v>
      </c>
      <c r="O1848" s="146">
        <v>336</v>
      </c>
      <c r="P1848" s="146">
        <v>580</v>
      </c>
      <c r="Q1848" s="242">
        <v>6.8000000000000005E-2</v>
      </c>
      <c r="R1848" s="118" t="str">
        <f t="shared" si="478"/>
        <v>300 - 399</v>
      </c>
      <c r="S1848" s="118" t="str">
        <f t="shared" si="479"/>
        <v>1.6 - 1.79</v>
      </c>
      <c r="T1848" s="119">
        <f t="shared" si="480"/>
        <v>0.11832000000000001</v>
      </c>
      <c r="U1848" s="120">
        <f t="shared" si="481"/>
        <v>5.7611550200770627E-2</v>
      </c>
      <c r="V1848" s="161">
        <f t="shared" si="482"/>
        <v>0.11832000000000001</v>
      </c>
      <c r="W1848" s="161">
        <f t="shared" si="483"/>
        <v>45.58009109249344</v>
      </c>
      <c r="X1848" s="121">
        <f t="shared" si="484"/>
        <v>0.83271659662159891</v>
      </c>
      <c r="Y1848" s="188">
        <v>12.245832303258807</v>
      </c>
      <c r="Z1848" s="148">
        <f t="shared" si="485"/>
        <v>84</v>
      </c>
      <c r="AA1848" s="148">
        <f t="shared" si="486"/>
        <v>145</v>
      </c>
      <c r="AB1848" s="122">
        <f t="shared" si="487"/>
        <v>385.22727427732792</v>
      </c>
      <c r="AC1848" s="30">
        <f t="shared" si="488"/>
        <v>847.22867942309745</v>
      </c>
      <c r="AD1848" s="31">
        <f t="shared" si="489"/>
        <v>0.57931034482758625</v>
      </c>
      <c r="AE1848" s="164">
        <f t="shared" si="490"/>
        <v>44.195999999999998</v>
      </c>
      <c r="AF1848" s="165">
        <f t="shared" si="491"/>
        <v>0.83271659662159891</v>
      </c>
      <c r="AH1848" t="str">
        <f t="shared" si="492"/>
        <v>2025</v>
      </c>
    </row>
    <row r="1849" spans="1:34" x14ac:dyDescent="0.25">
      <c r="A1849" s="249" t="s">
        <v>573</v>
      </c>
      <c r="D1849" s="282" t="str">
        <f t="shared" si="477"/>
        <v>Q2 2025</v>
      </c>
      <c r="E1849" s="114" t="s">
        <v>138</v>
      </c>
      <c r="F1849" s="115" t="s">
        <v>84</v>
      </c>
      <c r="G1849" s="157" t="s">
        <v>43</v>
      </c>
      <c r="H1849" s="157" t="s">
        <v>197</v>
      </c>
      <c r="I1849" s="116" t="s">
        <v>58</v>
      </c>
      <c r="J1849" s="116" t="s">
        <v>45</v>
      </c>
      <c r="K1849" s="116" t="s">
        <v>75</v>
      </c>
      <c r="L1849" s="116" t="s">
        <v>75</v>
      </c>
      <c r="M1849" s="116" t="s">
        <v>484</v>
      </c>
      <c r="N1849" s="117">
        <v>1.82</v>
      </c>
      <c r="O1849" s="146">
        <v>408</v>
      </c>
      <c r="P1849" s="146">
        <v>480</v>
      </c>
      <c r="Q1849" s="242">
        <v>0.28599999999999998</v>
      </c>
      <c r="R1849" s="118" t="str">
        <f t="shared" si="478"/>
        <v>300 - 399</v>
      </c>
      <c r="S1849" s="118" t="str">
        <f t="shared" si="479"/>
        <v>1.8 - 1.99</v>
      </c>
      <c r="T1849" s="119">
        <f t="shared" si="480"/>
        <v>0.52051999999999998</v>
      </c>
      <c r="U1849" s="120">
        <f t="shared" si="481"/>
        <v>0.30160319472301889</v>
      </c>
      <c r="V1849" s="161">
        <f t="shared" si="482"/>
        <v>0.52051999999999998</v>
      </c>
      <c r="W1849" s="161">
        <f t="shared" si="483"/>
        <v>180.17182838612698</v>
      </c>
      <c r="X1849" s="121">
        <f t="shared" si="484"/>
        <v>3.5023080387320182</v>
      </c>
      <c r="Y1849" s="188">
        <v>12.245832303258807</v>
      </c>
      <c r="Z1849" s="148">
        <f t="shared" si="485"/>
        <v>17</v>
      </c>
      <c r="AA1849" s="148">
        <f t="shared" si="486"/>
        <v>20</v>
      </c>
      <c r="AB1849" s="122">
        <f t="shared" si="487"/>
        <v>346.13814721072583</v>
      </c>
      <c r="AC1849" s="30">
        <f t="shared" si="488"/>
        <v>1054.5566249056606</v>
      </c>
      <c r="AD1849" s="31">
        <f t="shared" si="489"/>
        <v>0.85</v>
      </c>
      <c r="AE1849" s="164">
        <f t="shared" si="490"/>
        <v>46.228000000000002</v>
      </c>
      <c r="AF1849" s="165">
        <f t="shared" si="491"/>
        <v>3.5023080387320182</v>
      </c>
      <c r="AH1849" t="str">
        <f t="shared" si="492"/>
        <v>2025</v>
      </c>
    </row>
    <row r="1850" spans="1:34" x14ac:dyDescent="0.25">
      <c r="A1850" s="249" t="s">
        <v>573</v>
      </c>
      <c r="D1850" s="282" t="str">
        <f t="shared" si="477"/>
        <v>Q2 2025</v>
      </c>
      <c r="E1850" s="114" t="s">
        <v>138</v>
      </c>
      <c r="F1850" s="115" t="s">
        <v>84</v>
      </c>
      <c r="G1850" s="157" t="s">
        <v>43</v>
      </c>
      <c r="H1850" s="157" t="s">
        <v>197</v>
      </c>
      <c r="I1850" s="116" t="s">
        <v>72</v>
      </c>
      <c r="J1850" s="116" t="s">
        <v>45</v>
      </c>
      <c r="K1850" s="116" t="s">
        <v>75</v>
      </c>
      <c r="L1850" s="116" t="s">
        <v>75</v>
      </c>
      <c r="M1850" s="116"/>
      <c r="N1850" s="117">
        <v>1.43</v>
      </c>
      <c r="O1850" s="146">
        <v>466</v>
      </c>
      <c r="P1850" s="146">
        <v>466</v>
      </c>
      <c r="Q1850" s="242">
        <v>2.1999999999999999E-2</v>
      </c>
      <c r="R1850" s="118" t="str">
        <f t="shared" si="478"/>
        <v>400 - 499</v>
      </c>
      <c r="S1850" s="118" t="str">
        <f t="shared" si="479"/>
        <v>1.4 - 1.59</v>
      </c>
      <c r="T1850" s="119">
        <f t="shared" si="480"/>
        <v>3.1459999999999995E-2</v>
      </c>
      <c r="U1850" s="120">
        <f t="shared" si="481"/>
        <v>1.4512164523999995E-2</v>
      </c>
      <c r="V1850" s="161">
        <f t="shared" si="482"/>
        <v>3.1459999999999995E-2</v>
      </c>
      <c r="W1850" s="161">
        <f t="shared" si="483"/>
        <v>14.498517441448969</v>
      </c>
      <c r="X1850" s="121">
        <f t="shared" si="484"/>
        <v>0.27520782839200392</v>
      </c>
      <c r="Y1850" s="188">
        <v>12.509446745091088</v>
      </c>
      <c r="Z1850" s="148">
        <f t="shared" si="485"/>
        <v>1</v>
      </c>
      <c r="AA1850" s="148">
        <f t="shared" si="486"/>
        <v>1</v>
      </c>
      <c r="AB1850" s="122">
        <f t="shared" si="487"/>
        <v>460.85560843766592</v>
      </c>
      <c r="AC1850" s="30">
        <f t="shared" si="488"/>
        <v>659.64384199999984</v>
      </c>
      <c r="AD1850" s="31">
        <f t="shared" si="489"/>
        <v>1</v>
      </c>
      <c r="AE1850" s="164">
        <f t="shared" si="490"/>
        <v>36.321999999999996</v>
      </c>
      <c r="AF1850" s="165">
        <f t="shared" si="491"/>
        <v>0.27520782839200392</v>
      </c>
      <c r="AH1850" t="str">
        <f t="shared" si="492"/>
        <v>2025</v>
      </c>
    </row>
    <row r="1851" spans="1:34" x14ac:dyDescent="0.25">
      <c r="A1851" s="249" t="s">
        <v>573</v>
      </c>
      <c r="D1851" s="282" t="str">
        <f t="shared" si="477"/>
        <v>Q2 2025</v>
      </c>
      <c r="E1851" s="114" t="s">
        <v>138</v>
      </c>
      <c r="F1851" s="115" t="s">
        <v>84</v>
      </c>
      <c r="G1851" s="157" t="s">
        <v>43</v>
      </c>
      <c r="H1851" s="157" t="s">
        <v>197</v>
      </c>
      <c r="I1851" s="116" t="s">
        <v>72</v>
      </c>
      <c r="J1851" s="116" t="s">
        <v>45</v>
      </c>
      <c r="K1851" s="116" t="s">
        <v>75</v>
      </c>
      <c r="L1851" s="116" t="s">
        <v>75</v>
      </c>
      <c r="M1851" s="116" t="s">
        <v>481</v>
      </c>
      <c r="N1851" s="117">
        <v>1.47</v>
      </c>
      <c r="O1851" s="146">
        <v>194</v>
      </c>
      <c r="P1851" s="146">
        <v>368</v>
      </c>
      <c r="Q1851" s="242">
        <v>0.20499999999999999</v>
      </c>
      <c r="R1851" s="118" t="str">
        <f t="shared" si="478"/>
        <v>200 - 299</v>
      </c>
      <c r="S1851" s="118" t="str">
        <f t="shared" si="479"/>
        <v>1.4 - 1.59</v>
      </c>
      <c r="T1851" s="119">
        <f t="shared" si="480"/>
        <v>0.30134999999999995</v>
      </c>
      <c r="U1851" s="120">
        <f t="shared" si="481"/>
        <v>0.11789864478439752</v>
      </c>
      <c r="V1851" s="161">
        <f t="shared" si="482"/>
        <v>0.30134999999999995</v>
      </c>
      <c r="W1851" s="161">
        <f t="shared" si="483"/>
        <v>85.280985571228001</v>
      </c>
      <c r="X1851" s="121">
        <f t="shared" si="484"/>
        <v>1.7323987933097922</v>
      </c>
      <c r="Y1851" s="188">
        <v>8.4507258210233775</v>
      </c>
      <c r="Z1851" s="148">
        <f t="shared" si="485"/>
        <v>97</v>
      </c>
      <c r="AA1851" s="148">
        <f t="shared" si="486"/>
        <v>184</v>
      </c>
      <c r="AB1851" s="122">
        <f t="shared" si="487"/>
        <v>282.99646779899786</v>
      </c>
      <c r="AC1851" s="30">
        <f t="shared" si="488"/>
        <v>575.11534041169523</v>
      </c>
      <c r="AD1851" s="31">
        <f t="shared" si="489"/>
        <v>0.52717391304347827</v>
      </c>
      <c r="AE1851" s="164">
        <f t="shared" si="490"/>
        <v>37.337999999999994</v>
      </c>
      <c r="AF1851" s="165">
        <f t="shared" si="491"/>
        <v>1.7323987933097922</v>
      </c>
      <c r="AH1851" t="str">
        <f t="shared" si="492"/>
        <v>2025</v>
      </c>
    </row>
    <row r="1852" spans="1:34" x14ac:dyDescent="0.25">
      <c r="A1852" s="249" t="s">
        <v>573</v>
      </c>
      <c r="D1852" s="282" t="str">
        <f t="shared" si="477"/>
        <v>Q2 2025</v>
      </c>
      <c r="E1852" s="114" t="s">
        <v>138</v>
      </c>
      <c r="F1852" s="115" t="s">
        <v>84</v>
      </c>
      <c r="G1852" s="157" t="s">
        <v>43</v>
      </c>
      <c r="H1852" s="157" t="s">
        <v>197</v>
      </c>
      <c r="I1852" s="116" t="s">
        <v>72</v>
      </c>
      <c r="J1852" s="116" t="s">
        <v>45</v>
      </c>
      <c r="K1852" s="116" t="s">
        <v>75</v>
      </c>
      <c r="L1852" s="116" t="s">
        <v>75</v>
      </c>
      <c r="M1852" s="116" t="s">
        <v>164</v>
      </c>
      <c r="N1852" s="117">
        <v>1.41</v>
      </c>
      <c r="O1852" s="146">
        <v>320</v>
      </c>
      <c r="P1852" s="146">
        <v>360</v>
      </c>
      <c r="Q1852" s="242">
        <v>0.51</v>
      </c>
      <c r="R1852" s="118" t="str">
        <f t="shared" si="478"/>
        <v>300 - 399</v>
      </c>
      <c r="S1852" s="118" t="str">
        <f t="shared" si="479"/>
        <v>1.4 - 1.59</v>
      </c>
      <c r="T1852" s="119">
        <f t="shared" si="480"/>
        <v>0.71909999999999996</v>
      </c>
      <c r="U1852" s="120">
        <f t="shared" si="481"/>
        <v>0.32481818017324121</v>
      </c>
      <c r="V1852" s="161">
        <f t="shared" si="482"/>
        <v>0.71909999999999985</v>
      </c>
      <c r="W1852" s="161">
        <f t="shared" si="483"/>
        <v>245.64852940736282</v>
      </c>
      <c r="X1852" s="121">
        <f t="shared" si="484"/>
        <v>4.9700831234893732</v>
      </c>
      <c r="Y1852" s="188">
        <v>9.7452610264497519</v>
      </c>
      <c r="Z1852" s="148">
        <f t="shared" si="485"/>
        <v>8</v>
      </c>
      <c r="AA1852" s="148">
        <f t="shared" si="486"/>
        <v>9</v>
      </c>
      <c r="AB1852" s="122">
        <f t="shared" si="487"/>
        <v>341.60551996573889</v>
      </c>
      <c r="AC1852" s="30">
        <f t="shared" si="488"/>
        <v>636.89839249655142</v>
      </c>
      <c r="AD1852" s="31">
        <f t="shared" si="489"/>
        <v>0.88888888888888884</v>
      </c>
      <c r="AE1852" s="164">
        <f t="shared" si="490"/>
        <v>35.813999999999993</v>
      </c>
      <c r="AF1852" s="165">
        <f t="shared" si="491"/>
        <v>4.9700831234893732</v>
      </c>
      <c r="AH1852" t="str">
        <f t="shared" si="492"/>
        <v>2025</v>
      </c>
    </row>
    <row r="1853" spans="1:34" x14ac:dyDescent="0.25">
      <c r="A1853" s="249" t="s">
        <v>573</v>
      </c>
      <c r="D1853" s="282" t="str">
        <f t="shared" si="477"/>
        <v>Q2 2025</v>
      </c>
      <c r="E1853" s="114" t="s">
        <v>138</v>
      </c>
      <c r="F1853" s="115" t="s">
        <v>84</v>
      </c>
      <c r="G1853" s="157" t="s">
        <v>43</v>
      </c>
      <c r="H1853" s="157" t="s">
        <v>197</v>
      </c>
      <c r="I1853" s="116" t="s">
        <v>72</v>
      </c>
      <c r="J1853" s="116" t="s">
        <v>45</v>
      </c>
      <c r="K1853" s="116" t="s">
        <v>75</v>
      </c>
      <c r="L1853" s="116" t="s">
        <v>75</v>
      </c>
      <c r="M1853" s="116"/>
      <c r="N1853" s="117">
        <v>1.82</v>
      </c>
      <c r="O1853" s="146">
        <v>408</v>
      </c>
      <c r="P1853" s="146">
        <v>480</v>
      </c>
      <c r="Q1853" s="242">
        <v>2E-3</v>
      </c>
      <c r="R1853" s="118" t="str">
        <f t="shared" si="478"/>
        <v>300 - 399</v>
      </c>
      <c r="S1853" s="118" t="str">
        <f t="shared" si="479"/>
        <v>1.8 - 1.99</v>
      </c>
      <c r="T1853" s="119">
        <f t="shared" si="480"/>
        <v>3.64E-3</v>
      </c>
      <c r="U1853" s="120">
        <f t="shared" si="481"/>
        <v>2.1091132498113211E-3</v>
      </c>
      <c r="V1853" s="161">
        <f t="shared" si="482"/>
        <v>3.6400000000000004E-3</v>
      </c>
      <c r="W1853" s="161">
        <f t="shared" si="483"/>
        <v>1.259942855847042</v>
      </c>
      <c r="X1853" s="121">
        <f t="shared" si="484"/>
        <v>2.4491664606517614E-2</v>
      </c>
      <c r="Y1853" s="188">
        <v>12.245832303258807</v>
      </c>
      <c r="Z1853" s="148">
        <f t="shared" si="485"/>
        <v>17</v>
      </c>
      <c r="AA1853" s="148">
        <f t="shared" si="486"/>
        <v>20</v>
      </c>
      <c r="AB1853" s="122">
        <f t="shared" si="487"/>
        <v>346.13814721072583</v>
      </c>
      <c r="AC1853" s="30">
        <f t="shared" si="488"/>
        <v>1054.5566249056606</v>
      </c>
      <c r="AD1853" s="31">
        <f t="shared" si="489"/>
        <v>0.85</v>
      </c>
      <c r="AE1853" s="164">
        <f t="shared" si="490"/>
        <v>46.228000000000002</v>
      </c>
      <c r="AF1853" s="165">
        <f t="shared" si="491"/>
        <v>2.4491664606517614E-2</v>
      </c>
      <c r="AH1853" t="str">
        <f t="shared" si="492"/>
        <v>2025</v>
      </c>
    </row>
    <row r="1854" spans="1:34" x14ac:dyDescent="0.25">
      <c r="A1854" s="249" t="s">
        <v>573</v>
      </c>
      <c r="D1854" s="282" t="str">
        <f t="shared" si="477"/>
        <v>Q2 2025</v>
      </c>
      <c r="E1854" s="114" t="s">
        <v>138</v>
      </c>
      <c r="F1854" s="115" t="s">
        <v>84</v>
      </c>
      <c r="G1854" s="157" t="s">
        <v>43</v>
      </c>
      <c r="H1854" s="157" t="s">
        <v>197</v>
      </c>
      <c r="I1854" s="116" t="s">
        <v>72</v>
      </c>
      <c r="J1854" s="116" t="s">
        <v>45</v>
      </c>
      <c r="K1854" s="116" t="s">
        <v>75</v>
      </c>
      <c r="L1854" s="116" t="s">
        <v>75</v>
      </c>
      <c r="M1854" s="116" t="s">
        <v>458</v>
      </c>
      <c r="N1854" s="117">
        <v>1.32</v>
      </c>
      <c r="O1854" s="146">
        <v>466</v>
      </c>
      <c r="P1854" s="146">
        <v>466</v>
      </c>
      <c r="Q1854" s="242">
        <v>0.63</v>
      </c>
      <c r="R1854" s="118" t="str">
        <f t="shared" si="478"/>
        <v>400 - 499</v>
      </c>
      <c r="S1854" s="118" t="str">
        <f t="shared" si="479"/>
        <v>1.2 - 1.39</v>
      </c>
      <c r="T1854" s="119">
        <f t="shared" si="480"/>
        <v>0.83160000000000001</v>
      </c>
      <c r="U1854" s="120">
        <f t="shared" si="481"/>
        <v>0.35409993695999992</v>
      </c>
      <c r="V1854" s="161">
        <f t="shared" si="482"/>
        <v>0.83160000000000012</v>
      </c>
      <c r="W1854" s="161">
        <f t="shared" si="483"/>
        <v>415.18481764149323</v>
      </c>
      <c r="X1854" s="121">
        <f t="shared" si="484"/>
        <v>7.8809514494073856</v>
      </c>
      <c r="Y1854" s="188">
        <v>12.509446745091088</v>
      </c>
      <c r="Z1854" s="148">
        <f t="shared" si="485"/>
        <v>1</v>
      </c>
      <c r="AA1854" s="148">
        <f t="shared" si="486"/>
        <v>1</v>
      </c>
      <c r="AB1854" s="122">
        <f t="shared" si="487"/>
        <v>499.26024247413807</v>
      </c>
      <c r="AC1854" s="30">
        <f t="shared" si="488"/>
        <v>562.06339199999991</v>
      </c>
      <c r="AD1854" s="31">
        <f t="shared" si="489"/>
        <v>1</v>
      </c>
      <c r="AE1854" s="164">
        <f t="shared" si="490"/>
        <v>33.527999999999999</v>
      </c>
      <c r="AF1854" s="165">
        <f t="shared" si="491"/>
        <v>7.8809514494073856</v>
      </c>
      <c r="AH1854" t="str">
        <f t="shared" si="492"/>
        <v>2025</v>
      </c>
    </row>
    <row r="1855" spans="1:34" x14ac:dyDescent="0.25">
      <c r="A1855" s="249" t="s">
        <v>573</v>
      </c>
      <c r="D1855" s="282" t="str">
        <f t="shared" si="477"/>
        <v>Q2 2025</v>
      </c>
      <c r="E1855" s="114" t="s">
        <v>138</v>
      </c>
      <c r="F1855" s="115" t="s">
        <v>84</v>
      </c>
      <c r="G1855" s="157" t="s">
        <v>43</v>
      </c>
      <c r="H1855" s="157" t="s">
        <v>197</v>
      </c>
      <c r="I1855" s="116" t="s">
        <v>73</v>
      </c>
      <c r="J1855" s="116" t="s">
        <v>45</v>
      </c>
      <c r="K1855" s="116" t="s">
        <v>75</v>
      </c>
      <c r="L1855" s="116" t="s">
        <v>75</v>
      </c>
      <c r="M1855" s="116" t="s">
        <v>474</v>
      </c>
      <c r="N1855" s="117">
        <v>1.82</v>
      </c>
      <c r="O1855" s="146">
        <v>408</v>
      </c>
      <c r="P1855" s="146">
        <v>480</v>
      </c>
      <c r="Q1855" s="242">
        <v>2.056</v>
      </c>
      <c r="R1855" s="118" t="str">
        <f t="shared" si="478"/>
        <v>300 - 399</v>
      </c>
      <c r="S1855" s="118" t="str">
        <f t="shared" si="479"/>
        <v>1.8 - 1.99</v>
      </c>
      <c r="T1855" s="119">
        <f t="shared" si="480"/>
        <v>3.7419200000000004</v>
      </c>
      <c r="U1855" s="120">
        <f t="shared" si="481"/>
        <v>2.1681684208060381</v>
      </c>
      <c r="V1855" s="161">
        <f t="shared" si="482"/>
        <v>3.7419200000000004</v>
      </c>
      <c r="W1855" s="161">
        <f t="shared" si="483"/>
        <v>1295.2212558107592</v>
      </c>
      <c r="X1855" s="121">
        <f t="shared" si="484"/>
        <v>25.177431215500107</v>
      </c>
      <c r="Y1855" s="188">
        <v>12.245832303258807</v>
      </c>
      <c r="Z1855" s="148">
        <f t="shared" si="485"/>
        <v>17</v>
      </c>
      <c r="AA1855" s="148">
        <f t="shared" si="486"/>
        <v>20</v>
      </c>
      <c r="AB1855" s="122">
        <f t="shared" si="487"/>
        <v>346.13814721072583</v>
      </c>
      <c r="AC1855" s="30">
        <f t="shared" si="488"/>
        <v>1054.5566249056606</v>
      </c>
      <c r="AD1855" s="31">
        <f t="shared" si="489"/>
        <v>0.85</v>
      </c>
      <c r="AE1855" s="164">
        <f t="shared" si="490"/>
        <v>46.228000000000002</v>
      </c>
      <c r="AF1855" s="165">
        <f t="shared" si="491"/>
        <v>25.177431215500107</v>
      </c>
      <c r="AH1855" t="str">
        <f t="shared" si="492"/>
        <v>2025</v>
      </c>
    </row>
    <row r="1856" spans="1:34" x14ac:dyDescent="0.25">
      <c r="A1856" s="249" t="s">
        <v>573</v>
      </c>
      <c r="D1856" s="282" t="str">
        <f t="shared" si="477"/>
        <v>Q2 2025</v>
      </c>
      <c r="E1856" s="114" t="s">
        <v>138</v>
      </c>
      <c r="F1856" s="115" t="s">
        <v>84</v>
      </c>
      <c r="G1856" s="157" t="s">
        <v>43</v>
      </c>
      <c r="H1856" s="157" t="s">
        <v>197</v>
      </c>
      <c r="I1856" s="116" t="s">
        <v>73</v>
      </c>
      <c r="J1856" s="116" t="s">
        <v>45</v>
      </c>
      <c r="K1856" s="116" t="s">
        <v>75</v>
      </c>
      <c r="L1856" s="116" t="s">
        <v>75</v>
      </c>
      <c r="M1856" s="116" t="s">
        <v>472</v>
      </c>
      <c r="N1856" s="117">
        <v>1.46</v>
      </c>
      <c r="O1856" s="146">
        <v>194</v>
      </c>
      <c r="P1856" s="146">
        <v>368</v>
      </c>
      <c r="Q1856" s="242">
        <v>0.17</v>
      </c>
      <c r="R1856" s="118" t="str">
        <f t="shared" si="478"/>
        <v>200 - 299</v>
      </c>
      <c r="S1856" s="118" t="str">
        <f t="shared" si="479"/>
        <v>1.4 - 1.59</v>
      </c>
      <c r="T1856" s="119">
        <f t="shared" si="480"/>
        <v>0.2482</v>
      </c>
      <c r="U1856" s="120">
        <f t="shared" si="481"/>
        <v>9.6443933608990159E-2</v>
      </c>
      <c r="V1856" s="161">
        <f t="shared" si="482"/>
        <v>0.2482</v>
      </c>
      <c r="W1856" s="161">
        <f t="shared" si="483"/>
        <v>70.720817302969579</v>
      </c>
      <c r="X1856" s="121">
        <f t="shared" si="484"/>
        <v>1.4366233895739744</v>
      </c>
      <c r="Y1856" s="188">
        <v>8.4507258210233775</v>
      </c>
      <c r="Z1856" s="148">
        <f t="shared" si="485"/>
        <v>97</v>
      </c>
      <c r="AA1856" s="148">
        <f t="shared" si="486"/>
        <v>184</v>
      </c>
      <c r="AB1856" s="122">
        <f t="shared" si="487"/>
        <v>284.93479977022389</v>
      </c>
      <c r="AC1856" s="30">
        <f t="shared" si="488"/>
        <v>567.31725652347154</v>
      </c>
      <c r="AD1856" s="31">
        <f t="shared" si="489"/>
        <v>0.52717391304347827</v>
      </c>
      <c r="AE1856" s="164">
        <f t="shared" si="490"/>
        <v>37.083999999999996</v>
      </c>
      <c r="AF1856" s="165">
        <f t="shared" si="491"/>
        <v>1.4366233895739744</v>
      </c>
      <c r="AH1856" t="str">
        <f t="shared" si="492"/>
        <v>2025</v>
      </c>
    </row>
    <row r="1857" spans="1:34" x14ac:dyDescent="0.25">
      <c r="A1857" s="249" t="s">
        <v>573</v>
      </c>
      <c r="D1857" s="282" t="str">
        <f t="shared" si="477"/>
        <v>Q2 2025</v>
      </c>
      <c r="E1857" s="114" t="s">
        <v>138</v>
      </c>
      <c r="F1857" s="115" t="s">
        <v>84</v>
      </c>
      <c r="G1857" s="157" t="s">
        <v>43</v>
      </c>
      <c r="H1857" s="157" t="s">
        <v>197</v>
      </c>
      <c r="I1857" s="116" t="s">
        <v>73</v>
      </c>
      <c r="J1857" s="116" t="s">
        <v>45</v>
      </c>
      <c r="K1857" s="116" t="s">
        <v>75</v>
      </c>
      <c r="L1857" s="116" t="s">
        <v>75</v>
      </c>
      <c r="M1857" s="116" t="s">
        <v>567</v>
      </c>
      <c r="N1857" s="117">
        <v>1.47</v>
      </c>
      <c r="O1857" s="146">
        <v>194</v>
      </c>
      <c r="P1857" s="146">
        <v>368</v>
      </c>
      <c r="Q1857" s="242">
        <v>0.78600000000000003</v>
      </c>
      <c r="R1857" s="118" t="str">
        <f t="shared" si="478"/>
        <v>200 - 299</v>
      </c>
      <c r="S1857" s="118" t="str">
        <f t="shared" si="479"/>
        <v>1.4 - 1.59</v>
      </c>
      <c r="T1857" s="119">
        <f t="shared" si="480"/>
        <v>1.1554200000000001</v>
      </c>
      <c r="U1857" s="120">
        <f t="shared" si="481"/>
        <v>0.45204065756359246</v>
      </c>
      <c r="V1857" s="161">
        <f t="shared" si="482"/>
        <v>1.1554199999999999</v>
      </c>
      <c r="W1857" s="161">
        <f t="shared" si="483"/>
        <v>326.97977882431815</v>
      </c>
      <c r="X1857" s="121">
        <f t="shared" si="484"/>
        <v>6.6422704953243752</v>
      </c>
      <c r="Y1857" s="188">
        <v>8.4507258210233775</v>
      </c>
      <c r="Z1857" s="148">
        <f t="shared" si="485"/>
        <v>97</v>
      </c>
      <c r="AA1857" s="148">
        <f t="shared" si="486"/>
        <v>184</v>
      </c>
      <c r="AB1857" s="122">
        <f t="shared" si="487"/>
        <v>282.99646779899786</v>
      </c>
      <c r="AC1857" s="30">
        <f t="shared" si="488"/>
        <v>575.11534041169523</v>
      </c>
      <c r="AD1857" s="31">
        <f t="shared" si="489"/>
        <v>0.52717391304347827</v>
      </c>
      <c r="AE1857" s="164">
        <f t="shared" si="490"/>
        <v>37.337999999999994</v>
      </c>
      <c r="AF1857" s="165">
        <f t="shared" si="491"/>
        <v>6.6422704953243752</v>
      </c>
      <c r="AH1857" t="str">
        <f t="shared" si="492"/>
        <v>2025</v>
      </c>
    </row>
    <row r="1858" spans="1:34" x14ac:dyDescent="0.25">
      <c r="A1858" s="249" t="s">
        <v>573</v>
      </c>
      <c r="D1858" s="282" t="str">
        <f t="shared" si="477"/>
        <v>Q2 2025</v>
      </c>
      <c r="E1858" s="114" t="s">
        <v>138</v>
      </c>
      <c r="F1858" s="115" t="s">
        <v>84</v>
      </c>
      <c r="G1858" s="157" t="s">
        <v>43</v>
      </c>
      <c r="H1858" s="157" t="s">
        <v>197</v>
      </c>
      <c r="I1858" s="116" t="s">
        <v>73</v>
      </c>
      <c r="J1858" s="116" t="s">
        <v>45</v>
      </c>
      <c r="K1858" s="116" t="s">
        <v>75</v>
      </c>
      <c r="L1858" s="116" t="s">
        <v>75</v>
      </c>
      <c r="M1858" s="116" t="s">
        <v>292</v>
      </c>
      <c r="N1858" s="117">
        <v>1.43</v>
      </c>
      <c r="O1858" s="146">
        <v>466</v>
      </c>
      <c r="P1858" s="146">
        <v>466</v>
      </c>
      <c r="Q1858" s="242">
        <v>1.115</v>
      </c>
      <c r="R1858" s="118" t="str">
        <f t="shared" si="478"/>
        <v>400 - 499</v>
      </c>
      <c r="S1858" s="118" t="str">
        <f t="shared" si="479"/>
        <v>1.4 - 1.59</v>
      </c>
      <c r="T1858" s="119">
        <f t="shared" si="480"/>
        <v>1.5944499999999999</v>
      </c>
      <c r="U1858" s="120">
        <f t="shared" si="481"/>
        <v>0.73550288382999984</v>
      </c>
      <c r="V1858" s="161">
        <f t="shared" si="482"/>
        <v>1.5944499999999999</v>
      </c>
      <c r="W1858" s="161">
        <f t="shared" si="483"/>
        <v>734.81122487343646</v>
      </c>
      <c r="X1858" s="121">
        <f t="shared" si="484"/>
        <v>13.948033120776563</v>
      </c>
      <c r="Y1858" s="188">
        <v>12.509446745091088</v>
      </c>
      <c r="Z1858" s="148">
        <f t="shared" si="485"/>
        <v>1</v>
      </c>
      <c r="AA1858" s="148">
        <f t="shared" si="486"/>
        <v>1</v>
      </c>
      <c r="AB1858" s="122">
        <f t="shared" si="487"/>
        <v>460.85560843766592</v>
      </c>
      <c r="AC1858" s="30">
        <f t="shared" si="488"/>
        <v>659.64384199999984</v>
      </c>
      <c r="AD1858" s="31">
        <f t="shared" si="489"/>
        <v>1</v>
      </c>
      <c r="AE1858" s="164">
        <f t="shared" si="490"/>
        <v>36.321999999999996</v>
      </c>
      <c r="AF1858" s="165">
        <f t="shared" si="491"/>
        <v>13.948033120776563</v>
      </c>
      <c r="AH1858" t="str">
        <f t="shared" si="492"/>
        <v>2025</v>
      </c>
    </row>
    <row r="1859" spans="1:34" x14ac:dyDescent="0.25">
      <c r="A1859" s="249" t="s">
        <v>573</v>
      </c>
      <c r="D1859" s="282" t="str">
        <f t="shared" si="477"/>
        <v>Q2 2025</v>
      </c>
      <c r="E1859" s="114" t="s">
        <v>138</v>
      </c>
      <c r="F1859" s="115" t="s">
        <v>84</v>
      </c>
      <c r="G1859" s="157" t="s">
        <v>43</v>
      </c>
      <c r="H1859" s="157" t="s">
        <v>197</v>
      </c>
      <c r="I1859" s="116" t="s">
        <v>58</v>
      </c>
      <c r="J1859" s="116" t="s">
        <v>45</v>
      </c>
      <c r="K1859" s="116" t="s">
        <v>130</v>
      </c>
      <c r="L1859" s="116" t="s">
        <v>130</v>
      </c>
      <c r="M1859" s="116" t="s">
        <v>165</v>
      </c>
      <c r="N1859" s="117">
        <v>1.64</v>
      </c>
      <c r="O1859" s="146">
        <v>280</v>
      </c>
      <c r="P1859" s="146">
        <v>456</v>
      </c>
      <c r="Q1859" s="242">
        <v>0.05</v>
      </c>
      <c r="R1859" s="118" t="str">
        <f t="shared" si="478"/>
        <v>300 - 399</v>
      </c>
      <c r="S1859" s="118" t="str">
        <f t="shared" si="479"/>
        <v>1.6 - 1.79</v>
      </c>
      <c r="T1859" s="119">
        <f t="shared" si="480"/>
        <v>8.2000000000000003E-2</v>
      </c>
      <c r="U1859" s="120">
        <f t="shared" si="481"/>
        <v>3.8687623606615991E-2</v>
      </c>
      <c r="V1859" s="161">
        <f t="shared" si="482"/>
        <v>8.199999999999999E-2</v>
      </c>
      <c r="W1859" s="161">
        <f t="shared" si="483"/>
        <v>26.755186413105033</v>
      </c>
      <c r="X1859" s="121">
        <f t="shared" si="484"/>
        <v>0.5179553041929601</v>
      </c>
      <c r="Y1859" s="188">
        <v>10.359106083859201</v>
      </c>
      <c r="Z1859" s="148">
        <f t="shared" si="485"/>
        <v>35</v>
      </c>
      <c r="AA1859" s="148">
        <f t="shared" si="486"/>
        <v>57</v>
      </c>
      <c r="AB1859" s="122">
        <f t="shared" si="487"/>
        <v>326.28276113542722</v>
      </c>
      <c r="AC1859" s="30">
        <f t="shared" si="488"/>
        <v>773.75247213231978</v>
      </c>
      <c r="AD1859" s="31">
        <f t="shared" si="489"/>
        <v>0.61403508771929827</v>
      </c>
      <c r="AE1859" s="164">
        <f t="shared" si="490"/>
        <v>41.655999999999992</v>
      </c>
      <c r="AF1859" s="165">
        <f t="shared" si="491"/>
        <v>0.5179553041929601</v>
      </c>
      <c r="AH1859" t="str">
        <f t="shared" si="492"/>
        <v>2025</v>
      </c>
    </row>
    <row r="1860" spans="1:34" x14ac:dyDescent="0.25">
      <c r="A1860" s="249" t="s">
        <v>573</v>
      </c>
      <c r="D1860" s="282" t="str">
        <f t="shared" si="477"/>
        <v>Q2 2025</v>
      </c>
      <c r="E1860" s="114" t="s">
        <v>138</v>
      </c>
      <c r="F1860" s="115" t="s">
        <v>84</v>
      </c>
      <c r="G1860" s="157" t="s">
        <v>43</v>
      </c>
      <c r="H1860" s="157" t="s">
        <v>197</v>
      </c>
      <c r="I1860" s="116" t="s">
        <v>72</v>
      </c>
      <c r="J1860" s="116" t="s">
        <v>45</v>
      </c>
      <c r="K1860" s="116" t="s">
        <v>130</v>
      </c>
      <c r="L1860" s="116" t="s">
        <v>130</v>
      </c>
      <c r="M1860" s="116" t="s">
        <v>165</v>
      </c>
      <c r="N1860" s="117">
        <v>1.64</v>
      </c>
      <c r="O1860" s="146">
        <v>280</v>
      </c>
      <c r="P1860" s="146">
        <v>456</v>
      </c>
      <c r="Q1860" s="242">
        <v>8.7999999999999995E-2</v>
      </c>
      <c r="R1860" s="118" t="str">
        <f t="shared" si="478"/>
        <v>300 - 399</v>
      </c>
      <c r="S1860" s="118" t="str">
        <f t="shared" si="479"/>
        <v>1.6 - 1.79</v>
      </c>
      <c r="T1860" s="119">
        <f t="shared" si="480"/>
        <v>0.14431999999999998</v>
      </c>
      <c r="U1860" s="120">
        <f t="shared" si="481"/>
        <v>6.8090217547644133E-2</v>
      </c>
      <c r="V1860" s="161">
        <f t="shared" si="482"/>
        <v>0.14431999999999998</v>
      </c>
      <c r="W1860" s="161">
        <f t="shared" si="483"/>
        <v>47.08912808706485</v>
      </c>
      <c r="X1860" s="121">
        <f t="shared" si="484"/>
        <v>0.91160133537960963</v>
      </c>
      <c r="Y1860" s="188">
        <v>10.359106083859201</v>
      </c>
      <c r="Z1860" s="148">
        <f t="shared" si="485"/>
        <v>35</v>
      </c>
      <c r="AA1860" s="148">
        <f t="shared" si="486"/>
        <v>57</v>
      </c>
      <c r="AB1860" s="122">
        <f t="shared" si="487"/>
        <v>326.28276113542722</v>
      </c>
      <c r="AC1860" s="30">
        <f t="shared" si="488"/>
        <v>773.75247213231978</v>
      </c>
      <c r="AD1860" s="31">
        <f t="shared" si="489"/>
        <v>0.61403508771929827</v>
      </c>
      <c r="AE1860" s="164">
        <f t="shared" si="490"/>
        <v>41.655999999999992</v>
      </c>
      <c r="AF1860" s="165">
        <f t="shared" si="491"/>
        <v>0.91160133537960963</v>
      </c>
      <c r="AH1860" t="str">
        <f t="shared" si="492"/>
        <v>2025</v>
      </c>
    </row>
    <row r="1861" spans="1:34" x14ac:dyDescent="0.25">
      <c r="A1861" s="249" t="s">
        <v>573</v>
      </c>
      <c r="D1861" s="282" t="str">
        <f t="shared" si="477"/>
        <v>Q2 2025</v>
      </c>
      <c r="E1861" s="114" t="s">
        <v>138</v>
      </c>
      <c r="F1861" s="115" t="s">
        <v>84</v>
      </c>
      <c r="G1861" s="157" t="s">
        <v>43</v>
      </c>
      <c r="H1861" s="157" t="s">
        <v>197</v>
      </c>
      <c r="I1861" s="116" t="s">
        <v>72</v>
      </c>
      <c r="J1861" s="116" t="s">
        <v>45</v>
      </c>
      <c r="K1861" s="116" t="s">
        <v>78</v>
      </c>
      <c r="L1861" s="116" t="s">
        <v>78</v>
      </c>
      <c r="M1861" s="116"/>
      <c r="N1861" s="117">
        <v>1.32</v>
      </c>
      <c r="O1861" s="146">
        <v>466</v>
      </c>
      <c r="P1861" s="146">
        <v>466</v>
      </c>
      <c r="Q1861" s="242">
        <v>0.31</v>
      </c>
      <c r="R1861" s="118" t="str">
        <f t="shared" si="478"/>
        <v>400 - 499</v>
      </c>
      <c r="S1861" s="118" t="str">
        <f t="shared" si="479"/>
        <v>1.2 - 1.39</v>
      </c>
      <c r="T1861" s="119">
        <f t="shared" si="480"/>
        <v>0.40920000000000001</v>
      </c>
      <c r="U1861" s="120">
        <f t="shared" si="481"/>
        <v>0.17423965151999996</v>
      </c>
      <c r="V1861" s="161">
        <f t="shared" si="482"/>
        <v>0.40920000000000001</v>
      </c>
      <c r="W1861" s="161">
        <f t="shared" si="483"/>
        <v>204.29729122041729</v>
      </c>
      <c r="X1861" s="121">
        <f t="shared" si="484"/>
        <v>3.8779284909782374</v>
      </c>
      <c r="Y1861" s="188">
        <v>12.509446745091088</v>
      </c>
      <c r="Z1861" s="148">
        <f t="shared" si="485"/>
        <v>1</v>
      </c>
      <c r="AA1861" s="148">
        <f t="shared" si="486"/>
        <v>1</v>
      </c>
      <c r="AB1861" s="122">
        <f t="shared" si="487"/>
        <v>499.26024247413807</v>
      </c>
      <c r="AC1861" s="30">
        <f t="shared" si="488"/>
        <v>562.06339199999991</v>
      </c>
      <c r="AD1861" s="31">
        <f t="shared" si="489"/>
        <v>1</v>
      </c>
      <c r="AE1861" s="164">
        <f t="shared" si="490"/>
        <v>33.527999999999999</v>
      </c>
      <c r="AF1861" s="165">
        <f t="shared" si="491"/>
        <v>3.8779284909782374</v>
      </c>
      <c r="AH1861" t="str">
        <f t="shared" si="492"/>
        <v>2025</v>
      </c>
    </row>
    <row r="1862" spans="1:34" x14ac:dyDescent="0.25">
      <c r="A1862" s="249" t="s">
        <v>573</v>
      </c>
      <c r="D1862" s="282" t="str">
        <f t="shared" si="477"/>
        <v>Q2 2025</v>
      </c>
      <c r="E1862" s="114" t="s">
        <v>138</v>
      </c>
      <c r="F1862" s="115" t="s">
        <v>84</v>
      </c>
      <c r="G1862" s="157" t="s">
        <v>43</v>
      </c>
      <c r="H1862" s="157" t="s">
        <v>197</v>
      </c>
      <c r="I1862" s="116" t="s">
        <v>58</v>
      </c>
      <c r="J1862" s="116" t="s">
        <v>45</v>
      </c>
      <c r="K1862" s="116" t="s">
        <v>70</v>
      </c>
      <c r="L1862" s="116" t="s">
        <v>129</v>
      </c>
      <c r="M1862" s="116" t="s">
        <v>299</v>
      </c>
      <c r="N1862" s="117">
        <v>1.43</v>
      </c>
      <c r="O1862" s="146">
        <v>466</v>
      </c>
      <c r="P1862" s="146">
        <v>466</v>
      </c>
      <c r="Q1862" s="242">
        <v>5.0000000000000001E-3</v>
      </c>
      <c r="R1862" s="118" t="str">
        <f t="shared" si="478"/>
        <v>400 - 499</v>
      </c>
      <c r="S1862" s="118" t="str">
        <f t="shared" si="479"/>
        <v>1.4 - 1.59</v>
      </c>
      <c r="T1862" s="119">
        <f t="shared" si="480"/>
        <v>7.1500000000000001E-3</v>
      </c>
      <c r="U1862" s="120">
        <f t="shared" si="481"/>
        <v>3.298219209999999E-3</v>
      </c>
      <c r="V1862" s="161">
        <f t="shared" si="482"/>
        <v>7.1500000000000001E-3</v>
      </c>
      <c r="W1862" s="161">
        <f t="shared" si="483"/>
        <v>3.2951176003293114</v>
      </c>
      <c r="X1862" s="121">
        <f t="shared" si="484"/>
        <v>6.2547233725455439E-2</v>
      </c>
      <c r="Y1862" s="188">
        <v>12.509446745091088</v>
      </c>
      <c r="Z1862" s="148">
        <f t="shared" si="485"/>
        <v>1</v>
      </c>
      <c r="AA1862" s="148">
        <f t="shared" si="486"/>
        <v>1</v>
      </c>
      <c r="AB1862" s="122">
        <f t="shared" si="487"/>
        <v>460.85560843766592</v>
      </c>
      <c r="AC1862" s="30">
        <f t="shared" si="488"/>
        <v>659.64384199999984</v>
      </c>
      <c r="AD1862" s="31">
        <f t="shared" si="489"/>
        <v>1</v>
      </c>
      <c r="AE1862" s="164">
        <f t="shared" si="490"/>
        <v>36.321999999999996</v>
      </c>
      <c r="AF1862" s="165">
        <f t="shared" si="491"/>
        <v>6.2547233725455439E-2</v>
      </c>
      <c r="AH1862" t="str">
        <f t="shared" si="492"/>
        <v>2025</v>
      </c>
    </row>
    <row r="1863" spans="1:34" x14ac:dyDescent="0.25">
      <c r="A1863" s="249" t="s">
        <v>573</v>
      </c>
      <c r="D1863" s="282" t="str">
        <f t="shared" si="477"/>
        <v>Q2 2025</v>
      </c>
      <c r="E1863" s="114" t="s">
        <v>138</v>
      </c>
      <c r="F1863" s="115" t="s">
        <v>84</v>
      </c>
      <c r="G1863" s="157" t="s">
        <v>43</v>
      </c>
      <c r="H1863" s="157" t="s">
        <v>197</v>
      </c>
      <c r="I1863" s="116" t="s">
        <v>58</v>
      </c>
      <c r="J1863" s="116" t="s">
        <v>45</v>
      </c>
      <c r="K1863" s="116" t="s">
        <v>70</v>
      </c>
      <c r="L1863" s="116" t="s">
        <v>129</v>
      </c>
      <c r="M1863" s="116" t="s">
        <v>302</v>
      </c>
      <c r="N1863" s="117">
        <v>1.65</v>
      </c>
      <c r="O1863" s="146">
        <v>336</v>
      </c>
      <c r="P1863" s="146">
        <v>384</v>
      </c>
      <c r="Q1863" s="242">
        <v>6.0000000000000001E-3</v>
      </c>
      <c r="R1863" s="118" t="str">
        <f t="shared" si="478"/>
        <v>300 - 399</v>
      </c>
      <c r="S1863" s="118" t="str">
        <f t="shared" si="479"/>
        <v>1.6 - 1.79</v>
      </c>
      <c r="T1863" s="119">
        <f t="shared" si="480"/>
        <v>9.8999999999999991E-3</v>
      </c>
      <c r="U1863" s="120">
        <f t="shared" si="481"/>
        <v>5.2227129345132732E-3</v>
      </c>
      <c r="V1863" s="161">
        <f t="shared" si="482"/>
        <v>9.8999999999999991E-3</v>
      </c>
      <c r="W1863" s="161">
        <f t="shared" si="483"/>
        <v>3.061481994067579</v>
      </c>
      <c r="X1863" s="121">
        <f t="shared" si="484"/>
        <v>6.1103944656423693E-2</v>
      </c>
      <c r="Y1863" s="188">
        <v>10.183990776070615</v>
      </c>
      <c r="Z1863" s="148">
        <f t="shared" si="485"/>
        <v>7</v>
      </c>
      <c r="AA1863" s="148">
        <f t="shared" si="486"/>
        <v>8</v>
      </c>
      <c r="AB1863" s="122">
        <f t="shared" si="487"/>
        <v>309.24060546137167</v>
      </c>
      <c r="AC1863" s="30">
        <f t="shared" si="488"/>
        <v>870.45215575221221</v>
      </c>
      <c r="AD1863" s="31">
        <f t="shared" si="489"/>
        <v>0.875</v>
      </c>
      <c r="AE1863" s="164">
        <f t="shared" si="490"/>
        <v>41.91</v>
      </c>
      <c r="AF1863" s="165">
        <f t="shared" si="491"/>
        <v>6.1103944656423693E-2</v>
      </c>
      <c r="AH1863" t="str">
        <f t="shared" si="492"/>
        <v>2025</v>
      </c>
    </row>
    <row r="1864" spans="1:34" x14ac:dyDescent="0.25">
      <c r="A1864" s="249" t="s">
        <v>573</v>
      </c>
      <c r="D1864" s="282" t="str">
        <f t="shared" si="477"/>
        <v>Q2 2025</v>
      </c>
      <c r="E1864" s="114" t="s">
        <v>138</v>
      </c>
      <c r="F1864" s="115" t="s">
        <v>84</v>
      </c>
      <c r="G1864" s="157" t="s">
        <v>43</v>
      </c>
      <c r="H1864" s="157" t="s">
        <v>197</v>
      </c>
      <c r="I1864" s="116" t="s">
        <v>73</v>
      </c>
      <c r="J1864" s="116" t="s">
        <v>45</v>
      </c>
      <c r="K1864" s="116" t="s">
        <v>70</v>
      </c>
      <c r="L1864" s="116" t="s">
        <v>129</v>
      </c>
      <c r="M1864" s="116"/>
      <c r="N1864" s="117">
        <v>1.48</v>
      </c>
      <c r="O1864" s="146">
        <v>466</v>
      </c>
      <c r="P1864" s="146">
        <v>466</v>
      </c>
      <c r="Q1864" s="242">
        <v>8.6999999999999994E-2</v>
      </c>
      <c r="R1864" s="118" t="str">
        <f t="shared" si="478"/>
        <v>400 - 499</v>
      </c>
      <c r="S1864" s="118" t="str">
        <f t="shared" si="479"/>
        <v>1.4 - 1.59</v>
      </c>
      <c r="T1864" s="119">
        <f t="shared" si="480"/>
        <v>0.12875999999999999</v>
      </c>
      <c r="U1864" s="120">
        <f t="shared" si="481"/>
        <v>6.1472393183999989E-2</v>
      </c>
      <c r="V1864" s="161">
        <f t="shared" si="482"/>
        <v>0.12876000000000001</v>
      </c>
      <c r="W1864" s="161">
        <f t="shared" si="483"/>
        <v>57.335046245730013</v>
      </c>
      <c r="X1864" s="121">
        <f t="shared" si="484"/>
        <v>0.63790552410754386</v>
      </c>
      <c r="Y1864" s="188">
        <v>7.3322474035349874</v>
      </c>
      <c r="Z1864" s="148">
        <f t="shared" si="485"/>
        <v>1</v>
      </c>
      <c r="AA1864" s="148">
        <f t="shared" si="486"/>
        <v>1</v>
      </c>
      <c r="AB1864" s="122">
        <f t="shared" si="487"/>
        <v>445.28616220666368</v>
      </c>
      <c r="AC1864" s="30">
        <f t="shared" si="488"/>
        <v>706.57923199999993</v>
      </c>
      <c r="AD1864" s="31">
        <f t="shared" si="489"/>
        <v>1</v>
      </c>
      <c r="AE1864" s="164">
        <f t="shared" si="490"/>
        <v>37.591999999999999</v>
      </c>
      <c r="AF1864" s="165">
        <f t="shared" si="491"/>
        <v>0.63790552410754386</v>
      </c>
      <c r="AH1864" t="str">
        <f t="shared" si="492"/>
        <v>2025</v>
      </c>
    </row>
    <row r="1865" spans="1:34" x14ac:dyDescent="0.25">
      <c r="A1865" s="249" t="s">
        <v>573</v>
      </c>
      <c r="D1865" s="282" t="str">
        <f t="shared" si="477"/>
        <v>Q2 2025</v>
      </c>
      <c r="E1865" s="114" t="s">
        <v>138</v>
      </c>
      <c r="F1865" s="115" t="s">
        <v>84</v>
      </c>
      <c r="G1865" s="157" t="s">
        <v>43</v>
      </c>
      <c r="H1865" s="157" t="s">
        <v>197</v>
      </c>
      <c r="I1865" s="116" t="s">
        <v>72</v>
      </c>
      <c r="J1865" s="116" t="s">
        <v>45</v>
      </c>
      <c r="K1865" s="116" t="s">
        <v>70</v>
      </c>
      <c r="L1865" s="116" t="s">
        <v>564</v>
      </c>
      <c r="M1865" s="116" t="s">
        <v>565</v>
      </c>
      <c r="N1865" s="117">
        <v>1.1000000000000001</v>
      </c>
      <c r="O1865" s="146">
        <v>294</v>
      </c>
      <c r="P1865" s="146">
        <v>126</v>
      </c>
      <c r="Q1865" s="242">
        <v>1E-3</v>
      </c>
      <c r="R1865" s="118" t="str">
        <f t="shared" si="478"/>
        <v>200 - 299</v>
      </c>
      <c r="S1865" s="118" t="str">
        <f t="shared" si="479"/>
        <v>1 - 1.19</v>
      </c>
      <c r="T1865" s="119">
        <f t="shared" si="480"/>
        <v>1.1000000000000001E-3</v>
      </c>
      <c r="U1865" s="120">
        <f t="shared" si="481"/>
        <v>2.8264682068965524E-4</v>
      </c>
      <c r="V1865" s="161">
        <f t="shared" si="482"/>
        <v>1.1000000000000003E-3</v>
      </c>
      <c r="W1865" s="161">
        <f t="shared" si="483"/>
        <v>0.31986247044628413</v>
      </c>
      <c r="X1865" s="121">
        <f t="shared" si="484"/>
        <v>1.0842085400501916E-2</v>
      </c>
      <c r="Y1865" s="188">
        <v>10.842085400501915</v>
      </c>
      <c r="Z1865" s="148">
        <f t="shared" si="485"/>
        <v>7</v>
      </c>
      <c r="AA1865" s="148">
        <f t="shared" si="486"/>
        <v>3</v>
      </c>
      <c r="AB1865" s="122">
        <f t="shared" si="487"/>
        <v>290.78406404207647</v>
      </c>
      <c r="AC1865" s="30">
        <f t="shared" si="488"/>
        <v>282.64682068965521</v>
      </c>
      <c r="AD1865" s="31">
        <f t="shared" si="489"/>
        <v>2.3333333333333335</v>
      </c>
      <c r="AE1865" s="164">
        <f t="shared" si="490"/>
        <v>27.94</v>
      </c>
      <c r="AF1865" s="165">
        <f t="shared" si="491"/>
        <v>1.0842085400501916E-2</v>
      </c>
      <c r="AH1865" t="str">
        <f t="shared" si="492"/>
        <v>2025</v>
      </c>
    </row>
    <row r="1866" spans="1:34" x14ac:dyDescent="0.25">
      <c r="A1866" s="249" t="s">
        <v>573</v>
      </c>
      <c r="D1866" s="282" t="str">
        <f t="shared" ref="D1866:D1918" si="493">F1866&amp;" "&amp;E1866</f>
        <v>Q2 2025</v>
      </c>
      <c r="E1866" s="114" t="s">
        <v>138</v>
      </c>
      <c r="F1866" s="115" t="s">
        <v>84</v>
      </c>
      <c r="G1866" s="157" t="s">
        <v>43</v>
      </c>
      <c r="H1866" s="157" t="s">
        <v>197</v>
      </c>
      <c r="I1866" s="116" t="s">
        <v>72</v>
      </c>
      <c r="J1866" s="116" t="s">
        <v>45</v>
      </c>
      <c r="K1866" s="116" t="s">
        <v>70</v>
      </c>
      <c r="L1866" s="116" t="s">
        <v>564</v>
      </c>
      <c r="M1866" s="116"/>
      <c r="N1866" s="117">
        <v>1.47</v>
      </c>
      <c r="O1866" s="146">
        <v>194</v>
      </c>
      <c r="P1866" s="146">
        <v>368</v>
      </c>
      <c r="Q1866" s="242">
        <v>6.0000000000000001E-3</v>
      </c>
      <c r="R1866" s="118" t="str">
        <f t="shared" si="478"/>
        <v>200 - 299</v>
      </c>
      <c r="S1866" s="118" t="str">
        <f t="shared" si="479"/>
        <v>1.4 - 1.59</v>
      </c>
      <c r="T1866" s="119">
        <f t="shared" si="480"/>
        <v>8.8199999999999997E-3</v>
      </c>
      <c r="U1866" s="120">
        <f t="shared" si="481"/>
        <v>3.4506920424701715E-3</v>
      </c>
      <c r="V1866" s="161">
        <f t="shared" si="482"/>
        <v>8.8199999999999997E-3</v>
      </c>
      <c r="W1866" s="161">
        <f t="shared" si="483"/>
        <v>2.4960288459871611</v>
      </c>
      <c r="X1866" s="121">
        <f t="shared" si="484"/>
        <v>5.0704354926140269E-2</v>
      </c>
      <c r="Y1866" s="188">
        <v>8.4507258210233775</v>
      </c>
      <c r="Z1866" s="148">
        <f t="shared" si="485"/>
        <v>97</v>
      </c>
      <c r="AA1866" s="148">
        <f t="shared" si="486"/>
        <v>184</v>
      </c>
      <c r="AB1866" s="122">
        <f t="shared" si="487"/>
        <v>282.99646779899786</v>
      </c>
      <c r="AC1866" s="30">
        <f t="shared" si="488"/>
        <v>575.11534041169523</v>
      </c>
      <c r="AD1866" s="31">
        <f t="shared" si="489"/>
        <v>0.52717391304347827</v>
      </c>
      <c r="AE1866" s="164">
        <f t="shared" si="490"/>
        <v>37.337999999999994</v>
      </c>
      <c r="AF1866" s="165">
        <f t="shared" si="491"/>
        <v>5.0704354926140269E-2</v>
      </c>
      <c r="AH1866" t="str">
        <f t="shared" si="492"/>
        <v>2025</v>
      </c>
    </row>
    <row r="1867" spans="1:34" x14ac:dyDescent="0.25">
      <c r="A1867" s="249" t="s">
        <v>573</v>
      </c>
      <c r="D1867" s="282" t="str">
        <f t="shared" si="493"/>
        <v>Q2 2025</v>
      </c>
      <c r="E1867" s="114" t="s">
        <v>138</v>
      </c>
      <c r="F1867" s="115" t="s">
        <v>84</v>
      </c>
      <c r="G1867" s="157" t="s">
        <v>43</v>
      </c>
      <c r="H1867" s="157" t="s">
        <v>197</v>
      </c>
      <c r="I1867" s="116" t="s">
        <v>89</v>
      </c>
      <c r="J1867" s="116" t="s">
        <v>45</v>
      </c>
      <c r="K1867" s="116" t="s">
        <v>70</v>
      </c>
      <c r="L1867" s="116" t="s">
        <v>120</v>
      </c>
      <c r="M1867" s="116" t="s">
        <v>277</v>
      </c>
      <c r="N1867" s="117">
        <v>1.04</v>
      </c>
      <c r="O1867" s="146">
        <v>184</v>
      </c>
      <c r="P1867" s="146">
        <v>276</v>
      </c>
      <c r="Q1867" s="242">
        <v>0.01</v>
      </c>
      <c r="R1867" s="118" t="str">
        <f t="shared" si="478"/>
        <v>300 - 399</v>
      </c>
      <c r="S1867" s="118" t="str">
        <f t="shared" si="479"/>
        <v>1 - 1.19</v>
      </c>
      <c r="T1867" s="119">
        <f t="shared" si="480"/>
        <v>1.0400000000000001E-2</v>
      </c>
      <c r="U1867" s="120">
        <f t="shared" si="481"/>
        <v>3.2206387200000002E-3</v>
      </c>
      <c r="V1867" s="161">
        <f t="shared" si="482"/>
        <v>1.0400000000000001E-2</v>
      </c>
      <c r="W1867" s="161">
        <f t="shared" si="483"/>
        <v>3.3171071734268702</v>
      </c>
      <c r="X1867" s="121">
        <f t="shared" si="484"/>
        <v>7.3322474035349874E-2</v>
      </c>
      <c r="Y1867" s="188">
        <v>7.3322474035349874</v>
      </c>
      <c r="Z1867" s="148">
        <f t="shared" si="485"/>
        <v>2</v>
      </c>
      <c r="AA1867" s="148">
        <f t="shared" si="486"/>
        <v>3</v>
      </c>
      <c r="AB1867" s="122">
        <f t="shared" si="487"/>
        <v>318.95261282950673</v>
      </c>
      <c r="AC1867" s="30">
        <f t="shared" si="488"/>
        <v>322.063872</v>
      </c>
      <c r="AD1867" s="31">
        <f t="shared" si="489"/>
        <v>0.66666666666666663</v>
      </c>
      <c r="AE1867" s="164">
        <f t="shared" si="490"/>
        <v>26.416</v>
      </c>
      <c r="AF1867" s="165">
        <f t="shared" si="491"/>
        <v>7.3322474035349874E-2</v>
      </c>
      <c r="AH1867" t="str">
        <f t="shared" si="492"/>
        <v>2025</v>
      </c>
    </row>
    <row r="1868" spans="1:34" x14ac:dyDescent="0.25">
      <c r="A1868" s="249" t="s">
        <v>573</v>
      </c>
      <c r="D1868" s="282" t="str">
        <f t="shared" si="493"/>
        <v>Q2 2025</v>
      </c>
      <c r="E1868" s="114" t="s">
        <v>138</v>
      </c>
      <c r="F1868" s="115" t="s">
        <v>84</v>
      </c>
      <c r="G1868" s="157" t="s">
        <v>43</v>
      </c>
      <c r="H1868" s="157" t="s">
        <v>197</v>
      </c>
      <c r="I1868" s="116" t="s">
        <v>73</v>
      </c>
      <c r="J1868" s="116" t="s">
        <v>45</v>
      </c>
      <c r="K1868" s="116" t="s">
        <v>70</v>
      </c>
      <c r="L1868" s="116" t="s">
        <v>120</v>
      </c>
      <c r="M1868" s="116" t="s">
        <v>277</v>
      </c>
      <c r="N1868" s="117">
        <v>1.04</v>
      </c>
      <c r="O1868" s="146">
        <v>184</v>
      </c>
      <c r="P1868" s="146">
        <v>276</v>
      </c>
      <c r="Q1868" s="242">
        <v>0.24299999999999999</v>
      </c>
      <c r="R1868" s="118" t="str">
        <f t="shared" si="478"/>
        <v>300 - 399</v>
      </c>
      <c r="S1868" s="118" t="str">
        <f t="shared" si="479"/>
        <v>1 - 1.19</v>
      </c>
      <c r="T1868" s="119">
        <f t="shared" si="480"/>
        <v>0.25272</v>
      </c>
      <c r="U1868" s="120">
        <f t="shared" si="481"/>
        <v>7.8261520895999998E-2</v>
      </c>
      <c r="V1868" s="161">
        <f t="shared" si="482"/>
        <v>0.25272</v>
      </c>
      <c r="W1868" s="161">
        <f t="shared" si="483"/>
        <v>80.605704314272941</v>
      </c>
      <c r="X1868" s="121">
        <f t="shared" si="484"/>
        <v>1.781736119059002</v>
      </c>
      <c r="Y1868" s="188">
        <v>7.3322474035349874</v>
      </c>
      <c r="Z1868" s="148">
        <f t="shared" si="485"/>
        <v>2</v>
      </c>
      <c r="AA1868" s="148">
        <f t="shared" si="486"/>
        <v>3</v>
      </c>
      <c r="AB1868" s="122">
        <f t="shared" si="487"/>
        <v>318.95261282950673</v>
      </c>
      <c r="AC1868" s="30">
        <f t="shared" si="488"/>
        <v>322.063872</v>
      </c>
      <c r="AD1868" s="31">
        <f t="shared" si="489"/>
        <v>0.66666666666666663</v>
      </c>
      <c r="AE1868" s="164">
        <f t="shared" si="490"/>
        <v>26.416</v>
      </c>
      <c r="AF1868" s="165">
        <f t="shared" si="491"/>
        <v>1.781736119059002</v>
      </c>
      <c r="AH1868" t="str">
        <f t="shared" si="492"/>
        <v>2025</v>
      </c>
    </row>
    <row r="1869" spans="1:34" x14ac:dyDescent="0.25">
      <c r="A1869" s="249" t="s">
        <v>573</v>
      </c>
      <c r="D1869" s="282" t="str">
        <f t="shared" si="493"/>
        <v>Q2 2025</v>
      </c>
      <c r="E1869" s="114" t="s">
        <v>138</v>
      </c>
      <c r="F1869" s="115" t="s">
        <v>84</v>
      </c>
      <c r="G1869" s="157" t="s">
        <v>43</v>
      </c>
      <c r="H1869" s="157" t="s">
        <v>197</v>
      </c>
      <c r="I1869" s="116" t="s">
        <v>72</v>
      </c>
      <c r="J1869" s="116" t="s">
        <v>45</v>
      </c>
      <c r="K1869" s="116" t="s">
        <v>70</v>
      </c>
      <c r="L1869" s="116" t="s">
        <v>118</v>
      </c>
      <c r="M1869" s="116"/>
      <c r="N1869" s="117">
        <v>2</v>
      </c>
      <c r="O1869" s="146">
        <v>486</v>
      </c>
      <c r="P1869" s="146">
        <v>448</v>
      </c>
      <c r="Q1869" s="242">
        <v>0.23</v>
      </c>
      <c r="R1869" s="118" t="str">
        <f t="shared" si="478"/>
        <v>300 - 399</v>
      </c>
      <c r="S1869" s="118" t="str">
        <f t="shared" si="479"/>
        <v>2.00+</v>
      </c>
      <c r="T1869" s="119">
        <f t="shared" si="480"/>
        <v>0.46</v>
      </c>
      <c r="U1869" s="120">
        <f t="shared" si="481"/>
        <v>0.29579273234515913</v>
      </c>
      <c r="V1869" s="161">
        <f t="shared" si="482"/>
        <v>0.46</v>
      </c>
      <c r="W1869" s="161">
        <f t="shared" si="483"/>
        <v>152.02634640087885</v>
      </c>
      <c r="X1869" s="121">
        <f t="shared" si="484"/>
        <v>2.4936796421154406</v>
      </c>
      <c r="Y1869" s="188">
        <v>10.842085400501915</v>
      </c>
      <c r="Z1869" s="148">
        <f t="shared" si="485"/>
        <v>243</v>
      </c>
      <c r="AA1869" s="148">
        <f t="shared" si="486"/>
        <v>224</v>
      </c>
      <c r="AB1869" s="122">
        <f t="shared" si="487"/>
        <v>330.49205739321485</v>
      </c>
      <c r="AC1869" s="30">
        <f t="shared" si="488"/>
        <v>1286.0553580224309</v>
      </c>
      <c r="AD1869" s="31">
        <f t="shared" si="489"/>
        <v>1.0848214285714286</v>
      </c>
      <c r="AE1869" s="164">
        <f t="shared" si="490"/>
        <v>50.8</v>
      </c>
      <c r="AF1869" s="165">
        <f t="shared" si="491"/>
        <v>2.4936796421154406</v>
      </c>
      <c r="AH1869" t="str">
        <f t="shared" si="492"/>
        <v>2025</v>
      </c>
    </row>
    <row r="1870" spans="1:34" x14ac:dyDescent="0.25">
      <c r="A1870" s="249" t="s">
        <v>573</v>
      </c>
      <c r="D1870" s="282" t="str">
        <f t="shared" si="493"/>
        <v>Q2 2025</v>
      </c>
      <c r="E1870" s="114" t="s">
        <v>138</v>
      </c>
      <c r="F1870" s="115" t="s">
        <v>84</v>
      </c>
      <c r="G1870" s="157" t="s">
        <v>43</v>
      </c>
      <c r="H1870" s="157" t="s">
        <v>197</v>
      </c>
      <c r="I1870" s="116" t="s">
        <v>72</v>
      </c>
      <c r="J1870" s="116" t="s">
        <v>45</v>
      </c>
      <c r="K1870" s="116" t="s">
        <v>70</v>
      </c>
      <c r="L1870" s="116" t="s">
        <v>118</v>
      </c>
      <c r="M1870" s="116" t="s">
        <v>561</v>
      </c>
      <c r="N1870" s="117">
        <v>1.2</v>
      </c>
      <c r="O1870" s="146">
        <v>390</v>
      </c>
      <c r="P1870" s="146">
        <v>390</v>
      </c>
      <c r="Q1870" s="242">
        <v>0.64200000000000002</v>
      </c>
      <c r="R1870" s="118" t="str">
        <f t="shared" ref="R1870:R1918" si="494">VLOOKUP(MATCH(AB1870, PPIDefinition, 1), Index2PPICat, 2, FALSE)</f>
        <v>400 - 499</v>
      </c>
      <c r="S1870" s="118" t="str">
        <f t="shared" ref="S1870:S1918" si="495">VLOOKUP(MATCH(N1870, SizeDefinition, 1), Index2SizeCat, 2, FALSE)</f>
        <v>1.2 - 1.39</v>
      </c>
      <c r="T1870" s="119">
        <f t="shared" ref="T1870:T1918" si="496">N1870*Q1870</f>
        <v>0.77039999999999997</v>
      </c>
      <c r="U1870" s="120">
        <f t="shared" ref="U1870:U1918" si="497">Q1870*AC1870/1000</f>
        <v>0.29821875839999995</v>
      </c>
      <c r="V1870" s="161">
        <f t="shared" ref="V1870:V1918" si="498">Q1870*AE1870/25.4</f>
        <v>0.77039999999999997</v>
      </c>
      <c r="W1870" s="161">
        <f t="shared" ref="W1870:W1918" si="499">Q1870*SQRT(O1870^2+P1870^2)</f>
        <v>354.09079174697558</v>
      </c>
      <c r="X1870" s="121">
        <f t="shared" ref="X1870:X1918" si="500">IF(Q1870=0, 0, Q1870*Y1870)</f>
        <v>6.9606188271222296</v>
      </c>
      <c r="Y1870" s="188">
        <v>10.842085400501915</v>
      </c>
      <c r="Z1870" s="148">
        <f t="shared" ref="Z1870:Z1918" si="501">VLOOKUP(O1870&amp;" x "&amp;P1870, Reso2Code, 3, FALSE)</f>
        <v>1</v>
      </c>
      <c r="AA1870" s="148">
        <f t="shared" ref="AA1870:AA1918" si="502">VLOOKUP(O1870&amp;" x "&amp;P1870, Reso2Code, 4, FALSE)</f>
        <v>1</v>
      </c>
      <c r="AB1870" s="122">
        <f t="shared" ref="AB1870:AB1918" si="503">SQRT(O1870^2+P1870^2)/N1870</f>
        <v>459.61940777125591</v>
      </c>
      <c r="AC1870" s="30">
        <f t="shared" ref="AC1870:AC1918" si="504">AE1870^2*AD1870/(1+AD1870^2)</f>
        <v>464.51519999999988</v>
      </c>
      <c r="AD1870" s="31">
        <f t="shared" ref="AD1870:AD1918" si="505">IF(Z1870=0, 0, Z1870/AA1870)</f>
        <v>1</v>
      </c>
      <c r="AE1870" s="164">
        <f t="shared" ref="AE1870:AE1918" si="506">N1870*25.4</f>
        <v>30.479999999999997</v>
      </c>
      <c r="AF1870" s="165">
        <f t="shared" ref="AF1870:AF1918" si="507">Q1870*Y1870</f>
        <v>6.9606188271222296</v>
      </c>
      <c r="AH1870" t="str">
        <f t="shared" ref="AH1870:AH1918" si="508">TEXT(E1870, "####")</f>
        <v>2025</v>
      </c>
    </row>
    <row r="1871" spans="1:34" x14ac:dyDescent="0.25">
      <c r="A1871" s="249" t="s">
        <v>573</v>
      </c>
      <c r="D1871" s="282" t="str">
        <f t="shared" si="493"/>
        <v>Q2 2025</v>
      </c>
      <c r="E1871" s="114" t="s">
        <v>138</v>
      </c>
      <c r="F1871" s="115" t="s">
        <v>84</v>
      </c>
      <c r="G1871" s="157" t="s">
        <v>43</v>
      </c>
      <c r="H1871" s="157" t="s">
        <v>197</v>
      </c>
      <c r="I1871" s="116" t="s">
        <v>72</v>
      </c>
      <c r="J1871" s="116" t="s">
        <v>45</v>
      </c>
      <c r="K1871" s="116" t="s">
        <v>70</v>
      </c>
      <c r="L1871" s="116" t="s">
        <v>118</v>
      </c>
      <c r="M1871" s="116" t="s">
        <v>560</v>
      </c>
      <c r="N1871" s="117">
        <v>1.21</v>
      </c>
      <c r="O1871" s="146">
        <v>390</v>
      </c>
      <c r="P1871" s="146">
        <v>390</v>
      </c>
      <c r="Q1871" s="242">
        <v>0.56499999999999995</v>
      </c>
      <c r="R1871" s="118" t="str">
        <f t="shared" si="494"/>
        <v>400 - 499</v>
      </c>
      <c r="S1871" s="118" t="str">
        <f t="shared" si="495"/>
        <v>1.2 - 1.39</v>
      </c>
      <c r="T1871" s="119">
        <f t="shared" si="496"/>
        <v>0.68364999999999987</v>
      </c>
      <c r="U1871" s="120">
        <f t="shared" si="497"/>
        <v>0.26684349856999995</v>
      </c>
      <c r="V1871" s="161">
        <f t="shared" si="498"/>
        <v>0.68364999999999998</v>
      </c>
      <c r="W1871" s="161">
        <f t="shared" si="499"/>
        <v>311.62195846891149</v>
      </c>
      <c r="X1871" s="121">
        <f t="shared" si="500"/>
        <v>6.1257782512835819</v>
      </c>
      <c r="Y1871" s="188">
        <v>10.842085400501915</v>
      </c>
      <c r="Z1871" s="148">
        <f t="shared" si="501"/>
        <v>1</v>
      </c>
      <c r="AA1871" s="148">
        <f t="shared" si="502"/>
        <v>1</v>
      </c>
      <c r="AB1871" s="122">
        <f t="shared" si="503"/>
        <v>455.82090026901415</v>
      </c>
      <c r="AC1871" s="30">
        <f t="shared" si="504"/>
        <v>472.28937799999994</v>
      </c>
      <c r="AD1871" s="31">
        <f t="shared" si="505"/>
        <v>1</v>
      </c>
      <c r="AE1871" s="164">
        <f t="shared" si="506"/>
        <v>30.733999999999998</v>
      </c>
      <c r="AF1871" s="165">
        <f t="shared" si="507"/>
        <v>6.1257782512835819</v>
      </c>
      <c r="AH1871" t="str">
        <f t="shared" si="508"/>
        <v>2025</v>
      </c>
    </row>
    <row r="1872" spans="1:34" x14ac:dyDescent="0.25">
      <c r="A1872" s="249" t="s">
        <v>573</v>
      </c>
      <c r="D1872" s="282" t="str">
        <f t="shared" si="493"/>
        <v>Q2 2025</v>
      </c>
      <c r="E1872" s="114" t="s">
        <v>138</v>
      </c>
      <c r="F1872" s="115" t="s">
        <v>84</v>
      </c>
      <c r="G1872" s="157" t="s">
        <v>43</v>
      </c>
      <c r="H1872" s="157" t="s">
        <v>197</v>
      </c>
      <c r="I1872" s="116" t="s">
        <v>72</v>
      </c>
      <c r="J1872" s="116" t="s">
        <v>45</v>
      </c>
      <c r="K1872" s="116" t="s">
        <v>70</v>
      </c>
      <c r="L1872" s="116" t="s">
        <v>77</v>
      </c>
      <c r="M1872" s="116" t="s">
        <v>295</v>
      </c>
      <c r="N1872" s="117">
        <v>1.6</v>
      </c>
      <c r="O1872" s="146">
        <v>400</v>
      </c>
      <c r="P1872" s="146">
        <v>400</v>
      </c>
      <c r="Q1872" s="242">
        <v>6.5000000000000002E-2</v>
      </c>
      <c r="R1872" s="118" t="str">
        <f t="shared" si="494"/>
        <v>300 - 399</v>
      </c>
      <c r="S1872" s="118" t="str">
        <f t="shared" si="495"/>
        <v>1.6 - 1.79</v>
      </c>
      <c r="T1872" s="119">
        <f t="shared" si="496"/>
        <v>0.10400000000000001</v>
      </c>
      <c r="U1872" s="120">
        <f t="shared" si="497"/>
        <v>5.3677311999999998E-2</v>
      </c>
      <c r="V1872" s="161">
        <f t="shared" si="498"/>
        <v>0.10400000000000001</v>
      </c>
      <c r="W1872" s="161">
        <f t="shared" si="499"/>
        <v>36.769552621700477</v>
      </c>
      <c r="X1872" s="121">
        <f t="shared" si="500"/>
        <v>0.71899426789530285</v>
      </c>
      <c r="Y1872" s="188">
        <v>11.061450275312351</v>
      </c>
      <c r="Z1872" s="148">
        <f t="shared" si="501"/>
        <v>1</v>
      </c>
      <c r="AA1872" s="148">
        <f t="shared" si="502"/>
        <v>1</v>
      </c>
      <c r="AB1872" s="122">
        <f t="shared" si="503"/>
        <v>353.55339059327378</v>
      </c>
      <c r="AC1872" s="30">
        <f t="shared" si="504"/>
        <v>825.8048</v>
      </c>
      <c r="AD1872" s="31">
        <f t="shared" si="505"/>
        <v>1</v>
      </c>
      <c r="AE1872" s="164">
        <f t="shared" si="506"/>
        <v>40.64</v>
      </c>
      <c r="AF1872" s="165">
        <f t="shared" si="507"/>
        <v>0.71899426789530285</v>
      </c>
      <c r="AH1872" t="str">
        <f t="shared" si="508"/>
        <v>2025</v>
      </c>
    </row>
    <row r="1873" spans="1:34" x14ac:dyDescent="0.25">
      <c r="A1873" s="249" t="s">
        <v>573</v>
      </c>
      <c r="D1873" s="282" t="str">
        <f t="shared" si="493"/>
        <v>Q2 2025</v>
      </c>
      <c r="E1873" s="114" t="s">
        <v>138</v>
      </c>
      <c r="F1873" s="115" t="s">
        <v>84</v>
      </c>
      <c r="G1873" s="157" t="s">
        <v>43</v>
      </c>
      <c r="H1873" s="157" t="s">
        <v>197</v>
      </c>
      <c r="I1873" s="116" t="s">
        <v>58</v>
      </c>
      <c r="J1873" s="116" t="s">
        <v>45</v>
      </c>
      <c r="K1873" s="116" t="s">
        <v>70</v>
      </c>
      <c r="L1873" s="116" t="s">
        <v>148</v>
      </c>
      <c r="M1873" s="116" t="s">
        <v>424</v>
      </c>
      <c r="N1873" s="117">
        <v>1.6</v>
      </c>
      <c r="O1873" s="146">
        <v>320</v>
      </c>
      <c r="P1873" s="146">
        <v>360</v>
      </c>
      <c r="Q1873" s="242">
        <v>0.16400000000000001</v>
      </c>
      <c r="R1873" s="118" t="str">
        <f t="shared" si="494"/>
        <v>300 - 399</v>
      </c>
      <c r="S1873" s="118" t="str">
        <f t="shared" si="495"/>
        <v>1.6 - 1.79</v>
      </c>
      <c r="T1873" s="119">
        <f t="shared" si="496"/>
        <v>0.26240000000000002</v>
      </c>
      <c r="U1873" s="120">
        <f t="shared" si="497"/>
        <v>0.1344979734951724</v>
      </c>
      <c r="V1873" s="161">
        <f t="shared" si="498"/>
        <v>0.26240000000000002</v>
      </c>
      <c r="W1873" s="161">
        <f t="shared" si="499"/>
        <v>78.992860436877464</v>
      </c>
      <c r="X1873" s="121">
        <f t="shared" si="500"/>
        <v>1.5982228083377594</v>
      </c>
      <c r="Y1873" s="188">
        <v>9.7452610264497519</v>
      </c>
      <c r="Z1873" s="148">
        <f t="shared" si="501"/>
        <v>8</v>
      </c>
      <c r="AA1873" s="148">
        <f t="shared" si="502"/>
        <v>9</v>
      </c>
      <c r="AB1873" s="122">
        <f t="shared" si="503"/>
        <v>301.03986446980736</v>
      </c>
      <c r="AC1873" s="30">
        <f t="shared" si="504"/>
        <v>820.10959448275855</v>
      </c>
      <c r="AD1873" s="31">
        <f t="shared" si="505"/>
        <v>0.88888888888888884</v>
      </c>
      <c r="AE1873" s="164">
        <f t="shared" si="506"/>
        <v>40.64</v>
      </c>
      <c r="AF1873" s="165">
        <f t="shared" si="507"/>
        <v>1.5982228083377594</v>
      </c>
      <c r="AH1873" t="str">
        <f t="shared" si="508"/>
        <v>2025</v>
      </c>
    </row>
    <row r="1874" spans="1:34" x14ac:dyDescent="0.25">
      <c r="A1874" s="249" t="s">
        <v>573</v>
      </c>
      <c r="D1874" s="282" t="str">
        <f t="shared" si="493"/>
        <v>Q2 2025</v>
      </c>
      <c r="E1874" s="114" t="s">
        <v>138</v>
      </c>
      <c r="F1874" s="115" t="s">
        <v>84</v>
      </c>
      <c r="G1874" s="157" t="s">
        <v>43</v>
      </c>
      <c r="H1874" s="157" t="s">
        <v>197</v>
      </c>
      <c r="I1874" s="116" t="s">
        <v>50</v>
      </c>
      <c r="J1874" s="116" t="s">
        <v>45</v>
      </c>
      <c r="K1874" s="116" t="s">
        <v>70</v>
      </c>
      <c r="L1874" s="116" t="s">
        <v>70</v>
      </c>
      <c r="M1874" s="116" t="s">
        <v>152</v>
      </c>
      <c r="N1874" s="117">
        <v>1.4</v>
      </c>
      <c r="O1874" s="146">
        <v>240</v>
      </c>
      <c r="P1874" s="146">
        <v>240</v>
      </c>
      <c r="Q1874" s="242">
        <v>0.4</v>
      </c>
      <c r="R1874" s="118" t="str">
        <f t="shared" si="494"/>
        <v>200 - 299</v>
      </c>
      <c r="S1874" s="118" t="str">
        <f t="shared" si="495"/>
        <v>1.4 - 1.59</v>
      </c>
      <c r="T1874" s="119">
        <f t="shared" si="496"/>
        <v>0.55999999999999994</v>
      </c>
      <c r="U1874" s="120">
        <f t="shared" si="497"/>
        <v>0.25290271999999997</v>
      </c>
      <c r="V1874" s="161">
        <f t="shared" si="498"/>
        <v>0.55999999999999994</v>
      </c>
      <c r="W1874" s="161">
        <f t="shared" si="499"/>
        <v>135.76450198781714</v>
      </c>
      <c r="X1874" s="121">
        <f t="shared" si="500"/>
        <v>3.0206449113381688</v>
      </c>
      <c r="Y1874" s="188">
        <v>7.5516122783454218</v>
      </c>
      <c r="Z1874" s="148">
        <f t="shared" si="501"/>
        <v>1</v>
      </c>
      <c r="AA1874" s="148">
        <f t="shared" si="502"/>
        <v>1</v>
      </c>
      <c r="AB1874" s="122">
        <f t="shared" si="503"/>
        <v>242.43661069253059</v>
      </c>
      <c r="AC1874" s="30">
        <f t="shared" si="504"/>
        <v>632.25679999999988</v>
      </c>
      <c r="AD1874" s="31">
        <f t="shared" si="505"/>
        <v>1</v>
      </c>
      <c r="AE1874" s="164">
        <f t="shared" si="506"/>
        <v>35.559999999999995</v>
      </c>
      <c r="AF1874" s="165">
        <f t="shared" si="507"/>
        <v>3.0206449113381688</v>
      </c>
      <c r="AH1874" t="str">
        <f t="shared" si="508"/>
        <v>2025</v>
      </c>
    </row>
    <row r="1875" spans="1:34" x14ac:dyDescent="0.25">
      <c r="A1875" s="249" t="s">
        <v>573</v>
      </c>
      <c r="D1875" s="282" t="str">
        <f t="shared" si="493"/>
        <v>Q2 2025</v>
      </c>
      <c r="E1875" s="114" t="s">
        <v>138</v>
      </c>
      <c r="F1875" s="115" t="s">
        <v>84</v>
      </c>
      <c r="G1875" s="157" t="s">
        <v>43</v>
      </c>
      <c r="H1875" s="157" t="s">
        <v>197</v>
      </c>
      <c r="I1875" s="116" t="s">
        <v>58</v>
      </c>
      <c r="J1875" s="116" t="s">
        <v>45</v>
      </c>
      <c r="K1875" s="116" t="s">
        <v>70</v>
      </c>
      <c r="L1875" s="116" t="s">
        <v>70</v>
      </c>
      <c r="M1875" s="116" t="s">
        <v>131</v>
      </c>
      <c r="N1875" s="117">
        <v>1.4</v>
      </c>
      <c r="O1875" s="146">
        <v>400</v>
      </c>
      <c r="P1875" s="146">
        <v>400</v>
      </c>
      <c r="Q1875" s="242">
        <v>0.75</v>
      </c>
      <c r="R1875" s="118" t="str">
        <f t="shared" si="494"/>
        <v>400 - 499</v>
      </c>
      <c r="S1875" s="118" t="str">
        <f t="shared" si="495"/>
        <v>1.4 - 1.59</v>
      </c>
      <c r="T1875" s="119">
        <f t="shared" si="496"/>
        <v>1.0499999999999998</v>
      </c>
      <c r="U1875" s="120">
        <f t="shared" si="497"/>
        <v>0.47419259999999991</v>
      </c>
      <c r="V1875" s="161">
        <f t="shared" si="498"/>
        <v>1.0499999999999998</v>
      </c>
      <c r="W1875" s="161">
        <f t="shared" si="499"/>
        <v>424.26406871192853</v>
      </c>
      <c r="X1875" s="121">
        <f t="shared" si="500"/>
        <v>8.2960877064842631</v>
      </c>
      <c r="Y1875" s="188">
        <v>11.061450275312351</v>
      </c>
      <c r="Z1875" s="148">
        <f t="shared" si="501"/>
        <v>1</v>
      </c>
      <c r="AA1875" s="148">
        <f t="shared" si="502"/>
        <v>1</v>
      </c>
      <c r="AB1875" s="122">
        <f t="shared" si="503"/>
        <v>404.06101782088433</v>
      </c>
      <c r="AC1875" s="30">
        <f t="shared" si="504"/>
        <v>632.25679999999988</v>
      </c>
      <c r="AD1875" s="31">
        <f t="shared" si="505"/>
        <v>1</v>
      </c>
      <c r="AE1875" s="164">
        <f t="shared" si="506"/>
        <v>35.559999999999995</v>
      </c>
      <c r="AF1875" s="165">
        <f t="shared" si="507"/>
        <v>8.2960877064842631</v>
      </c>
      <c r="AH1875" t="str">
        <f t="shared" si="508"/>
        <v>2025</v>
      </c>
    </row>
    <row r="1876" spans="1:34" x14ac:dyDescent="0.25">
      <c r="A1876" s="249" t="s">
        <v>573</v>
      </c>
      <c r="D1876" s="282" t="str">
        <f t="shared" si="493"/>
        <v>Q2 2025</v>
      </c>
      <c r="E1876" s="114" t="s">
        <v>138</v>
      </c>
      <c r="F1876" s="115" t="s">
        <v>84</v>
      </c>
      <c r="G1876" s="157" t="s">
        <v>43</v>
      </c>
      <c r="H1876" s="157" t="s">
        <v>197</v>
      </c>
      <c r="I1876" s="116" t="s">
        <v>58</v>
      </c>
      <c r="J1876" s="116" t="s">
        <v>45</v>
      </c>
      <c r="K1876" s="116" t="s">
        <v>70</v>
      </c>
      <c r="L1876" s="116" t="s">
        <v>70</v>
      </c>
      <c r="M1876" s="116" t="s">
        <v>131</v>
      </c>
      <c r="N1876" s="117">
        <v>1.1000000000000001</v>
      </c>
      <c r="O1876" s="146">
        <v>126</v>
      </c>
      <c r="P1876" s="146">
        <v>294</v>
      </c>
      <c r="Q1876" s="242">
        <v>0.03</v>
      </c>
      <c r="R1876" s="118" t="str">
        <f t="shared" si="494"/>
        <v>200 - 299</v>
      </c>
      <c r="S1876" s="118" t="str">
        <f t="shared" si="495"/>
        <v>1 - 1.19</v>
      </c>
      <c r="T1876" s="119">
        <f t="shared" si="496"/>
        <v>3.3000000000000002E-2</v>
      </c>
      <c r="U1876" s="120">
        <f t="shared" si="497"/>
        <v>8.4794046206896571E-3</v>
      </c>
      <c r="V1876" s="161">
        <f t="shared" si="498"/>
        <v>3.3000000000000002E-2</v>
      </c>
      <c r="W1876" s="161">
        <f t="shared" si="499"/>
        <v>9.5958741133885237</v>
      </c>
      <c r="X1876" s="121">
        <f t="shared" si="500"/>
        <v>0.16150982857001628</v>
      </c>
      <c r="Y1876" s="188">
        <v>5.3836609523338765</v>
      </c>
      <c r="Z1876" s="148">
        <f t="shared" si="501"/>
        <v>3</v>
      </c>
      <c r="AA1876" s="148">
        <f t="shared" si="502"/>
        <v>7</v>
      </c>
      <c r="AB1876" s="122">
        <f t="shared" si="503"/>
        <v>290.78406404207647</v>
      </c>
      <c r="AC1876" s="30">
        <f t="shared" si="504"/>
        <v>282.64682068965521</v>
      </c>
      <c r="AD1876" s="31">
        <f t="shared" si="505"/>
        <v>0.42857142857142855</v>
      </c>
      <c r="AE1876" s="164">
        <f t="shared" si="506"/>
        <v>27.94</v>
      </c>
      <c r="AF1876" s="165">
        <f t="shared" si="507"/>
        <v>0.16150982857001628</v>
      </c>
      <c r="AH1876" t="str">
        <f t="shared" si="508"/>
        <v>2025</v>
      </c>
    </row>
    <row r="1877" spans="1:34" x14ac:dyDescent="0.25">
      <c r="A1877" s="249" t="s">
        <v>573</v>
      </c>
      <c r="D1877" s="282" t="str">
        <f t="shared" si="493"/>
        <v>Q2 2025</v>
      </c>
      <c r="E1877" s="114" t="s">
        <v>138</v>
      </c>
      <c r="F1877" s="115" t="s">
        <v>84</v>
      </c>
      <c r="G1877" s="157" t="s">
        <v>43</v>
      </c>
      <c r="H1877" s="157" t="s">
        <v>197</v>
      </c>
      <c r="I1877" s="116" t="s">
        <v>58</v>
      </c>
      <c r="J1877" s="116" t="s">
        <v>45</v>
      </c>
      <c r="K1877" s="116" t="s">
        <v>70</v>
      </c>
      <c r="L1877" s="116" t="s">
        <v>70</v>
      </c>
      <c r="M1877" s="116" t="s">
        <v>463</v>
      </c>
      <c r="N1877" s="117">
        <v>0.95</v>
      </c>
      <c r="O1877" s="146">
        <v>120</v>
      </c>
      <c r="P1877" s="146">
        <v>180</v>
      </c>
      <c r="Q1877" s="242">
        <v>0.05</v>
      </c>
      <c r="R1877" s="118" t="str">
        <f t="shared" si="494"/>
        <v>200 - 299</v>
      </c>
      <c r="S1877" s="118" t="str">
        <f t="shared" si="495"/>
        <v>0.8 - 0.99</v>
      </c>
      <c r="T1877" s="119">
        <f t="shared" si="496"/>
        <v>4.7500000000000001E-2</v>
      </c>
      <c r="U1877" s="120">
        <f t="shared" si="497"/>
        <v>1.3436697692307693E-2</v>
      </c>
      <c r="V1877" s="161">
        <f t="shared" si="498"/>
        <v>4.7500000000000007E-2</v>
      </c>
      <c r="W1877" s="161">
        <f t="shared" si="499"/>
        <v>10.816653826391969</v>
      </c>
      <c r="X1877" s="121">
        <f t="shared" si="500"/>
        <v>0.27886642025257624</v>
      </c>
      <c r="Y1877" s="188">
        <v>5.5773284050515244</v>
      </c>
      <c r="Z1877" s="148">
        <f t="shared" si="501"/>
        <v>2</v>
      </c>
      <c r="AA1877" s="148">
        <f t="shared" si="502"/>
        <v>3</v>
      </c>
      <c r="AB1877" s="122">
        <f t="shared" si="503"/>
        <v>227.71902792404143</v>
      </c>
      <c r="AC1877" s="30">
        <f t="shared" si="504"/>
        <v>268.73395384615384</v>
      </c>
      <c r="AD1877" s="31">
        <f t="shared" si="505"/>
        <v>0.66666666666666663</v>
      </c>
      <c r="AE1877" s="164">
        <f t="shared" si="506"/>
        <v>24.13</v>
      </c>
      <c r="AF1877" s="165">
        <f t="shared" si="507"/>
        <v>0.27886642025257624</v>
      </c>
      <c r="AH1877" t="str">
        <f t="shared" si="508"/>
        <v>2025</v>
      </c>
    </row>
    <row r="1878" spans="1:34" x14ac:dyDescent="0.25">
      <c r="A1878" s="249" t="s">
        <v>573</v>
      </c>
      <c r="D1878" s="282" t="str">
        <f t="shared" si="493"/>
        <v>Q2 2025</v>
      </c>
      <c r="E1878" s="114" t="s">
        <v>138</v>
      </c>
      <c r="F1878" s="115" t="s">
        <v>84</v>
      </c>
      <c r="G1878" s="157" t="s">
        <v>43</v>
      </c>
      <c r="H1878" s="157" t="s">
        <v>197</v>
      </c>
      <c r="I1878" s="116" t="s">
        <v>58</v>
      </c>
      <c r="J1878" s="116" t="s">
        <v>45</v>
      </c>
      <c r="K1878" s="116" t="s">
        <v>70</v>
      </c>
      <c r="L1878" s="116" t="s">
        <v>70</v>
      </c>
      <c r="M1878" s="116" t="s">
        <v>463</v>
      </c>
      <c r="N1878" s="117">
        <v>1.2</v>
      </c>
      <c r="O1878" s="146">
        <v>390</v>
      </c>
      <c r="P1878" s="146">
        <v>390</v>
      </c>
      <c r="Q1878" s="242">
        <v>0.17599999999999999</v>
      </c>
      <c r="R1878" s="118" t="str">
        <f t="shared" si="494"/>
        <v>400 - 499</v>
      </c>
      <c r="S1878" s="118" t="str">
        <f t="shared" si="495"/>
        <v>1.2 - 1.39</v>
      </c>
      <c r="T1878" s="119">
        <f t="shared" si="496"/>
        <v>0.21119999999999997</v>
      </c>
      <c r="U1878" s="120">
        <f t="shared" si="497"/>
        <v>8.1754675199999974E-2</v>
      </c>
      <c r="V1878" s="161">
        <f t="shared" si="498"/>
        <v>0.2112</v>
      </c>
      <c r="W1878" s="161">
        <f t="shared" si="499"/>
        <v>97.071618921289243</v>
      </c>
      <c r="X1878" s="121">
        <f t="shared" si="500"/>
        <v>1.908207030488337</v>
      </c>
      <c r="Y1878" s="188">
        <v>10.842085400501915</v>
      </c>
      <c r="Z1878" s="148">
        <f t="shared" si="501"/>
        <v>1</v>
      </c>
      <c r="AA1878" s="148">
        <f t="shared" si="502"/>
        <v>1</v>
      </c>
      <c r="AB1878" s="122">
        <f t="shared" si="503"/>
        <v>459.61940777125591</v>
      </c>
      <c r="AC1878" s="30">
        <f t="shared" si="504"/>
        <v>464.51519999999988</v>
      </c>
      <c r="AD1878" s="31">
        <f t="shared" si="505"/>
        <v>1</v>
      </c>
      <c r="AE1878" s="164">
        <f t="shared" si="506"/>
        <v>30.479999999999997</v>
      </c>
      <c r="AF1878" s="165">
        <f t="shared" si="507"/>
        <v>1.908207030488337</v>
      </c>
      <c r="AH1878" t="str">
        <f t="shared" si="508"/>
        <v>2025</v>
      </c>
    </row>
    <row r="1879" spans="1:34" x14ac:dyDescent="0.25">
      <c r="A1879" s="249" t="s">
        <v>573</v>
      </c>
      <c r="D1879" s="282" t="str">
        <f t="shared" si="493"/>
        <v>Q2 2025</v>
      </c>
      <c r="E1879" s="114" t="s">
        <v>138</v>
      </c>
      <c r="F1879" s="115" t="s">
        <v>84</v>
      </c>
      <c r="G1879" s="157" t="s">
        <v>43</v>
      </c>
      <c r="H1879" s="157" t="s">
        <v>197</v>
      </c>
      <c r="I1879" s="116" t="s">
        <v>58</v>
      </c>
      <c r="J1879" s="116" t="s">
        <v>45</v>
      </c>
      <c r="K1879" s="116" t="s">
        <v>70</v>
      </c>
      <c r="L1879" s="116" t="s">
        <v>70</v>
      </c>
      <c r="M1879" s="116" t="s">
        <v>463</v>
      </c>
      <c r="N1879" s="117">
        <v>1.5</v>
      </c>
      <c r="O1879" s="146">
        <v>194</v>
      </c>
      <c r="P1879" s="146">
        <v>368</v>
      </c>
      <c r="Q1879" s="242">
        <v>0.21</v>
      </c>
      <c r="R1879" s="118" t="str">
        <f t="shared" si="494"/>
        <v>200 - 299</v>
      </c>
      <c r="S1879" s="118" t="str">
        <f t="shared" si="495"/>
        <v>1.4 - 1.59</v>
      </c>
      <c r="T1879" s="119">
        <f t="shared" si="496"/>
        <v>0.315</v>
      </c>
      <c r="U1879" s="120">
        <f t="shared" si="497"/>
        <v>0.12575408318039982</v>
      </c>
      <c r="V1879" s="161">
        <f t="shared" si="498"/>
        <v>0.31499999999999995</v>
      </c>
      <c r="W1879" s="161">
        <f t="shared" si="499"/>
        <v>87.361009609550635</v>
      </c>
      <c r="X1879" s="121">
        <f t="shared" si="500"/>
        <v>1.7746524224149092</v>
      </c>
      <c r="Y1879" s="188">
        <v>8.4507258210233775</v>
      </c>
      <c r="Z1879" s="148">
        <f t="shared" si="501"/>
        <v>97</v>
      </c>
      <c r="AA1879" s="148">
        <f t="shared" si="502"/>
        <v>184</v>
      </c>
      <c r="AB1879" s="122">
        <f t="shared" si="503"/>
        <v>277.3365384430179</v>
      </c>
      <c r="AC1879" s="30">
        <f t="shared" si="504"/>
        <v>598.82896752571344</v>
      </c>
      <c r="AD1879" s="31">
        <f t="shared" si="505"/>
        <v>0.52717391304347827</v>
      </c>
      <c r="AE1879" s="164">
        <f t="shared" si="506"/>
        <v>38.099999999999994</v>
      </c>
      <c r="AF1879" s="165">
        <f t="shared" si="507"/>
        <v>1.7746524224149092</v>
      </c>
      <c r="AH1879" t="str">
        <f t="shared" si="508"/>
        <v>2025</v>
      </c>
    </row>
    <row r="1880" spans="1:34" x14ac:dyDescent="0.25">
      <c r="A1880" s="249" t="s">
        <v>573</v>
      </c>
      <c r="D1880" s="282" t="str">
        <f t="shared" si="493"/>
        <v>Q2 2025</v>
      </c>
      <c r="E1880" s="114" t="s">
        <v>138</v>
      </c>
      <c r="F1880" s="115" t="s">
        <v>84</v>
      </c>
      <c r="G1880" s="157" t="s">
        <v>43</v>
      </c>
      <c r="H1880" s="157" t="s">
        <v>197</v>
      </c>
      <c r="I1880" s="116" t="s">
        <v>58</v>
      </c>
      <c r="J1880" s="116" t="s">
        <v>45</v>
      </c>
      <c r="K1880" s="116" t="s">
        <v>70</v>
      </c>
      <c r="L1880" s="116" t="s">
        <v>70</v>
      </c>
      <c r="M1880" s="116" t="s">
        <v>463</v>
      </c>
      <c r="N1880" s="117">
        <v>1.8</v>
      </c>
      <c r="O1880" s="146">
        <v>368</v>
      </c>
      <c r="P1880" s="146">
        <v>448</v>
      </c>
      <c r="Q1880" s="242">
        <v>0.39</v>
      </c>
      <c r="R1880" s="118" t="str">
        <f t="shared" si="494"/>
        <v>300 - 399</v>
      </c>
      <c r="S1880" s="118" t="str">
        <f t="shared" si="495"/>
        <v>1.8 - 1.99</v>
      </c>
      <c r="T1880" s="119">
        <f t="shared" si="496"/>
        <v>0.70200000000000007</v>
      </c>
      <c r="U1880" s="120">
        <f t="shared" si="497"/>
        <v>0.39985100483168329</v>
      </c>
      <c r="V1880" s="161">
        <f t="shared" si="498"/>
        <v>0.70200000000000007</v>
      </c>
      <c r="W1880" s="161">
        <f t="shared" si="499"/>
        <v>226.1085332312781</v>
      </c>
      <c r="X1880" s="121">
        <f t="shared" si="500"/>
        <v>4.3822605774093653</v>
      </c>
      <c r="Y1880" s="188">
        <v>11.236565583100935</v>
      </c>
      <c r="Z1880" s="148">
        <f t="shared" si="501"/>
        <v>23</v>
      </c>
      <c r="AA1880" s="148">
        <f t="shared" si="502"/>
        <v>28</v>
      </c>
      <c r="AB1880" s="122">
        <f t="shared" si="503"/>
        <v>322.09192767988333</v>
      </c>
      <c r="AC1880" s="30">
        <f t="shared" si="504"/>
        <v>1025.2589867479057</v>
      </c>
      <c r="AD1880" s="31">
        <f t="shared" si="505"/>
        <v>0.8214285714285714</v>
      </c>
      <c r="AE1880" s="164">
        <f t="shared" si="506"/>
        <v>45.72</v>
      </c>
      <c r="AF1880" s="165">
        <f t="shared" si="507"/>
        <v>4.3822605774093653</v>
      </c>
      <c r="AH1880" t="str">
        <f t="shared" si="508"/>
        <v>2025</v>
      </c>
    </row>
    <row r="1881" spans="1:34" x14ac:dyDescent="0.25">
      <c r="A1881" s="249" t="s">
        <v>573</v>
      </c>
      <c r="D1881" s="282" t="str">
        <f t="shared" si="493"/>
        <v>Q2 2025</v>
      </c>
      <c r="E1881" s="114" t="s">
        <v>138</v>
      </c>
      <c r="F1881" s="115" t="s">
        <v>84</v>
      </c>
      <c r="G1881" s="157" t="s">
        <v>43</v>
      </c>
      <c r="H1881" s="157" t="s">
        <v>197</v>
      </c>
      <c r="I1881" s="116" t="s">
        <v>58</v>
      </c>
      <c r="J1881" s="116" t="s">
        <v>45</v>
      </c>
      <c r="K1881" s="116" t="s">
        <v>70</v>
      </c>
      <c r="L1881" s="116" t="s">
        <v>70</v>
      </c>
      <c r="M1881" s="116" t="s">
        <v>463</v>
      </c>
      <c r="N1881" s="117">
        <v>1.9</v>
      </c>
      <c r="O1881" s="146">
        <v>240</v>
      </c>
      <c r="P1881" s="146">
        <v>536</v>
      </c>
      <c r="Q1881" s="242">
        <v>0.33</v>
      </c>
      <c r="R1881" s="118" t="str">
        <f t="shared" si="494"/>
        <v>300 - 399</v>
      </c>
      <c r="S1881" s="118" t="str">
        <f t="shared" si="495"/>
        <v>1.8 - 1.99</v>
      </c>
      <c r="T1881" s="119">
        <f t="shared" si="496"/>
        <v>0.627</v>
      </c>
      <c r="U1881" s="120">
        <f t="shared" si="497"/>
        <v>0.28666617314529602</v>
      </c>
      <c r="V1881" s="161">
        <f t="shared" si="498"/>
        <v>0.62700000000000011</v>
      </c>
      <c r="W1881" s="161">
        <f t="shared" si="499"/>
        <v>193.80189472757999</v>
      </c>
      <c r="X1881" s="121">
        <f t="shared" si="500"/>
        <v>3.4689571196358462</v>
      </c>
      <c r="Y1881" s="188">
        <v>10.511991271623776</v>
      </c>
      <c r="Z1881" s="148">
        <f t="shared" si="501"/>
        <v>30</v>
      </c>
      <c r="AA1881" s="148">
        <f t="shared" si="502"/>
        <v>67</v>
      </c>
      <c r="AB1881" s="122">
        <f t="shared" si="503"/>
        <v>309.09393098497605</v>
      </c>
      <c r="AC1881" s="30">
        <f t="shared" si="504"/>
        <v>868.68537316756363</v>
      </c>
      <c r="AD1881" s="31">
        <f t="shared" si="505"/>
        <v>0.44776119402985076</v>
      </c>
      <c r="AE1881" s="164">
        <f t="shared" si="506"/>
        <v>48.26</v>
      </c>
      <c r="AF1881" s="165">
        <f t="shared" si="507"/>
        <v>3.4689571196358462</v>
      </c>
      <c r="AH1881" t="str">
        <f t="shared" si="508"/>
        <v>2025</v>
      </c>
    </row>
    <row r="1882" spans="1:34" x14ac:dyDescent="0.25">
      <c r="A1882" s="249" t="s">
        <v>573</v>
      </c>
      <c r="D1882" s="282" t="str">
        <f t="shared" si="493"/>
        <v>Q2 2025</v>
      </c>
      <c r="E1882" s="114" t="s">
        <v>138</v>
      </c>
      <c r="F1882" s="115" t="s">
        <v>84</v>
      </c>
      <c r="G1882" s="157" t="s">
        <v>43</v>
      </c>
      <c r="H1882" s="157" t="s">
        <v>197</v>
      </c>
      <c r="I1882" s="116" t="s">
        <v>58</v>
      </c>
      <c r="J1882" s="116" t="s">
        <v>45</v>
      </c>
      <c r="K1882" s="116" t="s">
        <v>70</v>
      </c>
      <c r="L1882" s="116" t="s">
        <v>70</v>
      </c>
      <c r="M1882" s="116" t="s">
        <v>463</v>
      </c>
      <c r="N1882" s="117">
        <v>1.4</v>
      </c>
      <c r="O1882" s="146">
        <v>320</v>
      </c>
      <c r="P1882" s="146">
        <v>360</v>
      </c>
      <c r="Q1882" s="242">
        <v>0.81</v>
      </c>
      <c r="R1882" s="118" t="str">
        <f t="shared" si="494"/>
        <v>300 - 399</v>
      </c>
      <c r="S1882" s="118" t="str">
        <f t="shared" si="495"/>
        <v>1.4 - 1.59</v>
      </c>
      <c r="T1882" s="119">
        <f t="shared" si="496"/>
        <v>1.1339999999999999</v>
      </c>
      <c r="U1882" s="120">
        <f t="shared" si="497"/>
        <v>0.50859609070344824</v>
      </c>
      <c r="V1882" s="161">
        <f t="shared" si="498"/>
        <v>1.1340000000000001</v>
      </c>
      <c r="W1882" s="161">
        <f t="shared" si="499"/>
        <v>390.14766435287038</v>
      </c>
      <c r="X1882" s="121">
        <f t="shared" si="500"/>
        <v>7.8936614314242997</v>
      </c>
      <c r="Y1882" s="188">
        <v>9.7452610264497519</v>
      </c>
      <c r="Z1882" s="148">
        <f t="shared" si="501"/>
        <v>8</v>
      </c>
      <c r="AA1882" s="148">
        <f t="shared" si="502"/>
        <v>9</v>
      </c>
      <c r="AB1882" s="122">
        <f t="shared" si="503"/>
        <v>344.04555939406561</v>
      </c>
      <c r="AC1882" s="30">
        <f t="shared" si="504"/>
        <v>627.89640827586197</v>
      </c>
      <c r="AD1882" s="31">
        <f t="shared" si="505"/>
        <v>0.88888888888888884</v>
      </c>
      <c r="AE1882" s="164">
        <f t="shared" si="506"/>
        <v>35.559999999999995</v>
      </c>
      <c r="AF1882" s="165">
        <f t="shared" si="507"/>
        <v>7.8936614314242997</v>
      </c>
      <c r="AH1882" t="str">
        <f t="shared" si="508"/>
        <v>2025</v>
      </c>
    </row>
    <row r="1883" spans="1:34" x14ac:dyDescent="0.25">
      <c r="A1883" s="249" t="s">
        <v>573</v>
      </c>
      <c r="D1883" s="282" t="str">
        <f t="shared" si="493"/>
        <v>Q2 2025</v>
      </c>
      <c r="E1883" s="114" t="s">
        <v>138</v>
      </c>
      <c r="F1883" s="115" t="s">
        <v>84</v>
      </c>
      <c r="G1883" s="157" t="s">
        <v>43</v>
      </c>
      <c r="H1883" s="157" t="s">
        <v>197</v>
      </c>
      <c r="I1883" s="116" t="s">
        <v>72</v>
      </c>
      <c r="J1883" s="116" t="s">
        <v>45</v>
      </c>
      <c r="K1883" s="116" t="s">
        <v>70</v>
      </c>
      <c r="L1883" s="116" t="s">
        <v>70</v>
      </c>
      <c r="M1883" s="116" t="s">
        <v>294</v>
      </c>
      <c r="N1883" s="117">
        <v>1.952</v>
      </c>
      <c r="O1883" s="146">
        <v>410</v>
      </c>
      <c r="P1883" s="146">
        <v>502</v>
      </c>
      <c r="Q1883" s="242">
        <v>0.67</v>
      </c>
      <c r="R1883" s="118" t="str">
        <f t="shared" si="494"/>
        <v>300 - 399</v>
      </c>
      <c r="S1883" s="118" t="str">
        <f t="shared" si="495"/>
        <v>1.8 - 1.99</v>
      </c>
      <c r="T1883" s="119">
        <f t="shared" si="496"/>
        <v>1.3078400000000001</v>
      </c>
      <c r="U1883" s="120">
        <f t="shared" si="497"/>
        <v>0.8069239760297896</v>
      </c>
      <c r="V1883" s="161">
        <f t="shared" si="498"/>
        <v>1.3078400000000001</v>
      </c>
      <c r="W1883" s="161">
        <f t="shared" si="499"/>
        <v>434.26338275290954</v>
      </c>
      <c r="X1883" s="121">
        <f t="shared" si="500"/>
        <v>8.2047076431834007</v>
      </c>
      <c r="Y1883" s="188">
        <v>12.245832303258807</v>
      </c>
      <c r="Z1883" s="148">
        <f t="shared" si="501"/>
        <v>205</v>
      </c>
      <c r="AA1883" s="148">
        <f t="shared" si="502"/>
        <v>251</v>
      </c>
      <c r="AB1883" s="122">
        <f t="shared" si="503"/>
        <v>332.04626158621051</v>
      </c>
      <c r="AC1883" s="30">
        <f t="shared" si="504"/>
        <v>1204.3641433280441</v>
      </c>
      <c r="AD1883" s="31">
        <f t="shared" si="505"/>
        <v>0.81673306772908372</v>
      </c>
      <c r="AE1883" s="164">
        <f t="shared" si="506"/>
        <v>49.580799999999996</v>
      </c>
      <c r="AF1883" s="165">
        <f t="shared" si="507"/>
        <v>8.2047076431834007</v>
      </c>
      <c r="AH1883" t="str">
        <f t="shared" si="508"/>
        <v>2025</v>
      </c>
    </row>
    <row r="1884" spans="1:34" x14ac:dyDescent="0.25">
      <c r="A1884" s="249" t="s">
        <v>573</v>
      </c>
      <c r="D1884" s="282" t="str">
        <f t="shared" si="493"/>
        <v>Q2 2025</v>
      </c>
      <c r="E1884" s="114" t="s">
        <v>138</v>
      </c>
      <c r="F1884" s="115" t="s">
        <v>84</v>
      </c>
      <c r="G1884" s="157" t="s">
        <v>43</v>
      </c>
      <c r="H1884" s="157" t="s">
        <v>197</v>
      </c>
      <c r="I1884" s="116" t="s">
        <v>89</v>
      </c>
      <c r="J1884" s="116" t="s">
        <v>45</v>
      </c>
      <c r="K1884" s="116" t="s">
        <v>70</v>
      </c>
      <c r="L1884" s="116" t="s">
        <v>70</v>
      </c>
      <c r="M1884" s="116" t="s">
        <v>131</v>
      </c>
      <c r="N1884" s="117">
        <v>1.39</v>
      </c>
      <c r="O1884" s="146">
        <v>454</v>
      </c>
      <c r="P1884" s="146">
        <v>454</v>
      </c>
      <c r="Q1884" s="242">
        <v>0.13</v>
      </c>
      <c r="R1884" s="118" t="str">
        <f t="shared" si="494"/>
        <v>400 - 499</v>
      </c>
      <c r="S1884" s="118" t="str">
        <f t="shared" si="495"/>
        <v>1.2 - 1.39</v>
      </c>
      <c r="T1884" s="119">
        <f t="shared" si="496"/>
        <v>0.1807</v>
      </c>
      <c r="U1884" s="120">
        <f t="shared" si="497"/>
        <v>8.1023386340000003E-2</v>
      </c>
      <c r="V1884" s="161">
        <f t="shared" si="498"/>
        <v>0.18070000000000003</v>
      </c>
      <c r="W1884" s="161">
        <f t="shared" si="499"/>
        <v>83.466884451260071</v>
      </c>
      <c r="X1884" s="121">
        <f t="shared" si="500"/>
        <v>1.5919581994236449</v>
      </c>
      <c r="Y1884" s="188">
        <v>12.245832303258807</v>
      </c>
      <c r="Z1884" s="148">
        <f t="shared" si="501"/>
        <v>1</v>
      </c>
      <c r="AA1884" s="148">
        <f t="shared" si="502"/>
        <v>1</v>
      </c>
      <c r="AB1884" s="122">
        <f t="shared" si="503"/>
        <v>461.90860238660804</v>
      </c>
      <c r="AC1884" s="30">
        <f t="shared" si="504"/>
        <v>623.25681799999995</v>
      </c>
      <c r="AD1884" s="31">
        <f t="shared" si="505"/>
        <v>1</v>
      </c>
      <c r="AE1884" s="164">
        <f t="shared" si="506"/>
        <v>35.305999999999997</v>
      </c>
      <c r="AF1884" s="165">
        <f t="shared" si="507"/>
        <v>1.5919581994236449</v>
      </c>
      <c r="AH1884" t="str">
        <f t="shared" si="508"/>
        <v>2025</v>
      </c>
    </row>
    <row r="1885" spans="1:34" x14ac:dyDescent="0.25">
      <c r="A1885" s="249" t="s">
        <v>573</v>
      </c>
      <c r="D1885" s="282" t="str">
        <f t="shared" si="493"/>
        <v>Q2 2025</v>
      </c>
      <c r="E1885" s="114" t="s">
        <v>138</v>
      </c>
      <c r="F1885" s="115" t="s">
        <v>84</v>
      </c>
      <c r="G1885" s="157" t="s">
        <v>43</v>
      </c>
      <c r="H1885" s="157" t="s">
        <v>197</v>
      </c>
      <c r="I1885" s="116" t="s">
        <v>89</v>
      </c>
      <c r="J1885" s="116" t="s">
        <v>45</v>
      </c>
      <c r="K1885" s="116" t="s">
        <v>70</v>
      </c>
      <c r="L1885" s="116" t="s">
        <v>70</v>
      </c>
      <c r="M1885" s="116" t="s">
        <v>185</v>
      </c>
      <c r="N1885" s="117">
        <v>1.1000000000000001</v>
      </c>
      <c r="O1885" s="146">
        <v>126</v>
      </c>
      <c r="P1885" s="146">
        <v>294</v>
      </c>
      <c r="Q1885" s="242">
        <v>0.1</v>
      </c>
      <c r="R1885" s="118" t="str">
        <f t="shared" si="494"/>
        <v>200 - 299</v>
      </c>
      <c r="S1885" s="118" t="str">
        <f t="shared" si="495"/>
        <v>1 - 1.19</v>
      </c>
      <c r="T1885" s="119">
        <f t="shared" si="496"/>
        <v>0.11000000000000001</v>
      </c>
      <c r="U1885" s="120">
        <f t="shared" si="497"/>
        <v>2.8264682068965524E-2</v>
      </c>
      <c r="V1885" s="161">
        <f t="shared" si="498"/>
        <v>0.11000000000000003</v>
      </c>
      <c r="W1885" s="161">
        <f t="shared" si="499"/>
        <v>31.986247044628414</v>
      </c>
      <c r="X1885" s="121">
        <f t="shared" si="500"/>
        <v>0.53836609523338763</v>
      </c>
      <c r="Y1885" s="188">
        <v>5.3836609523338765</v>
      </c>
      <c r="Z1885" s="148">
        <f t="shared" si="501"/>
        <v>3</v>
      </c>
      <c r="AA1885" s="148">
        <f t="shared" si="502"/>
        <v>7</v>
      </c>
      <c r="AB1885" s="122">
        <f t="shared" si="503"/>
        <v>290.78406404207647</v>
      </c>
      <c r="AC1885" s="30">
        <f t="shared" si="504"/>
        <v>282.64682068965521</v>
      </c>
      <c r="AD1885" s="31">
        <f t="shared" si="505"/>
        <v>0.42857142857142855</v>
      </c>
      <c r="AE1885" s="164">
        <f t="shared" si="506"/>
        <v>27.94</v>
      </c>
      <c r="AF1885" s="165">
        <f t="shared" si="507"/>
        <v>0.53836609523338763</v>
      </c>
      <c r="AH1885" t="str">
        <f t="shared" si="508"/>
        <v>2025</v>
      </c>
    </row>
    <row r="1886" spans="1:34" x14ac:dyDescent="0.25">
      <c r="A1886" s="249" t="s">
        <v>573</v>
      </c>
      <c r="D1886" s="282" t="str">
        <f t="shared" si="493"/>
        <v>Q2 2025</v>
      </c>
      <c r="E1886" s="114" t="s">
        <v>138</v>
      </c>
      <c r="F1886" s="115" t="s">
        <v>84</v>
      </c>
      <c r="G1886" s="157" t="s">
        <v>43</v>
      </c>
      <c r="H1886" s="157" t="s">
        <v>197</v>
      </c>
      <c r="I1886" s="116" t="s">
        <v>89</v>
      </c>
      <c r="J1886" s="116" t="s">
        <v>45</v>
      </c>
      <c r="K1886" s="116" t="s">
        <v>70</v>
      </c>
      <c r="L1886" s="116" t="s">
        <v>70</v>
      </c>
      <c r="M1886" s="116" t="s">
        <v>185</v>
      </c>
      <c r="N1886" s="117">
        <v>1.43</v>
      </c>
      <c r="O1886" s="146">
        <v>466</v>
      </c>
      <c r="P1886" s="146">
        <v>466</v>
      </c>
      <c r="Q1886" s="242">
        <v>0.21</v>
      </c>
      <c r="R1886" s="118" t="str">
        <f t="shared" si="494"/>
        <v>400 - 499</v>
      </c>
      <c r="S1886" s="118" t="str">
        <f t="shared" si="495"/>
        <v>1.4 - 1.59</v>
      </c>
      <c r="T1886" s="119">
        <f t="shared" si="496"/>
        <v>0.30029999999999996</v>
      </c>
      <c r="U1886" s="120">
        <f t="shared" si="497"/>
        <v>0.13852520681999997</v>
      </c>
      <c r="V1886" s="161">
        <f t="shared" si="498"/>
        <v>0.30029999999999996</v>
      </c>
      <c r="W1886" s="161">
        <f t="shared" si="499"/>
        <v>138.39493921383107</v>
      </c>
      <c r="X1886" s="121">
        <f t="shared" si="500"/>
        <v>2.6269838164691284</v>
      </c>
      <c r="Y1886" s="188">
        <v>12.509446745091088</v>
      </c>
      <c r="Z1886" s="148">
        <f t="shared" si="501"/>
        <v>1</v>
      </c>
      <c r="AA1886" s="148">
        <f t="shared" si="502"/>
        <v>1</v>
      </c>
      <c r="AB1886" s="122">
        <f t="shared" si="503"/>
        <v>460.85560843766592</v>
      </c>
      <c r="AC1886" s="30">
        <f t="shared" si="504"/>
        <v>659.64384199999984</v>
      </c>
      <c r="AD1886" s="31">
        <f t="shared" si="505"/>
        <v>1</v>
      </c>
      <c r="AE1886" s="164">
        <f t="shared" si="506"/>
        <v>36.321999999999996</v>
      </c>
      <c r="AF1886" s="165">
        <f t="shared" si="507"/>
        <v>2.6269838164691284</v>
      </c>
      <c r="AH1886" t="str">
        <f t="shared" si="508"/>
        <v>2025</v>
      </c>
    </row>
    <row r="1887" spans="1:34" x14ac:dyDescent="0.25">
      <c r="A1887" s="249" t="s">
        <v>573</v>
      </c>
      <c r="D1887" s="282" t="str">
        <f t="shared" si="493"/>
        <v>Q2 2025</v>
      </c>
      <c r="E1887" s="114" t="s">
        <v>138</v>
      </c>
      <c r="F1887" s="115" t="s">
        <v>84</v>
      </c>
      <c r="G1887" s="157" t="s">
        <v>43</v>
      </c>
      <c r="H1887" s="157" t="s">
        <v>197</v>
      </c>
      <c r="I1887" s="116" t="s">
        <v>89</v>
      </c>
      <c r="J1887" s="116" t="s">
        <v>45</v>
      </c>
      <c r="K1887" s="116" t="s">
        <v>70</v>
      </c>
      <c r="L1887" s="116" t="s">
        <v>70</v>
      </c>
      <c r="M1887" s="116" t="s">
        <v>185</v>
      </c>
      <c r="N1887" s="117">
        <v>1.2</v>
      </c>
      <c r="O1887" s="146">
        <v>390</v>
      </c>
      <c r="P1887" s="146">
        <v>390</v>
      </c>
      <c r="Q1887" s="242">
        <v>0.16</v>
      </c>
      <c r="R1887" s="118" t="str">
        <f t="shared" si="494"/>
        <v>400 - 499</v>
      </c>
      <c r="S1887" s="118" t="str">
        <f t="shared" si="495"/>
        <v>1.2 - 1.39</v>
      </c>
      <c r="T1887" s="119">
        <f t="shared" si="496"/>
        <v>0.192</v>
      </c>
      <c r="U1887" s="120">
        <f t="shared" si="497"/>
        <v>7.432243199999998E-2</v>
      </c>
      <c r="V1887" s="161">
        <f t="shared" si="498"/>
        <v>0.19199999999999998</v>
      </c>
      <c r="W1887" s="161">
        <f t="shared" si="499"/>
        <v>88.246926292081142</v>
      </c>
      <c r="X1887" s="121">
        <f t="shared" si="500"/>
        <v>1.7347336640803064</v>
      </c>
      <c r="Y1887" s="188">
        <v>10.842085400501915</v>
      </c>
      <c r="Z1887" s="148">
        <f t="shared" si="501"/>
        <v>1</v>
      </c>
      <c r="AA1887" s="148">
        <f t="shared" si="502"/>
        <v>1</v>
      </c>
      <c r="AB1887" s="122">
        <f t="shared" si="503"/>
        <v>459.61940777125591</v>
      </c>
      <c r="AC1887" s="30">
        <f t="shared" si="504"/>
        <v>464.51519999999988</v>
      </c>
      <c r="AD1887" s="31">
        <f t="shared" si="505"/>
        <v>1</v>
      </c>
      <c r="AE1887" s="164">
        <f t="shared" si="506"/>
        <v>30.479999999999997</v>
      </c>
      <c r="AF1887" s="165">
        <f t="shared" si="507"/>
        <v>1.7347336640803064</v>
      </c>
      <c r="AH1887" t="str">
        <f t="shared" si="508"/>
        <v>2025</v>
      </c>
    </row>
    <row r="1888" spans="1:34" x14ac:dyDescent="0.25">
      <c r="A1888" s="249" t="s">
        <v>573</v>
      </c>
      <c r="D1888" s="282" t="str">
        <f t="shared" si="493"/>
        <v>Q2 2025</v>
      </c>
      <c r="E1888" s="114" t="s">
        <v>138</v>
      </c>
      <c r="F1888" s="115" t="s">
        <v>84</v>
      </c>
      <c r="G1888" s="157" t="s">
        <v>43</v>
      </c>
      <c r="H1888" s="157" t="s">
        <v>197</v>
      </c>
      <c r="I1888" s="116" t="s">
        <v>89</v>
      </c>
      <c r="J1888" s="116" t="s">
        <v>45</v>
      </c>
      <c r="K1888" s="116" t="s">
        <v>70</v>
      </c>
      <c r="L1888" s="116" t="s">
        <v>70</v>
      </c>
      <c r="M1888" s="116" t="s">
        <v>185</v>
      </c>
      <c r="N1888" s="117">
        <v>1.6</v>
      </c>
      <c r="O1888" s="146">
        <v>320</v>
      </c>
      <c r="P1888" s="146">
        <v>360</v>
      </c>
      <c r="Q1888" s="242">
        <v>0.1</v>
      </c>
      <c r="R1888" s="118" t="str">
        <f t="shared" si="494"/>
        <v>300 - 399</v>
      </c>
      <c r="S1888" s="118" t="str">
        <f t="shared" si="495"/>
        <v>1.6 - 1.79</v>
      </c>
      <c r="T1888" s="119">
        <f t="shared" si="496"/>
        <v>0.16000000000000003</v>
      </c>
      <c r="U1888" s="120">
        <f t="shared" si="497"/>
        <v>8.2010959448275855E-2</v>
      </c>
      <c r="V1888" s="161">
        <f t="shared" si="498"/>
        <v>0.16</v>
      </c>
      <c r="W1888" s="161">
        <f t="shared" si="499"/>
        <v>48.166378315169183</v>
      </c>
      <c r="X1888" s="121">
        <f t="shared" si="500"/>
        <v>0.97452610264497519</v>
      </c>
      <c r="Y1888" s="188">
        <v>9.7452610264497519</v>
      </c>
      <c r="Z1888" s="148">
        <f t="shared" si="501"/>
        <v>8</v>
      </c>
      <c r="AA1888" s="148">
        <f t="shared" si="502"/>
        <v>9</v>
      </c>
      <c r="AB1888" s="122">
        <f t="shared" si="503"/>
        <v>301.03986446980736</v>
      </c>
      <c r="AC1888" s="30">
        <f t="shared" si="504"/>
        <v>820.10959448275855</v>
      </c>
      <c r="AD1888" s="31">
        <f t="shared" si="505"/>
        <v>0.88888888888888884</v>
      </c>
      <c r="AE1888" s="164">
        <f t="shared" si="506"/>
        <v>40.64</v>
      </c>
      <c r="AF1888" s="165">
        <f t="shared" si="507"/>
        <v>0.97452610264497519</v>
      </c>
      <c r="AH1888" t="str">
        <f t="shared" si="508"/>
        <v>2025</v>
      </c>
    </row>
    <row r="1889" spans="1:34" x14ac:dyDescent="0.25">
      <c r="A1889" s="249" t="s">
        <v>573</v>
      </c>
      <c r="D1889" s="282" t="str">
        <f t="shared" si="493"/>
        <v>Q2 2025</v>
      </c>
      <c r="E1889" s="114" t="s">
        <v>138</v>
      </c>
      <c r="F1889" s="115" t="s">
        <v>84</v>
      </c>
      <c r="G1889" s="157" t="s">
        <v>43</v>
      </c>
      <c r="H1889" s="157" t="s">
        <v>197</v>
      </c>
      <c r="I1889" s="116" t="s">
        <v>89</v>
      </c>
      <c r="J1889" s="116" t="s">
        <v>45</v>
      </c>
      <c r="K1889" s="116" t="s">
        <v>70</v>
      </c>
      <c r="L1889" s="116" t="s">
        <v>70</v>
      </c>
      <c r="M1889" s="116" t="s">
        <v>185</v>
      </c>
      <c r="N1889" s="117">
        <v>1.7</v>
      </c>
      <c r="O1889" s="146">
        <v>348</v>
      </c>
      <c r="P1889" s="146">
        <v>442</v>
      </c>
      <c r="Q1889" s="242">
        <v>5.0000000000000001E-3</v>
      </c>
      <c r="R1889" s="118" t="str">
        <f t="shared" si="494"/>
        <v>300 - 399</v>
      </c>
      <c r="S1889" s="118" t="str">
        <f t="shared" si="495"/>
        <v>1.6 - 1.79</v>
      </c>
      <c r="T1889" s="119">
        <f t="shared" si="496"/>
        <v>8.5000000000000006E-3</v>
      </c>
      <c r="U1889" s="120">
        <f t="shared" si="497"/>
        <v>4.5311348907061694E-3</v>
      </c>
      <c r="V1889" s="161">
        <f t="shared" si="498"/>
        <v>8.5000000000000006E-3</v>
      </c>
      <c r="W1889" s="161">
        <f t="shared" si="499"/>
        <v>2.8127744310555727</v>
      </c>
      <c r="X1889" s="121">
        <f t="shared" si="500"/>
        <v>5.5307251376561756E-2</v>
      </c>
      <c r="Y1889" s="188">
        <v>11.061450275312351</v>
      </c>
      <c r="Z1889" s="148">
        <f t="shared" si="501"/>
        <v>174</v>
      </c>
      <c r="AA1889" s="148">
        <f t="shared" si="502"/>
        <v>221</v>
      </c>
      <c r="AB1889" s="122">
        <f t="shared" si="503"/>
        <v>330.91463894771442</v>
      </c>
      <c r="AC1889" s="30">
        <f t="shared" si="504"/>
        <v>906.22697814123387</v>
      </c>
      <c r="AD1889" s="31">
        <f t="shared" si="505"/>
        <v>0.78733031674208143</v>
      </c>
      <c r="AE1889" s="164">
        <f t="shared" si="506"/>
        <v>43.18</v>
      </c>
      <c r="AF1889" s="165">
        <f t="shared" si="507"/>
        <v>5.5307251376561756E-2</v>
      </c>
      <c r="AH1889" t="str">
        <f t="shared" si="508"/>
        <v>2025</v>
      </c>
    </row>
    <row r="1890" spans="1:34" x14ac:dyDescent="0.25">
      <c r="A1890" s="249" t="s">
        <v>573</v>
      </c>
      <c r="D1890" s="282" t="str">
        <f t="shared" si="493"/>
        <v>Q2 2025</v>
      </c>
      <c r="E1890" s="114" t="s">
        <v>138</v>
      </c>
      <c r="F1890" s="115" t="s">
        <v>84</v>
      </c>
      <c r="G1890" s="157" t="s">
        <v>43</v>
      </c>
      <c r="H1890" s="157" t="s">
        <v>197</v>
      </c>
      <c r="I1890" s="116" t="s">
        <v>89</v>
      </c>
      <c r="J1890" s="116" t="s">
        <v>45</v>
      </c>
      <c r="K1890" s="116" t="s">
        <v>70</v>
      </c>
      <c r="L1890" s="116" t="s">
        <v>70</v>
      </c>
      <c r="M1890" s="116" t="s">
        <v>185</v>
      </c>
      <c r="N1890" s="117">
        <v>1.8</v>
      </c>
      <c r="O1890" s="146">
        <v>368</v>
      </c>
      <c r="P1890" s="146">
        <v>448</v>
      </c>
      <c r="Q1890" s="242">
        <v>0.05</v>
      </c>
      <c r="R1890" s="118" t="str">
        <f t="shared" si="494"/>
        <v>300 - 399</v>
      </c>
      <c r="S1890" s="118" t="str">
        <f t="shared" si="495"/>
        <v>1.8 - 1.99</v>
      </c>
      <c r="T1890" s="119">
        <f t="shared" si="496"/>
        <v>9.0000000000000011E-2</v>
      </c>
      <c r="U1890" s="120">
        <f t="shared" si="497"/>
        <v>5.1262949337395294E-2</v>
      </c>
      <c r="V1890" s="161">
        <f t="shared" si="498"/>
        <v>9.0000000000000011E-2</v>
      </c>
      <c r="W1890" s="161">
        <f t="shared" si="499"/>
        <v>28.988273491189503</v>
      </c>
      <c r="X1890" s="121">
        <f t="shared" si="500"/>
        <v>0.56182827915504674</v>
      </c>
      <c r="Y1890" s="188">
        <v>11.236565583100935</v>
      </c>
      <c r="Z1890" s="148">
        <f t="shared" si="501"/>
        <v>23</v>
      </c>
      <c r="AA1890" s="148">
        <f t="shared" si="502"/>
        <v>28</v>
      </c>
      <c r="AB1890" s="122">
        <f t="shared" si="503"/>
        <v>322.09192767988333</v>
      </c>
      <c r="AC1890" s="30">
        <f t="shared" si="504"/>
        <v>1025.2589867479057</v>
      </c>
      <c r="AD1890" s="31">
        <f t="shared" si="505"/>
        <v>0.8214285714285714</v>
      </c>
      <c r="AE1890" s="164">
        <f t="shared" si="506"/>
        <v>45.72</v>
      </c>
      <c r="AF1890" s="165">
        <f t="shared" si="507"/>
        <v>0.56182827915504674</v>
      </c>
      <c r="AH1890" t="str">
        <f t="shared" si="508"/>
        <v>2025</v>
      </c>
    </row>
    <row r="1891" spans="1:34" x14ac:dyDescent="0.25">
      <c r="A1891" s="249" t="s">
        <v>573</v>
      </c>
      <c r="D1891" s="282" t="str">
        <f t="shared" si="493"/>
        <v>Q2 2025</v>
      </c>
      <c r="E1891" s="114" t="s">
        <v>138</v>
      </c>
      <c r="F1891" s="115" t="s">
        <v>84</v>
      </c>
      <c r="G1891" s="157" t="s">
        <v>43</v>
      </c>
      <c r="H1891" s="157" t="s">
        <v>197</v>
      </c>
      <c r="I1891" s="116" t="s">
        <v>73</v>
      </c>
      <c r="J1891" s="116" t="s">
        <v>45</v>
      </c>
      <c r="K1891" s="116" t="s">
        <v>70</v>
      </c>
      <c r="L1891" s="116" t="s">
        <v>70</v>
      </c>
      <c r="M1891" s="116" t="s">
        <v>131</v>
      </c>
      <c r="N1891" s="117">
        <v>1.4</v>
      </c>
      <c r="O1891" s="146">
        <v>400</v>
      </c>
      <c r="P1891" s="146">
        <v>400</v>
      </c>
      <c r="Q1891" s="242">
        <v>3.1890000000000001</v>
      </c>
      <c r="R1891" s="118" t="str">
        <f t="shared" si="494"/>
        <v>400 - 499</v>
      </c>
      <c r="S1891" s="118" t="str">
        <f t="shared" si="495"/>
        <v>1.4 - 1.59</v>
      </c>
      <c r="T1891" s="119">
        <f t="shared" si="496"/>
        <v>4.4645999999999999</v>
      </c>
      <c r="U1891" s="120">
        <f t="shared" si="497"/>
        <v>2.0162669351999996</v>
      </c>
      <c r="V1891" s="161">
        <f t="shared" si="498"/>
        <v>4.4645999999999999</v>
      </c>
      <c r="W1891" s="161">
        <f t="shared" si="499"/>
        <v>1803.9708201631202</v>
      </c>
      <c r="X1891" s="121">
        <f t="shared" si="500"/>
        <v>35.274964927971091</v>
      </c>
      <c r="Y1891" s="188">
        <v>11.061450275312351</v>
      </c>
      <c r="Z1891" s="148">
        <f t="shared" si="501"/>
        <v>1</v>
      </c>
      <c r="AA1891" s="148">
        <f t="shared" si="502"/>
        <v>1</v>
      </c>
      <c r="AB1891" s="122">
        <f t="shared" si="503"/>
        <v>404.06101782088433</v>
      </c>
      <c r="AC1891" s="30">
        <f t="shared" si="504"/>
        <v>632.25679999999988</v>
      </c>
      <c r="AD1891" s="31">
        <f t="shared" si="505"/>
        <v>1</v>
      </c>
      <c r="AE1891" s="164">
        <f t="shared" si="506"/>
        <v>35.559999999999995</v>
      </c>
      <c r="AF1891" s="165">
        <f t="shared" si="507"/>
        <v>35.274964927971091</v>
      </c>
      <c r="AH1891" t="str">
        <f t="shared" si="508"/>
        <v>2025</v>
      </c>
    </row>
    <row r="1892" spans="1:34" x14ac:dyDescent="0.25">
      <c r="A1892" s="249" t="s">
        <v>573</v>
      </c>
      <c r="D1892" s="282" t="str">
        <f t="shared" si="493"/>
        <v>Q2 2025</v>
      </c>
      <c r="E1892" s="114" t="s">
        <v>138</v>
      </c>
      <c r="F1892" s="115" t="s">
        <v>84</v>
      </c>
      <c r="G1892" s="157" t="s">
        <v>43</v>
      </c>
      <c r="H1892" s="157" t="s">
        <v>197</v>
      </c>
      <c r="I1892" s="116" t="s">
        <v>73</v>
      </c>
      <c r="J1892" s="116" t="s">
        <v>45</v>
      </c>
      <c r="K1892" s="116" t="s">
        <v>70</v>
      </c>
      <c r="L1892" s="116" t="s">
        <v>70</v>
      </c>
      <c r="M1892" s="116" t="s">
        <v>465</v>
      </c>
      <c r="N1892" s="117">
        <v>1.58</v>
      </c>
      <c r="O1892" s="146">
        <v>320</v>
      </c>
      <c r="P1892" s="146">
        <v>360</v>
      </c>
      <c r="Q1892" s="242">
        <v>0.67400000000000004</v>
      </c>
      <c r="R1892" s="118" t="str">
        <f t="shared" si="494"/>
        <v>300 - 399</v>
      </c>
      <c r="S1892" s="118" t="str">
        <f t="shared" si="495"/>
        <v>1.4 - 1.59</v>
      </c>
      <c r="T1892" s="119">
        <f t="shared" si="496"/>
        <v>1.0649200000000001</v>
      </c>
      <c r="U1892" s="120">
        <f t="shared" si="497"/>
        <v>0.53902138780601372</v>
      </c>
      <c r="V1892" s="161">
        <f t="shared" si="498"/>
        <v>1.0649200000000001</v>
      </c>
      <c r="W1892" s="161">
        <f t="shared" si="499"/>
        <v>324.64138984424028</v>
      </c>
      <c r="X1892" s="121">
        <f t="shared" si="500"/>
        <v>6.5683059318271333</v>
      </c>
      <c r="Y1892" s="188">
        <v>9.7452610264497519</v>
      </c>
      <c r="Z1892" s="148">
        <f t="shared" si="501"/>
        <v>8</v>
      </c>
      <c r="AA1892" s="148">
        <f t="shared" si="502"/>
        <v>9</v>
      </c>
      <c r="AB1892" s="122">
        <f t="shared" si="503"/>
        <v>304.8504956656277</v>
      </c>
      <c r="AC1892" s="30">
        <f t="shared" si="504"/>
        <v>799.73499674482753</v>
      </c>
      <c r="AD1892" s="31">
        <f t="shared" si="505"/>
        <v>0.88888888888888884</v>
      </c>
      <c r="AE1892" s="164">
        <f t="shared" si="506"/>
        <v>40.131999999999998</v>
      </c>
      <c r="AF1892" s="165">
        <f t="shared" si="507"/>
        <v>6.5683059318271333</v>
      </c>
      <c r="AH1892" t="str">
        <f t="shared" si="508"/>
        <v>2025</v>
      </c>
    </row>
    <row r="1893" spans="1:34" x14ac:dyDescent="0.25">
      <c r="A1893" s="249" t="s">
        <v>573</v>
      </c>
      <c r="D1893" s="282" t="str">
        <f t="shared" si="493"/>
        <v>Q2 2025</v>
      </c>
      <c r="E1893" s="114" t="s">
        <v>138</v>
      </c>
      <c r="F1893" s="115" t="s">
        <v>84</v>
      </c>
      <c r="G1893" s="157" t="s">
        <v>43</v>
      </c>
      <c r="H1893" s="157" t="s">
        <v>197</v>
      </c>
      <c r="I1893" s="116" t="s">
        <v>89</v>
      </c>
      <c r="J1893" s="116" t="s">
        <v>45</v>
      </c>
      <c r="K1893" s="116" t="s">
        <v>55</v>
      </c>
      <c r="L1893" s="116" t="s">
        <v>55</v>
      </c>
      <c r="M1893" s="116" t="s">
        <v>562</v>
      </c>
      <c r="N1893" s="117">
        <v>1.6</v>
      </c>
      <c r="O1893" s="146">
        <v>256</v>
      </c>
      <c r="P1893" s="146">
        <v>402</v>
      </c>
      <c r="Q1893" s="242">
        <v>0.1</v>
      </c>
      <c r="R1893" s="118" t="str">
        <f t="shared" si="494"/>
        <v>200 - 299</v>
      </c>
      <c r="S1893" s="118" t="str">
        <f t="shared" si="495"/>
        <v>1.6 - 1.79</v>
      </c>
      <c r="T1893" s="119">
        <f t="shared" si="496"/>
        <v>0.16000000000000003</v>
      </c>
      <c r="U1893" s="120">
        <f t="shared" si="497"/>
        <v>7.4830697875847493E-2</v>
      </c>
      <c r="V1893" s="161">
        <f t="shared" si="498"/>
        <v>0.16</v>
      </c>
      <c r="W1893" s="161">
        <f t="shared" si="499"/>
        <v>47.659206875482099</v>
      </c>
      <c r="X1893" s="121">
        <f t="shared" si="500"/>
        <v>0.53836609523338763</v>
      </c>
      <c r="Y1893" s="188">
        <v>5.3836609523338765</v>
      </c>
      <c r="Z1893" s="148">
        <f t="shared" si="501"/>
        <v>128</v>
      </c>
      <c r="AA1893" s="148">
        <f t="shared" si="502"/>
        <v>201</v>
      </c>
      <c r="AB1893" s="122">
        <f t="shared" si="503"/>
        <v>297.8700429717631</v>
      </c>
      <c r="AC1893" s="30">
        <f t="shared" si="504"/>
        <v>748.30697875847488</v>
      </c>
      <c r="AD1893" s="31">
        <f t="shared" si="505"/>
        <v>0.63681592039800994</v>
      </c>
      <c r="AE1893" s="164">
        <f t="shared" si="506"/>
        <v>40.64</v>
      </c>
      <c r="AF1893" s="165">
        <f t="shared" si="507"/>
        <v>0.53836609523338763</v>
      </c>
      <c r="AH1893" t="str">
        <f t="shared" si="508"/>
        <v>2025</v>
      </c>
    </row>
    <row r="1894" spans="1:34" x14ac:dyDescent="0.25">
      <c r="A1894" s="249" t="s">
        <v>573</v>
      </c>
      <c r="D1894" s="282" t="str">
        <f t="shared" si="493"/>
        <v>Q2 2025</v>
      </c>
      <c r="E1894" s="114" t="s">
        <v>138</v>
      </c>
      <c r="F1894" s="115" t="s">
        <v>84</v>
      </c>
      <c r="G1894" s="157" t="s">
        <v>43</v>
      </c>
      <c r="H1894" s="157" t="s">
        <v>197</v>
      </c>
      <c r="I1894" s="116" t="s">
        <v>73</v>
      </c>
      <c r="J1894" s="116" t="s">
        <v>45</v>
      </c>
      <c r="K1894" s="116" t="s">
        <v>80</v>
      </c>
      <c r="L1894" s="116" t="s">
        <v>80</v>
      </c>
      <c r="M1894" s="116"/>
      <c r="N1894" s="117">
        <v>1.85</v>
      </c>
      <c r="O1894" s="146">
        <v>390</v>
      </c>
      <c r="P1894" s="146">
        <v>450</v>
      </c>
      <c r="Q1894" s="242">
        <v>0.23699999999999999</v>
      </c>
      <c r="R1894" s="118" t="str">
        <f t="shared" si="494"/>
        <v>300 - 399</v>
      </c>
      <c r="S1894" s="118" t="str">
        <f t="shared" si="495"/>
        <v>1.8 - 1.99</v>
      </c>
      <c r="T1894" s="119">
        <f t="shared" si="496"/>
        <v>0.43845000000000001</v>
      </c>
      <c r="U1894" s="120">
        <f t="shared" si="497"/>
        <v>0.25899872467385787</v>
      </c>
      <c r="V1894" s="161">
        <f t="shared" si="498"/>
        <v>0.43845000000000006</v>
      </c>
      <c r="W1894" s="161">
        <f t="shared" si="499"/>
        <v>141.12947034549515</v>
      </c>
      <c r="X1894" s="121">
        <f t="shared" si="500"/>
        <v>2.7255426659091722</v>
      </c>
      <c r="Y1894" s="188">
        <v>11.500180024933217</v>
      </c>
      <c r="Z1894" s="148">
        <f t="shared" si="501"/>
        <v>13</v>
      </c>
      <c r="AA1894" s="148">
        <f t="shared" si="502"/>
        <v>15</v>
      </c>
      <c r="AB1894" s="122">
        <f t="shared" si="503"/>
        <v>321.88270120993309</v>
      </c>
      <c r="AC1894" s="30">
        <f t="shared" si="504"/>
        <v>1092.8216230964467</v>
      </c>
      <c r="AD1894" s="31">
        <f t="shared" si="505"/>
        <v>0.8666666666666667</v>
      </c>
      <c r="AE1894" s="164">
        <f t="shared" si="506"/>
        <v>46.99</v>
      </c>
      <c r="AF1894" s="165">
        <f t="shared" si="507"/>
        <v>2.7255426659091722</v>
      </c>
      <c r="AH1894" t="str">
        <f t="shared" si="508"/>
        <v>2025</v>
      </c>
    </row>
    <row r="1895" spans="1:34" x14ac:dyDescent="0.25">
      <c r="A1895" s="249" t="s">
        <v>573</v>
      </c>
      <c r="D1895" s="282" t="str">
        <f t="shared" si="493"/>
        <v>Q2 2025</v>
      </c>
      <c r="E1895" s="114" t="s">
        <v>138</v>
      </c>
      <c r="F1895" s="115" t="s">
        <v>84</v>
      </c>
      <c r="G1895" s="157" t="s">
        <v>43</v>
      </c>
      <c r="H1895" s="157" t="s">
        <v>197</v>
      </c>
      <c r="I1895" s="116" t="s">
        <v>73</v>
      </c>
      <c r="J1895" s="116" t="s">
        <v>45</v>
      </c>
      <c r="K1895" s="116" t="s">
        <v>80</v>
      </c>
      <c r="L1895" s="116" t="s">
        <v>80</v>
      </c>
      <c r="M1895" s="116" t="s">
        <v>430</v>
      </c>
      <c r="N1895" s="117">
        <v>1.43</v>
      </c>
      <c r="O1895" s="146">
        <v>466</v>
      </c>
      <c r="P1895" s="146">
        <v>466</v>
      </c>
      <c r="Q1895" s="242">
        <v>0.24099999999999999</v>
      </c>
      <c r="R1895" s="118" t="str">
        <f t="shared" si="494"/>
        <v>400 - 499</v>
      </c>
      <c r="S1895" s="118" t="str">
        <f t="shared" si="495"/>
        <v>1.4 - 1.59</v>
      </c>
      <c r="T1895" s="119">
        <f t="shared" si="496"/>
        <v>0.34462999999999999</v>
      </c>
      <c r="U1895" s="120">
        <f t="shared" si="497"/>
        <v>0.15897416592199998</v>
      </c>
      <c r="V1895" s="161">
        <f t="shared" si="498"/>
        <v>0.34462999999999999</v>
      </c>
      <c r="W1895" s="161">
        <f t="shared" si="499"/>
        <v>158.82466833587281</v>
      </c>
      <c r="X1895" s="121">
        <f t="shared" si="500"/>
        <v>3.0147766655669521</v>
      </c>
      <c r="Y1895" s="188">
        <v>12.509446745091088</v>
      </c>
      <c r="Z1895" s="148">
        <f t="shared" si="501"/>
        <v>1</v>
      </c>
      <c r="AA1895" s="148">
        <f t="shared" si="502"/>
        <v>1</v>
      </c>
      <c r="AB1895" s="122">
        <f t="shared" si="503"/>
        <v>460.85560843766592</v>
      </c>
      <c r="AC1895" s="30">
        <f t="shared" si="504"/>
        <v>659.64384199999984</v>
      </c>
      <c r="AD1895" s="31">
        <f t="shared" si="505"/>
        <v>1</v>
      </c>
      <c r="AE1895" s="164">
        <f t="shared" si="506"/>
        <v>36.321999999999996</v>
      </c>
      <c r="AF1895" s="165">
        <f t="shared" si="507"/>
        <v>3.0147766655669521</v>
      </c>
      <c r="AH1895" t="str">
        <f t="shared" si="508"/>
        <v>2025</v>
      </c>
    </row>
    <row r="1896" spans="1:34" x14ac:dyDescent="0.25">
      <c r="A1896" s="249" t="s">
        <v>573</v>
      </c>
      <c r="D1896" s="282" t="str">
        <f t="shared" si="493"/>
        <v>Q2 2025</v>
      </c>
      <c r="E1896" s="114" t="s">
        <v>138</v>
      </c>
      <c r="F1896" s="115" t="s">
        <v>84</v>
      </c>
      <c r="G1896" s="157" t="s">
        <v>43</v>
      </c>
      <c r="H1896" s="157" t="s">
        <v>197</v>
      </c>
      <c r="I1896" s="116" t="s">
        <v>50</v>
      </c>
      <c r="J1896" s="116" t="s">
        <v>45</v>
      </c>
      <c r="K1896" s="116" t="s">
        <v>81</v>
      </c>
      <c r="L1896" s="116" t="s">
        <v>81</v>
      </c>
      <c r="M1896" s="116" t="s">
        <v>468</v>
      </c>
      <c r="N1896" s="117">
        <v>1.6160000000000001</v>
      </c>
      <c r="O1896" s="146">
        <v>192</v>
      </c>
      <c r="P1896" s="146">
        <v>490</v>
      </c>
      <c r="Q1896" s="242">
        <v>0.2</v>
      </c>
      <c r="R1896" s="118" t="str">
        <f t="shared" si="494"/>
        <v>300 - 399</v>
      </c>
      <c r="S1896" s="118" t="str">
        <f t="shared" si="495"/>
        <v>1.6 - 1.79</v>
      </c>
      <c r="T1896" s="119">
        <f t="shared" si="496"/>
        <v>0.32320000000000004</v>
      </c>
      <c r="U1896" s="120">
        <f t="shared" si="497"/>
        <v>0.11446010177097153</v>
      </c>
      <c r="V1896" s="161">
        <f t="shared" si="498"/>
        <v>0.32319999999999999</v>
      </c>
      <c r="W1896" s="161">
        <f t="shared" si="499"/>
        <v>105.25473861066779</v>
      </c>
      <c r="X1896" s="121">
        <f t="shared" si="500"/>
        <v>1.9490522052899504</v>
      </c>
      <c r="Y1896" s="188">
        <v>9.7452610264497519</v>
      </c>
      <c r="Z1896" s="148">
        <f t="shared" si="501"/>
        <v>96</v>
      </c>
      <c r="AA1896" s="148">
        <f t="shared" si="502"/>
        <v>245</v>
      </c>
      <c r="AB1896" s="122">
        <f t="shared" si="503"/>
        <v>325.66441401815524</v>
      </c>
      <c r="AC1896" s="30">
        <f t="shared" si="504"/>
        <v>572.30050885485764</v>
      </c>
      <c r="AD1896" s="31">
        <f t="shared" si="505"/>
        <v>0.39183673469387753</v>
      </c>
      <c r="AE1896" s="164">
        <f t="shared" si="506"/>
        <v>41.046399999999998</v>
      </c>
      <c r="AF1896" s="165">
        <f t="shared" si="507"/>
        <v>1.9490522052899504</v>
      </c>
      <c r="AH1896" t="str">
        <f t="shared" si="508"/>
        <v>2025</v>
      </c>
    </row>
    <row r="1897" spans="1:34" x14ac:dyDescent="0.25">
      <c r="A1897" s="249" t="s">
        <v>573</v>
      </c>
      <c r="D1897" s="282" t="str">
        <f t="shared" si="493"/>
        <v>Q2 2025</v>
      </c>
      <c r="E1897" s="114" t="s">
        <v>138</v>
      </c>
      <c r="F1897" s="115" t="s">
        <v>84</v>
      </c>
      <c r="G1897" s="157" t="s">
        <v>43</v>
      </c>
      <c r="H1897" s="157" t="s">
        <v>197</v>
      </c>
      <c r="I1897" s="116" t="s">
        <v>58</v>
      </c>
      <c r="J1897" s="116" t="s">
        <v>45</v>
      </c>
      <c r="K1897" s="116" t="s">
        <v>81</v>
      </c>
      <c r="L1897" s="116" t="s">
        <v>81</v>
      </c>
      <c r="M1897" s="116" t="s">
        <v>279</v>
      </c>
      <c r="N1897" s="117">
        <v>1.6</v>
      </c>
      <c r="O1897" s="146">
        <v>320</v>
      </c>
      <c r="P1897" s="146">
        <v>360</v>
      </c>
      <c r="Q1897" s="242">
        <v>7.0000000000000007E-2</v>
      </c>
      <c r="R1897" s="118" t="str">
        <f t="shared" si="494"/>
        <v>300 - 399</v>
      </c>
      <c r="S1897" s="118" t="str">
        <f t="shared" si="495"/>
        <v>1.6 - 1.79</v>
      </c>
      <c r="T1897" s="119">
        <f t="shared" si="496"/>
        <v>0.11200000000000002</v>
      </c>
      <c r="U1897" s="120">
        <f t="shared" si="497"/>
        <v>5.7407671613793107E-2</v>
      </c>
      <c r="V1897" s="161">
        <f t="shared" si="498"/>
        <v>0.11200000000000002</v>
      </c>
      <c r="W1897" s="161">
        <f t="shared" si="499"/>
        <v>33.716464820618427</v>
      </c>
      <c r="X1897" s="121">
        <f t="shared" si="500"/>
        <v>0.68216827185148265</v>
      </c>
      <c r="Y1897" s="188">
        <v>9.7452610264497519</v>
      </c>
      <c r="Z1897" s="148">
        <f t="shared" si="501"/>
        <v>8</v>
      </c>
      <c r="AA1897" s="148">
        <f t="shared" si="502"/>
        <v>9</v>
      </c>
      <c r="AB1897" s="122">
        <f t="shared" si="503"/>
        <v>301.03986446980736</v>
      </c>
      <c r="AC1897" s="30">
        <f t="shared" si="504"/>
        <v>820.10959448275855</v>
      </c>
      <c r="AD1897" s="31">
        <f t="shared" si="505"/>
        <v>0.88888888888888884</v>
      </c>
      <c r="AE1897" s="164">
        <f t="shared" si="506"/>
        <v>40.64</v>
      </c>
      <c r="AF1897" s="165">
        <f t="shared" si="507"/>
        <v>0.68216827185148265</v>
      </c>
      <c r="AH1897" t="str">
        <f t="shared" si="508"/>
        <v>2025</v>
      </c>
    </row>
    <row r="1898" spans="1:34" x14ac:dyDescent="0.25">
      <c r="A1898" s="249" t="s">
        <v>573</v>
      </c>
      <c r="D1898" s="282" t="str">
        <f t="shared" si="493"/>
        <v>Q2 2025</v>
      </c>
      <c r="E1898" s="114" t="s">
        <v>138</v>
      </c>
      <c r="F1898" s="115" t="s">
        <v>84</v>
      </c>
      <c r="G1898" s="157" t="s">
        <v>43</v>
      </c>
      <c r="H1898" s="157" t="s">
        <v>197</v>
      </c>
      <c r="I1898" s="116" t="s">
        <v>72</v>
      </c>
      <c r="J1898" s="116" t="s">
        <v>45</v>
      </c>
      <c r="K1898" s="116" t="s">
        <v>81</v>
      </c>
      <c r="L1898" s="116" t="s">
        <v>81</v>
      </c>
      <c r="M1898" s="116"/>
      <c r="N1898" s="117">
        <v>1.72</v>
      </c>
      <c r="O1898" s="146">
        <v>212</v>
      </c>
      <c r="P1898" s="146">
        <v>520</v>
      </c>
      <c r="Q1898" s="242">
        <v>1.1499999999999999</v>
      </c>
      <c r="R1898" s="118" t="str">
        <f t="shared" si="494"/>
        <v>300 - 399</v>
      </c>
      <c r="S1898" s="118" t="str">
        <f t="shared" si="495"/>
        <v>1.6 - 1.79</v>
      </c>
      <c r="T1898" s="119">
        <f t="shared" si="496"/>
        <v>1.9779999999999998</v>
      </c>
      <c r="U1898" s="120">
        <f t="shared" si="497"/>
        <v>0.76732049770074562</v>
      </c>
      <c r="V1898" s="161">
        <f t="shared" si="498"/>
        <v>1.9779999999999998</v>
      </c>
      <c r="W1898" s="161">
        <f t="shared" si="499"/>
        <v>645.78823154343718</v>
      </c>
      <c r="X1898" s="121">
        <f t="shared" si="500"/>
        <v>13.225207028673198</v>
      </c>
      <c r="Y1898" s="188">
        <v>11.500180024933217</v>
      </c>
      <c r="Z1898" s="148">
        <f t="shared" si="501"/>
        <v>53</v>
      </c>
      <c r="AA1898" s="148">
        <f t="shared" si="502"/>
        <v>130</v>
      </c>
      <c r="AB1898" s="122">
        <f t="shared" si="503"/>
        <v>326.48545578535754</v>
      </c>
      <c r="AC1898" s="30">
        <f t="shared" si="504"/>
        <v>667.23521539195269</v>
      </c>
      <c r="AD1898" s="31">
        <f t="shared" si="505"/>
        <v>0.40769230769230769</v>
      </c>
      <c r="AE1898" s="164">
        <f t="shared" si="506"/>
        <v>43.687999999999995</v>
      </c>
      <c r="AF1898" s="165">
        <f t="shared" si="507"/>
        <v>13.225207028673198</v>
      </c>
      <c r="AH1898" t="str">
        <f t="shared" si="508"/>
        <v>2025</v>
      </c>
    </row>
    <row r="1899" spans="1:34" x14ac:dyDescent="0.25">
      <c r="A1899" s="249" t="s">
        <v>573</v>
      </c>
      <c r="D1899" s="282" t="str">
        <f t="shared" si="493"/>
        <v>Q2 2025</v>
      </c>
      <c r="E1899" s="114" t="s">
        <v>138</v>
      </c>
      <c r="F1899" s="115" t="s">
        <v>84</v>
      </c>
      <c r="G1899" s="157" t="s">
        <v>43</v>
      </c>
      <c r="H1899" s="157" t="s">
        <v>197</v>
      </c>
      <c r="I1899" s="116" t="s">
        <v>72</v>
      </c>
      <c r="J1899" s="116" t="s">
        <v>45</v>
      </c>
      <c r="K1899" s="116" t="s">
        <v>81</v>
      </c>
      <c r="L1899" s="116" t="s">
        <v>81</v>
      </c>
      <c r="M1899" s="116" t="s">
        <v>293</v>
      </c>
      <c r="N1899" s="117">
        <v>1.6160000000000001</v>
      </c>
      <c r="O1899" s="146">
        <v>192</v>
      </c>
      <c r="P1899" s="146">
        <v>490</v>
      </c>
      <c r="Q1899" s="242">
        <v>0.625</v>
      </c>
      <c r="R1899" s="118" t="str">
        <f t="shared" si="494"/>
        <v>300 - 399</v>
      </c>
      <c r="S1899" s="118" t="str">
        <f t="shared" si="495"/>
        <v>1.6 - 1.79</v>
      </c>
      <c r="T1899" s="119">
        <f t="shared" si="496"/>
        <v>1.01</v>
      </c>
      <c r="U1899" s="120">
        <f t="shared" si="497"/>
        <v>0.35768781803428601</v>
      </c>
      <c r="V1899" s="161">
        <f t="shared" si="498"/>
        <v>1.01</v>
      </c>
      <c r="W1899" s="161">
        <f t="shared" si="499"/>
        <v>328.92105815833679</v>
      </c>
      <c r="X1899" s="121">
        <f t="shared" si="500"/>
        <v>6.1043219186787345</v>
      </c>
      <c r="Y1899" s="188">
        <v>9.7669150698859752</v>
      </c>
      <c r="Z1899" s="148">
        <f t="shared" si="501"/>
        <v>96</v>
      </c>
      <c r="AA1899" s="148">
        <f t="shared" si="502"/>
        <v>245</v>
      </c>
      <c r="AB1899" s="122">
        <f t="shared" si="503"/>
        <v>325.66441401815524</v>
      </c>
      <c r="AC1899" s="30">
        <f t="shared" si="504"/>
        <v>572.30050885485764</v>
      </c>
      <c r="AD1899" s="31">
        <f t="shared" si="505"/>
        <v>0.39183673469387753</v>
      </c>
      <c r="AE1899" s="164">
        <f t="shared" si="506"/>
        <v>41.046399999999998</v>
      </c>
      <c r="AF1899" s="165">
        <f t="shared" si="507"/>
        <v>6.1043219186787345</v>
      </c>
      <c r="AH1899" t="str">
        <f t="shared" si="508"/>
        <v>2025</v>
      </c>
    </row>
    <row r="1900" spans="1:34" x14ac:dyDescent="0.25">
      <c r="A1900" s="249" t="s">
        <v>573</v>
      </c>
      <c r="D1900" s="282" t="str">
        <f t="shared" si="493"/>
        <v>Q2 2025</v>
      </c>
      <c r="E1900" s="114" t="s">
        <v>138</v>
      </c>
      <c r="F1900" s="115" t="s">
        <v>84</v>
      </c>
      <c r="G1900" s="157" t="s">
        <v>43</v>
      </c>
      <c r="H1900" s="157" t="s">
        <v>197</v>
      </c>
      <c r="I1900" s="116" t="s">
        <v>72</v>
      </c>
      <c r="J1900" s="116" t="s">
        <v>45</v>
      </c>
      <c r="K1900" s="116" t="s">
        <v>81</v>
      </c>
      <c r="L1900" s="116" t="s">
        <v>81</v>
      </c>
      <c r="M1900" s="116" t="s">
        <v>427</v>
      </c>
      <c r="N1900" s="117">
        <v>1.74</v>
      </c>
      <c r="O1900" s="146">
        <v>336</v>
      </c>
      <c r="P1900" s="146">
        <v>480</v>
      </c>
      <c r="Q1900" s="242">
        <v>0.996</v>
      </c>
      <c r="R1900" s="118" t="str">
        <f t="shared" si="494"/>
        <v>300 - 399</v>
      </c>
      <c r="S1900" s="118" t="str">
        <f t="shared" si="495"/>
        <v>1.6 - 1.79</v>
      </c>
      <c r="T1900" s="119">
        <f t="shared" si="496"/>
        <v>1.7330399999999999</v>
      </c>
      <c r="U1900" s="120">
        <f t="shared" si="497"/>
        <v>0.9139807310303355</v>
      </c>
      <c r="V1900" s="161">
        <f t="shared" si="498"/>
        <v>1.7330400000000001</v>
      </c>
      <c r="W1900" s="161">
        <f t="shared" si="499"/>
        <v>583.57101087699687</v>
      </c>
      <c r="X1900" s="121">
        <f t="shared" si="500"/>
        <v>11.191619320768531</v>
      </c>
      <c r="Y1900" s="188">
        <v>11.236565583100935</v>
      </c>
      <c r="Z1900" s="148">
        <f t="shared" si="501"/>
        <v>7</v>
      </c>
      <c r="AA1900" s="148">
        <f t="shared" si="502"/>
        <v>10</v>
      </c>
      <c r="AB1900" s="122">
        <f t="shared" si="503"/>
        <v>336.73256870989525</v>
      </c>
      <c r="AC1900" s="30">
        <f t="shared" si="504"/>
        <v>917.65133637583881</v>
      </c>
      <c r="AD1900" s="31">
        <f t="shared" si="505"/>
        <v>0.7</v>
      </c>
      <c r="AE1900" s="164">
        <f t="shared" si="506"/>
        <v>44.195999999999998</v>
      </c>
      <c r="AF1900" s="165">
        <f t="shared" si="507"/>
        <v>11.191619320768531</v>
      </c>
      <c r="AH1900" t="str">
        <f t="shared" si="508"/>
        <v>2025</v>
      </c>
    </row>
    <row r="1901" spans="1:34" x14ac:dyDescent="0.25">
      <c r="A1901" s="249" t="s">
        <v>573</v>
      </c>
      <c r="D1901" s="282" t="str">
        <f t="shared" si="493"/>
        <v>Q2 2025</v>
      </c>
      <c r="E1901" s="114" t="s">
        <v>138</v>
      </c>
      <c r="F1901" s="115" t="s">
        <v>84</v>
      </c>
      <c r="G1901" s="157" t="s">
        <v>43</v>
      </c>
      <c r="H1901" s="157" t="s">
        <v>197</v>
      </c>
      <c r="I1901" s="116" t="s">
        <v>72</v>
      </c>
      <c r="J1901" s="116" t="s">
        <v>45</v>
      </c>
      <c r="K1901" s="116" t="s">
        <v>81</v>
      </c>
      <c r="L1901" s="116" t="s">
        <v>81</v>
      </c>
      <c r="M1901" s="116" t="s">
        <v>488</v>
      </c>
      <c r="N1901" s="117">
        <v>2.0699999999999998</v>
      </c>
      <c r="O1901" s="146">
        <v>432</v>
      </c>
      <c r="P1901" s="146">
        <v>514</v>
      </c>
      <c r="Q1901" s="242">
        <v>0.47699999999999998</v>
      </c>
      <c r="R1901" s="118" t="str">
        <f t="shared" si="494"/>
        <v>300 - 399</v>
      </c>
      <c r="S1901" s="118" t="str">
        <f t="shared" si="495"/>
        <v>2.00+</v>
      </c>
      <c r="T1901" s="119">
        <f t="shared" si="496"/>
        <v>0.98738999999999988</v>
      </c>
      <c r="U1901" s="120">
        <f t="shared" si="497"/>
        <v>0.64948659859064639</v>
      </c>
      <c r="V1901" s="161">
        <f t="shared" si="498"/>
        <v>0.98738999999999999</v>
      </c>
      <c r="W1901" s="161">
        <f t="shared" si="499"/>
        <v>320.27273343199226</v>
      </c>
      <c r="X1901" s="121">
        <f t="shared" si="500"/>
        <v>5.3598417831391458</v>
      </c>
      <c r="Y1901" s="188">
        <v>11.236565583100935</v>
      </c>
      <c r="Z1901" s="148">
        <f t="shared" si="501"/>
        <v>216</v>
      </c>
      <c r="AA1901" s="148">
        <f t="shared" si="502"/>
        <v>257</v>
      </c>
      <c r="AB1901" s="122">
        <f t="shared" si="503"/>
        <v>324.3629502344487</v>
      </c>
      <c r="AC1901" s="30">
        <f t="shared" si="504"/>
        <v>1361.6071249279798</v>
      </c>
      <c r="AD1901" s="31">
        <f t="shared" si="505"/>
        <v>0.84046692607003892</v>
      </c>
      <c r="AE1901" s="164">
        <f t="shared" si="506"/>
        <v>52.577999999999996</v>
      </c>
      <c r="AF1901" s="165">
        <f t="shared" si="507"/>
        <v>5.3598417831391458</v>
      </c>
      <c r="AH1901" t="str">
        <f t="shared" si="508"/>
        <v>2025</v>
      </c>
    </row>
    <row r="1902" spans="1:34" x14ac:dyDescent="0.25">
      <c r="A1902" s="249" t="s">
        <v>573</v>
      </c>
      <c r="D1902" s="282" t="str">
        <f t="shared" si="493"/>
        <v>Q2 2025</v>
      </c>
      <c r="E1902" s="114" t="s">
        <v>138</v>
      </c>
      <c r="F1902" s="115" t="s">
        <v>84</v>
      </c>
      <c r="G1902" s="157" t="s">
        <v>43</v>
      </c>
      <c r="H1902" s="157" t="s">
        <v>197</v>
      </c>
      <c r="I1902" s="116" t="s">
        <v>89</v>
      </c>
      <c r="J1902" s="116" t="s">
        <v>45</v>
      </c>
      <c r="K1902" s="116" t="s">
        <v>81</v>
      </c>
      <c r="L1902" s="116" t="s">
        <v>81</v>
      </c>
      <c r="M1902" s="116" t="s">
        <v>485</v>
      </c>
      <c r="N1902" s="117">
        <v>1.6160000000000001</v>
      </c>
      <c r="O1902" s="146">
        <v>192</v>
      </c>
      <c r="P1902" s="146">
        <v>490</v>
      </c>
      <c r="Q1902" s="242">
        <v>0.3</v>
      </c>
      <c r="R1902" s="118" t="str">
        <f t="shared" si="494"/>
        <v>300 - 399</v>
      </c>
      <c r="S1902" s="118" t="str">
        <f t="shared" si="495"/>
        <v>1.6 - 1.79</v>
      </c>
      <c r="T1902" s="119">
        <f t="shared" si="496"/>
        <v>0.48480000000000001</v>
      </c>
      <c r="U1902" s="120">
        <f t="shared" si="497"/>
        <v>0.17169015265645729</v>
      </c>
      <c r="V1902" s="161">
        <f t="shared" si="498"/>
        <v>0.48480000000000001</v>
      </c>
      <c r="W1902" s="161">
        <f t="shared" si="499"/>
        <v>157.88210791600167</v>
      </c>
      <c r="X1902" s="121">
        <f t="shared" si="500"/>
        <v>2.9300745209657926</v>
      </c>
      <c r="Y1902" s="188">
        <v>9.7669150698859752</v>
      </c>
      <c r="Z1902" s="148">
        <f t="shared" si="501"/>
        <v>96</v>
      </c>
      <c r="AA1902" s="148">
        <f t="shared" si="502"/>
        <v>245</v>
      </c>
      <c r="AB1902" s="122">
        <f t="shared" si="503"/>
        <v>325.66441401815524</v>
      </c>
      <c r="AC1902" s="30">
        <f t="shared" si="504"/>
        <v>572.30050885485764</v>
      </c>
      <c r="AD1902" s="31">
        <f t="shared" si="505"/>
        <v>0.39183673469387753</v>
      </c>
      <c r="AE1902" s="164">
        <f t="shared" si="506"/>
        <v>41.046399999999998</v>
      </c>
      <c r="AF1902" s="165">
        <f t="shared" si="507"/>
        <v>2.9300745209657926</v>
      </c>
      <c r="AH1902" t="str">
        <f t="shared" si="508"/>
        <v>2025</v>
      </c>
    </row>
    <row r="1903" spans="1:34" x14ac:dyDescent="0.25">
      <c r="A1903" s="249" t="s">
        <v>573</v>
      </c>
      <c r="D1903" s="282" t="str">
        <f t="shared" si="493"/>
        <v>Q2 2025</v>
      </c>
      <c r="E1903" s="114" t="s">
        <v>138</v>
      </c>
      <c r="F1903" s="115" t="s">
        <v>84</v>
      </c>
      <c r="G1903" s="157" t="s">
        <v>43</v>
      </c>
      <c r="H1903" s="157" t="s">
        <v>197</v>
      </c>
      <c r="I1903" s="116" t="s">
        <v>73</v>
      </c>
      <c r="J1903" s="116" t="s">
        <v>45</v>
      </c>
      <c r="K1903" s="116" t="s">
        <v>81</v>
      </c>
      <c r="L1903" s="116" t="s">
        <v>81</v>
      </c>
      <c r="M1903" s="116" t="s">
        <v>489</v>
      </c>
      <c r="N1903" s="117">
        <v>1.76</v>
      </c>
      <c r="O1903" s="146">
        <v>450</v>
      </c>
      <c r="P1903" s="146">
        <v>450</v>
      </c>
      <c r="Q1903" s="242">
        <v>1.113</v>
      </c>
      <c r="R1903" s="118" t="str">
        <f t="shared" si="494"/>
        <v>300 - 399</v>
      </c>
      <c r="S1903" s="118" t="str">
        <f t="shared" si="495"/>
        <v>1.6 - 1.79</v>
      </c>
      <c r="T1903" s="119">
        <f t="shared" si="496"/>
        <v>1.95888</v>
      </c>
      <c r="U1903" s="120">
        <f t="shared" si="497"/>
        <v>1.1121360983040001</v>
      </c>
      <c r="V1903" s="161">
        <f t="shared" si="498"/>
        <v>1.9588800000000002</v>
      </c>
      <c r="W1903" s="161">
        <f t="shared" si="499"/>
        <v>708.30886271456473</v>
      </c>
      <c r="X1903" s="121">
        <f t="shared" si="500"/>
        <v>13.629611353527052</v>
      </c>
      <c r="Y1903" s="188">
        <v>12.245832303258807</v>
      </c>
      <c r="Z1903" s="148">
        <f t="shared" si="501"/>
        <v>1</v>
      </c>
      <c r="AA1903" s="148">
        <f t="shared" si="502"/>
        <v>1</v>
      </c>
      <c r="AB1903" s="122">
        <f t="shared" si="503"/>
        <v>361.58869492493909</v>
      </c>
      <c r="AC1903" s="30">
        <f t="shared" si="504"/>
        <v>999.22380800000008</v>
      </c>
      <c r="AD1903" s="31">
        <f t="shared" si="505"/>
        <v>1</v>
      </c>
      <c r="AE1903" s="164">
        <f t="shared" si="506"/>
        <v>44.704000000000001</v>
      </c>
      <c r="AF1903" s="165">
        <f t="shared" si="507"/>
        <v>13.629611353527052</v>
      </c>
      <c r="AH1903" t="str">
        <f t="shared" si="508"/>
        <v>2025</v>
      </c>
    </row>
    <row r="1904" spans="1:34" x14ac:dyDescent="0.25">
      <c r="A1904" s="249" t="s">
        <v>573</v>
      </c>
      <c r="D1904" s="282" t="str">
        <f t="shared" si="493"/>
        <v>Q2 2025</v>
      </c>
      <c r="E1904" s="114" t="s">
        <v>138</v>
      </c>
      <c r="F1904" s="115" t="s">
        <v>84</v>
      </c>
      <c r="G1904" s="157" t="s">
        <v>43</v>
      </c>
      <c r="H1904" s="157" t="s">
        <v>197</v>
      </c>
      <c r="I1904" s="116" t="s">
        <v>73</v>
      </c>
      <c r="J1904" s="116" t="s">
        <v>45</v>
      </c>
      <c r="K1904" s="116" t="s">
        <v>81</v>
      </c>
      <c r="L1904" s="116" t="s">
        <v>81</v>
      </c>
      <c r="M1904" s="116" t="s">
        <v>470</v>
      </c>
      <c r="N1904" s="117">
        <v>1.43</v>
      </c>
      <c r="O1904" s="146">
        <v>466</v>
      </c>
      <c r="P1904" s="146">
        <v>466</v>
      </c>
      <c r="Q1904" s="242">
        <v>0.17699999999999999</v>
      </c>
      <c r="R1904" s="118" t="str">
        <f t="shared" si="494"/>
        <v>400 - 499</v>
      </c>
      <c r="S1904" s="118" t="str">
        <f t="shared" si="495"/>
        <v>1.4 - 1.59</v>
      </c>
      <c r="T1904" s="119">
        <f t="shared" si="496"/>
        <v>0.25311</v>
      </c>
      <c r="U1904" s="120">
        <f t="shared" si="497"/>
        <v>0.11675696003399996</v>
      </c>
      <c r="V1904" s="161">
        <f t="shared" si="498"/>
        <v>0.25310999999999995</v>
      </c>
      <c r="W1904" s="161">
        <f t="shared" si="499"/>
        <v>116.64716305165761</v>
      </c>
      <c r="X1904" s="121">
        <f t="shared" si="500"/>
        <v>2.2141720738811226</v>
      </c>
      <c r="Y1904" s="188">
        <v>12.509446745091088</v>
      </c>
      <c r="Z1904" s="148">
        <f t="shared" si="501"/>
        <v>1</v>
      </c>
      <c r="AA1904" s="148">
        <f t="shared" si="502"/>
        <v>1</v>
      </c>
      <c r="AB1904" s="122">
        <f t="shared" si="503"/>
        <v>460.85560843766592</v>
      </c>
      <c r="AC1904" s="30">
        <f t="shared" si="504"/>
        <v>659.64384199999984</v>
      </c>
      <c r="AD1904" s="31">
        <f t="shared" si="505"/>
        <v>1</v>
      </c>
      <c r="AE1904" s="164">
        <f t="shared" si="506"/>
        <v>36.321999999999996</v>
      </c>
      <c r="AF1904" s="165">
        <f t="shared" si="507"/>
        <v>2.2141720738811226</v>
      </c>
      <c r="AH1904" t="str">
        <f t="shared" si="508"/>
        <v>2025</v>
      </c>
    </row>
    <row r="1905" spans="1:34" x14ac:dyDescent="0.25">
      <c r="A1905" s="249" t="s">
        <v>573</v>
      </c>
      <c r="D1905" s="282" t="str">
        <f t="shared" si="493"/>
        <v>Q2 2025</v>
      </c>
      <c r="E1905" s="114" t="s">
        <v>138</v>
      </c>
      <c r="F1905" s="115" t="s">
        <v>84</v>
      </c>
      <c r="G1905" s="157" t="s">
        <v>43</v>
      </c>
      <c r="H1905" s="157" t="s">
        <v>197</v>
      </c>
      <c r="I1905" s="116" t="s">
        <v>73</v>
      </c>
      <c r="J1905" s="116" t="s">
        <v>45</v>
      </c>
      <c r="K1905" s="116" t="s">
        <v>81</v>
      </c>
      <c r="L1905" s="116" t="s">
        <v>81</v>
      </c>
      <c r="M1905" s="116" t="s">
        <v>488</v>
      </c>
      <c r="N1905" s="117">
        <v>2.0699999999999998</v>
      </c>
      <c r="O1905" s="146">
        <v>464</v>
      </c>
      <c r="P1905" s="146">
        <v>464</v>
      </c>
      <c r="Q1905" s="242">
        <v>0.54700000000000004</v>
      </c>
      <c r="R1905" s="118" t="str">
        <f t="shared" si="494"/>
        <v>300 - 399</v>
      </c>
      <c r="S1905" s="118" t="str">
        <f t="shared" si="495"/>
        <v>2.00+</v>
      </c>
      <c r="T1905" s="119">
        <f t="shared" si="496"/>
        <v>1.13229</v>
      </c>
      <c r="U1905" s="120">
        <f t="shared" si="497"/>
        <v>0.75607600397399999</v>
      </c>
      <c r="V1905" s="161">
        <f t="shared" si="498"/>
        <v>1.13229</v>
      </c>
      <c r="W1905" s="161">
        <f t="shared" si="499"/>
        <v>358.93871583879053</v>
      </c>
      <c r="X1905" s="121">
        <f t="shared" si="500"/>
        <v>4.0107393297336387</v>
      </c>
      <c r="Y1905" s="188">
        <v>7.3322474035349874</v>
      </c>
      <c r="Z1905" s="148">
        <f t="shared" si="501"/>
        <v>1</v>
      </c>
      <c r="AA1905" s="148">
        <f t="shared" si="502"/>
        <v>1</v>
      </c>
      <c r="AB1905" s="122">
        <f t="shared" si="503"/>
        <v>317.00246035802712</v>
      </c>
      <c r="AC1905" s="30">
        <f t="shared" si="504"/>
        <v>1382.2230419999999</v>
      </c>
      <c r="AD1905" s="31">
        <f t="shared" si="505"/>
        <v>1</v>
      </c>
      <c r="AE1905" s="164">
        <f t="shared" si="506"/>
        <v>52.577999999999996</v>
      </c>
      <c r="AF1905" s="165">
        <f t="shared" si="507"/>
        <v>4.0107393297336387</v>
      </c>
      <c r="AH1905" t="str">
        <f t="shared" si="508"/>
        <v>2025</v>
      </c>
    </row>
    <row r="1906" spans="1:34" x14ac:dyDescent="0.25">
      <c r="A1906" s="249" t="s">
        <v>573</v>
      </c>
      <c r="D1906" s="282" t="str">
        <f t="shared" si="493"/>
        <v>Q2 2025</v>
      </c>
      <c r="E1906" s="114" t="s">
        <v>138</v>
      </c>
      <c r="F1906" s="115" t="s">
        <v>84</v>
      </c>
      <c r="G1906" s="157" t="s">
        <v>43</v>
      </c>
      <c r="H1906" s="157" t="s">
        <v>197</v>
      </c>
      <c r="I1906" s="116" t="s">
        <v>73</v>
      </c>
      <c r="J1906" s="116" t="s">
        <v>45</v>
      </c>
      <c r="K1906" s="116" t="s">
        <v>81</v>
      </c>
      <c r="L1906" s="116" t="s">
        <v>81</v>
      </c>
      <c r="M1906" s="116" t="s">
        <v>427</v>
      </c>
      <c r="N1906" s="117">
        <v>1.74</v>
      </c>
      <c r="O1906" s="146">
        <v>336</v>
      </c>
      <c r="P1906" s="146">
        <v>480</v>
      </c>
      <c r="Q1906" s="242">
        <v>0.96799999999999997</v>
      </c>
      <c r="R1906" s="118" t="str">
        <f t="shared" si="494"/>
        <v>300 - 399</v>
      </c>
      <c r="S1906" s="118" t="str">
        <f t="shared" si="495"/>
        <v>1.6 - 1.79</v>
      </c>
      <c r="T1906" s="119">
        <f t="shared" si="496"/>
        <v>1.68432</v>
      </c>
      <c r="U1906" s="120">
        <f t="shared" si="497"/>
        <v>0.88828649361181189</v>
      </c>
      <c r="V1906" s="161">
        <f t="shared" si="498"/>
        <v>1.6843199999999998</v>
      </c>
      <c r="W1906" s="161">
        <f t="shared" si="499"/>
        <v>567.16540012945075</v>
      </c>
      <c r="X1906" s="121">
        <f t="shared" si="500"/>
        <v>10.876995484441705</v>
      </c>
      <c r="Y1906" s="188">
        <v>11.236565583100935</v>
      </c>
      <c r="Z1906" s="148">
        <f t="shared" si="501"/>
        <v>7</v>
      </c>
      <c r="AA1906" s="148">
        <f t="shared" si="502"/>
        <v>10</v>
      </c>
      <c r="AB1906" s="122">
        <f t="shared" si="503"/>
        <v>336.73256870989525</v>
      </c>
      <c r="AC1906" s="30">
        <f t="shared" si="504"/>
        <v>917.65133637583881</v>
      </c>
      <c r="AD1906" s="31">
        <f t="shared" si="505"/>
        <v>0.7</v>
      </c>
      <c r="AE1906" s="164">
        <f t="shared" si="506"/>
        <v>44.195999999999998</v>
      </c>
      <c r="AF1906" s="165">
        <f t="shared" si="507"/>
        <v>10.876995484441705</v>
      </c>
      <c r="AH1906" t="str">
        <f t="shared" si="508"/>
        <v>2025</v>
      </c>
    </row>
    <row r="1907" spans="1:34" x14ac:dyDescent="0.25">
      <c r="A1907" s="249" t="s">
        <v>573</v>
      </c>
      <c r="D1907" s="282" t="str">
        <f t="shared" si="493"/>
        <v>Q2 2025</v>
      </c>
      <c r="E1907" s="114" t="s">
        <v>138</v>
      </c>
      <c r="F1907" s="115" t="s">
        <v>84</v>
      </c>
      <c r="G1907" s="157" t="s">
        <v>43</v>
      </c>
      <c r="H1907" s="157" t="s">
        <v>197</v>
      </c>
      <c r="I1907" s="116" t="s">
        <v>73</v>
      </c>
      <c r="J1907" s="116" t="s">
        <v>45</v>
      </c>
      <c r="K1907" s="116" t="s">
        <v>81</v>
      </c>
      <c r="L1907" s="116" t="s">
        <v>81</v>
      </c>
      <c r="M1907" s="116" t="s">
        <v>485</v>
      </c>
      <c r="N1907" s="117">
        <v>1.6160000000000001</v>
      </c>
      <c r="O1907" s="146">
        <v>192</v>
      </c>
      <c r="P1907" s="146">
        <v>490</v>
      </c>
      <c r="Q1907" s="242">
        <v>1.2E-2</v>
      </c>
      <c r="R1907" s="118" t="str">
        <f t="shared" si="494"/>
        <v>300 - 399</v>
      </c>
      <c r="S1907" s="118" t="str">
        <f t="shared" si="495"/>
        <v>1.6 - 1.79</v>
      </c>
      <c r="T1907" s="119">
        <f t="shared" si="496"/>
        <v>1.9392000000000003E-2</v>
      </c>
      <c r="U1907" s="120">
        <f t="shared" si="497"/>
        <v>6.8676061062582913E-3</v>
      </c>
      <c r="V1907" s="161">
        <f t="shared" si="498"/>
        <v>1.9392000000000003E-2</v>
      </c>
      <c r="W1907" s="161">
        <f t="shared" si="499"/>
        <v>6.3152843166400672</v>
      </c>
      <c r="X1907" s="121">
        <f t="shared" si="500"/>
        <v>0.13483878699721122</v>
      </c>
      <c r="Y1907" s="188">
        <v>11.236565583100935</v>
      </c>
      <c r="Z1907" s="148">
        <f t="shared" si="501"/>
        <v>96</v>
      </c>
      <c r="AA1907" s="148">
        <f t="shared" si="502"/>
        <v>245</v>
      </c>
      <c r="AB1907" s="122">
        <f t="shared" si="503"/>
        <v>325.66441401815524</v>
      </c>
      <c r="AC1907" s="30">
        <f t="shared" si="504"/>
        <v>572.30050885485764</v>
      </c>
      <c r="AD1907" s="31">
        <f t="shared" si="505"/>
        <v>0.39183673469387753</v>
      </c>
      <c r="AE1907" s="164">
        <f t="shared" si="506"/>
        <v>41.046399999999998</v>
      </c>
      <c r="AF1907" s="165">
        <f t="shared" si="507"/>
        <v>0.13483878699721122</v>
      </c>
      <c r="AH1907" t="str">
        <f t="shared" si="508"/>
        <v>2025</v>
      </c>
    </row>
    <row r="1908" spans="1:34" x14ac:dyDescent="0.25">
      <c r="A1908" s="249" t="s">
        <v>573</v>
      </c>
      <c r="D1908" s="282" t="str">
        <f t="shared" si="493"/>
        <v>Q3 2025</v>
      </c>
      <c r="E1908" s="114" t="s">
        <v>138</v>
      </c>
      <c r="F1908" s="115" t="s">
        <v>85</v>
      </c>
      <c r="G1908" s="157" t="s">
        <v>43</v>
      </c>
      <c r="H1908" s="157" t="s">
        <v>197</v>
      </c>
      <c r="I1908" s="116" t="s">
        <v>64</v>
      </c>
      <c r="J1908" s="116" t="s">
        <v>51</v>
      </c>
      <c r="K1908" s="116" t="s">
        <v>46</v>
      </c>
      <c r="L1908" s="116" t="s">
        <v>46</v>
      </c>
      <c r="M1908" s="116"/>
      <c r="N1908" s="117">
        <v>1.96</v>
      </c>
      <c r="O1908" s="146">
        <v>416</v>
      </c>
      <c r="P1908" s="146">
        <v>496</v>
      </c>
      <c r="Q1908" s="242">
        <v>1.6961569999999999</v>
      </c>
      <c r="R1908" s="118" t="str">
        <f t="shared" si="494"/>
        <v>300 - 399</v>
      </c>
      <c r="S1908" s="118" t="str">
        <f t="shared" si="495"/>
        <v>1.8 - 1.99</v>
      </c>
      <c r="T1908" s="119">
        <f t="shared" si="496"/>
        <v>3.3244677199999999</v>
      </c>
      <c r="U1908" s="120">
        <f t="shared" si="497"/>
        <v>2.0698171799810621</v>
      </c>
      <c r="V1908" s="161">
        <f t="shared" si="498"/>
        <v>3.3244677199999999</v>
      </c>
      <c r="W1908" s="161">
        <f t="shared" si="499"/>
        <v>1098.0203051678386</v>
      </c>
      <c r="X1908" s="121">
        <f t="shared" si="500"/>
        <v>48.875407361075531</v>
      </c>
      <c r="Y1908" s="188">
        <v>28.815379331674801</v>
      </c>
      <c r="Z1908" s="148">
        <f t="shared" si="501"/>
        <v>26</v>
      </c>
      <c r="AA1908" s="148">
        <f t="shared" si="502"/>
        <v>31</v>
      </c>
      <c r="AB1908" s="122">
        <f t="shared" si="503"/>
        <v>330.28454406765564</v>
      </c>
      <c r="AC1908" s="30">
        <f t="shared" si="504"/>
        <v>1220.2981091850945</v>
      </c>
      <c r="AD1908" s="31">
        <f t="shared" si="505"/>
        <v>0.83870967741935487</v>
      </c>
      <c r="AE1908" s="164">
        <f t="shared" si="506"/>
        <v>49.783999999999999</v>
      </c>
      <c r="AF1908" s="165">
        <f t="shared" si="507"/>
        <v>48.875407361075531</v>
      </c>
      <c r="AH1908" t="str">
        <f t="shared" si="508"/>
        <v>2025</v>
      </c>
    </row>
    <row r="1909" spans="1:34" x14ac:dyDescent="0.25">
      <c r="A1909" s="249" t="s">
        <v>573</v>
      </c>
      <c r="D1909" s="282" t="str">
        <f t="shared" si="493"/>
        <v>Q3 2025</v>
      </c>
      <c r="E1909" s="114" t="s">
        <v>138</v>
      </c>
      <c r="F1909" s="115" t="s">
        <v>85</v>
      </c>
      <c r="G1909" s="157" t="s">
        <v>43</v>
      </c>
      <c r="H1909" s="157" t="s">
        <v>197</v>
      </c>
      <c r="I1909" s="116" t="s">
        <v>64</v>
      </c>
      <c r="J1909" s="116" t="s">
        <v>51</v>
      </c>
      <c r="K1909" s="116" t="s">
        <v>46</v>
      </c>
      <c r="L1909" s="116" t="s">
        <v>46</v>
      </c>
      <c r="M1909" s="116"/>
      <c r="N1909" s="117">
        <v>1.99</v>
      </c>
      <c r="O1909" s="146">
        <v>410</v>
      </c>
      <c r="P1909" s="146">
        <v>502</v>
      </c>
      <c r="Q1909" s="242">
        <v>5.0038429999999998</v>
      </c>
      <c r="R1909" s="118" t="str">
        <f t="shared" si="494"/>
        <v>300 - 399</v>
      </c>
      <c r="S1909" s="118" t="str">
        <f t="shared" si="495"/>
        <v>1.8 - 1.99</v>
      </c>
      <c r="T1909" s="119">
        <f t="shared" si="496"/>
        <v>9.9576475699999989</v>
      </c>
      <c r="U1909" s="120">
        <f t="shared" si="497"/>
        <v>6.2633692832800767</v>
      </c>
      <c r="V1909" s="161">
        <f t="shared" si="498"/>
        <v>9.9576475700000007</v>
      </c>
      <c r="W1909" s="161">
        <f t="shared" si="499"/>
        <v>3243.2623700663685</v>
      </c>
      <c r="X1909" s="121">
        <f t="shared" si="500"/>
        <v>144.18763416114564</v>
      </c>
      <c r="Y1909" s="188">
        <v>28.815379331674801</v>
      </c>
      <c r="Z1909" s="148">
        <f t="shared" si="501"/>
        <v>205</v>
      </c>
      <c r="AA1909" s="148">
        <f t="shared" si="502"/>
        <v>251</v>
      </c>
      <c r="AB1909" s="122">
        <f t="shared" si="503"/>
        <v>325.7056797066748</v>
      </c>
      <c r="AC1909" s="30">
        <f t="shared" si="504"/>
        <v>1251.7117909734732</v>
      </c>
      <c r="AD1909" s="31">
        <f t="shared" si="505"/>
        <v>0.81673306772908372</v>
      </c>
      <c r="AE1909" s="164">
        <f t="shared" si="506"/>
        <v>50.545999999999999</v>
      </c>
      <c r="AF1909" s="165">
        <f t="shared" si="507"/>
        <v>144.18763416114564</v>
      </c>
      <c r="AH1909" t="str">
        <f t="shared" si="508"/>
        <v>2025</v>
      </c>
    </row>
    <row r="1910" spans="1:34" x14ac:dyDescent="0.25">
      <c r="A1910" s="249" t="s">
        <v>573</v>
      </c>
      <c r="D1910" s="282" t="str">
        <f t="shared" si="493"/>
        <v>Q3 2025</v>
      </c>
      <c r="E1910" s="114" t="s">
        <v>138</v>
      </c>
      <c r="F1910" s="115" t="s">
        <v>85</v>
      </c>
      <c r="G1910" s="157" t="s">
        <v>43</v>
      </c>
      <c r="H1910" s="157" t="s">
        <v>197</v>
      </c>
      <c r="I1910" s="116" t="s">
        <v>64</v>
      </c>
      <c r="J1910" s="116" t="s">
        <v>51</v>
      </c>
      <c r="K1910" s="116" t="s">
        <v>46</v>
      </c>
      <c r="L1910" s="116" t="s">
        <v>46</v>
      </c>
      <c r="M1910" s="116"/>
      <c r="N1910" s="117">
        <v>1.57</v>
      </c>
      <c r="O1910" s="146">
        <v>324</v>
      </c>
      <c r="P1910" s="146">
        <v>394</v>
      </c>
      <c r="Q1910" s="242">
        <v>2.7</v>
      </c>
      <c r="R1910" s="118" t="str">
        <f t="shared" si="494"/>
        <v>300 - 399</v>
      </c>
      <c r="S1910" s="118" t="str">
        <f t="shared" si="495"/>
        <v>1.4 - 1.59</v>
      </c>
      <c r="T1910" s="119">
        <f t="shared" si="496"/>
        <v>4.2390000000000008</v>
      </c>
      <c r="U1910" s="120">
        <f t="shared" si="497"/>
        <v>2.1064173027152511</v>
      </c>
      <c r="V1910" s="161">
        <f t="shared" si="498"/>
        <v>4.2390000000000008</v>
      </c>
      <c r="W1910" s="161">
        <f t="shared" si="499"/>
        <v>1377.2964386797782</v>
      </c>
      <c r="X1910" s="121">
        <f t="shared" si="500"/>
        <v>66.172100321625734</v>
      </c>
      <c r="Y1910" s="188">
        <v>24.508185304305826</v>
      </c>
      <c r="Z1910" s="148">
        <f t="shared" si="501"/>
        <v>162</v>
      </c>
      <c r="AA1910" s="148">
        <f t="shared" si="502"/>
        <v>197</v>
      </c>
      <c r="AB1910" s="122">
        <f t="shared" si="503"/>
        <v>324.91069560740226</v>
      </c>
      <c r="AC1910" s="30">
        <f t="shared" si="504"/>
        <v>780.154556561204</v>
      </c>
      <c r="AD1910" s="31">
        <f t="shared" si="505"/>
        <v>0.82233502538071068</v>
      </c>
      <c r="AE1910" s="164">
        <f t="shared" si="506"/>
        <v>39.878</v>
      </c>
      <c r="AF1910" s="165">
        <f t="shared" si="507"/>
        <v>66.172100321625734</v>
      </c>
      <c r="AH1910" t="str">
        <f t="shared" si="508"/>
        <v>2025</v>
      </c>
    </row>
    <row r="1911" spans="1:34" x14ac:dyDescent="0.25">
      <c r="A1911" s="249" t="s">
        <v>573</v>
      </c>
      <c r="D1911" s="282" t="str">
        <f t="shared" si="493"/>
        <v>Q3 2025</v>
      </c>
      <c r="E1911" s="114" t="s">
        <v>138</v>
      </c>
      <c r="F1911" s="115" t="s">
        <v>85</v>
      </c>
      <c r="G1911" s="157" t="s">
        <v>43</v>
      </c>
      <c r="H1911" s="157" t="s">
        <v>197</v>
      </c>
      <c r="I1911" s="116" t="s">
        <v>64</v>
      </c>
      <c r="J1911" s="116" t="s">
        <v>51</v>
      </c>
      <c r="K1911" s="116" t="s">
        <v>46</v>
      </c>
      <c r="L1911" s="116" t="s">
        <v>46</v>
      </c>
      <c r="M1911" s="116"/>
      <c r="N1911" s="117">
        <v>1.77</v>
      </c>
      <c r="O1911" s="146">
        <v>374</v>
      </c>
      <c r="P1911" s="146">
        <v>446</v>
      </c>
      <c r="Q1911" s="242">
        <v>0.94445400000000002</v>
      </c>
      <c r="R1911" s="118" t="str">
        <f t="shared" si="494"/>
        <v>300 - 399</v>
      </c>
      <c r="S1911" s="118" t="str">
        <f t="shared" si="495"/>
        <v>1.6 - 1.79</v>
      </c>
      <c r="T1911" s="119">
        <f t="shared" si="496"/>
        <v>1.6716835800000001</v>
      </c>
      <c r="U1911" s="120">
        <f t="shared" si="497"/>
        <v>0.93987065589127006</v>
      </c>
      <c r="V1911" s="161">
        <f t="shared" si="498"/>
        <v>1.6716835800000001</v>
      </c>
      <c r="W1911" s="161">
        <f t="shared" si="499"/>
        <v>549.72739951983101</v>
      </c>
      <c r="X1911" s="121">
        <f t="shared" si="500"/>
        <v>23.146853643392856</v>
      </c>
      <c r="Y1911" s="188">
        <v>24.508185304305826</v>
      </c>
      <c r="Z1911" s="148">
        <f t="shared" si="501"/>
        <v>187</v>
      </c>
      <c r="AA1911" s="148">
        <f t="shared" si="502"/>
        <v>223</v>
      </c>
      <c r="AB1911" s="122">
        <f t="shared" si="503"/>
        <v>328.84656288831349</v>
      </c>
      <c r="AC1911" s="30">
        <f t="shared" si="504"/>
        <v>995.14709651425062</v>
      </c>
      <c r="AD1911" s="31">
        <f t="shared" si="505"/>
        <v>0.83856502242152464</v>
      </c>
      <c r="AE1911" s="164">
        <f t="shared" si="506"/>
        <v>44.957999999999998</v>
      </c>
      <c r="AF1911" s="165">
        <f t="shared" si="507"/>
        <v>23.146853643392856</v>
      </c>
      <c r="AH1911" t="str">
        <f t="shared" si="508"/>
        <v>2025</v>
      </c>
    </row>
    <row r="1912" spans="1:34" x14ac:dyDescent="0.25">
      <c r="A1912" s="249" t="s">
        <v>573</v>
      </c>
      <c r="D1912" s="282" t="str">
        <f t="shared" si="493"/>
        <v>Q3 2025</v>
      </c>
      <c r="E1912" s="114" t="s">
        <v>138</v>
      </c>
      <c r="F1912" s="115" t="s">
        <v>85</v>
      </c>
      <c r="G1912" s="157" t="s">
        <v>43</v>
      </c>
      <c r="H1912" s="157" t="s">
        <v>197</v>
      </c>
      <c r="I1912" s="116" t="s">
        <v>64</v>
      </c>
      <c r="J1912" s="116" t="s">
        <v>51</v>
      </c>
      <c r="K1912" s="116" t="s">
        <v>46</v>
      </c>
      <c r="L1912" s="116" t="s">
        <v>46</v>
      </c>
      <c r="M1912" s="116"/>
      <c r="N1912" s="117">
        <v>1.78</v>
      </c>
      <c r="O1912" s="146">
        <v>368</v>
      </c>
      <c r="P1912" s="146">
        <v>448</v>
      </c>
      <c r="Q1912" s="242">
        <v>4.955546</v>
      </c>
      <c r="R1912" s="118" t="str">
        <f t="shared" si="494"/>
        <v>300 - 399</v>
      </c>
      <c r="S1912" s="118" t="str">
        <f t="shared" si="495"/>
        <v>1.6 - 1.79</v>
      </c>
      <c r="T1912" s="119">
        <f t="shared" si="496"/>
        <v>8.8208718800000003</v>
      </c>
      <c r="U1912" s="120">
        <f t="shared" si="497"/>
        <v>4.96844047387067</v>
      </c>
      <c r="V1912" s="161">
        <f t="shared" si="498"/>
        <v>8.8208718800000003</v>
      </c>
      <c r="W1912" s="161">
        <f t="shared" si="499"/>
        <v>2873.0544549234032</v>
      </c>
      <c r="X1912" s="121">
        <f t="shared" si="500"/>
        <v>121.45143965201152</v>
      </c>
      <c r="Y1912" s="188">
        <v>24.508185304305826</v>
      </c>
      <c r="Z1912" s="148">
        <f t="shared" si="501"/>
        <v>23</v>
      </c>
      <c r="AA1912" s="148">
        <f t="shared" si="502"/>
        <v>28</v>
      </c>
      <c r="AB1912" s="122">
        <f t="shared" si="503"/>
        <v>325.71093810325283</v>
      </c>
      <c r="AC1912" s="30">
        <f t="shared" si="504"/>
        <v>1002.6020288926123</v>
      </c>
      <c r="AD1912" s="31">
        <f t="shared" si="505"/>
        <v>0.8214285714285714</v>
      </c>
      <c r="AE1912" s="164">
        <f t="shared" si="506"/>
        <v>45.211999999999996</v>
      </c>
      <c r="AF1912" s="165">
        <f t="shared" si="507"/>
        <v>121.45143965201152</v>
      </c>
      <c r="AH1912" t="str">
        <f t="shared" si="508"/>
        <v>2025</v>
      </c>
    </row>
    <row r="1913" spans="1:34" x14ac:dyDescent="0.25">
      <c r="A1913" s="249" t="s">
        <v>573</v>
      </c>
      <c r="D1913" s="282" t="str">
        <f t="shared" si="493"/>
        <v>Q3 2025</v>
      </c>
      <c r="E1913" s="114" t="s">
        <v>138</v>
      </c>
      <c r="F1913" s="115" t="s">
        <v>85</v>
      </c>
      <c r="G1913" s="157" t="s">
        <v>43</v>
      </c>
      <c r="H1913" s="157" t="s">
        <v>197</v>
      </c>
      <c r="I1913" s="116" t="s">
        <v>64</v>
      </c>
      <c r="J1913" s="116" t="s">
        <v>51</v>
      </c>
      <c r="K1913" s="116" t="s">
        <v>46</v>
      </c>
      <c r="L1913" s="116" t="s">
        <v>46</v>
      </c>
      <c r="M1913" s="116"/>
      <c r="N1913" s="117">
        <v>1.9</v>
      </c>
      <c r="O1913" s="146">
        <v>396</v>
      </c>
      <c r="P1913" s="146">
        <v>484</v>
      </c>
      <c r="Q1913" s="242">
        <v>1.6881E-2</v>
      </c>
      <c r="R1913" s="118" t="str">
        <f t="shared" si="494"/>
        <v>300 - 399</v>
      </c>
      <c r="S1913" s="118" t="str">
        <f t="shared" si="495"/>
        <v>1.8 - 1.99</v>
      </c>
      <c r="T1913" s="119">
        <f t="shared" si="496"/>
        <v>3.2073899999999995E-2</v>
      </c>
      <c r="U1913" s="120">
        <f t="shared" si="497"/>
        <v>1.9268887013091086E-2</v>
      </c>
      <c r="V1913" s="161">
        <f t="shared" si="498"/>
        <v>3.2073900000000002E-2</v>
      </c>
      <c r="W1913" s="161">
        <f t="shared" si="499"/>
        <v>10.556659919623819</v>
      </c>
      <c r="X1913" s="121">
        <f t="shared" si="500"/>
        <v>0.45350224773268094</v>
      </c>
      <c r="Y1913" s="188">
        <v>26.864655395573777</v>
      </c>
      <c r="Z1913" s="148">
        <f t="shared" si="501"/>
        <v>9</v>
      </c>
      <c r="AA1913" s="148">
        <f t="shared" si="502"/>
        <v>11</v>
      </c>
      <c r="AB1913" s="122">
        <f t="shared" si="503"/>
        <v>329.135525134886</v>
      </c>
      <c r="AC1913" s="30">
        <f t="shared" si="504"/>
        <v>1141.454120792079</v>
      </c>
      <c r="AD1913" s="31">
        <f t="shared" si="505"/>
        <v>0.81818181818181823</v>
      </c>
      <c r="AE1913" s="164">
        <f t="shared" si="506"/>
        <v>48.26</v>
      </c>
      <c r="AF1913" s="165">
        <f t="shared" si="507"/>
        <v>0.45350224773268094</v>
      </c>
      <c r="AH1913" t="str">
        <f t="shared" si="508"/>
        <v>2025</v>
      </c>
    </row>
    <row r="1914" spans="1:34" x14ac:dyDescent="0.25">
      <c r="A1914" s="249" t="s">
        <v>573</v>
      </c>
      <c r="D1914" s="282" t="str">
        <f t="shared" si="493"/>
        <v>Q3 2025</v>
      </c>
      <c r="E1914" s="114" t="s">
        <v>138</v>
      </c>
      <c r="F1914" s="115" t="s">
        <v>85</v>
      </c>
      <c r="G1914" s="157" t="s">
        <v>43</v>
      </c>
      <c r="H1914" s="157" t="s">
        <v>197</v>
      </c>
      <c r="I1914" s="116" t="s">
        <v>73</v>
      </c>
      <c r="J1914" s="116" t="s">
        <v>51</v>
      </c>
      <c r="K1914" s="116" t="s">
        <v>168</v>
      </c>
      <c r="L1914" s="116" t="s">
        <v>168</v>
      </c>
      <c r="M1914" s="116"/>
      <c r="N1914" s="117">
        <v>1.5</v>
      </c>
      <c r="O1914" s="146">
        <v>464</v>
      </c>
      <c r="P1914" s="146">
        <v>464</v>
      </c>
      <c r="Q1914" s="242">
        <v>0.12883800000000001</v>
      </c>
      <c r="R1914" s="118" t="str">
        <f t="shared" si="494"/>
        <v>400 - 499</v>
      </c>
      <c r="S1914" s="118" t="str">
        <f t="shared" si="495"/>
        <v>1.4 - 1.59</v>
      </c>
      <c r="T1914" s="119">
        <f t="shared" si="496"/>
        <v>0.19325700000000001</v>
      </c>
      <c r="U1914" s="120">
        <f t="shared" si="497"/>
        <v>9.3511264589999976E-2</v>
      </c>
      <c r="V1914" s="161">
        <f t="shared" si="498"/>
        <v>0.19325699999999998</v>
      </c>
      <c r="W1914" s="161">
        <f t="shared" si="499"/>
        <v>84.542863384347513</v>
      </c>
      <c r="X1914" s="121">
        <f t="shared" si="500"/>
        <v>2.5803276969968434</v>
      </c>
      <c r="Y1914" s="188">
        <v>20.027691341039471</v>
      </c>
      <c r="Z1914" s="148">
        <f t="shared" si="501"/>
        <v>1</v>
      </c>
      <c r="AA1914" s="148">
        <f t="shared" si="502"/>
        <v>1</v>
      </c>
      <c r="AB1914" s="122">
        <f t="shared" si="503"/>
        <v>437.46339529407737</v>
      </c>
      <c r="AC1914" s="30">
        <f t="shared" si="504"/>
        <v>725.80499999999984</v>
      </c>
      <c r="AD1914" s="31">
        <f t="shared" si="505"/>
        <v>1</v>
      </c>
      <c r="AE1914" s="164">
        <f t="shared" si="506"/>
        <v>38.099999999999994</v>
      </c>
      <c r="AF1914" s="165">
        <f t="shared" si="507"/>
        <v>2.5803276969968434</v>
      </c>
      <c r="AH1914" t="str">
        <f t="shared" si="508"/>
        <v>2025</v>
      </c>
    </row>
    <row r="1915" spans="1:34" x14ac:dyDescent="0.25">
      <c r="A1915" s="249" t="s">
        <v>573</v>
      </c>
      <c r="D1915" s="282" t="str">
        <f t="shared" si="493"/>
        <v>Q3 2025</v>
      </c>
      <c r="E1915" s="114" t="s">
        <v>138</v>
      </c>
      <c r="F1915" s="115" t="s">
        <v>85</v>
      </c>
      <c r="G1915" s="157" t="s">
        <v>43</v>
      </c>
      <c r="H1915" s="157" t="s">
        <v>197</v>
      </c>
      <c r="I1915" s="116" t="s">
        <v>73</v>
      </c>
      <c r="J1915" s="116" t="s">
        <v>51</v>
      </c>
      <c r="K1915" s="116" t="s">
        <v>75</v>
      </c>
      <c r="L1915" s="116" t="s">
        <v>75</v>
      </c>
      <c r="M1915" s="116"/>
      <c r="N1915" s="117">
        <v>1.48</v>
      </c>
      <c r="O1915" s="146">
        <v>466</v>
      </c>
      <c r="P1915" s="146">
        <v>466</v>
      </c>
      <c r="Q1915" s="242">
        <v>0.85486300000000004</v>
      </c>
      <c r="R1915" s="118" t="str">
        <f t="shared" si="494"/>
        <v>400 - 499</v>
      </c>
      <c r="S1915" s="118" t="str">
        <f t="shared" si="495"/>
        <v>1.4 - 1.59</v>
      </c>
      <c r="T1915" s="119">
        <f t="shared" si="496"/>
        <v>1.26519724</v>
      </c>
      <c r="U1915" s="120">
        <f t="shared" si="497"/>
        <v>0.60402844200521599</v>
      </c>
      <c r="V1915" s="161">
        <f t="shared" si="498"/>
        <v>1.26519724</v>
      </c>
      <c r="W1915" s="161">
        <f t="shared" si="499"/>
        <v>563.37482343406327</v>
      </c>
      <c r="X1915" s="121">
        <f t="shared" si="500"/>
        <v>16.914729139397281</v>
      </c>
      <c r="Y1915" s="188">
        <v>19.786479400087828</v>
      </c>
      <c r="Z1915" s="148">
        <f t="shared" si="501"/>
        <v>1</v>
      </c>
      <c r="AA1915" s="148">
        <f t="shared" si="502"/>
        <v>1</v>
      </c>
      <c r="AB1915" s="122">
        <f t="shared" si="503"/>
        <v>445.28616220666368</v>
      </c>
      <c r="AC1915" s="30">
        <f t="shared" si="504"/>
        <v>706.57923199999993</v>
      </c>
      <c r="AD1915" s="31">
        <f t="shared" si="505"/>
        <v>1</v>
      </c>
      <c r="AE1915" s="164">
        <f t="shared" si="506"/>
        <v>37.591999999999999</v>
      </c>
      <c r="AF1915" s="165">
        <f t="shared" si="507"/>
        <v>16.914729139397281</v>
      </c>
      <c r="AH1915" t="str">
        <f t="shared" si="508"/>
        <v>2025</v>
      </c>
    </row>
    <row r="1916" spans="1:34" x14ac:dyDescent="0.25">
      <c r="A1916" s="249" t="s">
        <v>573</v>
      </c>
      <c r="D1916" s="282" t="str">
        <f t="shared" si="493"/>
        <v>Q3 2025</v>
      </c>
      <c r="E1916" s="114" t="s">
        <v>138</v>
      </c>
      <c r="F1916" s="115" t="s">
        <v>85</v>
      </c>
      <c r="G1916" s="157" t="s">
        <v>43</v>
      </c>
      <c r="H1916" s="157" t="s">
        <v>197</v>
      </c>
      <c r="I1916" s="116" t="s">
        <v>50</v>
      </c>
      <c r="J1916" s="116" t="s">
        <v>51</v>
      </c>
      <c r="K1916" s="116" t="s">
        <v>78</v>
      </c>
      <c r="L1916" s="116" t="s">
        <v>78</v>
      </c>
      <c r="M1916" s="116"/>
      <c r="N1916" s="117">
        <v>1.91</v>
      </c>
      <c r="O1916" s="146">
        <v>378</v>
      </c>
      <c r="P1916" s="146">
        <v>496</v>
      </c>
      <c r="Q1916" s="242">
        <v>0.138434</v>
      </c>
      <c r="R1916" s="118" t="str">
        <f t="shared" si="494"/>
        <v>300 - 399</v>
      </c>
      <c r="S1916" s="118" t="str">
        <f t="shared" si="495"/>
        <v>1.8 - 1.99</v>
      </c>
      <c r="T1916" s="119">
        <f t="shared" si="496"/>
        <v>0.26440893999999998</v>
      </c>
      <c r="U1916" s="120">
        <f t="shared" si="497"/>
        <v>0.15707695321595633</v>
      </c>
      <c r="V1916" s="161">
        <f t="shared" si="498"/>
        <v>0.26440893999999998</v>
      </c>
      <c r="W1916" s="161">
        <f t="shared" si="499"/>
        <v>86.329999706060462</v>
      </c>
      <c r="X1916" s="121">
        <f t="shared" si="500"/>
        <v>3.133032434522057</v>
      </c>
      <c r="Y1916" s="188">
        <v>22.631957716471799</v>
      </c>
      <c r="Z1916" s="148">
        <f t="shared" si="501"/>
        <v>189</v>
      </c>
      <c r="AA1916" s="148">
        <f t="shared" si="502"/>
        <v>248</v>
      </c>
      <c r="AB1916" s="122">
        <f t="shared" si="503"/>
        <v>326.5018183804998</v>
      </c>
      <c r="AC1916" s="30">
        <f t="shared" si="504"/>
        <v>1134.6703354375106</v>
      </c>
      <c r="AD1916" s="31">
        <f t="shared" si="505"/>
        <v>0.76209677419354838</v>
      </c>
      <c r="AE1916" s="164">
        <f t="shared" si="506"/>
        <v>48.513999999999996</v>
      </c>
      <c r="AF1916" s="165">
        <f t="shared" si="507"/>
        <v>3.133032434522057</v>
      </c>
      <c r="AH1916" t="str">
        <f t="shared" si="508"/>
        <v>2025</v>
      </c>
    </row>
    <row r="1917" spans="1:34" x14ac:dyDescent="0.25">
      <c r="A1917" s="249" t="s">
        <v>573</v>
      </c>
      <c r="D1917" s="282" t="str">
        <f t="shared" si="493"/>
        <v>Q3 2025</v>
      </c>
      <c r="E1917" s="114" t="s">
        <v>138</v>
      </c>
      <c r="F1917" s="115" t="s">
        <v>85</v>
      </c>
      <c r="G1917" s="157" t="s">
        <v>43</v>
      </c>
      <c r="H1917" s="157" t="s">
        <v>197</v>
      </c>
      <c r="I1917" s="116" t="s">
        <v>88</v>
      </c>
      <c r="J1917" s="116" t="s">
        <v>51</v>
      </c>
      <c r="K1917" s="116" t="s">
        <v>70</v>
      </c>
      <c r="L1917" s="116" t="s">
        <v>74</v>
      </c>
      <c r="M1917" s="116"/>
      <c r="N1917" s="117">
        <v>1.33</v>
      </c>
      <c r="O1917" s="146">
        <v>456</v>
      </c>
      <c r="P1917" s="146">
        <v>456</v>
      </c>
      <c r="Q1917" s="242">
        <v>0.55100000000000005</v>
      </c>
      <c r="R1917" s="118" t="str">
        <f t="shared" si="494"/>
        <v>400 - 499</v>
      </c>
      <c r="S1917" s="118" t="str">
        <f t="shared" si="495"/>
        <v>1.2 - 1.39</v>
      </c>
      <c r="T1917" s="119">
        <f t="shared" si="496"/>
        <v>0.73283000000000009</v>
      </c>
      <c r="U1917" s="120">
        <f t="shared" si="497"/>
        <v>0.31440708086199998</v>
      </c>
      <c r="V1917" s="161">
        <f t="shared" si="498"/>
        <v>0.73283000000000009</v>
      </c>
      <c r="W1917" s="161">
        <f t="shared" si="499"/>
        <v>355.32964282761441</v>
      </c>
      <c r="X1917" s="121">
        <f t="shared" si="500"/>
        <v>9.003424752372478</v>
      </c>
      <c r="Y1917" s="188">
        <v>16.340153815558036</v>
      </c>
      <c r="Z1917" s="148">
        <f t="shared" si="501"/>
        <v>1</v>
      </c>
      <c r="AA1917" s="148">
        <f t="shared" si="502"/>
        <v>1</v>
      </c>
      <c r="AB1917" s="122">
        <f t="shared" si="503"/>
        <v>484.87322138506113</v>
      </c>
      <c r="AC1917" s="30">
        <f t="shared" si="504"/>
        <v>570.61176199999989</v>
      </c>
      <c r="AD1917" s="31">
        <f t="shared" si="505"/>
        <v>1</v>
      </c>
      <c r="AE1917" s="164">
        <f t="shared" si="506"/>
        <v>33.781999999999996</v>
      </c>
      <c r="AF1917" s="165">
        <f t="shared" si="507"/>
        <v>9.003424752372478</v>
      </c>
      <c r="AH1917" t="str">
        <f t="shared" si="508"/>
        <v>2025</v>
      </c>
    </row>
    <row r="1918" spans="1:34" x14ac:dyDescent="0.25">
      <c r="A1918" s="249" t="s">
        <v>573</v>
      </c>
      <c r="D1918" s="282" t="str">
        <f t="shared" si="493"/>
        <v>Q3 2025</v>
      </c>
      <c r="E1918" s="114" t="s">
        <v>138</v>
      </c>
      <c r="F1918" s="115" t="s">
        <v>85</v>
      </c>
      <c r="G1918" s="157" t="s">
        <v>43</v>
      </c>
      <c r="H1918" s="157" t="s">
        <v>197</v>
      </c>
      <c r="I1918" s="116" t="s">
        <v>88</v>
      </c>
      <c r="J1918" s="116" t="s">
        <v>51</v>
      </c>
      <c r="K1918" s="116" t="s">
        <v>70</v>
      </c>
      <c r="L1918" s="116" t="s">
        <v>74</v>
      </c>
      <c r="M1918" s="116"/>
      <c r="N1918" s="117">
        <v>1.49</v>
      </c>
      <c r="O1918" s="146">
        <v>456</v>
      </c>
      <c r="P1918" s="146">
        <v>456</v>
      </c>
      <c r="Q1918" s="242">
        <v>0.24</v>
      </c>
      <c r="R1918" s="118" t="str">
        <f t="shared" si="494"/>
        <v>400 - 499</v>
      </c>
      <c r="S1918" s="118" t="str">
        <f t="shared" si="495"/>
        <v>1.4 - 1.59</v>
      </c>
      <c r="T1918" s="119">
        <f t="shared" si="496"/>
        <v>0.35759999999999997</v>
      </c>
      <c r="U1918" s="120">
        <f t="shared" si="497"/>
        <v>0.17187836591999997</v>
      </c>
      <c r="V1918" s="161">
        <f t="shared" si="498"/>
        <v>0.35759999999999997</v>
      </c>
      <c r="W1918" s="161">
        <f t="shared" si="499"/>
        <v>154.77153226611151</v>
      </c>
      <c r="X1918" s="121">
        <f t="shared" si="500"/>
        <v>3.9216369157339286</v>
      </c>
      <c r="Y1918" s="188">
        <v>16.340153815558036</v>
      </c>
      <c r="Z1918" s="148">
        <f t="shared" si="501"/>
        <v>1</v>
      </c>
      <c r="AA1918" s="148">
        <f t="shared" si="502"/>
        <v>1</v>
      </c>
      <c r="AB1918" s="122">
        <f t="shared" si="503"/>
        <v>432.80629828330962</v>
      </c>
      <c r="AC1918" s="30">
        <f t="shared" si="504"/>
        <v>716.15985799999987</v>
      </c>
      <c r="AD1918" s="31">
        <f t="shared" si="505"/>
        <v>1</v>
      </c>
      <c r="AE1918" s="164">
        <f t="shared" si="506"/>
        <v>37.845999999999997</v>
      </c>
      <c r="AF1918" s="165">
        <f t="shared" si="507"/>
        <v>3.9216369157339286</v>
      </c>
      <c r="AH1918" t="str">
        <f t="shared" si="508"/>
        <v>2025</v>
      </c>
    </row>
    <row r="1919" spans="1:34" x14ac:dyDescent="0.25">
      <c r="A1919" s="249" t="s">
        <v>573</v>
      </c>
      <c r="D1919" s="282" t="str">
        <f t="shared" ref="D1919:D1995" si="509">F1919&amp;" "&amp;E1919</f>
        <v>Q3 2025</v>
      </c>
      <c r="E1919" s="114" t="s">
        <v>138</v>
      </c>
      <c r="F1919" s="115" t="s">
        <v>85</v>
      </c>
      <c r="G1919" s="157" t="s">
        <v>43</v>
      </c>
      <c r="H1919" s="157" t="s">
        <v>197</v>
      </c>
      <c r="I1919" s="116" t="s">
        <v>50</v>
      </c>
      <c r="J1919" s="116" t="s">
        <v>51</v>
      </c>
      <c r="K1919" s="116" t="s">
        <v>70</v>
      </c>
      <c r="L1919" s="116" t="s">
        <v>70</v>
      </c>
      <c r="M1919" s="116"/>
      <c r="N1919" s="117">
        <v>1.2</v>
      </c>
      <c r="O1919" s="146">
        <v>450</v>
      </c>
      <c r="P1919" s="146">
        <v>450</v>
      </c>
      <c r="Q1919" s="242">
        <v>3.4591999999999998E-2</v>
      </c>
      <c r="R1919" s="118" t="str">
        <f t="shared" ref="R1919:R1954" si="510">VLOOKUP(MATCH(AB1919, PPIDefinition, 1), Index2PPICat, 2, FALSE)</f>
        <v>500 - 599</v>
      </c>
      <c r="S1919" s="118" t="str">
        <f t="shared" ref="S1919:S1954" si="511">VLOOKUP(MATCH(N1919, SizeDefinition, 1), Index2SizeCat, 2, FALSE)</f>
        <v>1.2 - 1.39</v>
      </c>
      <c r="T1919" s="119">
        <f t="shared" ref="T1919:T1954" si="512">N1919*Q1919</f>
        <v>4.1510399999999996E-2</v>
      </c>
      <c r="U1919" s="120">
        <f t="shared" ref="U1919:U1954" si="513">Q1919*AC1919/1000</f>
        <v>1.6068509798399994E-2</v>
      </c>
      <c r="V1919" s="161">
        <f t="shared" ref="V1919:V1954" si="514">Q1919*AE1919/25.4</f>
        <v>4.1510399999999996E-2</v>
      </c>
      <c r="W1919" s="161">
        <f t="shared" ref="W1919:W1954" si="515">Q1919*SQRT(O1919^2+P1919^2)</f>
        <v>22.014213997324546</v>
      </c>
      <c r="X1919" s="121">
        <f t="shared" ref="X1919:X1954" si="516">IF(Q1919=0, 0, Q1919*Y1919)</f>
        <v>0.57002178233099376</v>
      </c>
      <c r="Y1919" s="188">
        <v>16.478428027607361</v>
      </c>
      <c r="Z1919" s="148">
        <f t="shared" ref="Z1919:Z1954" si="517">VLOOKUP(O1919&amp;" x "&amp;P1919, Reso2Code, 3, FALSE)</f>
        <v>1</v>
      </c>
      <c r="AA1919" s="148">
        <f t="shared" ref="AA1919:AA1954" si="518">VLOOKUP(O1919&amp;" x "&amp;P1919, Reso2Code, 4, FALSE)</f>
        <v>1</v>
      </c>
      <c r="AB1919" s="122">
        <f t="shared" ref="AB1919:AB1954" si="519">SQRT(O1919^2+P1919^2)/N1919</f>
        <v>530.33008588991072</v>
      </c>
      <c r="AC1919" s="30">
        <f t="shared" ref="AC1919:AC1954" si="520">AE1919^2*AD1919/(1+AD1919^2)</f>
        <v>464.51519999999988</v>
      </c>
      <c r="AD1919" s="31">
        <f t="shared" ref="AD1919:AD1954" si="521">IF(Z1919=0, 0, Z1919/AA1919)</f>
        <v>1</v>
      </c>
      <c r="AE1919" s="164">
        <f t="shared" ref="AE1919:AE1954" si="522">N1919*25.4</f>
        <v>30.479999999999997</v>
      </c>
      <c r="AF1919" s="165">
        <f t="shared" ref="AF1919:AF1954" si="523">Q1919*Y1919</f>
        <v>0.57002178233099376</v>
      </c>
      <c r="AH1919" t="str">
        <f t="shared" ref="AH1919:AH1954" si="524">TEXT(E1919, "####")</f>
        <v>2025</v>
      </c>
    </row>
    <row r="1920" spans="1:34" x14ac:dyDescent="0.25">
      <c r="A1920" s="249" t="s">
        <v>573</v>
      </c>
      <c r="D1920" s="282" t="str">
        <f t="shared" si="509"/>
        <v>Q3 2025</v>
      </c>
      <c r="E1920" s="114" t="s">
        <v>138</v>
      </c>
      <c r="F1920" s="115" t="s">
        <v>85</v>
      </c>
      <c r="G1920" s="157" t="s">
        <v>43</v>
      </c>
      <c r="H1920" s="157" t="s">
        <v>197</v>
      </c>
      <c r="I1920" s="116" t="s">
        <v>73</v>
      </c>
      <c r="J1920" s="116" t="s">
        <v>51</v>
      </c>
      <c r="K1920" s="116" t="s">
        <v>70</v>
      </c>
      <c r="L1920" s="116" t="s">
        <v>70</v>
      </c>
      <c r="M1920" s="116"/>
      <c r="N1920" s="117">
        <v>1.75</v>
      </c>
      <c r="O1920" s="146">
        <v>422</v>
      </c>
      <c r="P1920" s="146">
        <v>468</v>
      </c>
      <c r="Q1920" s="242">
        <v>0.51888199999999995</v>
      </c>
      <c r="R1920" s="118" t="str">
        <f t="shared" si="510"/>
        <v>300 - 399</v>
      </c>
      <c r="S1920" s="118" t="str">
        <f t="shared" si="511"/>
        <v>1.6 - 1.79</v>
      </c>
      <c r="T1920" s="119">
        <f t="shared" si="512"/>
        <v>0.90804349999999989</v>
      </c>
      <c r="U1920" s="120">
        <f t="shared" si="513"/>
        <v>0.50987275211170813</v>
      </c>
      <c r="V1920" s="161">
        <f t="shared" si="514"/>
        <v>0.90804349999999989</v>
      </c>
      <c r="W1920" s="161">
        <f t="shared" si="515"/>
        <v>326.98130549170509</v>
      </c>
      <c r="X1920" s="121">
        <f t="shared" si="516"/>
        <v>8.7638480615248593</v>
      </c>
      <c r="Y1920" s="188">
        <v>16.889867178905533</v>
      </c>
      <c r="Z1920" s="148">
        <f t="shared" si="517"/>
        <v>211</v>
      </c>
      <c r="AA1920" s="148">
        <f t="shared" si="518"/>
        <v>234</v>
      </c>
      <c r="AB1920" s="122">
        <f t="shared" si="519"/>
        <v>360.09431871017756</v>
      </c>
      <c r="AC1920" s="30">
        <f t="shared" si="520"/>
        <v>982.63719325724969</v>
      </c>
      <c r="AD1920" s="31">
        <f t="shared" si="521"/>
        <v>0.90170940170940173</v>
      </c>
      <c r="AE1920" s="164">
        <f t="shared" si="522"/>
        <v>44.449999999999996</v>
      </c>
      <c r="AF1920" s="165">
        <f t="shared" si="523"/>
        <v>8.7638480615248593</v>
      </c>
      <c r="AH1920" t="str">
        <f t="shared" si="524"/>
        <v>2025</v>
      </c>
    </row>
    <row r="1921" spans="1:34" x14ac:dyDescent="0.25">
      <c r="A1921" s="249" t="s">
        <v>573</v>
      </c>
      <c r="D1921" s="282" t="str">
        <f t="shared" si="509"/>
        <v>Q3 2025</v>
      </c>
      <c r="E1921" s="114" t="s">
        <v>138</v>
      </c>
      <c r="F1921" s="115" t="s">
        <v>85</v>
      </c>
      <c r="G1921" s="157" t="s">
        <v>43</v>
      </c>
      <c r="H1921" s="157" t="s">
        <v>197</v>
      </c>
      <c r="I1921" s="116" t="s">
        <v>88</v>
      </c>
      <c r="J1921" s="116" t="s">
        <v>51</v>
      </c>
      <c r="K1921" s="116" t="s">
        <v>55</v>
      </c>
      <c r="L1921" s="116" t="s">
        <v>55</v>
      </c>
      <c r="M1921" s="116"/>
      <c r="N1921" s="117">
        <v>1.2</v>
      </c>
      <c r="O1921" s="146">
        <v>360</v>
      </c>
      <c r="P1921" s="146">
        <v>360</v>
      </c>
      <c r="Q1921" s="242">
        <v>6.5000000000000002E-2</v>
      </c>
      <c r="R1921" s="118" t="str">
        <f t="shared" si="510"/>
        <v>400 - 499</v>
      </c>
      <c r="S1921" s="118" t="str">
        <f t="shared" si="511"/>
        <v>1.2 - 1.39</v>
      </c>
      <c r="T1921" s="119">
        <f t="shared" si="512"/>
        <v>7.8E-2</v>
      </c>
      <c r="U1921" s="120">
        <f t="shared" si="513"/>
        <v>3.0193487999999991E-2</v>
      </c>
      <c r="V1921" s="161">
        <f t="shared" si="514"/>
        <v>7.8E-2</v>
      </c>
      <c r="W1921" s="161">
        <f t="shared" si="515"/>
        <v>33.09259735953043</v>
      </c>
      <c r="X1921" s="121">
        <f t="shared" si="516"/>
        <v>0.91559487242085258</v>
      </c>
      <c r="Y1921" s="188">
        <v>14.086074960320808</v>
      </c>
      <c r="Z1921" s="148">
        <f t="shared" si="517"/>
        <v>1</v>
      </c>
      <c r="AA1921" s="148">
        <f t="shared" si="518"/>
        <v>1</v>
      </c>
      <c r="AB1921" s="122">
        <f t="shared" si="519"/>
        <v>424.26406871192853</v>
      </c>
      <c r="AC1921" s="30">
        <f t="shared" si="520"/>
        <v>464.51519999999988</v>
      </c>
      <c r="AD1921" s="31">
        <f t="shared" si="521"/>
        <v>1</v>
      </c>
      <c r="AE1921" s="164">
        <f t="shared" si="522"/>
        <v>30.479999999999997</v>
      </c>
      <c r="AF1921" s="165">
        <f t="shared" si="523"/>
        <v>0.91559487242085258</v>
      </c>
      <c r="AH1921" t="str">
        <f t="shared" si="524"/>
        <v>2025</v>
      </c>
    </row>
    <row r="1922" spans="1:34" x14ac:dyDescent="0.25">
      <c r="A1922" s="249" t="s">
        <v>573</v>
      </c>
      <c r="D1922" s="282" t="str">
        <f t="shared" si="509"/>
        <v>Q3 2025</v>
      </c>
      <c r="E1922" s="114" t="s">
        <v>138</v>
      </c>
      <c r="F1922" s="115" t="s">
        <v>85</v>
      </c>
      <c r="G1922" s="157" t="s">
        <v>43</v>
      </c>
      <c r="H1922" s="157" t="s">
        <v>197</v>
      </c>
      <c r="I1922" s="116" t="s">
        <v>88</v>
      </c>
      <c r="J1922" s="116" t="s">
        <v>51</v>
      </c>
      <c r="K1922" s="116" t="s">
        <v>55</v>
      </c>
      <c r="L1922" s="116" t="s">
        <v>55</v>
      </c>
      <c r="M1922" s="116"/>
      <c r="N1922" s="117">
        <v>1.31</v>
      </c>
      <c r="O1922" s="146">
        <v>360</v>
      </c>
      <c r="P1922" s="146">
        <v>360</v>
      </c>
      <c r="Q1922" s="242">
        <v>0.23499999999999999</v>
      </c>
      <c r="R1922" s="118" t="str">
        <f t="shared" si="510"/>
        <v>300 - 399</v>
      </c>
      <c r="S1922" s="118" t="str">
        <f t="shared" si="511"/>
        <v>1.2 - 1.39</v>
      </c>
      <c r="T1922" s="119">
        <f t="shared" si="512"/>
        <v>0.30785000000000001</v>
      </c>
      <c r="U1922" s="120">
        <f t="shared" si="513"/>
        <v>0.13009119143</v>
      </c>
      <c r="V1922" s="161">
        <f t="shared" si="514"/>
        <v>0.30785000000000001</v>
      </c>
      <c r="W1922" s="161">
        <f t="shared" si="515"/>
        <v>119.64246737676383</v>
      </c>
      <c r="X1922" s="121">
        <f t="shared" si="516"/>
        <v>3.8796137477899877</v>
      </c>
      <c r="Y1922" s="188">
        <v>16.508994671446757</v>
      </c>
      <c r="Z1922" s="148">
        <f t="shared" si="517"/>
        <v>1</v>
      </c>
      <c r="AA1922" s="148">
        <f t="shared" si="518"/>
        <v>1</v>
      </c>
      <c r="AB1922" s="122">
        <f t="shared" si="519"/>
        <v>388.6388415681788</v>
      </c>
      <c r="AC1922" s="30">
        <f t="shared" si="520"/>
        <v>553.57953800000007</v>
      </c>
      <c r="AD1922" s="31">
        <f t="shared" si="521"/>
        <v>1</v>
      </c>
      <c r="AE1922" s="164">
        <f t="shared" si="522"/>
        <v>33.274000000000001</v>
      </c>
      <c r="AF1922" s="165">
        <f t="shared" si="523"/>
        <v>3.8796137477899877</v>
      </c>
      <c r="AH1922" t="str">
        <f t="shared" si="524"/>
        <v>2025</v>
      </c>
    </row>
    <row r="1923" spans="1:34" x14ac:dyDescent="0.25">
      <c r="A1923" s="249" t="s">
        <v>573</v>
      </c>
      <c r="D1923" s="282" t="str">
        <f t="shared" si="509"/>
        <v>Q3 2025</v>
      </c>
      <c r="E1923" s="114" t="s">
        <v>138</v>
      </c>
      <c r="F1923" s="115" t="s">
        <v>85</v>
      </c>
      <c r="G1923" s="157" t="s">
        <v>43</v>
      </c>
      <c r="H1923" s="157" t="s">
        <v>197</v>
      </c>
      <c r="I1923" s="116" t="s">
        <v>88</v>
      </c>
      <c r="J1923" s="116" t="s">
        <v>51</v>
      </c>
      <c r="K1923" s="116" t="s">
        <v>55</v>
      </c>
      <c r="L1923" s="116" t="s">
        <v>55</v>
      </c>
      <c r="M1923" s="116"/>
      <c r="N1923" s="117">
        <v>1.47</v>
      </c>
      <c r="O1923" s="146">
        <v>360</v>
      </c>
      <c r="P1923" s="146">
        <v>360</v>
      </c>
      <c r="Q1923" s="242">
        <v>1.105</v>
      </c>
      <c r="R1923" s="118" t="str">
        <f t="shared" si="510"/>
        <v>300 - 399</v>
      </c>
      <c r="S1923" s="118" t="str">
        <f t="shared" si="511"/>
        <v>1.4 - 1.59</v>
      </c>
      <c r="T1923" s="119">
        <f t="shared" si="512"/>
        <v>1.62435</v>
      </c>
      <c r="U1923" s="120">
        <f t="shared" si="513"/>
        <v>0.77025474980999975</v>
      </c>
      <c r="V1923" s="161">
        <f t="shared" si="514"/>
        <v>1.62435</v>
      </c>
      <c r="W1923" s="161">
        <f t="shared" si="515"/>
        <v>562.57415511201725</v>
      </c>
      <c r="X1923" s="121">
        <f t="shared" si="516"/>
        <v>18.242439111948666</v>
      </c>
      <c r="Y1923" s="188">
        <v>16.508994671446757</v>
      </c>
      <c r="Z1923" s="148">
        <f t="shared" si="517"/>
        <v>1</v>
      </c>
      <c r="AA1923" s="148">
        <f t="shared" si="518"/>
        <v>1</v>
      </c>
      <c r="AB1923" s="122">
        <f t="shared" si="519"/>
        <v>346.33801527504369</v>
      </c>
      <c r="AC1923" s="30">
        <f t="shared" si="520"/>
        <v>697.06312199999979</v>
      </c>
      <c r="AD1923" s="31">
        <f t="shared" si="521"/>
        <v>1</v>
      </c>
      <c r="AE1923" s="164">
        <f t="shared" si="522"/>
        <v>37.337999999999994</v>
      </c>
      <c r="AF1923" s="165">
        <f t="shared" si="523"/>
        <v>18.242439111948666</v>
      </c>
      <c r="AH1923" t="str">
        <f t="shared" si="524"/>
        <v>2025</v>
      </c>
    </row>
    <row r="1924" spans="1:34" x14ac:dyDescent="0.25">
      <c r="A1924" s="249" t="s">
        <v>573</v>
      </c>
      <c r="D1924" s="282" t="str">
        <f t="shared" si="509"/>
        <v>Q3 2025</v>
      </c>
      <c r="E1924" s="114" t="s">
        <v>138</v>
      </c>
      <c r="F1924" s="115" t="s">
        <v>85</v>
      </c>
      <c r="G1924" s="157" t="s">
        <v>43</v>
      </c>
      <c r="H1924" s="157" t="s">
        <v>197</v>
      </c>
      <c r="I1924" s="116" t="s">
        <v>88</v>
      </c>
      <c r="J1924" s="116" t="s">
        <v>51</v>
      </c>
      <c r="K1924" s="116" t="s">
        <v>55</v>
      </c>
      <c r="L1924" s="116" t="s">
        <v>55</v>
      </c>
      <c r="M1924" s="116"/>
      <c r="N1924" s="117">
        <v>1.33</v>
      </c>
      <c r="O1924" s="146">
        <v>360</v>
      </c>
      <c r="P1924" s="146">
        <v>360</v>
      </c>
      <c r="Q1924" s="242">
        <v>0.92</v>
      </c>
      <c r="R1924" s="118" t="str">
        <f t="shared" si="510"/>
        <v>300 - 399</v>
      </c>
      <c r="S1924" s="118" t="str">
        <f t="shared" si="511"/>
        <v>1.2 - 1.39</v>
      </c>
      <c r="T1924" s="119">
        <f t="shared" si="512"/>
        <v>1.2236</v>
      </c>
      <c r="U1924" s="120">
        <f t="shared" si="513"/>
        <v>0.52496282103999992</v>
      </c>
      <c r="V1924" s="161">
        <f t="shared" si="514"/>
        <v>1.2236</v>
      </c>
      <c r="W1924" s="161">
        <f t="shared" si="515"/>
        <v>468.38753185796912</v>
      </c>
      <c r="X1924" s="121">
        <f t="shared" si="516"/>
        <v>9.2755787988451175</v>
      </c>
      <c r="Y1924" s="188">
        <v>10.08215086830991</v>
      </c>
      <c r="Z1924" s="148">
        <f t="shared" si="517"/>
        <v>1</v>
      </c>
      <c r="AA1924" s="148">
        <f t="shared" si="518"/>
        <v>1</v>
      </c>
      <c r="AB1924" s="122">
        <f t="shared" si="519"/>
        <v>382.7946484618904</v>
      </c>
      <c r="AC1924" s="30">
        <f t="shared" si="520"/>
        <v>570.61176199999989</v>
      </c>
      <c r="AD1924" s="31">
        <f t="shared" si="521"/>
        <v>1</v>
      </c>
      <c r="AE1924" s="164">
        <f t="shared" si="522"/>
        <v>33.781999999999996</v>
      </c>
      <c r="AF1924" s="165">
        <f t="shared" si="523"/>
        <v>9.2755787988451175</v>
      </c>
      <c r="AH1924" t="str">
        <f t="shared" si="524"/>
        <v>2025</v>
      </c>
    </row>
    <row r="1925" spans="1:34" x14ac:dyDescent="0.25">
      <c r="A1925" s="249" t="s">
        <v>573</v>
      </c>
      <c r="D1925" s="282" t="str">
        <f t="shared" si="509"/>
        <v>Q3 2025</v>
      </c>
      <c r="E1925" s="114" t="s">
        <v>138</v>
      </c>
      <c r="F1925" s="115" t="s">
        <v>85</v>
      </c>
      <c r="G1925" s="157" t="s">
        <v>43</v>
      </c>
      <c r="H1925" s="157" t="s">
        <v>197</v>
      </c>
      <c r="I1925" s="116" t="s">
        <v>50</v>
      </c>
      <c r="J1925" s="116" t="s">
        <v>51</v>
      </c>
      <c r="K1925" s="116" t="s">
        <v>55</v>
      </c>
      <c r="L1925" s="116" t="s">
        <v>55</v>
      </c>
      <c r="M1925" s="116"/>
      <c r="N1925" s="117">
        <v>1.48</v>
      </c>
      <c r="O1925" s="146">
        <v>476</v>
      </c>
      <c r="P1925" s="146">
        <v>476</v>
      </c>
      <c r="Q1925" s="242">
        <v>0.40590599999999999</v>
      </c>
      <c r="R1925" s="118" t="str">
        <f t="shared" si="510"/>
        <v>400 - 499</v>
      </c>
      <c r="S1925" s="118" t="str">
        <f t="shared" si="511"/>
        <v>1.4 - 1.59</v>
      </c>
      <c r="T1925" s="119">
        <f t="shared" si="512"/>
        <v>0.60074087999999992</v>
      </c>
      <c r="U1925" s="120">
        <f t="shared" si="513"/>
        <v>0.28680474974419196</v>
      </c>
      <c r="V1925" s="161">
        <f t="shared" si="514"/>
        <v>0.60074088000000003</v>
      </c>
      <c r="W1925" s="161">
        <f t="shared" si="515"/>
        <v>273.24197863834002</v>
      </c>
      <c r="X1925" s="121">
        <f t="shared" si="516"/>
        <v>7.4441803520868044</v>
      </c>
      <c r="Y1925" s="188">
        <v>18.339665715921431</v>
      </c>
      <c r="Z1925" s="148">
        <f t="shared" si="517"/>
        <v>1</v>
      </c>
      <c r="AA1925" s="148">
        <f t="shared" si="518"/>
        <v>1</v>
      </c>
      <c r="AB1925" s="122">
        <f t="shared" si="519"/>
        <v>454.84165924972518</v>
      </c>
      <c r="AC1925" s="30">
        <f t="shared" si="520"/>
        <v>706.57923199999993</v>
      </c>
      <c r="AD1925" s="31">
        <f t="shared" si="521"/>
        <v>1</v>
      </c>
      <c r="AE1925" s="164">
        <f t="shared" si="522"/>
        <v>37.591999999999999</v>
      </c>
      <c r="AF1925" s="165">
        <f t="shared" si="523"/>
        <v>7.4441803520868044</v>
      </c>
      <c r="AH1925" t="str">
        <f t="shared" si="524"/>
        <v>2025</v>
      </c>
    </row>
    <row r="1926" spans="1:34" x14ac:dyDescent="0.25">
      <c r="A1926" s="249" t="s">
        <v>573</v>
      </c>
      <c r="D1926" s="282" t="str">
        <f t="shared" si="509"/>
        <v>Q3 2025</v>
      </c>
      <c r="E1926" s="114" t="s">
        <v>138</v>
      </c>
      <c r="F1926" s="115" t="s">
        <v>85</v>
      </c>
      <c r="G1926" s="157" t="s">
        <v>43</v>
      </c>
      <c r="H1926" s="157" t="s">
        <v>197</v>
      </c>
      <c r="I1926" s="116" t="s">
        <v>487</v>
      </c>
      <c r="J1926" s="116" t="s">
        <v>51</v>
      </c>
      <c r="K1926" s="116" t="s">
        <v>55</v>
      </c>
      <c r="L1926" s="116" t="s">
        <v>55</v>
      </c>
      <c r="M1926" s="116"/>
      <c r="N1926" s="117">
        <v>1.5</v>
      </c>
      <c r="O1926" s="146">
        <v>480</v>
      </c>
      <c r="P1926" s="146">
        <v>480</v>
      </c>
      <c r="Q1926" s="242">
        <v>0.40590599999999999</v>
      </c>
      <c r="R1926" s="118" t="str">
        <f t="shared" si="510"/>
        <v>400 - 499</v>
      </c>
      <c r="S1926" s="118" t="str">
        <f t="shared" si="511"/>
        <v>1.4 - 1.59</v>
      </c>
      <c r="T1926" s="119">
        <f t="shared" si="512"/>
        <v>0.60885900000000004</v>
      </c>
      <c r="U1926" s="120">
        <f t="shared" si="513"/>
        <v>0.29460860432999991</v>
      </c>
      <c r="V1926" s="161">
        <f t="shared" si="514"/>
        <v>0.60885899999999993</v>
      </c>
      <c r="W1926" s="161">
        <f t="shared" si="515"/>
        <v>275.53812971933451</v>
      </c>
      <c r="X1926" s="121">
        <f t="shared" si="516"/>
        <v>9.7798864014982723</v>
      </c>
      <c r="Y1926" s="188">
        <v>24.093968557987004</v>
      </c>
      <c r="Z1926" s="148">
        <f t="shared" si="517"/>
        <v>1</v>
      </c>
      <c r="AA1926" s="148">
        <f t="shared" si="518"/>
        <v>1</v>
      </c>
      <c r="AB1926" s="122">
        <f t="shared" si="519"/>
        <v>452.54833995939043</v>
      </c>
      <c r="AC1926" s="30">
        <f t="shared" si="520"/>
        <v>725.80499999999984</v>
      </c>
      <c r="AD1926" s="31">
        <f t="shared" si="521"/>
        <v>1</v>
      </c>
      <c r="AE1926" s="164">
        <f t="shared" si="522"/>
        <v>38.099999999999994</v>
      </c>
      <c r="AF1926" s="165">
        <f t="shared" si="523"/>
        <v>9.7798864014982723</v>
      </c>
      <c r="AH1926" t="str">
        <f t="shared" si="524"/>
        <v>2025</v>
      </c>
    </row>
    <row r="1927" spans="1:34" x14ac:dyDescent="0.25">
      <c r="A1927" s="249" t="s">
        <v>573</v>
      </c>
      <c r="D1927" s="282" t="str">
        <f t="shared" si="509"/>
        <v>Q3 2025</v>
      </c>
      <c r="E1927" s="114" t="s">
        <v>138</v>
      </c>
      <c r="F1927" s="115" t="s">
        <v>85</v>
      </c>
      <c r="G1927" s="157" t="s">
        <v>43</v>
      </c>
      <c r="H1927" s="157" t="s">
        <v>197</v>
      </c>
      <c r="I1927" s="116" t="s">
        <v>58</v>
      </c>
      <c r="J1927" s="116" t="s">
        <v>45</v>
      </c>
      <c r="K1927" s="116" t="s">
        <v>168</v>
      </c>
      <c r="L1927" s="116" t="s">
        <v>168</v>
      </c>
      <c r="M1927" s="116"/>
      <c r="N1927" s="117">
        <v>1.64</v>
      </c>
      <c r="O1927" s="146">
        <v>280</v>
      </c>
      <c r="P1927" s="146">
        <v>456</v>
      </c>
      <c r="Q1927" s="242">
        <v>0.17299999999999999</v>
      </c>
      <c r="R1927" s="118" t="str">
        <f t="shared" si="510"/>
        <v>300 - 399</v>
      </c>
      <c r="S1927" s="118" t="str">
        <f t="shared" si="511"/>
        <v>1.6 - 1.79</v>
      </c>
      <c r="T1927" s="119">
        <f t="shared" si="512"/>
        <v>0.28371999999999997</v>
      </c>
      <c r="U1927" s="120">
        <f t="shared" si="513"/>
        <v>0.1338591776788913</v>
      </c>
      <c r="V1927" s="161">
        <f t="shared" si="514"/>
        <v>0.28371999999999997</v>
      </c>
      <c r="W1927" s="161">
        <f t="shared" si="515"/>
        <v>92.572944989343398</v>
      </c>
      <c r="X1927" s="121">
        <f t="shared" si="516"/>
        <v>1.779351874899932</v>
      </c>
      <c r="Y1927" s="188">
        <v>10.285270953178799</v>
      </c>
      <c r="Z1927" s="148">
        <f t="shared" si="517"/>
        <v>35</v>
      </c>
      <c r="AA1927" s="148">
        <f t="shared" si="518"/>
        <v>57</v>
      </c>
      <c r="AB1927" s="122">
        <f t="shared" si="519"/>
        <v>326.28276113542722</v>
      </c>
      <c r="AC1927" s="30">
        <f t="shared" si="520"/>
        <v>773.75247213231978</v>
      </c>
      <c r="AD1927" s="31">
        <f t="shared" si="521"/>
        <v>0.61403508771929827</v>
      </c>
      <c r="AE1927" s="164">
        <f t="shared" si="522"/>
        <v>41.655999999999992</v>
      </c>
      <c r="AF1927" s="165">
        <f t="shared" si="523"/>
        <v>1.779351874899932</v>
      </c>
      <c r="AH1927" t="str">
        <f t="shared" si="524"/>
        <v>2025</v>
      </c>
    </row>
    <row r="1928" spans="1:34" x14ac:dyDescent="0.25">
      <c r="A1928" s="249" t="s">
        <v>573</v>
      </c>
      <c r="D1928" s="282" t="str">
        <f t="shared" si="509"/>
        <v>Q3 2025</v>
      </c>
      <c r="E1928" s="114" t="s">
        <v>138</v>
      </c>
      <c r="F1928" s="115" t="s">
        <v>85</v>
      </c>
      <c r="G1928" s="157" t="s">
        <v>43</v>
      </c>
      <c r="H1928" s="157" t="s">
        <v>197</v>
      </c>
      <c r="I1928" s="116" t="s">
        <v>72</v>
      </c>
      <c r="J1928" s="116" t="s">
        <v>45</v>
      </c>
      <c r="K1928" s="116" t="s">
        <v>168</v>
      </c>
      <c r="L1928" s="116" t="s">
        <v>168</v>
      </c>
      <c r="M1928" s="116"/>
      <c r="N1928" s="117">
        <v>1.64</v>
      </c>
      <c r="O1928" s="146">
        <v>412</v>
      </c>
      <c r="P1928" s="146">
        <v>450</v>
      </c>
      <c r="Q1928" s="242">
        <v>7.7302999999999997E-2</v>
      </c>
      <c r="R1928" s="118" t="str">
        <f t="shared" si="510"/>
        <v>300 - 399</v>
      </c>
      <c r="S1928" s="118" t="str">
        <f t="shared" si="511"/>
        <v>1.6 - 1.79</v>
      </c>
      <c r="T1928" s="119">
        <f t="shared" si="512"/>
        <v>0.12677691999999999</v>
      </c>
      <c r="U1928" s="120">
        <f t="shared" si="513"/>
        <v>6.6808773872138683E-2</v>
      </c>
      <c r="V1928" s="161">
        <f t="shared" si="514"/>
        <v>0.12677691999999999</v>
      </c>
      <c r="W1928" s="161">
        <f t="shared" si="515"/>
        <v>47.163953405936994</v>
      </c>
      <c r="X1928" s="121">
        <f t="shared" si="516"/>
        <v>0.84145757268619192</v>
      </c>
      <c r="Y1928" s="188">
        <v>10.88518650875376</v>
      </c>
      <c r="Z1928" s="148">
        <f t="shared" si="517"/>
        <v>206</v>
      </c>
      <c r="AA1928" s="148">
        <f t="shared" si="518"/>
        <v>225</v>
      </c>
      <c r="AB1928" s="122">
        <f t="shared" si="519"/>
        <v>372.02318376197337</v>
      </c>
      <c r="AC1928" s="30">
        <f t="shared" si="520"/>
        <v>864.24555155865482</v>
      </c>
      <c r="AD1928" s="31">
        <f t="shared" si="521"/>
        <v>0.91555555555555557</v>
      </c>
      <c r="AE1928" s="164">
        <f t="shared" si="522"/>
        <v>41.655999999999992</v>
      </c>
      <c r="AF1928" s="165">
        <f t="shared" si="523"/>
        <v>0.84145757268619192</v>
      </c>
      <c r="AH1928" t="str">
        <f t="shared" si="524"/>
        <v>2025</v>
      </c>
    </row>
    <row r="1929" spans="1:34" x14ac:dyDescent="0.25">
      <c r="A1929" s="249" t="s">
        <v>573</v>
      </c>
      <c r="D1929" s="282" t="str">
        <f t="shared" si="509"/>
        <v>Q3 2025</v>
      </c>
      <c r="E1929" s="114" t="s">
        <v>138</v>
      </c>
      <c r="F1929" s="115" t="s">
        <v>85</v>
      </c>
      <c r="G1929" s="157" t="s">
        <v>43</v>
      </c>
      <c r="H1929" s="157" t="s">
        <v>197</v>
      </c>
      <c r="I1929" s="116" t="s">
        <v>72</v>
      </c>
      <c r="J1929" s="116" t="s">
        <v>45</v>
      </c>
      <c r="K1929" s="116" t="s">
        <v>168</v>
      </c>
      <c r="L1929" s="116" t="s">
        <v>168</v>
      </c>
      <c r="M1929" s="116"/>
      <c r="N1929" s="117">
        <v>1.64</v>
      </c>
      <c r="O1929" s="146">
        <v>412</v>
      </c>
      <c r="P1929" s="146">
        <v>450</v>
      </c>
      <c r="Q1929" s="242">
        <v>7.7302999999999997E-2</v>
      </c>
      <c r="R1929" s="118" t="str">
        <f t="shared" si="510"/>
        <v>300 - 399</v>
      </c>
      <c r="S1929" s="118" t="str">
        <f t="shared" si="511"/>
        <v>1.6 - 1.79</v>
      </c>
      <c r="T1929" s="119">
        <f t="shared" si="512"/>
        <v>0.12677691999999999</v>
      </c>
      <c r="U1929" s="120">
        <f t="shared" si="513"/>
        <v>6.6808773872138683E-2</v>
      </c>
      <c r="V1929" s="161">
        <f t="shared" si="514"/>
        <v>0.12677691999999999</v>
      </c>
      <c r="W1929" s="161">
        <f t="shared" si="515"/>
        <v>47.163953405936994</v>
      </c>
      <c r="X1929" s="121">
        <f t="shared" si="516"/>
        <v>0.84145757268619192</v>
      </c>
      <c r="Y1929" s="188">
        <v>10.88518650875376</v>
      </c>
      <c r="Z1929" s="148">
        <f t="shared" si="517"/>
        <v>206</v>
      </c>
      <c r="AA1929" s="148">
        <f t="shared" si="518"/>
        <v>225</v>
      </c>
      <c r="AB1929" s="122">
        <f t="shared" si="519"/>
        <v>372.02318376197337</v>
      </c>
      <c r="AC1929" s="30">
        <f t="shared" si="520"/>
        <v>864.24555155865482</v>
      </c>
      <c r="AD1929" s="31">
        <f t="shared" si="521"/>
        <v>0.91555555555555557</v>
      </c>
      <c r="AE1929" s="164">
        <f t="shared" si="522"/>
        <v>41.655999999999992</v>
      </c>
      <c r="AF1929" s="165">
        <f t="shared" si="523"/>
        <v>0.84145757268619192</v>
      </c>
      <c r="AH1929" t="str">
        <f t="shared" si="524"/>
        <v>2025</v>
      </c>
    </row>
    <row r="1930" spans="1:34" x14ac:dyDescent="0.25">
      <c r="A1930" s="249" t="s">
        <v>573</v>
      </c>
      <c r="D1930" s="282" t="str">
        <f t="shared" si="509"/>
        <v>Q3 2025</v>
      </c>
      <c r="E1930" s="114" t="s">
        <v>138</v>
      </c>
      <c r="F1930" s="115" t="s">
        <v>85</v>
      </c>
      <c r="G1930" s="157" t="s">
        <v>43</v>
      </c>
      <c r="H1930" s="157" t="s">
        <v>197</v>
      </c>
      <c r="I1930" s="116" t="s">
        <v>58</v>
      </c>
      <c r="J1930" s="116" t="s">
        <v>45</v>
      </c>
      <c r="K1930" s="116" t="s">
        <v>75</v>
      </c>
      <c r="L1930" s="116" t="s">
        <v>75</v>
      </c>
      <c r="M1930" s="116"/>
      <c r="N1930" s="117">
        <v>1.54</v>
      </c>
      <c r="O1930" s="146">
        <v>380</v>
      </c>
      <c r="P1930" s="146">
        <v>456</v>
      </c>
      <c r="Q1930" s="242">
        <v>1.31</v>
      </c>
      <c r="R1930" s="118" t="str">
        <f t="shared" si="510"/>
        <v>300 - 399</v>
      </c>
      <c r="S1930" s="118" t="str">
        <f t="shared" si="511"/>
        <v>1.4 - 1.59</v>
      </c>
      <c r="T1930" s="119">
        <f t="shared" si="512"/>
        <v>2.0174000000000003</v>
      </c>
      <c r="U1930" s="120">
        <f t="shared" si="513"/>
        <v>0.9857609052590165</v>
      </c>
      <c r="V1930" s="161">
        <f t="shared" si="514"/>
        <v>2.0173999999999999</v>
      </c>
      <c r="W1930" s="161">
        <f t="shared" si="515"/>
        <v>777.58845773326652</v>
      </c>
      <c r="X1930" s="121">
        <f t="shared" si="516"/>
        <v>14.910354208314606</v>
      </c>
      <c r="Y1930" s="188">
        <v>11.381949777339393</v>
      </c>
      <c r="Z1930" s="148">
        <f t="shared" si="517"/>
        <v>5</v>
      </c>
      <c r="AA1930" s="148">
        <f t="shared" si="518"/>
        <v>6</v>
      </c>
      <c r="AB1930" s="122">
        <f t="shared" si="519"/>
        <v>385.44089309669204</v>
      </c>
      <c r="AC1930" s="30">
        <f t="shared" si="520"/>
        <v>752.48924065573772</v>
      </c>
      <c r="AD1930" s="31">
        <f t="shared" si="521"/>
        <v>0.83333333333333337</v>
      </c>
      <c r="AE1930" s="164">
        <f t="shared" si="522"/>
        <v>39.116</v>
      </c>
      <c r="AF1930" s="165">
        <f t="shared" si="523"/>
        <v>14.910354208314606</v>
      </c>
      <c r="AH1930" t="str">
        <f t="shared" si="524"/>
        <v>2025</v>
      </c>
    </row>
    <row r="1931" spans="1:34" x14ac:dyDescent="0.25">
      <c r="A1931" s="249" t="s">
        <v>573</v>
      </c>
      <c r="D1931" s="282" t="str">
        <f t="shared" si="509"/>
        <v>Q3 2025</v>
      </c>
      <c r="E1931" s="114" t="s">
        <v>138</v>
      </c>
      <c r="F1931" s="115" t="s">
        <v>85</v>
      </c>
      <c r="G1931" s="157" t="s">
        <v>43</v>
      </c>
      <c r="H1931" s="157" t="s">
        <v>197</v>
      </c>
      <c r="I1931" s="116" t="s">
        <v>72</v>
      </c>
      <c r="J1931" s="116" t="s">
        <v>45</v>
      </c>
      <c r="K1931" s="116" t="s">
        <v>75</v>
      </c>
      <c r="L1931" s="116" t="s">
        <v>75</v>
      </c>
      <c r="M1931" s="116"/>
      <c r="N1931" s="117">
        <v>1.42</v>
      </c>
      <c r="O1931" s="146">
        <v>388</v>
      </c>
      <c r="P1931" s="146">
        <v>430</v>
      </c>
      <c r="Q1931" s="242">
        <v>2.9591400000000001</v>
      </c>
      <c r="R1931" s="118" t="str">
        <f t="shared" si="510"/>
        <v>400 - 499</v>
      </c>
      <c r="S1931" s="118" t="str">
        <f t="shared" si="511"/>
        <v>1.4 - 1.59</v>
      </c>
      <c r="T1931" s="119">
        <f t="shared" si="512"/>
        <v>4.2019788</v>
      </c>
      <c r="U1931" s="120">
        <f t="shared" si="513"/>
        <v>1.9146517260003477</v>
      </c>
      <c r="V1931" s="161">
        <f t="shared" si="514"/>
        <v>4.2019788</v>
      </c>
      <c r="W1931" s="161">
        <f t="shared" si="515"/>
        <v>1713.8607253804441</v>
      </c>
      <c r="X1931" s="121">
        <f t="shared" si="516"/>
        <v>31.955991184447445</v>
      </c>
      <c r="Y1931" s="188">
        <v>10.799080538415703</v>
      </c>
      <c r="Z1931" s="148">
        <f t="shared" si="517"/>
        <v>194</v>
      </c>
      <c r="AA1931" s="148">
        <f t="shared" si="518"/>
        <v>215</v>
      </c>
      <c r="AB1931" s="122">
        <f t="shared" si="519"/>
        <v>407.86991247562793</v>
      </c>
      <c r="AC1931" s="30">
        <f t="shared" si="520"/>
        <v>647.02978770870845</v>
      </c>
      <c r="AD1931" s="31">
        <f t="shared" si="521"/>
        <v>0.9023255813953488</v>
      </c>
      <c r="AE1931" s="164">
        <f t="shared" si="522"/>
        <v>36.067999999999998</v>
      </c>
      <c r="AF1931" s="165">
        <f t="shared" si="523"/>
        <v>31.955991184447445</v>
      </c>
      <c r="AH1931" t="str">
        <f t="shared" si="524"/>
        <v>2025</v>
      </c>
    </row>
    <row r="1932" spans="1:34" x14ac:dyDescent="0.25">
      <c r="A1932" s="249" t="s">
        <v>573</v>
      </c>
      <c r="D1932" s="282" t="str">
        <f t="shared" si="509"/>
        <v>Q3 2025</v>
      </c>
      <c r="E1932" s="114" t="s">
        <v>138</v>
      </c>
      <c r="F1932" s="115" t="s">
        <v>85</v>
      </c>
      <c r="G1932" s="157" t="s">
        <v>43</v>
      </c>
      <c r="H1932" s="157" t="s">
        <v>197</v>
      </c>
      <c r="I1932" s="116" t="s">
        <v>73</v>
      </c>
      <c r="J1932" s="116" t="s">
        <v>45</v>
      </c>
      <c r="K1932" s="116" t="s">
        <v>75</v>
      </c>
      <c r="L1932" s="116" t="s">
        <v>75</v>
      </c>
      <c r="M1932" s="116"/>
      <c r="N1932" s="117">
        <v>1.54</v>
      </c>
      <c r="O1932" s="146">
        <v>320</v>
      </c>
      <c r="P1932" s="146">
        <v>422</v>
      </c>
      <c r="Q1932" s="242">
        <v>4.2217070000000003</v>
      </c>
      <c r="R1932" s="118" t="str">
        <f t="shared" si="510"/>
        <v>300 - 399</v>
      </c>
      <c r="S1932" s="118" t="str">
        <f t="shared" si="511"/>
        <v>1.4 - 1.59</v>
      </c>
      <c r="T1932" s="119">
        <f t="shared" si="512"/>
        <v>6.5014287800000004</v>
      </c>
      <c r="U1932" s="120">
        <f t="shared" si="513"/>
        <v>3.1099349172922413</v>
      </c>
      <c r="V1932" s="161">
        <f t="shared" si="514"/>
        <v>6.5014287800000012</v>
      </c>
      <c r="W1932" s="161">
        <f t="shared" si="515"/>
        <v>2235.8472752660773</v>
      </c>
      <c r="X1932" s="121">
        <f t="shared" si="516"/>
        <v>47.965788346481027</v>
      </c>
      <c r="Y1932" s="188">
        <v>11.361704719555625</v>
      </c>
      <c r="Z1932" s="148">
        <f t="shared" si="517"/>
        <v>160</v>
      </c>
      <c r="AA1932" s="148">
        <f t="shared" si="518"/>
        <v>211</v>
      </c>
      <c r="AB1932" s="122">
        <f t="shared" si="519"/>
        <v>343.90091023439271</v>
      </c>
      <c r="AC1932" s="30">
        <f t="shared" si="520"/>
        <v>736.65342414626139</v>
      </c>
      <c r="AD1932" s="31">
        <f t="shared" si="521"/>
        <v>0.75829383886255919</v>
      </c>
      <c r="AE1932" s="164">
        <f t="shared" si="522"/>
        <v>39.116</v>
      </c>
      <c r="AF1932" s="165">
        <f t="shared" si="523"/>
        <v>47.965788346481027</v>
      </c>
      <c r="AH1932" t="str">
        <f t="shared" si="524"/>
        <v>2025</v>
      </c>
    </row>
    <row r="1933" spans="1:34" x14ac:dyDescent="0.25">
      <c r="A1933" s="249" t="s">
        <v>573</v>
      </c>
      <c r="D1933" s="282" t="str">
        <f t="shared" si="509"/>
        <v>Q3 2025</v>
      </c>
      <c r="E1933" s="114" t="s">
        <v>138</v>
      </c>
      <c r="F1933" s="115" t="s">
        <v>85</v>
      </c>
      <c r="G1933" s="157" t="s">
        <v>43</v>
      </c>
      <c r="H1933" s="157" t="s">
        <v>197</v>
      </c>
      <c r="I1933" s="116" t="s">
        <v>72</v>
      </c>
      <c r="J1933" s="116" t="s">
        <v>45</v>
      </c>
      <c r="K1933" s="116" t="s">
        <v>78</v>
      </c>
      <c r="L1933" s="116" t="s">
        <v>78</v>
      </c>
      <c r="M1933" s="116"/>
      <c r="N1933" s="117">
        <v>1.4</v>
      </c>
      <c r="O1933" s="146">
        <v>466</v>
      </c>
      <c r="P1933" s="146">
        <v>466</v>
      </c>
      <c r="Q1933" s="242">
        <v>0.276868</v>
      </c>
      <c r="R1933" s="118" t="str">
        <f t="shared" si="510"/>
        <v>400 - 499</v>
      </c>
      <c r="S1933" s="118" t="str">
        <f t="shared" si="511"/>
        <v>1.4 - 1.59</v>
      </c>
      <c r="T1933" s="119">
        <f t="shared" si="512"/>
        <v>0.38761519999999999</v>
      </c>
      <c r="U1933" s="120">
        <f t="shared" si="513"/>
        <v>0.17505167570239996</v>
      </c>
      <c r="V1933" s="161">
        <f t="shared" si="514"/>
        <v>0.38761519999999999</v>
      </c>
      <c r="W1933" s="161">
        <f t="shared" si="515"/>
        <v>182.46252395359517</v>
      </c>
      <c r="X1933" s="121">
        <f t="shared" si="516"/>
        <v>3.4403825460231707</v>
      </c>
      <c r="Y1933" s="188">
        <v>12.426075046676289</v>
      </c>
      <c r="Z1933" s="148">
        <f t="shared" si="517"/>
        <v>1</v>
      </c>
      <c r="AA1933" s="148">
        <f t="shared" si="518"/>
        <v>1</v>
      </c>
      <c r="AB1933" s="122">
        <f t="shared" si="519"/>
        <v>470.73108576133023</v>
      </c>
      <c r="AC1933" s="30">
        <f t="shared" si="520"/>
        <v>632.25679999999988</v>
      </c>
      <c r="AD1933" s="31">
        <f t="shared" si="521"/>
        <v>1</v>
      </c>
      <c r="AE1933" s="164">
        <f t="shared" si="522"/>
        <v>35.559999999999995</v>
      </c>
      <c r="AF1933" s="165">
        <f t="shared" si="523"/>
        <v>3.4403825460231707</v>
      </c>
      <c r="AH1933" t="str">
        <f t="shared" si="524"/>
        <v>2025</v>
      </c>
    </row>
    <row r="1934" spans="1:34" x14ac:dyDescent="0.25">
      <c r="A1934" s="249" t="s">
        <v>573</v>
      </c>
      <c r="D1934" s="282" t="str">
        <f t="shared" si="509"/>
        <v>Q3 2025</v>
      </c>
      <c r="E1934" s="114" t="s">
        <v>138</v>
      </c>
      <c r="F1934" s="115" t="s">
        <v>85</v>
      </c>
      <c r="G1934" s="157" t="s">
        <v>43</v>
      </c>
      <c r="H1934" s="157" t="s">
        <v>197</v>
      </c>
      <c r="I1934" s="116" t="s">
        <v>58</v>
      </c>
      <c r="J1934" s="116" t="s">
        <v>45</v>
      </c>
      <c r="K1934" s="116" t="s">
        <v>70</v>
      </c>
      <c r="L1934" s="116" t="s">
        <v>70</v>
      </c>
      <c r="M1934" s="116"/>
      <c r="N1934" s="117">
        <v>1.48</v>
      </c>
      <c r="O1934" s="146">
        <v>328</v>
      </c>
      <c r="P1934" s="146">
        <v>398</v>
      </c>
      <c r="Q1934" s="242">
        <v>3.48</v>
      </c>
      <c r="R1934" s="118" t="str">
        <f t="shared" si="510"/>
        <v>300 - 399</v>
      </c>
      <c r="S1934" s="118" t="str">
        <f t="shared" si="511"/>
        <v>1.4 - 1.59</v>
      </c>
      <c r="T1934" s="119">
        <f t="shared" si="512"/>
        <v>5.1504000000000003</v>
      </c>
      <c r="U1934" s="120">
        <f t="shared" si="513"/>
        <v>2.4135982362548969</v>
      </c>
      <c r="V1934" s="161">
        <f t="shared" si="514"/>
        <v>5.1503999999999994</v>
      </c>
      <c r="W1934" s="161">
        <f t="shared" si="515"/>
        <v>1794.7760515451505</v>
      </c>
      <c r="X1934" s="121">
        <f t="shared" si="516"/>
        <v>35.351679212774897</v>
      </c>
      <c r="Y1934" s="188">
        <v>10.158528509418074</v>
      </c>
      <c r="Z1934" s="148">
        <f t="shared" si="517"/>
        <v>164</v>
      </c>
      <c r="AA1934" s="148">
        <f t="shared" si="518"/>
        <v>199</v>
      </c>
      <c r="AB1934" s="122">
        <f t="shared" si="519"/>
        <v>348.47313830870428</v>
      </c>
      <c r="AC1934" s="30">
        <f t="shared" si="520"/>
        <v>693.56271156749915</v>
      </c>
      <c r="AD1934" s="31">
        <f t="shared" si="521"/>
        <v>0.82412060301507539</v>
      </c>
      <c r="AE1934" s="164">
        <f t="shared" si="522"/>
        <v>37.591999999999999</v>
      </c>
      <c r="AF1934" s="165">
        <f t="shared" si="523"/>
        <v>35.351679212774897</v>
      </c>
      <c r="AH1934" t="str">
        <f t="shared" si="524"/>
        <v>2025</v>
      </c>
    </row>
    <row r="1935" spans="1:34" x14ac:dyDescent="0.25">
      <c r="A1935" s="249" t="s">
        <v>573</v>
      </c>
      <c r="D1935" s="282" t="str">
        <f t="shared" si="509"/>
        <v>Q3 2025</v>
      </c>
      <c r="E1935" s="114" t="s">
        <v>138</v>
      </c>
      <c r="F1935" s="115" t="s">
        <v>85</v>
      </c>
      <c r="G1935" s="157" t="s">
        <v>43</v>
      </c>
      <c r="H1935" s="157" t="s">
        <v>197</v>
      </c>
      <c r="I1935" s="116" t="s">
        <v>89</v>
      </c>
      <c r="J1935" s="116" t="s">
        <v>45</v>
      </c>
      <c r="K1935" s="116" t="s">
        <v>70</v>
      </c>
      <c r="L1935" s="116" t="s">
        <v>70</v>
      </c>
      <c r="M1935" s="116"/>
      <c r="N1935" s="117">
        <v>1.37</v>
      </c>
      <c r="O1935" s="146">
        <v>386</v>
      </c>
      <c r="P1935" s="146">
        <v>414</v>
      </c>
      <c r="Q1935" s="242">
        <v>0.89500000000000002</v>
      </c>
      <c r="R1935" s="118" t="str">
        <f t="shared" si="510"/>
        <v>400 - 499</v>
      </c>
      <c r="S1935" s="118" t="str">
        <f t="shared" si="511"/>
        <v>1.2 - 1.39</v>
      </c>
      <c r="T1935" s="119">
        <f t="shared" si="512"/>
        <v>1.2261500000000001</v>
      </c>
      <c r="U1935" s="120">
        <f t="shared" si="513"/>
        <v>0.54055213274289726</v>
      </c>
      <c r="V1935" s="161">
        <f t="shared" si="514"/>
        <v>1.2261500000000001</v>
      </c>
      <c r="W1935" s="161">
        <f t="shared" si="515"/>
        <v>506.59846209794205</v>
      </c>
      <c r="X1935" s="121">
        <f t="shared" si="516"/>
        <v>9.4751675224710254</v>
      </c>
      <c r="Y1935" s="188">
        <v>10.58677935471623</v>
      </c>
      <c r="Z1935" s="148">
        <f t="shared" si="517"/>
        <v>193</v>
      </c>
      <c r="AA1935" s="148">
        <f t="shared" si="518"/>
        <v>207</v>
      </c>
      <c r="AB1935" s="122">
        <f t="shared" si="519"/>
        <v>413.16189870565756</v>
      </c>
      <c r="AC1935" s="30">
        <f t="shared" si="520"/>
        <v>603.96886339988521</v>
      </c>
      <c r="AD1935" s="31">
        <f t="shared" si="521"/>
        <v>0.93236714975845414</v>
      </c>
      <c r="AE1935" s="164">
        <f t="shared" si="522"/>
        <v>34.798000000000002</v>
      </c>
      <c r="AF1935" s="165">
        <f t="shared" si="523"/>
        <v>9.4751675224710254</v>
      </c>
      <c r="AH1935" t="str">
        <f t="shared" si="524"/>
        <v>2025</v>
      </c>
    </row>
    <row r="1936" spans="1:34" x14ac:dyDescent="0.25">
      <c r="A1936" s="249" t="s">
        <v>573</v>
      </c>
      <c r="D1936" s="282" t="str">
        <f t="shared" si="509"/>
        <v>Q3 2025</v>
      </c>
      <c r="E1936" s="114" t="s">
        <v>138</v>
      </c>
      <c r="F1936" s="115" t="s">
        <v>85</v>
      </c>
      <c r="G1936" s="157" t="s">
        <v>43</v>
      </c>
      <c r="H1936" s="157" t="s">
        <v>197</v>
      </c>
      <c r="I1936" s="116" t="s">
        <v>50</v>
      </c>
      <c r="J1936" s="116" t="s">
        <v>45</v>
      </c>
      <c r="K1936" s="116" t="s">
        <v>70</v>
      </c>
      <c r="L1936" s="116" t="s">
        <v>70</v>
      </c>
      <c r="M1936" s="116"/>
      <c r="N1936" s="117">
        <v>1.4</v>
      </c>
      <c r="O1936" s="146">
        <v>242</v>
      </c>
      <c r="P1936" s="146">
        <v>242</v>
      </c>
      <c r="Q1936" s="242">
        <v>0.277619</v>
      </c>
      <c r="R1936" s="118" t="str">
        <f t="shared" si="510"/>
        <v>200 - 299</v>
      </c>
      <c r="S1936" s="118" t="str">
        <f t="shared" si="511"/>
        <v>1.4 - 1.59</v>
      </c>
      <c r="T1936" s="119">
        <f t="shared" si="512"/>
        <v>0.38866659999999997</v>
      </c>
      <c r="U1936" s="120">
        <f t="shared" si="513"/>
        <v>0.17552650055919997</v>
      </c>
      <c r="V1936" s="161">
        <f t="shared" si="514"/>
        <v>0.38866659999999997</v>
      </c>
      <c r="W1936" s="161">
        <f t="shared" si="515"/>
        <v>95.012238303334414</v>
      </c>
      <c r="X1936" s="121">
        <f t="shared" si="516"/>
        <v>2.0824987003960147</v>
      </c>
      <c r="Y1936" s="188">
        <v>7.5012830548197877</v>
      </c>
      <c r="Z1936" s="148">
        <f t="shared" si="517"/>
        <v>1</v>
      </c>
      <c r="AA1936" s="148">
        <f t="shared" si="518"/>
        <v>1</v>
      </c>
      <c r="AB1936" s="122">
        <f t="shared" si="519"/>
        <v>244.45691578163499</v>
      </c>
      <c r="AC1936" s="30">
        <f t="shared" si="520"/>
        <v>632.25679999999988</v>
      </c>
      <c r="AD1936" s="31">
        <f t="shared" si="521"/>
        <v>1</v>
      </c>
      <c r="AE1936" s="164">
        <f t="shared" si="522"/>
        <v>35.559999999999995</v>
      </c>
      <c r="AF1936" s="165">
        <f t="shared" si="523"/>
        <v>2.0824987003960147</v>
      </c>
      <c r="AH1936" t="str">
        <f t="shared" si="524"/>
        <v>2025</v>
      </c>
    </row>
    <row r="1937" spans="1:34" x14ac:dyDescent="0.25">
      <c r="A1937" s="249" t="s">
        <v>573</v>
      </c>
      <c r="D1937" s="282" t="str">
        <f t="shared" si="509"/>
        <v>Q3 2025</v>
      </c>
      <c r="E1937" s="114" t="s">
        <v>138</v>
      </c>
      <c r="F1937" s="115" t="s">
        <v>85</v>
      </c>
      <c r="G1937" s="157" t="s">
        <v>43</v>
      </c>
      <c r="H1937" s="157" t="s">
        <v>197</v>
      </c>
      <c r="I1937" s="116" t="s">
        <v>72</v>
      </c>
      <c r="J1937" s="116" t="s">
        <v>45</v>
      </c>
      <c r="K1937" s="116" t="s">
        <v>70</v>
      </c>
      <c r="L1937" s="116" t="s">
        <v>70</v>
      </c>
      <c r="M1937" s="116"/>
      <c r="N1937" s="117">
        <v>1.43</v>
      </c>
      <c r="O1937" s="146">
        <v>392</v>
      </c>
      <c r="P1937" s="146">
        <v>402</v>
      </c>
      <c r="Q1937" s="242">
        <v>1.2107239999999999</v>
      </c>
      <c r="R1937" s="118" t="str">
        <f t="shared" si="510"/>
        <v>300 - 399</v>
      </c>
      <c r="S1937" s="118" t="str">
        <f t="shared" si="511"/>
        <v>1.4 - 1.59</v>
      </c>
      <c r="T1937" s="119">
        <f t="shared" si="512"/>
        <v>1.7313353199999999</v>
      </c>
      <c r="U1937" s="120">
        <f t="shared" si="513"/>
        <v>0.79839330787427831</v>
      </c>
      <c r="V1937" s="161">
        <f t="shared" si="514"/>
        <v>1.7313353199999997</v>
      </c>
      <c r="W1937" s="161">
        <f t="shared" si="515"/>
        <v>679.80616267680239</v>
      </c>
      <c r="X1937" s="121">
        <f t="shared" si="516"/>
        <v>13.558333315273273</v>
      </c>
      <c r="Y1937" s="188">
        <v>11.198533534705907</v>
      </c>
      <c r="Z1937" s="148">
        <f t="shared" si="517"/>
        <v>196</v>
      </c>
      <c r="AA1937" s="148">
        <f t="shared" si="518"/>
        <v>201</v>
      </c>
      <c r="AB1937" s="122">
        <f t="shared" si="519"/>
        <v>392.64846897295581</v>
      </c>
      <c r="AC1937" s="30">
        <f t="shared" si="520"/>
        <v>659.43460927038564</v>
      </c>
      <c r="AD1937" s="31">
        <f t="shared" si="521"/>
        <v>0.97512437810945274</v>
      </c>
      <c r="AE1937" s="164">
        <f t="shared" si="522"/>
        <v>36.321999999999996</v>
      </c>
      <c r="AF1937" s="165">
        <f t="shared" si="523"/>
        <v>13.558333315273273</v>
      </c>
      <c r="AH1937" t="str">
        <f t="shared" si="524"/>
        <v>2025</v>
      </c>
    </row>
    <row r="1938" spans="1:34" x14ac:dyDescent="0.25">
      <c r="A1938" s="249" t="s">
        <v>573</v>
      </c>
      <c r="D1938" s="282" t="str">
        <f t="shared" si="509"/>
        <v>Q3 2025</v>
      </c>
      <c r="E1938" s="114" t="s">
        <v>138</v>
      </c>
      <c r="F1938" s="115" t="s">
        <v>85</v>
      </c>
      <c r="G1938" s="157" t="s">
        <v>43</v>
      </c>
      <c r="H1938" s="157" t="s">
        <v>197</v>
      </c>
      <c r="I1938" s="116" t="s">
        <v>73</v>
      </c>
      <c r="J1938" s="116" t="s">
        <v>45</v>
      </c>
      <c r="K1938" s="116" t="s">
        <v>70</v>
      </c>
      <c r="L1938" s="116" t="s">
        <v>70</v>
      </c>
      <c r="M1938" s="116"/>
      <c r="N1938" s="117">
        <v>1.42</v>
      </c>
      <c r="O1938" s="146">
        <v>368</v>
      </c>
      <c r="P1938" s="146">
        <v>384</v>
      </c>
      <c r="Q1938" s="242">
        <v>1.9241680000000001</v>
      </c>
      <c r="R1938" s="118" t="str">
        <f t="shared" si="510"/>
        <v>300 - 399</v>
      </c>
      <c r="S1938" s="118" t="str">
        <f t="shared" si="511"/>
        <v>1.4 - 1.59</v>
      </c>
      <c r="T1938" s="119">
        <f t="shared" si="512"/>
        <v>2.73231856</v>
      </c>
      <c r="U1938" s="120">
        <f t="shared" si="513"/>
        <v>1.2504430282698815</v>
      </c>
      <c r="V1938" s="161">
        <f t="shared" si="514"/>
        <v>2.73231856</v>
      </c>
      <c r="W1938" s="161">
        <f t="shared" si="515"/>
        <v>1023.3969291532612</v>
      </c>
      <c r="X1938" s="121">
        <f t="shared" si="516"/>
        <v>20.176878655554255</v>
      </c>
      <c r="Y1938" s="188">
        <v>10.486027548298409</v>
      </c>
      <c r="Z1938" s="148">
        <f t="shared" si="517"/>
        <v>23</v>
      </c>
      <c r="AA1938" s="148">
        <f t="shared" si="518"/>
        <v>24</v>
      </c>
      <c r="AB1938" s="122">
        <f t="shared" si="519"/>
        <v>374.5525665035417</v>
      </c>
      <c r="AC1938" s="30">
        <f t="shared" si="520"/>
        <v>649.86166918371032</v>
      </c>
      <c r="AD1938" s="31">
        <f t="shared" si="521"/>
        <v>0.95833333333333337</v>
      </c>
      <c r="AE1938" s="164">
        <f t="shared" si="522"/>
        <v>36.067999999999998</v>
      </c>
      <c r="AF1938" s="165">
        <f t="shared" si="523"/>
        <v>20.176878655554255</v>
      </c>
      <c r="AH1938" t="str">
        <f t="shared" si="524"/>
        <v>2025</v>
      </c>
    </row>
    <row r="1939" spans="1:34" x14ac:dyDescent="0.25">
      <c r="A1939" s="249" t="s">
        <v>573</v>
      </c>
      <c r="D1939" s="282" t="str">
        <f t="shared" si="509"/>
        <v>Q3 2025</v>
      </c>
      <c r="E1939" s="114" t="s">
        <v>138</v>
      </c>
      <c r="F1939" s="115" t="s">
        <v>85</v>
      </c>
      <c r="G1939" s="157" t="s">
        <v>43</v>
      </c>
      <c r="H1939" s="157" t="s">
        <v>197</v>
      </c>
      <c r="I1939" s="116" t="s">
        <v>89</v>
      </c>
      <c r="J1939" s="116" t="s">
        <v>45</v>
      </c>
      <c r="K1939" s="116" t="s">
        <v>55</v>
      </c>
      <c r="L1939" s="116" t="s">
        <v>55</v>
      </c>
      <c r="M1939" s="116"/>
      <c r="N1939" s="117">
        <v>1.6</v>
      </c>
      <c r="O1939" s="146">
        <v>256</v>
      </c>
      <c r="P1939" s="146">
        <v>402</v>
      </c>
      <c r="Q1939" s="242">
        <v>0.15</v>
      </c>
      <c r="R1939" s="118" t="str">
        <f t="shared" si="510"/>
        <v>200 - 299</v>
      </c>
      <c r="S1939" s="118" t="str">
        <f t="shared" si="511"/>
        <v>1.6 - 1.79</v>
      </c>
      <c r="T1939" s="119">
        <f t="shared" si="512"/>
        <v>0.24</v>
      </c>
      <c r="U1939" s="120">
        <f t="shared" si="513"/>
        <v>0.11224604681377123</v>
      </c>
      <c r="V1939" s="161">
        <f t="shared" si="514"/>
        <v>0.24000000000000002</v>
      </c>
      <c r="W1939" s="161">
        <f t="shared" si="515"/>
        <v>71.488810313223141</v>
      </c>
      <c r="X1939" s="121">
        <f t="shared" si="516"/>
        <v>0.80179328939993799</v>
      </c>
      <c r="Y1939" s="188">
        <v>5.3452885959995866</v>
      </c>
      <c r="Z1939" s="148">
        <f t="shared" si="517"/>
        <v>128</v>
      </c>
      <c r="AA1939" s="148">
        <f t="shared" si="518"/>
        <v>201</v>
      </c>
      <c r="AB1939" s="122">
        <f t="shared" si="519"/>
        <v>297.8700429717631</v>
      </c>
      <c r="AC1939" s="30">
        <f t="shared" si="520"/>
        <v>748.30697875847488</v>
      </c>
      <c r="AD1939" s="31">
        <f t="shared" si="521"/>
        <v>0.63681592039800994</v>
      </c>
      <c r="AE1939" s="164">
        <f t="shared" si="522"/>
        <v>40.64</v>
      </c>
      <c r="AF1939" s="165">
        <f t="shared" si="523"/>
        <v>0.80179328939993799</v>
      </c>
      <c r="AH1939" t="str">
        <f t="shared" si="524"/>
        <v>2025</v>
      </c>
    </row>
    <row r="1940" spans="1:34" x14ac:dyDescent="0.25">
      <c r="A1940" s="249" t="s">
        <v>573</v>
      </c>
      <c r="D1940" s="282" t="str">
        <f t="shared" si="509"/>
        <v>Q3 2025</v>
      </c>
      <c r="E1940" s="114" t="s">
        <v>138</v>
      </c>
      <c r="F1940" s="115" t="s">
        <v>85</v>
      </c>
      <c r="G1940" s="157" t="s">
        <v>43</v>
      </c>
      <c r="H1940" s="157" t="s">
        <v>197</v>
      </c>
      <c r="I1940" s="116" t="s">
        <v>73</v>
      </c>
      <c r="J1940" s="116" t="s">
        <v>45</v>
      </c>
      <c r="K1940" s="116" t="s">
        <v>80</v>
      </c>
      <c r="L1940" s="116" t="s">
        <v>80</v>
      </c>
      <c r="M1940" s="116"/>
      <c r="N1940" s="117">
        <v>1.69</v>
      </c>
      <c r="O1940" s="146">
        <v>420</v>
      </c>
      <c r="P1940" s="146">
        <v>458</v>
      </c>
      <c r="Q1940" s="242">
        <v>0.34276000000000001</v>
      </c>
      <c r="R1940" s="118" t="str">
        <f t="shared" si="510"/>
        <v>300 - 399</v>
      </c>
      <c r="S1940" s="118" t="str">
        <f t="shared" si="511"/>
        <v>1.6 - 1.79</v>
      </c>
      <c r="T1940" s="119">
        <f t="shared" si="512"/>
        <v>0.57926440000000001</v>
      </c>
      <c r="U1940" s="120">
        <f t="shared" si="513"/>
        <v>0.31461104165451681</v>
      </c>
      <c r="V1940" s="161">
        <f t="shared" si="514"/>
        <v>0.57926440000000001</v>
      </c>
      <c r="W1940" s="161">
        <f t="shared" si="515"/>
        <v>212.99824562208585</v>
      </c>
      <c r="X1940" s="121">
        <f t="shared" si="516"/>
        <v>4.0887839183964063</v>
      </c>
      <c r="Y1940" s="188">
        <v>11.92899964522233</v>
      </c>
      <c r="Z1940" s="148">
        <f t="shared" si="517"/>
        <v>210</v>
      </c>
      <c r="AA1940" s="148">
        <f t="shared" si="518"/>
        <v>229</v>
      </c>
      <c r="AB1940" s="122">
        <f t="shared" si="519"/>
        <v>367.70470552322195</v>
      </c>
      <c r="AC1940" s="30">
        <f t="shared" si="520"/>
        <v>917.87560291316606</v>
      </c>
      <c r="AD1940" s="31">
        <f t="shared" si="521"/>
        <v>0.91703056768558955</v>
      </c>
      <c r="AE1940" s="164">
        <f t="shared" si="522"/>
        <v>42.925999999999995</v>
      </c>
      <c r="AF1940" s="165">
        <f t="shared" si="523"/>
        <v>4.0887839183964063</v>
      </c>
      <c r="AH1940" t="str">
        <f t="shared" si="524"/>
        <v>2025</v>
      </c>
    </row>
    <row r="1941" spans="1:34" x14ac:dyDescent="0.25">
      <c r="A1941" s="249" t="s">
        <v>573</v>
      </c>
      <c r="D1941" s="282" t="str">
        <f t="shared" si="509"/>
        <v>Q3 2025</v>
      </c>
      <c r="E1941" s="114" t="s">
        <v>138</v>
      </c>
      <c r="F1941" s="115" t="s">
        <v>85</v>
      </c>
      <c r="G1941" s="157" t="s">
        <v>43</v>
      </c>
      <c r="H1941" s="157" t="s">
        <v>197</v>
      </c>
      <c r="I1941" s="116" t="s">
        <v>89</v>
      </c>
      <c r="J1941" s="116" t="s">
        <v>45</v>
      </c>
      <c r="K1941" s="116" t="s">
        <v>81</v>
      </c>
      <c r="L1941" s="116" t="s">
        <v>81</v>
      </c>
      <c r="M1941" s="116"/>
      <c r="N1941" s="117">
        <v>1.62</v>
      </c>
      <c r="O1941" s="146">
        <v>192</v>
      </c>
      <c r="P1941" s="146">
        <v>490</v>
      </c>
      <c r="Q1941" s="242">
        <v>0.5</v>
      </c>
      <c r="R1941" s="118" t="str">
        <f t="shared" si="510"/>
        <v>300 - 399</v>
      </c>
      <c r="S1941" s="118" t="str">
        <f t="shared" si="511"/>
        <v>1.6 - 1.79</v>
      </c>
      <c r="T1941" s="119">
        <f t="shared" si="512"/>
        <v>0.81</v>
      </c>
      <c r="U1941" s="120">
        <f t="shared" si="513"/>
        <v>0.28756859304516119</v>
      </c>
      <c r="V1941" s="161">
        <f t="shared" si="514"/>
        <v>0.81000000000000016</v>
      </c>
      <c r="W1941" s="161">
        <f t="shared" si="515"/>
        <v>263.13684652666944</v>
      </c>
      <c r="X1941" s="121">
        <f t="shared" si="516"/>
        <v>4.8486504075378036</v>
      </c>
      <c r="Y1941" s="188">
        <v>9.6973008150756073</v>
      </c>
      <c r="Z1941" s="148">
        <f t="shared" si="517"/>
        <v>96</v>
      </c>
      <c r="AA1941" s="148">
        <f t="shared" si="518"/>
        <v>245</v>
      </c>
      <c r="AB1941" s="122">
        <f t="shared" si="519"/>
        <v>324.86030435391285</v>
      </c>
      <c r="AC1941" s="30">
        <f t="shared" si="520"/>
        <v>575.13718609032242</v>
      </c>
      <c r="AD1941" s="31">
        <f t="shared" si="521"/>
        <v>0.39183673469387753</v>
      </c>
      <c r="AE1941" s="164">
        <f t="shared" si="522"/>
        <v>41.148000000000003</v>
      </c>
      <c r="AF1941" s="165">
        <f t="shared" si="523"/>
        <v>4.8486504075378036</v>
      </c>
      <c r="AH1941" t="str">
        <f t="shared" si="524"/>
        <v>2025</v>
      </c>
    </row>
    <row r="1942" spans="1:34" x14ac:dyDescent="0.25">
      <c r="A1942" s="249" t="s">
        <v>573</v>
      </c>
      <c r="D1942" s="282" t="str">
        <f t="shared" si="509"/>
        <v>Q3 2025</v>
      </c>
      <c r="E1942" s="114" t="s">
        <v>138</v>
      </c>
      <c r="F1942" s="115" t="s">
        <v>85</v>
      </c>
      <c r="G1942" s="157" t="s">
        <v>43</v>
      </c>
      <c r="H1942" s="157" t="s">
        <v>197</v>
      </c>
      <c r="I1942" s="116" t="s">
        <v>50</v>
      </c>
      <c r="J1942" s="116" t="s">
        <v>45</v>
      </c>
      <c r="K1942" s="116" t="s">
        <v>81</v>
      </c>
      <c r="L1942" s="116" t="s">
        <v>81</v>
      </c>
      <c r="M1942" s="116"/>
      <c r="N1942" s="117">
        <v>1.62</v>
      </c>
      <c r="O1942" s="146">
        <v>192</v>
      </c>
      <c r="P1942" s="146">
        <v>490</v>
      </c>
      <c r="Q1942" s="242">
        <v>0.16830000000000001</v>
      </c>
      <c r="R1942" s="118" t="str">
        <f t="shared" si="510"/>
        <v>300 - 399</v>
      </c>
      <c r="S1942" s="118" t="str">
        <f t="shared" si="511"/>
        <v>1.6 - 1.79</v>
      </c>
      <c r="T1942" s="119">
        <f t="shared" si="512"/>
        <v>0.272646</v>
      </c>
      <c r="U1942" s="120">
        <f t="shared" si="513"/>
        <v>9.6795588419001266E-2</v>
      </c>
      <c r="V1942" s="161">
        <f t="shared" si="514"/>
        <v>0.27264600000000005</v>
      </c>
      <c r="W1942" s="161">
        <f t="shared" si="515"/>
        <v>88.571862540876936</v>
      </c>
      <c r="X1942" s="121">
        <f t="shared" si="516"/>
        <v>1.6291964749462646</v>
      </c>
      <c r="Y1942" s="188">
        <v>9.6803117940954522</v>
      </c>
      <c r="Z1942" s="148">
        <f t="shared" si="517"/>
        <v>96</v>
      </c>
      <c r="AA1942" s="148">
        <f t="shared" si="518"/>
        <v>245</v>
      </c>
      <c r="AB1942" s="122">
        <f t="shared" si="519"/>
        <v>324.86030435391285</v>
      </c>
      <c r="AC1942" s="30">
        <f t="shared" si="520"/>
        <v>575.13718609032242</v>
      </c>
      <c r="AD1942" s="31">
        <f t="shared" si="521"/>
        <v>0.39183673469387753</v>
      </c>
      <c r="AE1942" s="164">
        <f t="shared" si="522"/>
        <v>41.148000000000003</v>
      </c>
      <c r="AF1942" s="165">
        <f t="shared" si="523"/>
        <v>1.6291964749462646</v>
      </c>
      <c r="AH1942" t="str">
        <f t="shared" si="524"/>
        <v>2025</v>
      </c>
    </row>
    <row r="1943" spans="1:34" x14ac:dyDescent="0.25">
      <c r="A1943" s="249" t="s">
        <v>573</v>
      </c>
      <c r="D1943" s="282" t="str">
        <f t="shared" si="509"/>
        <v>Q3 2025</v>
      </c>
      <c r="E1943" s="114" t="s">
        <v>138</v>
      </c>
      <c r="F1943" s="115" t="s">
        <v>85</v>
      </c>
      <c r="G1943" s="157" t="s">
        <v>43</v>
      </c>
      <c r="H1943" s="157" t="s">
        <v>197</v>
      </c>
      <c r="I1943" s="116" t="s">
        <v>72</v>
      </c>
      <c r="J1943" s="116" t="s">
        <v>45</v>
      </c>
      <c r="K1943" s="116" t="s">
        <v>81</v>
      </c>
      <c r="L1943" s="116" t="s">
        <v>81</v>
      </c>
      <c r="M1943" s="116"/>
      <c r="N1943" s="117">
        <v>1.78</v>
      </c>
      <c r="O1943" s="146">
        <v>300</v>
      </c>
      <c r="P1943" s="146">
        <v>488</v>
      </c>
      <c r="Q1943" s="242">
        <v>2.8333390000000001</v>
      </c>
      <c r="R1943" s="118" t="str">
        <f t="shared" si="510"/>
        <v>300 - 399</v>
      </c>
      <c r="S1943" s="118" t="str">
        <f t="shared" si="511"/>
        <v>1.6 - 1.79</v>
      </c>
      <c r="T1943" s="119">
        <f t="shared" si="512"/>
        <v>5.0433434200000002</v>
      </c>
      <c r="U1943" s="120">
        <f t="shared" si="513"/>
        <v>2.583940960606482</v>
      </c>
      <c r="V1943" s="161">
        <f t="shared" si="514"/>
        <v>5.0433434200000002</v>
      </c>
      <c r="W1943" s="161">
        <f t="shared" si="515"/>
        <v>1623.0457936207754</v>
      </c>
      <c r="X1943" s="121">
        <f t="shared" si="516"/>
        <v>31.091581006829671</v>
      </c>
      <c r="Y1943" s="188">
        <v>10.973477231926596</v>
      </c>
      <c r="Z1943" s="148">
        <f t="shared" si="517"/>
        <v>75</v>
      </c>
      <c r="AA1943" s="148">
        <f t="shared" si="518"/>
        <v>122</v>
      </c>
      <c r="AB1943" s="122">
        <f t="shared" si="519"/>
        <v>321.81940797138407</v>
      </c>
      <c r="AC1943" s="30">
        <f t="shared" si="520"/>
        <v>911.97733861231632</v>
      </c>
      <c r="AD1943" s="31">
        <f t="shared" si="521"/>
        <v>0.61475409836065575</v>
      </c>
      <c r="AE1943" s="164">
        <f t="shared" si="522"/>
        <v>45.211999999999996</v>
      </c>
      <c r="AF1943" s="165">
        <f t="shared" si="523"/>
        <v>31.091581006829671</v>
      </c>
      <c r="AH1943" t="str">
        <f t="shared" si="524"/>
        <v>2025</v>
      </c>
    </row>
    <row r="1944" spans="1:34" x14ac:dyDescent="0.25">
      <c r="A1944" s="249" t="s">
        <v>573</v>
      </c>
      <c r="D1944" s="282" t="str">
        <f t="shared" si="509"/>
        <v>Q3 2025</v>
      </c>
      <c r="E1944" s="114" t="s">
        <v>138</v>
      </c>
      <c r="F1944" s="115" t="s">
        <v>85</v>
      </c>
      <c r="G1944" s="157" t="s">
        <v>43</v>
      </c>
      <c r="H1944" s="157" t="s">
        <v>197</v>
      </c>
      <c r="I1944" s="116" t="s">
        <v>73</v>
      </c>
      <c r="J1944" s="116" t="s">
        <v>45</v>
      </c>
      <c r="K1944" s="116" t="s">
        <v>81</v>
      </c>
      <c r="L1944" s="116" t="s">
        <v>81</v>
      </c>
      <c r="M1944" s="116"/>
      <c r="N1944" s="117">
        <v>1.73</v>
      </c>
      <c r="O1944" s="146">
        <v>344</v>
      </c>
      <c r="P1944" s="146">
        <v>472</v>
      </c>
      <c r="Q1944" s="242">
        <v>2.6083720000000001</v>
      </c>
      <c r="R1944" s="118" t="str">
        <f t="shared" si="510"/>
        <v>300 - 399</v>
      </c>
      <c r="S1944" s="118" t="str">
        <f t="shared" si="511"/>
        <v>1.6 - 1.79</v>
      </c>
      <c r="T1944" s="119">
        <f t="shared" si="512"/>
        <v>4.5124835600000006</v>
      </c>
      <c r="U1944" s="120">
        <f t="shared" si="513"/>
        <v>2.3973002310724034</v>
      </c>
      <c r="V1944" s="161">
        <f t="shared" si="514"/>
        <v>4.5124835600000006</v>
      </c>
      <c r="W1944" s="161">
        <f t="shared" si="515"/>
        <v>1523.4321657887463</v>
      </c>
      <c r="X1944" s="121">
        <f t="shared" si="516"/>
        <v>28.389904230342772</v>
      </c>
      <c r="Y1944" s="188">
        <v>10.884146981466897</v>
      </c>
      <c r="Z1944" s="148">
        <f t="shared" si="517"/>
        <v>43</v>
      </c>
      <c r="AA1944" s="148">
        <f t="shared" si="518"/>
        <v>59</v>
      </c>
      <c r="AB1944" s="122">
        <f t="shared" si="519"/>
        <v>337.60392598277883</v>
      </c>
      <c r="AC1944" s="30">
        <f t="shared" si="520"/>
        <v>919.07911566003747</v>
      </c>
      <c r="AD1944" s="31">
        <f t="shared" si="521"/>
        <v>0.72881355932203384</v>
      </c>
      <c r="AE1944" s="164">
        <f t="shared" si="522"/>
        <v>43.942</v>
      </c>
      <c r="AF1944" s="165">
        <f t="shared" si="523"/>
        <v>28.389904230342772</v>
      </c>
      <c r="AH1944" t="str">
        <f t="shared" si="524"/>
        <v>2025</v>
      </c>
    </row>
    <row r="1945" spans="1:34" x14ac:dyDescent="0.25">
      <c r="A1945" s="249" t="s">
        <v>573</v>
      </c>
      <c r="D1945" s="282" t="str">
        <f t="shared" si="509"/>
        <v>Q4 2025</v>
      </c>
      <c r="E1945" s="114" t="s">
        <v>138</v>
      </c>
      <c r="F1945" s="115" t="s">
        <v>86</v>
      </c>
      <c r="G1945" s="157" t="s">
        <v>43</v>
      </c>
      <c r="H1945" s="157" t="s">
        <v>197</v>
      </c>
      <c r="I1945" s="116" t="s">
        <v>64</v>
      </c>
      <c r="J1945" s="116" t="s">
        <v>51</v>
      </c>
      <c r="K1945" s="116" t="s">
        <v>46</v>
      </c>
      <c r="L1945" s="116" t="s">
        <v>46</v>
      </c>
      <c r="M1945" s="116"/>
      <c r="N1945" s="117">
        <v>1.96</v>
      </c>
      <c r="O1945" s="146">
        <v>416</v>
      </c>
      <c r="P1945" s="146">
        <v>496</v>
      </c>
      <c r="Q1945" s="242">
        <v>0.76959900000000003</v>
      </c>
      <c r="R1945" s="118" t="str">
        <f t="shared" si="510"/>
        <v>300 - 399</v>
      </c>
      <c r="S1945" s="118" t="str">
        <f t="shared" si="511"/>
        <v>1.8 - 1.99</v>
      </c>
      <c r="T1945" s="119">
        <f t="shared" si="512"/>
        <v>1.5084140400000001</v>
      </c>
      <c r="U1945" s="120">
        <f t="shared" si="513"/>
        <v>0.93914020453073965</v>
      </c>
      <c r="V1945" s="161">
        <f t="shared" si="514"/>
        <v>1.5084140400000001</v>
      </c>
      <c r="W1945" s="161">
        <f t="shared" si="515"/>
        <v>498.20584346665055</v>
      </c>
      <c r="X1945" s="121">
        <f t="shared" si="516"/>
        <v>21.843642811503432</v>
      </c>
      <c r="Y1945" s="188">
        <v>28.38314864169968</v>
      </c>
      <c r="Z1945" s="148">
        <f t="shared" si="517"/>
        <v>26</v>
      </c>
      <c r="AA1945" s="148">
        <f t="shared" si="518"/>
        <v>31</v>
      </c>
      <c r="AB1945" s="122">
        <f t="shared" si="519"/>
        <v>330.28454406765564</v>
      </c>
      <c r="AC1945" s="30">
        <f t="shared" si="520"/>
        <v>1220.2981091850945</v>
      </c>
      <c r="AD1945" s="31">
        <f t="shared" si="521"/>
        <v>0.83870967741935487</v>
      </c>
      <c r="AE1945" s="164">
        <f t="shared" si="522"/>
        <v>49.783999999999999</v>
      </c>
      <c r="AF1945" s="165">
        <f t="shared" si="523"/>
        <v>21.843642811503432</v>
      </c>
      <c r="AH1945" t="str">
        <f t="shared" si="524"/>
        <v>2025</v>
      </c>
    </row>
    <row r="1946" spans="1:34" x14ac:dyDescent="0.25">
      <c r="A1946" s="249" t="s">
        <v>573</v>
      </c>
      <c r="D1946" s="282" t="str">
        <f t="shared" si="509"/>
        <v>Q4 2025</v>
      </c>
      <c r="E1946" s="114" t="s">
        <v>138</v>
      </c>
      <c r="F1946" s="115" t="s">
        <v>86</v>
      </c>
      <c r="G1946" s="157" t="s">
        <v>43</v>
      </c>
      <c r="H1946" s="157" t="s">
        <v>197</v>
      </c>
      <c r="I1946" s="116" t="s">
        <v>64</v>
      </c>
      <c r="J1946" s="116" t="s">
        <v>51</v>
      </c>
      <c r="K1946" s="116" t="s">
        <v>46</v>
      </c>
      <c r="L1946" s="116" t="s">
        <v>46</v>
      </c>
      <c r="M1946" s="116"/>
      <c r="N1946" s="117">
        <v>1.99</v>
      </c>
      <c r="O1946" s="146">
        <v>410</v>
      </c>
      <c r="P1946" s="146">
        <v>502</v>
      </c>
      <c r="Q1946" s="242">
        <v>2.2704010000000001</v>
      </c>
      <c r="R1946" s="118" t="str">
        <f t="shared" si="510"/>
        <v>300 - 399</v>
      </c>
      <c r="S1946" s="118" t="str">
        <f t="shared" si="511"/>
        <v>1.8 - 1.99</v>
      </c>
      <c r="T1946" s="119">
        <f t="shared" si="512"/>
        <v>4.5180979900000002</v>
      </c>
      <c r="U1946" s="120">
        <f t="shared" si="513"/>
        <v>2.8418877019379649</v>
      </c>
      <c r="V1946" s="161">
        <f t="shared" si="514"/>
        <v>4.5180979900000011</v>
      </c>
      <c r="W1946" s="161">
        <f t="shared" si="515"/>
        <v>1471.5701768143113</v>
      </c>
      <c r="X1946" s="121">
        <f t="shared" si="516"/>
        <v>64.441129059263602</v>
      </c>
      <c r="Y1946" s="188">
        <v>28.38314864169968</v>
      </c>
      <c r="Z1946" s="148">
        <f t="shared" si="517"/>
        <v>205</v>
      </c>
      <c r="AA1946" s="148">
        <f t="shared" si="518"/>
        <v>251</v>
      </c>
      <c r="AB1946" s="122">
        <f t="shared" si="519"/>
        <v>325.7056797066748</v>
      </c>
      <c r="AC1946" s="30">
        <f t="shared" si="520"/>
        <v>1251.7117909734732</v>
      </c>
      <c r="AD1946" s="31">
        <f t="shared" si="521"/>
        <v>0.81673306772908372</v>
      </c>
      <c r="AE1946" s="164">
        <f t="shared" si="522"/>
        <v>50.545999999999999</v>
      </c>
      <c r="AF1946" s="165">
        <f t="shared" si="523"/>
        <v>64.441129059263602</v>
      </c>
      <c r="AH1946" t="str">
        <f t="shared" si="524"/>
        <v>2025</v>
      </c>
    </row>
    <row r="1947" spans="1:34" x14ac:dyDescent="0.25">
      <c r="A1947" s="249" t="s">
        <v>573</v>
      </c>
      <c r="D1947" s="282" t="str">
        <f t="shared" si="509"/>
        <v>Q4 2025</v>
      </c>
      <c r="E1947" s="114" t="s">
        <v>138</v>
      </c>
      <c r="F1947" s="115" t="s">
        <v>86</v>
      </c>
      <c r="G1947" s="157" t="s">
        <v>43</v>
      </c>
      <c r="H1947" s="157" t="s">
        <v>197</v>
      </c>
      <c r="I1947" s="116" t="s">
        <v>64</v>
      </c>
      <c r="J1947" s="116" t="s">
        <v>51</v>
      </c>
      <c r="K1947" s="116" t="s">
        <v>46</v>
      </c>
      <c r="L1947" s="116" t="s">
        <v>46</v>
      </c>
      <c r="M1947" s="116"/>
      <c r="N1947" s="117">
        <v>1.57</v>
      </c>
      <c r="O1947" s="146">
        <v>324</v>
      </c>
      <c r="P1947" s="146">
        <v>394</v>
      </c>
      <c r="Q1947" s="242">
        <v>2.85</v>
      </c>
      <c r="R1947" s="118" t="str">
        <f t="shared" si="510"/>
        <v>300 - 399</v>
      </c>
      <c r="S1947" s="118" t="str">
        <f t="shared" si="511"/>
        <v>1.4 - 1.59</v>
      </c>
      <c r="T1947" s="119">
        <f t="shared" si="512"/>
        <v>4.4744999999999999</v>
      </c>
      <c r="U1947" s="120">
        <f t="shared" si="513"/>
        <v>2.2234404861994319</v>
      </c>
      <c r="V1947" s="161">
        <f t="shared" si="514"/>
        <v>4.4744999999999999</v>
      </c>
      <c r="W1947" s="161">
        <f t="shared" si="515"/>
        <v>1453.8129074953215</v>
      </c>
      <c r="X1947" s="121">
        <f t="shared" si="516"/>
        <v>68.800603195512537</v>
      </c>
      <c r="Y1947" s="188">
        <v>24.140562524741238</v>
      </c>
      <c r="Z1947" s="148">
        <f t="shared" si="517"/>
        <v>162</v>
      </c>
      <c r="AA1947" s="148">
        <f t="shared" si="518"/>
        <v>197</v>
      </c>
      <c r="AB1947" s="122">
        <f t="shared" si="519"/>
        <v>324.91069560740226</v>
      </c>
      <c r="AC1947" s="30">
        <f t="shared" si="520"/>
        <v>780.154556561204</v>
      </c>
      <c r="AD1947" s="31">
        <f t="shared" si="521"/>
        <v>0.82233502538071068</v>
      </c>
      <c r="AE1947" s="164">
        <f t="shared" si="522"/>
        <v>39.878</v>
      </c>
      <c r="AF1947" s="165">
        <f t="shared" si="523"/>
        <v>68.800603195512537</v>
      </c>
      <c r="AH1947" t="str">
        <f t="shared" si="524"/>
        <v>2025</v>
      </c>
    </row>
    <row r="1948" spans="1:34" x14ac:dyDescent="0.25">
      <c r="A1948" s="249" t="s">
        <v>573</v>
      </c>
      <c r="D1948" s="282" t="str">
        <f t="shared" si="509"/>
        <v>Q4 2025</v>
      </c>
      <c r="E1948" s="114" t="s">
        <v>138</v>
      </c>
      <c r="F1948" s="115" t="s">
        <v>86</v>
      </c>
      <c r="G1948" s="157" t="s">
        <v>43</v>
      </c>
      <c r="H1948" s="157" t="s">
        <v>197</v>
      </c>
      <c r="I1948" s="116" t="s">
        <v>64</v>
      </c>
      <c r="J1948" s="116" t="s">
        <v>51</v>
      </c>
      <c r="K1948" s="116" t="s">
        <v>46</v>
      </c>
      <c r="L1948" s="116" t="s">
        <v>46</v>
      </c>
      <c r="M1948" s="116"/>
      <c r="N1948" s="117">
        <v>1.77</v>
      </c>
      <c r="O1948" s="146">
        <v>374</v>
      </c>
      <c r="P1948" s="146">
        <v>446</v>
      </c>
      <c r="Q1948" s="242">
        <v>0.577878</v>
      </c>
      <c r="R1948" s="118" t="str">
        <f t="shared" si="510"/>
        <v>300 - 399</v>
      </c>
      <c r="S1948" s="118" t="str">
        <f t="shared" si="511"/>
        <v>1.6 - 1.79</v>
      </c>
      <c r="T1948" s="119">
        <f t="shared" si="512"/>
        <v>1.0228440599999999</v>
      </c>
      <c r="U1948" s="120">
        <f t="shared" si="513"/>
        <v>0.57507361383946221</v>
      </c>
      <c r="V1948" s="161">
        <f t="shared" si="514"/>
        <v>1.0228440600000002</v>
      </c>
      <c r="W1948" s="161">
        <f t="shared" si="515"/>
        <v>336.3587535017279</v>
      </c>
      <c r="X1948" s="121">
        <f t="shared" si="516"/>
        <v>13.950299990672418</v>
      </c>
      <c r="Y1948" s="188">
        <v>24.140562524741238</v>
      </c>
      <c r="Z1948" s="148">
        <f t="shared" si="517"/>
        <v>187</v>
      </c>
      <c r="AA1948" s="148">
        <f t="shared" si="518"/>
        <v>223</v>
      </c>
      <c r="AB1948" s="122">
        <f t="shared" si="519"/>
        <v>328.84656288831349</v>
      </c>
      <c r="AC1948" s="30">
        <f t="shared" si="520"/>
        <v>995.14709651425062</v>
      </c>
      <c r="AD1948" s="31">
        <f t="shared" si="521"/>
        <v>0.83856502242152464</v>
      </c>
      <c r="AE1948" s="164">
        <f t="shared" si="522"/>
        <v>44.957999999999998</v>
      </c>
      <c r="AF1948" s="165">
        <f t="shared" si="523"/>
        <v>13.950299990672418</v>
      </c>
      <c r="AH1948" t="str">
        <f t="shared" si="524"/>
        <v>2025</v>
      </c>
    </row>
    <row r="1949" spans="1:34" x14ac:dyDescent="0.25">
      <c r="A1949" s="249" t="s">
        <v>573</v>
      </c>
      <c r="D1949" s="282" t="str">
        <f t="shared" si="509"/>
        <v>Q4 2025</v>
      </c>
      <c r="E1949" s="114" t="s">
        <v>138</v>
      </c>
      <c r="F1949" s="115" t="s">
        <v>86</v>
      </c>
      <c r="G1949" s="157" t="s">
        <v>43</v>
      </c>
      <c r="H1949" s="157" t="s">
        <v>197</v>
      </c>
      <c r="I1949" s="116" t="s">
        <v>64</v>
      </c>
      <c r="J1949" s="116" t="s">
        <v>51</v>
      </c>
      <c r="K1949" s="116" t="s">
        <v>46</v>
      </c>
      <c r="L1949" s="116" t="s">
        <v>46</v>
      </c>
      <c r="M1949" s="116"/>
      <c r="N1949" s="117">
        <v>1.78</v>
      </c>
      <c r="O1949" s="146">
        <v>368</v>
      </c>
      <c r="P1949" s="146">
        <v>448</v>
      </c>
      <c r="Q1949" s="242">
        <v>3.0321220000000002</v>
      </c>
      <c r="R1949" s="118" t="str">
        <f t="shared" si="510"/>
        <v>300 - 399</v>
      </c>
      <c r="S1949" s="118" t="str">
        <f t="shared" si="511"/>
        <v>1.6 - 1.79</v>
      </c>
      <c r="T1949" s="119">
        <f t="shared" si="512"/>
        <v>5.39717716</v>
      </c>
      <c r="U1949" s="120">
        <f t="shared" si="513"/>
        <v>3.0400116690499259</v>
      </c>
      <c r="V1949" s="161">
        <f t="shared" si="514"/>
        <v>5.39717716</v>
      </c>
      <c r="W1949" s="161">
        <f t="shared" si="515"/>
        <v>1757.9196358930499</v>
      </c>
      <c r="X1949" s="121">
        <f t="shared" si="516"/>
        <v>73.197130723643454</v>
      </c>
      <c r="Y1949" s="188">
        <v>24.140562524741238</v>
      </c>
      <c r="Z1949" s="148">
        <f t="shared" si="517"/>
        <v>23</v>
      </c>
      <c r="AA1949" s="148">
        <f t="shared" si="518"/>
        <v>28</v>
      </c>
      <c r="AB1949" s="122">
        <f t="shared" si="519"/>
        <v>325.71093810325283</v>
      </c>
      <c r="AC1949" s="30">
        <f t="shared" si="520"/>
        <v>1002.6020288926123</v>
      </c>
      <c r="AD1949" s="31">
        <f t="shared" si="521"/>
        <v>0.8214285714285714</v>
      </c>
      <c r="AE1949" s="164">
        <f t="shared" si="522"/>
        <v>45.211999999999996</v>
      </c>
      <c r="AF1949" s="165">
        <f t="shared" si="523"/>
        <v>73.197130723643454</v>
      </c>
      <c r="AH1949" t="str">
        <f t="shared" si="524"/>
        <v>2025</v>
      </c>
    </row>
    <row r="1950" spans="1:34" x14ac:dyDescent="0.25">
      <c r="A1950" s="249" t="s">
        <v>573</v>
      </c>
      <c r="D1950" s="282" t="str">
        <f t="shared" si="509"/>
        <v>Q4 2025</v>
      </c>
      <c r="E1950" s="114" t="s">
        <v>138</v>
      </c>
      <c r="F1950" s="115" t="s">
        <v>86</v>
      </c>
      <c r="G1950" s="157" t="s">
        <v>43</v>
      </c>
      <c r="H1950" s="157" t="s">
        <v>197</v>
      </c>
      <c r="I1950" s="116" t="s">
        <v>73</v>
      </c>
      <c r="J1950" s="116" t="s">
        <v>51</v>
      </c>
      <c r="K1950" s="116" t="s">
        <v>168</v>
      </c>
      <c r="L1950" s="116" t="s">
        <v>168</v>
      </c>
      <c r="M1950" s="116"/>
      <c r="N1950" s="117">
        <v>1.5</v>
      </c>
      <c r="O1950" s="146">
        <v>464</v>
      </c>
      <c r="P1950" s="146">
        <v>464</v>
      </c>
      <c r="Q1950" s="242">
        <v>9.7392999999999993E-2</v>
      </c>
      <c r="R1950" s="118" t="str">
        <f t="shared" si="510"/>
        <v>400 - 499</v>
      </c>
      <c r="S1950" s="118" t="str">
        <f t="shared" si="511"/>
        <v>1.4 - 1.59</v>
      </c>
      <c r="T1950" s="119">
        <f t="shared" si="512"/>
        <v>0.14608949999999998</v>
      </c>
      <c r="U1950" s="120">
        <f t="shared" si="513"/>
        <v>7.0688326364999984E-2</v>
      </c>
      <c r="V1950" s="161">
        <f t="shared" si="514"/>
        <v>0.14608949999999998</v>
      </c>
      <c r="W1950" s="161">
        <f t="shared" si="515"/>
        <v>63.908808686814112</v>
      </c>
      <c r="X1950" s="121">
        <f t="shared" si="516"/>
        <v>1.9375570676844216</v>
      </c>
      <c r="Y1950" s="188">
        <v>19.894212804661748</v>
      </c>
      <c r="Z1950" s="148">
        <f t="shared" si="517"/>
        <v>1</v>
      </c>
      <c r="AA1950" s="148">
        <f t="shared" si="518"/>
        <v>1</v>
      </c>
      <c r="AB1950" s="122">
        <f t="shared" si="519"/>
        <v>437.46339529407737</v>
      </c>
      <c r="AC1950" s="30">
        <f t="shared" si="520"/>
        <v>725.80499999999984</v>
      </c>
      <c r="AD1950" s="31">
        <f t="shared" si="521"/>
        <v>1</v>
      </c>
      <c r="AE1950" s="164">
        <f t="shared" si="522"/>
        <v>38.099999999999994</v>
      </c>
      <c r="AF1950" s="165">
        <f t="shared" si="523"/>
        <v>1.9375570676844216</v>
      </c>
      <c r="AH1950" t="str">
        <f t="shared" si="524"/>
        <v>2025</v>
      </c>
    </row>
    <row r="1951" spans="1:34" x14ac:dyDescent="0.25">
      <c r="A1951" s="249" t="s">
        <v>573</v>
      </c>
      <c r="D1951" s="282" t="str">
        <f t="shared" si="509"/>
        <v>Q4 2025</v>
      </c>
      <c r="E1951" s="114" t="s">
        <v>138</v>
      </c>
      <c r="F1951" s="115" t="s">
        <v>86</v>
      </c>
      <c r="G1951" s="157" t="s">
        <v>43</v>
      </c>
      <c r="H1951" s="157" t="s">
        <v>197</v>
      </c>
      <c r="I1951" s="116" t="s">
        <v>73</v>
      </c>
      <c r="J1951" s="116" t="s">
        <v>51</v>
      </c>
      <c r="K1951" s="116" t="s">
        <v>75</v>
      </c>
      <c r="L1951" s="116" t="s">
        <v>75</v>
      </c>
      <c r="M1951" s="116"/>
      <c r="N1951" s="117">
        <v>1.48</v>
      </c>
      <c r="O1951" s="146">
        <v>466</v>
      </c>
      <c r="P1951" s="146">
        <v>466</v>
      </c>
      <c r="Q1951" s="242">
        <v>0.64521700000000004</v>
      </c>
      <c r="R1951" s="118" t="str">
        <f t="shared" si="510"/>
        <v>400 - 499</v>
      </c>
      <c r="S1951" s="118" t="str">
        <f t="shared" si="511"/>
        <v>1.4 - 1.59</v>
      </c>
      <c r="T1951" s="119">
        <f t="shared" si="512"/>
        <v>0.95492116000000005</v>
      </c>
      <c r="U1951" s="120">
        <f t="shared" si="513"/>
        <v>0.455896932333344</v>
      </c>
      <c r="V1951" s="161">
        <f t="shared" si="514"/>
        <v>0.95492116000000016</v>
      </c>
      <c r="W1951" s="161">
        <f t="shared" si="515"/>
        <v>425.21317854633548</v>
      </c>
      <c r="X1951" s="121">
        <f t="shared" si="516"/>
        <v>12.681487512358846</v>
      </c>
      <c r="Y1951" s="188">
        <v>19.654608468714937</v>
      </c>
      <c r="Z1951" s="148">
        <f t="shared" si="517"/>
        <v>1</v>
      </c>
      <c r="AA1951" s="148">
        <f t="shared" si="518"/>
        <v>1</v>
      </c>
      <c r="AB1951" s="122">
        <f t="shared" si="519"/>
        <v>445.28616220666368</v>
      </c>
      <c r="AC1951" s="30">
        <f t="shared" si="520"/>
        <v>706.57923199999993</v>
      </c>
      <c r="AD1951" s="31">
        <f t="shared" si="521"/>
        <v>1</v>
      </c>
      <c r="AE1951" s="164">
        <f t="shared" si="522"/>
        <v>37.591999999999999</v>
      </c>
      <c r="AF1951" s="165">
        <f t="shared" si="523"/>
        <v>12.681487512358846</v>
      </c>
      <c r="AH1951" t="str">
        <f t="shared" si="524"/>
        <v>2025</v>
      </c>
    </row>
    <row r="1952" spans="1:34" x14ac:dyDescent="0.25">
      <c r="A1952" s="249" t="s">
        <v>573</v>
      </c>
      <c r="D1952" s="282" t="str">
        <f t="shared" si="509"/>
        <v>Q4 2025</v>
      </c>
      <c r="E1952" s="114" t="s">
        <v>138</v>
      </c>
      <c r="F1952" s="115" t="s">
        <v>86</v>
      </c>
      <c r="G1952" s="157" t="s">
        <v>43</v>
      </c>
      <c r="H1952" s="157" t="s">
        <v>197</v>
      </c>
      <c r="I1952" s="116" t="s">
        <v>50</v>
      </c>
      <c r="J1952" s="116" t="s">
        <v>51</v>
      </c>
      <c r="K1952" s="116" t="s">
        <v>78</v>
      </c>
      <c r="L1952" s="116" t="s">
        <v>78</v>
      </c>
      <c r="M1952" s="116"/>
      <c r="N1952" s="117">
        <v>1.91</v>
      </c>
      <c r="O1952" s="146">
        <v>378</v>
      </c>
      <c r="P1952" s="146">
        <v>496</v>
      </c>
      <c r="Q1952" s="242">
        <v>0.14253199999999999</v>
      </c>
      <c r="R1952" s="118" t="str">
        <f t="shared" si="510"/>
        <v>300 - 399</v>
      </c>
      <c r="S1952" s="118" t="str">
        <f t="shared" si="511"/>
        <v>1.8 - 1.99</v>
      </c>
      <c r="T1952" s="119">
        <f t="shared" si="512"/>
        <v>0.27223611999999997</v>
      </c>
      <c r="U1952" s="120">
        <f t="shared" si="513"/>
        <v>0.16172683225057927</v>
      </c>
      <c r="V1952" s="161">
        <f t="shared" si="514"/>
        <v>0.27223611999999997</v>
      </c>
      <c r="W1952" s="161">
        <f t="shared" si="515"/>
        <v>88.885588208851928</v>
      </c>
      <c r="X1952" s="121">
        <f t="shared" si="516"/>
        <v>3.2042793562087457</v>
      </c>
      <c r="Y1952" s="188">
        <v>22.481122528335714</v>
      </c>
      <c r="Z1952" s="148">
        <f t="shared" si="517"/>
        <v>189</v>
      </c>
      <c r="AA1952" s="148">
        <f t="shared" si="518"/>
        <v>248</v>
      </c>
      <c r="AB1952" s="122">
        <f t="shared" si="519"/>
        <v>326.5018183804998</v>
      </c>
      <c r="AC1952" s="30">
        <f t="shared" si="520"/>
        <v>1134.6703354375106</v>
      </c>
      <c r="AD1952" s="31">
        <f t="shared" si="521"/>
        <v>0.76209677419354838</v>
      </c>
      <c r="AE1952" s="164">
        <f t="shared" si="522"/>
        <v>48.513999999999996</v>
      </c>
      <c r="AF1952" s="165">
        <f t="shared" si="523"/>
        <v>3.2042793562087457</v>
      </c>
      <c r="AH1952" t="str">
        <f t="shared" si="524"/>
        <v>2025</v>
      </c>
    </row>
    <row r="1953" spans="1:34" x14ac:dyDescent="0.25">
      <c r="A1953" s="249" t="s">
        <v>573</v>
      </c>
      <c r="D1953" s="282" t="str">
        <f t="shared" si="509"/>
        <v>Q4 2025</v>
      </c>
      <c r="E1953" s="114" t="s">
        <v>138</v>
      </c>
      <c r="F1953" s="115" t="s">
        <v>86</v>
      </c>
      <c r="G1953" s="157" t="s">
        <v>43</v>
      </c>
      <c r="H1953" s="157" t="s">
        <v>197</v>
      </c>
      <c r="I1953" s="116" t="s">
        <v>88</v>
      </c>
      <c r="J1953" s="116" t="s">
        <v>51</v>
      </c>
      <c r="K1953" s="116" t="s">
        <v>70</v>
      </c>
      <c r="L1953" s="116" t="s">
        <v>74</v>
      </c>
      <c r="M1953" s="116"/>
      <c r="N1953" s="117">
        <v>1.33</v>
      </c>
      <c r="O1953" s="146">
        <v>456</v>
      </c>
      <c r="P1953" s="146">
        <v>456</v>
      </c>
      <c r="Q1953" s="242">
        <v>0.17199999999999999</v>
      </c>
      <c r="R1953" s="118" t="str">
        <f t="shared" si="510"/>
        <v>400 - 499</v>
      </c>
      <c r="S1953" s="118" t="str">
        <f t="shared" si="511"/>
        <v>1.2 - 1.39</v>
      </c>
      <c r="T1953" s="119">
        <f t="shared" si="512"/>
        <v>0.22875999999999999</v>
      </c>
      <c r="U1953" s="120">
        <f t="shared" si="513"/>
        <v>9.8145223063999976E-2</v>
      </c>
      <c r="V1953" s="161">
        <f t="shared" si="514"/>
        <v>0.22875999999999996</v>
      </c>
      <c r="W1953" s="161">
        <f t="shared" si="515"/>
        <v>110.91959812404657</v>
      </c>
      <c r="X1953" s="121">
        <f t="shared" si="516"/>
        <v>2.7683488594318422</v>
      </c>
      <c r="Y1953" s="188">
        <v>16.095051508324666</v>
      </c>
      <c r="Z1953" s="148">
        <f t="shared" si="517"/>
        <v>1</v>
      </c>
      <c r="AA1953" s="148">
        <f t="shared" si="518"/>
        <v>1</v>
      </c>
      <c r="AB1953" s="122">
        <f t="shared" si="519"/>
        <v>484.87322138506113</v>
      </c>
      <c r="AC1953" s="30">
        <f t="shared" si="520"/>
        <v>570.61176199999989</v>
      </c>
      <c r="AD1953" s="31">
        <f t="shared" si="521"/>
        <v>1</v>
      </c>
      <c r="AE1953" s="164">
        <f t="shared" si="522"/>
        <v>33.781999999999996</v>
      </c>
      <c r="AF1953" s="165">
        <f t="shared" si="523"/>
        <v>2.7683488594318422</v>
      </c>
      <c r="AH1953" t="str">
        <f t="shared" si="524"/>
        <v>2025</v>
      </c>
    </row>
    <row r="1954" spans="1:34" x14ac:dyDescent="0.25">
      <c r="A1954" s="249" t="s">
        <v>573</v>
      </c>
      <c r="D1954" s="282" t="str">
        <f t="shared" si="509"/>
        <v>Q4 2025</v>
      </c>
      <c r="E1954" s="114" t="s">
        <v>138</v>
      </c>
      <c r="F1954" s="115" t="s">
        <v>86</v>
      </c>
      <c r="G1954" s="157" t="s">
        <v>43</v>
      </c>
      <c r="H1954" s="157" t="s">
        <v>197</v>
      </c>
      <c r="I1954" s="116" t="s">
        <v>88</v>
      </c>
      <c r="J1954" s="116" t="s">
        <v>51</v>
      </c>
      <c r="K1954" s="116" t="s">
        <v>70</v>
      </c>
      <c r="L1954" s="116" t="s">
        <v>74</v>
      </c>
      <c r="M1954" s="116"/>
      <c r="N1954" s="117">
        <v>1.49</v>
      </c>
      <c r="O1954" s="146">
        <v>456</v>
      </c>
      <c r="P1954" s="146">
        <v>456</v>
      </c>
      <c r="Q1954" s="242">
        <v>5.5E-2</v>
      </c>
      <c r="R1954" s="118" t="str">
        <f t="shared" si="510"/>
        <v>400 - 499</v>
      </c>
      <c r="S1954" s="118" t="str">
        <f t="shared" si="511"/>
        <v>1.4 - 1.59</v>
      </c>
      <c r="T1954" s="119">
        <f t="shared" si="512"/>
        <v>8.1949999999999995E-2</v>
      </c>
      <c r="U1954" s="120">
        <f t="shared" si="513"/>
        <v>3.9388792189999994E-2</v>
      </c>
      <c r="V1954" s="161">
        <f t="shared" si="514"/>
        <v>8.1949999999999995E-2</v>
      </c>
      <c r="W1954" s="161">
        <f t="shared" si="515"/>
        <v>35.468476144317222</v>
      </c>
      <c r="X1954" s="121">
        <f t="shared" si="516"/>
        <v>0.88522783295785656</v>
      </c>
      <c r="Y1954" s="188">
        <v>16.095051508324666</v>
      </c>
      <c r="Z1954" s="148">
        <f t="shared" si="517"/>
        <v>1</v>
      </c>
      <c r="AA1954" s="148">
        <f t="shared" si="518"/>
        <v>1</v>
      </c>
      <c r="AB1954" s="122">
        <f t="shared" si="519"/>
        <v>432.80629828330962</v>
      </c>
      <c r="AC1954" s="30">
        <f t="shared" si="520"/>
        <v>716.15985799999987</v>
      </c>
      <c r="AD1954" s="31">
        <f t="shared" si="521"/>
        <v>1</v>
      </c>
      <c r="AE1954" s="164">
        <f t="shared" si="522"/>
        <v>37.845999999999997</v>
      </c>
      <c r="AF1954" s="165">
        <f t="shared" si="523"/>
        <v>0.88522783295785656</v>
      </c>
      <c r="AH1954" t="str">
        <f t="shared" si="524"/>
        <v>2025</v>
      </c>
    </row>
    <row r="1955" spans="1:34" x14ac:dyDescent="0.25">
      <c r="A1955" s="249" t="s">
        <v>573</v>
      </c>
      <c r="D1955" s="282" t="str">
        <f t="shared" si="509"/>
        <v>Q4 2025</v>
      </c>
      <c r="E1955" s="114" t="s">
        <v>138</v>
      </c>
      <c r="F1955" s="115" t="s">
        <v>86</v>
      </c>
      <c r="G1955" s="157" t="s">
        <v>43</v>
      </c>
      <c r="H1955" s="157" t="s">
        <v>197</v>
      </c>
      <c r="I1955" s="116" t="s">
        <v>50</v>
      </c>
      <c r="J1955" s="116" t="s">
        <v>51</v>
      </c>
      <c r="K1955" s="116" t="s">
        <v>70</v>
      </c>
      <c r="L1955" s="116" t="s">
        <v>70</v>
      </c>
      <c r="M1955" s="116"/>
      <c r="N1955" s="117">
        <v>1.2</v>
      </c>
      <c r="O1955" s="146">
        <v>450</v>
      </c>
      <c r="P1955" s="146">
        <v>450</v>
      </c>
      <c r="Q1955" s="242">
        <v>2.0417000000000001E-2</v>
      </c>
      <c r="R1955" s="118" t="str">
        <f t="shared" ref="R1955:R1995" si="525">VLOOKUP(MATCH(AB1955, PPIDefinition, 1), Index2PPICat, 2, FALSE)</f>
        <v>500 - 599</v>
      </c>
      <c r="S1955" s="118" t="str">
        <f t="shared" ref="S1955:S1995" si="526">VLOOKUP(MATCH(N1955, SizeDefinition, 1), Index2SizeCat, 2, FALSE)</f>
        <v>1.2 - 1.39</v>
      </c>
      <c r="T1955" s="119">
        <f t="shared" ref="T1955:T1995" si="527">N1955*Q1955</f>
        <v>2.4500400000000002E-2</v>
      </c>
      <c r="U1955" s="120">
        <f t="shared" ref="U1955:U1995" si="528">Q1955*AC1955/1000</f>
        <v>9.4840068383999967E-3</v>
      </c>
      <c r="V1955" s="161">
        <f t="shared" ref="V1955:V1995" si="529">Q1955*AE1955/25.4</f>
        <v>2.4500399999999999E-2</v>
      </c>
      <c r="W1955" s="161">
        <f t="shared" ref="W1955:W1995" si="530">Q1955*SQRT(O1955^2+P1955^2)</f>
        <v>12.993299236337167</v>
      </c>
      <c r="X1955" s="121">
        <f t="shared" ref="X1955:X1995" si="531">IF(Q1955=0, 0, Q1955*Y1955)</f>
        <v>0.3341977932422957</v>
      </c>
      <c r="Y1955" s="188">
        <v>16.368604263226512</v>
      </c>
      <c r="Z1955" s="148">
        <f t="shared" ref="Z1955:Z1995" si="532">VLOOKUP(O1955&amp;" x "&amp;P1955, Reso2Code, 3, FALSE)</f>
        <v>1</v>
      </c>
      <c r="AA1955" s="148">
        <f t="shared" ref="AA1955:AA1995" si="533">VLOOKUP(O1955&amp;" x "&amp;P1955, Reso2Code, 4, FALSE)</f>
        <v>1</v>
      </c>
      <c r="AB1955" s="122">
        <f t="shared" ref="AB1955:AB1995" si="534">SQRT(O1955^2+P1955^2)/N1955</f>
        <v>530.33008588991072</v>
      </c>
      <c r="AC1955" s="30">
        <f t="shared" ref="AC1955:AC1995" si="535">AE1955^2*AD1955/(1+AD1955^2)</f>
        <v>464.51519999999988</v>
      </c>
      <c r="AD1955" s="31">
        <f t="shared" ref="AD1955:AD1995" si="536">IF(Z1955=0, 0, Z1955/AA1955)</f>
        <v>1</v>
      </c>
      <c r="AE1955" s="164">
        <f t="shared" ref="AE1955:AE1995" si="537">N1955*25.4</f>
        <v>30.479999999999997</v>
      </c>
      <c r="AF1955" s="165">
        <f t="shared" ref="AF1955:AF1995" si="538">Q1955*Y1955</f>
        <v>0.3341977932422957</v>
      </c>
      <c r="AH1955" t="str">
        <f t="shared" ref="AH1955:AH1995" si="539">TEXT(E1955, "####")</f>
        <v>2025</v>
      </c>
    </row>
    <row r="1956" spans="1:34" x14ac:dyDescent="0.25">
      <c r="A1956" s="249" t="s">
        <v>573</v>
      </c>
      <c r="D1956" s="282" t="str">
        <f t="shared" si="509"/>
        <v>Q4 2025</v>
      </c>
      <c r="E1956" s="114" t="s">
        <v>138</v>
      </c>
      <c r="F1956" s="115" t="s">
        <v>86</v>
      </c>
      <c r="G1956" s="157" t="s">
        <v>43</v>
      </c>
      <c r="H1956" s="157" t="s">
        <v>197</v>
      </c>
      <c r="I1956" s="116" t="s">
        <v>73</v>
      </c>
      <c r="J1956" s="116" t="s">
        <v>51</v>
      </c>
      <c r="K1956" s="116" t="s">
        <v>70</v>
      </c>
      <c r="L1956" s="116" t="s">
        <v>70</v>
      </c>
      <c r="M1956" s="116"/>
      <c r="N1956" s="117">
        <v>1.75</v>
      </c>
      <c r="O1956" s="146">
        <v>422</v>
      </c>
      <c r="P1956" s="146">
        <v>468</v>
      </c>
      <c r="Q1956" s="242">
        <v>0.30625599999999997</v>
      </c>
      <c r="R1956" s="118" t="str">
        <f t="shared" si="525"/>
        <v>300 - 399</v>
      </c>
      <c r="S1956" s="118" t="str">
        <f t="shared" si="526"/>
        <v>1.6 - 1.79</v>
      </c>
      <c r="T1956" s="119">
        <f t="shared" si="527"/>
        <v>0.53594799999999998</v>
      </c>
      <c r="U1956" s="120">
        <f t="shared" si="528"/>
        <v>0.30093853625819222</v>
      </c>
      <c r="V1956" s="161">
        <f t="shared" si="529"/>
        <v>0.53594799999999998</v>
      </c>
      <c r="W1956" s="161">
        <f t="shared" si="530"/>
        <v>192.99182992408223</v>
      </c>
      <c r="X1956" s="121">
        <f t="shared" si="531"/>
        <v>5.1381491858256609</v>
      </c>
      <c r="Y1956" s="188">
        <v>16.777301296384923</v>
      </c>
      <c r="Z1956" s="148">
        <f t="shared" si="532"/>
        <v>211</v>
      </c>
      <c r="AA1956" s="148">
        <f t="shared" si="533"/>
        <v>234</v>
      </c>
      <c r="AB1956" s="122">
        <f t="shared" si="534"/>
        <v>360.09431871017756</v>
      </c>
      <c r="AC1956" s="30">
        <f t="shared" si="535"/>
        <v>982.63719325724969</v>
      </c>
      <c r="AD1956" s="31">
        <f t="shared" si="536"/>
        <v>0.90170940170940173</v>
      </c>
      <c r="AE1956" s="164">
        <f t="shared" si="537"/>
        <v>44.449999999999996</v>
      </c>
      <c r="AF1956" s="165">
        <f t="shared" si="538"/>
        <v>5.1381491858256609</v>
      </c>
      <c r="AH1956" t="str">
        <f t="shared" si="539"/>
        <v>2025</v>
      </c>
    </row>
    <row r="1957" spans="1:34" x14ac:dyDescent="0.25">
      <c r="A1957" s="249" t="s">
        <v>573</v>
      </c>
      <c r="D1957" s="282" t="str">
        <f t="shared" si="509"/>
        <v>Q4 2025</v>
      </c>
      <c r="E1957" s="114" t="s">
        <v>138</v>
      </c>
      <c r="F1957" s="115" t="s">
        <v>86</v>
      </c>
      <c r="G1957" s="157" t="s">
        <v>43</v>
      </c>
      <c r="H1957" s="157" t="s">
        <v>197</v>
      </c>
      <c r="I1957" s="116" t="s">
        <v>88</v>
      </c>
      <c r="J1957" s="116" t="s">
        <v>51</v>
      </c>
      <c r="K1957" s="116" t="s">
        <v>55</v>
      </c>
      <c r="L1957" s="116" t="s">
        <v>55</v>
      </c>
      <c r="M1957" s="116"/>
      <c r="N1957" s="117">
        <v>1.2</v>
      </c>
      <c r="O1957" s="146">
        <v>360</v>
      </c>
      <c r="P1957" s="146">
        <v>360</v>
      </c>
      <c r="Q1957" s="242">
        <v>4.4999999999999998E-2</v>
      </c>
      <c r="R1957" s="118" t="str">
        <f t="shared" si="525"/>
        <v>400 - 499</v>
      </c>
      <c r="S1957" s="118" t="str">
        <f t="shared" si="526"/>
        <v>1.2 - 1.39</v>
      </c>
      <c r="T1957" s="119">
        <f t="shared" si="527"/>
        <v>5.3999999999999999E-2</v>
      </c>
      <c r="U1957" s="120">
        <f t="shared" si="528"/>
        <v>2.0903183999999991E-2</v>
      </c>
      <c r="V1957" s="161">
        <f t="shared" si="529"/>
        <v>5.3999999999999992E-2</v>
      </c>
      <c r="W1957" s="161">
        <f t="shared" si="530"/>
        <v>22.910259710444141</v>
      </c>
      <c r="X1957" s="121">
        <f t="shared" si="531"/>
        <v>0.62436527261621977</v>
      </c>
      <c r="Y1957" s="188">
        <v>13.874783835915995</v>
      </c>
      <c r="Z1957" s="148">
        <f t="shared" si="532"/>
        <v>1</v>
      </c>
      <c r="AA1957" s="148">
        <f t="shared" si="533"/>
        <v>1</v>
      </c>
      <c r="AB1957" s="122">
        <f t="shared" si="534"/>
        <v>424.26406871192853</v>
      </c>
      <c r="AC1957" s="30">
        <f t="shared" si="535"/>
        <v>464.51519999999988</v>
      </c>
      <c r="AD1957" s="31">
        <f t="shared" si="536"/>
        <v>1</v>
      </c>
      <c r="AE1957" s="164">
        <f t="shared" si="537"/>
        <v>30.479999999999997</v>
      </c>
      <c r="AF1957" s="165">
        <f t="shared" si="538"/>
        <v>0.62436527261621977</v>
      </c>
      <c r="AH1957" t="str">
        <f t="shared" si="539"/>
        <v>2025</v>
      </c>
    </row>
    <row r="1958" spans="1:34" x14ac:dyDescent="0.25">
      <c r="A1958" s="249" t="s">
        <v>573</v>
      </c>
      <c r="D1958" s="282" t="str">
        <f t="shared" si="509"/>
        <v>Q4 2025</v>
      </c>
      <c r="E1958" s="114" t="s">
        <v>138</v>
      </c>
      <c r="F1958" s="115" t="s">
        <v>86</v>
      </c>
      <c r="G1958" s="157" t="s">
        <v>43</v>
      </c>
      <c r="H1958" s="157" t="s">
        <v>197</v>
      </c>
      <c r="I1958" s="116" t="s">
        <v>88</v>
      </c>
      <c r="J1958" s="116" t="s">
        <v>51</v>
      </c>
      <c r="K1958" s="116" t="s">
        <v>55</v>
      </c>
      <c r="L1958" s="116" t="s">
        <v>55</v>
      </c>
      <c r="M1958" s="116"/>
      <c r="N1958" s="117">
        <v>1.31</v>
      </c>
      <c r="O1958" s="146">
        <v>360</v>
      </c>
      <c r="P1958" s="146">
        <v>360</v>
      </c>
      <c r="Q1958" s="242">
        <v>0.06</v>
      </c>
      <c r="R1958" s="118" t="str">
        <f t="shared" si="525"/>
        <v>300 - 399</v>
      </c>
      <c r="S1958" s="118" t="str">
        <f t="shared" si="526"/>
        <v>1.2 - 1.39</v>
      </c>
      <c r="T1958" s="119">
        <f t="shared" si="527"/>
        <v>7.8600000000000003E-2</v>
      </c>
      <c r="U1958" s="120">
        <f t="shared" si="528"/>
        <v>3.3214772280000006E-2</v>
      </c>
      <c r="V1958" s="161">
        <f t="shared" si="529"/>
        <v>7.8600000000000003E-2</v>
      </c>
      <c r="W1958" s="161">
        <f t="shared" si="530"/>
        <v>30.547012947258853</v>
      </c>
      <c r="X1958" s="121">
        <f t="shared" si="531"/>
        <v>0.97568158508250336</v>
      </c>
      <c r="Y1958" s="188">
        <v>16.261359751375057</v>
      </c>
      <c r="Z1958" s="148">
        <f t="shared" si="532"/>
        <v>1</v>
      </c>
      <c r="AA1958" s="148">
        <f t="shared" si="533"/>
        <v>1</v>
      </c>
      <c r="AB1958" s="122">
        <f t="shared" si="534"/>
        <v>388.6388415681788</v>
      </c>
      <c r="AC1958" s="30">
        <f t="shared" si="535"/>
        <v>553.57953800000007</v>
      </c>
      <c r="AD1958" s="31">
        <f t="shared" si="536"/>
        <v>1</v>
      </c>
      <c r="AE1958" s="164">
        <f t="shared" si="537"/>
        <v>33.274000000000001</v>
      </c>
      <c r="AF1958" s="165">
        <f t="shared" si="538"/>
        <v>0.97568158508250336</v>
      </c>
      <c r="AH1958" t="str">
        <f t="shared" si="539"/>
        <v>2025</v>
      </c>
    </row>
    <row r="1959" spans="1:34" x14ac:dyDescent="0.25">
      <c r="A1959" s="249" t="s">
        <v>573</v>
      </c>
      <c r="D1959" s="282" t="str">
        <f t="shared" si="509"/>
        <v>Q4 2025</v>
      </c>
      <c r="E1959" s="114" t="s">
        <v>138</v>
      </c>
      <c r="F1959" s="115" t="s">
        <v>86</v>
      </c>
      <c r="G1959" s="157" t="s">
        <v>43</v>
      </c>
      <c r="H1959" s="157" t="s">
        <v>197</v>
      </c>
      <c r="I1959" s="116" t="s">
        <v>88</v>
      </c>
      <c r="J1959" s="116" t="s">
        <v>51</v>
      </c>
      <c r="K1959" s="116" t="s">
        <v>55</v>
      </c>
      <c r="L1959" s="116" t="s">
        <v>55</v>
      </c>
      <c r="M1959" s="116"/>
      <c r="N1959" s="117">
        <v>1.47</v>
      </c>
      <c r="O1959" s="146">
        <v>360</v>
      </c>
      <c r="P1959" s="146">
        <v>360</v>
      </c>
      <c r="Q1959" s="242">
        <v>0.46</v>
      </c>
      <c r="R1959" s="118" t="str">
        <f t="shared" si="525"/>
        <v>300 - 399</v>
      </c>
      <c r="S1959" s="118" t="str">
        <f t="shared" si="526"/>
        <v>1.4 - 1.59</v>
      </c>
      <c r="T1959" s="119">
        <f t="shared" si="527"/>
        <v>0.67620000000000002</v>
      </c>
      <c r="U1959" s="120">
        <f t="shared" si="528"/>
        <v>0.3206490361199999</v>
      </c>
      <c r="V1959" s="161">
        <f t="shared" si="529"/>
        <v>0.67619999999999991</v>
      </c>
      <c r="W1959" s="161">
        <f t="shared" si="530"/>
        <v>234.19376592898456</v>
      </c>
      <c r="X1959" s="121">
        <f t="shared" si="531"/>
        <v>7.4802254856325261</v>
      </c>
      <c r="Y1959" s="188">
        <v>16.261359751375057</v>
      </c>
      <c r="Z1959" s="148">
        <f t="shared" si="532"/>
        <v>1</v>
      </c>
      <c r="AA1959" s="148">
        <f t="shared" si="533"/>
        <v>1</v>
      </c>
      <c r="AB1959" s="122">
        <f t="shared" si="534"/>
        <v>346.33801527504369</v>
      </c>
      <c r="AC1959" s="30">
        <f t="shared" si="535"/>
        <v>697.06312199999979</v>
      </c>
      <c r="AD1959" s="31">
        <f t="shared" si="536"/>
        <v>1</v>
      </c>
      <c r="AE1959" s="164">
        <f t="shared" si="537"/>
        <v>37.337999999999994</v>
      </c>
      <c r="AF1959" s="165">
        <f t="shared" si="538"/>
        <v>7.4802254856325261</v>
      </c>
      <c r="AH1959" t="str">
        <f t="shared" si="539"/>
        <v>2025</v>
      </c>
    </row>
    <row r="1960" spans="1:34" x14ac:dyDescent="0.25">
      <c r="A1960" s="249" t="s">
        <v>573</v>
      </c>
      <c r="D1960" s="282" t="str">
        <f t="shared" si="509"/>
        <v>Q4 2025</v>
      </c>
      <c r="E1960" s="114" t="s">
        <v>138</v>
      </c>
      <c r="F1960" s="115" t="s">
        <v>86</v>
      </c>
      <c r="G1960" s="157" t="s">
        <v>43</v>
      </c>
      <c r="H1960" s="157" t="s">
        <v>197</v>
      </c>
      <c r="I1960" s="116" t="s">
        <v>88</v>
      </c>
      <c r="J1960" s="116" t="s">
        <v>51</v>
      </c>
      <c r="K1960" s="116" t="s">
        <v>55</v>
      </c>
      <c r="L1960" s="116" t="s">
        <v>55</v>
      </c>
      <c r="M1960" s="116"/>
      <c r="N1960" s="117">
        <v>1.33</v>
      </c>
      <c r="O1960" s="146">
        <v>360</v>
      </c>
      <c r="P1960" s="146">
        <v>360</v>
      </c>
      <c r="Q1960" s="242">
        <v>0.7</v>
      </c>
      <c r="R1960" s="118" t="str">
        <f t="shared" si="525"/>
        <v>300 - 399</v>
      </c>
      <c r="S1960" s="118" t="str">
        <f t="shared" si="526"/>
        <v>1.2 - 1.39</v>
      </c>
      <c r="T1960" s="119">
        <f t="shared" si="527"/>
        <v>0.93099999999999994</v>
      </c>
      <c r="U1960" s="120">
        <f t="shared" si="528"/>
        <v>0.39942823339999989</v>
      </c>
      <c r="V1960" s="161">
        <f t="shared" si="529"/>
        <v>0.93099999999999994</v>
      </c>
      <c r="W1960" s="161">
        <f t="shared" si="530"/>
        <v>356.38181771801993</v>
      </c>
      <c r="X1960" s="121">
        <f t="shared" si="531"/>
        <v>6.9869305517387668</v>
      </c>
      <c r="Y1960" s="188">
        <v>9.9813293596268107</v>
      </c>
      <c r="Z1960" s="148">
        <f t="shared" si="532"/>
        <v>1</v>
      </c>
      <c r="AA1960" s="148">
        <f t="shared" si="533"/>
        <v>1</v>
      </c>
      <c r="AB1960" s="122">
        <f t="shared" si="534"/>
        <v>382.7946484618904</v>
      </c>
      <c r="AC1960" s="30">
        <f t="shared" si="535"/>
        <v>570.61176199999989</v>
      </c>
      <c r="AD1960" s="31">
        <f t="shared" si="536"/>
        <v>1</v>
      </c>
      <c r="AE1960" s="164">
        <f t="shared" si="537"/>
        <v>33.781999999999996</v>
      </c>
      <c r="AF1960" s="165">
        <f t="shared" si="538"/>
        <v>6.9869305517387668</v>
      </c>
      <c r="AH1960" t="str">
        <f t="shared" si="539"/>
        <v>2025</v>
      </c>
    </row>
    <row r="1961" spans="1:34" x14ac:dyDescent="0.25">
      <c r="A1961" s="249" t="s">
        <v>573</v>
      </c>
      <c r="D1961" s="282" t="str">
        <f t="shared" si="509"/>
        <v>Q4 2025</v>
      </c>
      <c r="E1961" s="114" t="s">
        <v>138</v>
      </c>
      <c r="F1961" s="115" t="s">
        <v>86</v>
      </c>
      <c r="G1961" s="157" t="s">
        <v>43</v>
      </c>
      <c r="H1961" s="157" t="s">
        <v>197</v>
      </c>
      <c r="I1961" s="116" t="s">
        <v>50</v>
      </c>
      <c r="J1961" s="116" t="s">
        <v>51</v>
      </c>
      <c r="K1961" s="116" t="s">
        <v>55</v>
      </c>
      <c r="L1961" s="116" t="s">
        <v>55</v>
      </c>
      <c r="M1961" s="116"/>
      <c r="N1961" s="117">
        <v>1.48</v>
      </c>
      <c r="O1961" s="146">
        <v>476</v>
      </c>
      <c r="P1961" s="146">
        <v>476</v>
      </c>
      <c r="Q1961" s="242">
        <v>0.34936800000000001</v>
      </c>
      <c r="R1961" s="118" t="str">
        <f t="shared" si="525"/>
        <v>400 - 499</v>
      </c>
      <c r="S1961" s="118" t="str">
        <f t="shared" si="526"/>
        <v>1.4 - 1.59</v>
      </c>
      <c r="T1961" s="119">
        <f t="shared" si="527"/>
        <v>0.51706463999999996</v>
      </c>
      <c r="U1961" s="120">
        <f t="shared" si="528"/>
        <v>0.246856173125376</v>
      </c>
      <c r="V1961" s="161">
        <f t="shared" si="529"/>
        <v>0.51706463999999996</v>
      </c>
      <c r="W1961" s="161">
        <f t="shared" si="530"/>
        <v>235.18253879696181</v>
      </c>
      <c r="X1961" s="121">
        <f t="shared" si="531"/>
        <v>6.364589656427535</v>
      </c>
      <c r="Y1961" s="188">
        <v>18.217437362401636</v>
      </c>
      <c r="Z1961" s="148">
        <f t="shared" si="532"/>
        <v>1</v>
      </c>
      <c r="AA1961" s="148">
        <f t="shared" si="533"/>
        <v>1</v>
      </c>
      <c r="AB1961" s="122">
        <f t="shared" si="534"/>
        <v>454.84165924972518</v>
      </c>
      <c r="AC1961" s="30">
        <f t="shared" si="535"/>
        <v>706.57923199999993</v>
      </c>
      <c r="AD1961" s="31">
        <f t="shared" si="536"/>
        <v>1</v>
      </c>
      <c r="AE1961" s="164">
        <f t="shared" si="537"/>
        <v>37.591999999999999</v>
      </c>
      <c r="AF1961" s="165">
        <f t="shared" si="538"/>
        <v>6.364589656427535</v>
      </c>
      <c r="AH1961" t="str">
        <f t="shared" si="539"/>
        <v>2025</v>
      </c>
    </row>
    <row r="1962" spans="1:34" x14ac:dyDescent="0.25">
      <c r="A1962" s="249" t="s">
        <v>573</v>
      </c>
      <c r="D1962" s="282" t="str">
        <f t="shared" si="509"/>
        <v>Q4 2025</v>
      </c>
      <c r="E1962" s="114" t="s">
        <v>138</v>
      </c>
      <c r="F1962" s="115" t="s">
        <v>86</v>
      </c>
      <c r="G1962" s="157" t="s">
        <v>43</v>
      </c>
      <c r="H1962" s="157" t="s">
        <v>197</v>
      </c>
      <c r="I1962" s="116" t="s">
        <v>487</v>
      </c>
      <c r="J1962" s="116" t="s">
        <v>51</v>
      </c>
      <c r="K1962" s="116" t="s">
        <v>55</v>
      </c>
      <c r="L1962" s="116" t="s">
        <v>55</v>
      </c>
      <c r="M1962" s="116"/>
      <c r="N1962" s="117">
        <v>1.5</v>
      </c>
      <c r="O1962" s="146">
        <v>480</v>
      </c>
      <c r="P1962" s="146">
        <v>480</v>
      </c>
      <c r="Q1962" s="242">
        <v>0.34936800000000001</v>
      </c>
      <c r="R1962" s="118" t="str">
        <f t="shared" si="525"/>
        <v>400 - 499</v>
      </c>
      <c r="S1962" s="118" t="str">
        <f t="shared" si="526"/>
        <v>1.4 - 1.59</v>
      </c>
      <c r="T1962" s="119">
        <f t="shared" si="527"/>
        <v>0.52405199999999996</v>
      </c>
      <c r="U1962" s="120">
        <f t="shared" si="528"/>
        <v>0.25357304123999996</v>
      </c>
      <c r="V1962" s="161">
        <f t="shared" si="529"/>
        <v>0.52405199999999996</v>
      </c>
      <c r="W1962" s="161">
        <f t="shared" si="530"/>
        <v>237.15886265239848</v>
      </c>
      <c r="X1962" s="121">
        <f t="shared" si="531"/>
        <v>8.3615604254621907</v>
      </c>
      <c r="Y1962" s="188">
        <v>23.933389507516974</v>
      </c>
      <c r="Z1962" s="148">
        <f t="shared" si="532"/>
        <v>1</v>
      </c>
      <c r="AA1962" s="148">
        <f t="shared" si="533"/>
        <v>1</v>
      </c>
      <c r="AB1962" s="122">
        <f t="shared" si="534"/>
        <v>452.54833995939043</v>
      </c>
      <c r="AC1962" s="30">
        <f t="shared" si="535"/>
        <v>725.80499999999984</v>
      </c>
      <c r="AD1962" s="31">
        <f t="shared" si="536"/>
        <v>1</v>
      </c>
      <c r="AE1962" s="164">
        <f t="shared" si="537"/>
        <v>38.099999999999994</v>
      </c>
      <c r="AF1962" s="165">
        <f t="shared" si="538"/>
        <v>8.3615604254621907</v>
      </c>
      <c r="AH1962" t="str">
        <f t="shared" si="539"/>
        <v>2025</v>
      </c>
    </row>
    <row r="1963" spans="1:34" x14ac:dyDescent="0.25">
      <c r="A1963" s="249" t="s">
        <v>573</v>
      </c>
      <c r="D1963" s="282" t="str">
        <f t="shared" si="509"/>
        <v>Q4 2025</v>
      </c>
      <c r="E1963" s="114" t="s">
        <v>138</v>
      </c>
      <c r="F1963" s="115" t="s">
        <v>86</v>
      </c>
      <c r="G1963" s="157" t="s">
        <v>43</v>
      </c>
      <c r="H1963" s="157" t="s">
        <v>197</v>
      </c>
      <c r="I1963" s="116" t="s">
        <v>58</v>
      </c>
      <c r="J1963" s="116" t="s">
        <v>45</v>
      </c>
      <c r="K1963" s="116" t="s">
        <v>168</v>
      </c>
      <c r="L1963" s="116" t="s">
        <v>168</v>
      </c>
      <c r="M1963" s="116"/>
      <c r="N1963" s="117">
        <v>1.64</v>
      </c>
      <c r="O1963" s="146">
        <v>280</v>
      </c>
      <c r="P1963" s="146">
        <v>456</v>
      </c>
      <c r="Q1963" s="242">
        <v>0.1</v>
      </c>
      <c r="R1963" s="118" t="str">
        <f t="shared" si="525"/>
        <v>300 - 399</v>
      </c>
      <c r="S1963" s="118" t="str">
        <f t="shared" si="526"/>
        <v>1.6 - 1.79</v>
      </c>
      <c r="T1963" s="119">
        <f t="shared" si="527"/>
        <v>0.16400000000000001</v>
      </c>
      <c r="U1963" s="120">
        <f t="shared" si="528"/>
        <v>7.7375247213231982E-2</v>
      </c>
      <c r="V1963" s="161">
        <f t="shared" si="529"/>
        <v>0.16399999999999998</v>
      </c>
      <c r="W1963" s="161">
        <f t="shared" si="530"/>
        <v>53.510372826210066</v>
      </c>
      <c r="X1963" s="121">
        <f t="shared" si="531"/>
        <v>1.0182418243647011</v>
      </c>
      <c r="Y1963" s="188">
        <v>10.18241824364701</v>
      </c>
      <c r="Z1963" s="148">
        <f t="shared" si="532"/>
        <v>35</v>
      </c>
      <c r="AA1963" s="148">
        <f t="shared" si="533"/>
        <v>57</v>
      </c>
      <c r="AB1963" s="122">
        <f t="shared" si="534"/>
        <v>326.28276113542722</v>
      </c>
      <c r="AC1963" s="30">
        <f t="shared" si="535"/>
        <v>773.75247213231978</v>
      </c>
      <c r="AD1963" s="31">
        <f t="shared" si="536"/>
        <v>0.61403508771929827</v>
      </c>
      <c r="AE1963" s="164">
        <f t="shared" si="537"/>
        <v>41.655999999999992</v>
      </c>
      <c r="AF1963" s="165">
        <f t="shared" si="538"/>
        <v>1.0182418243647011</v>
      </c>
      <c r="AH1963" t="str">
        <f t="shared" si="539"/>
        <v>2025</v>
      </c>
    </row>
    <row r="1964" spans="1:34" x14ac:dyDescent="0.25">
      <c r="A1964" s="249" t="s">
        <v>573</v>
      </c>
      <c r="D1964" s="282" t="str">
        <f t="shared" si="509"/>
        <v>Q4 2025</v>
      </c>
      <c r="E1964" s="114" t="s">
        <v>138</v>
      </c>
      <c r="F1964" s="115" t="s">
        <v>86</v>
      </c>
      <c r="G1964" s="157" t="s">
        <v>43</v>
      </c>
      <c r="H1964" s="157" t="s">
        <v>197</v>
      </c>
      <c r="I1964" s="116" t="s">
        <v>72</v>
      </c>
      <c r="J1964" s="116" t="s">
        <v>45</v>
      </c>
      <c r="K1964" s="116" t="s">
        <v>168</v>
      </c>
      <c r="L1964" s="116" t="s">
        <v>168</v>
      </c>
      <c r="M1964" s="116"/>
      <c r="N1964" s="117">
        <v>1.64</v>
      </c>
      <c r="O1964" s="146">
        <v>412</v>
      </c>
      <c r="P1964" s="146">
        <v>450</v>
      </c>
      <c r="Q1964" s="242">
        <v>5.8436000000000002E-2</v>
      </c>
      <c r="R1964" s="118" t="str">
        <f t="shared" si="525"/>
        <v>300 - 399</v>
      </c>
      <c r="S1964" s="118" t="str">
        <f t="shared" si="526"/>
        <v>1.6 - 1.79</v>
      </c>
      <c r="T1964" s="119">
        <f t="shared" si="527"/>
        <v>9.5835039999999996E-2</v>
      </c>
      <c r="U1964" s="120">
        <f t="shared" si="528"/>
        <v>5.0503053050881555E-2</v>
      </c>
      <c r="V1964" s="161">
        <f t="shared" si="529"/>
        <v>9.5835039999999996E-2</v>
      </c>
      <c r="W1964" s="161">
        <f t="shared" si="530"/>
        <v>35.652856696756068</v>
      </c>
      <c r="X1964" s="121">
        <f t="shared" si="531"/>
        <v>0.631847431978945</v>
      </c>
      <c r="Y1964" s="188">
        <v>10.81264001606792</v>
      </c>
      <c r="Z1964" s="148">
        <f t="shared" si="532"/>
        <v>206</v>
      </c>
      <c r="AA1964" s="148">
        <f t="shared" si="533"/>
        <v>225</v>
      </c>
      <c r="AB1964" s="122">
        <f t="shared" si="534"/>
        <v>372.02318376197337</v>
      </c>
      <c r="AC1964" s="30">
        <f t="shared" si="535"/>
        <v>864.24555155865482</v>
      </c>
      <c r="AD1964" s="31">
        <f t="shared" si="536"/>
        <v>0.91555555555555557</v>
      </c>
      <c r="AE1964" s="164">
        <f t="shared" si="537"/>
        <v>41.655999999999992</v>
      </c>
      <c r="AF1964" s="165">
        <f t="shared" si="538"/>
        <v>0.631847431978945</v>
      </c>
      <c r="AH1964" t="str">
        <f t="shared" si="539"/>
        <v>2025</v>
      </c>
    </row>
    <row r="1965" spans="1:34" x14ac:dyDescent="0.25">
      <c r="A1965" s="249" t="s">
        <v>573</v>
      </c>
      <c r="D1965" s="282" t="str">
        <f t="shared" si="509"/>
        <v>Q4 2025</v>
      </c>
      <c r="E1965" s="114" t="s">
        <v>138</v>
      </c>
      <c r="F1965" s="115" t="s">
        <v>86</v>
      </c>
      <c r="G1965" s="157" t="s">
        <v>43</v>
      </c>
      <c r="H1965" s="157" t="s">
        <v>197</v>
      </c>
      <c r="I1965" s="116" t="s">
        <v>72</v>
      </c>
      <c r="J1965" s="116" t="s">
        <v>45</v>
      </c>
      <c r="K1965" s="116" t="s">
        <v>168</v>
      </c>
      <c r="L1965" s="116" t="s">
        <v>168</v>
      </c>
      <c r="M1965" s="116"/>
      <c r="N1965" s="117">
        <v>1.64</v>
      </c>
      <c r="O1965" s="146">
        <v>412</v>
      </c>
      <c r="P1965" s="146">
        <v>450</v>
      </c>
      <c r="Q1965" s="242">
        <v>5.8436000000000002E-2</v>
      </c>
      <c r="R1965" s="118" t="str">
        <f t="shared" si="525"/>
        <v>300 - 399</v>
      </c>
      <c r="S1965" s="118" t="str">
        <f t="shared" si="526"/>
        <v>1.6 - 1.79</v>
      </c>
      <c r="T1965" s="119">
        <f t="shared" si="527"/>
        <v>9.5835039999999996E-2</v>
      </c>
      <c r="U1965" s="120">
        <f t="shared" si="528"/>
        <v>5.0503053050881555E-2</v>
      </c>
      <c r="V1965" s="161">
        <f t="shared" si="529"/>
        <v>9.5835039999999996E-2</v>
      </c>
      <c r="W1965" s="161">
        <f t="shared" si="530"/>
        <v>35.652856696756068</v>
      </c>
      <c r="X1965" s="121">
        <f t="shared" si="531"/>
        <v>0.631847431978945</v>
      </c>
      <c r="Y1965" s="188">
        <v>10.81264001606792</v>
      </c>
      <c r="Z1965" s="148">
        <f t="shared" si="532"/>
        <v>206</v>
      </c>
      <c r="AA1965" s="148">
        <f t="shared" si="533"/>
        <v>225</v>
      </c>
      <c r="AB1965" s="122">
        <f t="shared" si="534"/>
        <v>372.02318376197337</v>
      </c>
      <c r="AC1965" s="30">
        <f t="shared" si="535"/>
        <v>864.24555155865482</v>
      </c>
      <c r="AD1965" s="31">
        <f t="shared" si="536"/>
        <v>0.91555555555555557</v>
      </c>
      <c r="AE1965" s="164">
        <f t="shared" si="537"/>
        <v>41.655999999999992</v>
      </c>
      <c r="AF1965" s="165">
        <f t="shared" si="538"/>
        <v>0.631847431978945</v>
      </c>
      <c r="AH1965" t="str">
        <f t="shared" si="539"/>
        <v>2025</v>
      </c>
    </row>
    <row r="1966" spans="1:34" x14ac:dyDescent="0.25">
      <c r="A1966" s="249" t="s">
        <v>573</v>
      </c>
      <c r="D1966" s="282" t="str">
        <f t="shared" si="509"/>
        <v>Q4 2025</v>
      </c>
      <c r="E1966" s="114" t="s">
        <v>138</v>
      </c>
      <c r="F1966" s="115" t="s">
        <v>86</v>
      </c>
      <c r="G1966" s="157" t="s">
        <v>43</v>
      </c>
      <c r="H1966" s="157" t="s">
        <v>197</v>
      </c>
      <c r="I1966" s="116" t="s">
        <v>58</v>
      </c>
      <c r="J1966" s="116" t="s">
        <v>45</v>
      </c>
      <c r="K1966" s="116" t="s">
        <v>75</v>
      </c>
      <c r="L1966" s="116" t="s">
        <v>75</v>
      </c>
      <c r="M1966" s="116"/>
      <c r="N1966" s="117">
        <v>1.54</v>
      </c>
      <c r="O1966" s="146">
        <v>380</v>
      </c>
      <c r="P1966" s="146">
        <v>456</v>
      </c>
      <c r="Q1966" s="242">
        <v>1.23</v>
      </c>
      <c r="R1966" s="118" t="str">
        <f t="shared" si="525"/>
        <v>300 - 399</v>
      </c>
      <c r="S1966" s="118" t="str">
        <f t="shared" si="526"/>
        <v>1.4 - 1.59</v>
      </c>
      <c r="T1966" s="119">
        <f t="shared" si="527"/>
        <v>1.8942000000000001</v>
      </c>
      <c r="U1966" s="120">
        <f t="shared" si="528"/>
        <v>0.92556176600655737</v>
      </c>
      <c r="V1966" s="161">
        <f t="shared" si="529"/>
        <v>1.8942000000000001</v>
      </c>
      <c r="W1966" s="161">
        <f t="shared" si="530"/>
        <v>730.10213970375401</v>
      </c>
      <c r="X1966" s="121">
        <f t="shared" si="531"/>
        <v>13.85980024386618</v>
      </c>
      <c r="Y1966" s="188">
        <v>11.268130279566</v>
      </c>
      <c r="Z1966" s="148">
        <f t="shared" si="532"/>
        <v>5</v>
      </c>
      <c r="AA1966" s="148">
        <f t="shared" si="533"/>
        <v>6</v>
      </c>
      <c r="AB1966" s="122">
        <f t="shared" si="534"/>
        <v>385.44089309669204</v>
      </c>
      <c r="AC1966" s="30">
        <f t="shared" si="535"/>
        <v>752.48924065573772</v>
      </c>
      <c r="AD1966" s="31">
        <f t="shared" si="536"/>
        <v>0.83333333333333337</v>
      </c>
      <c r="AE1966" s="164">
        <f t="shared" si="537"/>
        <v>39.116</v>
      </c>
      <c r="AF1966" s="165">
        <f t="shared" si="538"/>
        <v>13.85980024386618</v>
      </c>
      <c r="AH1966" t="str">
        <f t="shared" si="539"/>
        <v>2025</v>
      </c>
    </row>
    <row r="1967" spans="1:34" x14ac:dyDescent="0.25">
      <c r="A1967" s="249" t="s">
        <v>573</v>
      </c>
      <c r="D1967" s="282" t="str">
        <f t="shared" si="509"/>
        <v>Q4 2025</v>
      </c>
      <c r="E1967" s="114" t="s">
        <v>138</v>
      </c>
      <c r="F1967" s="115" t="s">
        <v>86</v>
      </c>
      <c r="G1967" s="157" t="s">
        <v>43</v>
      </c>
      <c r="H1967" s="157" t="s">
        <v>197</v>
      </c>
      <c r="I1967" s="116" t="s">
        <v>72</v>
      </c>
      <c r="J1967" s="116" t="s">
        <v>45</v>
      </c>
      <c r="K1967" s="116" t="s">
        <v>75</v>
      </c>
      <c r="L1967" s="116" t="s">
        <v>75</v>
      </c>
      <c r="M1967" s="116"/>
      <c r="N1967" s="117">
        <v>1.42</v>
      </c>
      <c r="O1967" s="146">
        <v>388</v>
      </c>
      <c r="P1967" s="146">
        <v>430</v>
      </c>
      <c r="Q1967" s="242">
        <v>2.233444</v>
      </c>
      <c r="R1967" s="118" t="str">
        <f t="shared" si="525"/>
        <v>400 - 499</v>
      </c>
      <c r="S1967" s="118" t="str">
        <f t="shared" si="526"/>
        <v>1.4 - 1.59</v>
      </c>
      <c r="T1967" s="119">
        <f t="shared" si="527"/>
        <v>3.1714904799999997</v>
      </c>
      <c r="U1967" s="120">
        <f t="shared" si="528"/>
        <v>1.4451047971792887</v>
      </c>
      <c r="V1967" s="161">
        <f t="shared" si="529"/>
        <v>3.1714904799999997</v>
      </c>
      <c r="W1967" s="161">
        <f t="shared" si="530"/>
        <v>1293.5555444948873</v>
      </c>
      <c r="X1967" s="121">
        <f t="shared" si="531"/>
        <v>23.958394812594065</v>
      </c>
      <c r="Y1967" s="188">
        <v>10.727107916112544</v>
      </c>
      <c r="Z1967" s="148">
        <f t="shared" si="532"/>
        <v>194</v>
      </c>
      <c r="AA1967" s="148">
        <f t="shared" si="533"/>
        <v>215</v>
      </c>
      <c r="AB1967" s="122">
        <f t="shared" si="534"/>
        <v>407.86991247562793</v>
      </c>
      <c r="AC1967" s="30">
        <f t="shared" si="535"/>
        <v>647.02978770870845</v>
      </c>
      <c r="AD1967" s="31">
        <f t="shared" si="536"/>
        <v>0.9023255813953488</v>
      </c>
      <c r="AE1967" s="164">
        <f t="shared" si="537"/>
        <v>36.067999999999998</v>
      </c>
      <c r="AF1967" s="165">
        <f t="shared" si="538"/>
        <v>23.958394812594065</v>
      </c>
      <c r="AH1967" t="str">
        <f t="shared" si="539"/>
        <v>2025</v>
      </c>
    </row>
    <row r="1968" spans="1:34" x14ac:dyDescent="0.25">
      <c r="A1968" s="249" t="s">
        <v>573</v>
      </c>
      <c r="D1968" s="282" t="str">
        <f t="shared" si="509"/>
        <v>Q4 2025</v>
      </c>
      <c r="E1968" s="114" t="s">
        <v>138</v>
      </c>
      <c r="F1968" s="115" t="s">
        <v>86</v>
      </c>
      <c r="G1968" s="157" t="s">
        <v>43</v>
      </c>
      <c r="H1968" s="157" t="s">
        <v>197</v>
      </c>
      <c r="I1968" s="116" t="s">
        <v>73</v>
      </c>
      <c r="J1968" s="116" t="s">
        <v>45</v>
      </c>
      <c r="K1968" s="116" t="s">
        <v>75</v>
      </c>
      <c r="L1968" s="116" t="s">
        <v>75</v>
      </c>
      <c r="M1968" s="116"/>
      <c r="N1968" s="117">
        <v>1.54</v>
      </c>
      <c r="O1968" s="146">
        <v>320</v>
      </c>
      <c r="P1968" s="146">
        <v>422</v>
      </c>
      <c r="Q1968" s="242">
        <v>3.1863800000000002</v>
      </c>
      <c r="R1968" s="118" t="str">
        <f t="shared" si="525"/>
        <v>300 - 399</v>
      </c>
      <c r="S1968" s="118" t="str">
        <f t="shared" si="526"/>
        <v>1.4 - 1.59</v>
      </c>
      <c r="T1968" s="119">
        <f t="shared" si="527"/>
        <v>4.9070252000000005</v>
      </c>
      <c r="U1968" s="120">
        <f t="shared" si="528"/>
        <v>2.3472577376311645</v>
      </c>
      <c r="V1968" s="161">
        <f t="shared" si="529"/>
        <v>4.9070252000000005</v>
      </c>
      <c r="W1968" s="161">
        <f t="shared" si="530"/>
        <v>1687.530432823103</v>
      </c>
      <c r="X1968" s="121">
        <f t="shared" si="531"/>
        <v>35.961428524452813</v>
      </c>
      <c r="Y1968" s="188">
        <v>11.285982376380975</v>
      </c>
      <c r="Z1968" s="148">
        <f t="shared" si="532"/>
        <v>160</v>
      </c>
      <c r="AA1968" s="148">
        <f t="shared" si="533"/>
        <v>211</v>
      </c>
      <c r="AB1968" s="122">
        <f t="shared" si="534"/>
        <v>343.90091023439271</v>
      </c>
      <c r="AC1968" s="30">
        <f t="shared" si="535"/>
        <v>736.65342414626139</v>
      </c>
      <c r="AD1968" s="31">
        <f t="shared" si="536"/>
        <v>0.75829383886255919</v>
      </c>
      <c r="AE1968" s="164">
        <f t="shared" si="537"/>
        <v>39.116</v>
      </c>
      <c r="AF1968" s="165">
        <f t="shared" si="538"/>
        <v>35.961428524452813</v>
      </c>
      <c r="AH1968" t="str">
        <f t="shared" si="539"/>
        <v>2025</v>
      </c>
    </row>
    <row r="1969" spans="1:34" x14ac:dyDescent="0.25">
      <c r="A1969" s="249" t="s">
        <v>573</v>
      </c>
      <c r="D1969" s="282" t="str">
        <f t="shared" si="509"/>
        <v>Q4 2025</v>
      </c>
      <c r="E1969" s="114" t="s">
        <v>138</v>
      </c>
      <c r="F1969" s="115" t="s">
        <v>86</v>
      </c>
      <c r="G1969" s="157" t="s">
        <v>43</v>
      </c>
      <c r="H1969" s="157" t="s">
        <v>197</v>
      </c>
      <c r="I1969" s="116" t="s">
        <v>72</v>
      </c>
      <c r="J1969" s="116" t="s">
        <v>45</v>
      </c>
      <c r="K1969" s="116" t="s">
        <v>78</v>
      </c>
      <c r="L1969" s="116" t="s">
        <v>78</v>
      </c>
      <c r="M1969" s="116"/>
      <c r="N1969" s="117">
        <v>1.4</v>
      </c>
      <c r="O1969" s="146">
        <v>466</v>
      </c>
      <c r="P1969" s="146">
        <v>466</v>
      </c>
      <c r="Q1969" s="242">
        <v>0.28506500000000001</v>
      </c>
      <c r="R1969" s="118" t="str">
        <f t="shared" si="525"/>
        <v>400 - 499</v>
      </c>
      <c r="S1969" s="118" t="str">
        <f t="shared" si="526"/>
        <v>1.4 - 1.59</v>
      </c>
      <c r="T1969" s="119">
        <f t="shared" si="527"/>
        <v>0.39909099999999997</v>
      </c>
      <c r="U1969" s="120">
        <f t="shared" si="528"/>
        <v>0.18023428469199998</v>
      </c>
      <c r="V1969" s="161">
        <f t="shared" si="529"/>
        <v>0.39909099999999997</v>
      </c>
      <c r="W1969" s="161">
        <f t="shared" si="530"/>
        <v>187.86453974757504</v>
      </c>
      <c r="X1969" s="121">
        <f t="shared" si="531"/>
        <v>3.5186311255649088</v>
      </c>
      <c r="Y1969" s="188">
        <v>12.343258995544556</v>
      </c>
      <c r="Z1969" s="148">
        <f t="shared" si="532"/>
        <v>1</v>
      </c>
      <c r="AA1969" s="148">
        <f t="shared" si="533"/>
        <v>1</v>
      </c>
      <c r="AB1969" s="122">
        <f t="shared" si="534"/>
        <v>470.73108576133023</v>
      </c>
      <c r="AC1969" s="30">
        <f t="shared" si="535"/>
        <v>632.25679999999988</v>
      </c>
      <c r="AD1969" s="31">
        <f t="shared" si="536"/>
        <v>1</v>
      </c>
      <c r="AE1969" s="164">
        <f t="shared" si="537"/>
        <v>35.559999999999995</v>
      </c>
      <c r="AF1969" s="165">
        <f t="shared" si="538"/>
        <v>3.5186311255649088</v>
      </c>
      <c r="AH1969" t="str">
        <f t="shared" si="539"/>
        <v>2025</v>
      </c>
    </row>
    <row r="1970" spans="1:34" x14ac:dyDescent="0.25">
      <c r="A1970" s="249" t="s">
        <v>573</v>
      </c>
      <c r="D1970" s="282" t="str">
        <f t="shared" si="509"/>
        <v>Q4 2025</v>
      </c>
      <c r="E1970" s="114" t="s">
        <v>138</v>
      </c>
      <c r="F1970" s="115" t="s">
        <v>86</v>
      </c>
      <c r="G1970" s="157" t="s">
        <v>43</v>
      </c>
      <c r="H1970" s="157" t="s">
        <v>197</v>
      </c>
      <c r="I1970" s="116" t="s">
        <v>58</v>
      </c>
      <c r="J1970" s="116" t="s">
        <v>45</v>
      </c>
      <c r="K1970" s="116" t="s">
        <v>70</v>
      </c>
      <c r="L1970" s="116" t="s">
        <v>70</v>
      </c>
      <c r="M1970" s="116"/>
      <c r="N1970" s="117">
        <v>1.48</v>
      </c>
      <c r="O1970" s="146">
        <v>328</v>
      </c>
      <c r="P1970" s="146">
        <v>398</v>
      </c>
      <c r="Q1970" s="242">
        <v>5.05</v>
      </c>
      <c r="R1970" s="118" t="str">
        <f t="shared" si="525"/>
        <v>300 - 399</v>
      </c>
      <c r="S1970" s="118" t="str">
        <f t="shared" si="526"/>
        <v>1.4 - 1.59</v>
      </c>
      <c r="T1970" s="119">
        <f t="shared" si="527"/>
        <v>7.4739999999999993</v>
      </c>
      <c r="U1970" s="120">
        <f t="shared" si="528"/>
        <v>3.5024916934158705</v>
      </c>
      <c r="V1970" s="161">
        <f t="shared" si="529"/>
        <v>7.4740000000000002</v>
      </c>
      <c r="W1970" s="161">
        <f t="shared" si="530"/>
        <v>2604.4882357192555</v>
      </c>
      <c r="X1970" s="121">
        <f t="shared" si="531"/>
        <v>50.787563282835656</v>
      </c>
      <c r="Y1970" s="188">
        <v>10.056943224323893</v>
      </c>
      <c r="Z1970" s="148">
        <f t="shared" si="532"/>
        <v>164</v>
      </c>
      <c r="AA1970" s="148">
        <f t="shared" si="533"/>
        <v>199</v>
      </c>
      <c r="AB1970" s="122">
        <f t="shared" si="534"/>
        <v>348.47313830870428</v>
      </c>
      <c r="AC1970" s="30">
        <f t="shared" si="535"/>
        <v>693.56271156749915</v>
      </c>
      <c r="AD1970" s="31">
        <f t="shared" si="536"/>
        <v>0.82412060301507539</v>
      </c>
      <c r="AE1970" s="164">
        <f t="shared" si="537"/>
        <v>37.591999999999999</v>
      </c>
      <c r="AF1970" s="165">
        <f t="shared" si="538"/>
        <v>50.787563282835656</v>
      </c>
      <c r="AH1970" t="str">
        <f t="shared" si="539"/>
        <v>2025</v>
      </c>
    </row>
    <row r="1971" spans="1:34" x14ac:dyDescent="0.25">
      <c r="A1971" s="249" t="s">
        <v>573</v>
      </c>
      <c r="D1971" s="282" t="str">
        <f t="shared" si="509"/>
        <v>Q4 2025</v>
      </c>
      <c r="E1971" s="114" t="s">
        <v>138</v>
      </c>
      <c r="F1971" s="115" t="s">
        <v>86</v>
      </c>
      <c r="G1971" s="157" t="s">
        <v>43</v>
      </c>
      <c r="H1971" s="157" t="s">
        <v>197</v>
      </c>
      <c r="I1971" s="116" t="s">
        <v>89</v>
      </c>
      <c r="J1971" s="116" t="s">
        <v>45</v>
      </c>
      <c r="K1971" s="116" t="s">
        <v>70</v>
      </c>
      <c r="L1971" s="116" t="s">
        <v>70</v>
      </c>
      <c r="M1971" s="116"/>
      <c r="N1971" s="117">
        <v>1.37</v>
      </c>
      <c r="O1971" s="146">
        <v>386</v>
      </c>
      <c r="P1971" s="146">
        <v>414</v>
      </c>
      <c r="Q1971" s="242">
        <v>1.1000000000000001</v>
      </c>
      <c r="R1971" s="118" t="str">
        <f t="shared" si="525"/>
        <v>400 - 499</v>
      </c>
      <c r="S1971" s="118" t="str">
        <f t="shared" si="526"/>
        <v>1.2 - 1.39</v>
      </c>
      <c r="T1971" s="119">
        <f t="shared" si="527"/>
        <v>1.5070000000000003</v>
      </c>
      <c r="U1971" s="120">
        <f t="shared" si="528"/>
        <v>0.66436574973987372</v>
      </c>
      <c r="V1971" s="161">
        <f t="shared" si="529"/>
        <v>1.5070000000000003</v>
      </c>
      <c r="W1971" s="161">
        <f t="shared" si="530"/>
        <v>622.63498134942597</v>
      </c>
      <c r="X1971" s="121">
        <f t="shared" si="531"/>
        <v>11.529002717285975</v>
      </c>
      <c r="Y1971" s="188">
        <v>10.480911561169068</v>
      </c>
      <c r="Z1971" s="148">
        <f t="shared" si="532"/>
        <v>193</v>
      </c>
      <c r="AA1971" s="148">
        <f t="shared" si="533"/>
        <v>207</v>
      </c>
      <c r="AB1971" s="122">
        <f t="shared" si="534"/>
        <v>413.16189870565756</v>
      </c>
      <c r="AC1971" s="30">
        <f t="shared" si="535"/>
        <v>603.96886339988521</v>
      </c>
      <c r="AD1971" s="31">
        <f t="shared" si="536"/>
        <v>0.93236714975845414</v>
      </c>
      <c r="AE1971" s="164">
        <f t="shared" si="537"/>
        <v>34.798000000000002</v>
      </c>
      <c r="AF1971" s="165">
        <f t="shared" si="538"/>
        <v>11.529002717285975</v>
      </c>
      <c r="AH1971" t="str">
        <f t="shared" si="539"/>
        <v>2025</v>
      </c>
    </row>
    <row r="1972" spans="1:34" x14ac:dyDescent="0.25">
      <c r="A1972" s="249" t="s">
        <v>573</v>
      </c>
      <c r="D1972" s="282" t="str">
        <f t="shared" si="509"/>
        <v>Q4 2025</v>
      </c>
      <c r="E1972" s="114" t="s">
        <v>138</v>
      </c>
      <c r="F1972" s="115" t="s">
        <v>86</v>
      </c>
      <c r="G1972" s="157" t="s">
        <v>43</v>
      </c>
      <c r="H1972" s="157" t="s">
        <v>197</v>
      </c>
      <c r="I1972" s="116" t="s">
        <v>50</v>
      </c>
      <c r="J1972" s="116" t="s">
        <v>45</v>
      </c>
      <c r="K1972" s="116" t="s">
        <v>70</v>
      </c>
      <c r="L1972" s="116" t="s">
        <v>70</v>
      </c>
      <c r="M1972" s="116"/>
      <c r="N1972" s="117">
        <v>1.4</v>
      </c>
      <c r="O1972" s="146">
        <v>242</v>
      </c>
      <c r="P1972" s="146">
        <v>242</v>
      </c>
      <c r="Q1972" s="242">
        <v>0.163857</v>
      </c>
      <c r="R1972" s="118" t="str">
        <f t="shared" si="525"/>
        <v>200 - 299</v>
      </c>
      <c r="S1972" s="118" t="str">
        <f t="shared" si="526"/>
        <v>1.4 - 1.59</v>
      </c>
      <c r="T1972" s="119">
        <f t="shared" si="527"/>
        <v>0.22939979999999999</v>
      </c>
      <c r="U1972" s="120">
        <f t="shared" si="528"/>
        <v>0.10359970247759998</v>
      </c>
      <c r="V1972" s="161">
        <f t="shared" si="529"/>
        <v>0.22939979999999999</v>
      </c>
      <c r="W1972" s="161">
        <f t="shared" si="530"/>
        <v>56.078367588923911</v>
      </c>
      <c r="X1972" s="121">
        <f t="shared" si="531"/>
        <v>1.2209459043454089</v>
      </c>
      <c r="Y1972" s="188">
        <v>7.4512892604246925</v>
      </c>
      <c r="Z1972" s="148">
        <f t="shared" si="532"/>
        <v>1</v>
      </c>
      <c r="AA1972" s="148">
        <f t="shared" si="533"/>
        <v>1</v>
      </c>
      <c r="AB1972" s="122">
        <f t="shared" si="534"/>
        <v>244.45691578163499</v>
      </c>
      <c r="AC1972" s="30">
        <f t="shared" si="535"/>
        <v>632.25679999999988</v>
      </c>
      <c r="AD1972" s="31">
        <f t="shared" si="536"/>
        <v>1</v>
      </c>
      <c r="AE1972" s="164">
        <f t="shared" si="537"/>
        <v>35.559999999999995</v>
      </c>
      <c r="AF1972" s="165">
        <f t="shared" si="538"/>
        <v>1.2209459043454089</v>
      </c>
      <c r="AH1972" t="str">
        <f t="shared" si="539"/>
        <v>2025</v>
      </c>
    </row>
    <row r="1973" spans="1:34" x14ac:dyDescent="0.25">
      <c r="A1973" s="249" t="s">
        <v>573</v>
      </c>
      <c r="D1973" s="282" t="str">
        <f t="shared" si="509"/>
        <v>Q4 2025</v>
      </c>
      <c r="E1973" s="114" t="s">
        <v>138</v>
      </c>
      <c r="F1973" s="115" t="s">
        <v>86</v>
      </c>
      <c r="G1973" s="157" t="s">
        <v>43</v>
      </c>
      <c r="H1973" s="157" t="s">
        <v>197</v>
      </c>
      <c r="I1973" s="116" t="s">
        <v>72</v>
      </c>
      <c r="J1973" s="116" t="s">
        <v>45</v>
      </c>
      <c r="K1973" s="116" t="s">
        <v>70</v>
      </c>
      <c r="L1973" s="116" t="s">
        <v>70</v>
      </c>
      <c r="M1973" s="116"/>
      <c r="N1973" s="117">
        <v>1.43</v>
      </c>
      <c r="O1973" s="146">
        <v>392</v>
      </c>
      <c r="P1973" s="146">
        <v>402</v>
      </c>
      <c r="Q1973" s="242">
        <v>0.71459799999999996</v>
      </c>
      <c r="R1973" s="118" t="str">
        <f t="shared" si="525"/>
        <v>300 - 399</v>
      </c>
      <c r="S1973" s="118" t="str">
        <f t="shared" si="526"/>
        <v>1.4 - 1.59</v>
      </c>
      <c r="T1973" s="119">
        <f t="shared" si="527"/>
        <v>1.0218751399999999</v>
      </c>
      <c r="U1973" s="120">
        <f t="shared" si="528"/>
        <v>0.47123065291539901</v>
      </c>
      <c r="V1973" s="161">
        <f t="shared" si="529"/>
        <v>1.0218751399999999</v>
      </c>
      <c r="W1973" s="161">
        <f t="shared" si="530"/>
        <v>401.2377092025248</v>
      </c>
      <c r="X1973" s="121">
        <f t="shared" si="531"/>
        <v>7.9491157477725878</v>
      </c>
      <c r="Y1973" s="188">
        <v>11.123898678379437</v>
      </c>
      <c r="Z1973" s="148">
        <f t="shared" si="532"/>
        <v>196</v>
      </c>
      <c r="AA1973" s="148">
        <f t="shared" si="533"/>
        <v>201</v>
      </c>
      <c r="AB1973" s="122">
        <f t="shared" si="534"/>
        <v>392.64846897295581</v>
      </c>
      <c r="AC1973" s="30">
        <f t="shared" si="535"/>
        <v>659.43460927038564</v>
      </c>
      <c r="AD1973" s="31">
        <f t="shared" si="536"/>
        <v>0.97512437810945274</v>
      </c>
      <c r="AE1973" s="164">
        <f t="shared" si="537"/>
        <v>36.321999999999996</v>
      </c>
      <c r="AF1973" s="165">
        <f t="shared" si="538"/>
        <v>7.9491157477725878</v>
      </c>
      <c r="AH1973" t="str">
        <f t="shared" si="539"/>
        <v>2025</v>
      </c>
    </row>
    <row r="1974" spans="1:34" x14ac:dyDescent="0.25">
      <c r="A1974" s="249" t="s">
        <v>573</v>
      </c>
      <c r="D1974" s="282" t="str">
        <f t="shared" si="509"/>
        <v>Q4 2025</v>
      </c>
      <c r="E1974" s="114" t="s">
        <v>138</v>
      </c>
      <c r="F1974" s="115" t="s">
        <v>86</v>
      </c>
      <c r="G1974" s="157" t="s">
        <v>43</v>
      </c>
      <c r="H1974" s="157" t="s">
        <v>197</v>
      </c>
      <c r="I1974" s="116" t="s">
        <v>73</v>
      </c>
      <c r="J1974" s="116" t="s">
        <v>45</v>
      </c>
      <c r="K1974" s="116" t="s">
        <v>70</v>
      </c>
      <c r="L1974" s="116" t="s">
        <v>70</v>
      </c>
      <c r="M1974" s="116"/>
      <c r="N1974" s="117">
        <v>1.42</v>
      </c>
      <c r="O1974" s="146">
        <v>368</v>
      </c>
      <c r="P1974" s="146">
        <v>384</v>
      </c>
      <c r="Q1974" s="242">
        <v>1.135691</v>
      </c>
      <c r="R1974" s="118" t="str">
        <f t="shared" si="525"/>
        <v>300 - 399</v>
      </c>
      <c r="S1974" s="118" t="str">
        <f t="shared" si="526"/>
        <v>1.4 - 1.59</v>
      </c>
      <c r="T1974" s="119">
        <f t="shared" si="527"/>
        <v>1.61268122</v>
      </c>
      <c r="U1974" s="120">
        <f t="shared" si="528"/>
        <v>0.73804204893691716</v>
      </c>
      <c r="V1974" s="161">
        <f t="shared" si="529"/>
        <v>1.61268122</v>
      </c>
      <c r="W1974" s="161">
        <f t="shared" si="530"/>
        <v>604.03388990306269</v>
      </c>
      <c r="X1974" s="121">
        <f t="shared" si="531"/>
        <v>11.829517963181226</v>
      </c>
      <c r="Y1974" s="188">
        <v>10.416141329975519</v>
      </c>
      <c r="Z1974" s="148">
        <f t="shared" si="532"/>
        <v>23</v>
      </c>
      <c r="AA1974" s="148">
        <f t="shared" si="533"/>
        <v>24</v>
      </c>
      <c r="AB1974" s="122">
        <f t="shared" si="534"/>
        <v>374.5525665035417</v>
      </c>
      <c r="AC1974" s="30">
        <f t="shared" si="535"/>
        <v>649.86166918371032</v>
      </c>
      <c r="AD1974" s="31">
        <f t="shared" si="536"/>
        <v>0.95833333333333337</v>
      </c>
      <c r="AE1974" s="164">
        <f t="shared" si="537"/>
        <v>36.067999999999998</v>
      </c>
      <c r="AF1974" s="165">
        <f t="shared" si="538"/>
        <v>11.829517963181226</v>
      </c>
      <c r="AH1974" t="str">
        <f t="shared" si="539"/>
        <v>2025</v>
      </c>
    </row>
    <row r="1975" spans="1:34" x14ac:dyDescent="0.25">
      <c r="A1975" s="249" t="s">
        <v>573</v>
      </c>
      <c r="D1975" s="282" t="str">
        <f t="shared" si="509"/>
        <v>Q4 2025</v>
      </c>
      <c r="E1975" s="114" t="s">
        <v>138</v>
      </c>
      <c r="F1975" s="115" t="s">
        <v>86</v>
      </c>
      <c r="G1975" s="157" t="s">
        <v>43</v>
      </c>
      <c r="H1975" s="157" t="s">
        <v>197</v>
      </c>
      <c r="I1975" s="116" t="s">
        <v>89</v>
      </c>
      <c r="J1975" s="116" t="s">
        <v>45</v>
      </c>
      <c r="K1975" s="116" t="s">
        <v>55</v>
      </c>
      <c r="L1975" s="116" t="s">
        <v>55</v>
      </c>
      <c r="M1975" s="116"/>
      <c r="N1975" s="117">
        <v>1.6</v>
      </c>
      <c r="O1975" s="146">
        <v>256</v>
      </c>
      <c r="P1975" s="146">
        <v>402</v>
      </c>
      <c r="Q1975" s="242">
        <v>0.1</v>
      </c>
      <c r="R1975" s="118" t="str">
        <f t="shared" si="525"/>
        <v>200 - 299</v>
      </c>
      <c r="S1975" s="118" t="str">
        <f t="shared" si="526"/>
        <v>1.6 - 1.79</v>
      </c>
      <c r="T1975" s="119">
        <f t="shared" si="527"/>
        <v>0.16000000000000003</v>
      </c>
      <c r="U1975" s="120">
        <f t="shared" si="528"/>
        <v>7.4830697875847493E-2</v>
      </c>
      <c r="V1975" s="161">
        <f t="shared" si="529"/>
        <v>0.16</v>
      </c>
      <c r="W1975" s="161">
        <f t="shared" si="530"/>
        <v>47.659206875482099</v>
      </c>
      <c r="X1975" s="121">
        <f t="shared" si="531"/>
        <v>0.52918357100395907</v>
      </c>
      <c r="Y1975" s="188">
        <v>5.2918357100395905</v>
      </c>
      <c r="Z1975" s="148">
        <f t="shared" si="532"/>
        <v>128</v>
      </c>
      <c r="AA1975" s="148">
        <f t="shared" si="533"/>
        <v>201</v>
      </c>
      <c r="AB1975" s="122">
        <f t="shared" si="534"/>
        <v>297.8700429717631</v>
      </c>
      <c r="AC1975" s="30">
        <f t="shared" si="535"/>
        <v>748.30697875847488</v>
      </c>
      <c r="AD1975" s="31">
        <f t="shared" si="536"/>
        <v>0.63681592039800994</v>
      </c>
      <c r="AE1975" s="164">
        <f t="shared" si="537"/>
        <v>40.64</v>
      </c>
      <c r="AF1975" s="165">
        <f t="shared" si="538"/>
        <v>0.52918357100395907</v>
      </c>
      <c r="AH1975" t="str">
        <f t="shared" si="539"/>
        <v>2025</v>
      </c>
    </row>
    <row r="1976" spans="1:34" x14ac:dyDescent="0.25">
      <c r="A1976" s="249" t="s">
        <v>573</v>
      </c>
      <c r="D1976" s="282" t="str">
        <f t="shared" si="509"/>
        <v>Q4 2025</v>
      </c>
      <c r="E1976" s="114" t="s">
        <v>138</v>
      </c>
      <c r="F1976" s="115" t="s">
        <v>86</v>
      </c>
      <c r="G1976" s="157" t="s">
        <v>43</v>
      </c>
      <c r="H1976" s="157" t="s">
        <v>197</v>
      </c>
      <c r="I1976" s="116" t="s">
        <v>73</v>
      </c>
      <c r="J1976" s="116" t="s">
        <v>45</v>
      </c>
      <c r="K1976" s="116" t="s">
        <v>80</v>
      </c>
      <c r="L1976" s="116" t="s">
        <v>80</v>
      </c>
      <c r="M1976" s="116"/>
      <c r="N1976" s="117">
        <v>1.69</v>
      </c>
      <c r="O1976" s="146">
        <v>420</v>
      </c>
      <c r="P1976" s="146">
        <v>458</v>
      </c>
      <c r="Q1976" s="242">
        <v>0.45554299999999998</v>
      </c>
      <c r="R1976" s="118" t="str">
        <f t="shared" si="525"/>
        <v>300 - 399</v>
      </c>
      <c r="S1976" s="118" t="str">
        <f t="shared" si="526"/>
        <v>1.6 - 1.79</v>
      </c>
      <c r="T1976" s="119">
        <f t="shared" si="527"/>
        <v>0.76986766999999989</v>
      </c>
      <c r="U1976" s="120">
        <f t="shared" si="528"/>
        <v>0.4181318057778724</v>
      </c>
      <c r="V1976" s="161">
        <f t="shared" si="529"/>
        <v>0.76986766999999989</v>
      </c>
      <c r="W1976" s="161">
        <f t="shared" si="530"/>
        <v>283.08396488919897</v>
      </c>
      <c r="X1976" s="121">
        <f t="shared" si="531"/>
        <v>5.3979551622650339</v>
      </c>
      <c r="Y1976" s="188">
        <v>11.849496452069364</v>
      </c>
      <c r="Z1976" s="148">
        <f t="shared" si="532"/>
        <v>210</v>
      </c>
      <c r="AA1976" s="148">
        <f t="shared" si="533"/>
        <v>229</v>
      </c>
      <c r="AB1976" s="122">
        <f t="shared" si="534"/>
        <v>367.70470552322195</v>
      </c>
      <c r="AC1976" s="30">
        <f t="shared" si="535"/>
        <v>917.87560291316606</v>
      </c>
      <c r="AD1976" s="31">
        <f t="shared" si="536"/>
        <v>0.91703056768558955</v>
      </c>
      <c r="AE1976" s="164">
        <f t="shared" si="537"/>
        <v>42.925999999999995</v>
      </c>
      <c r="AF1976" s="165">
        <f t="shared" si="538"/>
        <v>5.3979551622650339</v>
      </c>
      <c r="AH1976" t="str">
        <f t="shared" si="539"/>
        <v>2025</v>
      </c>
    </row>
    <row r="1977" spans="1:34" x14ac:dyDescent="0.25">
      <c r="A1977" s="249" t="s">
        <v>573</v>
      </c>
      <c r="D1977" s="282" t="str">
        <f t="shared" si="509"/>
        <v>Q4 2025</v>
      </c>
      <c r="E1977" s="114" t="s">
        <v>138</v>
      </c>
      <c r="F1977" s="115" t="s">
        <v>86</v>
      </c>
      <c r="G1977" s="157" t="s">
        <v>43</v>
      </c>
      <c r="H1977" s="157" t="s">
        <v>197</v>
      </c>
      <c r="I1977" s="116" t="s">
        <v>58</v>
      </c>
      <c r="J1977" s="116" t="s">
        <v>45</v>
      </c>
      <c r="K1977" s="116" t="s">
        <v>81</v>
      </c>
      <c r="L1977" s="116" t="s">
        <v>81</v>
      </c>
      <c r="M1977" s="116"/>
      <c r="N1977" s="117">
        <v>1.6</v>
      </c>
      <c r="O1977" s="146">
        <v>320</v>
      </c>
      <c r="P1977" s="146">
        <v>360</v>
      </c>
      <c r="Q1977" s="242">
        <v>0.1</v>
      </c>
      <c r="R1977" s="118" t="str">
        <f t="shared" si="525"/>
        <v>300 - 399</v>
      </c>
      <c r="S1977" s="118" t="str">
        <f t="shared" si="526"/>
        <v>1.6 - 1.79</v>
      </c>
      <c r="T1977" s="119">
        <f t="shared" si="527"/>
        <v>0.16000000000000003</v>
      </c>
      <c r="U1977" s="120">
        <f t="shared" si="528"/>
        <v>8.2010959448275855E-2</v>
      </c>
      <c r="V1977" s="161">
        <f t="shared" si="529"/>
        <v>0.16</v>
      </c>
      <c r="W1977" s="161">
        <f t="shared" si="530"/>
        <v>48.166378315169183</v>
      </c>
      <c r="X1977" s="121">
        <f t="shared" si="531"/>
        <v>0.95790431009715749</v>
      </c>
      <c r="Y1977" s="188">
        <v>9.5790431009715746</v>
      </c>
      <c r="Z1977" s="148">
        <f t="shared" si="532"/>
        <v>8</v>
      </c>
      <c r="AA1977" s="148">
        <f t="shared" si="533"/>
        <v>9</v>
      </c>
      <c r="AB1977" s="122">
        <f t="shared" si="534"/>
        <v>301.03986446980736</v>
      </c>
      <c r="AC1977" s="30">
        <f t="shared" si="535"/>
        <v>820.10959448275855</v>
      </c>
      <c r="AD1977" s="31">
        <f t="shared" si="536"/>
        <v>0.88888888888888884</v>
      </c>
      <c r="AE1977" s="164">
        <f t="shared" si="537"/>
        <v>40.64</v>
      </c>
      <c r="AF1977" s="165">
        <f t="shared" si="538"/>
        <v>0.95790431009715749</v>
      </c>
      <c r="AH1977" t="str">
        <f t="shared" si="539"/>
        <v>2025</v>
      </c>
    </row>
    <row r="1978" spans="1:34" x14ac:dyDescent="0.25">
      <c r="A1978" s="249" t="s">
        <v>573</v>
      </c>
      <c r="D1978" s="282" t="str">
        <f t="shared" si="509"/>
        <v>Q4 2025</v>
      </c>
      <c r="E1978" s="114" t="s">
        <v>138</v>
      </c>
      <c r="F1978" s="115" t="s">
        <v>86</v>
      </c>
      <c r="G1978" s="157" t="s">
        <v>43</v>
      </c>
      <c r="H1978" s="157" t="s">
        <v>197</v>
      </c>
      <c r="I1978" s="116" t="s">
        <v>89</v>
      </c>
      <c r="J1978" s="116" t="s">
        <v>45</v>
      </c>
      <c r="K1978" s="116" t="s">
        <v>81</v>
      </c>
      <c r="L1978" s="116" t="s">
        <v>81</v>
      </c>
      <c r="M1978" s="116"/>
      <c r="N1978" s="117">
        <v>1.62</v>
      </c>
      <c r="O1978" s="146">
        <v>192</v>
      </c>
      <c r="P1978" s="146">
        <v>490</v>
      </c>
      <c r="Q1978" s="242">
        <v>0.5</v>
      </c>
      <c r="R1978" s="118" t="str">
        <f t="shared" si="525"/>
        <v>300 - 399</v>
      </c>
      <c r="S1978" s="118" t="str">
        <f t="shared" si="526"/>
        <v>1.6 - 1.79</v>
      </c>
      <c r="T1978" s="119">
        <f t="shared" si="527"/>
        <v>0.81</v>
      </c>
      <c r="U1978" s="120">
        <f t="shared" si="528"/>
        <v>0.28756859304516119</v>
      </c>
      <c r="V1978" s="161">
        <f t="shared" si="529"/>
        <v>0.81000000000000016</v>
      </c>
      <c r="W1978" s="161">
        <f t="shared" si="530"/>
        <v>263.13684652666944</v>
      </c>
      <c r="X1978" s="121">
        <f t="shared" si="531"/>
        <v>4.8001639034624253</v>
      </c>
      <c r="Y1978" s="188">
        <v>9.6003278069248505</v>
      </c>
      <c r="Z1978" s="148">
        <f t="shared" si="532"/>
        <v>96</v>
      </c>
      <c r="AA1978" s="148">
        <f t="shared" si="533"/>
        <v>245</v>
      </c>
      <c r="AB1978" s="122">
        <f t="shared" si="534"/>
        <v>324.86030435391285</v>
      </c>
      <c r="AC1978" s="30">
        <f t="shared" si="535"/>
        <v>575.13718609032242</v>
      </c>
      <c r="AD1978" s="31">
        <f t="shared" si="536"/>
        <v>0.39183673469387753</v>
      </c>
      <c r="AE1978" s="164">
        <f t="shared" si="537"/>
        <v>41.148000000000003</v>
      </c>
      <c r="AF1978" s="165">
        <f t="shared" si="538"/>
        <v>4.8001639034624253</v>
      </c>
      <c r="AH1978" t="str">
        <f t="shared" si="539"/>
        <v>2025</v>
      </c>
    </row>
    <row r="1979" spans="1:34" x14ac:dyDescent="0.25">
      <c r="A1979" s="249" t="s">
        <v>573</v>
      </c>
      <c r="D1979" s="282" t="str">
        <f t="shared" si="509"/>
        <v>Q4 2025</v>
      </c>
      <c r="E1979" s="114" t="s">
        <v>138</v>
      </c>
      <c r="F1979" s="115" t="s">
        <v>86</v>
      </c>
      <c r="G1979" s="157" t="s">
        <v>43</v>
      </c>
      <c r="H1979" s="157" t="s">
        <v>197</v>
      </c>
      <c r="I1979" s="116" t="s">
        <v>50</v>
      </c>
      <c r="J1979" s="116" t="s">
        <v>45</v>
      </c>
      <c r="K1979" s="116" t="s">
        <v>81</v>
      </c>
      <c r="L1979" s="116" t="s">
        <v>81</v>
      </c>
      <c r="M1979" s="116"/>
      <c r="N1979" s="117">
        <v>1.62</v>
      </c>
      <c r="O1979" s="146">
        <v>192</v>
      </c>
      <c r="P1979" s="146">
        <v>490</v>
      </c>
      <c r="Q1979" s="242">
        <v>0.120613</v>
      </c>
      <c r="R1979" s="118" t="str">
        <f t="shared" si="525"/>
        <v>300 - 399</v>
      </c>
      <c r="S1979" s="118" t="str">
        <f t="shared" si="526"/>
        <v>1.6 - 1.79</v>
      </c>
      <c r="T1979" s="119">
        <f t="shared" si="527"/>
        <v>0.19539306000000001</v>
      </c>
      <c r="U1979" s="120">
        <f t="shared" si="528"/>
        <v>6.9369021425912059E-2</v>
      </c>
      <c r="V1979" s="161">
        <f t="shared" si="529"/>
        <v>0.19539306000000001</v>
      </c>
      <c r="W1979" s="161">
        <f t="shared" si="530"/>
        <v>63.475448940242366</v>
      </c>
      <c r="X1979" s="121">
        <f t="shared" si="531"/>
        <v>1.1597899340576316</v>
      </c>
      <c r="Y1979" s="188">
        <v>9.6157954288313174</v>
      </c>
      <c r="Z1979" s="148">
        <f t="shared" si="532"/>
        <v>96</v>
      </c>
      <c r="AA1979" s="148">
        <f t="shared" si="533"/>
        <v>245</v>
      </c>
      <c r="AB1979" s="122">
        <f t="shared" si="534"/>
        <v>324.86030435391285</v>
      </c>
      <c r="AC1979" s="30">
        <f t="shared" si="535"/>
        <v>575.13718609032242</v>
      </c>
      <c r="AD1979" s="31">
        <f t="shared" si="536"/>
        <v>0.39183673469387753</v>
      </c>
      <c r="AE1979" s="164">
        <f t="shared" si="537"/>
        <v>41.148000000000003</v>
      </c>
      <c r="AF1979" s="165">
        <f t="shared" si="538"/>
        <v>1.1597899340576316</v>
      </c>
      <c r="AH1979" t="str">
        <f t="shared" si="539"/>
        <v>2025</v>
      </c>
    </row>
    <row r="1980" spans="1:34" x14ac:dyDescent="0.25">
      <c r="A1980" s="249" t="s">
        <v>573</v>
      </c>
      <c r="D1980" s="282" t="str">
        <f t="shared" si="509"/>
        <v>Q4 2025</v>
      </c>
      <c r="E1980" s="114" t="s">
        <v>138</v>
      </c>
      <c r="F1980" s="115" t="s">
        <v>86</v>
      </c>
      <c r="G1980" s="157" t="s">
        <v>43</v>
      </c>
      <c r="H1980" s="157" t="s">
        <v>197</v>
      </c>
      <c r="I1980" s="116" t="s">
        <v>72</v>
      </c>
      <c r="J1980" s="116" t="s">
        <v>45</v>
      </c>
      <c r="K1980" s="116" t="s">
        <v>81</v>
      </c>
      <c r="L1980" s="116" t="s">
        <v>81</v>
      </c>
      <c r="M1980" s="116"/>
      <c r="N1980" s="117">
        <v>1.78</v>
      </c>
      <c r="O1980" s="146">
        <v>300</v>
      </c>
      <c r="P1980" s="146">
        <v>488</v>
      </c>
      <c r="Q1980" s="242">
        <v>2.0305140000000002</v>
      </c>
      <c r="R1980" s="118" t="str">
        <f t="shared" si="525"/>
        <v>300 - 399</v>
      </c>
      <c r="S1980" s="118" t="str">
        <f t="shared" si="526"/>
        <v>1.6 - 1.79</v>
      </c>
      <c r="T1980" s="119">
        <f t="shared" si="527"/>
        <v>3.6143149200000004</v>
      </c>
      <c r="U1980" s="120">
        <f t="shared" si="528"/>
        <v>1.8517827537350491</v>
      </c>
      <c r="V1980" s="161">
        <f t="shared" si="529"/>
        <v>3.6143149200000004</v>
      </c>
      <c r="W1980" s="161">
        <f t="shared" si="530"/>
        <v>1163.1566877765406</v>
      </c>
      <c r="X1980" s="121">
        <f t="shared" si="531"/>
        <v>22.133297661466184</v>
      </c>
      <c r="Y1980" s="188">
        <v>10.900342308137832</v>
      </c>
      <c r="Z1980" s="148">
        <f t="shared" si="532"/>
        <v>75</v>
      </c>
      <c r="AA1980" s="148">
        <f t="shared" si="533"/>
        <v>122</v>
      </c>
      <c r="AB1980" s="122">
        <f t="shared" si="534"/>
        <v>321.81940797138407</v>
      </c>
      <c r="AC1980" s="30">
        <f t="shared" si="535"/>
        <v>911.97733861231632</v>
      </c>
      <c r="AD1980" s="31">
        <f t="shared" si="536"/>
        <v>0.61475409836065575</v>
      </c>
      <c r="AE1980" s="164">
        <f t="shared" si="537"/>
        <v>45.211999999999996</v>
      </c>
      <c r="AF1980" s="165">
        <f t="shared" si="538"/>
        <v>22.133297661466184</v>
      </c>
      <c r="AH1980" t="str">
        <f t="shared" si="539"/>
        <v>2025</v>
      </c>
    </row>
    <row r="1981" spans="1:34" x14ac:dyDescent="0.25">
      <c r="A1981" s="249" t="s">
        <v>573</v>
      </c>
      <c r="D1981" s="282" t="str">
        <f t="shared" si="509"/>
        <v>Q4 2025</v>
      </c>
      <c r="E1981" s="114" t="s">
        <v>138</v>
      </c>
      <c r="F1981" s="115" t="s">
        <v>86</v>
      </c>
      <c r="G1981" s="157" t="s">
        <v>43</v>
      </c>
      <c r="H1981" s="157" t="s">
        <v>197</v>
      </c>
      <c r="I1981" s="116" t="s">
        <v>73</v>
      </c>
      <c r="J1981" s="116" t="s">
        <v>45</v>
      </c>
      <c r="K1981" s="116" t="s">
        <v>81</v>
      </c>
      <c r="L1981" s="116" t="s">
        <v>81</v>
      </c>
      <c r="M1981" s="116"/>
      <c r="N1981" s="117">
        <v>1.73</v>
      </c>
      <c r="O1981" s="146">
        <v>344</v>
      </c>
      <c r="P1981" s="146">
        <v>472</v>
      </c>
      <c r="Q1981" s="242">
        <v>1.869291</v>
      </c>
      <c r="R1981" s="118" t="str">
        <f t="shared" si="525"/>
        <v>300 - 399</v>
      </c>
      <c r="S1981" s="118" t="str">
        <f t="shared" si="526"/>
        <v>1.6 - 1.79</v>
      </c>
      <c r="T1981" s="119">
        <f t="shared" si="527"/>
        <v>3.23387343</v>
      </c>
      <c r="U1981" s="120">
        <f t="shared" si="528"/>
        <v>1.7180263191912672</v>
      </c>
      <c r="V1981" s="161">
        <f t="shared" si="529"/>
        <v>3.23387343</v>
      </c>
      <c r="W1981" s="161">
        <f t="shared" si="530"/>
        <v>1091.7683660993951</v>
      </c>
      <c r="X1981" s="121">
        <f t="shared" si="531"/>
        <v>20.210040439977366</v>
      </c>
      <c r="Y1981" s="188">
        <v>10.811607416917626</v>
      </c>
      <c r="Z1981" s="148">
        <f t="shared" si="532"/>
        <v>43</v>
      </c>
      <c r="AA1981" s="148">
        <f t="shared" si="533"/>
        <v>59</v>
      </c>
      <c r="AB1981" s="122">
        <f t="shared" si="534"/>
        <v>337.60392598277883</v>
      </c>
      <c r="AC1981" s="30">
        <f t="shared" si="535"/>
        <v>919.07911566003747</v>
      </c>
      <c r="AD1981" s="31">
        <f t="shared" si="536"/>
        <v>0.72881355932203384</v>
      </c>
      <c r="AE1981" s="164">
        <f t="shared" si="537"/>
        <v>43.942</v>
      </c>
      <c r="AF1981" s="165">
        <f t="shared" si="538"/>
        <v>20.210040439977366</v>
      </c>
      <c r="AH1981" t="str">
        <f t="shared" si="539"/>
        <v>2025</v>
      </c>
    </row>
    <row r="1982" spans="1:34" x14ac:dyDescent="0.25">
      <c r="A1982" s="249" t="s">
        <v>573</v>
      </c>
      <c r="D1982" s="282" t="str">
        <f t="shared" si="509"/>
        <v>Q1 2026</v>
      </c>
      <c r="E1982" s="114" t="s">
        <v>207</v>
      </c>
      <c r="F1982" s="115" t="s">
        <v>83</v>
      </c>
      <c r="G1982" s="157" t="s">
        <v>43</v>
      </c>
      <c r="H1982" s="157" t="s">
        <v>197</v>
      </c>
      <c r="I1982" s="116" t="s">
        <v>105</v>
      </c>
      <c r="J1982" s="116" t="s">
        <v>51</v>
      </c>
      <c r="K1982" s="116" t="s">
        <v>105</v>
      </c>
      <c r="L1982" s="116" t="s">
        <v>105</v>
      </c>
      <c r="M1982" s="116"/>
      <c r="N1982" s="117">
        <v>1.8</v>
      </c>
      <c r="O1982" s="146">
        <v>368</v>
      </c>
      <c r="P1982" s="146">
        <v>448</v>
      </c>
      <c r="Q1982" s="242">
        <v>10.989068</v>
      </c>
      <c r="R1982" s="118" t="str">
        <f t="shared" si="525"/>
        <v>300 - 399</v>
      </c>
      <c r="S1982" s="118" t="str">
        <f t="shared" si="526"/>
        <v>1.8 - 1.99</v>
      </c>
      <c r="T1982" s="119">
        <f t="shared" si="527"/>
        <v>19.780322399999999</v>
      </c>
      <c r="U1982" s="120">
        <f t="shared" si="528"/>
        <v>11.266640722983835</v>
      </c>
      <c r="V1982" s="161">
        <f t="shared" si="529"/>
        <v>19.780322399999999</v>
      </c>
      <c r="W1982" s="161">
        <f t="shared" si="530"/>
        <v>6371.0821719455762</v>
      </c>
      <c r="X1982" s="121">
        <f t="shared" si="531"/>
        <v>247.12502712034907</v>
      </c>
      <c r="Y1982" s="188">
        <v>22.488260798854743</v>
      </c>
      <c r="Z1982" s="148">
        <f t="shared" si="532"/>
        <v>23</v>
      </c>
      <c r="AA1982" s="148">
        <f t="shared" si="533"/>
        <v>28</v>
      </c>
      <c r="AB1982" s="122">
        <f t="shared" si="534"/>
        <v>322.09192767988333</v>
      </c>
      <c r="AC1982" s="30">
        <f t="shared" si="535"/>
        <v>1025.2589867479057</v>
      </c>
      <c r="AD1982" s="31">
        <f t="shared" si="536"/>
        <v>0.8214285714285714</v>
      </c>
      <c r="AE1982" s="164">
        <f t="shared" si="537"/>
        <v>45.72</v>
      </c>
      <c r="AF1982" s="165">
        <f t="shared" si="538"/>
        <v>247.12502712034907</v>
      </c>
      <c r="AH1982" t="str">
        <f t="shared" si="539"/>
        <v>2026</v>
      </c>
    </row>
    <row r="1983" spans="1:34" x14ac:dyDescent="0.25">
      <c r="A1983" s="249" t="s">
        <v>573</v>
      </c>
      <c r="D1983" s="282" t="str">
        <f t="shared" si="509"/>
        <v>Q1 2026</v>
      </c>
      <c r="E1983" s="114" t="s">
        <v>207</v>
      </c>
      <c r="F1983" s="115" t="s">
        <v>83</v>
      </c>
      <c r="G1983" s="157" t="s">
        <v>43</v>
      </c>
      <c r="H1983" s="157" t="s">
        <v>197</v>
      </c>
      <c r="I1983" s="116" t="s">
        <v>105</v>
      </c>
      <c r="J1983" s="116" t="s">
        <v>45</v>
      </c>
      <c r="K1983" s="116" t="s">
        <v>105</v>
      </c>
      <c r="L1983" s="116" t="s">
        <v>105</v>
      </c>
      <c r="M1983" s="116"/>
      <c r="N1983" s="117">
        <v>1.5</v>
      </c>
      <c r="O1983" s="146">
        <v>390</v>
      </c>
      <c r="P1983" s="146">
        <v>390</v>
      </c>
      <c r="Q1983" s="242">
        <v>23.779087000000001</v>
      </c>
      <c r="R1983" s="118" t="str">
        <f t="shared" si="525"/>
        <v>300 - 399</v>
      </c>
      <c r="S1983" s="118" t="str">
        <f t="shared" si="526"/>
        <v>1.4 - 1.59</v>
      </c>
      <c r="T1983" s="119">
        <f t="shared" si="527"/>
        <v>35.668630499999999</v>
      </c>
      <c r="U1983" s="120">
        <f t="shared" si="528"/>
        <v>17.258980240034997</v>
      </c>
      <c r="V1983" s="161">
        <f t="shared" si="529"/>
        <v>35.668630499999999</v>
      </c>
      <c r="W1983" s="161">
        <f t="shared" si="530"/>
        <v>13115.195861137405</v>
      </c>
      <c r="X1983" s="121">
        <f t="shared" si="531"/>
        <v>242.5413280423893</v>
      </c>
      <c r="Y1983" s="188">
        <v>10.199774618865279</v>
      </c>
      <c r="Z1983" s="148">
        <f t="shared" si="532"/>
        <v>1</v>
      </c>
      <c r="AA1983" s="148">
        <f t="shared" si="533"/>
        <v>1</v>
      </c>
      <c r="AB1983" s="122">
        <f t="shared" si="534"/>
        <v>367.69552621700473</v>
      </c>
      <c r="AC1983" s="30">
        <f t="shared" si="535"/>
        <v>725.80499999999984</v>
      </c>
      <c r="AD1983" s="31">
        <f t="shared" si="536"/>
        <v>1</v>
      </c>
      <c r="AE1983" s="164">
        <f t="shared" si="537"/>
        <v>38.099999999999994</v>
      </c>
      <c r="AF1983" s="165">
        <f t="shared" si="538"/>
        <v>242.5413280423893</v>
      </c>
      <c r="AH1983" t="str">
        <f t="shared" si="539"/>
        <v>2026</v>
      </c>
    </row>
    <row r="1984" spans="1:34" x14ac:dyDescent="0.25">
      <c r="A1984" s="249" t="s">
        <v>573</v>
      </c>
      <c r="D1984" s="282" t="str">
        <f t="shared" si="509"/>
        <v>Q2 2026</v>
      </c>
      <c r="E1984" s="114" t="s">
        <v>207</v>
      </c>
      <c r="F1984" s="115" t="s">
        <v>84</v>
      </c>
      <c r="G1984" s="157" t="s">
        <v>43</v>
      </c>
      <c r="H1984" s="157" t="s">
        <v>197</v>
      </c>
      <c r="I1984" s="116" t="s">
        <v>105</v>
      </c>
      <c r="J1984" s="116" t="s">
        <v>51</v>
      </c>
      <c r="K1984" s="116" t="s">
        <v>105</v>
      </c>
      <c r="L1984" s="116" t="s">
        <v>105</v>
      </c>
      <c r="M1984" s="116"/>
      <c r="N1984" s="117">
        <v>1.8</v>
      </c>
      <c r="O1984" s="146">
        <v>368</v>
      </c>
      <c r="P1984" s="146">
        <v>448</v>
      </c>
      <c r="Q1984" s="242">
        <v>14.762892000000001</v>
      </c>
      <c r="R1984" s="118" t="str">
        <f t="shared" si="525"/>
        <v>300 - 399</v>
      </c>
      <c r="S1984" s="118" t="str">
        <f t="shared" si="526"/>
        <v>1.8 - 1.99</v>
      </c>
      <c r="T1984" s="119">
        <f t="shared" si="527"/>
        <v>26.573205600000001</v>
      </c>
      <c r="U1984" s="120">
        <f t="shared" si="528"/>
        <v>15.135787693388764</v>
      </c>
      <c r="V1984" s="161">
        <f t="shared" si="529"/>
        <v>26.573205600000001</v>
      </c>
      <c r="W1984" s="161">
        <f t="shared" si="530"/>
        <v>8559.0150163378712</v>
      </c>
      <c r="X1984" s="121">
        <f t="shared" si="531"/>
        <v>327.01188895970643</v>
      </c>
      <c r="Y1984" s="188">
        <v>22.150936886871921</v>
      </c>
      <c r="Z1984" s="148">
        <f t="shared" si="532"/>
        <v>23</v>
      </c>
      <c r="AA1984" s="148">
        <f t="shared" si="533"/>
        <v>28</v>
      </c>
      <c r="AB1984" s="122">
        <f t="shared" si="534"/>
        <v>322.09192767988333</v>
      </c>
      <c r="AC1984" s="30">
        <f t="shared" si="535"/>
        <v>1025.2589867479057</v>
      </c>
      <c r="AD1984" s="31">
        <f t="shared" si="536"/>
        <v>0.8214285714285714</v>
      </c>
      <c r="AE1984" s="164">
        <f t="shared" si="537"/>
        <v>45.72</v>
      </c>
      <c r="AF1984" s="165">
        <f t="shared" si="538"/>
        <v>327.01188895970643</v>
      </c>
      <c r="AH1984" t="str">
        <f t="shared" si="539"/>
        <v>2026</v>
      </c>
    </row>
    <row r="1985" spans="1:34" x14ac:dyDescent="0.25">
      <c r="A1985" s="249" t="s">
        <v>573</v>
      </c>
      <c r="D1985" s="282" t="str">
        <f t="shared" si="509"/>
        <v>Q2 2026</v>
      </c>
      <c r="E1985" s="114" t="s">
        <v>207</v>
      </c>
      <c r="F1985" s="115" t="s">
        <v>84</v>
      </c>
      <c r="G1985" s="157" t="s">
        <v>43</v>
      </c>
      <c r="H1985" s="157" t="s">
        <v>197</v>
      </c>
      <c r="I1985" s="116" t="s">
        <v>105</v>
      </c>
      <c r="J1985" s="116" t="s">
        <v>45</v>
      </c>
      <c r="K1985" s="116" t="s">
        <v>105</v>
      </c>
      <c r="L1985" s="116" t="s">
        <v>105</v>
      </c>
      <c r="M1985" s="116"/>
      <c r="N1985" s="117">
        <v>1.5</v>
      </c>
      <c r="O1985" s="146">
        <v>390</v>
      </c>
      <c r="P1985" s="146">
        <v>390</v>
      </c>
      <c r="Q1985" s="242">
        <v>25.935237000000001</v>
      </c>
      <c r="R1985" s="118" t="str">
        <f t="shared" si="525"/>
        <v>300 - 399</v>
      </c>
      <c r="S1985" s="118" t="str">
        <f t="shared" si="526"/>
        <v>1.4 - 1.59</v>
      </c>
      <c r="T1985" s="119">
        <f t="shared" si="527"/>
        <v>38.902855500000001</v>
      </c>
      <c r="U1985" s="120">
        <f t="shared" si="528"/>
        <v>18.823924690784995</v>
      </c>
      <c r="V1985" s="161">
        <f t="shared" si="529"/>
        <v>38.902855499999994</v>
      </c>
      <c r="W1985" s="161">
        <f t="shared" si="530"/>
        <v>14304.405924416596</v>
      </c>
      <c r="X1985" s="121">
        <f t="shared" si="531"/>
        <v>261.8882363659871</v>
      </c>
      <c r="Y1985" s="188">
        <v>10.097776872676626</v>
      </c>
      <c r="Z1985" s="148">
        <f t="shared" si="532"/>
        <v>1</v>
      </c>
      <c r="AA1985" s="148">
        <f t="shared" si="533"/>
        <v>1</v>
      </c>
      <c r="AB1985" s="122">
        <f t="shared" si="534"/>
        <v>367.69552621700473</v>
      </c>
      <c r="AC1985" s="30">
        <f t="shared" si="535"/>
        <v>725.80499999999984</v>
      </c>
      <c r="AD1985" s="31">
        <f t="shared" si="536"/>
        <v>1</v>
      </c>
      <c r="AE1985" s="164">
        <f t="shared" si="537"/>
        <v>38.099999999999994</v>
      </c>
      <c r="AF1985" s="165">
        <f t="shared" si="538"/>
        <v>261.8882363659871</v>
      </c>
      <c r="AH1985" t="str">
        <f t="shared" si="539"/>
        <v>2026</v>
      </c>
    </row>
    <row r="1986" spans="1:34" x14ac:dyDescent="0.25">
      <c r="A1986" s="249" t="s">
        <v>573</v>
      </c>
      <c r="D1986" s="282" t="str">
        <f t="shared" si="509"/>
        <v>Q3 2026</v>
      </c>
      <c r="E1986" s="114" t="s">
        <v>207</v>
      </c>
      <c r="F1986" s="115" t="s">
        <v>85</v>
      </c>
      <c r="G1986" s="157" t="s">
        <v>43</v>
      </c>
      <c r="H1986" s="157" t="s">
        <v>197</v>
      </c>
      <c r="I1986" s="116" t="s">
        <v>105</v>
      </c>
      <c r="J1986" s="116" t="s">
        <v>51</v>
      </c>
      <c r="K1986" s="116" t="s">
        <v>105</v>
      </c>
      <c r="L1986" s="116" t="s">
        <v>105</v>
      </c>
      <c r="M1986" s="116"/>
      <c r="N1986" s="117">
        <v>1.8</v>
      </c>
      <c r="O1986" s="146">
        <v>368</v>
      </c>
      <c r="P1986" s="146">
        <v>448</v>
      </c>
      <c r="Q1986" s="242">
        <v>21.703126000000001</v>
      </c>
      <c r="R1986" s="118" t="str">
        <f t="shared" si="525"/>
        <v>300 - 399</v>
      </c>
      <c r="S1986" s="118" t="str">
        <f t="shared" si="526"/>
        <v>1.8 - 1.99</v>
      </c>
      <c r="T1986" s="119">
        <f t="shared" si="527"/>
        <v>39.065626800000004</v>
      </c>
      <c r="U1986" s="120">
        <f t="shared" si="528"/>
        <v>22.251324972022129</v>
      </c>
      <c r="V1986" s="161">
        <f t="shared" si="529"/>
        <v>39.065626800000004</v>
      </c>
      <c r="W1986" s="161">
        <f t="shared" si="530"/>
        <v>12582.723042034913</v>
      </c>
      <c r="X1986" s="121">
        <f t="shared" si="531"/>
        <v>473.53340565972167</v>
      </c>
      <c r="Y1986" s="188">
        <v>21.818672833568844</v>
      </c>
      <c r="Z1986" s="148">
        <f t="shared" si="532"/>
        <v>23</v>
      </c>
      <c r="AA1986" s="148">
        <f t="shared" si="533"/>
        <v>28</v>
      </c>
      <c r="AB1986" s="122">
        <f t="shared" si="534"/>
        <v>322.09192767988333</v>
      </c>
      <c r="AC1986" s="30">
        <f t="shared" si="535"/>
        <v>1025.2589867479057</v>
      </c>
      <c r="AD1986" s="31">
        <f t="shared" si="536"/>
        <v>0.8214285714285714</v>
      </c>
      <c r="AE1986" s="164">
        <f t="shared" si="537"/>
        <v>45.72</v>
      </c>
      <c r="AF1986" s="165">
        <f t="shared" si="538"/>
        <v>473.53340565972167</v>
      </c>
      <c r="AH1986" t="str">
        <f t="shared" si="539"/>
        <v>2026</v>
      </c>
    </row>
    <row r="1987" spans="1:34" x14ac:dyDescent="0.25">
      <c r="A1987" s="249" t="s">
        <v>573</v>
      </c>
      <c r="D1987" s="282" t="str">
        <f t="shared" si="509"/>
        <v>Q3 2026</v>
      </c>
      <c r="E1987" s="114" t="s">
        <v>207</v>
      </c>
      <c r="F1987" s="115" t="s">
        <v>85</v>
      </c>
      <c r="G1987" s="157" t="s">
        <v>43</v>
      </c>
      <c r="H1987" s="157" t="s">
        <v>197</v>
      </c>
      <c r="I1987" s="116" t="s">
        <v>105</v>
      </c>
      <c r="J1987" s="116" t="s">
        <v>45</v>
      </c>
      <c r="K1987" s="116" t="s">
        <v>105</v>
      </c>
      <c r="L1987" s="116" t="s">
        <v>105</v>
      </c>
      <c r="M1987" s="116"/>
      <c r="N1987" s="117">
        <v>1.5</v>
      </c>
      <c r="O1987" s="146">
        <v>390</v>
      </c>
      <c r="P1987" s="146">
        <v>390</v>
      </c>
      <c r="Q1987" s="242">
        <v>25.398206999999999</v>
      </c>
      <c r="R1987" s="118" t="str">
        <f t="shared" si="525"/>
        <v>300 - 399</v>
      </c>
      <c r="S1987" s="118" t="str">
        <f t="shared" si="526"/>
        <v>1.4 - 1.59</v>
      </c>
      <c r="T1987" s="119">
        <f t="shared" si="527"/>
        <v>38.097310499999999</v>
      </c>
      <c r="U1987" s="120">
        <f t="shared" si="528"/>
        <v>18.434145631634994</v>
      </c>
      <c r="V1987" s="161">
        <f t="shared" si="529"/>
        <v>38.097310499999992</v>
      </c>
      <c r="W1987" s="161">
        <f t="shared" si="530"/>
        <v>14008.210631750118</v>
      </c>
      <c r="X1987" s="121">
        <f t="shared" si="531"/>
        <v>253.90077297953306</v>
      </c>
      <c r="Y1987" s="188">
        <v>9.9967991039498596</v>
      </c>
      <c r="Z1987" s="148">
        <f t="shared" si="532"/>
        <v>1</v>
      </c>
      <c r="AA1987" s="148">
        <f t="shared" si="533"/>
        <v>1</v>
      </c>
      <c r="AB1987" s="122">
        <f t="shared" si="534"/>
        <v>367.69552621700473</v>
      </c>
      <c r="AC1987" s="30">
        <f t="shared" si="535"/>
        <v>725.80499999999984</v>
      </c>
      <c r="AD1987" s="31">
        <f t="shared" si="536"/>
        <v>1</v>
      </c>
      <c r="AE1987" s="164">
        <f t="shared" si="537"/>
        <v>38.099999999999994</v>
      </c>
      <c r="AF1987" s="165">
        <f t="shared" si="538"/>
        <v>253.90077297953306</v>
      </c>
      <c r="AH1987" t="str">
        <f t="shared" si="539"/>
        <v>2026</v>
      </c>
    </row>
    <row r="1988" spans="1:34" x14ac:dyDescent="0.25">
      <c r="A1988" s="249" t="s">
        <v>573</v>
      </c>
      <c r="D1988" s="282" t="str">
        <f t="shared" si="509"/>
        <v>Q4 2026</v>
      </c>
      <c r="E1988" s="114" t="s">
        <v>207</v>
      </c>
      <c r="F1988" s="115" t="s">
        <v>86</v>
      </c>
      <c r="G1988" s="157" t="s">
        <v>43</v>
      </c>
      <c r="H1988" s="157" t="s">
        <v>197</v>
      </c>
      <c r="I1988" s="116" t="s">
        <v>105</v>
      </c>
      <c r="J1988" s="116" t="s">
        <v>51</v>
      </c>
      <c r="K1988" s="116" t="s">
        <v>105</v>
      </c>
      <c r="L1988" s="116" t="s">
        <v>105</v>
      </c>
      <c r="M1988" s="116"/>
      <c r="N1988" s="117">
        <v>1.8</v>
      </c>
      <c r="O1988" s="146">
        <v>368</v>
      </c>
      <c r="P1988" s="146">
        <v>448</v>
      </c>
      <c r="Q1988" s="242">
        <v>15.078309000000001</v>
      </c>
      <c r="R1988" s="118" t="str">
        <f t="shared" si="525"/>
        <v>300 - 399</v>
      </c>
      <c r="S1988" s="118" t="str">
        <f t="shared" si="526"/>
        <v>1.8 - 1.99</v>
      </c>
      <c r="T1988" s="119">
        <f t="shared" si="527"/>
        <v>27.140956200000002</v>
      </c>
      <c r="U1988" s="120">
        <f t="shared" si="528"/>
        <v>15.459171807211829</v>
      </c>
      <c r="V1988" s="161">
        <f t="shared" si="529"/>
        <v>27.140956200000002</v>
      </c>
      <c r="W1988" s="161">
        <f t="shared" si="530"/>
        <v>8741.8829015332813</v>
      </c>
      <c r="X1988" s="121">
        <f t="shared" si="531"/>
        <v>324.05386059013978</v>
      </c>
      <c r="Y1988" s="188">
        <v>21.491392741065312</v>
      </c>
      <c r="Z1988" s="148">
        <f t="shared" si="532"/>
        <v>23</v>
      </c>
      <c r="AA1988" s="148">
        <f t="shared" si="533"/>
        <v>28</v>
      </c>
      <c r="AB1988" s="122">
        <f t="shared" si="534"/>
        <v>322.09192767988333</v>
      </c>
      <c r="AC1988" s="30">
        <f t="shared" si="535"/>
        <v>1025.2589867479057</v>
      </c>
      <c r="AD1988" s="31">
        <f t="shared" si="536"/>
        <v>0.8214285714285714</v>
      </c>
      <c r="AE1988" s="164">
        <f t="shared" si="537"/>
        <v>45.72</v>
      </c>
      <c r="AF1988" s="165">
        <f t="shared" si="538"/>
        <v>324.05386059013978</v>
      </c>
      <c r="AH1988" t="str">
        <f t="shared" si="539"/>
        <v>2026</v>
      </c>
    </row>
    <row r="1989" spans="1:34" x14ac:dyDescent="0.25">
      <c r="A1989" s="249" t="s">
        <v>573</v>
      </c>
      <c r="D1989" s="282" t="str">
        <f t="shared" si="509"/>
        <v>Q4 2026</v>
      </c>
      <c r="E1989" s="114" t="s">
        <v>207</v>
      </c>
      <c r="F1989" s="115" t="s">
        <v>86</v>
      </c>
      <c r="G1989" s="157" t="s">
        <v>43</v>
      </c>
      <c r="H1989" s="157" t="s">
        <v>197</v>
      </c>
      <c r="I1989" s="116" t="s">
        <v>105</v>
      </c>
      <c r="J1989" s="116" t="s">
        <v>45</v>
      </c>
      <c r="K1989" s="116" t="s">
        <v>105</v>
      </c>
      <c r="L1989" s="116" t="s">
        <v>105</v>
      </c>
      <c r="M1989" s="116"/>
      <c r="N1989" s="117">
        <v>1.5</v>
      </c>
      <c r="O1989" s="146">
        <v>390</v>
      </c>
      <c r="P1989" s="146">
        <v>390</v>
      </c>
      <c r="Q1989" s="242">
        <v>24.474966999999999</v>
      </c>
      <c r="R1989" s="118" t="str">
        <f t="shared" si="525"/>
        <v>300 - 399</v>
      </c>
      <c r="S1989" s="118" t="str">
        <f t="shared" si="526"/>
        <v>1.4 - 1.59</v>
      </c>
      <c r="T1989" s="119">
        <f t="shared" si="527"/>
        <v>36.712450500000003</v>
      </c>
      <c r="U1989" s="120">
        <f t="shared" si="528"/>
        <v>17.764053423434994</v>
      </c>
      <c r="V1989" s="161">
        <f t="shared" si="529"/>
        <v>36.712450499999996</v>
      </c>
      <c r="W1989" s="161">
        <f t="shared" si="530"/>
        <v>13499.003805313238</v>
      </c>
      <c r="X1989" s="121">
        <f t="shared" si="531"/>
        <v>242.22461489305434</v>
      </c>
      <c r="Y1989" s="188">
        <v>9.8968311129103608</v>
      </c>
      <c r="Z1989" s="148">
        <f t="shared" si="532"/>
        <v>1</v>
      </c>
      <c r="AA1989" s="148">
        <f t="shared" si="533"/>
        <v>1</v>
      </c>
      <c r="AB1989" s="122">
        <f t="shared" si="534"/>
        <v>367.69552621700473</v>
      </c>
      <c r="AC1989" s="30">
        <f t="shared" si="535"/>
        <v>725.80499999999984</v>
      </c>
      <c r="AD1989" s="31">
        <f t="shared" si="536"/>
        <v>1</v>
      </c>
      <c r="AE1989" s="164">
        <f t="shared" si="537"/>
        <v>38.099999999999994</v>
      </c>
      <c r="AF1989" s="165">
        <f t="shared" si="538"/>
        <v>242.22461489305434</v>
      </c>
      <c r="AH1989" t="str">
        <f t="shared" si="539"/>
        <v>2026</v>
      </c>
    </row>
    <row r="1990" spans="1:34" x14ac:dyDescent="0.25">
      <c r="A1990" s="249" t="s">
        <v>573</v>
      </c>
      <c r="D1990" s="282" t="str">
        <f t="shared" si="509"/>
        <v>ALL 2027</v>
      </c>
      <c r="E1990" s="114" t="s">
        <v>267</v>
      </c>
      <c r="F1990" s="115" t="s">
        <v>105</v>
      </c>
      <c r="G1990" s="157" t="s">
        <v>43</v>
      </c>
      <c r="H1990" s="157" t="s">
        <v>197</v>
      </c>
      <c r="I1990" s="116" t="s">
        <v>105</v>
      </c>
      <c r="J1990" s="116" t="s">
        <v>51</v>
      </c>
      <c r="K1990" s="116" t="s">
        <v>105</v>
      </c>
      <c r="L1990" s="116" t="s">
        <v>105</v>
      </c>
      <c r="M1990" s="116"/>
      <c r="N1990" s="117">
        <v>1.8</v>
      </c>
      <c r="O1990" s="146">
        <v>368</v>
      </c>
      <c r="P1990" s="146">
        <v>448</v>
      </c>
      <c r="Q1990" s="242">
        <v>66.910731999999996</v>
      </c>
      <c r="R1990" s="118" t="str">
        <f t="shared" si="525"/>
        <v>300 - 399</v>
      </c>
      <c r="S1990" s="118" t="str">
        <f t="shared" si="526"/>
        <v>1.8 - 1.99</v>
      </c>
      <c r="T1990" s="119">
        <f t="shared" si="527"/>
        <v>120.4393176</v>
      </c>
      <c r="U1990" s="120">
        <f t="shared" si="528"/>
        <v>68.600829292880661</v>
      </c>
      <c r="V1990" s="161">
        <f t="shared" si="529"/>
        <v>120.4393176</v>
      </c>
      <c r="W1990" s="161">
        <f t="shared" si="530"/>
        <v>38792.531974233694</v>
      </c>
      <c r="X1990" s="121">
        <f t="shared" si="531"/>
        <v>1384.8824685821764</v>
      </c>
      <c r="Y1990" s="188">
        <v>20.697464026879523</v>
      </c>
      <c r="Z1990" s="148">
        <f t="shared" si="532"/>
        <v>23</v>
      </c>
      <c r="AA1990" s="148">
        <f t="shared" si="533"/>
        <v>28</v>
      </c>
      <c r="AB1990" s="122">
        <f t="shared" si="534"/>
        <v>322.09192767988333</v>
      </c>
      <c r="AC1990" s="30">
        <f t="shared" si="535"/>
        <v>1025.2589867479057</v>
      </c>
      <c r="AD1990" s="31">
        <f t="shared" si="536"/>
        <v>0.8214285714285714</v>
      </c>
      <c r="AE1990" s="164">
        <f t="shared" si="537"/>
        <v>45.72</v>
      </c>
      <c r="AF1990" s="165">
        <f t="shared" si="538"/>
        <v>1384.8824685821764</v>
      </c>
      <c r="AH1990" t="str">
        <f t="shared" si="539"/>
        <v>2027</v>
      </c>
    </row>
    <row r="1991" spans="1:34" x14ac:dyDescent="0.25">
      <c r="A1991" s="249" t="s">
        <v>573</v>
      </c>
      <c r="D1991" s="282" t="str">
        <f t="shared" si="509"/>
        <v>ALL 2027</v>
      </c>
      <c r="E1991" s="114" t="s">
        <v>267</v>
      </c>
      <c r="F1991" s="115" t="s">
        <v>105</v>
      </c>
      <c r="G1991" s="157" t="s">
        <v>43</v>
      </c>
      <c r="H1991" s="157" t="s">
        <v>197</v>
      </c>
      <c r="I1991" s="116" t="s">
        <v>105</v>
      </c>
      <c r="J1991" s="116" t="s">
        <v>45</v>
      </c>
      <c r="K1991" s="116" t="s">
        <v>105</v>
      </c>
      <c r="L1991" s="116" t="s">
        <v>105</v>
      </c>
      <c r="M1991" s="116"/>
      <c r="N1991" s="117">
        <v>1.5</v>
      </c>
      <c r="O1991" s="146">
        <v>390</v>
      </c>
      <c r="P1991" s="146">
        <v>390</v>
      </c>
      <c r="Q1991" s="242">
        <v>105.562748</v>
      </c>
      <c r="R1991" s="118" t="str">
        <f t="shared" si="525"/>
        <v>300 - 399</v>
      </c>
      <c r="S1991" s="118" t="str">
        <f t="shared" si="526"/>
        <v>1.4 - 1.59</v>
      </c>
      <c r="T1991" s="119">
        <f t="shared" si="527"/>
        <v>158.344122</v>
      </c>
      <c r="U1991" s="120">
        <f t="shared" si="528"/>
        <v>76.617970312139974</v>
      </c>
      <c r="V1991" s="161">
        <f t="shared" si="529"/>
        <v>158.34412199999997</v>
      </c>
      <c r="W1991" s="161">
        <f t="shared" si="530"/>
        <v>58222.425262159595</v>
      </c>
      <c r="X1991" s="121">
        <f t="shared" si="531"/>
        <v>1018.8781524146214</v>
      </c>
      <c r="Y1991" s="188">
        <v>9.6518721965690144</v>
      </c>
      <c r="Z1991" s="148">
        <f t="shared" si="532"/>
        <v>1</v>
      </c>
      <c r="AA1991" s="148">
        <f t="shared" si="533"/>
        <v>1</v>
      </c>
      <c r="AB1991" s="122">
        <f t="shared" si="534"/>
        <v>367.69552621700473</v>
      </c>
      <c r="AC1991" s="30">
        <f t="shared" si="535"/>
        <v>725.80499999999984</v>
      </c>
      <c r="AD1991" s="31">
        <f t="shared" si="536"/>
        <v>1</v>
      </c>
      <c r="AE1991" s="164">
        <f t="shared" si="537"/>
        <v>38.099999999999994</v>
      </c>
      <c r="AF1991" s="165">
        <f t="shared" si="538"/>
        <v>1018.8781524146214</v>
      </c>
      <c r="AH1991" t="str">
        <f t="shared" si="539"/>
        <v>2027</v>
      </c>
    </row>
    <row r="1992" spans="1:34" x14ac:dyDescent="0.25">
      <c r="A1992" s="249" t="s">
        <v>573</v>
      </c>
      <c r="D1992" s="282" t="str">
        <f t="shared" si="509"/>
        <v>ALL 2028</v>
      </c>
      <c r="E1992" s="114" t="s">
        <v>421</v>
      </c>
      <c r="F1992" s="115" t="s">
        <v>105</v>
      </c>
      <c r="G1992" s="157" t="s">
        <v>43</v>
      </c>
      <c r="H1992" s="157" t="s">
        <v>197</v>
      </c>
      <c r="I1992" s="116" t="s">
        <v>105</v>
      </c>
      <c r="J1992" s="116" t="s">
        <v>51</v>
      </c>
      <c r="K1992" s="116" t="s">
        <v>105</v>
      </c>
      <c r="L1992" s="116" t="s">
        <v>105</v>
      </c>
      <c r="M1992" s="116"/>
      <c r="N1992" s="117">
        <v>1.8</v>
      </c>
      <c r="O1992" s="146">
        <v>368</v>
      </c>
      <c r="P1992" s="146">
        <v>448</v>
      </c>
      <c r="Q1992" s="242">
        <v>72.263591000000005</v>
      </c>
      <c r="R1992" s="118" t="str">
        <f t="shared" si="525"/>
        <v>300 - 399</v>
      </c>
      <c r="S1992" s="118" t="str">
        <f t="shared" si="526"/>
        <v>1.8 - 1.99</v>
      </c>
      <c r="T1992" s="119">
        <f t="shared" si="527"/>
        <v>130.07446380000002</v>
      </c>
      <c r="U1992" s="120">
        <f t="shared" si="528"/>
        <v>74.088896087425098</v>
      </c>
      <c r="V1992" s="161">
        <f t="shared" si="529"/>
        <v>130.07446380000002</v>
      </c>
      <c r="W1992" s="161">
        <f t="shared" si="530"/>
        <v>41895.934787269209</v>
      </c>
      <c r="X1992" s="121">
        <f t="shared" si="531"/>
        <v>1407.9317334485186</v>
      </c>
      <c r="Y1992" s="188">
        <v>19.483279393747793</v>
      </c>
      <c r="Z1992" s="148">
        <f t="shared" si="532"/>
        <v>23</v>
      </c>
      <c r="AA1992" s="148">
        <f t="shared" si="533"/>
        <v>28</v>
      </c>
      <c r="AB1992" s="122">
        <f t="shared" si="534"/>
        <v>322.09192767988333</v>
      </c>
      <c r="AC1992" s="30">
        <f t="shared" si="535"/>
        <v>1025.2589867479057</v>
      </c>
      <c r="AD1992" s="31">
        <f t="shared" si="536"/>
        <v>0.8214285714285714</v>
      </c>
      <c r="AE1992" s="164">
        <f t="shared" si="537"/>
        <v>45.72</v>
      </c>
      <c r="AF1992" s="165">
        <f t="shared" si="538"/>
        <v>1407.9317334485186</v>
      </c>
      <c r="AH1992" t="str">
        <f t="shared" si="539"/>
        <v>2028</v>
      </c>
    </row>
    <row r="1993" spans="1:34" x14ac:dyDescent="0.25">
      <c r="A1993" s="249" t="s">
        <v>573</v>
      </c>
      <c r="D1993" s="282" t="str">
        <f t="shared" si="509"/>
        <v>ALL 2028</v>
      </c>
      <c r="E1993" s="114" t="s">
        <v>421</v>
      </c>
      <c r="F1993" s="115" t="s">
        <v>105</v>
      </c>
      <c r="G1993" s="157" t="s">
        <v>43</v>
      </c>
      <c r="H1993" s="157" t="s">
        <v>197</v>
      </c>
      <c r="I1993" s="116" t="s">
        <v>105</v>
      </c>
      <c r="J1993" s="116" t="s">
        <v>45</v>
      </c>
      <c r="K1993" s="116" t="s">
        <v>105</v>
      </c>
      <c r="L1993" s="116" t="s">
        <v>105</v>
      </c>
      <c r="M1993" s="116"/>
      <c r="N1993" s="117">
        <v>1.5</v>
      </c>
      <c r="O1993" s="146">
        <v>390</v>
      </c>
      <c r="P1993" s="146">
        <v>390</v>
      </c>
      <c r="Q1993" s="242">
        <v>111.896513</v>
      </c>
      <c r="R1993" s="118" t="str">
        <f t="shared" si="525"/>
        <v>300 - 399</v>
      </c>
      <c r="S1993" s="118" t="str">
        <f t="shared" si="526"/>
        <v>1.4 - 1.59</v>
      </c>
      <c r="T1993" s="119">
        <f t="shared" si="527"/>
        <v>167.84476949999998</v>
      </c>
      <c r="U1993" s="120">
        <f t="shared" si="528"/>
        <v>81.215048617964968</v>
      </c>
      <c r="V1993" s="161">
        <f t="shared" si="529"/>
        <v>167.84476949999998</v>
      </c>
      <c r="W1993" s="161">
        <f t="shared" si="530"/>
        <v>61715.770844074366</v>
      </c>
      <c r="X1993" s="121">
        <f t="shared" si="531"/>
        <v>1037.4541062713824</v>
      </c>
      <c r="Y1993" s="188">
        <v>9.271549921054131</v>
      </c>
      <c r="Z1993" s="148">
        <f t="shared" si="532"/>
        <v>1</v>
      </c>
      <c r="AA1993" s="148">
        <f t="shared" si="533"/>
        <v>1</v>
      </c>
      <c r="AB1993" s="122">
        <f t="shared" si="534"/>
        <v>367.69552621700473</v>
      </c>
      <c r="AC1993" s="30">
        <f t="shared" si="535"/>
        <v>725.80499999999984</v>
      </c>
      <c r="AD1993" s="31">
        <f t="shared" si="536"/>
        <v>1</v>
      </c>
      <c r="AE1993" s="164">
        <f t="shared" si="537"/>
        <v>38.099999999999994</v>
      </c>
      <c r="AF1993" s="165">
        <f t="shared" si="538"/>
        <v>1037.4541062713824</v>
      </c>
      <c r="AH1993" t="str">
        <f t="shared" si="539"/>
        <v>2028</v>
      </c>
    </row>
    <row r="1994" spans="1:34" x14ac:dyDescent="0.25">
      <c r="A1994" s="249" t="s">
        <v>573</v>
      </c>
      <c r="D1994" s="282" t="str">
        <f t="shared" si="509"/>
        <v>ALL 2029</v>
      </c>
      <c r="E1994" s="114" t="s">
        <v>568</v>
      </c>
      <c r="F1994" s="115" t="s">
        <v>105</v>
      </c>
      <c r="G1994" s="157" t="s">
        <v>43</v>
      </c>
      <c r="H1994" s="157" t="s">
        <v>197</v>
      </c>
      <c r="I1994" s="116" t="s">
        <v>105</v>
      </c>
      <c r="J1994" s="116" t="s">
        <v>51</v>
      </c>
      <c r="K1994" s="116" t="s">
        <v>105</v>
      </c>
      <c r="L1994" s="116" t="s">
        <v>105</v>
      </c>
      <c r="M1994" s="116"/>
      <c r="N1994" s="117">
        <v>1.8</v>
      </c>
      <c r="O1994" s="146">
        <v>368</v>
      </c>
      <c r="P1994" s="146">
        <v>448</v>
      </c>
      <c r="Q1994" s="242">
        <v>78.767313999999999</v>
      </c>
      <c r="R1994" s="118" t="str">
        <f t="shared" si="525"/>
        <v>300 - 399</v>
      </c>
      <c r="S1994" s="118" t="str">
        <f t="shared" si="526"/>
        <v>1.8 - 1.99</v>
      </c>
      <c r="T1994" s="119">
        <f t="shared" si="527"/>
        <v>141.7811652</v>
      </c>
      <c r="U1994" s="120">
        <f t="shared" si="528"/>
        <v>80.756896540494125</v>
      </c>
      <c r="V1994" s="161">
        <f t="shared" si="529"/>
        <v>141.7811652</v>
      </c>
      <c r="W1994" s="161">
        <f t="shared" si="530"/>
        <v>45666.568807967989</v>
      </c>
      <c r="X1994" s="121">
        <f t="shared" si="531"/>
        <v>1444.6179821284354</v>
      </c>
      <c r="Y1994" s="188">
        <v>18.340323019373688</v>
      </c>
      <c r="Z1994" s="148">
        <f t="shared" si="532"/>
        <v>23</v>
      </c>
      <c r="AA1994" s="148">
        <f t="shared" si="533"/>
        <v>28</v>
      </c>
      <c r="AB1994" s="122">
        <f t="shared" si="534"/>
        <v>322.09192767988333</v>
      </c>
      <c r="AC1994" s="30">
        <f t="shared" si="535"/>
        <v>1025.2589867479057</v>
      </c>
      <c r="AD1994" s="31">
        <f t="shared" si="536"/>
        <v>0.8214285714285714</v>
      </c>
      <c r="AE1994" s="164">
        <f t="shared" si="537"/>
        <v>45.72</v>
      </c>
      <c r="AF1994" s="165">
        <f t="shared" si="538"/>
        <v>1444.6179821284354</v>
      </c>
      <c r="AH1994" t="str">
        <f t="shared" si="539"/>
        <v>2029</v>
      </c>
    </row>
    <row r="1995" spans="1:34" ht="14.4" thickBot="1" x14ac:dyDescent="0.3">
      <c r="A1995" s="249" t="s">
        <v>573</v>
      </c>
      <c r="D1995" s="282" t="str">
        <f t="shared" si="509"/>
        <v>ALL 2029</v>
      </c>
      <c r="E1995" s="124" t="s">
        <v>568</v>
      </c>
      <c r="F1995" s="125" t="s">
        <v>105</v>
      </c>
      <c r="G1995" s="158" t="s">
        <v>43</v>
      </c>
      <c r="H1995" s="158" t="s">
        <v>197</v>
      </c>
      <c r="I1995" s="126" t="s">
        <v>105</v>
      </c>
      <c r="J1995" s="126" t="s">
        <v>45</v>
      </c>
      <c r="K1995" s="126" t="s">
        <v>105</v>
      </c>
      <c r="L1995" s="126" t="s">
        <v>105</v>
      </c>
      <c r="M1995" s="126"/>
      <c r="N1995" s="127">
        <v>1.5</v>
      </c>
      <c r="O1995" s="147">
        <v>390</v>
      </c>
      <c r="P1995" s="147">
        <v>390</v>
      </c>
      <c r="Q1995" s="243">
        <v>118.610304</v>
      </c>
      <c r="R1995" s="131" t="str">
        <f t="shared" si="525"/>
        <v>300 - 399</v>
      </c>
      <c r="S1995" s="131" t="str">
        <f t="shared" si="526"/>
        <v>1.4 - 1.59</v>
      </c>
      <c r="T1995" s="132">
        <f t="shared" si="527"/>
        <v>177.91545600000001</v>
      </c>
      <c r="U1995" s="128">
        <f t="shared" si="528"/>
        <v>86.087951694719976</v>
      </c>
      <c r="V1995" s="162">
        <f t="shared" si="529"/>
        <v>177.91545600000001</v>
      </c>
      <c r="W1995" s="162">
        <f t="shared" si="530"/>
        <v>65418.71721605835</v>
      </c>
      <c r="X1995" s="129">
        <f t="shared" si="531"/>
        <v>1056.3687335043173</v>
      </c>
      <c r="Y1995" s="189">
        <v>8.9062138606804115</v>
      </c>
      <c r="Z1995" s="150">
        <f t="shared" si="532"/>
        <v>1</v>
      </c>
      <c r="AA1995" s="150">
        <f t="shared" si="533"/>
        <v>1</v>
      </c>
      <c r="AB1995" s="123">
        <f t="shared" si="534"/>
        <v>367.69552621700473</v>
      </c>
      <c r="AC1995" s="32">
        <f t="shared" si="535"/>
        <v>725.80499999999984</v>
      </c>
      <c r="AD1995" s="33">
        <f t="shared" si="536"/>
        <v>1</v>
      </c>
      <c r="AE1995" s="166">
        <f t="shared" si="537"/>
        <v>38.099999999999994</v>
      </c>
      <c r="AF1995" s="167">
        <f t="shared" si="538"/>
        <v>1056.3687335043173</v>
      </c>
      <c r="AH1995" t="str">
        <f t="shared" si="539"/>
        <v>2029</v>
      </c>
    </row>
    <row r="1996" spans="1:34" ht="14.4" thickTop="1" x14ac:dyDescent="0.25"/>
  </sheetData>
  <phoneticPr fontId="12"/>
  <conditionalFormatting sqref="K9:M1995">
    <cfRule type="expression" dxfId="15" priority="23">
      <formula>RIGHT(K9, 1)=" "</formula>
    </cfRule>
    <cfRule type="expression" priority="24">
      <formula>RIGHT(K9,1)=" "</formula>
    </cfRule>
  </conditionalFormatting>
  <conditionalFormatting sqref="I9:M1995">
    <cfRule type="expression" dxfId="14" priority="16">
      <formula>RIGHT(I9, 1)=" "</formula>
    </cfRule>
  </conditionalFormatting>
  <pageMargins left="0.7" right="0.7" top="0.75" bottom="0.75" header="0.3" footer="0.3"/>
  <pageSetup paperSize="9" orientation="landscape" horizontalDpi="4294967294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1" tint="0.34998626667073579"/>
  </sheetPr>
  <dimension ref="A1"/>
  <sheetViews>
    <sheetView showGridLines="0" showRowColHeaders="0" topLeftCell="A56" zoomScale="80" zoomScaleNormal="80" workbookViewId="0"/>
  </sheetViews>
  <sheetFormatPr defaultColWidth="9" defaultRowHeight="13.2" x14ac:dyDescent="0.25"/>
  <cols>
    <col min="1" max="16384" width="9" style="103"/>
  </cols>
  <sheetData/>
  <sheetProtection algorithmName="SHA-512" hashValue="9+o3utLTYxGT8pib72TXTY0k3o0+gtTde7rLlrtmsMbDSeaj3XBoz4fdxcN3xNZxvhpcyjJJzyxbNU6r4pfEjA==" saltValue="jvIhjO/HoUYQSw367e1hTQ==" spinCount="100000" sheet="1" objects="1" scenarios="1" selectLockedCells="1" selectUn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5697F-0460-445E-A47C-6CA038635083}">
  <sheetPr codeName="Sheet1">
    <tabColor rgb="FFCCFFFF"/>
  </sheetPr>
  <dimension ref="A1:P39"/>
  <sheetViews>
    <sheetView showGridLine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  <col min="17" max="46" width="8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111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186"/>
      <c r="D9" s="186"/>
      <c r="E9" s="186"/>
      <c r="F9" s="186"/>
      <c r="G9" s="186"/>
      <c r="H9" s="186"/>
      <c r="I9" s="186"/>
      <c r="J9" s="186">
        <v>1.2E-2</v>
      </c>
      <c r="K9" s="186"/>
      <c r="L9" s="186"/>
      <c r="M9" s="186"/>
      <c r="N9" s="186"/>
      <c r="O9" s="186"/>
      <c r="P9" s="186"/>
    </row>
    <row r="10" spans="1:16" x14ac:dyDescent="0.25">
      <c r="B10" t="s">
        <v>129</v>
      </c>
      <c r="C10" s="186"/>
      <c r="D10" s="186"/>
      <c r="E10" s="186"/>
      <c r="F10" s="186">
        <v>4.1219999999999999</v>
      </c>
      <c r="G10" s="186">
        <v>2.2269999999999999</v>
      </c>
      <c r="H10" s="186">
        <v>2.29</v>
      </c>
      <c r="I10" s="186">
        <v>3.294999999999999</v>
      </c>
      <c r="J10" s="186">
        <v>3.302999999999999</v>
      </c>
      <c r="K10" s="186">
        <v>0.56600000000000006</v>
      </c>
      <c r="L10" s="186">
        <v>0.316</v>
      </c>
      <c r="M10" s="186"/>
      <c r="N10" s="186"/>
      <c r="O10" s="186"/>
      <c r="P10" s="186"/>
    </row>
    <row r="11" spans="1:16" x14ac:dyDescent="0.25">
      <c r="B11" t="s">
        <v>46</v>
      </c>
      <c r="C11" s="186">
        <v>9.5</v>
      </c>
      <c r="D11" s="186">
        <v>18.700000000000003</v>
      </c>
      <c r="E11" s="186">
        <v>23.55</v>
      </c>
      <c r="F11" s="186">
        <v>26.330000000000005</v>
      </c>
      <c r="G11" s="186">
        <v>41.407000000000004</v>
      </c>
      <c r="H11" s="186">
        <v>46.743000000000009</v>
      </c>
      <c r="I11" s="186">
        <v>50.289524</v>
      </c>
      <c r="J11" s="186">
        <v>40.400000000000006</v>
      </c>
      <c r="K11" s="186">
        <v>39.03</v>
      </c>
      <c r="L11" s="186">
        <v>39.966881000000001</v>
      </c>
      <c r="M11" s="186"/>
      <c r="N11" s="186"/>
      <c r="O11" s="186"/>
      <c r="P11" s="186"/>
    </row>
    <row r="12" spans="1:16" x14ac:dyDescent="0.25">
      <c r="B12" t="s">
        <v>564</v>
      </c>
      <c r="C12" s="186"/>
      <c r="D12" s="186"/>
      <c r="E12" s="186"/>
      <c r="F12" s="186"/>
      <c r="G12" s="186"/>
      <c r="H12" s="186"/>
      <c r="I12" s="186"/>
      <c r="J12" s="186"/>
      <c r="K12" s="186">
        <v>0.01</v>
      </c>
      <c r="L12" s="186">
        <v>1.4E-2</v>
      </c>
      <c r="M12" s="186"/>
      <c r="N12" s="186"/>
      <c r="O12" s="186"/>
      <c r="P12" s="186"/>
    </row>
    <row r="13" spans="1:16" x14ac:dyDescent="0.25">
      <c r="B13" t="s">
        <v>120</v>
      </c>
      <c r="C13" s="186"/>
      <c r="D13" s="186"/>
      <c r="E13" s="186">
        <v>0.1</v>
      </c>
      <c r="F13" s="186">
        <v>2.2000000000000002</v>
      </c>
      <c r="G13" s="186">
        <v>1.139</v>
      </c>
      <c r="H13" s="186">
        <v>6.8949999999999987</v>
      </c>
      <c r="I13" s="186">
        <v>2.8910000000000009</v>
      </c>
      <c r="J13" s="186">
        <v>0.32500000000000001</v>
      </c>
      <c r="K13" s="186">
        <v>1.1659999999999999</v>
      </c>
      <c r="L13" s="186">
        <v>0.52800000000000002</v>
      </c>
      <c r="M13" s="186"/>
      <c r="N13" s="186"/>
      <c r="O13" s="186"/>
      <c r="P13" s="186"/>
    </row>
    <row r="14" spans="1:16" x14ac:dyDescent="0.25">
      <c r="B14" t="s">
        <v>121</v>
      </c>
      <c r="C14" s="186"/>
      <c r="D14" s="186"/>
      <c r="E14" s="186"/>
      <c r="F14" s="186">
        <v>1.5300000000000001E-2</v>
      </c>
      <c r="G14" s="186"/>
      <c r="H14" s="186"/>
      <c r="I14" s="186"/>
      <c r="J14" s="186"/>
      <c r="K14" s="186"/>
      <c r="L14" s="186"/>
      <c r="M14" s="186"/>
      <c r="N14" s="186"/>
      <c r="O14" s="186"/>
      <c r="P14" s="186"/>
    </row>
    <row r="15" spans="1:16" x14ac:dyDescent="0.25">
      <c r="B15" t="s">
        <v>119</v>
      </c>
      <c r="C15" s="186"/>
      <c r="D15" s="186"/>
      <c r="E15" s="186">
        <v>2.54</v>
      </c>
      <c r="F15" s="186">
        <v>4.5299999999999994</v>
      </c>
      <c r="G15" s="186">
        <v>1.548</v>
      </c>
      <c r="H15" s="186">
        <v>1.1400000000000001</v>
      </c>
      <c r="I15" s="186">
        <v>0.68000000000000016</v>
      </c>
      <c r="J15" s="186"/>
      <c r="K15" s="186"/>
      <c r="L15" s="186"/>
      <c r="M15" s="186"/>
      <c r="N15" s="186"/>
      <c r="O15" s="186"/>
      <c r="P15" s="186"/>
    </row>
    <row r="16" spans="1:16" x14ac:dyDescent="0.25">
      <c r="B16" t="s">
        <v>118</v>
      </c>
      <c r="C16" s="186"/>
      <c r="D16" s="186"/>
      <c r="E16" s="186">
        <v>1.6600000000000001</v>
      </c>
      <c r="F16" s="186">
        <v>1.5</v>
      </c>
      <c r="G16" s="186">
        <v>0.22599999999999998</v>
      </c>
      <c r="H16" s="186">
        <v>1.5300000000000002</v>
      </c>
      <c r="I16" s="186">
        <v>1.8250000000000002</v>
      </c>
      <c r="J16" s="186">
        <v>0.84099999999999986</v>
      </c>
      <c r="K16" s="186">
        <v>2.5069999999999997</v>
      </c>
      <c r="L16" s="186">
        <v>2.7570000000000001</v>
      </c>
      <c r="M16" s="186"/>
      <c r="N16" s="186"/>
      <c r="O16" s="186"/>
      <c r="P16" s="186"/>
    </row>
    <row r="17" spans="2:16" x14ac:dyDescent="0.25">
      <c r="B17" t="s">
        <v>74</v>
      </c>
      <c r="C17" s="186"/>
      <c r="D17" s="186"/>
      <c r="E17" s="186"/>
      <c r="F17" s="186"/>
      <c r="G17" s="186"/>
      <c r="H17" s="186"/>
      <c r="I17" s="186">
        <v>0.52</v>
      </c>
      <c r="J17" s="186">
        <v>1.2254700000000001</v>
      </c>
      <c r="K17" s="186">
        <v>1.0409299999999999</v>
      </c>
      <c r="L17" s="186">
        <v>1.7619999999999998</v>
      </c>
      <c r="M17" s="186"/>
      <c r="N17" s="186"/>
      <c r="O17" s="186"/>
      <c r="P17" s="186"/>
    </row>
    <row r="18" spans="2:16" x14ac:dyDescent="0.25">
      <c r="B18" t="s">
        <v>168</v>
      </c>
      <c r="C18" s="186"/>
      <c r="D18" s="186"/>
      <c r="E18" s="186"/>
      <c r="F18" s="186"/>
      <c r="G18" s="186">
        <v>3.2700000000000005</v>
      </c>
      <c r="H18" s="186">
        <v>2.5659999999999998</v>
      </c>
      <c r="I18" s="186">
        <v>0.69499999999999995</v>
      </c>
      <c r="J18" s="186">
        <v>0.56699999999999995</v>
      </c>
      <c r="K18" s="186">
        <v>0.99199999999999999</v>
      </c>
      <c r="L18" s="186">
        <v>1.0307089999999999</v>
      </c>
      <c r="M18" s="186"/>
      <c r="N18" s="186"/>
      <c r="O18" s="186"/>
      <c r="P18" s="186"/>
    </row>
    <row r="19" spans="2:16" x14ac:dyDescent="0.25">
      <c r="B19" t="s">
        <v>75</v>
      </c>
      <c r="C19" s="186">
        <v>0.22499999999999998</v>
      </c>
      <c r="D19" s="186">
        <v>0.55000000000000004</v>
      </c>
      <c r="E19" s="186">
        <v>4.01</v>
      </c>
      <c r="F19" s="186">
        <v>4.8210000000000006</v>
      </c>
      <c r="G19" s="186">
        <v>7.1870000000000012</v>
      </c>
      <c r="H19" s="186">
        <v>21.679999999999993</v>
      </c>
      <c r="I19" s="186">
        <v>22.432000000000002</v>
      </c>
      <c r="J19" s="186">
        <v>20.651000000000007</v>
      </c>
      <c r="K19" s="186">
        <v>30.176000000000005</v>
      </c>
      <c r="L19" s="186">
        <v>31.018751000000002</v>
      </c>
      <c r="M19" s="186"/>
      <c r="N19" s="186"/>
      <c r="O19" s="186"/>
      <c r="P19" s="186"/>
    </row>
    <row r="20" spans="2:16" x14ac:dyDescent="0.25">
      <c r="B20" t="s">
        <v>130</v>
      </c>
      <c r="C20" s="186"/>
      <c r="D20" s="186"/>
      <c r="E20" s="186">
        <v>2.59</v>
      </c>
      <c r="F20" s="186">
        <v>9.0949999999999989</v>
      </c>
      <c r="G20" s="186">
        <v>14.412000000000003</v>
      </c>
      <c r="H20" s="186">
        <v>3.726</v>
      </c>
      <c r="I20" s="186">
        <v>0.77</v>
      </c>
      <c r="J20" s="186">
        <v>0.95599999999999996</v>
      </c>
      <c r="K20" s="186">
        <v>0.79</v>
      </c>
      <c r="L20" s="186">
        <v>0.31299999999999994</v>
      </c>
      <c r="M20" s="186"/>
      <c r="N20" s="186"/>
      <c r="O20" s="186"/>
      <c r="P20" s="186"/>
    </row>
    <row r="21" spans="2:16" x14ac:dyDescent="0.25">
      <c r="B21" t="s">
        <v>144</v>
      </c>
      <c r="C21" s="186"/>
      <c r="D21" s="186"/>
      <c r="E21" s="186"/>
      <c r="F21" s="186">
        <v>1.22</v>
      </c>
      <c r="G21" s="186">
        <v>1.52</v>
      </c>
      <c r="H21" s="186">
        <v>0.378</v>
      </c>
      <c r="I21" s="186"/>
      <c r="J21" s="186"/>
      <c r="K21" s="186"/>
      <c r="L21" s="186"/>
      <c r="M21" s="186"/>
      <c r="N21" s="186"/>
      <c r="O21" s="186"/>
      <c r="P21" s="186"/>
    </row>
    <row r="22" spans="2:16" x14ac:dyDescent="0.25">
      <c r="B22" t="s">
        <v>422</v>
      </c>
      <c r="C22" s="186"/>
      <c r="D22" s="186"/>
      <c r="E22" s="186"/>
      <c r="F22" s="186"/>
      <c r="G22" s="186"/>
      <c r="H22" s="186"/>
      <c r="I22" s="186"/>
      <c r="J22" s="186">
        <v>0.443</v>
      </c>
      <c r="K22" s="186">
        <v>0.46</v>
      </c>
      <c r="L22" s="186"/>
      <c r="M22" s="186"/>
      <c r="N22" s="186"/>
      <c r="O22" s="186"/>
      <c r="P22" s="186"/>
    </row>
    <row r="23" spans="2:16" x14ac:dyDescent="0.25">
      <c r="B23" t="s">
        <v>76</v>
      </c>
      <c r="C23" s="186"/>
      <c r="D23" s="186"/>
      <c r="E23" s="186"/>
      <c r="F23" s="186"/>
      <c r="G23" s="186"/>
      <c r="H23" s="186">
        <v>1.4999999999999999E-2</v>
      </c>
      <c r="I23" s="186"/>
      <c r="J23" s="186"/>
      <c r="K23" s="186"/>
      <c r="L23" s="186"/>
      <c r="M23" s="186"/>
      <c r="N23" s="186"/>
      <c r="O23" s="186"/>
      <c r="P23" s="186"/>
    </row>
    <row r="24" spans="2:16" x14ac:dyDescent="0.25">
      <c r="B24" t="s">
        <v>123</v>
      </c>
      <c r="C24" s="186"/>
      <c r="D24" s="186"/>
      <c r="E24" s="186"/>
      <c r="F24" s="186">
        <v>0.35</v>
      </c>
      <c r="G24" s="186">
        <v>1.4999999999999999E-2</v>
      </c>
      <c r="H24" s="186"/>
      <c r="I24" s="186"/>
      <c r="J24" s="186"/>
      <c r="K24" s="186"/>
      <c r="L24" s="186"/>
      <c r="M24" s="186"/>
      <c r="N24" s="186"/>
      <c r="O24" s="186"/>
      <c r="P24" s="186"/>
    </row>
    <row r="25" spans="2:16" x14ac:dyDescent="0.25">
      <c r="B25" t="s">
        <v>77</v>
      </c>
      <c r="C25" s="186">
        <v>1.095</v>
      </c>
      <c r="D25" s="186">
        <v>1.1599999999999999</v>
      </c>
      <c r="E25" s="186">
        <v>4.9850000000000003</v>
      </c>
      <c r="F25" s="186">
        <v>7.7</v>
      </c>
      <c r="G25" s="186">
        <v>3.83</v>
      </c>
      <c r="H25" s="186">
        <v>4.7649999999999997</v>
      </c>
      <c r="I25" s="186">
        <v>4.0120000000000005</v>
      </c>
      <c r="J25" s="186">
        <v>1.9950000000000001</v>
      </c>
      <c r="K25" s="186">
        <v>2.8119999999999994</v>
      </c>
      <c r="L25" s="186">
        <v>1.0429999999999999</v>
      </c>
      <c r="M25" s="186"/>
      <c r="N25" s="186"/>
      <c r="O25" s="186"/>
      <c r="P25" s="186"/>
    </row>
    <row r="26" spans="2:16" x14ac:dyDescent="0.25">
      <c r="B26" t="s">
        <v>148</v>
      </c>
      <c r="C26" s="186"/>
      <c r="D26" s="186"/>
      <c r="E26" s="186"/>
      <c r="F26" s="186"/>
      <c r="G26" s="186">
        <v>0.23500000000000001</v>
      </c>
      <c r="H26" s="186">
        <v>1.44</v>
      </c>
      <c r="I26" s="186">
        <v>0.60499999999999998</v>
      </c>
      <c r="J26" s="186">
        <v>0.32500000000000001</v>
      </c>
      <c r="K26" s="186">
        <v>0.70399999999999996</v>
      </c>
      <c r="L26" s="186">
        <v>0.224</v>
      </c>
      <c r="M26" s="186"/>
      <c r="N26" s="186"/>
      <c r="O26" s="186"/>
      <c r="P26" s="186"/>
    </row>
    <row r="27" spans="2:16" x14ac:dyDescent="0.25">
      <c r="B27" t="s">
        <v>78</v>
      </c>
      <c r="C27" s="186"/>
      <c r="D27" s="186"/>
      <c r="E27" s="186"/>
      <c r="F27" s="186"/>
      <c r="G27" s="186">
        <v>0.28499999999999998</v>
      </c>
      <c r="H27" s="186">
        <v>0.52900000000000003</v>
      </c>
      <c r="I27" s="186">
        <v>1.198</v>
      </c>
      <c r="J27" s="186">
        <v>1.121</v>
      </c>
      <c r="K27" s="186">
        <v>0.95900000000000007</v>
      </c>
      <c r="L27" s="186">
        <v>1.6708989999999999</v>
      </c>
      <c r="M27" s="186"/>
      <c r="N27" s="186"/>
      <c r="O27" s="186"/>
      <c r="P27" s="186"/>
    </row>
    <row r="28" spans="2:16" x14ac:dyDescent="0.25">
      <c r="B28" t="s">
        <v>70</v>
      </c>
      <c r="C28" s="186">
        <v>1</v>
      </c>
      <c r="D28" s="186">
        <v>1.9800000000000002</v>
      </c>
      <c r="E28" s="186">
        <v>2.6159999999999997</v>
      </c>
      <c r="F28" s="186">
        <v>9.9850000000000012</v>
      </c>
      <c r="G28" s="186">
        <v>12.186000000000002</v>
      </c>
      <c r="H28" s="186">
        <v>14.408000000000001</v>
      </c>
      <c r="I28" s="186">
        <v>10.082999999999997</v>
      </c>
      <c r="J28" s="186">
        <v>25.94</v>
      </c>
      <c r="K28" s="186">
        <v>33.786000000000008</v>
      </c>
      <c r="L28" s="186">
        <v>34.900804000000008</v>
      </c>
      <c r="M28" s="186"/>
      <c r="N28" s="186"/>
      <c r="O28" s="186"/>
      <c r="P28" s="186"/>
    </row>
    <row r="29" spans="2:16" x14ac:dyDescent="0.25">
      <c r="B29" t="s">
        <v>79</v>
      </c>
      <c r="C29" s="186"/>
      <c r="D29" s="186"/>
      <c r="E29" s="186">
        <v>0.42499999999999999</v>
      </c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</row>
    <row r="30" spans="2:16" x14ac:dyDescent="0.25">
      <c r="B30" t="s">
        <v>55</v>
      </c>
      <c r="C30" s="186">
        <v>3</v>
      </c>
      <c r="D30" s="186">
        <v>5.5</v>
      </c>
      <c r="E30" s="186">
        <v>7.2000000000000011</v>
      </c>
      <c r="F30" s="186">
        <v>8.4390000000000001</v>
      </c>
      <c r="G30" s="186">
        <v>8.0449999999999999</v>
      </c>
      <c r="H30" s="186">
        <v>12.439999999999998</v>
      </c>
      <c r="I30" s="186">
        <v>12.145466000000001</v>
      </c>
      <c r="J30" s="186">
        <v>13.129256</v>
      </c>
      <c r="K30" s="186">
        <v>11.445361999999999</v>
      </c>
      <c r="L30" s="186">
        <v>11.9549</v>
      </c>
      <c r="M30" s="186"/>
      <c r="N30" s="186"/>
      <c r="O30" s="186"/>
      <c r="P30" s="186"/>
    </row>
    <row r="31" spans="2:16" x14ac:dyDescent="0.25">
      <c r="B31" t="s">
        <v>149</v>
      </c>
      <c r="C31" s="186">
        <v>0.19</v>
      </c>
      <c r="D31" s="186">
        <v>0.44000000000000006</v>
      </c>
      <c r="E31" s="186">
        <v>0.65</v>
      </c>
      <c r="F31" s="186">
        <v>0.45</v>
      </c>
      <c r="G31" s="186">
        <v>0.125</v>
      </c>
      <c r="H31" s="186">
        <v>0.08</v>
      </c>
      <c r="I31" s="186"/>
      <c r="J31" s="186"/>
      <c r="K31" s="186"/>
      <c r="L31" s="186"/>
      <c r="M31" s="186"/>
      <c r="N31" s="186"/>
      <c r="O31" s="186"/>
      <c r="P31" s="186"/>
    </row>
    <row r="32" spans="2:16" x14ac:dyDescent="0.25">
      <c r="B32" t="s">
        <v>125</v>
      </c>
      <c r="C32" s="186"/>
      <c r="D32" s="186"/>
      <c r="E32" s="186"/>
      <c r="F32" s="186">
        <v>0.01</v>
      </c>
      <c r="G32" s="186">
        <v>0.01</v>
      </c>
      <c r="H32" s="186">
        <v>1.4999999999999999E-2</v>
      </c>
      <c r="I32" s="186"/>
      <c r="J32" s="186"/>
      <c r="K32" s="186"/>
      <c r="L32" s="186"/>
      <c r="M32" s="186"/>
      <c r="N32" s="186"/>
      <c r="O32" s="186"/>
      <c r="P32" s="186"/>
    </row>
    <row r="33" spans="2:16" x14ac:dyDescent="0.25">
      <c r="B33" t="s">
        <v>423</v>
      </c>
      <c r="C33" s="186"/>
      <c r="D33" s="186"/>
      <c r="E33" s="186"/>
      <c r="F33" s="186"/>
      <c r="G33" s="186"/>
      <c r="H33" s="186"/>
      <c r="I33" s="186"/>
      <c r="J33" s="186">
        <v>0.86299999999999999</v>
      </c>
      <c r="K33" s="186"/>
      <c r="L33" s="186"/>
      <c r="M33" s="186"/>
      <c r="N33" s="186"/>
      <c r="O33" s="186"/>
      <c r="P33" s="186"/>
    </row>
    <row r="34" spans="2:16" x14ac:dyDescent="0.25">
      <c r="B34" t="s">
        <v>80</v>
      </c>
      <c r="C34" s="186"/>
      <c r="D34" s="186"/>
      <c r="E34" s="186"/>
      <c r="F34" s="186"/>
      <c r="G34" s="186"/>
      <c r="H34" s="186">
        <v>0.09</v>
      </c>
      <c r="I34" s="186">
        <v>0.255</v>
      </c>
      <c r="J34" s="186">
        <v>0.3</v>
      </c>
      <c r="K34" s="186">
        <v>1.3119999999999998</v>
      </c>
      <c r="L34" s="186">
        <v>1.520303</v>
      </c>
      <c r="M34" s="186"/>
      <c r="N34" s="186"/>
      <c r="O34" s="186"/>
      <c r="P34" s="186"/>
    </row>
    <row r="35" spans="2:16" x14ac:dyDescent="0.25">
      <c r="B35" t="s">
        <v>81</v>
      </c>
      <c r="C35" s="186"/>
      <c r="D35" s="186"/>
      <c r="E35" s="186"/>
      <c r="F35" s="186">
        <v>11.226999999999999</v>
      </c>
      <c r="G35" s="186">
        <v>32.907999999999994</v>
      </c>
      <c r="H35" s="186">
        <v>25.771999999999991</v>
      </c>
      <c r="I35" s="186">
        <v>13.529999999999994</v>
      </c>
      <c r="J35" s="186">
        <v>13.121999999999998</v>
      </c>
      <c r="K35" s="186">
        <v>19.079999999999995</v>
      </c>
      <c r="L35" s="186">
        <v>24.091429000000002</v>
      </c>
      <c r="M35" s="186"/>
      <c r="N35" s="186"/>
      <c r="O35" s="186"/>
      <c r="P35" s="186"/>
    </row>
    <row r="36" spans="2:16" x14ac:dyDescent="0.25">
      <c r="B36" t="s">
        <v>313</v>
      </c>
      <c r="C36" s="186"/>
      <c r="D36" s="186"/>
      <c r="E36" s="186"/>
      <c r="F36" s="186"/>
      <c r="G36" s="186"/>
      <c r="H36" s="186"/>
      <c r="I36" s="186"/>
      <c r="J36" s="186">
        <v>4.4999999999999998E-2</v>
      </c>
      <c r="K36" s="186"/>
      <c r="L36" s="186"/>
      <c r="M36" s="186"/>
      <c r="N36" s="186"/>
      <c r="O36" s="186"/>
      <c r="P36" s="186"/>
    </row>
    <row r="37" spans="2:16" x14ac:dyDescent="0.25">
      <c r="B37" t="s">
        <v>82</v>
      </c>
      <c r="C37" s="186">
        <v>0.08</v>
      </c>
      <c r="D37" s="186"/>
      <c r="E37" s="186"/>
      <c r="F37" s="186"/>
      <c r="G37" s="186">
        <v>0.35799999999999998</v>
      </c>
      <c r="H37" s="186">
        <v>0.34499999999999997</v>
      </c>
      <c r="I37" s="186">
        <v>0.53</v>
      </c>
      <c r="J37" s="186">
        <v>2.1000000000000001E-2</v>
      </c>
      <c r="K37" s="186"/>
      <c r="L37" s="186"/>
      <c r="M37" s="186"/>
      <c r="N37" s="186"/>
      <c r="O37" s="186"/>
      <c r="P37" s="186"/>
    </row>
    <row r="38" spans="2:16" x14ac:dyDescent="0.25">
      <c r="B38" t="s">
        <v>105</v>
      </c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>
        <v>162.120893</v>
      </c>
      <c r="N38" s="186">
        <v>172.47348</v>
      </c>
      <c r="O38" s="186">
        <v>184.16010399999999</v>
      </c>
      <c r="P38" s="186">
        <v>197.37761799999998</v>
      </c>
    </row>
    <row r="39" spans="2:16" x14ac:dyDescent="0.25">
      <c r="B39" t="s">
        <v>91</v>
      </c>
      <c r="C39" s="186">
        <v>15.09</v>
      </c>
      <c r="D39" s="186">
        <v>28.330000000000005</v>
      </c>
      <c r="E39" s="186">
        <v>50.326000000000001</v>
      </c>
      <c r="F39" s="186">
        <v>91.994300000000038</v>
      </c>
      <c r="G39" s="186">
        <v>130.93300000000002</v>
      </c>
      <c r="H39" s="186">
        <v>146.84699999999998</v>
      </c>
      <c r="I39" s="186">
        <v>125.75599</v>
      </c>
      <c r="J39" s="186">
        <v>125.58472600000002</v>
      </c>
      <c r="K39" s="186">
        <v>146.83629199999999</v>
      </c>
      <c r="L39" s="186">
        <v>153.11167600000005</v>
      </c>
      <c r="M39" s="186">
        <v>162.120893</v>
      </c>
      <c r="N39" s="186">
        <v>172.47348</v>
      </c>
      <c r="O39" s="186">
        <v>184.16010399999999</v>
      </c>
      <c r="P39" s="186">
        <v>197.37761799999998</v>
      </c>
    </row>
  </sheetData>
  <phoneticPr fontId="2"/>
  <hyperlinks>
    <hyperlink ref="A1" location="Index!C6" display="Back to Index" xr:uid="{80E997FF-A232-4E00-A5B2-0155077BA0D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2561-4AB5-4049-9C4F-6D256DFB7D64}">
  <sheetPr codeName="Sheet3">
    <tabColor rgb="FFCCFFFF"/>
  </sheetPr>
  <dimension ref="A1:P39"/>
  <sheetViews>
    <sheetView showGridLine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110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271"/>
      <c r="D9" s="271"/>
      <c r="E9" s="271"/>
      <c r="F9" s="271"/>
      <c r="G9" s="271"/>
      <c r="H9" s="271"/>
      <c r="I9" s="271"/>
      <c r="J9" s="271">
        <v>0.159444</v>
      </c>
      <c r="K9" s="271"/>
      <c r="L9" s="271"/>
      <c r="M9" s="271"/>
      <c r="N9" s="271"/>
      <c r="O9" s="271"/>
      <c r="P9" s="271"/>
    </row>
    <row r="10" spans="1:16" x14ac:dyDescent="0.25">
      <c r="B10" t="s">
        <v>129</v>
      </c>
      <c r="C10" s="271"/>
      <c r="D10" s="271"/>
      <c r="E10" s="271"/>
      <c r="F10" s="271">
        <v>61.313801353217109</v>
      </c>
      <c r="G10" s="271">
        <v>30.35580580185718</v>
      </c>
      <c r="H10" s="271">
        <v>31.255403937526307</v>
      </c>
      <c r="I10" s="271">
        <v>48.273491173019636</v>
      </c>
      <c r="J10" s="271">
        <v>39.734866047133885</v>
      </c>
      <c r="K10" s="271">
        <v>5.6825550330268504</v>
      </c>
      <c r="L10" s="271">
        <v>2.8681508704358571</v>
      </c>
      <c r="M10" s="271"/>
      <c r="N10" s="271"/>
      <c r="O10" s="271"/>
      <c r="P10" s="271"/>
    </row>
    <row r="11" spans="1:16" x14ac:dyDescent="0.25">
      <c r="B11" t="s">
        <v>46</v>
      </c>
      <c r="C11" s="271">
        <v>285</v>
      </c>
      <c r="D11" s="271">
        <v>550.33799999999997</v>
      </c>
      <c r="E11" s="271">
        <v>830.18617953862486</v>
      </c>
      <c r="F11" s="271">
        <v>943.2962982111635</v>
      </c>
      <c r="G11" s="271">
        <v>1356.9799035298008</v>
      </c>
      <c r="H11" s="271">
        <v>1596.5826741310555</v>
      </c>
      <c r="I11" s="271">
        <v>1664.2688220145219</v>
      </c>
      <c r="J11" s="271">
        <v>1211.827299130457</v>
      </c>
      <c r="K11" s="271">
        <v>1088.3513271086722</v>
      </c>
      <c r="L11" s="271">
        <v>1046.6445621128767</v>
      </c>
      <c r="M11" s="271"/>
      <c r="N11" s="271"/>
      <c r="O11" s="271"/>
      <c r="P11" s="271"/>
    </row>
    <row r="12" spans="1:16" x14ac:dyDescent="0.25">
      <c r="B12" t="s">
        <v>564</v>
      </c>
      <c r="C12" s="271"/>
      <c r="D12" s="271"/>
      <c r="E12" s="271"/>
      <c r="F12" s="271"/>
      <c r="G12" s="271"/>
      <c r="H12" s="271"/>
      <c r="I12" s="271"/>
      <c r="J12" s="271"/>
      <c r="K12" s="271">
        <v>0.1106222365116</v>
      </c>
      <c r="L12" s="271">
        <v>0.12129904714195899</v>
      </c>
      <c r="M12" s="271"/>
      <c r="N12" s="271"/>
      <c r="O12" s="271"/>
      <c r="P12" s="271"/>
    </row>
    <row r="13" spans="1:16" x14ac:dyDescent="0.25">
      <c r="B13" t="s">
        <v>120</v>
      </c>
      <c r="C13" s="271"/>
      <c r="D13" s="271"/>
      <c r="E13" s="271">
        <v>1.682838553042969</v>
      </c>
      <c r="F13" s="271">
        <v>34.372452410255846</v>
      </c>
      <c r="G13" s="271">
        <v>20.085510236260006</v>
      </c>
      <c r="H13" s="271">
        <v>88.182418303439846</v>
      </c>
      <c r="I13" s="271">
        <v>37.809271631259357</v>
      </c>
      <c r="J13" s="271">
        <v>2.6423461482074031</v>
      </c>
      <c r="K13" s="271">
        <v>8.9191080592614007</v>
      </c>
      <c r="L13" s="271">
        <v>3.891793982965182</v>
      </c>
      <c r="M13" s="271"/>
      <c r="N13" s="271"/>
      <c r="O13" s="271"/>
      <c r="P13" s="271"/>
    </row>
    <row r="14" spans="1:16" x14ac:dyDescent="0.25">
      <c r="B14" t="s">
        <v>121</v>
      </c>
      <c r="C14" s="271"/>
      <c r="D14" s="271"/>
      <c r="E14" s="271"/>
      <c r="F14" s="271">
        <v>0.23707515568080506</v>
      </c>
      <c r="G14" s="271"/>
      <c r="H14" s="271"/>
      <c r="I14" s="271"/>
      <c r="J14" s="271"/>
      <c r="K14" s="271"/>
      <c r="L14" s="271"/>
      <c r="M14" s="271"/>
      <c r="N14" s="271"/>
      <c r="O14" s="271"/>
      <c r="P14" s="271"/>
    </row>
    <row r="15" spans="1:16" x14ac:dyDescent="0.25">
      <c r="B15" t="s">
        <v>119</v>
      </c>
      <c r="C15" s="271"/>
      <c r="D15" s="271"/>
      <c r="E15" s="271">
        <v>42.187878193957033</v>
      </c>
      <c r="F15" s="271">
        <v>66.661828719093208</v>
      </c>
      <c r="G15" s="271">
        <v>20.553055991922395</v>
      </c>
      <c r="H15" s="271">
        <v>13.406981233183506</v>
      </c>
      <c r="I15" s="271">
        <v>7.7368360677445907</v>
      </c>
      <c r="J15" s="271"/>
      <c r="K15" s="271"/>
      <c r="L15" s="271"/>
      <c r="M15" s="271"/>
      <c r="N15" s="271"/>
      <c r="O15" s="271"/>
      <c r="P15" s="271"/>
    </row>
    <row r="16" spans="1:16" x14ac:dyDescent="0.25">
      <c r="B16" t="s">
        <v>118</v>
      </c>
      <c r="C16" s="271"/>
      <c r="D16" s="271"/>
      <c r="E16" s="271">
        <v>25.742335481697651</v>
      </c>
      <c r="F16" s="271">
        <v>21.003245190852248</v>
      </c>
      <c r="G16" s="271">
        <v>2.8486593054724976</v>
      </c>
      <c r="H16" s="271">
        <v>17.931465294629671</v>
      </c>
      <c r="I16" s="271">
        <v>21.796276548831319</v>
      </c>
      <c r="J16" s="271">
        <v>9.6643905201170117</v>
      </c>
      <c r="K16" s="271">
        <v>28.106340543325434</v>
      </c>
      <c r="L16" s="271">
        <v>30.036190587857138</v>
      </c>
      <c r="M16" s="271"/>
      <c r="N16" s="271"/>
      <c r="O16" s="271"/>
      <c r="P16" s="271"/>
    </row>
    <row r="17" spans="2:16" x14ac:dyDescent="0.25">
      <c r="B17" t="s">
        <v>74</v>
      </c>
      <c r="C17" s="271"/>
      <c r="D17" s="271"/>
      <c r="E17" s="271"/>
      <c r="F17" s="271"/>
      <c r="G17" s="271"/>
      <c r="H17" s="271"/>
      <c r="I17" s="271">
        <v>8.5632820468390776</v>
      </c>
      <c r="J17" s="271">
        <v>22.698929458371158</v>
      </c>
      <c r="K17" s="271">
        <v>17.993816790309108</v>
      </c>
      <c r="L17" s="271">
        <v>28.932214001217641</v>
      </c>
      <c r="M17" s="271"/>
      <c r="N17" s="271"/>
      <c r="O17" s="271"/>
      <c r="P17" s="271"/>
    </row>
    <row r="18" spans="2:16" x14ac:dyDescent="0.25">
      <c r="B18" t="s">
        <v>168</v>
      </c>
      <c r="C18" s="271"/>
      <c r="D18" s="271"/>
      <c r="E18" s="271"/>
      <c r="F18" s="271"/>
      <c r="G18" s="271">
        <v>38.996968324338624</v>
      </c>
      <c r="H18" s="271">
        <v>30.334491237607949</v>
      </c>
      <c r="I18" s="271">
        <v>9.0708400405572576</v>
      </c>
      <c r="J18" s="271">
        <v>10.786281530082993</v>
      </c>
      <c r="K18" s="271">
        <v>15.648876640687906</v>
      </c>
      <c r="L18" s="271">
        <v>13.808685228285889</v>
      </c>
      <c r="M18" s="271"/>
      <c r="N18" s="271"/>
      <c r="O18" s="271"/>
      <c r="P18" s="271"/>
    </row>
    <row r="19" spans="2:16" x14ac:dyDescent="0.25">
      <c r="B19" t="s">
        <v>75</v>
      </c>
      <c r="C19" s="271">
        <v>4.5</v>
      </c>
      <c r="D19" s="271">
        <v>9.2754719999999988</v>
      </c>
      <c r="E19" s="271">
        <v>53.497033129662881</v>
      </c>
      <c r="F19" s="271">
        <v>60.451813920705042</v>
      </c>
      <c r="G19" s="271">
        <v>96.324731052037009</v>
      </c>
      <c r="H19" s="271">
        <v>304.24284016845576</v>
      </c>
      <c r="I19" s="271">
        <v>285.92897053837544</v>
      </c>
      <c r="J19" s="271">
        <v>280.28945798188437</v>
      </c>
      <c r="K19" s="271">
        <v>380.06187978835942</v>
      </c>
      <c r="L19" s="271">
        <v>375.61455932876049</v>
      </c>
      <c r="M19" s="271"/>
      <c r="N19" s="271"/>
      <c r="O19" s="271"/>
      <c r="P19" s="271"/>
    </row>
    <row r="20" spans="2:16" x14ac:dyDescent="0.25">
      <c r="B20" t="s">
        <v>130</v>
      </c>
      <c r="C20" s="271"/>
      <c r="D20" s="271"/>
      <c r="E20" s="271">
        <v>28.854776488009563</v>
      </c>
      <c r="F20" s="271">
        <v>93.19942561764168</v>
      </c>
      <c r="G20" s="271">
        <v>132.15472094958102</v>
      </c>
      <c r="H20" s="271">
        <v>45.016151810486001</v>
      </c>
      <c r="I20" s="271">
        <v>9.9776855911828424</v>
      </c>
      <c r="J20" s="271">
        <v>10.680080985561153</v>
      </c>
      <c r="K20" s="271">
        <v>8.4552930264725976</v>
      </c>
      <c r="L20" s="271">
        <v>3.260711755406267</v>
      </c>
      <c r="M20" s="271"/>
      <c r="N20" s="271"/>
      <c r="O20" s="271"/>
      <c r="P20" s="271"/>
    </row>
    <row r="21" spans="2:16" x14ac:dyDescent="0.25">
      <c r="B21" t="s">
        <v>144</v>
      </c>
      <c r="C21" s="271"/>
      <c r="D21" s="271"/>
      <c r="E21" s="271"/>
      <c r="F21" s="271">
        <v>19.732997169310792</v>
      </c>
      <c r="G21" s="271">
        <v>22.204860257716856</v>
      </c>
      <c r="H21" s="271">
        <v>5.1556734319901851</v>
      </c>
      <c r="I21" s="271"/>
      <c r="J21" s="271"/>
      <c r="K21" s="271"/>
      <c r="L21" s="271"/>
      <c r="M21" s="271"/>
      <c r="N21" s="271"/>
      <c r="O21" s="271"/>
      <c r="P21" s="271"/>
    </row>
    <row r="22" spans="2:16" x14ac:dyDescent="0.25">
      <c r="B22" t="s">
        <v>422</v>
      </c>
      <c r="C22" s="271"/>
      <c r="D22" s="271"/>
      <c r="E22" s="271"/>
      <c r="F22" s="271"/>
      <c r="G22" s="271"/>
      <c r="H22" s="271"/>
      <c r="I22" s="271"/>
      <c r="J22" s="271">
        <v>4.0755764210526326</v>
      </c>
      <c r="K22" s="271">
        <v>4.0535827833600004</v>
      </c>
      <c r="L22" s="271"/>
      <c r="M22" s="271"/>
      <c r="N22" s="271"/>
      <c r="O22" s="271"/>
      <c r="P22" s="271"/>
    </row>
    <row r="23" spans="2:16" x14ac:dyDescent="0.25">
      <c r="B23" t="s">
        <v>76</v>
      </c>
      <c r="C23" s="271"/>
      <c r="D23" s="271"/>
      <c r="E23" s="271"/>
      <c r="F23" s="271"/>
      <c r="G23" s="271"/>
      <c r="H23" s="271">
        <v>0.20004364499598692</v>
      </c>
      <c r="I23" s="271"/>
      <c r="J23" s="271"/>
      <c r="K23" s="271"/>
      <c r="L23" s="271"/>
      <c r="M23" s="271"/>
      <c r="N23" s="271"/>
      <c r="O23" s="271"/>
      <c r="P23" s="271"/>
    </row>
    <row r="24" spans="2:16" x14ac:dyDescent="0.25">
      <c r="B24" t="s">
        <v>123</v>
      </c>
      <c r="C24" s="271"/>
      <c r="D24" s="271"/>
      <c r="E24" s="271"/>
      <c r="F24" s="271">
        <v>14.270426457776159</v>
      </c>
      <c r="G24" s="271">
        <v>0.57649565763372645</v>
      </c>
      <c r="H24" s="271"/>
      <c r="I24" s="271"/>
      <c r="J24" s="271"/>
      <c r="K24" s="271"/>
      <c r="L24" s="271"/>
      <c r="M24" s="271"/>
      <c r="N24" s="271"/>
      <c r="O24" s="271"/>
      <c r="P24" s="271"/>
    </row>
    <row r="25" spans="2:16" x14ac:dyDescent="0.25">
      <c r="B25" t="s">
        <v>77</v>
      </c>
      <c r="C25" s="271">
        <v>14.505000000000001</v>
      </c>
      <c r="D25" s="271">
        <v>17.307684000000002</v>
      </c>
      <c r="E25" s="271">
        <v>79.6274631843539</v>
      </c>
      <c r="F25" s="271">
        <v>111.40969542235339</v>
      </c>
      <c r="G25" s="271">
        <v>50.296947211461578</v>
      </c>
      <c r="H25" s="271">
        <v>62.182292642802153</v>
      </c>
      <c r="I25" s="271">
        <v>51.862236948365478</v>
      </c>
      <c r="J25" s="271">
        <v>23.592838908712562</v>
      </c>
      <c r="K25" s="271">
        <v>41.26174798985096</v>
      </c>
      <c r="L25" s="271">
        <v>16.200495352340315</v>
      </c>
      <c r="M25" s="271"/>
      <c r="N25" s="271"/>
      <c r="O25" s="271"/>
      <c r="P25" s="271"/>
    </row>
    <row r="26" spans="2:16" x14ac:dyDescent="0.25">
      <c r="B26" t="s">
        <v>148</v>
      </c>
      <c r="C26" s="271"/>
      <c r="D26" s="271"/>
      <c r="E26" s="271"/>
      <c r="F26" s="271"/>
      <c r="G26" s="271">
        <v>3.6890425849107777</v>
      </c>
      <c r="H26" s="271">
        <v>21.54590032750172</v>
      </c>
      <c r="I26" s="271">
        <v>8.6768510479257532</v>
      </c>
      <c r="J26" s="271">
        <v>3.4508576199756837</v>
      </c>
      <c r="K26" s="271">
        <v>7.0794559220220004</v>
      </c>
      <c r="L26" s="271">
        <v>2.1888446887286532</v>
      </c>
      <c r="M26" s="271"/>
      <c r="N26" s="271"/>
      <c r="O26" s="271"/>
      <c r="P26" s="271"/>
    </row>
    <row r="27" spans="2:16" x14ac:dyDescent="0.25">
      <c r="B27" t="s">
        <v>78</v>
      </c>
      <c r="C27" s="271"/>
      <c r="D27" s="271"/>
      <c r="E27" s="271"/>
      <c r="F27" s="271"/>
      <c r="G27" s="271">
        <v>5.14489707497472</v>
      </c>
      <c r="H27" s="271">
        <v>8.9939802282674925</v>
      </c>
      <c r="I27" s="271">
        <v>23.271080814673716</v>
      </c>
      <c r="J27" s="271">
        <v>25.239747114914564</v>
      </c>
      <c r="K27" s="271">
        <v>14.131537388533106</v>
      </c>
      <c r="L27" s="271">
        <v>27.38962613964496</v>
      </c>
      <c r="M27" s="271"/>
      <c r="N27" s="271"/>
      <c r="O27" s="271"/>
      <c r="P27" s="271"/>
    </row>
    <row r="28" spans="2:16" x14ac:dyDescent="0.25">
      <c r="B28" t="s">
        <v>70</v>
      </c>
      <c r="C28" s="271">
        <v>30</v>
      </c>
      <c r="D28" s="271">
        <v>37.646763499999999</v>
      </c>
      <c r="E28" s="271">
        <v>40.910695258721127</v>
      </c>
      <c r="F28" s="271">
        <v>121.43777323392425</v>
      </c>
      <c r="G28" s="271">
        <v>123.50429580619262</v>
      </c>
      <c r="H28" s="271">
        <v>123.01914520621601</v>
      </c>
      <c r="I28" s="271">
        <v>99.573560703128763</v>
      </c>
      <c r="J28" s="271">
        <v>286.44732044153841</v>
      </c>
      <c r="K28" s="271">
        <v>363.81408823060781</v>
      </c>
      <c r="L28" s="271">
        <v>368.36238567340729</v>
      </c>
      <c r="M28" s="271"/>
      <c r="N28" s="271"/>
      <c r="O28" s="271"/>
      <c r="P28" s="271"/>
    </row>
    <row r="29" spans="2:16" x14ac:dyDescent="0.25">
      <c r="B29" t="s">
        <v>79</v>
      </c>
      <c r="C29" s="271"/>
      <c r="D29" s="271"/>
      <c r="E29" s="271">
        <v>7.2321120879820313</v>
      </c>
      <c r="F29" s="271"/>
      <c r="G29" s="271"/>
      <c r="H29" s="271"/>
      <c r="I29" s="271"/>
      <c r="J29" s="271"/>
      <c r="K29" s="271"/>
      <c r="L29" s="271"/>
      <c r="M29" s="271"/>
      <c r="N29" s="271"/>
      <c r="O29" s="271"/>
      <c r="P29" s="271"/>
    </row>
    <row r="30" spans="2:16" x14ac:dyDescent="0.25">
      <c r="B30" t="s">
        <v>55</v>
      </c>
      <c r="C30" s="271">
        <v>75</v>
      </c>
      <c r="D30" s="271">
        <v>135.26499999999999</v>
      </c>
      <c r="E30" s="271">
        <v>160.3396325425781</v>
      </c>
      <c r="F30" s="271">
        <v>184.14033350512707</v>
      </c>
      <c r="G30" s="271">
        <v>182.89150208633021</v>
      </c>
      <c r="H30" s="271">
        <v>221.09841887218221</v>
      </c>
      <c r="I30" s="271">
        <v>216.26888668969085</v>
      </c>
      <c r="J30" s="271">
        <v>250.74290805066715</v>
      </c>
      <c r="K30" s="271">
        <v>196.26787577935789</v>
      </c>
      <c r="L30" s="271">
        <v>191.19131144318547</v>
      </c>
      <c r="M30" s="271"/>
      <c r="N30" s="271"/>
      <c r="O30" s="271"/>
      <c r="P30" s="271"/>
    </row>
    <row r="31" spans="2:16" x14ac:dyDescent="0.25">
      <c r="B31" t="s">
        <v>149</v>
      </c>
      <c r="C31" s="271">
        <v>3.8000000000000003</v>
      </c>
      <c r="D31" s="271">
        <v>8.2710039999999996</v>
      </c>
      <c r="E31" s="271">
        <v>11.168380940681249</v>
      </c>
      <c r="F31" s="271">
        <v>7.0611225061630201</v>
      </c>
      <c r="G31" s="271">
        <v>1.7676160858135233</v>
      </c>
      <c r="H31" s="271">
        <v>1.0974957240279926</v>
      </c>
      <c r="I31" s="271"/>
      <c r="J31" s="271"/>
      <c r="K31" s="271"/>
      <c r="L31" s="271"/>
      <c r="M31" s="271"/>
      <c r="N31" s="271"/>
      <c r="O31" s="271"/>
      <c r="P31" s="271"/>
    </row>
    <row r="32" spans="2:16" x14ac:dyDescent="0.25">
      <c r="B32" t="s">
        <v>125</v>
      </c>
      <c r="C32" s="271"/>
      <c r="D32" s="271"/>
      <c r="E32" s="271"/>
      <c r="F32" s="271">
        <v>0.15358813107213856</v>
      </c>
      <c r="G32" s="271">
        <v>0.14017574035000188</v>
      </c>
      <c r="H32" s="271">
        <v>0.19585866083154541</v>
      </c>
      <c r="I32" s="271"/>
      <c r="J32" s="271"/>
      <c r="K32" s="271"/>
      <c r="L32" s="271"/>
      <c r="M32" s="271"/>
      <c r="N32" s="271"/>
      <c r="O32" s="271"/>
      <c r="P32" s="271"/>
    </row>
    <row r="33" spans="2:16" x14ac:dyDescent="0.25">
      <c r="B33" t="s">
        <v>423</v>
      </c>
      <c r="C33" s="271"/>
      <c r="D33" s="271"/>
      <c r="E33" s="271"/>
      <c r="F33" s="271"/>
      <c r="G33" s="271"/>
      <c r="H33" s="271"/>
      <c r="I33" s="271"/>
      <c r="J33" s="271">
        <v>11.466680999999999</v>
      </c>
      <c r="K33" s="271"/>
      <c r="L33" s="271"/>
      <c r="M33" s="271"/>
      <c r="N33" s="271"/>
      <c r="O33" s="271"/>
      <c r="P33" s="271"/>
    </row>
    <row r="34" spans="2:16" x14ac:dyDescent="0.25">
      <c r="B34" t="s">
        <v>80</v>
      </c>
      <c r="C34" s="271"/>
      <c r="D34" s="271"/>
      <c r="E34" s="271"/>
      <c r="F34" s="271"/>
      <c r="G34" s="271"/>
      <c r="H34" s="271">
        <v>1.2002618699759215</v>
      </c>
      <c r="I34" s="271">
        <v>3.3601331049975922</v>
      </c>
      <c r="J34" s="271">
        <v>3.9861</v>
      </c>
      <c r="K34" s="271">
        <v>15.683467160303911</v>
      </c>
      <c r="L34" s="271">
        <v>18.249027101625195</v>
      </c>
      <c r="M34" s="271"/>
      <c r="N34" s="271"/>
      <c r="O34" s="271"/>
      <c r="P34" s="271"/>
    </row>
    <row r="35" spans="2:16" x14ac:dyDescent="0.25">
      <c r="B35" t="s">
        <v>81</v>
      </c>
      <c r="C35" s="271"/>
      <c r="D35" s="271"/>
      <c r="E35" s="271"/>
      <c r="F35" s="271">
        <v>125.07889524121418</v>
      </c>
      <c r="G35" s="271">
        <v>303.38666685513562</v>
      </c>
      <c r="H35" s="271">
        <v>293.22685823486864</v>
      </c>
      <c r="I35" s="271">
        <v>152.1951581492151</v>
      </c>
      <c r="J35" s="271">
        <v>148.5583396269769</v>
      </c>
      <c r="K35" s="271">
        <v>215.77549387872949</v>
      </c>
      <c r="L35" s="271">
        <v>260.58403873494296</v>
      </c>
      <c r="M35" s="271"/>
      <c r="N35" s="271"/>
      <c r="O35" s="271"/>
      <c r="P35" s="271"/>
    </row>
    <row r="36" spans="2:16" x14ac:dyDescent="0.25">
      <c r="B36" t="s">
        <v>313</v>
      </c>
      <c r="C36" s="271"/>
      <c r="D36" s="271"/>
      <c r="E36" s="271"/>
      <c r="F36" s="271"/>
      <c r="G36" s="271"/>
      <c r="H36" s="271"/>
      <c r="I36" s="271"/>
      <c r="J36" s="271">
        <v>0.5665006353711588</v>
      </c>
      <c r="K36" s="271"/>
      <c r="L36" s="271"/>
      <c r="M36" s="271"/>
      <c r="N36" s="271"/>
      <c r="O36" s="271"/>
      <c r="P36" s="271"/>
    </row>
    <row r="37" spans="2:16" x14ac:dyDescent="0.25">
      <c r="B37" t="s">
        <v>82</v>
      </c>
      <c r="C37" s="271">
        <v>1.6</v>
      </c>
      <c r="D37" s="271"/>
      <c r="E37" s="271"/>
      <c r="F37" s="271"/>
      <c r="G37" s="271">
        <v>4.63719722519801</v>
      </c>
      <c r="H37" s="271">
        <v>4.2019954581197947</v>
      </c>
      <c r="I37" s="271">
        <v>6.2133114353366663</v>
      </c>
      <c r="J37" s="271">
        <v>0.21258159722222225</v>
      </c>
      <c r="K37" s="271"/>
      <c r="L37" s="271"/>
      <c r="M37" s="271"/>
      <c r="N37" s="271"/>
      <c r="O37" s="271"/>
      <c r="P37" s="271"/>
    </row>
    <row r="38" spans="2:16" x14ac:dyDescent="0.25">
      <c r="B38" t="s">
        <v>105</v>
      </c>
      <c r="C38" s="271"/>
      <c r="D38" s="271"/>
      <c r="E38" s="271"/>
      <c r="F38" s="271"/>
      <c r="G38" s="271"/>
      <c r="H38" s="271"/>
      <c r="I38" s="271"/>
      <c r="J38" s="271"/>
      <c r="K38" s="271"/>
      <c r="L38" s="271"/>
      <c r="M38" s="271">
        <v>2372.2791346108806</v>
      </c>
      <c r="N38" s="271">
        <v>2403.760620996798</v>
      </c>
      <c r="O38" s="271">
        <v>2445.385839719901</v>
      </c>
      <c r="P38" s="271">
        <v>2500.9867156327527</v>
      </c>
    </row>
    <row r="39" spans="2:16" x14ac:dyDescent="0.25">
      <c r="B39" t="s">
        <v>91</v>
      </c>
      <c r="C39" s="271">
        <v>414.40500000000003</v>
      </c>
      <c r="D39" s="271">
        <v>758.10392349999995</v>
      </c>
      <c r="E39" s="271">
        <v>1281.4293253993112</v>
      </c>
      <c r="F39" s="271">
        <v>1863.8207722455504</v>
      </c>
      <c r="G39" s="271">
        <v>2396.5390517769874</v>
      </c>
      <c r="H39" s="271">
        <v>2869.0703504181638</v>
      </c>
      <c r="I39" s="271">
        <v>2654.8466945456653</v>
      </c>
      <c r="J39" s="271">
        <v>2346.8225472182457</v>
      </c>
      <c r="K39" s="271">
        <v>2411.3970683593911</v>
      </c>
      <c r="L39" s="271">
        <v>2389.3438960488224</v>
      </c>
      <c r="M39" s="271">
        <v>2372.2791346108806</v>
      </c>
      <c r="N39" s="271">
        <v>2403.760620996798</v>
      </c>
      <c r="O39" s="271">
        <v>2445.385839719901</v>
      </c>
      <c r="P39" s="271">
        <v>2500.9867156327527</v>
      </c>
    </row>
  </sheetData>
  <phoneticPr fontId="2"/>
  <hyperlinks>
    <hyperlink ref="A1" location="Index!C6" display="Back to Index" xr:uid="{B5DE2577-6711-4DAB-9DB5-A0398FE65542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3C554-0884-4DD6-A0BB-7EFA1E21AB36}">
  <sheetPr codeName="Sheet4">
    <tabColor rgb="FFCCFFFF"/>
  </sheetPr>
  <dimension ref="A1:P39"/>
  <sheetViews>
    <sheetView showGridLines="0" showZero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455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271">
        <v>0</v>
      </c>
      <c r="D9" s="271">
        <v>0</v>
      </c>
      <c r="E9" s="271">
        <v>0</v>
      </c>
      <c r="F9" s="271">
        <v>0</v>
      </c>
      <c r="G9" s="271">
        <v>0</v>
      </c>
      <c r="H9" s="271">
        <v>0</v>
      </c>
      <c r="I9" s="271">
        <v>0</v>
      </c>
      <c r="J9" s="271">
        <v>13.287000000000001</v>
      </c>
      <c r="K9" s="271">
        <v>0</v>
      </c>
      <c r="L9" s="271">
        <v>0</v>
      </c>
      <c r="M9" s="271">
        <v>0</v>
      </c>
      <c r="N9" s="271">
        <v>0</v>
      </c>
      <c r="O9" s="271">
        <v>0</v>
      </c>
      <c r="P9" s="271">
        <v>0</v>
      </c>
    </row>
    <row r="10" spans="1:16" x14ac:dyDescent="0.25">
      <c r="B10" t="s">
        <v>129</v>
      </c>
      <c r="C10" s="271">
        <v>0</v>
      </c>
      <c r="D10" s="271">
        <v>0</v>
      </c>
      <c r="E10" s="271">
        <v>0</v>
      </c>
      <c r="F10" s="271">
        <v>14.874769857646072</v>
      </c>
      <c r="G10" s="271">
        <v>13.630806377124912</v>
      </c>
      <c r="H10" s="271">
        <v>13.648648007653408</v>
      </c>
      <c r="I10" s="271">
        <v>14.650528428837527</v>
      </c>
      <c r="J10" s="271">
        <v>12.029932197134089</v>
      </c>
      <c r="K10" s="271">
        <v>10.039849881672879</v>
      </c>
      <c r="L10" s="271">
        <v>9.0764268051767623</v>
      </c>
      <c r="M10" s="271">
        <v>0</v>
      </c>
      <c r="N10" s="271">
        <v>0</v>
      </c>
      <c r="O10" s="271">
        <v>0</v>
      </c>
      <c r="P10" s="271">
        <v>0</v>
      </c>
    </row>
    <row r="11" spans="1:16" x14ac:dyDescent="0.25">
      <c r="B11" t="s">
        <v>46</v>
      </c>
      <c r="C11" s="271">
        <v>30</v>
      </c>
      <c r="D11" s="271">
        <v>29.429839572192506</v>
      </c>
      <c r="E11" s="271">
        <v>35.252067071703813</v>
      </c>
      <c r="F11" s="271">
        <v>35.825913338821245</v>
      </c>
      <c r="G11" s="271">
        <v>32.771751238433133</v>
      </c>
      <c r="H11" s="271">
        <v>34.156615410458357</v>
      </c>
      <c r="I11" s="271">
        <v>33.093747755785515</v>
      </c>
      <c r="J11" s="271">
        <v>29.995725226001408</v>
      </c>
      <c r="K11" s="271">
        <v>27.884994289230647</v>
      </c>
      <c r="L11" s="271">
        <v>26.187796893955188</v>
      </c>
      <c r="M11" s="271">
        <v>0</v>
      </c>
      <c r="N11" s="271">
        <v>0</v>
      </c>
      <c r="O11" s="271">
        <v>0</v>
      </c>
      <c r="P11" s="271">
        <v>0</v>
      </c>
    </row>
    <row r="12" spans="1:16" x14ac:dyDescent="0.25">
      <c r="B12" t="s">
        <v>564</v>
      </c>
      <c r="C12" s="271">
        <v>0</v>
      </c>
      <c r="D12" s="271">
        <v>0</v>
      </c>
      <c r="E12" s="271">
        <v>0</v>
      </c>
      <c r="F12" s="271">
        <v>0</v>
      </c>
      <c r="G12" s="271">
        <v>0</v>
      </c>
      <c r="H12" s="271">
        <v>0</v>
      </c>
      <c r="I12" s="271">
        <v>0</v>
      </c>
      <c r="J12" s="271">
        <v>0</v>
      </c>
      <c r="K12" s="271">
        <v>11.06222365116</v>
      </c>
      <c r="L12" s="271">
        <v>8.6642176529970705</v>
      </c>
      <c r="M12" s="271">
        <v>0</v>
      </c>
      <c r="N12" s="271">
        <v>0</v>
      </c>
      <c r="O12" s="271">
        <v>0</v>
      </c>
      <c r="P12" s="271">
        <v>0</v>
      </c>
    </row>
    <row r="13" spans="1:16" x14ac:dyDescent="0.25">
      <c r="B13" t="s">
        <v>120</v>
      </c>
      <c r="C13" s="271">
        <v>0</v>
      </c>
      <c r="D13" s="271">
        <v>0</v>
      </c>
      <c r="E13" s="271">
        <v>16.828385530429689</v>
      </c>
      <c r="F13" s="271">
        <v>15.623842004661746</v>
      </c>
      <c r="G13" s="271">
        <v>17.634337345267785</v>
      </c>
      <c r="H13" s="271">
        <v>12.789328252855672</v>
      </c>
      <c r="I13" s="271">
        <v>13.078267599882167</v>
      </c>
      <c r="J13" s="271">
        <v>8.1302958406381638</v>
      </c>
      <c r="K13" s="271">
        <v>7.6493208055415103</v>
      </c>
      <c r="L13" s="271">
        <v>7.370821937434056</v>
      </c>
      <c r="M13" s="271">
        <v>0</v>
      </c>
      <c r="N13" s="271">
        <v>0</v>
      </c>
      <c r="O13" s="271">
        <v>0</v>
      </c>
      <c r="P13" s="271">
        <v>0</v>
      </c>
    </row>
    <row r="14" spans="1:16" x14ac:dyDescent="0.25">
      <c r="B14" t="s">
        <v>121</v>
      </c>
      <c r="C14" s="271">
        <v>0</v>
      </c>
      <c r="D14" s="271">
        <v>0</v>
      </c>
      <c r="E14" s="271">
        <v>0</v>
      </c>
      <c r="F14" s="271">
        <v>15.495108214431703</v>
      </c>
      <c r="G14" s="271">
        <v>0</v>
      </c>
      <c r="H14" s="271">
        <v>0</v>
      </c>
      <c r="I14" s="271">
        <v>0</v>
      </c>
      <c r="J14" s="271">
        <v>0</v>
      </c>
      <c r="K14" s="271">
        <v>0</v>
      </c>
      <c r="L14" s="271">
        <v>0</v>
      </c>
      <c r="M14" s="271">
        <v>0</v>
      </c>
      <c r="N14" s="271">
        <v>0</v>
      </c>
      <c r="O14" s="271">
        <v>0</v>
      </c>
      <c r="P14" s="271">
        <v>0</v>
      </c>
    </row>
    <row r="15" spans="1:16" x14ac:dyDescent="0.25">
      <c r="B15" t="s">
        <v>119</v>
      </c>
      <c r="C15" s="271">
        <v>0</v>
      </c>
      <c r="D15" s="271">
        <v>0</v>
      </c>
      <c r="E15" s="271">
        <v>16.609400863762612</v>
      </c>
      <c r="F15" s="271">
        <v>14.715635478828524</v>
      </c>
      <c r="G15" s="271">
        <v>13.277167953438239</v>
      </c>
      <c r="H15" s="271">
        <v>11.760509853669742</v>
      </c>
      <c r="I15" s="271">
        <v>11.377700099624395</v>
      </c>
      <c r="J15" s="271">
        <v>0</v>
      </c>
      <c r="K15" s="271">
        <v>0</v>
      </c>
      <c r="L15" s="271">
        <v>0</v>
      </c>
      <c r="M15" s="271">
        <v>0</v>
      </c>
      <c r="N15" s="271">
        <v>0</v>
      </c>
      <c r="O15" s="271">
        <v>0</v>
      </c>
      <c r="P15" s="271">
        <v>0</v>
      </c>
    </row>
    <row r="16" spans="1:16" x14ac:dyDescent="0.25">
      <c r="B16" t="s">
        <v>118</v>
      </c>
      <c r="C16" s="271">
        <v>0</v>
      </c>
      <c r="D16" s="271">
        <v>0</v>
      </c>
      <c r="E16" s="271">
        <v>15.507431013070873</v>
      </c>
      <c r="F16" s="271">
        <v>14.002163460568164</v>
      </c>
      <c r="G16" s="271">
        <v>12.604687192356185</v>
      </c>
      <c r="H16" s="271">
        <v>11.719911957274293</v>
      </c>
      <c r="I16" s="271">
        <v>11.943165232236337</v>
      </c>
      <c r="J16" s="271">
        <v>11.49154639728539</v>
      </c>
      <c r="K16" s="271">
        <v>11.211145011298539</v>
      </c>
      <c r="L16" s="271">
        <v>10.894519618374007</v>
      </c>
      <c r="M16" s="271">
        <v>0</v>
      </c>
      <c r="N16" s="271">
        <v>0</v>
      </c>
      <c r="O16" s="271">
        <v>0</v>
      </c>
      <c r="P16" s="271">
        <v>0</v>
      </c>
    </row>
    <row r="17" spans="2:16" x14ac:dyDescent="0.25">
      <c r="B17" t="s">
        <v>74</v>
      </c>
      <c r="C17" s="271">
        <v>0</v>
      </c>
      <c r="D17" s="271">
        <v>0</v>
      </c>
      <c r="E17" s="271">
        <v>0</v>
      </c>
      <c r="F17" s="271">
        <v>0</v>
      </c>
      <c r="G17" s="271">
        <v>0</v>
      </c>
      <c r="H17" s="271">
        <v>0</v>
      </c>
      <c r="I17" s="271">
        <v>16.467850090075149</v>
      </c>
      <c r="J17" s="271">
        <v>18.522631691001131</v>
      </c>
      <c r="K17" s="271">
        <v>17.286288982265003</v>
      </c>
      <c r="L17" s="271">
        <v>16.420098752109901</v>
      </c>
      <c r="M17" s="271">
        <v>0</v>
      </c>
      <c r="N17" s="271">
        <v>0</v>
      </c>
      <c r="O17" s="271">
        <v>0</v>
      </c>
      <c r="P17" s="271">
        <v>0</v>
      </c>
    </row>
    <row r="18" spans="2:16" x14ac:dyDescent="0.25">
      <c r="B18" t="s">
        <v>168</v>
      </c>
      <c r="C18" s="271">
        <v>0</v>
      </c>
      <c r="D18" s="271">
        <v>0</v>
      </c>
      <c r="E18" s="271">
        <v>0</v>
      </c>
      <c r="F18" s="271">
        <v>0</v>
      </c>
      <c r="G18" s="271">
        <v>11.925678386647895</v>
      </c>
      <c r="H18" s="271">
        <v>11.821703522060776</v>
      </c>
      <c r="I18" s="271">
        <v>13.051568403679509</v>
      </c>
      <c r="J18" s="271">
        <v>19.023424215313923</v>
      </c>
      <c r="K18" s="271">
        <v>15.775077258757969</v>
      </c>
      <c r="L18" s="271">
        <v>13.397268509623851</v>
      </c>
      <c r="M18" s="271">
        <v>0</v>
      </c>
      <c r="N18" s="271">
        <v>0</v>
      </c>
      <c r="O18" s="271">
        <v>0</v>
      </c>
      <c r="P18" s="271">
        <v>0</v>
      </c>
    </row>
    <row r="19" spans="2:16" x14ac:dyDescent="0.25">
      <c r="B19" t="s">
        <v>75</v>
      </c>
      <c r="C19" s="271">
        <v>20.000000000000004</v>
      </c>
      <c r="D19" s="271">
        <v>16.864494545454541</v>
      </c>
      <c r="E19" s="271">
        <v>13.340906017372291</v>
      </c>
      <c r="F19" s="271">
        <v>12.539268600021787</v>
      </c>
      <c r="G19" s="271">
        <v>13.402634068740364</v>
      </c>
      <c r="H19" s="271">
        <v>14.033341336183389</v>
      </c>
      <c r="I19" s="271">
        <v>12.746476931988918</v>
      </c>
      <c r="J19" s="271">
        <v>13.572682096842007</v>
      </c>
      <c r="K19" s="271">
        <v>12.594839600621665</v>
      </c>
      <c r="L19" s="271">
        <v>12.109274139657025</v>
      </c>
      <c r="M19" s="271">
        <v>0</v>
      </c>
      <c r="N19" s="271">
        <v>0</v>
      </c>
      <c r="O19" s="271">
        <v>0</v>
      </c>
      <c r="P19" s="271">
        <v>0</v>
      </c>
    </row>
    <row r="20" spans="2:16" x14ac:dyDescent="0.25">
      <c r="B20" t="s">
        <v>130</v>
      </c>
      <c r="C20" s="271">
        <v>0</v>
      </c>
      <c r="D20" s="271">
        <v>0</v>
      </c>
      <c r="E20" s="271">
        <v>11.140840342860836</v>
      </c>
      <c r="F20" s="271">
        <v>10.247325521455931</v>
      </c>
      <c r="G20" s="271">
        <v>9.1697697023023164</v>
      </c>
      <c r="H20" s="271">
        <v>12.081629578767043</v>
      </c>
      <c r="I20" s="271">
        <v>12.958033235302393</v>
      </c>
      <c r="J20" s="271">
        <v>11.171632830084889</v>
      </c>
      <c r="K20" s="271">
        <v>10.702902565155187</v>
      </c>
      <c r="L20" s="271">
        <v>10.417609442192548</v>
      </c>
      <c r="M20" s="271">
        <v>0</v>
      </c>
      <c r="N20" s="271">
        <v>0</v>
      </c>
      <c r="O20" s="271">
        <v>0</v>
      </c>
      <c r="P20" s="271">
        <v>0</v>
      </c>
    </row>
    <row r="21" spans="2:16" x14ac:dyDescent="0.25">
      <c r="B21" t="s">
        <v>144</v>
      </c>
      <c r="C21" s="271">
        <v>0</v>
      </c>
      <c r="D21" s="271">
        <v>0</v>
      </c>
      <c r="E21" s="271">
        <v>0</v>
      </c>
      <c r="F21" s="271">
        <v>16.17458784369737</v>
      </c>
      <c r="G21" s="271">
        <v>14.608460695866352</v>
      </c>
      <c r="H21" s="271">
        <v>13.639347703677739</v>
      </c>
      <c r="I21" s="271">
        <v>0</v>
      </c>
      <c r="J21" s="271">
        <v>0</v>
      </c>
      <c r="K21" s="271">
        <v>0</v>
      </c>
      <c r="L21" s="271">
        <v>0</v>
      </c>
      <c r="M21" s="271">
        <v>0</v>
      </c>
      <c r="N21" s="271">
        <v>0</v>
      </c>
      <c r="O21" s="271">
        <v>0</v>
      </c>
      <c r="P21" s="271">
        <v>0</v>
      </c>
    </row>
    <row r="22" spans="2:16" x14ac:dyDescent="0.25">
      <c r="B22" t="s">
        <v>422</v>
      </c>
      <c r="C22" s="271">
        <v>0</v>
      </c>
      <c r="D22" s="271">
        <v>0</v>
      </c>
      <c r="E22" s="271">
        <v>0</v>
      </c>
      <c r="F22" s="271">
        <v>0</v>
      </c>
      <c r="G22" s="271">
        <v>0</v>
      </c>
      <c r="H22" s="271">
        <v>0</v>
      </c>
      <c r="I22" s="271">
        <v>0</v>
      </c>
      <c r="J22" s="271">
        <v>9.1999467743851753</v>
      </c>
      <c r="K22" s="271">
        <v>8.8121364855652171</v>
      </c>
      <c r="L22" s="271">
        <v>0</v>
      </c>
      <c r="M22" s="271">
        <v>0</v>
      </c>
      <c r="N22" s="271">
        <v>0</v>
      </c>
      <c r="O22" s="271">
        <v>0</v>
      </c>
      <c r="P22" s="271">
        <v>0</v>
      </c>
    </row>
    <row r="23" spans="2:16" x14ac:dyDescent="0.25">
      <c r="B23" t="s">
        <v>76</v>
      </c>
      <c r="C23" s="271">
        <v>0</v>
      </c>
      <c r="D23" s="271">
        <v>0</v>
      </c>
      <c r="E23" s="271">
        <v>0</v>
      </c>
      <c r="F23" s="271">
        <v>0</v>
      </c>
      <c r="G23" s="271">
        <v>0</v>
      </c>
      <c r="H23" s="271">
        <v>13.336242999732463</v>
      </c>
      <c r="I23" s="271">
        <v>0</v>
      </c>
      <c r="J23" s="271">
        <v>0</v>
      </c>
      <c r="K23" s="271">
        <v>0</v>
      </c>
      <c r="L23" s="271">
        <v>0</v>
      </c>
      <c r="M23" s="271">
        <v>0</v>
      </c>
      <c r="N23" s="271">
        <v>0</v>
      </c>
      <c r="O23" s="271">
        <v>0</v>
      </c>
      <c r="P23" s="271">
        <v>0</v>
      </c>
    </row>
    <row r="24" spans="2:16" x14ac:dyDescent="0.25">
      <c r="B24" t="s">
        <v>123</v>
      </c>
      <c r="C24" s="271">
        <v>0</v>
      </c>
      <c r="D24" s="271">
        <v>0</v>
      </c>
      <c r="E24" s="271">
        <v>0</v>
      </c>
      <c r="F24" s="271">
        <v>40.772647022217598</v>
      </c>
      <c r="G24" s="271">
        <v>38.433043842248431</v>
      </c>
      <c r="H24" s="271">
        <v>0</v>
      </c>
      <c r="I24" s="271">
        <v>0</v>
      </c>
      <c r="J24" s="271">
        <v>0</v>
      </c>
      <c r="K24" s="271">
        <v>0</v>
      </c>
      <c r="L24" s="271">
        <v>0</v>
      </c>
      <c r="M24" s="271">
        <v>0</v>
      </c>
      <c r="N24" s="271">
        <v>0</v>
      </c>
      <c r="O24" s="271">
        <v>0</v>
      </c>
      <c r="P24" s="271">
        <v>0</v>
      </c>
    </row>
    <row r="25" spans="2:16" x14ac:dyDescent="0.25">
      <c r="B25" t="s">
        <v>77</v>
      </c>
      <c r="C25" s="271">
        <v>13.246575342465755</v>
      </c>
      <c r="D25" s="271">
        <v>14.920417241379313</v>
      </c>
      <c r="E25" s="271">
        <v>15.973412875497271</v>
      </c>
      <c r="F25" s="271">
        <v>14.468791613292648</v>
      </c>
      <c r="G25" s="271">
        <v>13.132362196204067</v>
      </c>
      <c r="H25" s="271">
        <v>13.049799085582825</v>
      </c>
      <c r="I25" s="271">
        <v>12.926778900390197</v>
      </c>
      <c r="J25" s="271">
        <v>11.825984415394768</v>
      </c>
      <c r="K25" s="271">
        <v>14.673452343474739</v>
      </c>
      <c r="L25" s="271">
        <v>15.532593818159459</v>
      </c>
      <c r="M25" s="271">
        <v>0</v>
      </c>
      <c r="N25" s="271">
        <v>0</v>
      </c>
      <c r="O25" s="271">
        <v>0</v>
      </c>
      <c r="P25" s="271">
        <v>0</v>
      </c>
    </row>
    <row r="26" spans="2:16" x14ac:dyDescent="0.25">
      <c r="B26" t="s">
        <v>148</v>
      </c>
      <c r="C26" s="271">
        <v>0</v>
      </c>
      <c r="D26" s="271">
        <v>0</v>
      </c>
      <c r="E26" s="271">
        <v>0</v>
      </c>
      <c r="F26" s="271">
        <v>0</v>
      </c>
      <c r="G26" s="271">
        <v>15.698053552811819</v>
      </c>
      <c r="H26" s="271">
        <v>14.962430782987306</v>
      </c>
      <c r="I26" s="271">
        <v>14.341902558554965</v>
      </c>
      <c r="J26" s="271">
        <v>10.618023446079027</v>
      </c>
      <c r="K26" s="271">
        <v>10.056045343781252</v>
      </c>
      <c r="L26" s="271">
        <v>9.7716280746814874</v>
      </c>
      <c r="M26" s="271">
        <v>0</v>
      </c>
      <c r="N26" s="271">
        <v>0</v>
      </c>
      <c r="O26" s="271">
        <v>0</v>
      </c>
      <c r="P26" s="271">
        <v>0</v>
      </c>
    </row>
    <row r="27" spans="2:16" x14ac:dyDescent="0.25">
      <c r="B27" t="s">
        <v>78</v>
      </c>
      <c r="C27" s="271">
        <v>0</v>
      </c>
      <c r="D27" s="271">
        <v>0</v>
      </c>
      <c r="E27" s="271">
        <v>0</v>
      </c>
      <c r="F27" s="271">
        <v>0</v>
      </c>
      <c r="G27" s="271">
        <v>18.05227043850779</v>
      </c>
      <c r="H27" s="271">
        <v>17.001852983492423</v>
      </c>
      <c r="I27" s="271">
        <v>19.424942249310281</v>
      </c>
      <c r="J27" s="271">
        <v>22.515385472715938</v>
      </c>
      <c r="K27" s="271">
        <v>14.735701135071016</v>
      </c>
      <c r="L27" s="271">
        <v>16.392149459449652</v>
      </c>
      <c r="M27" s="271">
        <v>0</v>
      </c>
      <c r="N27" s="271">
        <v>0</v>
      </c>
      <c r="O27" s="271">
        <v>0</v>
      </c>
      <c r="P27" s="271">
        <v>0</v>
      </c>
    </row>
    <row r="28" spans="2:16" x14ac:dyDescent="0.25">
      <c r="B28" t="s">
        <v>70</v>
      </c>
      <c r="C28" s="271">
        <v>30</v>
      </c>
      <c r="D28" s="271">
        <v>19.013516919191918</v>
      </c>
      <c r="E28" s="271">
        <v>15.638644976575357</v>
      </c>
      <c r="F28" s="271">
        <v>12.162020353923308</v>
      </c>
      <c r="G28" s="271">
        <v>10.134933186131018</v>
      </c>
      <c r="H28" s="271">
        <v>8.5382527211421433</v>
      </c>
      <c r="I28" s="271">
        <v>9.8753903305691555</v>
      </c>
      <c r="J28" s="271">
        <v>11.042687757962158</v>
      </c>
      <c r="K28" s="271">
        <v>10.768190618321427</v>
      </c>
      <c r="L28" s="271">
        <v>10.554553003231879</v>
      </c>
      <c r="M28" s="271">
        <v>0</v>
      </c>
      <c r="N28" s="271">
        <v>0</v>
      </c>
      <c r="O28" s="271">
        <v>0</v>
      </c>
      <c r="P28" s="271">
        <v>0</v>
      </c>
    </row>
    <row r="29" spans="2:16" x14ac:dyDescent="0.25">
      <c r="B29" t="s">
        <v>79</v>
      </c>
      <c r="C29" s="271">
        <v>0</v>
      </c>
      <c r="D29" s="271">
        <v>0</v>
      </c>
      <c r="E29" s="271">
        <v>17.016734324663602</v>
      </c>
      <c r="F29" s="271">
        <v>0</v>
      </c>
      <c r="G29" s="271">
        <v>0</v>
      </c>
      <c r="H29" s="271">
        <v>0</v>
      </c>
      <c r="I29" s="271">
        <v>0</v>
      </c>
      <c r="J29" s="271">
        <v>0</v>
      </c>
      <c r="K29" s="271">
        <v>0</v>
      </c>
      <c r="L29" s="271">
        <v>0</v>
      </c>
      <c r="M29" s="271">
        <v>0</v>
      </c>
      <c r="N29" s="271">
        <v>0</v>
      </c>
      <c r="O29" s="271">
        <v>0</v>
      </c>
      <c r="P29" s="271">
        <v>0</v>
      </c>
    </row>
    <row r="30" spans="2:16" x14ac:dyDescent="0.25">
      <c r="B30" t="s">
        <v>55</v>
      </c>
      <c r="C30" s="271">
        <v>25</v>
      </c>
      <c r="D30" s="271">
        <v>24.59363636363636</v>
      </c>
      <c r="E30" s="271">
        <v>22.2693934086914</v>
      </c>
      <c r="F30" s="271">
        <v>21.82016038690924</v>
      </c>
      <c r="G30" s="271">
        <v>22.73356147748045</v>
      </c>
      <c r="H30" s="271">
        <v>17.773184796799217</v>
      </c>
      <c r="I30" s="271">
        <v>17.80655321827016</v>
      </c>
      <c r="J30" s="271">
        <v>19.098028711654884</v>
      </c>
      <c r="K30" s="271">
        <v>17.148245357320974</v>
      </c>
      <c r="L30" s="271">
        <v>15.992715241715569</v>
      </c>
      <c r="M30" s="271">
        <v>0</v>
      </c>
      <c r="N30" s="271">
        <v>0</v>
      </c>
      <c r="O30" s="271">
        <v>0</v>
      </c>
      <c r="P30" s="271">
        <v>0</v>
      </c>
    </row>
    <row r="31" spans="2:16" x14ac:dyDescent="0.25">
      <c r="B31" t="s">
        <v>149</v>
      </c>
      <c r="C31" s="271">
        <v>20</v>
      </c>
      <c r="D31" s="271">
        <v>18.797736363636361</v>
      </c>
      <c r="E31" s="271">
        <v>17.182124524124998</v>
      </c>
      <c r="F31" s="271">
        <v>15.691383347028934</v>
      </c>
      <c r="G31" s="271">
        <v>14.140928686508186</v>
      </c>
      <c r="H31" s="271">
        <v>13.718696550349907</v>
      </c>
      <c r="I31" s="271">
        <v>0</v>
      </c>
      <c r="J31" s="271">
        <v>0</v>
      </c>
      <c r="K31" s="271">
        <v>0</v>
      </c>
      <c r="L31" s="271">
        <v>0</v>
      </c>
      <c r="M31" s="271">
        <v>0</v>
      </c>
      <c r="N31" s="271">
        <v>0</v>
      </c>
      <c r="O31" s="271">
        <v>0</v>
      </c>
      <c r="P31" s="271">
        <v>0</v>
      </c>
    </row>
    <row r="32" spans="2:16" x14ac:dyDescent="0.25">
      <c r="B32" t="s">
        <v>125</v>
      </c>
      <c r="C32" s="271">
        <v>0</v>
      </c>
      <c r="D32" s="271">
        <v>0</v>
      </c>
      <c r="E32" s="271">
        <v>0</v>
      </c>
      <c r="F32" s="271">
        <v>15.358813107213855</v>
      </c>
      <c r="G32" s="271">
        <v>14.017574035000187</v>
      </c>
      <c r="H32" s="271">
        <v>13.05724405543636</v>
      </c>
      <c r="I32" s="271">
        <v>0</v>
      </c>
      <c r="J32" s="271">
        <v>0</v>
      </c>
      <c r="K32" s="271">
        <v>0</v>
      </c>
      <c r="L32" s="271">
        <v>0</v>
      </c>
      <c r="M32" s="271">
        <v>0</v>
      </c>
      <c r="N32" s="271">
        <v>0</v>
      </c>
      <c r="O32" s="271">
        <v>0</v>
      </c>
      <c r="P32" s="271">
        <v>0</v>
      </c>
    </row>
    <row r="33" spans="2:16" x14ac:dyDescent="0.25">
      <c r="B33" t="s">
        <v>423</v>
      </c>
      <c r="C33" s="271">
        <v>0</v>
      </c>
      <c r="D33" s="271">
        <v>0</v>
      </c>
      <c r="E33" s="271">
        <v>0</v>
      </c>
      <c r="F33" s="271">
        <v>0</v>
      </c>
      <c r="G33" s="271">
        <v>0</v>
      </c>
      <c r="H33" s="271">
        <v>0</v>
      </c>
      <c r="I33" s="271">
        <v>0</v>
      </c>
      <c r="J33" s="271">
        <v>13.286999999999999</v>
      </c>
      <c r="K33" s="271">
        <v>0</v>
      </c>
      <c r="L33" s="271">
        <v>0</v>
      </c>
      <c r="M33" s="271">
        <v>0</v>
      </c>
      <c r="N33" s="271">
        <v>0</v>
      </c>
      <c r="O33" s="271">
        <v>0</v>
      </c>
      <c r="P33" s="271">
        <v>0</v>
      </c>
    </row>
    <row r="34" spans="2:16" x14ac:dyDescent="0.25">
      <c r="B34" t="s">
        <v>80</v>
      </c>
      <c r="C34" s="271">
        <v>0</v>
      </c>
      <c r="D34" s="271">
        <v>0</v>
      </c>
      <c r="E34" s="271">
        <v>0</v>
      </c>
      <c r="F34" s="271">
        <v>0</v>
      </c>
      <c r="G34" s="271">
        <v>0</v>
      </c>
      <c r="H34" s="271">
        <v>13.336242999732463</v>
      </c>
      <c r="I34" s="271">
        <v>13.176992568618008</v>
      </c>
      <c r="J34" s="271">
        <v>13.287000000000001</v>
      </c>
      <c r="K34" s="271">
        <v>11.953862164865788</v>
      </c>
      <c r="L34" s="271">
        <v>12.003546070503837</v>
      </c>
      <c r="M34" s="271">
        <v>0</v>
      </c>
      <c r="N34" s="271">
        <v>0</v>
      </c>
      <c r="O34" s="271">
        <v>0</v>
      </c>
      <c r="P34" s="271">
        <v>0</v>
      </c>
    </row>
    <row r="35" spans="2:16" x14ac:dyDescent="0.25">
      <c r="B35" t="s">
        <v>81</v>
      </c>
      <c r="C35" s="271">
        <v>0</v>
      </c>
      <c r="D35" s="271">
        <v>0</v>
      </c>
      <c r="E35" s="271">
        <v>0</v>
      </c>
      <c r="F35" s="271">
        <v>11.140900974544776</v>
      </c>
      <c r="G35" s="271">
        <v>9.2192374758458637</v>
      </c>
      <c r="H35" s="271">
        <v>11.377730026186121</v>
      </c>
      <c r="I35" s="271">
        <v>11.24871826675648</v>
      </c>
      <c r="J35" s="271">
        <v>11.321318368158583</v>
      </c>
      <c r="K35" s="271">
        <v>11.308988148780374</v>
      </c>
      <c r="L35" s="271">
        <v>10.816462515982051</v>
      </c>
      <c r="M35" s="271">
        <v>0</v>
      </c>
      <c r="N35" s="271">
        <v>0</v>
      </c>
      <c r="O35" s="271">
        <v>0</v>
      </c>
      <c r="P35" s="271">
        <v>0</v>
      </c>
    </row>
    <row r="36" spans="2:16" x14ac:dyDescent="0.25">
      <c r="B36" t="s">
        <v>313</v>
      </c>
      <c r="C36" s="271">
        <v>0</v>
      </c>
      <c r="D36" s="271">
        <v>0</v>
      </c>
      <c r="E36" s="271">
        <v>0</v>
      </c>
      <c r="F36" s="271">
        <v>0</v>
      </c>
      <c r="G36" s="271">
        <v>0</v>
      </c>
      <c r="H36" s="271">
        <v>0</v>
      </c>
      <c r="I36" s="271">
        <v>0</v>
      </c>
      <c r="J36" s="271">
        <v>12.588903008247973</v>
      </c>
      <c r="K36" s="271">
        <v>0</v>
      </c>
      <c r="L36" s="271">
        <v>0</v>
      </c>
      <c r="M36" s="271">
        <v>0</v>
      </c>
      <c r="N36" s="271">
        <v>0</v>
      </c>
      <c r="O36" s="271">
        <v>0</v>
      </c>
      <c r="P36" s="271">
        <v>0</v>
      </c>
    </row>
    <row r="37" spans="2:16" x14ac:dyDescent="0.25">
      <c r="B37" t="s">
        <v>82</v>
      </c>
      <c r="C37" s="271">
        <v>20</v>
      </c>
      <c r="D37" s="271">
        <v>0</v>
      </c>
      <c r="E37" s="271">
        <v>0</v>
      </c>
      <c r="F37" s="271">
        <v>0</v>
      </c>
      <c r="G37" s="271">
        <v>12.953064874854777</v>
      </c>
      <c r="H37" s="271">
        <v>12.179696980057377</v>
      </c>
      <c r="I37" s="271">
        <v>11.723229123276727</v>
      </c>
      <c r="J37" s="271">
        <v>10.122933201058203</v>
      </c>
      <c r="K37" s="271">
        <v>0</v>
      </c>
      <c r="L37" s="271">
        <v>0</v>
      </c>
      <c r="M37" s="271">
        <v>0</v>
      </c>
      <c r="N37" s="271">
        <v>0</v>
      </c>
      <c r="O37" s="271">
        <v>0</v>
      </c>
      <c r="P37" s="271">
        <v>0</v>
      </c>
    </row>
    <row r="38" spans="2:16" x14ac:dyDescent="0.25">
      <c r="B38" t="s">
        <v>105</v>
      </c>
      <c r="C38" s="271">
        <v>0</v>
      </c>
      <c r="D38" s="271">
        <v>0</v>
      </c>
      <c r="E38" s="271">
        <v>0</v>
      </c>
      <c r="F38" s="271">
        <v>0</v>
      </c>
      <c r="G38" s="271">
        <v>0</v>
      </c>
      <c r="H38" s="271">
        <v>0</v>
      </c>
      <c r="I38" s="271">
        <v>0</v>
      </c>
      <c r="J38" s="271">
        <v>0</v>
      </c>
      <c r="K38" s="271">
        <v>0</v>
      </c>
      <c r="L38" s="271">
        <v>0</v>
      </c>
      <c r="M38" s="271">
        <v>14.632778605598235</v>
      </c>
      <c r="N38" s="271">
        <v>13.936986839929235</v>
      </c>
      <c r="O38" s="271">
        <v>13.2785863311627</v>
      </c>
      <c r="P38" s="271">
        <v>12.671075580782178</v>
      </c>
    </row>
    <row r="39" spans="2:16" x14ac:dyDescent="0.25">
      <c r="B39" t="s">
        <v>91</v>
      </c>
      <c r="C39" s="271">
        <v>27.462226640159059</v>
      </c>
      <c r="D39" s="271">
        <v>26.759757271443689</v>
      </c>
      <c r="E39" s="271">
        <v>25.462570548013186</v>
      </c>
      <c r="F39" s="271">
        <v>20.260176687529022</v>
      </c>
      <c r="G39" s="271">
        <v>18.303552593899077</v>
      </c>
      <c r="H39" s="271">
        <v>19.537820659721788</v>
      </c>
      <c r="I39" s="271">
        <v>21.111095340632801</v>
      </c>
      <c r="J39" s="271">
        <v>18.687165405912864</v>
      </c>
      <c r="K39" s="271">
        <v>16.422350602257033</v>
      </c>
      <c r="L39" s="271">
        <v>15.605236376935892</v>
      </c>
      <c r="M39" s="271">
        <v>14.632778605598235</v>
      </c>
      <c r="N39" s="271">
        <v>13.936986839929235</v>
      </c>
      <c r="O39" s="271">
        <v>13.2785863311627</v>
      </c>
      <c r="P39" s="271">
        <v>12.671075580782178</v>
      </c>
    </row>
  </sheetData>
  <phoneticPr fontId="2"/>
  <hyperlinks>
    <hyperlink ref="A1" location="Index!C6" display="Back to Index" xr:uid="{6F7B81AE-4CA7-48CE-A96B-576F80710F7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BC1FB-3A85-44BB-843F-C2687BBEF621}">
  <sheetPr codeName="Sheet5">
    <tabColor rgb="FFCCFFFF"/>
  </sheetPr>
  <dimension ref="A1:P39"/>
  <sheetViews>
    <sheetView showGridLine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112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186"/>
      <c r="D9" s="186"/>
      <c r="E9" s="186"/>
      <c r="F9" s="186"/>
      <c r="G9" s="186"/>
      <c r="H9" s="186"/>
      <c r="I9" s="186"/>
      <c r="J9" s="186">
        <v>6.7447607039999987E-3</v>
      </c>
      <c r="K9" s="186"/>
      <c r="L9" s="186"/>
      <c r="M9" s="186"/>
      <c r="N9" s="186"/>
      <c r="O9" s="186"/>
      <c r="P9" s="186"/>
    </row>
    <row r="10" spans="1:16" x14ac:dyDescent="0.25">
      <c r="B10" t="s">
        <v>129</v>
      </c>
      <c r="C10" s="186"/>
      <c r="D10" s="186"/>
      <c r="E10" s="186"/>
      <c r="F10" s="186">
        <v>2.2229207154399995</v>
      </c>
      <c r="G10" s="186">
        <v>1.2592621825959622</v>
      </c>
      <c r="H10" s="186">
        <v>1.7277272683909557</v>
      </c>
      <c r="I10" s="186">
        <v>2.7381551386671932</v>
      </c>
      <c r="J10" s="186">
        <v>2.5478628276739967</v>
      </c>
      <c r="K10" s="186">
        <v>0.3793183705398247</v>
      </c>
      <c r="L10" s="186">
        <v>0.20880713942216789</v>
      </c>
      <c r="M10" s="186"/>
      <c r="N10" s="186"/>
      <c r="O10" s="186"/>
      <c r="P10" s="186"/>
    </row>
    <row r="11" spans="1:16" x14ac:dyDescent="0.25">
      <c r="B11" t="s">
        <v>46</v>
      </c>
      <c r="C11" s="186">
        <v>6.7269731707317062</v>
      </c>
      <c r="D11" s="186">
        <v>13.241515609756094</v>
      </c>
      <c r="E11" s="186">
        <v>17.598079543495604</v>
      </c>
      <c r="F11" s="186">
        <v>19.95731553462457</v>
      </c>
      <c r="G11" s="186">
        <v>34.286767362831839</v>
      </c>
      <c r="H11" s="186">
        <v>43.314175851811704</v>
      </c>
      <c r="I11" s="186">
        <v>50.325014501539741</v>
      </c>
      <c r="J11" s="186">
        <v>40.09820055117261</v>
      </c>
      <c r="K11" s="186">
        <v>39.879392430733198</v>
      </c>
      <c r="L11" s="186">
        <v>41.410825931609189</v>
      </c>
      <c r="M11" s="186"/>
      <c r="N11" s="186"/>
      <c r="O11" s="186"/>
      <c r="P11" s="186"/>
    </row>
    <row r="12" spans="1:16" x14ac:dyDescent="0.25">
      <c r="B12" t="s">
        <v>564</v>
      </c>
      <c r="C12" s="186"/>
      <c r="D12" s="186"/>
      <c r="E12" s="186"/>
      <c r="F12" s="186"/>
      <c r="G12" s="186"/>
      <c r="H12" s="186"/>
      <c r="I12" s="186"/>
      <c r="J12" s="186"/>
      <c r="K12" s="186">
        <v>2.8264682068965519E-3</v>
      </c>
      <c r="L12" s="186">
        <v>7.7591462460416937E-3</v>
      </c>
      <c r="M12" s="186"/>
      <c r="N12" s="186"/>
      <c r="O12" s="186"/>
      <c r="P12" s="186"/>
    </row>
    <row r="13" spans="1:16" x14ac:dyDescent="0.25">
      <c r="B13" t="s">
        <v>120</v>
      </c>
      <c r="C13" s="186"/>
      <c r="D13" s="186"/>
      <c r="E13" s="186">
        <v>6.3225679999999992E-2</v>
      </c>
      <c r="F13" s="186">
        <v>1.3909649599999998</v>
      </c>
      <c r="G13" s="186">
        <v>0.85510538655999979</v>
      </c>
      <c r="H13" s="186">
        <v>3.2798158000547941</v>
      </c>
      <c r="I13" s="186">
        <v>1.5594867564069042</v>
      </c>
      <c r="J13" s="186">
        <v>0.10815783936219178</v>
      </c>
      <c r="K13" s="186">
        <v>0.38943612435199998</v>
      </c>
      <c r="L13" s="186">
        <v>0.17004972441600003</v>
      </c>
      <c r="M13" s="186"/>
      <c r="N13" s="186"/>
      <c r="O13" s="186"/>
      <c r="P13" s="186"/>
    </row>
    <row r="14" spans="1:16" x14ac:dyDescent="0.25">
      <c r="B14" t="s">
        <v>121</v>
      </c>
      <c r="C14" s="186"/>
      <c r="D14" s="186"/>
      <c r="E14" s="186"/>
      <c r="F14" s="186">
        <v>8.3409510599999973E-3</v>
      </c>
      <c r="G14" s="186"/>
      <c r="H14" s="186"/>
      <c r="I14" s="186"/>
      <c r="J14" s="186"/>
      <c r="K14" s="186"/>
      <c r="L14" s="186"/>
      <c r="M14" s="186"/>
      <c r="N14" s="186"/>
      <c r="O14" s="186"/>
      <c r="P14" s="186"/>
    </row>
    <row r="15" spans="1:16" x14ac:dyDescent="0.25">
      <c r="B15" t="s">
        <v>119</v>
      </c>
      <c r="C15" s="186"/>
      <c r="D15" s="186"/>
      <c r="E15" s="186">
        <v>1.3442553759999996</v>
      </c>
      <c r="F15" s="186">
        <v>2.3641604329599994</v>
      </c>
      <c r="G15" s="186">
        <v>0.82173358233599991</v>
      </c>
      <c r="H15" s="186">
        <v>0.57050724607999992</v>
      </c>
      <c r="I15" s="186">
        <v>0.34467027839999997</v>
      </c>
      <c r="J15" s="186"/>
      <c r="K15" s="186"/>
      <c r="L15" s="186"/>
      <c r="M15" s="186"/>
      <c r="N15" s="186"/>
      <c r="O15" s="186"/>
      <c r="P15" s="186"/>
    </row>
    <row r="16" spans="1:16" x14ac:dyDescent="0.25">
      <c r="B16" t="s">
        <v>118</v>
      </c>
      <c r="C16" s="186"/>
      <c r="D16" s="186"/>
      <c r="E16" s="186">
        <v>0.77109523199999974</v>
      </c>
      <c r="F16" s="186">
        <v>0.69677279999999986</v>
      </c>
      <c r="G16" s="186">
        <v>0.10498043519999999</v>
      </c>
      <c r="H16" s="186">
        <v>0.63724332118027394</v>
      </c>
      <c r="I16" s="186">
        <v>0.97797896588434763</v>
      </c>
      <c r="J16" s="186">
        <v>0.41736120976979302</v>
      </c>
      <c r="K16" s="186">
        <v>1.1945745077081991</v>
      </c>
      <c r="L16" s="186">
        <v>1.5743006423979626</v>
      </c>
      <c r="M16" s="186"/>
      <c r="N16" s="186"/>
      <c r="O16" s="186"/>
      <c r="P16" s="186"/>
    </row>
    <row r="17" spans="2:16" x14ac:dyDescent="0.25">
      <c r="B17" t="s">
        <v>74</v>
      </c>
      <c r="C17" s="186"/>
      <c r="D17" s="186"/>
      <c r="E17" s="186"/>
      <c r="F17" s="186"/>
      <c r="G17" s="186"/>
      <c r="H17" s="186"/>
      <c r="I17" s="186">
        <v>0.24154790399999992</v>
      </c>
      <c r="J17" s="186">
        <v>0.56924944214399986</v>
      </c>
      <c r="K17" s="186">
        <v>0.49121012919067986</v>
      </c>
      <c r="L17" s="186">
        <v>1.0774795869719997</v>
      </c>
      <c r="M17" s="186"/>
      <c r="N17" s="186"/>
      <c r="O17" s="186"/>
      <c r="P17" s="186"/>
    </row>
    <row r="18" spans="2:16" x14ac:dyDescent="0.25">
      <c r="B18" t="s">
        <v>168</v>
      </c>
      <c r="C18" s="186"/>
      <c r="D18" s="186"/>
      <c r="E18" s="186"/>
      <c r="F18" s="186"/>
      <c r="G18" s="186">
        <v>1.8908757935656106</v>
      </c>
      <c r="H18" s="186">
        <v>1.516345906482909</v>
      </c>
      <c r="I18" s="186">
        <v>0.46001014040034505</v>
      </c>
      <c r="J18" s="186">
        <v>0.46477735084298055</v>
      </c>
      <c r="K18" s="186">
        <v>0.84284055971274652</v>
      </c>
      <c r="L18" s="186">
        <v>0.84351909515787504</v>
      </c>
      <c r="M18" s="186"/>
      <c r="N18" s="186"/>
      <c r="O18" s="186"/>
      <c r="P18" s="186"/>
    </row>
    <row r="19" spans="2:16" x14ac:dyDescent="0.25">
      <c r="B19" t="s">
        <v>75</v>
      </c>
      <c r="C19" s="186">
        <v>0.14225777999999997</v>
      </c>
      <c r="D19" s="186">
        <v>0.25548335999999994</v>
      </c>
      <c r="E19" s="186">
        <v>1.6197568464269196</v>
      </c>
      <c r="F19" s="186">
        <v>2.1543733627481729</v>
      </c>
      <c r="G19" s="186">
        <v>3.7867672740481533</v>
      </c>
      <c r="H19" s="186">
        <v>12.392052065969253</v>
      </c>
      <c r="I19" s="186">
        <v>14.162781628788608</v>
      </c>
      <c r="J19" s="186">
        <v>13.665970996040619</v>
      </c>
      <c r="K19" s="186">
        <v>20.712890794826457</v>
      </c>
      <c r="L19" s="186">
        <v>22.205054801963243</v>
      </c>
      <c r="M19" s="186"/>
      <c r="N19" s="186"/>
      <c r="O19" s="186"/>
      <c r="P19" s="186"/>
    </row>
    <row r="20" spans="2:16" x14ac:dyDescent="0.25">
      <c r="B20" t="s">
        <v>130</v>
      </c>
      <c r="C20" s="186"/>
      <c r="D20" s="186"/>
      <c r="E20" s="186">
        <v>0.6564890095999999</v>
      </c>
      <c r="F20" s="186">
        <v>2.4089242143999994</v>
      </c>
      <c r="G20" s="186">
        <v>4.4077900659688511</v>
      </c>
      <c r="H20" s="186">
        <v>2.5800817003970313</v>
      </c>
      <c r="I20" s="186">
        <v>0.59578940354188625</v>
      </c>
      <c r="J20" s="186">
        <v>0.73970736335849763</v>
      </c>
      <c r="K20" s="186">
        <v>0.61126445298453258</v>
      </c>
      <c r="L20" s="186">
        <v>0.24218452377741606</v>
      </c>
      <c r="M20" s="186"/>
      <c r="N20" s="186"/>
      <c r="O20" s="186"/>
      <c r="P20" s="186"/>
    </row>
    <row r="21" spans="2:16" x14ac:dyDescent="0.25">
      <c r="B21" t="s">
        <v>144</v>
      </c>
      <c r="C21" s="186"/>
      <c r="D21" s="186"/>
      <c r="E21" s="186"/>
      <c r="F21" s="186">
        <v>0.76037331795999996</v>
      </c>
      <c r="G21" s="186">
        <v>0.94735036336</v>
      </c>
      <c r="H21" s="186">
        <v>0.23559107720399999</v>
      </c>
      <c r="I21" s="186"/>
      <c r="J21" s="186"/>
      <c r="K21" s="186"/>
      <c r="L21" s="186"/>
      <c r="M21" s="186"/>
      <c r="N21" s="186"/>
      <c r="O21" s="186"/>
      <c r="P21" s="186"/>
    </row>
    <row r="22" spans="2:16" x14ac:dyDescent="0.25">
      <c r="B22" t="s">
        <v>422</v>
      </c>
      <c r="C22" s="186"/>
      <c r="D22" s="186"/>
      <c r="E22" s="186"/>
      <c r="F22" s="186"/>
      <c r="G22" s="186"/>
      <c r="H22" s="186"/>
      <c r="I22" s="186"/>
      <c r="J22" s="186">
        <v>0.25477609580238103</v>
      </c>
      <c r="K22" s="186">
        <v>0.26455305658937978</v>
      </c>
      <c r="L22" s="186"/>
      <c r="M22" s="186"/>
      <c r="N22" s="186"/>
      <c r="O22" s="186"/>
      <c r="P22" s="186"/>
    </row>
    <row r="23" spans="2:16" x14ac:dyDescent="0.25">
      <c r="B23" t="s">
        <v>76</v>
      </c>
      <c r="C23" s="186"/>
      <c r="D23" s="186"/>
      <c r="E23" s="186"/>
      <c r="F23" s="186"/>
      <c r="G23" s="186"/>
      <c r="H23" s="186">
        <v>1.5039030433389184E-2</v>
      </c>
      <c r="I23" s="186"/>
      <c r="J23" s="186"/>
      <c r="K23" s="186"/>
      <c r="L23" s="186"/>
      <c r="M23" s="186"/>
      <c r="N23" s="186"/>
      <c r="O23" s="186"/>
      <c r="P23" s="186"/>
    </row>
    <row r="24" spans="2:16" x14ac:dyDescent="0.25">
      <c r="B24" t="s">
        <v>123</v>
      </c>
      <c r="C24" s="186"/>
      <c r="D24" s="186"/>
      <c r="E24" s="186"/>
      <c r="F24" s="186">
        <v>0.69826597319230732</v>
      </c>
      <c r="G24" s="186">
        <v>2.9925684565384601E-2</v>
      </c>
      <c r="H24" s="186"/>
      <c r="I24" s="186"/>
      <c r="J24" s="186"/>
      <c r="K24" s="186"/>
      <c r="L24" s="186"/>
      <c r="M24" s="186"/>
      <c r="N24" s="186"/>
      <c r="O24" s="186"/>
      <c r="P24" s="186"/>
    </row>
    <row r="25" spans="2:16" x14ac:dyDescent="0.25">
      <c r="B25" t="s">
        <v>77</v>
      </c>
      <c r="C25" s="186">
        <v>0.31083107920080638</v>
      </c>
      <c r="D25" s="186">
        <v>0.52894840526527309</v>
      </c>
      <c r="E25" s="186">
        <v>3.0427997933991078</v>
      </c>
      <c r="F25" s="186">
        <v>4.6876154879315841</v>
      </c>
      <c r="G25" s="186">
        <v>2.4393208432617923</v>
      </c>
      <c r="H25" s="186">
        <v>3.5550837908193094</v>
      </c>
      <c r="I25" s="186">
        <v>3.2095153429142065</v>
      </c>
      <c r="J25" s="186">
        <v>1.6462276307862069</v>
      </c>
      <c r="K25" s="186">
        <v>2.5789196635074201</v>
      </c>
      <c r="L25" s="186">
        <v>1.0085189814007169</v>
      </c>
      <c r="M25" s="186"/>
      <c r="N25" s="186"/>
      <c r="O25" s="186"/>
      <c r="P25" s="186"/>
    </row>
    <row r="26" spans="2:16" x14ac:dyDescent="0.25">
      <c r="B26" t="s">
        <v>148</v>
      </c>
      <c r="C26" s="186"/>
      <c r="D26" s="186"/>
      <c r="E26" s="186"/>
      <c r="F26" s="186"/>
      <c r="G26" s="186">
        <v>0.19272575470344827</v>
      </c>
      <c r="H26" s="186">
        <v>1.1809578160551724</v>
      </c>
      <c r="I26" s="186">
        <v>0.4961663046620689</v>
      </c>
      <c r="J26" s="186">
        <v>0.26653561820689653</v>
      </c>
      <c r="K26" s="186">
        <v>0.577357154515862</v>
      </c>
      <c r="L26" s="186">
        <v>0.18370454916413792</v>
      </c>
      <c r="M26" s="186"/>
      <c r="N26" s="186"/>
      <c r="O26" s="186"/>
      <c r="P26" s="186"/>
    </row>
    <row r="27" spans="2:16" x14ac:dyDescent="0.25">
      <c r="B27" t="s">
        <v>78</v>
      </c>
      <c r="C27" s="186"/>
      <c r="D27" s="186"/>
      <c r="E27" s="186"/>
      <c r="F27" s="186"/>
      <c r="G27" s="186">
        <v>0.28885809441846233</v>
      </c>
      <c r="H27" s="186">
        <v>0.57361963985719433</v>
      </c>
      <c r="I27" s="186">
        <v>1.0083049867421641</v>
      </c>
      <c r="J27" s="186">
        <v>1.1536952763998176</v>
      </c>
      <c r="K27" s="186">
        <v>0.7056395602963198</v>
      </c>
      <c r="L27" s="186">
        <v>1.3479512147203769</v>
      </c>
      <c r="M27" s="186"/>
      <c r="N27" s="186"/>
      <c r="O27" s="186"/>
      <c r="P27" s="186"/>
    </row>
    <row r="28" spans="2:16" x14ac:dyDescent="0.25">
      <c r="B28" t="s">
        <v>70</v>
      </c>
      <c r="C28" s="186">
        <v>0.63225679999999984</v>
      </c>
      <c r="D28" s="186">
        <v>0.99681252249999974</v>
      </c>
      <c r="E28" s="186">
        <v>1.3073840477576921</v>
      </c>
      <c r="F28" s="186">
        <v>3.9334931611558375</v>
      </c>
      <c r="G28" s="186">
        <v>4.3608311166021743</v>
      </c>
      <c r="H28" s="186">
        <v>5.0925816253751197</v>
      </c>
      <c r="I28" s="186">
        <v>4.8371556723279854</v>
      </c>
      <c r="J28" s="186">
        <v>16.469679821805368</v>
      </c>
      <c r="K28" s="186">
        <v>22.436212225744992</v>
      </c>
      <c r="L28" s="186">
        <v>23.712340749557679</v>
      </c>
      <c r="M28" s="186"/>
      <c r="N28" s="186"/>
      <c r="O28" s="186"/>
      <c r="P28" s="186"/>
    </row>
    <row r="29" spans="2:16" x14ac:dyDescent="0.25">
      <c r="B29" t="s">
        <v>79</v>
      </c>
      <c r="C29" s="186"/>
      <c r="D29" s="186"/>
      <c r="E29" s="186">
        <v>0.26488414765000001</v>
      </c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</row>
    <row r="30" spans="2:16" x14ac:dyDescent="0.25">
      <c r="B30" t="s">
        <v>55</v>
      </c>
      <c r="C30" s="186">
        <v>1.3935455999999997</v>
      </c>
      <c r="D30" s="186">
        <v>2.5548335999999994</v>
      </c>
      <c r="E30" s="186">
        <v>3.3445094399999991</v>
      </c>
      <c r="F30" s="186">
        <v>4.4775810577231994</v>
      </c>
      <c r="G30" s="186">
        <v>4.8921123120850609</v>
      </c>
      <c r="H30" s="186">
        <v>6.0797993450355001</v>
      </c>
      <c r="I30" s="186">
        <v>6.2221511337685049</v>
      </c>
      <c r="J30" s="186">
        <v>7.9981270354236127</v>
      </c>
      <c r="K30" s="186">
        <v>7.2775739615576782</v>
      </c>
      <c r="L30" s="186">
        <v>7.8485571812171493</v>
      </c>
      <c r="M30" s="186"/>
      <c r="N30" s="186"/>
      <c r="O30" s="186"/>
      <c r="P30" s="186"/>
    </row>
    <row r="31" spans="2:16" x14ac:dyDescent="0.25">
      <c r="B31" t="s">
        <v>149</v>
      </c>
      <c r="C31" s="186">
        <v>0.12185104661999994</v>
      </c>
      <c r="D31" s="186">
        <v>0.28218137111999986</v>
      </c>
      <c r="E31" s="186">
        <v>0.41685884369999981</v>
      </c>
      <c r="F31" s="186">
        <v>0.28859458409999983</v>
      </c>
      <c r="G31" s="186">
        <v>7.7907102249999999E-2</v>
      </c>
      <c r="H31" s="186">
        <v>5.0221835039999996E-2</v>
      </c>
      <c r="I31" s="186"/>
      <c r="J31" s="186"/>
      <c r="K31" s="186"/>
      <c r="L31" s="186"/>
      <c r="M31" s="186"/>
      <c r="N31" s="186"/>
      <c r="O31" s="186"/>
      <c r="P31" s="186"/>
    </row>
    <row r="32" spans="2:16" x14ac:dyDescent="0.25">
      <c r="B32" t="s">
        <v>125</v>
      </c>
      <c r="C32" s="186"/>
      <c r="D32" s="186"/>
      <c r="E32" s="186"/>
      <c r="F32" s="186">
        <v>5.451601999999999E-3</v>
      </c>
      <c r="G32" s="186">
        <v>5.451601999999999E-3</v>
      </c>
      <c r="H32" s="186">
        <v>8.177402999999998E-3</v>
      </c>
      <c r="I32" s="186"/>
      <c r="J32" s="186"/>
      <c r="K32" s="186"/>
      <c r="L32" s="186"/>
      <c r="M32" s="186"/>
      <c r="N32" s="186"/>
      <c r="O32" s="186"/>
      <c r="P32" s="186"/>
    </row>
    <row r="33" spans="2:16" x14ac:dyDescent="0.25">
      <c r="B33" t="s">
        <v>423</v>
      </c>
      <c r="C33" s="186"/>
      <c r="D33" s="186"/>
      <c r="E33" s="186"/>
      <c r="F33" s="186"/>
      <c r="G33" s="186"/>
      <c r="H33" s="186"/>
      <c r="I33" s="186"/>
      <c r="J33" s="186">
        <v>0.48506070729599993</v>
      </c>
      <c r="K33" s="186"/>
      <c r="L33" s="186"/>
      <c r="M33" s="186"/>
      <c r="N33" s="186"/>
      <c r="O33" s="186"/>
      <c r="P33" s="186"/>
    </row>
    <row r="34" spans="2:16" x14ac:dyDescent="0.25">
      <c r="B34" t="s">
        <v>80</v>
      </c>
      <c r="C34" s="186"/>
      <c r="D34" s="186"/>
      <c r="E34" s="186"/>
      <c r="F34" s="186"/>
      <c r="G34" s="186"/>
      <c r="H34" s="186">
        <v>5.9367945779999987E-2</v>
      </c>
      <c r="I34" s="186">
        <v>0.16820917970999996</v>
      </c>
      <c r="J34" s="186">
        <v>0.19789315259999996</v>
      </c>
      <c r="K34" s="186">
        <v>1.3783352135221929</v>
      </c>
      <c r="L34" s="186">
        <v>1.3376595023420337</v>
      </c>
      <c r="M34" s="186"/>
      <c r="N34" s="186"/>
      <c r="O34" s="186"/>
      <c r="P34" s="186"/>
    </row>
    <row r="35" spans="2:16" x14ac:dyDescent="0.25">
      <c r="B35" t="s">
        <v>81</v>
      </c>
      <c r="C35" s="186"/>
      <c r="D35" s="186"/>
      <c r="E35" s="186"/>
      <c r="F35" s="186">
        <v>3.6727906968086517</v>
      </c>
      <c r="G35" s="186">
        <v>10.08458387812078</v>
      </c>
      <c r="H35" s="186">
        <v>17.641211312341479</v>
      </c>
      <c r="I35" s="186">
        <v>8.4616734860513141</v>
      </c>
      <c r="J35" s="186">
        <v>9.3646065480602356</v>
      </c>
      <c r="K35" s="186">
        <v>15.05041776705241</v>
      </c>
      <c r="L35" s="186">
        <v>21.543325310465768</v>
      </c>
      <c r="M35" s="186"/>
      <c r="N35" s="186"/>
      <c r="O35" s="186"/>
      <c r="P35" s="186"/>
    </row>
    <row r="36" spans="2:16" x14ac:dyDescent="0.25">
      <c r="B36" t="s">
        <v>313</v>
      </c>
      <c r="C36" s="186"/>
      <c r="D36" s="186"/>
      <c r="E36" s="186"/>
      <c r="F36" s="186"/>
      <c r="G36" s="186"/>
      <c r="H36" s="186"/>
      <c r="I36" s="186"/>
      <c r="J36" s="186">
        <v>4.3703004783106583E-2</v>
      </c>
      <c r="K36" s="186"/>
      <c r="L36" s="186"/>
      <c r="M36" s="186"/>
      <c r="N36" s="186"/>
      <c r="O36" s="186"/>
      <c r="P36" s="186"/>
    </row>
    <row r="37" spans="2:16" x14ac:dyDescent="0.25">
      <c r="B37" t="s">
        <v>82</v>
      </c>
      <c r="C37" s="186">
        <v>5.0580543999999991E-2</v>
      </c>
      <c r="D37" s="186"/>
      <c r="E37" s="186"/>
      <c r="F37" s="186"/>
      <c r="G37" s="186">
        <v>0.22634793439999998</v>
      </c>
      <c r="H37" s="186">
        <v>0.21812859599999995</v>
      </c>
      <c r="I37" s="186">
        <v>0.33509610399999995</v>
      </c>
      <c r="J37" s="186">
        <v>1.3277392799999999E-2</v>
      </c>
      <c r="K37" s="186"/>
      <c r="L37" s="186"/>
      <c r="M37" s="186"/>
      <c r="N37" s="186"/>
      <c r="O37" s="186"/>
      <c r="P37" s="186"/>
    </row>
    <row r="38" spans="2:16" x14ac:dyDescent="0.25">
      <c r="B38" t="s">
        <v>105</v>
      </c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>
        <v>136.39402918149653</v>
      </c>
      <c r="N38" s="186">
        <v>145.21879960502065</v>
      </c>
      <c r="O38" s="186">
        <v>155.30394470539005</v>
      </c>
      <c r="P38" s="186">
        <v>166.8448482352141</v>
      </c>
    </row>
    <row r="39" spans="2:16" x14ac:dyDescent="0.25">
      <c r="B39" t="s">
        <v>91</v>
      </c>
      <c r="C39" s="186">
        <v>9.3782960205525114</v>
      </c>
      <c r="D39" s="186">
        <v>17.859774868641367</v>
      </c>
      <c r="E39" s="186">
        <v>30.429337960029326</v>
      </c>
      <c r="F39" s="186">
        <v>49.72793885210433</v>
      </c>
      <c r="G39" s="186">
        <v>70.958696768873523</v>
      </c>
      <c r="H39" s="186">
        <v>100.7277285773081</v>
      </c>
      <c r="I39" s="186">
        <v>96.143706927805255</v>
      </c>
      <c r="J39" s="186">
        <v>96.511614625032323</v>
      </c>
      <c r="K39" s="186">
        <v>114.7727624410408</v>
      </c>
      <c r="L39" s="186">
        <v>124.72203808082975</v>
      </c>
      <c r="M39" s="186">
        <v>136.39402918149653</v>
      </c>
      <c r="N39" s="186">
        <v>145.21879960502065</v>
      </c>
      <c r="O39" s="186">
        <v>155.30394470539005</v>
      </c>
      <c r="P39" s="186">
        <v>166.8448482352141</v>
      </c>
    </row>
  </sheetData>
  <phoneticPr fontId="2"/>
  <hyperlinks>
    <hyperlink ref="A1" location="Index!C6" display="Back to Index" xr:uid="{C9C3831E-4677-41C9-8A32-689FCCD2E309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0ABE6-BF3B-4E7F-9D10-3618E9AA8E13}">
  <sheetPr codeName="Sheet7">
    <tabColor rgb="FFCCFFFF"/>
  </sheetPr>
  <dimension ref="A1:P39"/>
  <sheetViews>
    <sheetView showGridLines="0" showZero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456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269">
        <v>0</v>
      </c>
      <c r="D9" s="269">
        <v>0</v>
      </c>
      <c r="E9" s="269">
        <v>0</v>
      </c>
      <c r="F9" s="269">
        <v>0</v>
      </c>
      <c r="G9" s="269">
        <v>0</v>
      </c>
      <c r="H9" s="269">
        <v>0</v>
      </c>
      <c r="I9" s="269">
        <v>0</v>
      </c>
      <c r="J9" s="269">
        <v>23639.682265590429</v>
      </c>
      <c r="K9" s="269">
        <v>0</v>
      </c>
      <c r="L9" s="269">
        <v>0</v>
      </c>
      <c r="M9" s="269">
        <v>0</v>
      </c>
      <c r="N9" s="269">
        <v>0</v>
      </c>
      <c r="O9" s="269">
        <v>0</v>
      </c>
      <c r="P9" s="269">
        <v>0</v>
      </c>
    </row>
    <row r="10" spans="1:16" x14ac:dyDescent="0.25">
      <c r="B10" t="s">
        <v>129</v>
      </c>
      <c r="C10" s="269">
        <v>0</v>
      </c>
      <c r="D10" s="269">
        <v>0</v>
      </c>
      <c r="E10" s="269">
        <v>0</v>
      </c>
      <c r="F10" s="269">
        <v>27582.540810989205</v>
      </c>
      <c r="G10" s="269">
        <v>24106.025116452594</v>
      </c>
      <c r="H10" s="269">
        <v>18090.473253127897</v>
      </c>
      <c r="I10" s="269">
        <v>17629.932830072197</v>
      </c>
      <c r="J10" s="269">
        <v>15595.370997036276</v>
      </c>
      <c r="K10" s="269">
        <v>14980.964473035556</v>
      </c>
      <c r="L10" s="269">
        <v>13735.88507736322</v>
      </c>
      <c r="M10" s="269">
        <v>0</v>
      </c>
      <c r="N10" s="269">
        <v>0</v>
      </c>
      <c r="O10" s="269">
        <v>0</v>
      </c>
      <c r="P10" s="269">
        <v>0</v>
      </c>
    </row>
    <row r="11" spans="1:16" x14ac:dyDescent="0.25">
      <c r="B11" t="s">
        <v>46</v>
      </c>
      <c r="C11" s="269">
        <v>42366.75140016948</v>
      </c>
      <c r="D11" s="269">
        <v>41561.556563398342</v>
      </c>
      <c r="E11" s="269">
        <v>47174.816859233288</v>
      </c>
      <c r="F11" s="269">
        <v>47265.690446924549</v>
      </c>
      <c r="G11" s="269">
        <v>39577.364910779506</v>
      </c>
      <c r="H11" s="269">
        <v>36860.511431484963</v>
      </c>
      <c r="I11" s="269">
        <v>33070.409189124068</v>
      </c>
      <c r="J11" s="269">
        <v>30221.48830803379</v>
      </c>
      <c r="K11" s="269">
        <v>27291.070920878181</v>
      </c>
      <c r="L11" s="269">
        <v>25274.660395362102</v>
      </c>
      <c r="M11" s="269">
        <v>0</v>
      </c>
      <c r="N11" s="269">
        <v>0</v>
      </c>
      <c r="O11" s="269">
        <v>0</v>
      </c>
      <c r="P11" s="269">
        <v>0</v>
      </c>
    </row>
    <row r="12" spans="1:16" x14ac:dyDescent="0.25">
      <c r="B12" t="s">
        <v>564</v>
      </c>
      <c r="C12" s="269">
        <v>0</v>
      </c>
      <c r="D12" s="269">
        <v>0</v>
      </c>
      <c r="E12" s="269">
        <v>0</v>
      </c>
      <c r="F12" s="269">
        <v>0</v>
      </c>
      <c r="G12" s="269">
        <v>0</v>
      </c>
      <c r="H12" s="269">
        <v>0</v>
      </c>
      <c r="I12" s="269">
        <v>0</v>
      </c>
      <c r="J12" s="269">
        <v>0</v>
      </c>
      <c r="K12" s="269">
        <v>39137.97305120324</v>
      </c>
      <c r="L12" s="269">
        <v>15633.040452593525</v>
      </c>
      <c r="M12" s="269">
        <v>0</v>
      </c>
      <c r="N12" s="269">
        <v>0</v>
      </c>
      <c r="O12" s="269">
        <v>0</v>
      </c>
      <c r="P12" s="269">
        <v>0</v>
      </c>
    </row>
    <row r="13" spans="1:16" x14ac:dyDescent="0.25">
      <c r="B13" t="s">
        <v>120</v>
      </c>
      <c r="C13" s="269">
        <v>0</v>
      </c>
      <c r="D13" s="269">
        <v>0</v>
      </c>
      <c r="E13" s="269">
        <v>26616.377285985211</v>
      </c>
      <c r="F13" s="269">
        <v>24711.228103298774</v>
      </c>
      <c r="G13" s="269">
        <v>23488.929612596556</v>
      </c>
      <c r="H13" s="269">
        <v>26886.393529163019</v>
      </c>
      <c r="I13" s="269">
        <v>24244.689142710547</v>
      </c>
      <c r="J13" s="269">
        <v>24430.463513226165</v>
      </c>
      <c r="K13" s="269">
        <v>22902.621255545564</v>
      </c>
      <c r="L13" s="269">
        <v>22886.211643863164</v>
      </c>
      <c r="M13" s="269">
        <v>0</v>
      </c>
      <c r="N13" s="269">
        <v>0</v>
      </c>
      <c r="O13" s="269">
        <v>0</v>
      </c>
      <c r="P13" s="269">
        <v>0</v>
      </c>
    </row>
    <row r="14" spans="1:16" x14ac:dyDescent="0.25">
      <c r="B14" t="s">
        <v>121</v>
      </c>
      <c r="C14" s="269">
        <v>0</v>
      </c>
      <c r="D14" s="269">
        <v>0</v>
      </c>
      <c r="E14" s="269">
        <v>0</v>
      </c>
      <c r="F14" s="269">
        <v>28423.036411006724</v>
      </c>
      <c r="G14" s="269">
        <v>0</v>
      </c>
      <c r="H14" s="269">
        <v>0</v>
      </c>
      <c r="I14" s="269">
        <v>0</v>
      </c>
      <c r="J14" s="269">
        <v>0</v>
      </c>
      <c r="K14" s="269">
        <v>0</v>
      </c>
      <c r="L14" s="269">
        <v>0</v>
      </c>
      <c r="M14" s="269">
        <v>0</v>
      </c>
      <c r="N14" s="269">
        <v>0</v>
      </c>
      <c r="O14" s="269">
        <v>0</v>
      </c>
      <c r="P14" s="269">
        <v>0</v>
      </c>
    </row>
    <row r="15" spans="1:16" x14ac:dyDescent="0.25">
      <c r="B15" t="s">
        <v>119</v>
      </c>
      <c r="C15" s="269">
        <v>0</v>
      </c>
      <c r="D15" s="269">
        <v>0</v>
      </c>
      <c r="E15" s="269">
        <v>31383.827022133511</v>
      </c>
      <c r="F15" s="269">
        <v>28196.829533954518</v>
      </c>
      <c r="G15" s="269">
        <v>25011.824311104305</v>
      </c>
      <c r="H15" s="269">
        <v>23500.106835283736</v>
      </c>
      <c r="I15" s="269">
        <v>22447.06478220256</v>
      </c>
      <c r="J15" s="269">
        <v>0</v>
      </c>
      <c r="K15" s="269">
        <v>0</v>
      </c>
      <c r="L15" s="269">
        <v>0</v>
      </c>
      <c r="M15" s="269">
        <v>0</v>
      </c>
      <c r="N15" s="269">
        <v>0</v>
      </c>
      <c r="O15" s="269">
        <v>0</v>
      </c>
      <c r="P15" s="269">
        <v>0</v>
      </c>
    </row>
    <row r="16" spans="1:16" x14ac:dyDescent="0.25">
      <c r="B16" t="s">
        <v>118</v>
      </c>
      <c r="C16" s="269">
        <v>0</v>
      </c>
      <c r="D16" s="269">
        <v>0</v>
      </c>
      <c r="E16" s="269">
        <v>33384.119643600206</v>
      </c>
      <c r="F16" s="269">
        <v>30143.606625936394</v>
      </c>
      <c r="G16" s="269">
        <v>27135.144753834073</v>
      </c>
      <c r="H16" s="269">
        <v>28139.118447593617</v>
      </c>
      <c r="I16" s="269">
        <v>22287.060672232157</v>
      </c>
      <c r="J16" s="269">
        <v>23155.938534507484</v>
      </c>
      <c r="K16" s="269">
        <v>23528.327753492478</v>
      </c>
      <c r="L16" s="269">
        <v>19079.069003050296</v>
      </c>
      <c r="M16" s="269">
        <v>0</v>
      </c>
      <c r="N16" s="269">
        <v>0</v>
      </c>
      <c r="O16" s="269">
        <v>0</v>
      </c>
      <c r="P16" s="269">
        <v>0</v>
      </c>
    </row>
    <row r="17" spans="2:16" x14ac:dyDescent="0.25">
      <c r="B17" t="s">
        <v>74</v>
      </c>
      <c r="C17" s="269">
        <v>0</v>
      </c>
      <c r="D17" s="269">
        <v>0</v>
      </c>
      <c r="E17" s="269">
        <v>0</v>
      </c>
      <c r="F17" s="269">
        <v>0</v>
      </c>
      <c r="G17" s="269">
        <v>0</v>
      </c>
      <c r="H17" s="269">
        <v>0</v>
      </c>
      <c r="I17" s="269">
        <v>35451.692625074822</v>
      </c>
      <c r="J17" s="269">
        <v>39875.189640728946</v>
      </c>
      <c r="K17" s="269">
        <v>36631.607780474325</v>
      </c>
      <c r="L17" s="269">
        <v>26851.751393754708</v>
      </c>
      <c r="M17" s="269">
        <v>0</v>
      </c>
      <c r="N17" s="269">
        <v>0</v>
      </c>
      <c r="O17" s="269">
        <v>0</v>
      </c>
      <c r="P17" s="269">
        <v>0</v>
      </c>
    </row>
    <row r="18" spans="2:16" x14ac:dyDescent="0.25">
      <c r="B18" t="s">
        <v>168</v>
      </c>
      <c r="C18" s="269">
        <v>0</v>
      </c>
      <c r="D18" s="269">
        <v>0</v>
      </c>
      <c r="E18" s="269">
        <v>0</v>
      </c>
      <c r="F18" s="269">
        <v>0</v>
      </c>
      <c r="G18" s="269">
        <v>20623.759877322416</v>
      </c>
      <c r="H18" s="269">
        <v>20004.99431423753</v>
      </c>
      <c r="I18" s="269">
        <v>19718.782791750938</v>
      </c>
      <c r="J18" s="269">
        <v>23207.416433954004</v>
      </c>
      <c r="K18" s="269">
        <v>18566.829111808871</v>
      </c>
      <c r="L18" s="269">
        <v>16370.32914554403</v>
      </c>
      <c r="M18" s="269">
        <v>0</v>
      </c>
      <c r="N18" s="269">
        <v>0</v>
      </c>
      <c r="O18" s="269">
        <v>0</v>
      </c>
      <c r="P18" s="269">
        <v>0</v>
      </c>
    </row>
    <row r="19" spans="2:16" x14ac:dyDescent="0.25">
      <c r="B19" t="s">
        <v>75</v>
      </c>
      <c r="C19" s="269">
        <v>31632.716326657148</v>
      </c>
      <c r="D19" s="269">
        <v>36305.581702072501</v>
      </c>
      <c r="E19" s="269">
        <v>33027.8172601486</v>
      </c>
      <c r="F19" s="269">
        <v>28060.045192719605</v>
      </c>
      <c r="G19" s="269">
        <v>25437.193278863255</v>
      </c>
      <c r="H19" s="269">
        <v>24551.449473324916</v>
      </c>
      <c r="I19" s="269">
        <v>20188.757973728068</v>
      </c>
      <c r="J19" s="269">
        <v>20510.028746811433</v>
      </c>
      <c r="K19" s="269">
        <v>18349.050528634518</v>
      </c>
      <c r="L19" s="269">
        <v>16915.723139559683</v>
      </c>
      <c r="M19" s="269">
        <v>0</v>
      </c>
      <c r="N19" s="269">
        <v>0</v>
      </c>
      <c r="O19" s="269">
        <v>0</v>
      </c>
      <c r="P19" s="269">
        <v>0</v>
      </c>
    </row>
    <row r="20" spans="2:16" x14ac:dyDescent="0.25">
      <c r="B20" t="s">
        <v>130</v>
      </c>
      <c r="C20" s="269">
        <v>0</v>
      </c>
      <c r="D20" s="269">
        <v>0</v>
      </c>
      <c r="E20" s="269">
        <v>43953.175249027918</v>
      </c>
      <c r="F20" s="269">
        <v>38689.231093496746</v>
      </c>
      <c r="G20" s="269">
        <v>29982.081490202017</v>
      </c>
      <c r="H20" s="269">
        <v>17447.568347761535</v>
      </c>
      <c r="I20" s="269">
        <v>16747.000755412686</v>
      </c>
      <c r="J20" s="269">
        <v>14438.251550005289</v>
      </c>
      <c r="K20" s="269">
        <v>13832.463159258094</v>
      </c>
      <c r="L20" s="269">
        <v>13463.74947725017</v>
      </c>
      <c r="M20" s="269">
        <v>0</v>
      </c>
      <c r="N20" s="269">
        <v>0</v>
      </c>
      <c r="O20" s="269">
        <v>0</v>
      </c>
      <c r="P20" s="269">
        <v>0</v>
      </c>
    </row>
    <row r="21" spans="2:16" x14ac:dyDescent="0.25">
      <c r="B21" t="s">
        <v>144</v>
      </c>
      <c r="C21" s="269">
        <v>0</v>
      </c>
      <c r="D21" s="269">
        <v>0</v>
      </c>
      <c r="E21" s="269">
        <v>0</v>
      </c>
      <c r="F21" s="269">
        <v>25951.722270124243</v>
      </c>
      <c r="G21" s="269">
        <v>23438.910372042414</v>
      </c>
      <c r="H21" s="269">
        <v>21883.99277756114</v>
      </c>
      <c r="I21" s="269">
        <v>0</v>
      </c>
      <c r="J21" s="269">
        <v>0</v>
      </c>
      <c r="K21" s="269">
        <v>0</v>
      </c>
      <c r="L21" s="269">
        <v>0</v>
      </c>
      <c r="M21" s="269">
        <v>0</v>
      </c>
      <c r="N21" s="269">
        <v>0</v>
      </c>
      <c r="O21" s="269">
        <v>0</v>
      </c>
      <c r="P21" s="269">
        <v>0</v>
      </c>
    </row>
    <row r="22" spans="2:16" x14ac:dyDescent="0.25">
      <c r="B22" t="s">
        <v>422</v>
      </c>
      <c r="C22" s="269">
        <v>0</v>
      </c>
      <c r="D22" s="269">
        <v>0</v>
      </c>
      <c r="E22" s="269">
        <v>0</v>
      </c>
      <c r="F22" s="269">
        <v>0</v>
      </c>
      <c r="G22" s="269">
        <v>0</v>
      </c>
      <c r="H22" s="269">
        <v>0</v>
      </c>
      <c r="I22" s="269">
        <v>0</v>
      </c>
      <c r="J22" s="269">
        <v>15996.698623617671</v>
      </c>
      <c r="K22" s="269">
        <v>15322.381210101383</v>
      </c>
      <c r="L22" s="269">
        <v>0</v>
      </c>
      <c r="M22" s="269">
        <v>0</v>
      </c>
      <c r="N22" s="269">
        <v>0</v>
      </c>
      <c r="O22" s="269">
        <v>0</v>
      </c>
      <c r="P22" s="269">
        <v>0</v>
      </c>
    </row>
    <row r="23" spans="2:16" x14ac:dyDescent="0.25">
      <c r="B23" t="s">
        <v>76</v>
      </c>
      <c r="C23" s="269">
        <v>0</v>
      </c>
      <c r="D23" s="269">
        <v>0</v>
      </c>
      <c r="E23" s="269">
        <v>0</v>
      </c>
      <c r="F23" s="269">
        <v>0</v>
      </c>
      <c r="G23" s="269">
        <v>0</v>
      </c>
      <c r="H23" s="269">
        <v>13301.631769549205</v>
      </c>
      <c r="I23" s="269">
        <v>0</v>
      </c>
      <c r="J23" s="269">
        <v>0</v>
      </c>
      <c r="K23" s="269">
        <v>0</v>
      </c>
      <c r="L23" s="269">
        <v>0</v>
      </c>
      <c r="M23" s="269">
        <v>0</v>
      </c>
      <c r="N23" s="269">
        <v>0</v>
      </c>
      <c r="O23" s="269">
        <v>0</v>
      </c>
      <c r="P23" s="269">
        <v>0</v>
      </c>
    </row>
    <row r="24" spans="2:16" x14ac:dyDescent="0.25">
      <c r="B24" t="s">
        <v>123</v>
      </c>
      <c r="C24" s="269">
        <v>0</v>
      </c>
      <c r="D24" s="269">
        <v>0</v>
      </c>
      <c r="E24" s="269">
        <v>0</v>
      </c>
      <c r="F24" s="269">
        <v>20436.949537344823</v>
      </c>
      <c r="G24" s="269">
        <v>19264.242940679993</v>
      </c>
      <c r="H24" s="269">
        <v>0</v>
      </c>
      <c r="I24" s="269">
        <v>0</v>
      </c>
      <c r="J24" s="269">
        <v>0</v>
      </c>
      <c r="K24" s="269">
        <v>0</v>
      </c>
      <c r="L24" s="269">
        <v>0</v>
      </c>
      <c r="M24" s="269">
        <v>0</v>
      </c>
      <c r="N24" s="269">
        <v>0</v>
      </c>
      <c r="O24" s="269">
        <v>0</v>
      </c>
      <c r="P24" s="269">
        <v>0</v>
      </c>
    </row>
    <row r="25" spans="2:16" x14ac:dyDescent="0.25">
      <c r="B25" t="s">
        <v>77</v>
      </c>
      <c r="C25" s="269">
        <v>46665.217768102681</v>
      </c>
      <c r="D25" s="269">
        <v>32720.930487199446</v>
      </c>
      <c r="E25" s="269">
        <v>26169.143088905683</v>
      </c>
      <c r="F25" s="269">
        <v>23766.816136942376</v>
      </c>
      <c r="G25" s="269">
        <v>20619.242175705716</v>
      </c>
      <c r="H25" s="269">
        <v>17491.09059071475</v>
      </c>
      <c r="I25" s="269">
        <v>16158.899836034156</v>
      </c>
      <c r="J25" s="269">
        <v>14331.456031657706</v>
      </c>
      <c r="K25" s="269">
        <v>15999.62518170634</v>
      </c>
      <c r="L25" s="269">
        <v>16063.649421689306</v>
      </c>
      <c r="M25" s="269">
        <v>0</v>
      </c>
      <c r="N25" s="269">
        <v>0</v>
      </c>
      <c r="O25" s="269">
        <v>0</v>
      </c>
      <c r="P25" s="269">
        <v>0</v>
      </c>
    </row>
    <row r="26" spans="2:16" x14ac:dyDescent="0.25">
      <c r="B26" t="s">
        <v>148</v>
      </c>
      <c r="C26" s="269">
        <v>0</v>
      </c>
      <c r="D26" s="269">
        <v>0</v>
      </c>
      <c r="E26" s="269">
        <v>0</v>
      </c>
      <c r="F26" s="269">
        <v>0</v>
      </c>
      <c r="G26" s="269">
        <v>19141.409463344411</v>
      </c>
      <c r="H26" s="269">
        <v>18244.428407674073</v>
      </c>
      <c r="I26" s="269">
        <v>17487.787796947276</v>
      </c>
      <c r="J26" s="269">
        <v>12947.07868010713</v>
      </c>
      <c r="K26" s="269">
        <v>12261.831115539599</v>
      </c>
      <c r="L26" s="269">
        <v>11915.027138347812</v>
      </c>
      <c r="M26" s="269">
        <v>0</v>
      </c>
      <c r="N26" s="269">
        <v>0</v>
      </c>
      <c r="O26" s="269">
        <v>0</v>
      </c>
      <c r="P26" s="269">
        <v>0</v>
      </c>
    </row>
    <row r="27" spans="2:16" x14ac:dyDescent="0.25">
      <c r="B27" t="s">
        <v>78</v>
      </c>
      <c r="C27" s="269">
        <v>0</v>
      </c>
      <c r="D27" s="269">
        <v>0</v>
      </c>
      <c r="E27" s="269">
        <v>0</v>
      </c>
      <c r="F27" s="269">
        <v>0</v>
      </c>
      <c r="G27" s="269">
        <v>17811.157708190865</v>
      </c>
      <c r="H27" s="269">
        <v>15679.344993324483</v>
      </c>
      <c r="I27" s="269">
        <v>23079.4066484414</v>
      </c>
      <c r="J27" s="269">
        <v>21877.30818633224</v>
      </c>
      <c r="K27" s="269">
        <v>20026.566229646814</v>
      </c>
      <c r="L27" s="269">
        <v>20319.449131789792</v>
      </c>
      <c r="M27" s="269">
        <v>0</v>
      </c>
      <c r="N27" s="269">
        <v>0</v>
      </c>
      <c r="O27" s="269">
        <v>0</v>
      </c>
      <c r="P27" s="269">
        <v>0</v>
      </c>
    </row>
    <row r="28" spans="2:16" x14ac:dyDescent="0.25">
      <c r="B28" t="s">
        <v>70</v>
      </c>
      <c r="C28" s="269">
        <v>47449.074489985724</v>
      </c>
      <c r="D28" s="269">
        <v>37767.145426285526</v>
      </c>
      <c r="E28" s="269">
        <v>31292.02572793165</v>
      </c>
      <c r="F28" s="269">
        <v>30872.75565473218</v>
      </c>
      <c r="G28" s="269">
        <v>28321.274661611606</v>
      </c>
      <c r="H28" s="269">
        <v>24156.538717659616</v>
      </c>
      <c r="I28" s="269">
        <v>20585.147026125549</v>
      </c>
      <c r="J28" s="269">
        <v>17392.403710380004</v>
      </c>
      <c r="K28" s="269">
        <v>16215.486133311764</v>
      </c>
      <c r="L28" s="269">
        <v>15534.627709846764</v>
      </c>
      <c r="M28" s="269">
        <v>0</v>
      </c>
      <c r="N28" s="269">
        <v>0</v>
      </c>
      <c r="O28" s="269">
        <v>0</v>
      </c>
      <c r="P28" s="269">
        <v>0</v>
      </c>
    </row>
    <row r="29" spans="2:16" x14ac:dyDescent="0.25">
      <c r="B29" t="s">
        <v>79</v>
      </c>
      <c r="C29" s="269">
        <v>0</v>
      </c>
      <c r="D29" s="269">
        <v>0</v>
      </c>
      <c r="E29" s="269">
        <v>27302.925268061168</v>
      </c>
      <c r="F29" s="269">
        <v>0</v>
      </c>
      <c r="G29" s="269">
        <v>0</v>
      </c>
      <c r="H29" s="269">
        <v>0</v>
      </c>
      <c r="I29" s="269">
        <v>0</v>
      </c>
      <c r="J29" s="269">
        <v>0</v>
      </c>
      <c r="K29" s="269">
        <v>0</v>
      </c>
      <c r="L29" s="269">
        <v>0</v>
      </c>
      <c r="M29" s="269">
        <v>0</v>
      </c>
      <c r="N29" s="269">
        <v>0</v>
      </c>
      <c r="O29" s="269">
        <v>0</v>
      </c>
      <c r="P29" s="269">
        <v>0</v>
      </c>
    </row>
    <row r="30" spans="2:16" x14ac:dyDescent="0.25">
      <c r="B30" t="s">
        <v>55</v>
      </c>
      <c r="C30" s="269">
        <v>53819.552083548624</v>
      </c>
      <c r="D30" s="269">
        <v>52944.7397278633</v>
      </c>
      <c r="E30" s="269">
        <v>47941.151137124056</v>
      </c>
      <c r="F30" s="269">
        <v>41124.95812610937</v>
      </c>
      <c r="G30" s="269">
        <v>37384.97614507551</v>
      </c>
      <c r="H30" s="269">
        <v>36366.071694902494</v>
      </c>
      <c r="I30" s="269">
        <v>34757.896753096953</v>
      </c>
      <c r="J30" s="269">
        <v>31350.203233848337</v>
      </c>
      <c r="K30" s="269">
        <v>26968.860339462506</v>
      </c>
      <c r="L30" s="269">
        <v>24360.058419493562</v>
      </c>
      <c r="M30" s="269">
        <v>0</v>
      </c>
      <c r="N30" s="269">
        <v>0</v>
      </c>
      <c r="O30" s="269">
        <v>0</v>
      </c>
      <c r="P30" s="269">
        <v>0</v>
      </c>
    </row>
    <row r="31" spans="2:16" x14ac:dyDescent="0.25">
      <c r="B31" t="s">
        <v>149</v>
      </c>
      <c r="C31" s="269">
        <v>31185.616417809986</v>
      </c>
      <c r="D31" s="269">
        <v>29310.949787974096</v>
      </c>
      <c r="E31" s="269">
        <v>26791.757232620406</v>
      </c>
      <c r="F31" s="269">
        <v>24467.273106262786</v>
      </c>
      <c r="G31" s="269">
        <v>22688.766938620454</v>
      </c>
      <c r="H31" s="269">
        <v>21852.959437939182</v>
      </c>
      <c r="I31" s="269">
        <v>0</v>
      </c>
      <c r="J31" s="269">
        <v>0</v>
      </c>
      <c r="K31" s="269">
        <v>0</v>
      </c>
      <c r="L31" s="269">
        <v>0</v>
      </c>
      <c r="M31" s="269">
        <v>0</v>
      </c>
      <c r="N31" s="269">
        <v>0</v>
      </c>
      <c r="O31" s="269">
        <v>0</v>
      </c>
      <c r="P31" s="269">
        <v>0</v>
      </c>
    </row>
    <row r="32" spans="2:16" x14ac:dyDescent="0.25">
      <c r="B32" t="s">
        <v>125</v>
      </c>
      <c r="C32" s="269">
        <v>0</v>
      </c>
      <c r="D32" s="269">
        <v>0</v>
      </c>
      <c r="E32" s="269">
        <v>0</v>
      </c>
      <c r="F32" s="269">
        <v>28173.02713443472</v>
      </c>
      <c r="G32" s="269">
        <v>25712.761193865932</v>
      </c>
      <c r="H32" s="269">
        <v>23951.205637235373</v>
      </c>
      <c r="I32" s="269">
        <v>0</v>
      </c>
      <c r="J32" s="269">
        <v>0</v>
      </c>
      <c r="K32" s="269">
        <v>0</v>
      </c>
      <c r="L32" s="269">
        <v>0</v>
      </c>
      <c r="M32" s="269">
        <v>0</v>
      </c>
      <c r="N32" s="269">
        <v>0</v>
      </c>
      <c r="O32" s="269">
        <v>0</v>
      </c>
      <c r="P32" s="269">
        <v>0</v>
      </c>
    </row>
    <row r="33" spans="2:16" x14ac:dyDescent="0.25">
      <c r="B33" t="s">
        <v>423</v>
      </c>
      <c r="C33" s="269">
        <v>0</v>
      </c>
      <c r="D33" s="269">
        <v>0</v>
      </c>
      <c r="E33" s="269">
        <v>0</v>
      </c>
      <c r="F33" s="269">
        <v>0</v>
      </c>
      <c r="G33" s="269">
        <v>0</v>
      </c>
      <c r="H33" s="269">
        <v>0</v>
      </c>
      <c r="I33" s="269">
        <v>0</v>
      </c>
      <c r="J33" s="269">
        <v>23639.682265590429</v>
      </c>
      <c r="K33" s="269">
        <v>0</v>
      </c>
      <c r="L33" s="269">
        <v>0</v>
      </c>
      <c r="M33" s="269">
        <v>0</v>
      </c>
      <c r="N33" s="269">
        <v>0</v>
      </c>
      <c r="O33" s="269">
        <v>0</v>
      </c>
      <c r="P33" s="269">
        <v>0</v>
      </c>
    </row>
    <row r="34" spans="2:16" x14ac:dyDescent="0.25">
      <c r="B34" t="s">
        <v>80</v>
      </c>
      <c r="C34" s="269">
        <v>0</v>
      </c>
      <c r="D34" s="269">
        <v>0</v>
      </c>
      <c r="E34" s="269">
        <v>0</v>
      </c>
      <c r="F34" s="269">
        <v>0</v>
      </c>
      <c r="G34" s="269">
        <v>0</v>
      </c>
      <c r="H34" s="269">
        <v>20217.338737367405</v>
      </c>
      <c r="I34" s="269">
        <v>19975.91992773884</v>
      </c>
      <c r="J34" s="269">
        <v>20142.687847603684</v>
      </c>
      <c r="K34" s="269">
        <v>11378.557992599226</v>
      </c>
      <c r="L34" s="269">
        <v>13642.505487886856</v>
      </c>
      <c r="M34" s="269">
        <v>0</v>
      </c>
      <c r="N34" s="269">
        <v>0</v>
      </c>
      <c r="O34" s="269">
        <v>0</v>
      </c>
      <c r="P34" s="269">
        <v>0</v>
      </c>
    </row>
    <row r="35" spans="2:16" x14ac:dyDescent="0.25">
      <c r="B35" t="s">
        <v>81</v>
      </c>
      <c r="C35" s="269">
        <v>0</v>
      </c>
      <c r="D35" s="269">
        <v>0</v>
      </c>
      <c r="E35" s="269">
        <v>0</v>
      </c>
      <c r="F35" s="269">
        <v>34055.546739948266</v>
      </c>
      <c r="G35" s="269">
        <v>30084.202830952156</v>
      </c>
      <c r="H35" s="269">
        <v>16621.696381457226</v>
      </c>
      <c r="I35" s="269">
        <v>17986.413491385829</v>
      </c>
      <c r="J35" s="269">
        <v>15863.810066611817</v>
      </c>
      <c r="K35" s="269">
        <v>14336.844147349448</v>
      </c>
      <c r="L35" s="269">
        <v>12095.813203375386</v>
      </c>
      <c r="M35" s="269">
        <v>0</v>
      </c>
      <c r="N35" s="269">
        <v>0</v>
      </c>
      <c r="O35" s="269">
        <v>0</v>
      </c>
      <c r="P35" s="269">
        <v>0</v>
      </c>
    </row>
    <row r="36" spans="2:16" x14ac:dyDescent="0.25">
      <c r="B36" t="s">
        <v>313</v>
      </c>
      <c r="C36" s="269">
        <v>0</v>
      </c>
      <c r="D36" s="269">
        <v>0</v>
      </c>
      <c r="E36" s="269">
        <v>0</v>
      </c>
      <c r="F36" s="269">
        <v>0</v>
      </c>
      <c r="G36" s="269">
        <v>0</v>
      </c>
      <c r="H36" s="269">
        <v>0</v>
      </c>
      <c r="I36" s="269">
        <v>0</v>
      </c>
      <c r="J36" s="269">
        <v>12962.509973459306</v>
      </c>
      <c r="K36" s="269">
        <v>0</v>
      </c>
      <c r="L36" s="269">
        <v>0</v>
      </c>
      <c r="M36" s="269">
        <v>0</v>
      </c>
      <c r="N36" s="269">
        <v>0</v>
      </c>
      <c r="O36" s="269">
        <v>0</v>
      </c>
      <c r="P36" s="269">
        <v>0</v>
      </c>
    </row>
    <row r="37" spans="2:16" x14ac:dyDescent="0.25">
      <c r="B37" t="s">
        <v>82</v>
      </c>
      <c r="C37" s="269">
        <v>31632.716326657148</v>
      </c>
      <c r="D37" s="269">
        <v>0</v>
      </c>
      <c r="E37" s="269">
        <v>0</v>
      </c>
      <c r="F37" s="269">
        <v>0</v>
      </c>
      <c r="G37" s="269">
        <v>20487.031337353394</v>
      </c>
      <c r="H37" s="269">
        <v>19263.844975739885</v>
      </c>
      <c r="I37" s="269">
        <v>18541.879064450917</v>
      </c>
      <c r="J37" s="269">
        <v>16010.793717138675</v>
      </c>
      <c r="K37" s="269">
        <v>0</v>
      </c>
      <c r="L37" s="269">
        <v>0</v>
      </c>
      <c r="M37" s="269">
        <v>0</v>
      </c>
      <c r="N37" s="269">
        <v>0</v>
      </c>
      <c r="O37" s="269">
        <v>0</v>
      </c>
      <c r="P37" s="269">
        <v>0</v>
      </c>
    </row>
    <row r="38" spans="2:16" x14ac:dyDescent="0.25">
      <c r="B38" t="s">
        <v>105</v>
      </c>
      <c r="C38" s="269">
        <v>0</v>
      </c>
      <c r="D38" s="269">
        <v>0</v>
      </c>
      <c r="E38" s="269">
        <v>0</v>
      </c>
      <c r="F38" s="269">
        <v>0</v>
      </c>
      <c r="G38" s="269">
        <v>0</v>
      </c>
      <c r="H38" s="269">
        <v>0</v>
      </c>
      <c r="I38" s="269">
        <v>0</v>
      </c>
      <c r="J38" s="269">
        <v>0</v>
      </c>
      <c r="K38" s="269">
        <v>0</v>
      </c>
      <c r="L38" s="269">
        <v>0</v>
      </c>
      <c r="M38" s="269">
        <v>17392.837126720122</v>
      </c>
      <c r="N38" s="269">
        <v>16552.682073772579</v>
      </c>
      <c r="O38" s="269">
        <v>15745.806356424317</v>
      </c>
      <c r="P38" s="269">
        <v>14989.894756036567</v>
      </c>
    </row>
    <row r="39" spans="2:16" x14ac:dyDescent="0.25">
      <c r="B39" t="s">
        <v>91</v>
      </c>
      <c r="C39" s="269">
        <v>44187.664698558518</v>
      </c>
      <c r="D39" s="269">
        <v>42447.563257423659</v>
      </c>
      <c r="E39" s="269">
        <v>42111.639993040328</v>
      </c>
      <c r="F39" s="269">
        <v>37480.354409796324</v>
      </c>
      <c r="G39" s="269">
        <v>33773.718527878103</v>
      </c>
      <c r="H39" s="269">
        <v>28483.421506086728</v>
      </c>
      <c r="I39" s="269">
        <v>27613.317391009296</v>
      </c>
      <c r="J39" s="269">
        <v>24316.477932072106</v>
      </c>
      <c r="K39" s="269">
        <v>21010.185840897004</v>
      </c>
      <c r="L39" s="269">
        <v>19157.351281417759</v>
      </c>
      <c r="M39" s="269">
        <v>17392.837126720122</v>
      </c>
      <c r="N39" s="269">
        <v>16552.682073772579</v>
      </c>
      <c r="O39" s="269">
        <v>15745.806356424317</v>
      </c>
      <c r="P39" s="269">
        <v>14989.894756036567</v>
      </c>
    </row>
  </sheetData>
  <phoneticPr fontId="2"/>
  <hyperlinks>
    <hyperlink ref="A1" location="Index!C6" display="Back to Index" xr:uid="{A8A12F03-DDE5-4C9C-824F-C626EB8DBA1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AE9FB-E2EF-4114-A79E-06618F47E337}">
  <sheetPr codeName="Sheet8">
    <tabColor rgb="FFCCFFFF"/>
  </sheetPr>
  <dimension ref="A1:P39"/>
  <sheetViews>
    <sheetView showGridLines="0" showZero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1.3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141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272">
        <v>0</v>
      </c>
      <c r="D9" s="272">
        <v>0</v>
      </c>
      <c r="E9" s="272">
        <v>0</v>
      </c>
      <c r="F9" s="272">
        <v>0</v>
      </c>
      <c r="G9" s="272">
        <v>0</v>
      </c>
      <c r="H9" s="272">
        <v>0</v>
      </c>
      <c r="I9" s="272">
        <v>0</v>
      </c>
      <c r="J9" s="272">
        <v>499.26024247413812</v>
      </c>
      <c r="K9" s="272">
        <v>0</v>
      </c>
      <c r="L9" s="272">
        <v>0</v>
      </c>
      <c r="M9" s="272">
        <v>0</v>
      </c>
      <c r="N9" s="272">
        <v>0</v>
      </c>
      <c r="O9" s="272">
        <v>0</v>
      </c>
      <c r="P9" s="272">
        <v>0</v>
      </c>
    </row>
    <row r="10" spans="1:16" x14ac:dyDescent="0.25">
      <c r="B10" t="s">
        <v>129</v>
      </c>
      <c r="C10" s="272">
        <v>0</v>
      </c>
      <c r="D10" s="272">
        <v>0</v>
      </c>
      <c r="E10" s="272">
        <v>0</v>
      </c>
      <c r="F10" s="272">
        <v>438.75232750912642</v>
      </c>
      <c r="G10" s="272">
        <v>426.77819875983977</v>
      </c>
      <c r="H10" s="272">
        <v>366.36581346293934</v>
      </c>
      <c r="I10" s="272">
        <v>365.73419539534314</v>
      </c>
      <c r="J10" s="272">
        <v>347.520092562667</v>
      </c>
      <c r="K10" s="272">
        <v>371.07818849010903</v>
      </c>
      <c r="L10" s="272">
        <v>413.99312696712974</v>
      </c>
      <c r="M10" s="272">
        <v>0</v>
      </c>
      <c r="N10" s="272">
        <v>0</v>
      </c>
      <c r="O10" s="272">
        <v>0</v>
      </c>
      <c r="P10" s="272">
        <v>0</v>
      </c>
    </row>
    <row r="11" spans="1:16" x14ac:dyDescent="0.25">
      <c r="B11" t="s">
        <v>46</v>
      </c>
      <c r="C11" s="272">
        <v>332.96246034650812</v>
      </c>
      <c r="D11" s="272">
        <v>332.96246034650812</v>
      </c>
      <c r="E11" s="272">
        <v>328.49521029275274</v>
      </c>
      <c r="F11" s="272">
        <v>327.34087630811354</v>
      </c>
      <c r="G11" s="272">
        <v>327.81410493005114</v>
      </c>
      <c r="H11" s="272">
        <v>333.0276635960837</v>
      </c>
      <c r="I11" s="272">
        <v>334.91262125098251</v>
      </c>
      <c r="J11" s="272">
        <v>334.55153109850772</v>
      </c>
      <c r="K11" s="272">
        <v>329.2549947555043</v>
      </c>
      <c r="L11" s="272">
        <v>326.19982124973416</v>
      </c>
      <c r="M11" s="272">
        <v>0</v>
      </c>
      <c r="N11" s="272">
        <v>0</v>
      </c>
      <c r="O11" s="272">
        <v>0</v>
      </c>
      <c r="P11" s="272">
        <v>0</v>
      </c>
    </row>
    <row r="12" spans="1:16" x14ac:dyDescent="0.25">
      <c r="B12" t="s">
        <v>564</v>
      </c>
      <c r="C12" s="272">
        <v>0</v>
      </c>
      <c r="D12" s="272">
        <v>0</v>
      </c>
      <c r="E12" s="272">
        <v>0</v>
      </c>
      <c r="F12" s="272">
        <v>0</v>
      </c>
      <c r="G12" s="272">
        <v>0</v>
      </c>
      <c r="H12" s="272">
        <v>0</v>
      </c>
      <c r="I12" s="272">
        <v>0</v>
      </c>
      <c r="J12" s="272">
        <v>0</v>
      </c>
      <c r="K12" s="272">
        <v>290.78406404207641</v>
      </c>
      <c r="L12" s="272">
        <v>283.42033498689432</v>
      </c>
      <c r="M12" s="272">
        <v>0</v>
      </c>
      <c r="N12" s="272">
        <v>0</v>
      </c>
      <c r="O12" s="272">
        <v>0</v>
      </c>
      <c r="P12" s="272">
        <v>0</v>
      </c>
    </row>
    <row r="13" spans="1:16" x14ac:dyDescent="0.25">
      <c r="B13" t="s">
        <v>120</v>
      </c>
      <c r="C13" s="272">
        <v>0</v>
      </c>
      <c r="D13" s="272">
        <v>0</v>
      </c>
      <c r="E13" s="272">
        <v>404.06101782088433</v>
      </c>
      <c r="F13" s="272">
        <v>404.06101782088439</v>
      </c>
      <c r="G13" s="272">
        <v>371.36351528367851</v>
      </c>
      <c r="H13" s="272">
        <v>318.90051485391933</v>
      </c>
      <c r="I13" s="272">
        <v>332.68790750699696</v>
      </c>
      <c r="J13" s="272">
        <v>313.81776799875246</v>
      </c>
      <c r="K13" s="272">
        <v>320.93155594777039</v>
      </c>
      <c r="L13" s="272">
        <v>318.95261282950668</v>
      </c>
      <c r="M13" s="272">
        <v>0</v>
      </c>
      <c r="N13" s="272">
        <v>0</v>
      </c>
      <c r="O13" s="272">
        <v>0</v>
      </c>
      <c r="P13" s="272">
        <v>0</v>
      </c>
    </row>
    <row r="14" spans="1:16" x14ac:dyDescent="0.25">
      <c r="B14" t="s">
        <v>121</v>
      </c>
      <c r="C14" s="272">
        <v>0</v>
      </c>
      <c r="D14" s="272">
        <v>0</v>
      </c>
      <c r="E14" s="272">
        <v>0</v>
      </c>
      <c r="F14" s="272">
        <v>391.62837111870328</v>
      </c>
      <c r="G14" s="272">
        <v>0</v>
      </c>
      <c r="H14" s="272">
        <v>0</v>
      </c>
      <c r="I14" s="272">
        <v>0</v>
      </c>
      <c r="J14" s="272">
        <v>0</v>
      </c>
      <c r="K14" s="272">
        <v>0</v>
      </c>
      <c r="L14" s="272">
        <v>0</v>
      </c>
      <c r="M14" s="272">
        <v>0</v>
      </c>
      <c r="N14" s="272">
        <v>0</v>
      </c>
      <c r="O14" s="272">
        <v>0</v>
      </c>
      <c r="P14" s="272">
        <v>0</v>
      </c>
    </row>
    <row r="15" spans="1:16" x14ac:dyDescent="0.25">
      <c r="B15" t="s">
        <v>119</v>
      </c>
      <c r="C15" s="272">
        <v>0</v>
      </c>
      <c r="D15" s="272">
        <v>0</v>
      </c>
      <c r="E15" s="272">
        <v>459.19217925981155</v>
      </c>
      <c r="F15" s="272">
        <v>454.95243413020489</v>
      </c>
      <c r="G15" s="272">
        <v>446.15376416955343</v>
      </c>
      <c r="H15" s="272">
        <v>443.03787333080476</v>
      </c>
      <c r="I15" s="272">
        <v>440.19886941472384</v>
      </c>
      <c r="J15" s="272">
        <v>0</v>
      </c>
      <c r="K15" s="272">
        <v>0</v>
      </c>
      <c r="L15" s="272">
        <v>0</v>
      </c>
      <c r="M15" s="272">
        <v>0</v>
      </c>
      <c r="N15" s="272">
        <v>0</v>
      </c>
      <c r="O15" s="272">
        <v>0</v>
      </c>
      <c r="P15" s="272">
        <v>0</v>
      </c>
    </row>
    <row r="16" spans="1:16" x14ac:dyDescent="0.25">
      <c r="B16" t="s">
        <v>118</v>
      </c>
      <c r="C16" s="272">
        <v>0</v>
      </c>
      <c r="D16" s="272">
        <v>0</v>
      </c>
      <c r="E16" s="272">
        <v>459.61940777125591</v>
      </c>
      <c r="F16" s="272">
        <v>459.61940777125602</v>
      </c>
      <c r="G16" s="272">
        <v>459.61940777125591</v>
      </c>
      <c r="H16" s="272">
        <v>427.7477045851769</v>
      </c>
      <c r="I16" s="272">
        <v>436.76019726206169</v>
      </c>
      <c r="J16" s="272">
        <v>447.40504219229655</v>
      </c>
      <c r="K16" s="272">
        <v>453.08398359412109</v>
      </c>
      <c r="L16" s="272">
        <v>433.79686269689023</v>
      </c>
      <c r="M16" s="272">
        <v>0</v>
      </c>
      <c r="N16" s="272">
        <v>0</v>
      </c>
      <c r="O16" s="272">
        <v>0</v>
      </c>
      <c r="P16" s="272">
        <v>0</v>
      </c>
    </row>
    <row r="17" spans="2:16" x14ac:dyDescent="0.25">
      <c r="B17" t="s">
        <v>74</v>
      </c>
      <c r="C17" s="272">
        <v>0</v>
      </c>
      <c r="D17" s="272">
        <v>0</v>
      </c>
      <c r="E17" s="272">
        <v>0</v>
      </c>
      <c r="F17" s="272">
        <v>0</v>
      </c>
      <c r="G17" s="272">
        <v>0</v>
      </c>
      <c r="H17" s="272">
        <v>0</v>
      </c>
      <c r="I17" s="272">
        <v>530.33008588991072</v>
      </c>
      <c r="J17" s="272">
        <v>509.25744175963973</v>
      </c>
      <c r="K17" s="272">
        <v>509.69210513037359</v>
      </c>
      <c r="L17" s="272">
        <v>468.92731762148713</v>
      </c>
      <c r="M17" s="272">
        <v>0</v>
      </c>
      <c r="N17" s="272">
        <v>0</v>
      </c>
      <c r="O17" s="272">
        <v>0</v>
      </c>
      <c r="P17" s="272">
        <v>0</v>
      </c>
    </row>
    <row r="18" spans="2:16" x14ac:dyDescent="0.25">
      <c r="B18" t="s">
        <v>168</v>
      </c>
      <c r="C18" s="272">
        <v>0</v>
      </c>
      <c r="D18" s="272">
        <v>0</v>
      </c>
      <c r="E18" s="272">
        <v>0</v>
      </c>
      <c r="F18" s="272">
        <v>0</v>
      </c>
      <c r="G18" s="272">
        <v>282.22849909398025</v>
      </c>
      <c r="H18" s="272">
        <v>309.36881327296271</v>
      </c>
      <c r="I18" s="272">
        <v>459.80957166988503</v>
      </c>
      <c r="J18" s="272">
        <v>397.24266690514366</v>
      </c>
      <c r="K18" s="272">
        <v>395.1470697337063</v>
      </c>
      <c r="L18" s="272">
        <v>370.9845702857379</v>
      </c>
      <c r="M18" s="272">
        <v>0</v>
      </c>
      <c r="N18" s="272">
        <v>0</v>
      </c>
      <c r="O18" s="272">
        <v>0</v>
      </c>
      <c r="P18" s="272">
        <v>0</v>
      </c>
    </row>
    <row r="19" spans="2:16" x14ac:dyDescent="0.25">
      <c r="B19" t="s">
        <v>75</v>
      </c>
      <c r="C19" s="272">
        <v>404.06101782088433</v>
      </c>
      <c r="D19" s="272">
        <v>459.61940777125596</v>
      </c>
      <c r="E19" s="272">
        <v>369.78545505109236</v>
      </c>
      <c r="F19" s="272">
        <v>346.70727951156812</v>
      </c>
      <c r="G19" s="272">
        <v>340.79477596377046</v>
      </c>
      <c r="H19" s="272">
        <v>336.40053414642466</v>
      </c>
      <c r="I19" s="272">
        <v>380.23733067622254</v>
      </c>
      <c r="J19" s="272">
        <v>409.67357713497205</v>
      </c>
      <c r="K19" s="272">
        <v>395.08075412752271</v>
      </c>
      <c r="L19" s="272">
        <v>379.37057851417137</v>
      </c>
      <c r="M19" s="272">
        <v>0</v>
      </c>
      <c r="N19" s="272">
        <v>0</v>
      </c>
      <c r="O19" s="272">
        <v>0</v>
      </c>
      <c r="P19" s="272">
        <v>0</v>
      </c>
    </row>
    <row r="20" spans="2:16" x14ac:dyDescent="0.25">
      <c r="B20" t="s">
        <v>130</v>
      </c>
      <c r="C20" s="272">
        <v>0</v>
      </c>
      <c r="D20" s="272">
        <v>0</v>
      </c>
      <c r="E20" s="272">
        <v>301.87029697093209</v>
      </c>
      <c r="F20" s="272">
        <v>312.24922731017568</v>
      </c>
      <c r="G20" s="272">
        <v>305.43928153943546</v>
      </c>
      <c r="H20" s="272">
        <v>330.08318586269803</v>
      </c>
      <c r="I20" s="272">
        <v>326.28276113542722</v>
      </c>
      <c r="J20" s="272">
        <v>326.28276113542722</v>
      </c>
      <c r="K20" s="272">
        <v>326.28276113542717</v>
      </c>
      <c r="L20" s="272">
        <v>326.28276113542722</v>
      </c>
      <c r="M20" s="272">
        <v>0</v>
      </c>
      <c r="N20" s="272">
        <v>0</v>
      </c>
      <c r="O20" s="272">
        <v>0</v>
      </c>
      <c r="P20" s="272">
        <v>0</v>
      </c>
    </row>
    <row r="21" spans="2:16" x14ac:dyDescent="0.25">
      <c r="B21" t="s">
        <v>144</v>
      </c>
      <c r="C21" s="272">
        <v>0</v>
      </c>
      <c r="D21" s="272">
        <v>0</v>
      </c>
      <c r="E21" s="272">
        <v>0</v>
      </c>
      <c r="F21" s="272">
        <v>461.9086023866081</v>
      </c>
      <c r="G21" s="272">
        <v>461.90860238660798</v>
      </c>
      <c r="H21" s="272">
        <v>461.90860238660798</v>
      </c>
      <c r="I21" s="272">
        <v>0</v>
      </c>
      <c r="J21" s="272">
        <v>0</v>
      </c>
      <c r="K21" s="272">
        <v>0</v>
      </c>
      <c r="L21" s="272">
        <v>0</v>
      </c>
      <c r="M21" s="272">
        <v>0</v>
      </c>
      <c r="N21" s="272">
        <v>0</v>
      </c>
      <c r="O21" s="272">
        <v>0</v>
      </c>
      <c r="P21" s="272">
        <v>0</v>
      </c>
    </row>
    <row r="22" spans="2:16" x14ac:dyDescent="0.25">
      <c r="B22" t="s">
        <v>422</v>
      </c>
      <c r="C22" s="272">
        <v>0</v>
      </c>
      <c r="D22" s="272">
        <v>0</v>
      </c>
      <c r="E22" s="272">
        <v>0</v>
      </c>
      <c r="F22" s="272">
        <v>0</v>
      </c>
      <c r="G22" s="272">
        <v>0</v>
      </c>
      <c r="H22" s="272">
        <v>0</v>
      </c>
      <c r="I22" s="272">
        <v>0</v>
      </c>
      <c r="J22" s="272">
        <v>282.99646779899786</v>
      </c>
      <c r="K22" s="272">
        <v>282.99646779899791</v>
      </c>
      <c r="L22" s="272">
        <v>0</v>
      </c>
      <c r="M22" s="272">
        <v>0</v>
      </c>
      <c r="N22" s="272">
        <v>0</v>
      </c>
      <c r="O22" s="272">
        <v>0</v>
      </c>
      <c r="P22" s="272">
        <v>0</v>
      </c>
    </row>
    <row r="23" spans="2:16" x14ac:dyDescent="0.25">
      <c r="B23" t="s">
        <v>76</v>
      </c>
      <c r="C23" s="272">
        <v>0</v>
      </c>
      <c r="D23" s="272">
        <v>0</v>
      </c>
      <c r="E23" s="272">
        <v>0</v>
      </c>
      <c r="F23" s="272">
        <v>0</v>
      </c>
      <c r="G23" s="272">
        <v>0</v>
      </c>
      <c r="H23" s="272">
        <v>325.71093810325283</v>
      </c>
      <c r="I23" s="272">
        <v>0</v>
      </c>
      <c r="J23" s="272">
        <v>0</v>
      </c>
      <c r="K23" s="272">
        <v>0</v>
      </c>
      <c r="L23" s="272">
        <v>0</v>
      </c>
      <c r="M23" s="272">
        <v>0</v>
      </c>
      <c r="N23" s="272">
        <v>0</v>
      </c>
      <c r="O23" s="272">
        <v>0</v>
      </c>
      <c r="P23" s="272">
        <v>0</v>
      </c>
    </row>
    <row r="24" spans="2:16" x14ac:dyDescent="0.25">
      <c r="B24" t="s">
        <v>123</v>
      </c>
      <c r="C24" s="272">
        <v>0</v>
      </c>
      <c r="D24" s="272">
        <v>0</v>
      </c>
      <c r="E24" s="272">
        <v>0</v>
      </c>
      <c r="F24" s="272">
        <v>244.14258020194887</v>
      </c>
      <c r="G24" s="272">
        <v>244.14258020194885</v>
      </c>
      <c r="H24" s="272">
        <v>0</v>
      </c>
      <c r="I24" s="272">
        <v>0</v>
      </c>
      <c r="J24" s="272">
        <v>0</v>
      </c>
      <c r="K24" s="272">
        <v>0</v>
      </c>
      <c r="L24" s="272">
        <v>0</v>
      </c>
      <c r="M24" s="272">
        <v>0</v>
      </c>
      <c r="N24" s="272">
        <v>0</v>
      </c>
      <c r="O24" s="272">
        <v>0</v>
      </c>
      <c r="P24" s="272">
        <v>0</v>
      </c>
    </row>
    <row r="25" spans="2:16" x14ac:dyDescent="0.25">
      <c r="B25" t="s">
        <v>77</v>
      </c>
      <c r="C25" s="272">
        <v>234.52999726288471</v>
      </c>
      <c r="D25" s="272">
        <v>296.70269817996694</v>
      </c>
      <c r="E25" s="272">
        <v>336.08950504588705</v>
      </c>
      <c r="F25" s="272">
        <v>318.29459714252135</v>
      </c>
      <c r="G25" s="272">
        <v>341.60551996573889</v>
      </c>
      <c r="H25" s="272">
        <v>316.0549625048626</v>
      </c>
      <c r="I25" s="272">
        <v>308.75687806668702</v>
      </c>
      <c r="J25" s="272">
        <v>347.76242530647545</v>
      </c>
      <c r="K25" s="272">
        <v>352.64877814064863</v>
      </c>
      <c r="L25" s="272">
        <v>352.19333268347071</v>
      </c>
      <c r="M25" s="272">
        <v>0</v>
      </c>
      <c r="N25" s="272">
        <v>0</v>
      </c>
      <c r="O25" s="272">
        <v>0</v>
      </c>
      <c r="P25" s="272">
        <v>0</v>
      </c>
    </row>
    <row r="26" spans="2:16" x14ac:dyDescent="0.25">
      <c r="B26" t="s">
        <v>148</v>
      </c>
      <c r="C26" s="272">
        <v>0</v>
      </c>
      <c r="D26" s="272">
        <v>0</v>
      </c>
      <c r="E26" s="272">
        <v>0</v>
      </c>
      <c r="F26" s="272">
        <v>0</v>
      </c>
      <c r="G26" s="272">
        <v>301.0398644698073</v>
      </c>
      <c r="H26" s="272">
        <v>301.03986446980741</v>
      </c>
      <c r="I26" s="272">
        <v>301.03986446980741</v>
      </c>
      <c r="J26" s="272">
        <v>301.03986446980736</v>
      </c>
      <c r="K26" s="272">
        <v>301.03986446980736</v>
      </c>
      <c r="L26" s="272">
        <v>301.03986446980736</v>
      </c>
      <c r="M26" s="272">
        <v>0</v>
      </c>
      <c r="N26" s="272">
        <v>0</v>
      </c>
      <c r="O26" s="272">
        <v>0</v>
      </c>
      <c r="P26" s="272">
        <v>0</v>
      </c>
    </row>
    <row r="27" spans="2:16" x14ac:dyDescent="0.25">
      <c r="B27" t="s">
        <v>78</v>
      </c>
      <c r="C27" s="272">
        <v>0</v>
      </c>
      <c r="D27" s="272">
        <v>0</v>
      </c>
      <c r="E27" s="272">
        <v>0</v>
      </c>
      <c r="F27" s="272">
        <v>0</v>
      </c>
      <c r="G27" s="272">
        <v>309.04883551516349</v>
      </c>
      <c r="H27" s="272">
        <v>317.64562009031721</v>
      </c>
      <c r="I27" s="272">
        <v>312.09795526647235</v>
      </c>
      <c r="J27" s="272">
        <v>339.82669980593317</v>
      </c>
      <c r="K27" s="272">
        <v>431.01751531226006</v>
      </c>
      <c r="L27" s="272">
        <v>409.88841111917009</v>
      </c>
      <c r="M27" s="272">
        <v>0</v>
      </c>
      <c r="N27" s="272">
        <v>0</v>
      </c>
      <c r="O27" s="272">
        <v>0</v>
      </c>
      <c r="P27" s="272">
        <v>0</v>
      </c>
    </row>
    <row r="28" spans="2:16" x14ac:dyDescent="0.25">
      <c r="B28" t="s">
        <v>70</v>
      </c>
      <c r="C28" s="272">
        <v>484.87322138506119</v>
      </c>
      <c r="D28" s="272">
        <v>421.02219720558742</v>
      </c>
      <c r="E28" s="272">
        <v>392.4944640430765</v>
      </c>
      <c r="F28" s="272">
        <v>364.77768712250059</v>
      </c>
      <c r="G28" s="272">
        <v>355.95751784271818</v>
      </c>
      <c r="H28" s="272">
        <v>302.39455563616207</v>
      </c>
      <c r="I28" s="272">
        <v>348.6342694961242</v>
      </c>
      <c r="J28" s="272">
        <v>365.58933669454217</v>
      </c>
      <c r="K28" s="272">
        <v>363.54952414345769</v>
      </c>
      <c r="L28" s="272">
        <v>364.08519829571588</v>
      </c>
      <c r="M28" s="272">
        <v>0</v>
      </c>
      <c r="N28" s="272">
        <v>0</v>
      </c>
      <c r="O28" s="272">
        <v>0</v>
      </c>
      <c r="P28" s="272">
        <v>0</v>
      </c>
    </row>
    <row r="29" spans="2:16" x14ac:dyDescent="0.25">
      <c r="B29" t="s">
        <v>79</v>
      </c>
      <c r="C29" s="272">
        <v>0</v>
      </c>
      <c r="D29" s="272">
        <v>0</v>
      </c>
      <c r="E29" s="272">
        <v>406.96793161815685</v>
      </c>
      <c r="F29" s="272">
        <v>0</v>
      </c>
      <c r="G29" s="272">
        <v>0</v>
      </c>
      <c r="H29" s="272">
        <v>0</v>
      </c>
      <c r="I29" s="272">
        <v>0</v>
      </c>
      <c r="J29" s="272">
        <v>0</v>
      </c>
      <c r="K29" s="272">
        <v>0</v>
      </c>
      <c r="L29" s="272">
        <v>0</v>
      </c>
      <c r="M29" s="272">
        <v>0</v>
      </c>
      <c r="N29" s="272">
        <v>0</v>
      </c>
      <c r="O29" s="272">
        <v>0</v>
      </c>
      <c r="P29" s="272">
        <v>0</v>
      </c>
    </row>
    <row r="30" spans="2:16" x14ac:dyDescent="0.25">
      <c r="B30" t="s">
        <v>55</v>
      </c>
      <c r="C30" s="272">
        <v>424.26406871192859</v>
      </c>
      <c r="D30" s="272">
        <v>424.26406871192853</v>
      </c>
      <c r="E30" s="272">
        <v>424.26406871192853</v>
      </c>
      <c r="F30" s="272">
        <v>398.57704769746454</v>
      </c>
      <c r="G30" s="272">
        <v>369.05495703360373</v>
      </c>
      <c r="H30" s="272">
        <v>388.37735421231173</v>
      </c>
      <c r="I30" s="272">
        <v>397.52980038425949</v>
      </c>
      <c r="J30" s="272">
        <v>401.09833957309252</v>
      </c>
      <c r="K30" s="272">
        <v>375.37046487047769</v>
      </c>
      <c r="L30" s="272">
        <v>383.96420683103719</v>
      </c>
      <c r="M30" s="272">
        <v>0</v>
      </c>
      <c r="N30" s="272">
        <v>0</v>
      </c>
      <c r="O30" s="272">
        <v>0</v>
      </c>
      <c r="P30" s="272">
        <v>0</v>
      </c>
    </row>
    <row r="31" spans="2:16" x14ac:dyDescent="0.25">
      <c r="B31" t="s">
        <v>149</v>
      </c>
      <c r="C31" s="272">
        <v>401.19533684343133</v>
      </c>
      <c r="D31" s="272">
        <v>401.19533684343128</v>
      </c>
      <c r="E31" s="272">
        <v>401.19533684343128</v>
      </c>
      <c r="F31" s="272">
        <v>401.19533684343128</v>
      </c>
      <c r="G31" s="272">
        <v>461.90860238660804</v>
      </c>
      <c r="H31" s="272">
        <v>446.56707829774081</v>
      </c>
      <c r="I31" s="272">
        <v>0</v>
      </c>
      <c r="J31" s="272">
        <v>0</v>
      </c>
      <c r="K31" s="272">
        <v>0</v>
      </c>
      <c r="L31" s="272">
        <v>0</v>
      </c>
      <c r="M31" s="272">
        <v>0</v>
      </c>
      <c r="N31" s="272">
        <v>0</v>
      </c>
      <c r="O31" s="272">
        <v>0</v>
      </c>
      <c r="P31" s="272">
        <v>0</v>
      </c>
    </row>
    <row r="32" spans="2:16" x14ac:dyDescent="0.25">
      <c r="B32" t="s">
        <v>125</v>
      </c>
      <c r="C32" s="272">
        <v>0</v>
      </c>
      <c r="D32" s="272">
        <v>0</v>
      </c>
      <c r="E32" s="272">
        <v>0</v>
      </c>
      <c r="F32" s="272">
        <v>391.62837111870328</v>
      </c>
      <c r="G32" s="272">
        <v>391.62837111870328</v>
      </c>
      <c r="H32" s="272">
        <v>391.62837111870334</v>
      </c>
      <c r="I32" s="272">
        <v>0</v>
      </c>
      <c r="J32" s="272">
        <v>0</v>
      </c>
      <c r="K32" s="272">
        <v>0</v>
      </c>
      <c r="L32" s="272">
        <v>0</v>
      </c>
      <c r="M32" s="272">
        <v>0</v>
      </c>
      <c r="N32" s="272">
        <v>0</v>
      </c>
      <c r="O32" s="272">
        <v>0</v>
      </c>
      <c r="P32" s="272">
        <v>0</v>
      </c>
    </row>
    <row r="33" spans="2:16" x14ac:dyDescent="0.25">
      <c r="B33" t="s">
        <v>423</v>
      </c>
      <c r="C33" s="272">
        <v>0</v>
      </c>
      <c r="D33" s="272">
        <v>0</v>
      </c>
      <c r="E33" s="272">
        <v>0</v>
      </c>
      <c r="F33" s="272">
        <v>0</v>
      </c>
      <c r="G33" s="272">
        <v>0</v>
      </c>
      <c r="H33" s="272">
        <v>0</v>
      </c>
      <c r="I33" s="272">
        <v>0</v>
      </c>
      <c r="J33" s="272">
        <v>499.26024247413801</v>
      </c>
      <c r="K33" s="272">
        <v>0</v>
      </c>
      <c r="L33" s="272">
        <v>0</v>
      </c>
      <c r="M33" s="272">
        <v>0</v>
      </c>
      <c r="N33" s="272">
        <v>0</v>
      </c>
      <c r="O33" s="272">
        <v>0</v>
      </c>
      <c r="P33" s="272">
        <v>0</v>
      </c>
    </row>
    <row r="34" spans="2:16" x14ac:dyDescent="0.25">
      <c r="B34" t="s">
        <v>80</v>
      </c>
      <c r="C34" s="272">
        <v>0</v>
      </c>
      <c r="D34" s="272">
        <v>0</v>
      </c>
      <c r="E34" s="272">
        <v>0</v>
      </c>
      <c r="F34" s="272">
        <v>0</v>
      </c>
      <c r="G34" s="272">
        <v>0</v>
      </c>
      <c r="H34" s="272">
        <v>460.85560843766598</v>
      </c>
      <c r="I34" s="272">
        <v>460.85560843766592</v>
      </c>
      <c r="J34" s="272">
        <v>460.85560843766598</v>
      </c>
      <c r="K34" s="272">
        <v>332.60030980293072</v>
      </c>
      <c r="L34" s="272">
        <v>380.24716202872276</v>
      </c>
      <c r="M34" s="272">
        <v>0</v>
      </c>
      <c r="N34" s="272">
        <v>0</v>
      </c>
      <c r="O34" s="272">
        <v>0</v>
      </c>
      <c r="P34" s="272">
        <v>0</v>
      </c>
    </row>
    <row r="35" spans="2:16" x14ac:dyDescent="0.25">
      <c r="B35" t="s">
        <v>81</v>
      </c>
      <c r="C35" s="272">
        <v>0</v>
      </c>
      <c r="D35" s="272">
        <v>0</v>
      </c>
      <c r="E35" s="272">
        <v>0</v>
      </c>
      <c r="F35" s="272">
        <v>310.01672461235148</v>
      </c>
      <c r="G35" s="272">
        <v>337.79858356807352</v>
      </c>
      <c r="H35" s="272">
        <v>332.78215218110699</v>
      </c>
      <c r="I35" s="272">
        <v>338.99549609470751</v>
      </c>
      <c r="J35" s="272">
        <v>331.02067912267199</v>
      </c>
      <c r="K35" s="272">
        <v>331.6652404830366</v>
      </c>
      <c r="L35" s="272">
        <v>333.18225250444999</v>
      </c>
      <c r="M35" s="272">
        <v>0</v>
      </c>
      <c r="N35" s="272">
        <v>0</v>
      </c>
      <c r="O35" s="272">
        <v>0</v>
      </c>
      <c r="P35" s="272">
        <v>0</v>
      </c>
    </row>
    <row r="36" spans="2:16" x14ac:dyDescent="0.25">
      <c r="B36" t="s">
        <v>313</v>
      </c>
      <c r="C36" s="272">
        <v>0</v>
      </c>
      <c r="D36" s="272">
        <v>0</v>
      </c>
      <c r="E36" s="272">
        <v>0</v>
      </c>
      <c r="F36" s="272">
        <v>0</v>
      </c>
      <c r="G36" s="272">
        <v>0</v>
      </c>
      <c r="H36" s="272">
        <v>0</v>
      </c>
      <c r="I36" s="272">
        <v>0</v>
      </c>
      <c r="J36" s="272">
        <v>341.44667272842673</v>
      </c>
      <c r="K36" s="272">
        <v>0</v>
      </c>
      <c r="L36" s="272">
        <v>0</v>
      </c>
      <c r="M36" s="272">
        <v>0</v>
      </c>
      <c r="N36" s="272">
        <v>0</v>
      </c>
      <c r="O36" s="272">
        <v>0</v>
      </c>
      <c r="P36" s="272">
        <v>0</v>
      </c>
    </row>
    <row r="37" spans="2:16" x14ac:dyDescent="0.25">
      <c r="B37" t="s">
        <v>82</v>
      </c>
      <c r="C37" s="272">
        <v>404.06101782088433</v>
      </c>
      <c r="D37" s="272">
        <v>0</v>
      </c>
      <c r="E37" s="272">
        <v>0</v>
      </c>
      <c r="F37" s="272">
        <v>0</v>
      </c>
      <c r="G37" s="272">
        <v>303.04576336566322</v>
      </c>
      <c r="H37" s="272">
        <v>303.04576336566328</v>
      </c>
      <c r="I37" s="272">
        <v>303.04576336566322</v>
      </c>
      <c r="J37" s="272">
        <v>303.04576336566328</v>
      </c>
      <c r="K37" s="272">
        <v>0</v>
      </c>
      <c r="L37" s="272">
        <v>0</v>
      </c>
      <c r="M37" s="272">
        <v>0</v>
      </c>
      <c r="N37" s="272">
        <v>0</v>
      </c>
      <c r="O37" s="272">
        <v>0</v>
      </c>
      <c r="P37" s="272">
        <v>0</v>
      </c>
    </row>
    <row r="38" spans="2:16" x14ac:dyDescent="0.25">
      <c r="B38" t="s">
        <v>105</v>
      </c>
      <c r="C38" s="272">
        <v>0</v>
      </c>
      <c r="D38" s="272">
        <v>0</v>
      </c>
      <c r="E38" s="272">
        <v>0</v>
      </c>
      <c r="F38" s="272">
        <v>0</v>
      </c>
      <c r="G38" s="272">
        <v>0</v>
      </c>
      <c r="H38" s="272">
        <v>0</v>
      </c>
      <c r="I38" s="272">
        <v>0</v>
      </c>
      <c r="J38" s="272">
        <v>0</v>
      </c>
      <c r="K38" s="272">
        <v>0</v>
      </c>
      <c r="L38" s="272">
        <v>0</v>
      </c>
      <c r="M38" s="272">
        <v>348.09897929317827</v>
      </c>
      <c r="N38" s="272">
        <v>347.99397473390422</v>
      </c>
      <c r="O38" s="272">
        <v>347.78454711921273</v>
      </c>
      <c r="P38" s="272">
        <v>347.47094169172391</v>
      </c>
    </row>
    <row r="39" spans="2:16" x14ac:dyDescent="0.25">
      <c r="B39" t="s">
        <v>91</v>
      </c>
      <c r="C39" s="272">
        <v>356.07828786674668</v>
      </c>
      <c r="D39" s="272">
        <v>355.48066066793467</v>
      </c>
      <c r="E39" s="272">
        <v>357.78035898360855</v>
      </c>
      <c r="F39" s="272">
        <v>350.96203186636797</v>
      </c>
      <c r="G39" s="272">
        <v>337.90722864019148</v>
      </c>
      <c r="H39" s="272">
        <v>335.54962552453975</v>
      </c>
      <c r="I39" s="272">
        <v>351.19594694693546</v>
      </c>
      <c r="J39" s="272">
        <v>361.28410622140319</v>
      </c>
      <c r="K39" s="272">
        <v>356.77775832006103</v>
      </c>
      <c r="L39" s="272">
        <v>354.43638960772182</v>
      </c>
      <c r="M39" s="272">
        <v>348.09897929317827</v>
      </c>
      <c r="N39" s="272">
        <v>347.99397473390422</v>
      </c>
      <c r="O39" s="272">
        <v>347.78454711921273</v>
      </c>
      <c r="P39" s="272">
        <v>347.47094169172391</v>
      </c>
    </row>
  </sheetData>
  <phoneticPr fontId="2"/>
  <hyperlinks>
    <hyperlink ref="A1" location="Index!C6" display="Back to Index" xr:uid="{7CC4A1ED-0B0E-4B34-90B0-021BA866D30E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3DE94-0E56-496E-BB60-78542DAD7071}">
  <sheetPr codeName="Sheet10">
    <tabColor rgb="FFCCFFFF"/>
  </sheetPr>
  <dimension ref="A1:P39"/>
  <sheetViews>
    <sheetView showGridLines="0" showZeros="0" zoomScale="80" zoomScaleNormal="80" workbookViewId="0">
      <selection activeCell="B7" sqref="B7"/>
    </sheetView>
  </sheetViews>
  <sheetFormatPr defaultRowHeight="13.8" x14ac:dyDescent="0.25"/>
  <cols>
    <col min="1" max="1" width="13.69921875" bestFit="1" customWidth="1"/>
    <col min="2" max="2" width="24.8984375" bestFit="1" customWidth="1"/>
    <col min="3" max="16" width="9.69921875" customWidth="1"/>
  </cols>
  <sheetData>
    <row r="1" spans="1:16" ht="14.4" x14ac:dyDescent="0.25">
      <c r="A1" s="190" t="s">
        <v>90</v>
      </c>
    </row>
    <row r="5" spans="1:16" x14ac:dyDescent="0.25">
      <c r="B5" s="268" t="s">
        <v>38</v>
      </c>
      <c r="C5" t="s">
        <v>437</v>
      </c>
    </row>
    <row r="7" spans="1:16" x14ac:dyDescent="0.25">
      <c r="B7" s="268" t="s">
        <v>169</v>
      </c>
      <c r="C7" s="268" t="s">
        <v>41</v>
      </c>
    </row>
    <row r="8" spans="1:16" x14ac:dyDescent="0.25">
      <c r="B8" s="268" t="s">
        <v>40</v>
      </c>
      <c r="C8" s="267" t="s">
        <v>47</v>
      </c>
      <c r="D8" s="267" t="s">
        <v>52</v>
      </c>
      <c r="E8" s="267" t="s">
        <v>56</v>
      </c>
      <c r="F8" s="267" t="s">
        <v>60</v>
      </c>
      <c r="G8" s="267" t="s">
        <v>62</v>
      </c>
      <c r="H8" s="267" t="s">
        <v>65</v>
      </c>
      <c r="I8" s="267" t="s">
        <v>67</v>
      </c>
      <c r="J8" s="267" t="s">
        <v>206</v>
      </c>
      <c r="K8" s="267" t="s">
        <v>137</v>
      </c>
      <c r="L8" s="267" t="s">
        <v>138</v>
      </c>
      <c r="M8" s="267" t="s">
        <v>207</v>
      </c>
      <c r="N8" s="267" t="s">
        <v>267</v>
      </c>
      <c r="O8" s="267" t="s">
        <v>421</v>
      </c>
      <c r="P8" s="267" t="s">
        <v>568</v>
      </c>
    </row>
    <row r="9" spans="1:16" x14ac:dyDescent="0.25">
      <c r="B9" t="s">
        <v>315</v>
      </c>
      <c r="C9" s="186">
        <v>0</v>
      </c>
      <c r="D9" s="186">
        <v>0</v>
      </c>
      <c r="E9" s="186">
        <v>0</v>
      </c>
      <c r="F9" s="186">
        <v>0</v>
      </c>
      <c r="G9" s="186">
        <v>0</v>
      </c>
      <c r="H9" s="186">
        <v>0</v>
      </c>
      <c r="I9" s="186">
        <v>0</v>
      </c>
      <c r="J9" s="186">
        <v>1.32</v>
      </c>
      <c r="K9" s="186">
        <v>0</v>
      </c>
      <c r="L9" s="186">
        <v>0</v>
      </c>
      <c r="M9" s="186">
        <v>0</v>
      </c>
      <c r="N9" s="186">
        <v>0</v>
      </c>
      <c r="O9" s="186">
        <v>0</v>
      </c>
      <c r="P9" s="186">
        <v>0</v>
      </c>
    </row>
    <row r="10" spans="1:16" x14ac:dyDescent="0.25">
      <c r="B10" t="s">
        <v>129</v>
      </c>
      <c r="C10" s="186">
        <v>0</v>
      </c>
      <c r="D10" s="186">
        <v>0</v>
      </c>
      <c r="E10" s="186">
        <v>0</v>
      </c>
      <c r="F10" s="186">
        <v>1.2905870936438621</v>
      </c>
      <c r="G10" s="186">
        <v>1.3206511001347103</v>
      </c>
      <c r="H10" s="186">
        <v>1.5294323144104804</v>
      </c>
      <c r="I10" s="186">
        <v>1.6051547799696515</v>
      </c>
      <c r="J10" s="186">
        <v>1.6134523160762948</v>
      </c>
      <c r="K10" s="186">
        <v>1.5636961130742049</v>
      </c>
      <c r="L10" s="186">
        <v>1.4509493670886076</v>
      </c>
      <c r="M10" s="186">
        <v>0</v>
      </c>
      <c r="N10" s="186">
        <v>0</v>
      </c>
      <c r="O10" s="186">
        <v>0</v>
      </c>
      <c r="P10" s="186">
        <v>0</v>
      </c>
    </row>
    <row r="11" spans="1:16" x14ac:dyDescent="0.25">
      <c r="B11" t="s">
        <v>46</v>
      </c>
      <c r="C11" s="186">
        <v>1.5</v>
      </c>
      <c r="D11" s="186">
        <v>1.4999999999999996</v>
      </c>
      <c r="E11" s="186">
        <v>1.5380467091295118</v>
      </c>
      <c r="F11" s="186">
        <v>1.5484390429168244</v>
      </c>
      <c r="G11" s="186">
        <v>1.6145168691284082</v>
      </c>
      <c r="H11" s="186">
        <v>1.7063857689921482</v>
      </c>
      <c r="I11" s="186">
        <v>1.773265660657277</v>
      </c>
      <c r="J11" s="186">
        <v>1.7656311881188114</v>
      </c>
      <c r="K11" s="186">
        <v>1.7899842913143729</v>
      </c>
      <c r="L11" s="186">
        <v>1.8025216848920484</v>
      </c>
      <c r="M11" s="186">
        <v>0</v>
      </c>
      <c r="N11" s="186">
        <v>0</v>
      </c>
      <c r="O11" s="186">
        <v>0</v>
      </c>
      <c r="P11" s="186">
        <v>0</v>
      </c>
    </row>
    <row r="12" spans="1:16" x14ac:dyDescent="0.25">
      <c r="B12" t="s">
        <v>564</v>
      </c>
      <c r="C12" s="186">
        <v>0</v>
      </c>
      <c r="D12" s="186">
        <v>0</v>
      </c>
      <c r="E12" s="186">
        <v>0</v>
      </c>
      <c r="F12" s="186">
        <v>0</v>
      </c>
      <c r="G12" s="186">
        <v>0</v>
      </c>
      <c r="H12" s="186">
        <v>0</v>
      </c>
      <c r="I12" s="186">
        <v>0</v>
      </c>
      <c r="J12" s="186">
        <v>0</v>
      </c>
      <c r="K12" s="186">
        <v>1.1000000000000003</v>
      </c>
      <c r="L12" s="186">
        <v>1.4435714285714285</v>
      </c>
      <c r="M12" s="186">
        <v>0</v>
      </c>
      <c r="N12" s="186">
        <v>0</v>
      </c>
      <c r="O12" s="186">
        <v>0</v>
      </c>
      <c r="P12" s="186">
        <v>0</v>
      </c>
    </row>
    <row r="13" spans="1:16" x14ac:dyDescent="0.25">
      <c r="B13" t="s">
        <v>120</v>
      </c>
      <c r="C13" s="186">
        <v>0</v>
      </c>
      <c r="D13" s="186">
        <v>0</v>
      </c>
      <c r="E13" s="186">
        <v>1.3999999999999997</v>
      </c>
      <c r="F13" s="186">
        <v>1.3999999999999997</v>
      </c>
      <c r="G13" s="186">
        <v>1.5232660228270412</v>
      </c>
      <c r="H13" s="186">
        <v>1.2169108049311099</v>
      </c>
      <c r="I13" s="186">
        <v>1.2821480456589411</v>
      </c>
      <c r="J13" s="186">
        <v>1.0455384615384617</v>
      </c>
      <c r="K13" s="186">
        <v>1.0528301886792453</v>
      </c>
      <c r="L13" s="186">
        <v>1.04</v>
      </c>
      <c r="M13" s="186">
        <v>0</v>
      </c>
      <c r="N13" s="186">
        <v>0</v>
      </c>
      <c r="O13" s="186">
        <v>0</v>
      </c>
      <c r="P13" s="186">
        <v>0</v>
      </c>
    </row>
    <row r="14" spans="1:16" x14ac:dyDescent="0.25">
      <c r="B14" t="s">
        <v>121</v>
      </c>
      <c r="C14" s="186">
        <v>0</v>
      </c>
      <c r="D14" s="186">
        <v>0</v>
      </c>
      <c r="E14" s="186">
        <v>0</v>
      </c>
      <c r="F14" s="186">
        <v>1.3</v>
      </c>
      <c r="G14" s="186">
        <v>0</v>
      </c>
      <c r="H14" s="186">
        <v>0</v>
      </c>
      <c r="I14" s="186">
        <v>0</v>
      </c>
      <c r="J14" s="186">
        <v>0</v>
      </c>
      <c r="K14" s="186">
        <v>0</v>
      </c>
      <c r="L14" s="186">
        <v>0</v>
      </c>
      <c r="M14" s="186">
        <v>0</v>
      </c>
      <c r="N14" s="186">
        <v>0</v>
      </c>
      <c r="O14" s="186">
        <v>0</v>
      </c>
      <c r="P14" s="186">
        <v>0</v>
      </c>
    </row>
    <row r="15" spans="1:16" x14ac:dyDescent="0.25">
      <c r="B15" t="s">
        <v>119</v>
      </c>
      <c r="C15" s="186">
        <v>0</v>
      </c>
      <c r="D15" s="186">
        <v>0</v>
      </c>
      <c r="E15" s="186">
        <v>1.2771653543307087</v>
      </c>
      <c r="F15" s="186">
        <v>1.268962472406181</v>
      </c>
      <c r="G15" s="186">
        <v>1.2807751937984495</v>
      </c>
      <c r="H15" s="186">
        <v>1.2449122807017543</v>
      </c>
      <c r="I15" s="186">
        <v>1.252941176470588</v>
      </c>
      <c r="J15" s="186">
        <v>0</v>
      </c>
      <c r="K15" s="186">
        <v>0</v>
      </c>
      <c r="L15" s="186">
        <v>0</v>
      </c>
      <c r="M15" s="186">
        <v>0</v>
      </c>
      <c r="N15" s="186">
        <v>0</v>
      </c>
      <c r="O15" s="186">
        <v>0</v>
      </c>
      <c r="P15" s="186">
        <v>0</v>
      </c>
    </row>
    <row r="16" spans="1:16" x14ac:dyDescent="0.25">
      <c r="B16" t="s">
        <v>118</v>
      </c>
      <c r="C16" s="186">
        <v>0</v>
      </c>
      <c r="D16" s="186">
        <v>0</v>
      </c>
      <c r="E16" s="186">
        <v>1.2</v>
      </c>
      <c r="F16" s="186">
        <v>1.1999999999999997</v>
      </c>
      <c r="G16" s="186">
        <v>1.2000000000000002</v>
      </c>
      <c r="H16" s="186">
        <v>1.1407843137254901</v>
      </c>
      <c r="I16" s="186">
        <v>1.2845479452054791</v>
      </c>
      <c r="J16" s="186">
        <v>1.2395005945303212</v>
      </c>
      <c r="K16" s="186">
        <v>1.2175149581172717</v>
      </c>
      <c r="L16" s="186">
        <v>1.3039173014145811</v>
      </c>
      <c r="M16" s="186">
        <v>0</v>
      </c>
      <c r="N16" s="186">
        <v>0</v>
      </c>
      <c r="O16" s="186">
        <v>0</v>
      </c>
      <c r="P16" s="186">
        <v>0</v>
      </c>
    </row>
    <row r="17" spans="2:16" x14ac:dyDescent="0.25">
      <c r="B17" t="s">
        <v>74</v>
      </c>
      <c r="C17" s="186">
        <v>0</v>
      </c>
      <c r="D17" s="186">
        <v>0</v>
      </c>
      <c r="E17" s="186">
        <v>0</v>
      </c>
      <c r="F17" s="186">
        <v>0</v>
      </c>
      <c r="G17" s="186">
        <v>0</v>
      </c>
      <c r="H17" s="186">
        <v>0</v>
      </c>
      <c r="I17" s="186">
        <v>1.1999999999999997</v>
      </c>
      <c r="J17" s="186">
        <v>1.1999999999999997</v>
      </c>
      <c r="K17" s="186">
        <v>1.2092626785662821</v>
      </c>
      <c r="L17" s="186">
        <v>1.3741997729852442</v>
      </c>
      <c r="M17" s="186">
        <v>0</v>
      </c>
      <c r="N17" s="186">
        <v>0</v>
      </c>
      <c r="O17" s="186">
        <v>0</v>
      </c>
      <c r="P17" s="186">
        <v>0</v>
      </c>
    </row>
    <row r="18" spans="2:16" x14ac:dyDescent="0.25">
      <c r="B18" t="s">
        <v>168</v>
      </c>
      <c r="C18" s="186">
        <v>0</v>
      </c>
      <c r="D18" s="186">
        <v>0</v>
      </c>
      <c r="E18" s="186">
        <v>0</v>
      </c>
      <c r="F18" s="186">
        <v>0</v>
      </c>
      <c r="G18" s="186">
        <v>1.4739999999999998</v>
      </c>
      <c r="H18" s="186">
        <v>1.4671410756040528</v>
      </c>
      <c r="I18" s="186">
        <v>1.4322589928057552</v>
      </c>
      <c r="J18" s="186">
        <v>1.5933827160493828</v>
      </c>
      <c r="K18" s="186">
        <v>1.6182540322580645</v>
      </c>
      <c r="L18" s="186">
        <v>1.6154495788821095</v>
      </c>
      <c r="M18" s="186">
        <v>0</v>
      </c>
      <c r="N18" s="186">
        <v>0</v>
      </c>
      <c r="O18" s="186">
        <v>0</v>
      </c>
      <c r="P18" s="186">
        <v>0</v>
      </c>
    </row>
    <row r="19" spans="2:16" x14ac:dyDescent="0.25">
      <c r="B19" t="s">
        <v>75</v>
      </c>
      <c r="C19" s="186">
        <v>1.4</v>
      </c>
      <c r="D19" s="186">
        <v>1.1999999999999997</v>
      </c>
      <c r="E19" s="186">
        <v>1.1725436408977554</v>
      </c>
      <c r="F19" s="186">
        <v>1.2209686786973655</v>
      </c>
      <c r="G19" s="186">
        <v>1.3455182969250028</v>
      </c>
      <c r="H19" s="186">
        <v>1.4585428966789673</v>
      </c>
      <c r="I19" s="186">
        <v>1.4623368402282453</v>
      </c>
      <c r="J19" s="186">
        <v>1.4685002179071225</v>
      </c>
      <c r="K19" s="186">
        <v>1.4852647799575818</v>
      </c>
      <c r="L19" s="186">
        <v>1.5111060293820338</v>
      </c>
      <c r="M19" s="186">
        <v>0</v>
      </c>
      <c r="N19" s="186">
        <v>0</v>
      </c>
      <c r="O19" s="186">
        <v>0</v>
      </c>
      <c r="P19" s="186">
        <v>0</v>
      </c>
    </row>
    <row r="20" spans="2:16" x14ac:dyDescent="0.25">
      <c r="B20" t="s">
        <v>130</v>
      </c>
      <c r="C20" s="186">
        <v>0</v>
      </c>
      <c r="D20" s="186">
        <v>0</v>
      </c>
      <c r="E20" s="186">
        <v>0.97220077220077239</v>
      </c>
      <c r="F20" s="186">
        <v>0.98449697636063793</v>
      </c>
      <c r="G20" s="186">
        <v>1.0392089925062447</v>
      </c>
      <c r="H20" s="186">
        <v>1.5332903918411165</v>
      </c>
      <c r="I20" s="186">
        <v>1.64</v>
      </c>
      <c r="J20" s="186">
        <v>1.64</v>
      </c>
      <c r="K20" s="186">
        <v>1.6400000000000001</v>
      </c>
      <c r="L20" s="186">
        <v>1.6400000000000003</v>
      </c>
      <c r="M20" s="186">
        <v>0</v>
      </c>
      <c r="N20" s="186">
        <v>0</v>
      </c>
      <c r="O20" s="186">
        <v>0</v>
      </c>
      <c r="P20" s="186">
        <v>0</v>
      </c>
    </row>
    <row r="21" spans="2:16" x14ac:dyDescent="0.25">
      <c r="B21" t="s">
        <v>144</v>
      </c>
      <c r="C21" s="186">
        <v>0</v>
      </c>
      <c r="D21" s="186">
        <v>0</v>
      </c>
      <c r="E21" s="186">
        <v>0</v>
      </c>
      <c r="F21" s="186">
        <v>1.39</v>
      </c>
      <c r="G21" s="186">
        <v>1.39</v>
      </c>
      <c r="H21" s="186">
        <v>1.39</v>
      </c>
      <c r="I21" s="186">
        <v>0</v>
      </c>
      <c r="J21" s="186">
        <v>0</v>
      </c>
      <c r="K21" s="186">
        <v>0</v>
      </c>
      <c r="L21" s="186">
        <v>0</v>
      </c>
      <c r="M21" s="186">
        <v>0</v>
      </c>
      <c r="N21" s="186">
        <v>0</v>
      </c>
      <c r="O21" s="186">
        <v>0</v>
      </c>
      <c r="P21" s="186">
        <v>0</v>
      </c>
    </row>
    <row r="22" spans="2:16" x14ac:dyDescent="0.25">
      <c r="B22" t="s">
        <v>422</v>
      </c>
      <c r="C22" s="186">
        <v>0</v>
      </c>
      <c r="D22" s="186">
        <v>0</v>
      </c>
      <c r="E22" s="186">
        <v>0</v>
      </c>
      <c r="F22" s="186">
        <v>0</v>
      </c>
      <c r="G22" s="186">
        <v>0</v>
      </c>
      <c r="H22" s="186">
        <v>0</v>
      </c>
      <c r="I22" s="186">
        <v>0</v>
      </c>
      <c r="J22" s="186">
        <v>1.47</v>
      </c>
      <c r="K22" s="186">
        <v>1.4699999999999998</v>
      </c>
      <c r="L22" s="186">
        <v>0</v>
      </c>
      <c r="M22" s="186">
        <v>0</v>
      </c>
      <c r="N22" s="186">
        <v>0</v>
      </c>
      <c r="O22" s="186">
        <v>0</v>
      </c>
      <c r="P22" s="186">
        <v>0</v>
      </c>
    </row>
    <row r="23" spans="2:16" x14ac:dyDescent="0.25">
      <c r="B23" t="s">
        <v>76</v>
      </c>
      <c r="C23" s="186">
        <v>0</v>
      </c>
      <c r="D23" s="186">
        <v>0</v>
      </c>
      <c r="E23" s="186">
        <v>0</v>
      </c>
      <c r="F23" s="186">
        <v>0</v>
      </c>
      <c r="G23" s="186">
        <v>0</v>
      </c>
      <c r="H23" s="186">
        <v>1.78</v>
      </c>
      <c r="I23" s="186">
        <v>0</v>
      </c>
      <c r="J23" s="186">
        <v>0</v>
      </c>
      <c r="K23" s="186">
        <v>0</v>
      </c>
      <c r="L23" s="186">
        <v>0</v>
      </c>
      <c r="M23" s="186">
        <v>0</v>
      </c>
      <c r="N23" s="186">
        <v>0</v>
      </c>
      <c r="O23" s="186">
        <v>0</v>
      </c>
      <c r="P23" s="186">
        <v>0</v>
      </c>
    </row>
    <row r="24" spans="2:16" x14ac:dyDescent="0.25">
      <c r="B24" t="s">
        <v>123</v>
      </c>
      <c r="C24" s="186">
        <v>0</v>
      </c>
      <c r="D24" s="186">
        <v>0</v>
      </c>
      <c r="E24" s="186">
        <v>0</v>
      </c>
      <c r="F24" s="186">
        <v>4.01</v>
      </c>
      <c r="G24" s="186">
        <v>4.01</v>
      </c>
      <c r="H24" s="186">
        <v>0</v>
      </c>
      <c r="I24" s="186">
        <v>0</v>
      </c>
      <c r="J24" s="186">
        <v>0</v>
      </c>
      <c r="K24" s="186">
        <v>0</v>
      </c>
      <c r="L24" s="186">
        <v>0</v>
      </c>
      <c r="M24" s="186">
        <v>0</v>
      </c>
      <c r="N24" s="186">
        <v>0</v>
      </c>
      <c r="O24" s="186">
        <v>0</v>
      </c>
      <c r="P24" s="186">
        <v>0</v>
      </c>
    </row>
    <row r="25" spans="2:16" x14ac:dyDescent="0.25">
      <c r="B25" t="s">
        <v>77</v>
      </c>
      <c r="C25" s="186">
        <v>0.96890410958904094</v>
      </c>
      <c r="D25" s="186">
        <v>1.1839655172413794</v>
      </c>
      <c r="E25" s="186">
        <v>1.3769207622868602</v>
      </c>
      <c r="F25" s="186">
        <v>1.3762857142857141</v>
      </c>
      <c r="G25" s="186">
        <v>1.41</v>
      </c>
      <c r="H25" s="186">
        <v>1.5239874081846798</v>
      </c>
      <c r="I25" s="186">
        <v>1.5791375872382851</v>
      </c>
      <c r="J25" s="186">
        <v>1.6</v>
      </c>
      <c r="K25" s="186">
        <v>1.6868634423897584</v>
      </c>
      <c r="L25" s="186">
        <v>1.7342665388302974</v>
      </c>
      <c r="M25" s="186">
        <v>0</v>
      </c>
      <c r="N25" s="186">
        <v>0</v>
      </c>
      <c r="O25" s="186">
        <v>0</v>
      </c>
      <c r="P25" s="186">
        <v>0</v>
      </c>
    </row>
    <row r="26" spans="2:16" x14ac:dyDescent="0.25">
      <c r="B26" t="s">
        <v>148</v>
      </c>
      <c r="C26" s="186">
        <v>0</v>
      </c>
      <c r="D26" s="186">
        <v>0</v>
      </c>
      <c r="E26" s="186">
        <v>0</v>
      </c>
      <c r="F26" s="186">
        <v>0</v>
      </c>
      <c r="G26" s="186">
        <v>1.6</v>
      </c>
      <c r="H26" s="186">
        <v>1.6000000000000003</v>
      </c>
      <c r="I26" s="186">
        <v>1.6</v>
      </c>
      <c r="J26" s="186">
        <v>1.6</v>
      </c>
      <c r="K26" s="186">
        <v>1.6</v>
      </c>
      <c r="L26" s="186">
        <v>1.6</v>
      </c>
      <c r="M26" s="186">
        <v>0</v>
      </c>
      <c r="N26" s="186">
        <v>0</v>
      </c>
      <c r="O26" s="186">
        <v>0</v>
      </c>
      <c r="P26" s="186">
        <v>0</v>
      </c>
    </row>
    <row r="27" spans="2:16" x14ac:dyDescent="0.25">
      <c r="B27" t="s">
        <v>78</v>
      </c>
      <c r="C27" s="186">
        <v>0</v>
      </c>
      <c r="D27" s="186">
        <v>0</v>
      </c>
      <c r="E27" s="186">
        <v>0</v>
      </c>
      <c r="F27" s="186">
        <v>0</v>
      </c>
      <c r="G27" s="186">
        <v>1.7740350877192985</v>
      </c>
      <c r="H27" s="186">
        <v>1.8396786389413988</v>
      </c>
      <c r="I27" s="186">
        <v>1.6651752921535896</v>
      </c>
      <c r="J27" s="186">
        <v>1.7946743978590547</v>
      </c>
      <c r="K27" s="186">
        <v>1.5067674661105315</v>
      </c>
      <c r="L27" s="186">
        <v>1.5750391017051302</v>
      </c>
      <c r="M27" s="186">
        <v>0</v>
      </c>
      <c r="N27" s="186">
        <v>0</v>
      </c>
      <c r="O27" s="186">
        <v>0</v>
      </c>
      <c r="P27" s="186">
        <v>0</v>
      </c>
    </row>
    <row r="28" spans="2:16" x14ac:dyDescent="0.25">
      <c r="B28" t="s">
        <v>70</v>
      </c>
      <c r="C28" s="186">
        <v>1.4</v>
      </c>
      <c r="D28" s="186">
        <v>1.2429292929292928</v>
      </c>
      <c r="E28" s="186">
        <v>1.2373662079510706</v>
      </c>
      <c r="F28" s="186">
        <v>1.1246269404106155</v>
      </c>
      <c r="G28" s="186">
        <v>1.0986254718529458</v>
      </c>
      <c r="H28" s="186">
        <v>1.1146793448084398</v>
      </c>
      <c r="I28" s="186">
        <v>1.2456808489536846</v>
      </c>
      <c r="J28" s="186">
        <v>1.4097860447185808</v>
      </c>
      <c r="K28" s="186">
        <v>1.4467053217308938</v>
      </c>
      <c r="L28" s="186">
        <v>1.4586013817905168</v>
      </c>
      <c r="M28" s="186">
        <v>0</v>
      </c>
      <c r="N28" s="186">
        <v>0</v>
      </c>
      <c r="O28" s="186">
        <v>0</v>
      </c>
      <c r="P28" s="186">
        <v>0</v>
      </c>
    </row>
    <row r="29" spans="2:16" x14ac:dyDescent="0.25">
      <c r="B29" t="s">
        <v>79</v>
      </c>
      <c r="C29" s="186">
        <v>0</v>
      </c>
      <c r="D29" s="186">
        <v>0</v>
      </c>
      <c r="E29" s="186">
        <v>1.3900000000000001</v>
      </c>
      <c r="F29" s="186">
        <v>0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</row>
    <row r="30" spans="2:16" x14ac:dyDescent="0.25">
      <c r="B30" t="s">
        <v>55</v>
      </c>
      <c r="C30" s="186">
        <v>1.2</v>
      </c>
      <c r="D30" s="186">
        <v>1.2</v>
      </c>
      <c r="E30" s="186">
        <v>1.2</v>
      </c>
      <c r="F30" s="186">
        <v>1.2773361772721887</v>
      </c>
      <c r="G30" s="186">
        <v>1.3725034182722187</v>
      </c>
      <c r="H30" s="186">
        <v>1.2454653633440518</v>
      </c>
      <c r="I30" s="186">
        <v>1.2624741792533938</v>
      </c>
      <c r="J30" s="186">
        <v>1.3703834649884201</v>
      </c>
      <c r="K30" s="186">
        <v>1.4055729823137091</v>
      </c>
      <c r="L30" s="186">
        <v>1.4279592752762467</v>
      </c>
      <c r="M30" s="186">
        <v>0</v>
      </c>
      <c r="N30" s="186">
        <v>0</v>
      </c>
      <c r="O30" s="186">
        <v>0</v>
      </c>
      <c r="P30" s="186">
        <v>0</v>
      </c>
    </row>
    <row r="31" spans="2:16" x14ac:dyDescent="0.25">
      <c r="B31" t="s">
        <v>149</v>
      </c>
      <c r="C31" s="186">
        <v>1.41</v>
      </c>
      <c r="D31" s="186">
        <v>1.4099999999999997</v>
      </c>
      <c r="E31" s="186">
        <v>1.4099999999999997</v>
      </c>
      <c r="F31" s="186">
        <v>1.41</v>
      </c>
      <c r="G31" s="186">
        <v>1.39</v>
      </c>
      <c r="H31" s="186">
        <v>1.3949999999999998</v>
      </c>
      <c r="I31" s="186">
        <v>0</v>
      </c>
      <c r="J31" s="186">
        <v>0</v>
      </c>
      <c r="K31" s="186">
        <v>0</v>
      </c>
      <c r="L31" s="186">
        <v>0</v>
      </c>
      <c r="M31" s="186">
        <v>0</v>
      </c>
      <c r="N31" s="186">
        <v>0</v>
      </c>
      <c r="O31" s="186">
        <v>0</v>
      </c>
      <c r="P31" s="186">
        <v>0</v>
      </c>
    </row>
    <row r="32" spans="2:16" x14ac:dyDescent="0.25">
      <c r="B32" t="s">
        <v>125</v>
      </c>
      <c r="C32" s="186">
        <v>0</v>
      </c>
      <c r="D32" s="186">
        <v>0</v>
      </c>
      <c r="E32" s="186">
        <v>0</v>
      </c>
      <c r="F32" s="186">
        <v>1.3</v>
      </c>
      <c r="G32" s="186">
        <v>1.3</v>
      </c>
      <c r="H32" s="186">
        <v>1.2999999999999998</v>
      </c>
      <c r="I32" s="186">
        <v>0</v>
      </c>
      <c r="J32" s="186">
        <v>0</v>
      </c>
      <c r="K32" s="186">
        <v>0</v>
      </c>
      <c r="L32" s="186">
        <v>0</v>
      </c>
      <c r="M32" s="186">
        <v>0</v>
      </c>
      <c r="N32" s="186">
        <v>0</v>
      </c>
      <c r="O32" s="186">
        <v>0</v>
      </c>
      <c r="P32" s="186">
        <v>0</v>
      </c>
    </row>
    <row r="33" spans="2:16" x14ac:dyDescent="0.25">
      <c r="B33" t="s">
        <v>423</v>
      </c>
      <c r="C33" s="186">
        <v>0</v>
      </c>
      <c r="D33" s="186">
        <v>0</v>
      </c>
      <c r="E33" s="186">
        <v>0</v>
      </c>
      <c r="F33" s="186">
        <v>0</v>
      </c>
      <c r="G33" s="186">
        <v>0</v>
      </c>
      <c r="H33" s="186">
        <v>0</v>
      </c>
      <c r="I33" s="186">
        <v>0</v>
      </c>
      <c r="J33" s="186">
        <v>1.32</v>
      </c>
      <c r="K33" s="186">
        <v>0</v>
      </c>
      <c r="L33" s="186">
        <v>0</v>
      </c>
      <c r="M33" s="186">
        <v>0</v>
      </c>
      <c r="N33" s="186">
        <v>0</v>
      </c>
      <c r="O33" s="186">
        <v>0</v>
      </c>
      <c r="P33" s="186">
        <v>0</v>
      </c>
    </row>
    <row r="34" spans="2:16" x14ac:dyDescent="0.25">
      <c r="B34" t="s">
        <v>80</v>
      </c>
      <c r="C34" s="186">
        <v>0</v>
      </c>
      <c r="D34" s="186">
        <v>0</v>
      </c>
      <c r="E34" s="186">
        <v>0</v>
      </c>
      <c r="F34" s="186">
        <v>0</v>
      </c>
      <c r="G34" s="186">
        <v>0</v>
      </c>
      <c r="H34" s="186">
        <v>1.43</v>
      </c>
      <c r="I34" s="186">
        <v>1.43</v>
      </c>
      <c r="J34" s="186">
        <v>1.43</v>
      </c>
      <c r="K34" s="186">
        <v>1.8090243902439027</v>
      </c>
      <c r="L34" s="186">
        <v>1.6485740474102861</v>
      </c>
      <c r="M34" s="186">
        <v>0</v>
      </c>
      <c r="N34" s="186">
        <v>0</v>
      </c>
      <c r="O34" s="186">
        <v>0</v>
      </c>
      <c r="P34" s="186">
        <v>0</v>
      </c>
    </row>
    <row r="35" spans="2:16" x14ac:dyDescent="0.25">
      <c r="B35" t="s">
        <v>81</v>
      </c>
      <c r="C35" s="186">
        <v>0</v>
      </c>
      <c r="D35" s="186">
        <v>0</v>
      </c>
      <c r="E35" s="186">
        <v>0</v>
      </c>
      <c r="F35" s="186">
        <v>1.0503919123541463</v>
      </c>
      <c r="G35" s="186">
        <v>1.0620577974960499</v>
      </c>
      <c r="H35" s="186">
        <v>1.47514705882353</v>
      </c>
      <c r="I35" s="186">
        <v>1.580016260162602</v>
      </c>
      <c r="J35" s="186">
        <v>1.6620987654320991</v>
      </c>
      <c r="K35" s="186">
        <v>1.7073501048218034</v>
      </c>
      <c r="L35" s="186">
        <v>1.7561573616077319</v>
      </c>
      <c r="M35" s="186">
        <v>0</v>
      </c>
      <c r="N35" s="186">
        <v>0</v>
      </c>
      <c r="O35" s="186">
        <v>0</v>
      </c>
      <c r="P35" s="186">
        <v>0</v>
      </c>
    </row>
    <row r="36" spans="2:16" x14ac:dyDescent="0.25">
      <c r="B36" t="s">
        <v>313</v>
      </c>
      <c r="C36" s="186">
        <v>0</v>
      </c>
      <c r="D36" s="186">
        <v>0</v>
      </c>
      <c r="E36" s="186">
        <v>0</v>
      </c>
      <c r="F36" s="186">
        <v>0</v>
      </c>
      <c r="G36" s="186">
        <v>0</v>
      </c>
      <c r="H36" s="186">
        <v>0</v>
      </c>
      <c r="I36" s="186">
        <v>0</v>
      </c>
      <c r="J36" s="186">
        <v>1.744</v>
      </c>
      <c r="K36" s="186">
        <v>0</v>
      </c>
      <c r="L36" s="186">
        <v>0</v>
      </c>
      <c r="M36" s="186">
        <v>0</v>
      </c>
      <c r="N36" s="186">
        <v>0</v>
      </c>
      <c r="O36" s="186">
        <v>0</v>
      </c>
      <c r="P36" s="186">
        <v>0</v>
      </c>
    </row>
    <row r="37" spans="2:16" x14ac:dyDescent="0.25">
      <c r="B37" t="s">
        <v>82</v>
      </c>
      <c r="C37" s="186">
        <v>1.4</v>
      </c>
      <c r="D37" s="186">
        <v>0</v>
      </c>
      <c r="E37" s="186">
        <v>0</v>
      </c>
      <c r="F37" s="186">
        <v>0</v>
      </c>
      <c r="G37" s="186">
        <v>1.4</v>
      </c>
      <c r="H37" s="186">
        <v>1.4000000000000001</v>
      </c>
      <c r="I37" s="186">
        <v>1.4</v>
      </c>
      <c r="J37" s="186">
        <v>1.3999999999999997</v>
      </c>
      <c r="K37" s="186">
        <v>0</v>
      </c>
      <c r="L37" s="186">
        <v>0</v>
      </c>
      <c r="M37" s="186">
        <v>0</v>
      </c>
      <c r="N37" s="186">
        <v>0</v>
      </c>
      <c r="O37" s="186">
        <v>0</v>
      </c>
      <c r="P37" s="186">
        <v>0</v>
      </c>
    </row>
    <row r="38" spans="2:16" x14ac:dyDescent="0.25">
      <c r="B38" t="s">
        <v>105</v>
      </c>
      <c r="C38" s="186">
        <v>0</v>
      </c>
      <c r="D38" s="186">
        <v>0</v>
      </c>
      <c r="E38" s="186">
        <v>0</v>
      </c>
      <c r="F38" s="186">
        <v>0</v>
      </c>
      <c r="G38" s="186">
        <v>0</v>
      </c>
      <c r="H38" s="186">
        <v>0</v>
      </c>
      <c r="I38" s="186">
        <v>0</v>
      </c>
      <c r="J38" s="186">
        <v>0</v>
      </c>
      <c r="K38" s="186">
        <v>0</v>
      </c>
      <c r="L38" s="186">
        <v>0</v>
      </c>
      <c r="M38" s="186">
        <v>1.6157162297397412</v>
      </c>
      <c r="N38" s="186">
        <v>1.6163843832686622</v>
      </c>
      <c r="O38" s="186">
        <v>1.6177186417097158</v>
      </c>
      <c r="P38" s="186">
        <v>1.6197207385489878</v>
      </c>
    </row>
    <row r="39" spans="2:16" x14ac:dyDescent="0.25">
      <c r="B39" t="s">
        <v>91</v>
      </c>
      <c r="C39" s="186">
        <v>1.3920377733598412</v>
      </c>
      <c r="D39" s="186">
        <v>1.4036286621955518</v>
      </c>
      <c r="E39" s="186">
        <v>1.3723532567658863</v>
      </c>
      <c r="F39" s="186">
        <v>1.3014346541035688</v>
      </c>
      <c r="G39" s="186">
        <v>1.3119088999717419</v>
      </c>
      <c r="H39" s="186">
        <v>1.4799309016867892</v>
      </c>
      <c r="I39" s="186">
        <v>1.5643804181415149</v>
      </c>
      <c r="J39" s="186">
        <v>1.5666694079501355</v>
      </c>
      <c r="K39" s="186">
        <v>1.5794764981534677</v>
      </c>
      <c r="L39" s="186">
        <v>1.6048897195795846</v>
      </c>
      <c r="M39" s="186">
        <v>1.6157162297397412</v>
      </c>
      <c r="N39" s="186">
        <v>1.6163843832686622</v>
      </c>
      <c r="O39" s="186">
        <v>1.6177186417097158</v>
      </c>
      <c r="P39" s="186">
        <v>1.6197207385489878</v>
      </c>
    </row>
  </sheetData>
  <phoneticPr fontId="2"/>
  <hyperlinks>
    <hyperlink ref="A1" location="Index!C6" display="Back to Index" xr:uid="{6EDF2EEC-2196-42F9-9D6D-362FAA38B7A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>
    <tabColor theme="1" tint="0.34998626667073579"/>
  </sheetPr>
  <dimension ref="A1"/>
  <sheetViews>
    <sheetView showGridLines="0" showRowColHeaders="0" topLeftCell="G1" zoomScale="80" zoomScaleNormal="80" workbookViewId="0"/>
  </sheetViews>
  <sheetFormatPr defaultColWidth="9" defaultRowHeight="13.2" x14ac:dyDescent="0.25"/>
  <cols>
    <col min="1" max="16384" width="9" style="103"/>
  </cols>
  <sheetData/>
  <sheetProtection algorithmName="SHA-512" hashValue="QExDNNELVr92d+cy1QCRYIQ42Iyj4TNzZWN2r2uIN5YFAO8Gic4j4r6o1PuMz4wxzyqMTGlJljAD7MLClQCR2w==" saltValue="EnSGMBjSxVF2Bh8IpQwSug==" spinCount="100000" sheet="1" objects="1" scenarios="1" selectLockedCells="1" selectUn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9FF99"/>
  </sheetPr>
  <dimension ref="A1:AW263"/>
  <sheetViews>
    <sheetView showGridLines="0" showZeros="0" zoomScale="80" zoomScaleNormal="80" workbookViewId="0"/>
  </sheetViews>
  <sheetFormatPr defaultColWidth="10.796875" defaultRowHeight="13.8" x14ac:dyDescent="0.25"/>
  <cols>
    <col min="1" max="2" width="4.59765625" style="34" customWidth="1"/>
    <col min="3" max="3" width="7.796875" style="34" hidden="1" customWidth="1"/>
    <col min="4" max="4" width="17.69921875" style="34" customWidth="1"/>
    <col min="5" max="10" width="8.296875" style="35" customWidth="1"/>
    <col min="11" max="14" width="8.296875" style="6" customWidth="1"/>
    <col min="15" max="15" width="10.796875" style="34"/>
    <col min="16" max="16" width="17.69921875" style="34" customWidth="1"/>
    <col min="17" max="22" width="8.296875" style="35" customWidth="1"/>
    <col min="23" max="25" width="8.296875" style="6" customWidth="1"/>
    <col min="26" max="27" width="10.796875" style="34"/>
    <col min="28" max="28" width="17.69921875" style="34" customWidth="1"/>
    <col min="29" max="34" width="8.296875" style="35" customWidth="1"/>
    <col min="35" max="37" width="8.296875" style="6" customWidth="1"/>
    <col min="38" max="39" width="10.796875" style="34"/>
    <col min="40" max="40" width="17.69921875" style="34" customWidth="1"/>
    <col min="41" max="46" width="8.296875" style="35" customWidth="1"/>
    <col min="47" max="49" width="8.296875" style="6" customWidth="1"/>
    <col min="50" max="16384" width="10.796875" style="34"/>
  </cols>
  <sheetData>
    <row r="1" spans="1:49" ht="14.4" x14ac:dyDescent="0.25">
      <c r="A1" s="27" t="s">
        <v>113</v>
      </c>
    </row>
    <row r="2" spans="1:49" ht="17.399999999999999" x14ac:dyDescent="0.25">
      <c r="D2" s="191"/>
      <c r="E2"/>
      <c r="F2"/>
      <c r="G2"/>
      <c r="H2"/>
      <c r="I2"/>
      <c r="J2"/>
      <c r="K2"/>
      <c r="L2"/>
      <c r="M2"/>
      <c r="P2" s="191"/>
      <c r="Q2"/>
      <c r="R2"/>
      <c r="S2"/>
      <c r="T2"/>
      <c r="U2"/>
      <c r="V2"/>
      <c r="W2"/>
      <c r="X2"/>
      <c r="Y2"/>
      <c r="AB2" s="191"/>
      <c r="AC2"/>
      <c r="AD2"/>
      <c r="AE2"/>
      <c r="AF2"/>
      <c r="AG2"/>
      <c r="AH2"/>
      <c r="AI2"/>
      <c r="AJ2"/>
      <c r="AK2"/>
      <c r="AN2" s="191"/>
      <c r="AO2"/>
      <c r="AP2"/>
      <c r="AQ2"/>
      <c r="AR2"/>
      <c r="AS2"/>
      <c r="AT2"/>
      <c r="AU2"/>
      <c r="AV2"/>
      <c r="AW2"/>
    </row>
    <row r="3" spans="1:49" x14ac:dyDescent="0.25">
      <c r="E3"/>
      <c r="F3"/>
      <c r="G3"/>
      <c r="H3"/>
      <c r="I3"/>
      <c r="J3"/>
      <c r="Q3"/>
      <c r="R3"/>
      <c r="S3"/>
      <c r="T3"/>
      <c r="U3"/>
      <c r="V3"/>
      <c r="AC3"/>
      <c r="AD3"/>
      <c r="AE3"/>
      <c r="AF3"/>
      <c r="AG3"/>
      <c r="AH3"/>
      <c r="AO3"/>
      <c r="AP3"/>
      <c r="AQ3"/>
      <c r="AR3"/>
      <c r="AS3"/>
      <c r="AT3"/>
    </row>
    <row r="4" spans="1:49" ht="14.4" thickBot="1" x14ac:dyDescent="0.3">
      <c r="D4" s="36" t="s">
        <v>355</v>
      </c>
      <c r="P4" s="36" t="s">
        <v>444</v>
      </c>
      <c r="AB4" s="36" t="s">
        <v>376</v>
      </c>
      <c r="AN4" s="36" t="s">
        <v>374</v>
      </c>
    </row>
    <row r="5" spans="1:49" x14ac:dyDescent="0.25">
      <c r="D5" s="37"/>
      <c r="E5" s="38" t="s">
        <v>531</v>
      </c>
      <c r="F5" s="38" t="s">
        <v>532</v>
      </c>
      <c r="G5" s="38" t="s">
        <v>533</v>
      </c>
      <c r="H5" s="38" t="s">
        <v>534</v>
      </c>
      <c r="I5" s="38" t="s">
        <v>535</v>
      </c>
      <c r="J5" s="38" t="s">
        <v>536</v>
      </c>
      <c r="K5" s="38" t="s">
        <v>537</v>
      </c>
      <c r="L5" s="38" t="s">
        <v>538</v>
      </c>
      <c r="M5" s="248" t="s">
        <v>539</v>
      </c>
      <c r="P5" s="37"/>
      <c r="Q5" s="38" t="s">
        <v>531</v>
      </c>
      <c r="R5" s="38" t="s">
        <v>532</v>
      </c>
      <c r="S5" s="38" t="s">
        <v>533</v>
      </c>
      <c r="T5" s="38" t="s">
        <v>534</v>
      </c>
      <c r="U5" s="38" t="s">
        <v>535</v>
      </c>
      <c r="V5" s="38" t="s">
        <v>536</v>
      </c>
      <c r="W5" s="38" t="s">
        <v>537</v>
      </c>
      <c r="X5" s="38" t="s">
        <v>538</v>
      </c>
      <c r="Y5" s="248" t="s">
        <v>539</v>
      </c>
      <c r="AB5" s="37"/>
      <c r="AC5" s="38" t="s">
        <v>531</v>
      </c>
      <c r="AD5" s="38" t="s">
        <v>532</v>
      </c>
      <c r="AE5" s="38" t="s">
        <v>533</v>
      </c>
      <c r="AF5" s="38" t="s">
        <v>534</v>
      </c>
      <c r="AG5" s="38" t="s">
        <v>535</v>
      </c>
      <c r="AH5" s="38" t="s">
        <v>536</v>
      </c>
      <c r="AI5" s="38" t="s">
        <v>537</v>
      </c>
      <c r="AJ5" s="38" t="s">
        <v>538</v>
      </c>
      <c r="AK5" s="248" t="s">
        <v>539</v>
      </c>
      <c r="AN5" s="37"/>
      <c r="AO5" s="38" t="s">
        <v>531</v>
      </c>
      <c r="AP5" s="38" t="s">
        <v>532</v>
      </c>
      <c r="AQ5" s="38" t="s">
        <v>533</v>
      </c>
      <c r="AR5" s="38" t="s">
        <v>534</v>
      </c>
      <c r="AS5" s="38" t="s">
        <v>535</v>
      </c>
      <c r="AT5" s="38" t="s">
        <v>536</v>
      </c>
      <c r="AU5" s="38" t="s">
        <v>537</v>
      </c>
      <c r="AV5" s="38" t="s">
        <v>538</v>
      </c>
      <c r="AW5" s="248" t="s">
        <v>539</v>
      </c>
    </row>
    <row r="6" spans="1:49" x14ac:dyDescent="0.25">
      <c r="C6" s="40" t="s">
        <v>575</v>
      </c>
      <c r="D6" s="41" t="s">
        <v>44</v>
      </c>
      <c r="E6" s="42">
        <v>1.2999999999999999E-2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3">
        <v>0</v>
      </c>
      <c r="P6" s="41" t="s">
        <v>44</v>
      </c>
      <c r="Q6" s="42">
        <v>0.14926729999999999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0</v>
      </c>
      <c r="Y6" s="43">
        <v>0</v>
      </c>
      <c r="AB6" s="41" t="s">
        <v>44</v>
      </c>
      <c r="AC6" s="42">
        <v>11.482099999999999</v>
      </c>
      <c r="AD6" s="42" t="e">
        <v>#N/A</v>
      </c>
      <c r="AE6" s="42" t="e">
        <v>#N/A</v>
      </c>
      <c r="AF6" s="42" t="e">
        <v>#N/A</v>
      </c>
      <c r="AG6" s="42" t="e">
        <v>#N/A</v>
      </c>
      <c r="AH6" s="42" t="e">
        <v>#N/A</v>
      </c>
      <c r="AI6" s="42" t="e">
        <v>#N/A</v>
      </c>
      <c r="AJ6" s="42" t="e">
        <v>#N/A</v>
      </c>
      <c r="AK6" s="43" t="e">
        <v>#N/A</v>
      </c>
      <c r="AN6" s="41" t="s">
        <v>44</v>
      </c>
      <c r="AO6" s="42">
        <v>6.8706959359999993E-3</v>
      </c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>
        <v>0</v>
      </c>
      <c r="AW6" s="43">
        <v>0</v>
      </c>
    </row>
    <row r="7" spans="1:49" x14ac:dyDescent="0.25">
      <c r="C7" s="40" t="s">
        <v>575</v>
      </c>
      <c r="D7" s="41" t="s">
        <v>50</v>
      </c>
      <c r="E7" s="42">
        <v>6.487000000000001</v>
      </c>
      <c r="F7" s="42">
        <v>3.5590000000000002</v>
      </c>
      <c r="G7" s="42">
        <v>4.3120000000000003</v>
      </c>
      <c r="H7" s="42">
        <v>1.8680000000000001</v>
      </c>
      <c r="I7" s="42">
        <v>2.0500000000000003</v>
      </c>
      <c r="J7" s="42">
        <v>2.1800000000000002</v>
      </c>
      <c r="K7" s="42">
        <v>1.5149999999999999</v>
      </c>
      <c r="L7" s="42">
        <v>1.024851</v>
      </c>
      <c r="M7" s="43">
        <v>0.79678700000000002</v>
      </c>
      <c r="P7" s="41" t="s">
        <v>50</v>
      </c>
      <c r="Q7" s="42">
        <v>83.091816627098012</v>
      </c>
      <c r="R7" s="42">
        <v>47.552836073979861</v>
      </c>
      <c r="S7" s="42">
        <v>57.367783385393004</v>
      </c>
      <c r="T7" s="42">
        <v>27.095708551356797</v>
      </c>
      <c r="U7" s="42">
        <v>27.2794012217554</v>
      </c>
      <c r="V7" s="42">
        <v>31.856449227814206</v>
      </c>
      <c r="W7" s="42">
        <v>22.716482283252695</v>
      </c>
      <c r="X7" s="42">
        <v>14.858929744282133</v>
      </c>
      <c r="Y7" s="43">
        <v>12.283802644281618</v>
      </c>
      <c r="AB7" s="41" t="s">
        <v>50</v>
      </c>
      <c r="AC7" s="42">
        <v>12.808974352874673</v>
      </c>
      <c r="AD7" s="42">
        <v>13.361291394768154</v>
      </c>
      <c r="AE7" s="42">
        <v>13.304216926111549</v>
      </c>
      <c r="AF7" s="42">
        <v>14.505197297300212</v>
      </c>
      <c r="AG7" s="42">
        <v>13.307024986222144</v>
      </c>
      <c r="AH7" s="42">
        <v>14.613050104501928</v>
      </c>
      <c r="AI7" s="42">
        <v>14.994377744721252</v>
      </c>
      <c r="AJ7" s="42">
        <v>14.498624428606824</v>
      </c>
      <c r="AK7" s="43">
        <v>15.416670508280905</v>
      </c>
      <c r="AN7" s="41" t="s">
        <v>50</v>
      </c>
      <c r="AO7" s="42">
        <v>4.2168525136274626</v>
      </c>
      <c r="AP7" s="42">
        <v>2.2379578545021115</v>
      </c>
      <c r="AQ7" s="42">
        <v>2.7340676079663635</v>
      </c>
      <c r="AR7" s="42">
        <v>1.1629205323303315</v>
      </c>
      <c r="AS7" s="42">
        <v>1.3293212799221863</v>
      </c>
      <c r="AT7" s="42">
        <v>1.5576550162565015</v>
      </c>
      <c r="AU7" s="42">
        <v>1.0321577849147223</v>
      </c>
      <c r="AV7" s="42">
        <v>0.73227230173674951</v>
      </c>
      <c r="AW7" s="43">
        <v>0.59103573611786731</v>
      </c>
    </row>
    <row r="8" spans="1:49" x14ac:dyDescent="0.25">
      <c r="C8" s="40" t="s">
        <v>575</v>
      </c>
      <c r="D8" s="41" t="s">
        <v>487</v>
      </c>
      <c r="E8" s="42">
        <v>0</v>
      </c>
      <c r="F8" s="42">
        <v>0</v>
      </c>
      <c r="G8" s="42">
        <v>0</v>
      </c>
      <c r="H8" s="42">
        <v>2E-3</v>
      </c>
      <c r="I8" s="42">
        <v>0.36</v>
      </c>
      <c r="J8" s="42">
        <v>0.28000000000000003</v>
      </c>
      <c r="K8" s="42">
        <v>0.6</v>
      </c>
      <c r="L8" s="42">
        <v>0.40590599999999999</v>
      </c>
      <c r="M8" s="43">
        <v>0.34936800000000001</v>
      </c>
      <c r="P8" s="41" t="s">
        <v>487</v>
      </c>
      <c r="Q8" s="42">
        <v>0</v>
      </c>
      <c r="R8" s="42">
        <v>0</v>
      </c>
      <c r="S8" s="42">
        <v>0</v>
      </c>
      <c r="T8" s="42">
        <v>0.05</v>
      </c>
      <c r="U8" s="42">
        <v>9</v>
      </c>
      <c r="V8" s="42">
        <v>6.8950000000000005</v>
      </c>
      <c r="W8" s="42">
        <v>14.553374999999999</v>
      </c>
      <c r="X8" s="42">
        <v>9.7798864014982723</v>
      </c>
      <c r="Y8" s="43">
        <v>8.3615604254621907</v>
      </c>
      <c r="AB8" s="41" t="s">
        <v>487</v>
      </c>
      <c r="AC8" s="42" t="e">
        <v>#N/A</v>
      </c>
      <c r="AD8" s="42" t="e">
        <v>#N/A</v>
      </c>
      <c r="AE8" s="42" t="e">
        <v>#N/A</v>
      </c>
      <c r="AF8" s="42">
        <v>25</v>
      </c>
      <c r="AG8" s="42">
        <v>25</v>
      </c>
      <c r="AH8" s="42">
        <v>24.625</v>
      </c>
      <c r="AI8" s="42">
        <v>24.255624999999998</v>
      </c>
      <c r="AJ8" s="42">
        <v>24.093968557987004</v>
      </c>
      <c r="AK8" s="43">
        <v>23.933389507516974</v>
      </c>
      <c r="AN8" s="41" t="s">
        <v>487</v>
      </c>
      <c r="AO8" s="42">
        <v>0</v>
      </c>
      <c r="AP8" s="42">
        <v>0</v>
      </c>
      <c r="AQ8" s="42">
        <v>0</v>
      </c>
      <c r="AR8" s="42">
        <v>1.4516099999999997E-3</v>
      </c>
      <c r="AS8" s="42">
        <v>0.26128979999999996</v>
      </c>
      <c r="AT8" s="42">
        <v>0.20322539999999997</v>
      </c>
      <c r="AU8" s="42">
        <v>0.4354829999999999</v>
      </c>
      <c r="AV8" s="42">
        <v>0.29460860432999991</v>
      </c>
      <c r="AW8" s="43">
        <v>0.25357304123999996</v>
      </c>
    </row>
    <row r="9" spans="1:49" x14ac:dyDescent="0.25">
      <c r="C9" s="40" t="s">
        <v>575</v>
      </c>
      <c r="D9" s="41" t="s">
        <v>58</v>
      </c>
      <c r="E9" s="42">
        <v>7.0819999999999999</v>
      </c>
      <c r="F9" s="42">
        <v>5.0250000000000004</v>
      </c>
      <c r="G9" s="42">
        <v>4</v>
      </c>
      <c r="H9" s="42">
        <v>4.963000000000001</v>
      </c>
      <c r="I9" s="42">
        <v>3.9769999999999994</v>
      </c>
      <c r="J9" s="42">
        <v>5.0250000000000004</v>
      </c>
      <c r="K9" s="42">
        <v>4</v>
      </c>
      <c r="L9" s="42">
        <v>4.9630000000000001</v>
      </c>
      <c r="M9" s="43">
        <v>6.4799999999999995</v>
      </c>
      <c r="P9" s="41" t="s">
        <v>58</v>
      </c>
      <c r="Q9" s="42">
        <v>79.577838093117265</v>
      </c>
      <c r="R9" s="42">
        <v>54.827181555207154</v>
      </c>
      <c r="S9" s="42">
        <v>43.805978122724696</v>
      </c>
      <c r="T9" s="42">
        <v>53.68270670940035</v>
      </c>
      <c r="U9" s="42">
        <v>43.341345805824218</v>
      </c>
      <c r="V9" s="42">
        <v>52.666771841477605</v>
      </c>
      <c r="W9" s="42">
        <v>42.079847798836632</v>
      </c>
      <c r="X9" s="42">
        <v>52.041385295989436</v>
      </c>
      <c r="Y9" s="43">
        <v>66.623509661163695</v>
      </c>
      <c r="AB9" s="41" t="s">
        <v>58</v>
      </c>
      <c r="AC9" s="42">
        <v>11.236633450030679</v>
      </c>
      <c r="AD9" s="42">
        <v>10.910881901533761</v>
      </c>
      <c r="AE9" s="42">
        <v>10.951494530681174</v>
      </c>
      <c r="AF9" s="42">
        <v>10.816584063953323</v>
      </c>
      <c r="AG9" s="42">
        <v>10.897999951175315</v>
      </c>
      <c r="AH9" s="42">
        <v>10.480949620194547</v>
      </c>
      <c r="AI9" s="42">
        <v>10.519961949709158</v>
      </c>
      <c r="AJ9" s="42">
        <v>10.485872515814917</v>
      </c>
      <c r="AK9" s="43">
        <v>10.281405811907979</v>
      </c>
      <c r="AN9" s="41" t="s">
        <v>58</v>
      </c>
      <c r="AO9" s="42">
        <v>4.7411079717577476</v>
      </c>
      <c r="AP9" s="42">
        <v>3.2801607645478348</v>
      </c>
      <c r="AQ9" s="42">
        <v>2.875596642798282</v>
      </c>
      <c r="AR9" s="42">
        <v>3.4547031588698429</v>
      </c>
      <c r="AS9" s="42">
        <v>2.8641226213023669</v>
      </c>
      <c r="AT9" s="42">
        <v>3.2801607645478348</v>
      </c>
      <c r="AU9" s="42">
        <v>2.875596642798282</v>
      </c>
      <c r="AV9" s="42">
        <v>3.5332183191928044</v>
      </c>
      <c r="AW9" s="43">
        <v>4.5874396660839363</v>
      </c>
    </row>
    <row r="10" spans="1:49" x14ac:dyDescent="0.25">
      <c r="C10" s="40" t="s">
        <v>575</v>
      </c>
      <c r="D10" s="41" t="s">
        <v>87</v>
      </c>
      <c r="E10" s="42">
        <v>2.8</v>
      </c>
      <c r="F10" s="42">
        <v>1.3</v>
      </c>
      <c r="G10" s="42">
        <v>1.8</v>
      </c>
      <c r="H10" s="42">
        <v>2.1</v>
      </c>
      <c r="I10" s="42">
        <v>2.1</v>
      </c>
      <c r="J10" s="42">
        <v>1.2000000000000002</v>
      </c>
      <c r="K10" s="42">
        <v>0</v>
      </c>
      <c r="L10" s="42">
        <v>0</v>
      </c>
      <c r="M10" s="43">
        <v>0</v>
      </c>
      <c r="P10" s="41" t="s">
        <v>87</v>
      </c>
      <c r="Q10" s="42">
        <v>79.939973013531159</v>
      </c>
      <c r="R10" s="42">
        <v>36.445851987754367</v>
      </c>
      <c r="S10" s="42">
        <v>49.068135413491163</v>
      </c>
      <c r="T10" s="42">
        <v>55.609366091275234</v>
      </c>
      <c r="U10" s="42">
        <v>54.497178769449739</v>
      </c>
      <c r="V10" s="42">
        <v>31.156463744455898</v>
      </c>
      <c r="W10" s="42">
        <v>0</v>
      </c>
      <c r="X10" s="42">
        <v>0</v>
      </c>
      <c r="Y10" s="43">
        <v>0</v>
      </c>
      <c r="AB10" s="41" t="s">
        <v>87</v>
      </c>
      <c r="AC10" s="42">
        <v>28.549990361975414</v>
      </c>
      <c r="AD10" s="42">
        <v>28.035270759811048</v>
      </c>
      <c r="AE10" s="42">
        <v>27.260075229717312</v>
      </c>
      <c r="AF10" s="42">
        <v>26.480650519654873</v>
      </c>
      <c r="AG10" s="42">
        <v>25.951037509261781</v>
      </c>
      <c r="AH10" s="42">
        <v>25.963719787046578</v>
      </c>
      <c r="AI10" s="42" t="e">
        <v>#N/A</v>
      </c>
      <c r="AJ10" s="42" t="e">
        <v>#N/A</v>
      </c>
      <c r="AK10" s="43" t="e">
        <v>#N/A</v>
      </c>
      <c r="AN10" s="41" t="s">
        <v>87</v>
      </c>
      <c r="AO10" s="42">
        <v>2.5848382085679065</v>
      </c>
      <c r="AP10" s="42">
        <v>1.2144036486278327</v>
      </c>
      <c r="AQ10" s="42">
        <v>1.6044809269084348</v>
      </c>
      <c r="AR10" s="42">
        <v>1.7717930521773733</v>
      </c>
      <c r="AS10" s="42">
        <v>1.7717930521773733</v>
      </c>
      <c r="AT10" s="42">
        <v>1.1141434457385715</v>
      </c>
      <c r="AU10" s="42">
        <v>0</v>
      </c>
      <c r="AV10" s="42">
        <v>0</v>
      </c>
      <c r="AW10" s="43">
        <v>0</v>
      </c>
    </row>
    <row r="11" spans="1:49" x14ac:dyDescent="0.25">
      <c r="C11" s="40" t="s">
        <v>575</v>
      </c>
      <c r="D11" s="41" t="s">
        <v>64</v>
      </c>
      <c r="E11" s="42">
        <v>10.25</v>
      </c>
      <c r="F11" s="42">
        <v>4.28</v>
      </c>
      <c r="G11" s="42">
        <v>5.15</v>
      </c>
      <c r="H11" s="42">
        <v>12.549999999999999</v>
      </c>
      <c r="I11" s="42">
        <v>9.75</v>
      </c>
      <c r="J11" s="42">
        <v>6.6999999999999993</v>
      </c>
      <c r="K11" s="42">
        <v>7.25</v>
      </c>
      <c r="L11" s="42">
        <v>15.316880999999999</v>
      </c>
      <c r="M11" s="43">
        <v>9.5</v>
      </c>
      <c r="P11" s="41" t="s">
        <v>64</v>
      </c>
      <c r="Q11" s="42">
        <v>301.35770425456167</v>
      </c>
      <c r="R11" s="42">
        <v>121.91732355634429</v>
      </c>
      <c r="S11" s="42">
        <v>144.97655881997221</v>
      </c>
      <c r="T11" s="42">
        <v>358.09778510193996</v>
      </c>
      <c r="U11" s="42">
        <v>267.73912736844539</v>
      </c>
      <c r="V11" s="42">
        <v>178.91018289804501</v>
      </c>
      <c r="W11" s="42">
        <v>190.05817230279627</v>
      </c>
      <c r="X11" s="42">
        <v>404.28693738698394</v>
      </c>
      <c r="Y11" s="43">
        <v>242.23280578059544</v>
      </c>
      <c r="AB11" s="41" t="s">
        <v>64</v>
      </c>
      <c r="AC11" s="42">
        <v>29.400751634591384</v>
      </c>
      <c r="AD11" s="42">
        <v>28.485355971108476</v>
      </c>
      <c r="AE11" s="42">
        <v>28.150788120382952</v>
      </c>
      <c r="AF11" s="42">
        <v>28.533688055931474</v>
      </c>
      <c r="AG11" s="42">
        <v>27.460423319840555</v>
      </c>
      <c r="AH11" s="42">
        <v>26.70301237284254</v>
      </c>
      <c r="AI11" s="42">
        <v>26.214920317627072</v>
      </c>
      <c r="AJ11" s="42">
        <v>26.394860506325273</v>
      </c>
      <c r="AK11" s="43">
        <v>25.498190082167941</v>
      </c>
      <c r="AN11" s="41" t="s">
        <v>64</v>
      </c>
      <c r="AO11" s="42">
        <v>10.406407535368356</v>
      </c>
      <c r="AP11" s="42">
        <v>4.284414535503613</v>
      </c>
      <c r="AQ11" s="42">
        <v>5.2287440626983388</v>
      </c>
      <c r="AR11" s="42">
        <v>13.829836724334498</v>
      </c>
      <c r="AS11" s="42">
        <v>10.173926428305732</v>
      </c>
      <c r="AT11" s="42">
        <v>6.9139971288712356</v>
      </c>
      <c r="AU11" s="42">
        <v>7.3959478986904452</v>
      </c>
      <c r="AV11" s="42">
        <v>16.367183782751418</v>
      </c>
      <c r="AW11" s="43">
        <v>9.6195536755575244</v>
      </c>
    </row>
    <row r="12" spans="1:49" x14ac:dyDescent="0.25">
      <c r="C12" s="40" t="s">
        <v>575</v>
      </c>
      <c r="D12" s="41" t="s">
        <v>88</v>
      </c>
      <c r="E12" s="42">
        <v>2.8555429999999999</v>
      </c>
      <c r="F12" s="42">
        <v>1.5213480000000001</v>
      </c>
      <c r="G12" s="42">
        <v>3.441948</v>
      </c>
      <c r="H12" s="42">
        <v>2.9538929999999999</v>
      </c>
      <c r="I12" s="42">
        <v>1.395103</v>
      </c>
      <c r="J12" s="42">
        <v>1.2539750000000001</v>
      </c>
      <c r="K12" s="42">
        <v>4.2293770000000004</v>
      </c>
      <c r="L12" s="42">
        <v>3.1160000000000001</v>
      </c>
      <c r="M12" s="43">
        <v>1.492</v>
      </c>
      <c r="P12" s="41" t="s">
        <v>88</v>
      </c>
      <c r="Q12" s="42">
        <v>52.063506442044812</v>
      </c>
      <c r="R12" s="42">
        <v>27.162918434381247</v>
      </c>
      <c r="S12" s="42">
        <v>60.762273683431502</v>
      </c>
      <c r="T12" s="42">
        <v>50.663253410652821</v>
      </c>
      <c r="U12" s="42">
        <v>23.258386308854426</v>
      </c>
      <c r="V12" s="42">
        <v>21.163158476701422</v>
      </c>
      <c r="W12" s="42">
        <v>65.227111859960402</v>
      </c>
      <c r="X12" s="42">
        <v>45.238288199111032</v>
      </c>
      <c r="Y12" s="43">
        <v>19.720779587459713</v>
      </c>
      <c r="AB12" s="41" t="s">
        <v>88</v>
      </c>
      <c r="AC12" s="42">
        <v>18.232436507538079</v>
      </c>
      <c r="AD12" s="42">
        <v>17.854506946721752</v>
      </c>
      <c r="AE12" s="42">
        <v>17.653454870158267</v>
      </c>
      <c r="AF12" s="42">
        <v>17.1513502387029</v>
      </c>
      <c r="AG12" s="42">
        <v>16.671447419190145</v>
      </c>
      <c r="AH12" s="42">
        <v>16.876858371739008</v>
      </c>
      <c r="AI12" s="42">
        <v>15.422392437458377</v>
      </c>
      <c r="AJ12" s="42">
        <v>14.518064248751935</v>
      </c>
      <c r="AK12" s="43">
        <v>13.21768068864592</v>
      </c>
      <c r="AN12" s="41" t="s">
        <v>88</v>
      </c>
      <c r="AO12" s="42">
        <v>1.6754960532915137</v>
      </c>
      <c r="AP12" s="42">
        <v>0.90233834854549988</v>
      </c>
      <c r="AQ12" s="42">
        <v>2.1283102917579999</v>
      </c>
      <c r="AR12" s="42">
        <v>1.7938633596854596</v>
      </c>
      <c r="AS12" s="42">
        <v>0.87600291444227973</v>
      </c>
      <c r="AT12" s="42">
        <v>0.83204347610326779</v>
      </c>
      <c r="AU12" s="42">
        <v>2.6624662492503997</v>
      </c>
      <c r="AV12" s="42">
        <v>1.9417876970619996</v>
      </c>
      <c r="AW12" s="43">
        <v>0.91172924105399977</v>
      </c>
    </row>
    <row r="13" spans="1:49" x14ac:dyDescent="0.25">
      <c r="C13" s="40" t="s">
        <v>575</v>
      </c>
      <c r="D13" s="41" t="s">
        <v>72</v>
      </c>
      <c r="E13" s="42">
        <v>6.1970000000000001</v>
      </c>
      <c r="F13" s="42">
        <v>5.56</v>
      </c>
      <c r="G13" s="42">
        <v>6.7950000000000017</v>
      </c>
      <c r="H13" s="42">
        <v>6.3239999999999998</v>
      </c>
      <c r="I13" s="42">
        <v>5.0609999999999991</v>
      </c>
      <c r="J13" s="42">
        <v>6.0649999999999995</v>
      </c>
      <c r="K13" s="42">
        <v>7.3120000000000012</v>
      </c>
      <c r="L13" s="42">
        <v>7.4346770000000006</v>
      </c>
      <c r="M13" s="43">
        <v>5.3804929999999995</v>
      </c>
      <c r="P13" s="41" t="s">
        <v>72</v>
      </c>
      <c r="Q13" s="42">
        <v>73.293013999999999</v>
      </c>
      <c r="R13" s="42">
        <v>62.66463687000001</v>
      </c>
      <c r="S13" s="42">
        <v>75.299065954200017</v>
      </c>
      <c r="T13" s="42">
        <v>73.757503669257616</v>
      </c>
      <c r="U13" s="42">
        <v>58.415304434631196</v>
      </c>
      <c r="V13" s="42">
        <v>68.408135000516481</v>
      </c>
      <c r="W13" s="42">
        <v>81.568116923815282</v>
      </c>
      <c r="X13" s="42">
        <v>81.729203197945949</v>
      </c>
      <c r="Y13" s="43">
        <v>58.823134211355637</v>
      </c>
      <c r="AB13" s="41" t="s">
        <v>72</v>
      </c>
      <c r="AC13" s="42">
        <v>11.827176698402452</v>
      </c>
      <c r="AD13" s="42">
        <v>11.270618142086333</v>
      </c>
      <c r="AE13" s="42">
        <v>11.081540243443708</v>
      </c>
      <c r="AF13" s="42">
        <v>11.663109372115374</v>
      </c>
      <c r="AG13" s="42">
        <v>11.54224549192476</v>
      </c>
      <c r="AH13" s="42">
        <v>11.279164880546825</v>
      </c>
      <c r="AI13" s="42">
        <v>11.155377041003183</v>
      </c>
      <c r="AJ13" s="42">
        <v>10.992972956047176</v>
      </c>
      <c r="AK13" s="43">
        <v>10.932666246634954</v>
      </c>
      <c r="AN13" s="41" t="s">
        <v>72</v>
      </c>
      <c r="AO13" s="42">
        <v>4.4091786840764016</v>
      </c>
      <c r="AP13" s="42">
        <v>3.819525682457769</v>
      </c>
      <c r="AQ13" s="42">
        <v>4.6239401989123907</v>
      </c>
      <c r="AR13" s="42">
        <v>4.4851103282331</v>
      </c>
      <c r="AS13" s="42">
        <v>4.0665033756744915</v>
      </c>
      <c r="AT13" s="42">
        <v>4.5902278418239462</v>
      </c>
      <c r="AU13" s="42">
        <v>5.5616158482466673</v>
      </c>
      <c r="AV13" s="42">
        <v>5.6056552179277856</v>
      </c>
      <c r="AW13" s="43">
        <v>4.0493585946235005</v>
      </c>
    </row>
    <row r="14" spans="1:49" x14ac:dyDescent="0.25">
      <c r="C14" s="40" t="s">
        <v>575</v>
      </c>
      <c r="D14" s="41" t="s">
        <v>89</v>
      </c>
      <c r="E14" s="42">
        <v>1.5399999999999998</v>
      </c>
      <c r="F14" s="42">
        <v>1.3</v>
      </c>
      <c r="G14" s="42">
        <v>0.90500000000000003</v>
      </c>
      <c r="H14" s="42">
        <v>1.335</v>
      </c>
      <c r="I14" s="42">
        <v>1.7750000000000004</v>
      </c>
      <c r="J14" s="42">
        <v>1.67</v>
      </c>
      <c r="K14" s="42">
        <v>1.165</v>
      </c>
      <c r="L14" s="42">
        <v>1.5449999999999999</v>
      </c>
      <c r="M14" s="43">
        <v>1.7000000000000002</v>
      </c>
      <c r="P14" s="41" t="s">
        <v>89</v>
      </c>
      <c r="Q14" s="42">
        <v>17.048659470409877</v>
      </c>
      <c r="R14" s="42">
        <v>13.360170767681968</v>
      </c>
      <c r="S14" s="42">
        <v>9.049234351951295</v>
      </c>
      <c r="T14" s="42">
        <v>13.671330128049012</v>
      </c>
      <c r="U14" s="42">
        <v>18.123806374421846</v>
      </c>
      <c r="V14" s="42">
        <v>16.705583118384009</v>
      </c>
      <c r="W14" s="42">
        <v>11.62546649861758</v>
      </c>
      <c r="X14" s="42">
        <v>15.125611219408768</v>
      </c>
      <c r="Y14" s="43">
        <v>16.858350191752358</v>
      </c>
      <c r="AB14" s="41" t="s">
        <v>89</v>
      </c>
      <c r="AC14" s="42">
        <v>11.070558097668753</v>
      </c>
      <c r="AD14" s="42">
        <v>10.277054436678437</v>
      </c>
      <c r="AE14" s="42">
        <v>9.9991539800566791</v>
      </c>
      <c r="AF14" s="42">
        <v>10.240696725130347</v>
      </c>
      <c r="AG14" s="42">
        <v>10.210595140519349</v>
      </c>
      <c r="AH14" s="42">
        <v>10.003343184661084</v>
      </c>
      <c r="AI14" s="42">
        <v>9.9789412005301124</v>
      </c>
      <c r="AJ14" s="42">
        <v>9.7900396242127954</v>
      </c>
      <c r="AK14" s="43">
        <v>9.9166765833837385</v>
      </c>
      <c r="AN14" s="41" t="s">
        <v>89</v>
      </c>
      <c r="AO14" s="42">
        <v>0.91749260016964695</v>
      </c>
      <c r="AP14" s="42">
        <v>0.81724183205829126</v>
      </c>
      <c r="AQ14" s="42">
        <v>0.56433423586531517</v>
      </c>
      <c r="AR14" s="42">
        <v>0.81265439771891579</v>
      </c>
      <c r="AS14" s="42">
        <v>1.1004429094050994</v>
      </c>
      <c r="AT14" s="42">
        <v>1.0177146059831288</v>
      </c>
      <c r="AU14" s="42">
        <v>0.70968224015764758</v>
      </c>
      <c r="AV14" s="42">
        <v>0.94036677260182966</v>
      </c>
      <c r="AW14" s="43">
        <v>1.0267650406608824</v>
      </c>
    </row>
    <row r="15" spans="1:49" x14ac:dyDescent="0.25">
      <c r="C15" s="40" t="s">
        <v>575</v>
      </c>
      <c r="D15" s="41" t="s">
        <v>73</v>
      </c>
      <c r="E15" s="42">
        <v>9.2569999999999997</v>
      </c>
      <c r="F15" s="42">
        <v>5.3580000000000005</v>
      </c>
      <c r="G15" s="42">
        <v>10.042</v>
      </c>
      <c r="H15" s="42">
        <v>10.853999999999999</v>
      </c>
      <c r="I15" s="42">
        <v>13.069000000000001</v>
      </c>
      <c r="J15" s="42">
        <v>12.147000000000002</v>
      </c>
      <c r="K15" s="42">
        <v>12.718999999999999</v>
      </c>
      <c r="L15" s="42">
        <v>10.599589999999999</v>
      </c>
      <c r="M15" s="43">
        <v>7.6957709999999988</v>
      </c>
      <c r="P15" s="41" t="s">
        <v>73</v>
      </c>
      <c r="Q15" s="42">
        <v>117.90849313277484</v>
      </c>
      <c r="R15" s="42">
        <v>69.992510154000001</v>
      </c>
      <c r="S15" s="42">
        <v>123.58469349662001</v>
      </c>
      <c r="T15" s="42">
        <v>128.98163586730502</v>
      </c>
      <c r="U15" s="42">
        <v>150.29607591964009</v>
      </c>
      <c r="V15" s="42">
        <v>136.15655201182406</v>
      </c>
      <c r="W15" s="42">
        <v>147.59644721059533</v>
      </c>
      <c r="X15" s="42">
        <v>128.88026004869343</v>
      </c>
      <c r="Y15" s="43">
        <v>93.156135855745362</v>
      </c>
      <c r="AB15" s="41" t="s">
        <v>73</v>
      </c>
      <c r="AC15" s="42">
        <v>12.737225141274154</v>
      </c>
      <c r="AD15" s="42">
        <v>13.063178453527435</v>
      </c>
      <c r="AE15" s="42">
        <v>12.306780870007968</v>
      </c>
      <c r="AF15" s="42">
        <v>11.883327424664181</v>
      </c>
      <c r="AG15" s="42">
        <v>11.50019710151045</v>
      </c>
      <c r="AH15" s="42">
        <v>11.209068248277273</v>
      </c>
      <c r="AI15" s="42">
        <v>11.60440657367681</v>
      </c>
      <c r="AJ15" s="42">
        <v>12.158985399311996</v>
      </c>
      <c r="AK15" s="43">
        <v>12.104847695668878</v>
      </c>
      <c r="AN15" s="41" t="s">
        <v>73</v>
      </c>
      <c r="AO15" s="42">
        <v>6.8342670876834797</v>
      </c>
      <c r="AP15" s="42">
        <v>3.9482068122910969</v>
      </c>
      <c r="AQ15" s="42">
        <v>7.5444483680385384</v>
      </c>
      <c r="AR15" s="42">
        <v>7.8860661171140816</v>
      </c>
      <c r="AS15" s="42">
        <v>9.3227889658679413</v>
      </c>
      <c r="AT15" s="42">
        <v>9.3023167229420221</v>
      </c>
      <c r="AU15" s="42">
        <v>10.45437294007507</v>
      </c>
      <c r="AV15" s="42">
        <v>8.2797016769959662</v>
      </c>
      <c r="AW15" s="43">
        <v>6.0489817064937572</v>
      </c>
    </row>
    <row r="16" spans="1:49" hidden="1" x14ac:dyDescent="0.25">
      <c r="C16" s="40" t="s">
        <v>576</v>
      </c>
      <c r="D16" s="41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3">
        <v>0</v>
      </c>
      <c r="P16" s="41">
        <v>0</v>
      </c>
      <c r="Q16" s="42">
        <v>0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3">
        <v>0</v>
      </c>
      <c r="AB16" s="41">
        <v>0</v>
      </c>
      <c r="AC16" s="42" t="e">
        <v>#N/A</v>
      </c>
      <c r="AD16" s="42" t="e">
        <v>#N/A</v>
      </c>
      <c r="AE16" s="42" t="e">
        <v>#N/A</v>
      </c>
      <c r="AF16" s="42" t="e">
        <v>#N/A</v>
      </c>
      <c r="AG16" s="42" t="e">
        <v>#N/A</v>
      </c>
      <c r="AH16" s="42" t="e">
        <v>#N/A</v>
      </c>
      <c r="AI16" s="42" t="e">
        <v>#N/A</v>
      </c>
      <c r="AJ16" s="42" t="e">
        <v>#N/A</v>
      </c>
      <c r="AK16" s="43" t="e">
        <v>#N/A</v>
      </c>
      <c r="AN16" s="41">
        <v>0</v>
      </c>
      <c r="AO16" s="42">
        <v>0</v>
      </c>
      <c r="AP16" s="42">
        <v>0</v>
      </c>
      <c r="AQ16" s="42">
        <v>0</v>
      </c>
      <c r="AR16" s="42">
        <v>0</v>
      </c>
      <c r="AS16" s="42">
        <v>0</v>
      </c>
      <c r="AT16" s="42">
        <v>0</v>
      </c>
      <c r="AU16" s="42">
        <v>0</v>
      </c>
      <c r="AV16" s="42">
        <v>0</v>
      </c>
      <c r="AW16" s="43">
        <v>0</v>
      </c>
    </row>
    <row r="17" spans="3:49" hidden="1" x14ac:dyDescent="0.25">
      <c r="C17" s="40" t="s">
        <v>576</v>
      </c>
      <c r="D17" s="41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3">
        <v>0</v>
      </c>
      <c r="P17" s="41">
        <v>0</v>
      </c>
      <c r="Q17" s="42">
        <v>0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3">
        <v>0</v>
      </c>
      <c r="AB17" s="41">
        <v>0</v>
      </c>
      <c r="AC17" s="42" t="e">
        <v>#N/A</v>
      </c>
      <c r="AD17" s="42" t="e">
        <v>#N/A</v>
      </c>
      <c r="AE17" s="42" t="e">
        <v>#N/A</v>
      </c>
      <c r="AF17" s="42" t="e">
        <v>#N/A</v>
      </c>
      <c r="AG17" s="42" t="e">
        <v>#N/A</v>
      </c>
      <c r="AH17" s="42" t="e">
        <v>#N/A</v>
      </c>
      <c r="AI17" s="42" t="e">
        <v>#N/A</v>
      </c>
      <c r="AJ17" s="42" t="e">
        <v>#N/A</v>
      </c>
      <c r="AK17" s="43" t="e">
        <v>#N/A</v>
      </c>
      <c r="AN17" s="41">
        <v>0</v>
      </c>
      <c r="AO17" s="42">
        <v>0</v>
      </c>
      <c r="AP17" s="42">
        <v>0</v>
      </c>
      <c r="AQ17" s="42">
        <v>0</v>
      </c>
      <c r="AR17" s="42">
        <v>0</v>
      </c>
      <c r="AS17" s="42">
        <v>0</v>
      </c>
      <c r="AT17" s="42">
        <v>0</v>
      </c>
      <c r="AU17" s="42">
        <v>0</v>
      </c>
      <c r="AV17" s="42">
        <v>0</v>
      </c>
      <c r="AW17" s="43">
        <v>0</v>
      </c>
    </row>
    <row r="18" spans="3:49" hidden="1" x14ac:dyDescent="0.25">
      <c r="C18" s="40" t="s">
        <v>576</v>
      </c>
      <c r="D18" s="41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3">
        <v>0</v>
      </c>
      <c r="P18" s="41">
        <v>0</v>
      </c>
      <c r="Q18" s="42">
        <v>0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3">
        <v>0</v>
      </c>
      <c r="AB18" s="41">
        <v>0</v>
      </c>
      <c r="AC18" s="42" t="e">
        <v>#N/A</v>
      </c>
      <c r="AD18" s="42" t="e">
        <v>#N/A</v>
      </c>
      <c r="AE18" s="42" t="e">
        <v>#N/A</v>
      </c>
      <c r="AF18" s="42" t="e">
        <v>#N/A</v>
      </c>
      <c r="AG18" s="42" t="e">
        <v>#N/A</v>
      </c>
      <c r="AH18" s="42" t="e">
        <v>#N/A</v>
      </c>
      <c r="AI18" s="42" t="e">
        <v>#N/A</v>
      </c>
      <c r="AJ18" s="42" t="e">
        <v>#N/A</v>
      </c>
      <c r="AK18" s="43" t="e">
        <v>#N/A</v>
      </c>
      <c r="AN18" s="41">
        <v>0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0</v>
      </c>
      <c r="AW18" s="43">
        <v>0</v>
      </c>
    </row>
    <row r="19" spans="3:49" hidden="1" x14ac:dyDescent="0.25">
      <c r="C19" s="40" t="s">
        <v>576</v>
      </c>
      <c r="D19" s="41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3">
        <v>0</v>
      </c>
      <c r="P19" s="41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3">
        <v>0</v>
      </c>
      <c r="AB19" s="41">
        <v>0</v>
      </c>
      <c r="AC19" s="42" t="e">
        <v>#N/A</v>
      </c>
      <c r="AD19" s="42" t="e">
        <v>#N/A</v>
      </c>
      <c r="AE19" s="42" t="e">
        <v>#N/A</v>
      </c>
      <c r="AF19" s="42" t="e">
        <v>#N/A</v>
      </c>
      <c r="AG19" s="42" t="e">
        <v>#N/A</v>
      </c>
      <c r="AH19" s="42" t="e">
        <v>#N/A</v>
      </c>
      <c r="AI19" s="42" t="e">
        <v>#N/A</v>
      </c>
      <c r="AJ19" s="42" t="e">
        <v>#N/A</v>
      </c>
      <c r="AK19" s="43" t="e">
        <v>#N/A</v>
      </c>
      <c r="AN19" s="41">
        <v>0</v>
      </c>
      <c r="AO19" s="42">
        <v>0</v>
      </c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>
        <v>0</v>
      </c>
      <c r="AW19" s="43">
        <v>0</v>
      </c>
    </row>
    <row r="20" spans="3:49" hidden="1" x14ac:dyDescent="0.25">
      <c r="C20" s="40" t="s">
        <v>576</v>
      </c>
      <c r="D20" s="41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3">
        <v>0</v>
      </c>
      <c r="P20" s="41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3">
        <v>0</v>
      </c>
      <c r="AB20" s="41">
        <v>0</v>
      </c>
      <c r="AC20" s="42" t="e">
        <v>#N/A</v>
      </c>
      <c r="AD20" s="42" t="e">
        <v>#N/A</v>
      </c>
      <c r="AE20" s="42" t="e">
        <v>#N/A</v>
      </c>
      <c r="AF20" s="42" t="e">
        <v>#N/A</v>
      </c>
      <c r="AG20" s="42" t="e">
        <v>#N/A</v>
      </c>
      <c r="AH20" s="42" t="e">
        <v>#N/A</v>
      </c>
      <c r="AI20" s="42" t="e">
        <v>#N/A</v>
      </c>
      <c r="AJ20" s="42" t="e">
        <v>#N/A</v>
      </c>
      <c r="AK20" s="43" t="e">
        <v>#N/A</v>
      </c>
      <c r="AN20" s="41">
        <v>0</v>
      </c>
      <c r="AO20" s="42">
        <v>0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3">
        <v>0</v>
      </c>
    </row>
    <row r="21" spans="3:49" hidden="1" x14ac:dyDescent="0.25">
      <c r="C21" s="40" t="s">
        <v>576</v>
      </c>
      <c r="D21" s="41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3">
        <v>0</v>
      </c>
      <c r="P21" s="41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3">
        <v>0</v>
      </c>
      <c r="AB21" s="41">
        <v>0</v>
      </c>
      <c r="AC21" s="42" t="e">
        <v>#N/A</v>
      </c>
      <c r="AD21" s="42" t="e">
        <v>#N/A</v>
      </c>
      <c r="AE21" s="42" t="e">
        <v>#N/A</v>
      </c>
      <c r="AF21" s="42" t="e">
        <v>#N/A</v>
      </c>
      <c r="AG21" s="42" t="e">
        <v>#N/A</v>
      </c>
      <c r="AH21" s="42" t="e">
        <v>#N/A</v>
      </c>
      <c r="AI21" s="42" t="e">
        <v>#N/A</v>
      </c>
      <c r="AJ21" s="42" t="e">
        <v>#N/A</v>
      </c>
      <c r="AK21" s="43" t="e">
        <v>#N/A</v>
      </c>
      <c r="AN21" s="41">
        <v>0</v>
      </c>
      <c r="AO21" s="42">
        <v>0</v>
      </c>
      <c r="AP21" s="42">
        <v>0</v>
      </c>
      <c r="AQ21" s="42">
        <v>0</v>
      </c>
      <c r="AR21" s="42">
        <v>0</v>
      </c>
      <c r="AS21" s="42">
        <v>0</v>
      </c>
      <c r="AT21" s="42">
        <v>0</v>
      </c>
      <c r="AU21" s="42">
        <v>0</v>
      </c>
      <c r="AV21" s="42">
        <v>0</v>
      </c>
      <c r="AW21" s="43">
        <v>0</v>
      </c>
    </row>
    <row r="22" spans="3:49" hidden="1" x14ac:dyDescent="0.25">
      <c r="C22" s="40" t="s">
        <v>576</v>
      </c>
      <c r="D22" s="41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3">
        <v>0</v>
      </c>
      <c r="P22" s="41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3">
        <v>0</v>
      </c>
      <c r="AB22" s="41">
        <v>0</v>
      </c>
      <c r="AC22" s="42" t="e">
        <v>#N/A</v>
      </c>
      <c r="AD22" s="42" t="e">
        <v>#N/A</v>
      </c>
      <c r="AE22" s="42" t="e">
        <v>#N/A</v>
      </c>
      <c r="AF22" s="42" t="e">
        <v>#N/A</v>
      </c>
      <c r="AG22" s="42" t="e">
        <v>#N/A</v>
      </c>
      <c r="AH22" s="42" t="e">
        <v>#N/A</v>
      </c>
      <c r="AI22" s="42" t="e">
        <v>#N/A</v>
      </c>
      <c r="AJ22" s="42" t="e">
        <v>#N/A</v>
      </c>
      <c r="AK22" s="43" t="e">
        <v>#N/A</v>
      </c>
      <c r="AN22" s="41">
        <v>0</v>
      </c>
      <c r="AO22" s="42">
        <v>0</v>
      </c>
      <c r="AP22" s="42">
        <v>0</v>
      </c>
      <c r="AQ22" s="42">
        <v>0</v>
      </c>
      <c r="AR22" s="42">
        <v>0</v>
      </c>
      <c r="AS22" s="42">
        <v>0</v>
      </c>
      <c r="AT22" s="42">
        <v>0</v>
      </c>
      <c r="AU22" s="42">
        <v>0</v>
      </c>
      <c r="AV22" s="42">
        <v>0</v>
      </c>
      <c r="AW22" s="43">
        <v>0</v>
      </c>
    </row>
    <row r="23" spans="3:49" hidden="1" x14ac:dyDescent="0.25">
      <c r="C23" s="40" t="s">
        <v>576</v>
      </c>
      <c r="D23" s="41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3">
        <v>0</v>
      </c>
      <c r="P23" s="41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3">
        <v>0</v>
      </c>
      <c r="AB23" s="41">
        <v>0</v>
      </c>
      <c r="AC23" s="42" t="e">
        <v>#N/A</v>
      </c>
      <c r="AD23" s="42" t="e">
        <v>#N/A</v>
      </c>
      <c r="AE23" s="42" t="e">
        <v>#N/A</v>
      </c>
      <c r="AF23" s="42" t="e">
        <v>#N/A</v>
      </c>
      <c r="AG23" s="42" t="e">
        <v>#N/A</v>
      </c>
      <c r="AH23" s="42" t="e">
        <v>#N/A</v>
      </c>
      <c r="AI23" s="42" t="e">
        <v>#N/A</v>
      </c>
      <c r="AJ23" s="42" t="e">
        <v>#N/A</v>
      </c>
      <c r="AK23" s="43" t="e">
        <v>#N/A</v>
      </c>
      <c r="AN23" s="41">
        <v>0</v>
      </c>
      <c r="AO23" s="42">
        <v>0</v>
      </c>
      <c r="AP23" s="42">
        <v>0</v>
      </c>
      <c r="AQ23" s="42">
        <v>0</v>
      </c>
      <c r="AR23" s="42">
        <v>0</v>
      </c>
      <c r="AS23" s="42">
        <v>0</v>
      </c>
      <c r="AT23" s="42">
        <v>0</v>
      </c>
      <c r="AU23" s="42">
        <v>0</v>
      </c>
      <c r="AV23" s="42">
        <v>0</v>
      </c>
      <c r="AW23" s="43">
        <v>0</v>
      </c>
    </row>
    <row r="24" spans="3:49" hidden="1" x14ac:dyDescent="0.25">
      <c r="C24" s="40" t="s">
        <v>576</v>
      </c>
      <c r="D24" s="41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3">
        <v>0</v>
      </c>
      <c r="P24" s="41">
        <v>0</v>
      </c>
      <c r="Q24" s="42">
        <v>0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0</v>
      </c>
      <c r="Y24" s="43">
        <v>0</v>
      </c>
      <c r="AB24" s="41">
        <v>0</v>
      </c>
      <c r="AC24" s="42" t="e">
        <v>#N/A</v>
      </c>
      <c r="AD24" s="42" t="e">
        <v>#N/A</v>
      </c>
      <c r="AE24" s="42" t="e">
        <v>#N/A</v>
      </c>
      <c r="AF24" s="42" t="e">
        <v>#N/A</v>
      </c>
      <c r="AG24" s="42" t="e">
        <v>#N/A</v>
      </c>
      <c r="AH24" s="42" t="e">
        <v>#N/A</v>
      </c>
      <c r="AI24" s="42" t="e">
        <v>#N/A</v>
      </c>
      <c r="AJ24" s="42" t="e">
        <v>#N/A</v>
      </c>
      <c r="AK24" s="43" t="e">
        <v>#N/A</v>
      </c>
      <c r="AN24" s="41">
        <v>0</v>
      </c>
      <c r="AO24" s="42">
        <v>0</v>
      </c>
      <c r="AP24" s="42">
        <v>0</v>
      </c>
      <c r="AQ24" s="42">
        <v>0</v>
      </c>
      <c r="AR24" s="42">
        <v>0</v>
      </c>
      <c r="AS24" s="42">
        <v>0</v>
      </c>
      <c r="AT24" s="42">
        <v>0</v>
      </c>
      <c r="AU24" s="42">
        <v>0</v>
      </c>
      <c r="AV24" s="42">
        <v>0</v>
      </c>
      <c r="AW24" s="43">
        <v>0</v>
      </c>
    </row>
    <row r="25" spans="3:49" hidden="1" x14ac:dyDescent="0.25">
      <c r="C25" s="40" t="s">
        <v>576</v>
      </c>
      <c r="D25" s="41" t="s">
        <v>105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3">
        <v>0</v>
      </c>
      <c r="P25" s="41" t="s">
        <v>105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3">
        <v>0</v>
      </c>
      <c r="AB25" s="41" t="s">
        <v>105</v>
      </c>
      <c r="AC25" s="42" t="e">
        <v>#N/A</v>
      </c>
      <c r="AD25" s="42" t="e">
        <v>#N/A</v>
      </c>
      <c r="AE25" s="42" t="e">
        <v>#N/A</v>
      </c>
      <c r="AF25" s="42" t="e">
        <v>#N/A</v>
      </c>
      <c r="AG25" s="42" t="e">
        <v>#N/A</v>
      </c>
      <c r="AH25" s="42" t="e">
        <v>#N/A</v>
      </c>
      <c r="AI25" s="42" t="e">
        <v>#N/A</v>
      </c>
      <c r="AJ25" s="42" t="e">
        <v>#N/A</v>
      </c>
      <c r="AK25" s="43" t="e">
        <v>#N/A</v>
      </c>
      <c r="AN25" s="41" t="s">
        <v>105</v>
      </c>
      <c r="AO25" s="42">
        <v>0</v>
      </c>
      <c r="AP25" s="42">
        <v>0</v>
      </c>
      <c r="AQ25" s="42">
        <v>0</v>
      </c>
      <c r="AR25" s="42">
        <v>0</v>
      </c>
      <c r="AS25" s="42">
        <v>0</v>
      </c>
      <c r="AT25" s="42">
        <v>0</v>
      </c>
      <c r="AU25" s="42">
        <v>0</v>
      </c>
      <c r="AV25" s="42">
        <v>0</v>
      </c>
      <c r="AW25" s="43">
        <v>0</v>
      </c>
    </row>
    <row r="26" spans="3:49" ht="14.4" thickBot="1" x14ac:dyDescent="0.3">
      <c r="C26"/>
      <c r="D26" s="44" t="s">
        <v>91</v>
      </c>
      <c r="E26" s="45">
        <v>46.481543000000002</v>
      </c>
      <c r="F26" s="45">
        <v>27.903348000000001</v>
      </c>
      <c r="G26" s="45">
        <v>36.445948000000008</v>
      </c>
      <c r="H26" s="45">
        <v>42.949893000000003</v>
      </c>
      <c r="I26" s="45">
        <v>39.537103000000002</v>
      </c>
      <c r="J26" s="45">
        <v>36.520975000000007</v>
      </c>
      <c r="K26" s="45">
        <v>38.790376999999999</v>
      </c>
      <c r="L26" s="45">
        <v>44.405904999999997</v>
      </c>
      <c r="M26" s="46">
        <v>33.394418999999999</v>
      </c>
      <c r="P26" s="44" t="s">
        <v>91</v>
      </c>
      <c r="Q26" s="45">
        <v>804.43027233353769</v>
      </c>
      <c r="R26" s="45">
        <v>433.92342939934889</v>
      </c>
      <c r="S26" s="45">
        <v>563.91372322778386</v>
      </c>
      <c r="T26" s="45">
        <v>761.60928952923689</v>
      </c>
      <c r="U26" s="45">
        <v>651.95062620302235</v>
      </c>
      <c r="V26" s="45">
        <v>543.91829631921871</v>
      </c>
      <c r="W26" s="45">
        <v>575.42501987787421</v>
      </c>
      <c r="X26" s="45">
        <v>751.94050149391308</v>
      </c>
      <c r="Y26" s="46">
        <v>518.06007835781611</v>
      </c>
      <c r="AB26" s="44" t="s">
        <v>91</v>
      </c>
      <c r="AC26" s="45">
        <v>17.306445105179439</v>
      </c>
      <c r="AD26" s="45">
        <v>15.550944976185255</v>
      </c>
      <c r="AE26" s="45">
        <v>15.472604066377523</v>
      </c>
      <c r="AF26" s="45">
        <v>17.732507262107426</v>
      </c>
      <c r="AG26" s="45">
        <v>16.489590200956865</v>
      </c>
      <c r="AH26" s="45">
        <v>14.893312577750693</v>
      </c>
      <c r="AI26" s="45">
        <v>14.834220865599585</v>
      </c>
      <c r="AJ26" s="45">
        <v>16.933344821908552</v>
      </c>
      <c r="AK26" s="46">
        <v>15.513373008759821</v>
      </c>
      <c r="AN26" s="44" t="s">
        <v>91</v>
      </c>
      <c r="AO26" s="45">
        <v>35.792511350478513</v>
      </c>
      <c r="AP26" s="45">
        <v>20.504249478534049</v>
      </c>
      <c r="AQ26" s="45">
        <v>27.303922334945661</v>
      </c>
      <c r="AR26" s="45">
        <v>35.198399280463605</v>
      </c>
      <c r="AS26" s="45">
        <v>31.766191347097468</v>
      </c>
      <c r="AT26" s="45">
        <v>28.811484402266508</v>
      </c>
      <c r="AU26" s="45">
        <v>31.127322604133234</v>
      </c>
      <c r="AV26" s="45">
        <v>37.694794372598558</v>
      </c>
      <c r="AW26" s="46">
        <v>27.088436701831469</v>
      </c>
    </row>
    <row r="27" spans="3:49" x14ac:dyDescent="0.25">
      <c r="D27" s="47"/>
      <c r="E27" s="48"/>
      <c r="F27" s="48"/>
      <c r="G27" s="48"/>
      <c r="H27" s="48"/>
      <c r="I27" s="48"/>
      <c r="J27" s="48"/>
      <c r="K27" s="48"/>
      <c r="L27" s="48"/>
      <c r="M27" s="48"/>
      <c r="P27" s="47"/>
      <c r="Q27" s="48"/>
      <c r="R27" s="48"/>
      <c r="S27" s="48"/>
      <c r="T27" s="48"/>
      <c r="U27" s="48"/>
      <c r="V27" s="48"/>
      <c r="W27" s="48"/>
      <c r="X27" s="48"/>
      <c r="Y27" s="48"/>
      <c r="AB27" s="47"/>
      <c r="AC27" s="48"/>
      <c r="AD27" s="48"/>
      <c r="AE27" s="48"/>
      <c r="AF27" s="48"/>
      <c r="AG27" s="48"/>
      <c r="AH27" s="48"/>
      <c r="AI27" s="48"/>
      <c r="AJ27" s="48"/>
      <c r="AK27" s="48"/>
      <c r="AN27" s="47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3:49" x14ac:dyDescent="0.25">
      <c r="D28" s="47"/>
      <c r="E28" s="48"/>
      <c r="F28" s="48"/>
      <c r="G28" s="48"/>
      <c r="H28" s="48"/>
      <c r="I28" s="48"/>
      <c r="J28" s="48"/>
      <c r="K28" s="48"/>
      <c r="L28" s="48"/>
      <c r="M28" s="48"/>
      <c r="P28" s="47"/>
      <c r="Q28" s="48"/>
      <c r="R28" s="48"/>
      <c r="S28" s="48"/>
      <c r="T28" s="48"/>
      <c r="U28" s="48"/>
      <c r="V28" s="48"/>
      <c r="W28" s="48"/>
      <c r="X28" s="48"/>
      <c r="Y28" s="48"/>
      <c r="AB28" s="47"/>
      <c r="AC28" s="48"/>
      <c r="AD28" s="48"/>
      <c r="AE28" s="48"/>
      <c r="AF28" s="48"/>
      <c r="AG28" s="48"/>
      <c r="AH28" s="48"/>
      <c r="AI28" s="48"/>
      <c r="AJ28" s="48"/>
      <c r="AK28" s="48"/>
      <c r="AN28" s="47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3:49" ht="14.4" thickBot="1" x14ac:dyDescent="0.3">
      <c r="D29" s="36" t="s">
        <v>356</v>
      </c>
      <c r="K29" s="35"/>
      <c r="L29" s="35"/>
      <c r="M29" s="35"/>
      <c r="P29" s="36" t="s">
        <v>357</v>
      </c>
      <c r="W29" s="35"/>
      <c r="X29" s="35"/>
      <c r="Y29" s="35"/>
      <c r="AB29"/>
      <c r="AC29"/>
      <c r="AD29"/>
      <c r="AE29"/>
      <c r="AF29"/>
      <c r="AG29"/>
      <c r="AH29"/>
      <c r="AI29"/>
      <c r="AJ29"/>
      <c r="AK29"/>
      <c r="AL29"/>
      <c r="AN29" s="36" t="s">
        <v>326</v>
      </c>
      <c r="AU29" s="35"/>
      <c r="AV29" s="35"/>
      <c r="AW29" s="35"/>
    </row>
    <row r="30" spans="3:49" x14ac:dyDescent="0.25">
      <c r="D30" s="37"/>
      <c r="E30" s="38" t="s">
        <v>531</v>
      </c>
      <c r="F30" s="38" t="s">
        <v>532</v>
      </c>
      <c r="G30" s="38" t="s">
        <v>533</v>
      </c>
      <c r="H30" s="38" t="s">
        <v>534</v>
      </c>
      <c r="I30" s="38" t="s">
        <v>535</v>
      </c>
      <c r="J30" s="38" t="s">
        <v>536</v>
      </c>
      <c r="K30" s="38" t="s">
        <v>537</v>
      </c>
      <c r="L30" s="38" t="s">
        <v>538</v>
      </c>
      <c r="M30" s="39" t="s">
        <v>539</v>
      </c>
      <c r="P30" s="37"/>
      <c r="Q30" s="38" t="s">
        <v>531</v>
      </c>
      <c r="R30" s="38" t="s">
        <v>532</v>
      </c>
      <c r="S30" s="38" t="s">
        <v>533</v>
      </c>
      <c r="T30" s="38" t="s">
        <v>534</v>
      </c>
      <c r="U30" s="38" t="s">
        <v>535</v>
      </c>
      <c r="V30" s="38" t="s">
        <v>536</v>
      </c>
      <c r="W30" s="38" t="s">
        <v>537</v>
      </c>
      <c r="X30" s="38" t="s">
        <v>538</v>
      </c>
      <c r="Y30" s="39" t="s">
        <v>539</v>
      </c>
      <c r="AB30"/>
      <c r="AC30"/>
      <c r="AD30"/>
      <c r="AE30"/>
      <c r="AF30"/>
      <c r="AG30"/>
      <c r="AH30"/>
      <c r="AI30"/>
      <c r="AJ30"/>
      <c r="AK30"/>
      <c r="AL30"/>
      <c r="AN30" s="37"/>
      <c r="AO30" s="38" t="s">
        <v>531</v>
      </c>
      <c r="AP30" s="38" t="s">
        <v>532</v>
      </c>
      <c r="AQ30" s="38" t="s">
        <v>533</v>
      </c>
      <c r="AR30" s="38" t="s">
        <v>534</v>
      </c>
      <c r="AS30" s="38" t="s">
        <v>535</v>
      </c>
      <c r="AT30" s="38" t="s">
        <v>536</v>
      </c>
      <c r="AU30" s="38" t="s">
        <v>537</v>
      </c>
      <c r="AV30" s="38" t="s">
        <v>538</v>
      </c>
      <c r="AW30" s="39" t="s">
        <v>539</v>
      </c>
    </row>
    <row r="31" spans="3:49" x14ac:dyDescent="0.25">
      <c r="C31" s="40" t="s">
        <v>575</v>
      </c>
      <c r="D31" s="41" t="s">
        <v>44</v>
      </c>
      <c r="E31" s="49">
        <v>2.7968090474104958E-4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50">
        <v>0</v>
      </c>
      <c r="P31" s="41" t="s">
        <v>44</v>
      </c>
      <c r="Q31" s="49">
        <v>1.8555654247943306E-4</v>
      </c>
      <c r="R31" s="49">
        <v>0</v>
      </c>
      <c r="S31" s="49">
        <v>0</v>
      </c>
      <c r="T31" s="49">
        <v>0</v>
      </c>
      <c r="U31" s="49">
        <v>0</v>
      </c>
      <c r="V31" s="49">
        <v>0</v>
      </c>
      <c r="W31" s="49">
        <v>0</v>
      </c>
      <c r="X31" s="49">
        <v>0</v>
      </c>
      <c r="Y31" s="50">
        <v>0</v>
      </c>
      <c r="AB31"/>
      <c r="AC31"/>
      <c r="AD31"/>
      <c r="AE31"/>
      <c r="AF31"/>
      <c r="AG31"/>
      <c r="AH31"/>
      <c r="AI31"/>
      <c r="AJ31"/>
      <c r="AK31"/>
      <c r="AL31"/>
      <c r="AN31" s="41" t="s">
        <v>44</v>
      </c>
      <c r="AO31" s="49">
        <v>1.9195903491438425E-4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50">
        <v>0</v>
      </c>
    </row>
    <row r="32" spans="3:49" x14ac:dyDescent="0.25">
      <c r="C32" s="40" t="s">
        <v>575</v>
      </c>
      <c r="D32" s="41" t="s">
        <v>50</v>
      </c>
      <c r="E32" s="49">
        <v>0.13956077146578375</v>
      </c>
      <c r="F32" s="49">
        <v>0.12754741832413802</v>
      </c>
      <c r="G32" s="49">
        <v>0.11831219207139294</v>
      </c>
      <c r="H32" s="49">
        <v>4.349254141331621E-2</v>
      </c>
      <c r="I32" s="49">
        <v>5.1850030590253421E-2</v>
      </c>
      <c r="J32" s="49">
        <v>5.9691725097700696E-2</v>
      </c>
      <c r="K32" s="49">
        <v>3.9056078263946747E-2</v>
      </c>
      <c r="L32" s="49">
        <v>2.3079160305369297E-2</v>
      </c>
      <c r="M32" s="50">
        <v>2.3859885090379923E-2</v>
      </c>
      <c r="P32" s="41" t="s">
        <v>50</v>
      </c>
      <c r="Q32" s="49">
        <v>0.10329275200703286</v>
      </c>
      <c r="R32" s="49">
        <v>0.10958808133454344</v>
      </c>
      <c r="S32" s="49">
        <v>0.10173149015956863</v>
      </c>
      <c r="T32" s="49">
        <v>3.557691446765978E-2</v>
      </c>
      <c r="U32" s="49">
        <v>4.1842741037969935E-2</v>
      </c>
      <c r="V32" s="49">
        <v>5.8568445745237556E-2</v>
      </c>
      <c r="W32" s="49">
        <v>3.9477745142319227E-2</v>
      </c>
      <c r="X32" s="49">
        <v>1.9760778565273779E-2</v>
      </c>
      <c r="Y32" s="50">
        <v>2.3711154666114582E-2</v>
      </c>
      <c r="AB32"/>
      <c r="AC32"/>
      <c r="AD32"/>
      <c r="AE32"/>
      <c r="AF32"/>
      <c r="AG32"/>
      <c r="AH32"/>
      <c r="AI32"/>
      <c r="AJ32"/>
      <c r="AK32"/>
      <c r="AL32"/>
      <c r="AN32" s="41" t="s">
        <v>50</v>
      </c>
      <c r="AO32" s="49">
        <v>0.11781382067148767</v>
      </c>
      <c r="AP32" s="49">
        <v>0.1091460507659661</v>
      </c>
      <c r="AQ32" s="49">
        <v>0.10013460976143686</v>
      </c>
      <c r="AR32" s="49">
        <v>3.3039017571909725E-2</v>
      </c>
      <c r="AS32" s="49">
        <v>4.1847046295137573E-2</v>
      </c>
      <c r="AT32" s="49">
        <v>5.4063684970496198E-2</v>
      </c>
      <c r="AU32" s="49">
        <v>3.3159221499431742E-2</v>
      </c>
      <c r="AV32" s="49">
        <v>1.9426350877485076E-2</v>
      </c>
      <c r="AW32" s="50">
        <v>2.1818746597433099E-2</v>
      </c>
    </row>
    <row r="33" spans="3:49" x14ac:dyDescent="0.25">
      <c r="C33" s="40" t="s">
        <v>575</v>
      </c>
      <c r="D33" s="41" t="s">
        <v>487</v>
      </c>
      <c r="E33" s="49">
        <v>0</v>
      </c>
      <c r="F33" s="49">
        <v>0</v>
      </c>
      <c r="G33" s="49">
        <v>0</v>
      </c>
      <c r="H33" s="49">
        <v>4.6565890164150113E-5</v>
      </c>
      <c r="I33" s="49">
        <v>9.1053712256054763E-3</v>
      </c>
      <c r="J33" s="49">
        <v>7.666827076768897E-3</v>
      </c>
      <c r="K33" s="49">
        <v>1.5467753767899703E-2</v>
      </c>
      <c r="L33" s="49">
        <v>9.1408113402935941E-3</v>
      </c>
      <c r="M33" s="50">
        <v>1.0461867894752114E-2</v>
      </c>
      <c r="P33" s="41" t="s">
        <v>487</v>
      </c>
      <c r="Q33" s="49">
        <v>0</v>
      </c>
      <c r="R33" s="49">
        <v>0</v>
      </c>
      <c r="S33" s="49">
        <v>0</v>
      </c>
      <c r="T33" s="49">
        <v>6.5650459740198042E-5</v>
      </c>
      <c r="U33" s="49">
        <v>1.3804726367725478E-2</v>
      </c>
      <c r="V33" s="49">
        <v>1.2676536249395466E-2</v>
      </c>
      <c r="W33" s="49">
        <v>2.529152278274022E-2</v>
      </c>
      <c r="X33" s="49">
        <v>1.3006197142018743E-2</v>
      </c>
      <c r="Y33" s="50">
        <v>1.6140136587955711E-2</v>
      </c>
      <c r="AB33"/>
      <c r="AC33"/>
      <c r="AD33"/>
      <c r="AE33"/>
      <c r="AF33"/>
      <c r="AG33"/>
      <c r="AH33"/>
      <c r="AI33"/>
      <c r="AJ33"/>
      <c r="AK33"/>
      <c r="AL33"/>
      <c r="AN33" s="41" t="s">
        <v>487</v>
      </c>
      <c r="AO33" s="49">
        <v>0</v>
      </c>
      <c r="AP33" s="49">
        <v>0</v>
      </c>
      <c r="AQ33" s="49">
        <v>0</v>
      </c>
      <c r="AR33" s="49">
        <v>4.1240795879194883E-5</v>
      </c>
      <c r="AS33" s="49">
        <v>8.2254053419556217E-3</v>
      </c>
      <c r="AT33" s="49">
        <v>7.0536247686014009E-3</v>
      </c>
      <c r="AU33" s="49">
        <v>1.3990377699306987E-2</v>
      </c>
      <c r="AV33" s="49">
        <v>7.8156310236874374E-3</v>
      </c>
      <c r="AW33" s="50">
        <v>9.3609330073616132E-3</v>
      </c>
    </row>
    <row r="34" spans="3:49" x14ac:dyDescent="0.25">
      <c r="C34" s="40" t="s">
        <v>575</v>
      </c>
      <c r="D34" s="41" t="s">
        <v>58</v>
      </c>
      <c r="E34" s="49">
        <v>0.15236155133662407</v>
      </c>
      <c r="F34" s="49">
        <v>0.18008591657173184</v>
      </c>
      <c r="G34" s="49">
        <v>0.10975156963951106</v>
      </c>
      <c r="H34" s="49">
        <v>0.11555325644233853</v>
      </c>
      <c r="I34" s="49">
        <v>0.1005890593450916</v>
      </c>
      <c r="J34" s="49">
        <v>0.13759216450272752</v>
      </c>
      <c r="K34" s="49">
        <v>0.10311835845266469</v>
      </c>
      <c r="L34" s="49">
        <v>0.11176441511551223</v>
      </c>
      <c r="M34" s="50">
        <v>0.19404440005379342</v>
      </c>
      <c r="P34" s="41" t="s">
        <v>58</v>
      </c>
      <c r="Q34" s="49">
        <v>9.8924469689925132E-2</v>
      </c>
      <c r="R34" s="49">
        <v>0.12635220373119918</v>
      </c>
      <c r="S34" s="49">
        <v>7.7682057233833229E-2</v>
      </c>
      <c r="T34" s="49">
        <v>7.0485887511406942E-2</v>
      </c>
      <c r="U34" s="49">
        <v>6.6479491028707746E-2</v>
      </c>
      <c r="V34" s="49">
        <v>9.6828461549982772E-2</v>
      </c>
      <c r="W34" s="49">
        <v>7.3128290125040935E-2</v>
      </c>
      <c r="X34" s="49">
        <v>6.920944568432813E-2</v>
      </c>
      <c r="Y34" s="50">
        <v>0.12860189859128243</v>
      </c>
      <c r="AB34"/>
      <c r="AC34"/>
      <c r="AD34"/>
      <c r="AE34"/>
      <c r="AF34"/>
      <c r="AG34"/>
      <c r="AH34"/>
      <c r="AI34"/>
      <c r="AJ34"/>
      <c r="AK34"/>
      <c r="AL34"/>
      <c r="AN34" s="41" t="s">
        <v>58</v>
      </c>
      <c r="AO34" s="49">
        <v>0.13246089175841982</v>
      </c>
      <c r="AP34" s="49">
        <v>0.15997468075980267</v>
      </c>
      <c r="AQ34" s="49">
        <v>0.10531807875522237</v>
      </c>
      <c r="AR34" s="49">
        <v>9.8149439448723147E-2</v>
      </c>
      <c r="AS34" s="49">
        <v>9.0162606842197554E-2</v>
      </c>
      <c r="AT34" s="49">
        <v>0.11384907208355412</v>
      </c>
      <c r="AU34" s="49">
        <v>9.238175346364183E-2</v>
      </c>
      <c r="AV34" s="49">
        <v>9.3732261390480048E-2</v>
      </c>
      <c r="AW34" s="50">
        <v>0.16935047661033079</v>
      </c>
    </row>
    <row r="35" spans="3:49" x14ac:dyDescent="0.25">
      <c r="C35" s="40" t="s">
        <v>575</v>
      </c>
      <c r="D35" s="41" t="s">
        <v>87</v>
      </c>
      <c r="E35" s="49">
        <v>6.0238964098072209E-2</v>
      </c>
      <c r="F35" s="49">
        <v>4.6589391351890816E-2</v>
      </c>
      <c r="G35" s="49">
        <v>4.9388206337779982E-2</v>
      </c>
      <c r="H35" s="49">
        <v>4.8894184672357621E-2</v>
      </c>
      <c r="I35" s="49">
        <v>5.3114665482698616E-2</v>
      </c>
      <c r="J35" s="49">
        <v>3.285783032900956E-2</v>
      </c>
      <c r="K35" s="49">
        <v>0</v>
      </c>
      <c r="L35" s="49">
        <v>0</v>
      </c>
      <c r="M35" s="50">
        <v>0</v>
      </c>
      <c r="P35" s="41" t="s">
        <v>87</v>
      </c>
      <c r="Q35" s="49">
        <v>9.937464533953537E-2</v>
      </c>
      <c r="R35" s="49">
        <v>8.3991436088629551E-2</v>
      </c>
      <c r="S35" s="49">
        <v>8.7013550818785229E-2</v>
      </c>
      <c r="T35" s="49">
        <v>7.3015608995063971E-2</v>
      </c>
      <c r="U35" s="49">
        <v>8.359096008058578E-2</v>
      </c>
      <c r="V35" s="49">
        <v>5.7281514439386623E-2</v>
      </c>
      <c r="W35" s="49">
        <v>0</v>
      </c>
      <c r="X35" s="49">
        <v>0</v>
      </c>
      <c r="Y35" s="50">
        <v>0</v>
      </c>
      <c r="AB35"/>
      <c r="AC35"/>
      <c r="AD35"/>
      <c r="AE35"/>
      <c r="AF35"/>
      <c r="AG35"/>
      <c r="AH35"/>
      <c r="AI35"/>
      <c r="AJ35"/>
      <c r="AK35"/>
      <c r="AL35"/>
      <c r="AN35" s="41" t="s">
        <v>87</v>
      </c>
      <c r="AO35" s="49">
        <v>7.2217291020942834E-2</v>
      </c>
      <c r="AP35" s="49">
        <v>5.9226925125896217E-2</v>
      </c>
      <c r="AQ35" s="49">
        <v>5.8763752226722997E-2</v>
      </c>
      <c r="AR35" s="49">
        <v>5.033731898032031E-2</v>
      </c>
      <c r="AS35" s="49">
        <v>5.5776061814198731E-2</v>
      </c>
      <c r="AT35" s="49">
        <v>3.8670116061459342E-2</v>
      </c>
      <c r="AU35" s="49">
        <v>0</v>
      </c>
      <c r="AV35" s="49">
        <v>0</v>
      </c>
      <c r="AW35" s="50">
        <v>0</v>
      </c>
    </row>
    <row r="36" spans="3:49" x14ac:dyDescent="0.25">
      <c r="C36" s="40" t="s">
        <v>575</v>
      </c>
      <c r="D36" s="41" t="s">
        <v>64</v>
      </c>
      <c r="E36" s="49">
        <v>0.22051763643044292</v>
      </c>
      <c r="F36" s="49">
        <v>0.15338661152776362</v>
      </c>
      <c r="G36" s="49">
        <v>0.14130514591087051</v>
      </c>
      <c r="H36" s="49">
        <v>0.29220096078004193</v>
      </c>
      <c r="I36" s="49">
        <v>0.246603804026815</v>
      </c>
      <c r="J36" s="49">
        <v>0.18345621933697001</v>
      </c>
      <c r="K36" s="49">
        <v>0.18690202469545475</v>
      </c>
      <c r="L36" s="49">
        <v>0.34492892330423169</v>
      </c>
      <c r="M36" s="50">
        <v>0.28447867291836998</v>
      </c>
      <c r="P36" s="41" t="s">
        <v>64</v>
      </c>
      <c r="Q36" s="49">
        <v>0.37462253052755695</v>
      </c>
      <c r="R36" s="49">
        <v>0.28096506271879873</v>
      </c>
      <c r="S36" s="49">
        <v>0.25708996402879036</v>
      </c>
      <c r="T36" s="49">
        <v>0.47018568447777997</v>
      </c>
      <c r="U36" s="49">
        <v>0.41067393236166538</v>
      </c>
      <c r="V36" s="49">
        <v>0.32892841463278322</v>
      </c>
      <c r="W36" s="49">
        <v>0.33029181168231686</v>
      </c>
      <c r="X36" s="49">
        <v>0.53765814793028088</v>
      </c>
      <c r="Y36" s="50">
        <v>0.4675766690003258</v>
      </c>
      <c r="AB36"/>
      <c r="AC36"/>
      <c r="AD36"/>
      <c r="AE36"/>
      <c r="AF36"/>
      <c r="AG36"/>
      <c r="AH36"/>
      <c r="AI36"/>
      <c r="AJ36"/>
      <c r="AK36"/>
      <c r="AL36"/>
      <c r="AN36" s="41" t="s">
        <v>64</v>
      </c>
      <c r="AO36" s="49">
        <v>0.29074259231126098</v>
      </c>
      <c r="AP36" s="49">
        <v>0.20895251689114383</v>
      </c>
      <c r="AQ36" s="49">
        <v>0.19150157250506789</v>
      </c>
      <c r="AR36" s="49">
        <v>0.39291095638006929</v>
      </c>
      <c r="AS36" s="49">
        <v>0.32027529889054013</v>
      </c>
      <c r="AT36" s="49">
        <v>0.23997365190692269</v>
      </c>
      <c r="AU36" s="49">
        <v>0.23760308564760324</v>
      </c>
      <c r="AV36" s="49">
        <v>0.434202760757045</v>
      </c>
      <c r="AW36" s="50">
        <v>0.35511660497215547</v>
      </c>
    </row>
    <row r="37" spans="3:49" x14ac:dyDescent="0.25">
      <c r="C37" s="40" t="s">
        <v>575</v>
      </c>
      <c r="D37" s="41" t="s">
        <v>88</v>
      </c>
      <c r="E37" s="49">
        <v>6.1433911520536226E-2</v>
      </c>
      <c r="F37" s="49">
        <v>5.4522059503397231E-2</v>
      </c>
      <c r="G37" s="49">
        <v>9.4439798904393954E-2</v>
      </c>
      <c r="H37" s="49">
        <v>6.8775328497325941E-2</v>
      </c>
      <c r="I37" s="49">
        <v>3.5285918647099658E-2</v>
      </c>
      <c r="J37" s="49">
        <v>3.4335748155683132E-2</v>
      </c>
      <c r="K37" s="49">
        <v>0.10903160337936392</v>
      </c>
      <c r="L37" s="49">
        <v>7.0170847773511208E-2</v>
      </c>
      <c r="M37" s="50">
        <v>4.4678124209916632E-2</v>
      </c>
      <c r="P37" s="41" t="s">
        <v>88</v>
      </c>
      <c r="Q37" s="49">
        <v>6.4720968656507658E-2</v>
      </c>
      <c r="R37" s="49">
        <v>6.2598413899846467E-2</v>
      </c>
      <c r="S37" s="49">
        <v>0.10775101080291952</v>
      </c>
      <c r="T37" s="49">
        <v>6.6521317566870283E-2</v>
      </c>
      <c r="U37" s="49">
        <v>3.5675073194287553E-2</v>
      </c>
      <c r="V37" s="49">
        <v>3.8908708568760914E-2</v>
      </c>
      <c r="W37" s="49">
        <v>0.11335466760517979</v>
      </c>
      <c r="X37" s="49">
        <v>6.0162058180446655E-2</v>
      </c>
      <c r="Y37" s="50">
        <v>3.8066588048961521E-2</v>
      </c>
      <c r="AB37"/>
      <c r="AC37"/>
      <c r="AD37"/>
      <c r="AE37"/>
      <c r="AF37"/>
      <c r="AG37"/>
      <c r="AH37"/>
      <c r="AI37"/>
      <c r="AJ37"/>
      <c r="AK37"/>
      <c r="AL37"/>
      <c r="AN37" s="41" t="s">
        <v>88</v>
      </c>
      <c r="AO37" s="49">
        <v>4.6811357741431962E-2</v>
      </c>
      <c r="AP37" s="49">
        <v>4.4007382444802977E-2</v>
      </c>
      <c r="AQ37" s="49">
        <v>7.7948884619922346E-2</v>
      </c>
      <c r="AR37" s="49">
        <v>5.0964344866703051E-2</v>
      </c>
      <c r="AS37" s="49">
        <v>2.7576579920158467E-2</v>
      </c>
      <c r="AT37" s="49">
        <v>2.8878882617995677E-2</v>
      </c>
      <c r="AU37" s="49">
        <v>8.5534701558201628E-2</v>
      </c>
      <c r="AV37" s="49">
        <v>5.151341795018629E-2</v>
      </c>
      <c r="AW37" s="50">
        <v>3.3657506746868016E-2</v>
      </c>
    </row>
    <row r="38" spans="3:49" x14ac:dyDescent="0.25">
      <c r="C38" s="40" t="s">
        <v>575</v>
      </c>
      <c r="D38" s="41" t="s">
        <v>72</v>
      </c>
      <c r="E38" s="49">
        <v>0.1333217358984834</v>
      </c>
      <c r="F38" s="49">
        <v>0.19925924301270226</v>
      </c>
      <c r="G38" s="49">
        <v>0.18644047892511947</v>
      </c>
      <c r="H38" s="49">
        <v>0.14724134469904265</v>
      </c>
      <c r="I38" s="49">
        <v>0.12800634381330364</v>
      </c>
      <c r="J38" s="49">
        <v>0.16606895078786912</v>
      </c>
      <c r="K38" s="49">
        <v>0.1885003592514711</v>
      </c>
      <c r="L38" s="49">
        <v>0.16742541335437261</v>
      </c>
      <c r="M38" s="50">
        <v>0.16111952718806097</v>
      </c>
      <c r="P38" s="41" t="s">
        <v>72</v>
      </c>
      <c r="Q38" s="49">
        <v>9.1111705415296465E-2</v>
      </c>
      <c r="R38" s="49">
        <v>0.14441404317978973</v>
      </c>
      <c r="S38" s="49">
        <v>0.13352940858256818</v>
      </c>
      <c r="T38" s="49">
        <v>9.6844280503522132E-2</v>
      </c>
      <c r="U38" s="49">
        <v>8.9600810378607149E-2</v>
      </c>
      <c r="V38" s="49">
        <v>0.12576913750363827</v>
      </c>
      <c r="W38" s="49">
        <v>0.14175281592921865</v>
      </c>
      <c r="X38" s="49">
        <v>0.10869105073549166</v>
      </c>
      <c r="Y38" s="50">
        <v>0.11354500504616649</v>
      </c>
      <c r="AB38"/>
      <c r="AC38"/>
      <c r="AD38"/>
      <c r="AE38"/>
      <c r="AF38"/>
      <c r="AG38"/>
      <c r="AH38"/>
      <c r="AI38"/>
      <c r="AJ38"/>
      <c r="AK38"/>
      <c r="AL38"/>
      <c r="AN38" s="41" t="s">
        <v>72</v>
      </c>
      <c r="AO38" s="49">
        <v>0.12318718407048727</v>
      </c>
      <c r="AP38" s="49">
        <v>0.18627971174738389</v>
      </c>
      <c r="AQ38" s="49">
        <v>0.16935076734357379</v>
      </c>
      <c r="AR38" s="49">
        <v>0.12742370164323069</v>
      </c>
      <c r="AS38" s="49">
        <v>0.12801356420860491</v>
      </c>
      <c r="AT38" s="49">
        <v>0.1593193803462222</v>
      </c>
      <c r="AU38" s="49">
        <v>0.17867312004239547</v>
      </c>
      <c r="AV38" s="49">
        <v>0.14871165398909031</v>
      </c>
      <c r="AW38" s="50">
        <v>0.14948661080724973</v>
      </c>
    </row>
    <row r="39" spans="3:49" x14ac:dyDescent="0.25">
      <c r="C39" s="40" t="s">
        <v>575</v>
      </c>
      <c r="D39" s="41" t="s">
        <v>89</v>
      </c>
      <c r="E39" s="49">
        <v>3.3131430253939713E-2</v>
      </c>
      <c r="F39" s="49">
        <v>4.6589391351890816E-2</v>
      </c>
      <c r="G39" s="49">
        <v>2.4831292630939378E-2</v>
      </c>
      <c r="H39" s="49">
        <v>3.1082731684570201E-2</v>
      </c>
      <c r="I39" s="49">
        <v>4.4894538681804791E-2</v>
      </c>
      <c r="J39" s="49">
        <v>4.5727147207871632E-2</v>
      </c>
      <c r="K39" s="49">
        <v>3.0033221899338592E-2</v>
      </c>
      <c r="L39" s="49">
        <v>3.4792670028907194E-2</v>
      </c>
      <c r="M39" s="50">
        <v>5.0906709890655689E-2</v>
      </c>
      <c r="P39" s="41" t="s">
        <v>89</v>
      </c>
      <c r="Q39" s="49">
        <v>2.1193458347799548E-2</v>
      </c>
      <c r="R39" s="49">
        <v>3.0789235755662139E-2</v>
      </c>
      <c r="S39" s="49">
        <v>1.6047196546582362E-2</v>
      </c>
      <c r="T39" s="49">
        <v>1.7950582163328763E-2</v>
      </c>
      <c r="U39" s="49">
        <v>2.7799354193392484E-2</v>
      </c>
      <c r="V39" s="49">
        <v>3.0713405361491489E-2</v>
      </c>
      <c r="W39" s="49">
        <v>2.0203269056818074E-2</v>
      </c>
      <c r="X39" s="49">
        <v>2.0115436247094092E-2</v>
      </c>
      <c r="Y39" s="50">
        <v>3.2541303404792665E-2</v>
      </c>
      <c r="AB39"/>
      <c r="AC39"/>
      <c r="AD39"/>
      <c r="AE39"/>
      <c r="AF39"/>
      <c r="AG39"/>
      <c r="AH39"/>
      <c r="AI39"/>
      <c r="AJ39"/>
      <c r="AK39"/>
      <c r="AL39"/>
      <c r="AN39" s="41" t="s">
        <v>89</v>
      </c>
      <c r="AO39" s="49">
        <v>2.5633646971166803E-2</v>
      </c>
      <c r="AP39" s="49">
        <v>3.9857193159586933E-2</v>
      </c>
      <c r="AQ39" s="49">
        <v>2.0668614162553372E-2</v>
      </c>
      <c r="AR39" s="49">
        <v>2.3087822580896984E-2</v>
      </c>
      <c r="AS39" s="49">
        <v>3.4641953055717795E-2</v>
      </c>
      <c r="AT39" s="49">
        <v>3.5323227077570095E-2</v>
      </c>
      <c r="AU39" s="49">
        <v>2.2799334500533387E-2</v>
      </c>
      <c r="AV39" s="49">
        <v>2.494686038890849E-2</v>
      </c>
      <c r="AW39" s="50">
        <v>3.7904182214821648E-2</v>
      </c>
    </row>
    <row r="40" spans="3:49" x14ac:dyDescent="0.25">
      <c r="C40" s="40" t="s">
        <v>575</v>
      </c>
      <c r="D40" s="41" t="s">
        <v>73</v>
      </c>
      <c r="E40" s="49">
        <v>0.1991543180913766</v>
      </c>
      <c r="F40" s="49">
        <v>0.19201996835648541</v>
      </c>
      <c r="G40" s="49">
        <v>0.27553131557999255</v>
      </c>
      <c r="H40" s="49">
        <v>0.25271308592084263</v>
      </c>
      <c r="I40" s="49">
        <v>0.33055026818732774</v>
      </c>
      <c r="J40" s="49">
        <v>0.33260338750539931</v>
      </c>
      <c r="K40" s="49">
        <v>0.32789060028986056</v>
      </c>
      <c r="L40" s="49">
        <v>0.23869775877780219</v>
      </c>
      <c r="M40" s="50">
        <v>0.23045081275407125</v>
      </c>
      <c r="P40" s="41" t="s">
        <v>73</v>
      </c>
      <c r="Q40" s="49">
        <v>0.14657391347386653</v>
      </c>
      <c r="R40" s="49">
        <v>0.1613015232915308</v>
      </c>
      <c r="S40" s="49">
        <v>0.21915532182695252</v>
      </c>
      <c r="T40" s="49">
        <v>0.16935407385462783</v>
      </c>
      <c r="U40" s="49">
        <v>0.23053291135705845</v>
      </c>
      <c r="V40" s="49">
        <v>0.25032537594932369</v>
      </c>
      <c r="W40" s="49">
        <v>0.25649987767636623</v>
      </c>
      <c r="X40" s="49">
        <v>0.17139688551506585</v>
      </c>
      <c r="Y40" s="50">
        <v>0.1798172446544006</v>
      </c>
      <c r="AB40"/>
      <c r="AC40"/>
      <c r="AD40"/>
      <c r="AE40"/>
      <c r="AF40"/>
      <c r="AG40"/>
      <c r="AH40"/>
      <c r="AI40"/>
      <c r="AJ40"/>
      <c r="AK40"/>
      <c r="AL40"/>
      <c r="AN40" s="41" t="s">
        <v>73</v>
      </c>
      <c r="AO40" s="49">
        <v>0.19094125641988829</v>
      </c>
      <c r="AP40" s="49">
        <v>0.19255553910541737</v>
      </c>
      <c r="AQ40" s="49">
        <v>0.27631372062550047</v>
      </c>
      <c r="AR40" s="49">
        <v>0.22404615773226755</v>
      </c>
      <c r="AS40" s="49">
        <v>0.29348148363148924</v>
      </c>
      <c r="AT40" s="49">
        <v>0.32286836016717829</v>
      </c>
      <c r="AU40" s="49">
        <v>0.33585840558888569</v>
      </c>
      <c r="AV40" s="49">
        <v>0.2196510636231172</v>
      </c>
      <c r="AW40" s="50">
        <v>0.22330493904377957</v>
      </c>
    </row>
    <row r="41" spans="3:49" hidden="1" x14ac:dyDescent="0.25">
      <c r="C41" s="40" t="s">
        <v>576</v>
      </c>
      <c r="D41" s="41">
        <v>0</v>
      </c>
      <c r="E41" s="49">
        <v>0</v>
      </c>
      <c r="F41" s="49">
        <v>0</v>
      </c>
      <c r="G41" s="49">
        <v>0</v>
      </c>
      <c r="H41" s="49">
        <v>0</v>
      </c>
      <c r="I41" s="49">
        <v>0</v>
      </c>
      <c r="J41" s="49">
        <v>0</v>
      </c>
      <c r="K41" s="49">
        <v>0</v>
      </c>
      <c r="L41" s="49">
        <v>0</v>
      </c>
      <c r="M41" s="50">
        <v>0</v>
      </c>
      <c r="P41" s="41">
        <v>0</v>
      </c>
      <c r="Q41" s="49">
        <v>0</v>
      </c>
      <c r="R41" s="49">
        <v>0</v>
      </c>
      <c r="S41" s="49">
        <v>0</v>
      </c>
      <c r="T41" s="49">
        <v>0</v>
      </c>
      <c r="U41" s="49">
        <v>0</v>
      </c>
      <c r="V41" s="49">
        <v>0</v>
      </c>
      <c r="W41" s="49">
        <v>0</v>
      </c>
      <c r="X41" s="49">
        <v>0</v>
      </c>
      <c r="Y41" s="50">
        <v>0</v>
      </c>
      <c r="AB41"/>
      <c r="AC41"/>
      <c r="AD41"/>
      <c r="AE41"/>
      <c r="AF41"/>
      <c r="AG41"/>
      <c r="AH41"/>
      <c r="AI41"/>
      <c r="AJ41"/>
      <c r="AK41"/>
      <c r="AL41"/>
      <c r="AN41" s="41">
        <v>0</v>
      </c>
      <c r="AO41" s="49">
        <v>0</v>
      </c>
      <c r="AP41" s="49">
        <v>0</v>
      </c>
      <c r="AQ41" s="49">
        <v>0</v>
      </c>
      <c r="AR41" s="49">
        <v>0</v>
      </c>
      <c r="AS41" s="49">
        <v>0</v>
      </c>
      <c r="AT41" s="49">
        <v>0</v>
      </c>
      <c r="AU41" s="49">
        <v>0</v>
      </c>
      <c r="AV41" s="49">
        <v>0</v>
      </c>
      <c r="AW41" s="50">
        <v>0</v>
      </c>
    </row>
    <row r="42" spans="3:49" hidden="1" x14ac:dyDescent="0.25">
      <c r="C42" s="40" t="s">
        <v>576</v>
      </c>
      <c r="D42" s="41">
        <v>0</v>
      </c>
      <c r="E42" s="49">
        <v>0</v>
      </c>
      <c r="F42" s="49">
        <v>0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49">
        <v>0</v>
      </c>
      <c r="M42" s="50">
        <v>0</v>
      </c>
      <c r="P42" s="41">
        <v>0</v>
      </c>
      <c r="Q42" s="49">
        <v>0</v>
      </c>
      <c r="R42" s="49">
        <v>0</v>
      </c>
      <c r="S42" s="49">
        <v>0</v>
      </c>
      <c r="T42" s="49">
        <v>0</v>
      </c>
      <c r="U42" s="49">
        <v>0</v>
      </c>
      <c r="V42" s="49">
        <v>0</v>
      </c>
      <c r="W42" s="49">
        <v>0</v>
      </c>
      <c r="X42" s="49">
        <v>0</v>
      </c>
      <c r="Y42" s="50">
        <v>0</v>
      </c>
      <c r="AB42"/>
      <c r="AC42"/>
      <c r="AD42"/>
      <c r="AE42"/>
      <c r="AF42"/>
      <c r="AG42"/>
      <c r="AH42"/>
      <c r="AI42"/>
      <c r="AJ42"/>
      <c r="AK42"/>
      <c r="AL42"/>
      <c r="AN42" s="41">
        <v>0</v>
      </c>
      <c r="AO42" s="49">
        <v>0</v>
      </c>
      <c r="AP42" s="49">
        <v>0</v>
      </c>
      <c r="AQ42" s="49">
        <v>0</v>
      </c>
      <c r="AR42" s="49">
        <v>0</v>
      </c>
      <c r="AS42" s="49">
        <v>0</v>
      </c>
      <c r="AT42" s="49">
        <v>0</v>
      </c>
      <c r="AU42" s="49">
        <v>0</v>
      </c>
      <c r="AV42" s="49">
        <v>0</v>
      </c>
      <c r="AW42" s="50">
        <v>0</v>
      </c>
    </row>
    <row r="43" spans="3:49" hidden="1" x14ac:dyDescent="0.25">
      <c r="C43" s="40" t="s">
        <v>576</v>
      </c>
      <c r="D43" s="41">
        <v>0</v>
      </c>
      <c r="E43" s="49">
        <v>0</v>
      </c>
      <c r="F43" s="49">
        <v>0</v>
      </c>
      <c r="G43" s="49">
        <v>0</v>
      </c>
      <c r="H43" s="49">
        <v>0</v>
      </c>
      <c r="I43" s="49">
        <v>0</v>
      </c>
      <c r="J43" s="49">
        <v>0</v>
      </c>
      <c r="K43" s="49">
        <v>0</v>
      </c>
      <c r="L43" s="49">
        <v>0</v>
      </c>
      <c r="M43" s="50">
        <v>0</v>
      </c>
      <c r="P43" s="41">
        <v>0</v>
      </c>
      <c r="Q43" s="49">
        <v>0</v>
      </c>
      <c r="R43" s="49">
        <v>0</v>
      </c>
      <c r="S43" s="49">
        <v>0</v>
      </c>
      <c r="T43" s="49">
        <v>0</v>
      </c>
      <c r="U43" s="49">
        <v>0</v>
      </c>
      <c r="V43" s="49">
        <v>0</v>
      </c>
      <c r="W43" s="49">
        <v>0</v>
      </c>
      <c r="X43" s="49">
        <v>0</v>
      </c>
      <c r="Y43" s="50">
        <v>0</v>
      </c>
      <c r="AB43"/>
      <c r="AC43"/>
      <c r="AD43"/>
      <c r="AE43"/>
      <c r="AF43"/>
      <c r="AG43"/>
      <c r="AH43"/>
      <c r="AI43"/>
      <c r="AJ43"/>
      <c r="AK43"/>
      <c r="AL43"/>
      <c r="AN43" s="41">
        <v>0</v>
      </c>
      <c r="AO43" s="49">
        <v>0</v>
      </c>
      <c r="AP43" s="49">
        <v>0</v>
      </c>
      <c r="AQ43" s="49">
        <v>0</v>
      </c>
      <c r="AR43" s="49">
        <v>0</v>
      </c>
      <c r="AS43" s="49">
        <v>0</v>
      </c>
      <c r="AT43" s="49">
        <v>0</v>
      </c>
      <c r="AU43" s="49">
        <v>0</v>
      </c>
      <c r="AV43" s="49">
        <v>0</v>
      </c>
      <c r="AW43" s="50">
        <v>0</v>
      </c>
    </row>
    <row r="44" spans="3:49" hidden="1" x14ac:dyDescent="0.25">
      <c r="C44" s="40" t="s">
        <v>576</v>
      </c>
      <c r="D44" s="41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50">
        <v>0</v>
      </c>
      <c r="P44" s="41">
        <v>0</v>
      </c>
      <c r="Q44" s="49">
        <v>0</v>
      </c>
      <c r="R44" s="49">
        <v>0</v>
      </c>
      <c r="S44" s="49">
        <v>0</v>
      </c>
      <c r="T44" s="49">
        <v>0</v>
      </c>
      <c r="U44" s="49">
        <v>0</v>
      </c>
      <c r="V44" s="49">
        <v>0</v>
      </c>
      <c r="W44" s="49">
        <v>0</v>
      </c>
      <c r="X44" s="49">
        <v>0</v>
      </c>
      <c r="Y44" s="50">
        <v>0</v>
      </c>
      <c r="AB44"/>
      <c r="AC44"/>
      <c r="AD44"/>
      <c r="AE44"/>
      <c r="AF44"/>
      <c r="AG44"/>
      <c r="AH44"/>
      <c r="AI44"/>
      <c r="AJ44"/>
      <c r="AK44"/>
      <c r="AL44"/>
      <c r="AN44" s="41">
        <v>0</v>
      </c>
      <c r="AO44" s="49">
        <v>0</v>
      </c>
      <c r="AP44" s="49">
        <v>0</v>
      </c>
      <c r="AQ44" s="49">
        <v>0</v>
      </c>
      <c r="AR44" s="49">
        <v>0</v>
      </c>
      <c r="AS44" s="49">
        <v>0</v>
      </c>
      <c r="AT44" s="49">
        <v>0</v>
      </c>
      <c r="AU44" s="49">
        <v>0</v>
      </c>
      <c r="AV44" s="49">
        <v>0</v>
      </c>
      <c r="AW44" s="50">
        <v>0</v>
      </c>
    </row>
    <row r="45" spans="3:49" hidden="1" x14ac:dyDescent="0.25">
      <c r="C45" s="40" t="s">
        <v>576</v>
      </c>
      <c r="D45" s="41">
        <v>0</v>
      </c>
      <c r="E45" s="49">
        <v>0</v>
      </c>
      <c r="F45" s="49">
        <v>0</v>
      </c>
      <c r="G45" s="49">
        <v>0</v>
      </c>
      <c r="H45" s="49">
        <v>0</v>
      </c>
      <c r="I45" s="49">
        <v>0</v>
      </c>
      <c r="J45" s="49">
        <v>0</v>
      </c>
      <c r="K45" s="49">
        <v>0</v>
      </c>
      <c r="L45" s="49">
        <v>0</v>
      </c>
      <c r="M45" s="50">
        <v>0</v>
      </c>
      <c r="P45" s="41">
        <v>0</v>
      </c>
      <c r="Q45" s="49">
        <v>0</v>
      </c>
      <c r="R45" s="49">
        <v>0</v>
      </c>
      <c r="S45" s="49">
        <v>0</v>
      </c>
      <c r="T45" s="49">
        <v>0</v>
      </c>
      <c r="U45" s="49">
        <v>0</v>
      </c>
      <c r="V45" s="49">
        <v>0</v>
      </c>
      <c r="W45" s="49">
        <v>0</v>
      </c>
      <c r="X45" s="49">
        <v>0</v>
      </c>
      <c r="Y45" s="50">
        <v>0</v>
      </c>
      <c r="AB45"/>
      <c r="AC45"/>
      <c r="AD45"/>
      <c r="AE45"/>
      <c r="AF45"/>
      <c r="AG45"/>
      <c r="AH45"/>
      <c r="AI45"/>
      <c r="AJ45"/>
      <c r="AK45"/>
      <c r="AL45"/>
      <c r="AN45" s="41">
        <v>0</v>
      </c>
      <c r="AO45" s="49">
        <v>0</v>
      </c>
      <c r="AP45" s="49">
        <v>0</v>
      </c>
      <c r="AQ45" s="49">
        <v>0</v>
      </c>
      <c r="AR45" s="49">
        <v>0</v>
      </c>
      <c r="AS45" s="49">
        <v>0</v>
      </c>
      <c r="AT45" s="49">
        <v>0</v>
      </c>
      <c r="AU45" s="49">
        <v>0</v>
      </c>
      <c r="AV45" s="49">
        <v>0</v>
      </c>
      <c r="AW45" s="50">
        <v>0</v>
      </c>
    </row>
    <row r="46" spans="3:49" hidden="1" x14ac:dyDescent="0.25">
      <c r="C46" s="40" t="s">
        <v>576</v>
      </c>
      <c r="D46" s="41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50">
        <v>0</v>
      </c>
      <c r="P46" s="41">
        <v>0</v>
      </c>
      <c r="Q46" s="49">
        <v>0</v>
      </c>
      <c r="R46" s="49">
        <v>0</v>
      </c>
      <c r="S46" s="49">
        <v>0</v>
      </c>
      <c r="T46" s="49">
        <v>0</v>
      </c>
      <c r="U46" s="49">
        <v>0</v>
      </c>
      <c r="V46" s="49">
        <v>0</v>
      </c>
      <c r="W46" s="49">
        <v>0</v>
      </c>
      <c r="X46" s="49">
        <v>0</v>
      </c>
      <c r="Y46" s="50">
        <v>0</v>
      </c>
      <c r="AB46"/>
      <c r="AC46"/>
      <c r="AD46"/>
      <c r="AE46"/>
      <c r="AF46"/>
      <c r="AG46"/>
      <c r="AH46"/>
      <c r="AI46"/>
      <c r="AJ46"/>
      <c r="AK46"/>
      <c r="AL46"/>
      <c r="AN46" s="41">
        <v>0</v>
      </c>
      <c r="AO46" s="49">
        <v>0</v>
      </c>
      <c r="AP46" s="49">
        <v>0</v>
      </c>
      <c r="AQ46" s="49">
        <v>0</v>
      </c>
      <c r="AR46" s="49">
        <v>0</v>
      </c>
      <c r="AS46" s="49">
        <v>0</v>
      </c>
      <c r="AT46" s="49">
        <v>0</v>
      </c>
      <c r="AU46" s="49">
        <v>0</v>
      </c>
      <c r="AV46" s="49">
        <v>0</v>
      </c>
      <c r="AW46" s="50">
        <v>0</v>
      </c>
    </row>
    <row r="47" spans="3:49" hidden="1" x14ac:dyDescent="0.25">
      <c r="C47" s="40" t="s">
        <v>576</v>
      </c>
      <c r="D47" s="41">
        <v>0</v>
      </c>
      <c r="E47" s="49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50">
        <v>0</v>
      </c>
      <c r="P47" s="41">
        <v>0</v>
      </c>
      <c r="Q47" s="49">
        <v>0</v>
      </c>
      <c r="R47" s="49">
        <v>0</v>
      </c>
      <c r="S47" s="49">
        <v>0</v>
      </c>
      <c r="T47" s="49">
        <v>0</v>
      </c>
      <c r="U47" s="49">
        <v>0</v>
      </c>
      <c r="V47" s="49">
        <v>0</v>
      </c>
      <c r="W47" s="49">
        <v>0</v>
      </c>
      <c r="X47" s="49">
        <v>0</v>
      </c>
      <c r="Y47" s="50">
        <v>0</v>
      </c>
      <c r="AB47"/>
      <c r="AC47"/>
      <c r="AD47"/>
      <c r="AE47"/>
      <c r="AF47"/>
      <c r="AG47"/>
      <c r="AH47"/>
      <c r="AI47"/>
      <c r="AJ47"/>
      <c r="AK47"/>
      <c r="AL47"/>
      <c r="AN47" s="41">
        <v>0</v>
      </c>
      <c r="AO47" s="49">
        <v>0</v>
      </c>
      <c r="AP47" s="49">
        <v>0</v>
      </c>
      <c r="AQ47" s="49">
        <v>0</v>
      </c>
      <c r="AR47" s="49">
        <v>0</v>
      </c>
      <c r="AS47" s="49">
        <v>0</v>
      </c>
      <c r="AT47" s="49">
        <v>0</v>
      </c>
      <c r="AU47" s="49">
        <v>0</v>
      </c>
      <c r="AV47" s="49">
        <v>0</v>
      </c>
      <c r="AW47" s="50">
        <v>0</v>
      </c>
    </row>
    <row r="48" spans="3:49" hidden="1" x14ac:dyDescent="0.25">
      <c r="C48" s="40" t="s">
        <v>576</v>
      </c>
      <c r="D48" s="41">
        <v>0</v>
      </c>
      <c r="E48" s="49">
        <v>0</v>
      </c>
      <c r="F48" s="49">
        <v>0</v>
      </c>
      <c r="G48" s="49">
        <v>0</v>
      </c>
      <c r="H48" s="49">
        <v>0</v>
      </c>
      <c r="I48" s="49">
        <v>0</v>
      </c>
      <c r="J48" s="49">
        <v>0</v>
      </c>
      <c r="K48" s="49">
        <v>0</v>
      </c>
      <c r="L48" s="49">
        <v>0</v>
      </c>
      <c r="M48" s="50">
        <v>0</v>
      </c>
      <c r="P48" s="41">
        <v>0</v>
      </c>
      <c r="Q48" s="49">
        <v>0</v>
      </c>
      <c r="R48" s="49">
        <v>0</v>
      </c>
      <c r="S48" s="49">
        <v>0</v>
      </c>
      <c r="T48" s="49">
        <v>0</v>
      </c>
      <c r="U48" s="49">
        <v>0</v>
      </c>
      <c r="V48" s="49">
        <v>0</v>
      </c>
      <c r="W48" s="49">
        <v>0</v>
      </c>
      <c r="X48" s="49">
        <v>0</v>
      </c>
      <c r="Y48" s="50">
        <v>0</v>
      </c>
      <c r="AB48"/>
      <c r="AC48"/>
      <c r="AD48"/>
      <c r="AE48"/>
      <c r="AF48"/>
      <c r="AG48"/>
      <c r="AH48"/>
      <c r="AI48"/>
      <c r="AJ48"/>
      <c r="AK48"/>
      <c r="AL48"/>
      <c r="AN48" s="41">
        <v>0</v>
      </c>
      <c r="AO48" s="49">
        <v>0</v>
      </c>
      <c r="AP48" s="49">
        <v>0</v>
      </c>
      <c r="AQ48" s="49">
        <v>0</v>
      </c>
      <c r="AR48" s="49">
        <v>0</v>
      </c>
      <c r="AS48" s="49">
        <v>0</v>
      </c>
      <c r="AT48" s="49">
        <v>0</v>
      </c>
      <c r="AU48" s="49">
        <v>0</v>
      </c>
      <c r="AV48" s="49">
        <v>0</v>
      </c>
      <c r="AW48" s="50">
        <v>0</v>
      </c>
    </row>
    <row r="49" spans="3:49" hidden="1" x14ac:dyDescent="0.25">
      <c r="C49" s="40" t="s">
        <v>576</v>
      </c>
      <c r="D49" s="41">
        <v>0</v>
      </c>
      <c r="E49" s="49">
        <v>0</v>
      </c>
      <c r="F49" s="49">
        <v>0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49">
        <v>0</v>
      </c>
      <c r="M49" s="50">
        <v>0</v>
      </c>
      <c r="P49" s="41">
        <v>0</v>
      </c>
      <c r="Q49" s="49">
        <v>0</v>
      </c>
      <c r="R49" s="49">
        <v>0</v>
      </c>
      <c r="S49" s="49">
        <v>0</v>
      </c>
      <c r="T49" s="49">
        <v>0</v>
      </c>
      <c r="U49" s="49">
        <v>0</v>
      </c>
      <c r="V49" s="49">
        <v>0</v>
      </c>
      <c r="W49" s="49">
        <v>0</v>
      </c>
      <c r="X49" s="49">
        <v>0</v>
      </c>
      <c r="Y49" s="50">
        <v>0</v>
      </c>
      <c r="AB49"/>
      <c r="AC49"/>
      <c r="AD49"/>
      <c r="AE49"/>
      <c r="AF49"/>
      <c r="AG49"/>
      <c r="AH49"/>
      <c r="AI49"/>
      <c r="AJ49"/>
      <c r="AK49"/>
      <c r="AL49"/>
      <c r="AN49" s="41">
        <v>0</v>
      </c>
      <c r="AO49" s="49">
        <v>0</v>
      </c>
      <c r="AP49" s="49">
        <v>0</v>
      </c>
      <c r="AQ49" s="49">
        <v>0</v>
      </c>
      <c r="AR49" s="49">
        <v>0</v>
      </c>
      <c r="AS49" s="49">
        <v>0</v>
      </c>
      <c r="AT49" s="49">
        <v>0</v>
      </c>
      <c r="AU49" s="49">
        <v>0</v>
      </c>
      <c r="AV49" s="49">
        <v>0</v>
      </c>
      <c r="AW49" s="50">
        <v>0</v>
      </c>
    </row>
    <row r="50" spans="3:49" hidden="1" x14ac:dyDescent="0.25">
      <c r="C50" s="40" t="s">
        <v>576</v>
      </c>
      <c r="D50" s="41" t="s">
        <v>105</v>
      </c>
      <c r="E50" s="49">
        <v>0</v>
      </c>
      <c r="F50" s="49">
        <v>0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49">
        <v>0</v>
      </c>
      <c r="M50" s="50">
        <v>0</v>
      </c>
      <c r="P50" s="41" t="s">
        <v>105</v>
      </c>
      <c r="Q50" s="49">
        <v>0</v>
      </c>
      <c r="R50" s="49">
        <v>0</v>
      </c>
      <c r="S50" s="49">
        <v>0</v>
      </c>
      <c r="T50" s="49">
        <v>0</v>
      </c>
      <c r="U50" s="49">
        <v>0</v>
      </c>
      <c r="V50" s="49">
        <v>0</v>
      </c>
      <c r="W50" s="49">
        <v>0</v>
      </c>
      <c r="X50" s="49">
        <v>0</v>
      </c>
      <c r="Y50" s="50">
        <v>0</v>
      </c>
      <c r="AB50"/>
      <c r="AC50"/>
      <c r="AD50"/>
      <c r="AE50"/>
      <c r="AF50"/>
      <c r="AG50"/>
      <c r="AH50"/>
      <c r="AI50"/>
      <c r="AJ50"/>
      <c r="AK50"/>
      <c r="AL50"/>
      <c r="AN50" s="41" t="s">
        <v>105</v>
      </c>
      <c r="AO50" s="49">
        <v>0</v>
      </c>
      <c r="AP50" s="49">
        <v>0</v>
      </c>
      <c r="AQ50" s="49">
        <v>0</v>
      </c>
      <c r="AR50" s="49">
        <v>0</v>
      </c>
      <c r="AS50" s="49">
        <v>0</v>
      </c>
      <c r="AT50" s="49">
        <v>0</v>
      </c>
      <c r="AU50" s="49">
        <v>0</v>
      </c>
      <c r="AV50" s="49">
        <v>0</v>
      </c>
      <c r="AW50" s="50">
        <v>0</v>
      </c>
    </row>
    <row r="51" spans="3:49" ht="14.4" thickBot="1" x14ac:dyDescent="0.3">
      <c r="C51" s="186">
        <v>0</v>
      </c>
      <c r="D51" s="51" t="s">
        <v>91</v>
      </c>
      <c r="E51" s="52">
        <v>1</v>
      </c>
      <c r="F51" s="52">
        <v>1</v>
      </c>
      <c r="G51" s="52">
        <v>0.99999999999999989</v>
      </c>
      <c r="H51" s="52">
        <v>0.99999999999999989</v>
      </c>
      <c r="I51" s="52">
        <v>1</v>
      </c>
      <c r="J51" s="52">
        <v>0.99999999999999989</v>
      </c>
      <c r="K51" s="52">
        <v>1</v>
      </c>
      <c r="L51" s="52">
        <v>1</v>
      </c>
      <c r="M51" s="53">
        <v>1</v>
      </c>
      <c r="P51" s="51" t="s">
        <v>91</v>
      </c>
      <c r="Q51" s="52">
        <v>0.99999999999999989</v>
      </c>
      <c r="R51" s="52">
        <v>1</v>
      </c>
      <c r="S51" s="52">
        <v>1</v>
      </c>
      <c r="T51" s="52">
        <v>1</v>
      </c>
      <c r="U51" s="52">
        <v>1</v>
      </c>
      <c r="V51" s="52">
        <v>1</v>
      </c>
      <c r="W51" s="52">
        <v>1</v>
      </c>
      <c r="X51" s="52">
        <v>0.99999999999999978</v>
      </c>
      <c r="Y51" s="53">
        <v>0.99999999999999989</v>
      </c>
      <c r="AB51"/>
      <c r="AC51"/>
      <c r="AD51"/>
      <c r="AE51"/>
      <c r="AF51"/>
      <c r="AG51"/>
      <c r="AH51"/>
      <c r="AI51"/>
      <c r="AJ51"/>
      <c r="AK51"/>
      <c r="AL51"/>
      <c r="AN51" s="51" t="s">
        <v>91</v>
      </c>
      <c r="AO51" s="52">
        <v>1</v>
      </c>
      <c r="AP51" s="52">
        <v>0.99999999999999989</v>
      </c>
      <c r="AQ51" s="52">
        <v>1</v>
      </c>
      <c r="AR51" s="52">
        <v>1</v>
      </c>
      <c r="AS51" s="52">
        <v>1</v>
      </c>
      <c r="AT51" s="52">
        <v>1</v>
      </c>
      <c r="AU51" s="52">
        <v>1</v>
      </c>
      <c r="AV51" s="52">
        <v>0.99999999999999978</v>
      </c>
      <c r="AW51" s="53">
        <v>0.99999999999999978</v>
      </c>
    </row>
    <row r="52" spans="3:49" x14ac:dyDescent="0.25">
      <c r="C52" s="186"/>
      <c r="D52" s="47"/>
      <c r="E52" s="270"/>
      <c r="F52" s="270"/>
      <c r="G52" s="270"/>
      <c r="H52" s="270"/>
      <c r="I52" s="270"/>
      <c r="J52" s="270"/>
      <c r="K52" s="270"/>
      <c r="L52" s="270"/>
      <c r="M52" s="270"/>
      <c r="P52" s="47"/>
      <c r="Q52" s="270"/>
      <c r="R52" s="270"/>
      <c r="S52" s="270"/>
      <c r="T52" s="270"/>
      <c r="U52" s="270"/>
      <c r="V52" s="270"/>
      <c r="W52" s="270"/>
      <c r="X52" s="270"/>
      <c r="Y52" s="270"/>
      <c r="AB52"/>
      <c r="AC52"/>
      <c r="AD52"/>
      <c r="AE52"/>
      <c r="AF52"/>
      <c r="AG52"/>
      <c r="AH52"/>
      <c r="AI52"/>
      <c r="AJ52"/>
      <c r="AK52"/>
      <c r="AL52"/>
      <c r="AN52" s="47"/>
      <c r="AO52" s="270"/>
      <c r="AP52" s="270"/>
      <c r="AQ52" s="270"/>
      <c r="AR52" s="270"/>
      <c r="AS52" s="270"/>
      <c r="AT52" s="270"/>
      <c r="AU52" s="270"/>
      <c r="AV52" s="270"/>
      <c r="AW52" s="270"/>
    </row>
    <row r="53" spans="3:49" x14ac:dyDescent="0.25">
      <c r="C53" s="186"/>
      <c r="D53" s="47"/>
      <c r="E53" s="270"/>
      <c r="F53" s="270"/>
      <c r="G53" s="270"/>
      <c r="H53" s="270"/>
      <c r="I53" s="270"/>
      <c r="J53" s="270"/>
      <c r="K53" s="270"/>
      <c r="L53" s="270"/>
      <c r="M53" s="270"/>
      <c r="P53" s="47"/>
      <c r="Q53" s="270"/>
      <c r="R53" s="270"/>
      <c r="S53" s="270"/>
      <c r="T53" s="270"/>
      <c r="U53" s="270"/>
      <c r="V53" s="270"/>
      <c r="W53" s="270"/>
      <c r="X53" s="270"/>
      <c r="Y53" s="270"/>
      <c r="AB53"/>
      <c r="AC53"/>
      <c r="AD53"/>
      <c r="AE53"/>
      <c r="AF53"/>
      <c r="AG53"/>
      <c r="AH53"/>
      <c r="AI53"/>
      <c r="AJ53"/>
      <c r="AK53"/>
      <c r="AL53"/>
      <c r="AN53" s="47"/>
      <c r="AO53" s="270"/>
      <c r="AP53" s="270"/>
      <c r="AQ53" s="270"/>
      <c r="AR53" s="270"/>
      <c r="AS53" s="270"/>
      <c r="AT53" s="270"/>
      <c r="AU53" s="270"/>
      <c r="AV53" s="270"/>
      <c r="AW53" s="270"/>
    </row>
    <row r="54" spans="3:49" x14ac:dyDescent="0.25">
      <c r="C54" s="186"/>
      <c r="D54" s="47"/>
      <c r="E54" s="270"/>
      <c r="F54" s="270"/>
      <c r="G54" s="270"/>
      <c r="H54" s="270"/>
      <c r="I54" s="270"/>
      <c r="J54" s="270"/>
      <c r="K54" s="270"/>
      <c r="L54" s="270"/>
      <c r="M54" s="270"/>
      <c r="P54" s="47"/>
      <c r="Q54" s="270"/>
      <c r="R54" s="270"/>
      <c r="S54" s="270"/>
      <c r="T54" s="270"/>
      <c r="U54" s="270"/>
      <c r="V54" s="270"/>
      <c r="W54" s="270"/>
      <c r="X54" s="270"/>
      <c r="Y54" s="270"/>
      <c r="AB54"/>
      <c r="AC54"/>
      <c r="AD54"/>
      <c r="AE54"/>
      <c r="AF54"/>
      <c r="AG54"/>
      <c r="AH54"/>
      <c r="AI54"/>
      <c r="AJ54"/>
      <c r="AK54"/>
      <c r="AL54"/>
      <c r="AN54" s="47"/>
      <c r="AO54" s="270"/>
      <c r="AP54" s="270"/>
      <c r="AQ54" s="270"/>
      <c r="AR54" s="270"/>
      <c r="AS54" s="270"/>
      <c r="AT54" s="270"/>
      <c r="AU54" s="270"/>
      <c r="AV54" s="270"/>
      <c r="AW54" s="270"/>
    </row>
    <row r="55" spans="3:49" x14ac:dyDescent="0.25">
      <c r="C55" s="186"/>
      <c r="D55" s="47"/>
      <c r="E55" s="270"/>
      <c r="F55" s="270"/>
      <c r="G55" s="270"/>
      <c r="H55" s="270"/>
      <c r="I55" s="270"/>
      <c r="J55" s="270"/>
      <c r="K55" s="270"/>
      <c r="L55" s="270"/>
      <c r="M55" s="270"/>
      <c r="P55" s="47"/>
      <c r="Q55" s="270"/>
      <c r="R55" s="270"/>
      <c r="S55" s="270"/>
      <c r="T55" s="270"/>
      <c r="U55" s="270"/>
      <c r="V55" s="270"/>
      <c r="W55" s="270"/>
      <c r="X55" s="270"/>
      <c r="Y55" s="270"/>
      <c r="AB55"/>
      <c r="AC55"/>
      <c r="AD55"/>
      <c r="AE55"/>
      <c r="AF55"/>
      <c r="AG55"/>
      <c r="AH55"/>
      <c r="AI55"/>
      <c r="AJ55"/>
      <c r="AK55"/>
      <c r="AL55"/>
      <c r="AN55" s="47"/>
      <c r="AO55" s="270"/>
      <c r="AP55" s="270"/>
      <c r="AQ55" s="270"/>
      <c r="AR55" s="270"/>
      <c r="AS55" s="270"/>
      <c r="AT55" s="270"/>
      <c r="AU55" s="270"/>
      <c r="AV55" s="270"/>
      <c r="AW55" s="270"/>
    </row>
    <row r="56" spans="3:49" x14ac:dyDescent="0.25">
      <c r="C56" s="186"/>
      <c r="D56" s="47"/>
      <c r="E56" s="270"/>
      <c r="F56" s="270"/>
      <c r="G56" s="270"/>
      <c r="H56" s="270"/>
      <c r="I56" s="270"/>
      <c r="J56" s="270"/>
      <c r="K56" s="270"/>
      <c r="L56" s="270"/>
      <c r="M56" s="270"/>
      <c r="P56" s="47"/>
      <c r="Q56" s="270"/>
      <c r="R56" s="270"/>
      <c r="S56" s="270"/>
      <c r="T56" s="270"/>
      <c r="U56" s="270"/>
      <c r="V56" s="270"/>
      <c r="W56" s="270"/>
      <c r="X56" s="270"/>
      <c r="Y56" s="270"/>
      <c r="AB56" s="47"/>
      <c r="AC56" s="270"/>
      <c r="AD56" s="270"/>
      <c r="AE56" s="270"/>
      <c r="AF56" s="270"/>
      <c r="AG56" s="270"/>
      <c r="AH56" s="270"/>
      <c r="AI56" s="270"/>
      <c r="AJ56" s="270"/>
      <c r="AK56" s="270"/>
      <c r="AN56" s="47"/>
      <c r="AO56" s="270"/>
      <c r="AP56" s="270"/>
      <c r="AQ56" s="270"/>
      <c r="AR56" s="270"/>
      <c r="AS56" s="270"/>
      <c r="AT56" s="270"/>
      <c r="AU56" s="270"/>
      <c r="AV56" s="270"/>
      <c r="AW56" s="270"/>
    </row>
    <row r="57" spans="3:49" x14ac:dyDescent="0.25">
      <c r="C57" s="186"/>
      <c r="D57" s="47"/>
      <c r="E57" s="270"/>
      <c r="F57" s="270"/>
      <c r="G57" s="270"/>
      <c r="H57" s="270"/>
      <c r="I57" s="270"/>
      <c r="J57" s="270"/>
      <c r="K57" s="270"/>
      <c r="L57" s="270"/>
      <c r="M57" s="270"/>
      <c r="P57" s="47"/>
      <c r="Q57" s="270"/>
      <c r="R57" s="270"/>
      <c r="S57" s="270"/>
      <c r="T57" s="270"/>
      <c r="U57" s="270"/>
      <c r="V57" s="270"/>
      <c r="W57" s="270"/>
      <c r="X57" s="270"/>
      <c r="Y57" s="270"/>
      <c r="AB57" s="47"/>
      <c r="AC57" s="270"/>
      <c r="AD57" s="270"/>
      <c r="AE57" s="270"/>
      <c r="AF57" s="270"/>
      <c r="AG57" s="270"/>
      <c r="AH57" s="270"/>
      <c r="AI57" s="270"/>
      <c r="AJ57" s="270"/>
      <c r="AK57" s="270"/>
      <c r="AN57" s="47"/>
      <c r="AO57" s="270"/>
      <c r="AP57" s="270"/>
      <c r="AQ57" s="270"/>
      <c r="AR57" s="270"/>
      <c r="AS57" s="270"/>
      <c r="AT57" s="270"/>
      <c r="AU57" s="270"/>
      <c r="AV57" s="270"/>
      <c r="AW57" s="270"/>
    </row>
    <row r="58" spans="3:49" x14ac:dyDescent="0.25">
      <c r="C58" s="186"/>
      <c r="D58" s="47"/>
      <c r="E58" s="270"/>
      <c r="F58" s="270"/>
      <c r="G58" s="270"/>
      <c r="H58" s="270"/>
      <c r="I58" s="270"/>
      <c r="J58" s="270"/>
      <c r="K58" s="270"/>
      <c r="L58" s="270"/>
      <c r="M58" s="270"/>
      <c r="P58" s="47"/>
      <c r="Q58" s="270"/>
      <c r="R58" s="270"/>
      <c r="S58" s="270"/>
      <c r="T58" s="270"/>
      <c r="U58" s="270"/>
      <c r="V58" s="270"/>
      <c r="W58" s="270"/>
      <c r="X58" s="270"/>
      <c r="Y58" s="270"/>
      <c r="AB58" s="47"/>
      <c r="AC58" s="270"/>
      <c r="AD58" s="270"/>
      <c r="AE58" s="270"/>
      <c r="AF58" s="270"/>
      <c r="AG58" s="270"/>
      <c r="AH58" s="270"/>
      <c r="AI58" s="270"/>
      <c r="AJ58" s="270"/>
      <c r="AK58" s="270"/>
      <c r="AN58" s="47"/>
      <c r="AO58" s="270"/>
      <c r="AP58" s="270"/>
      <c r="AQ58" s="270"/>
      <c r="AR58" s="270"/>
      <c r="AS58" s="270"/>
      <c r="AT58" s="270"/>
      <c r="AU58" s="270"/>
      <c r="AV58" s="270"/>
      <c r="AW58" s="270"/>
    </row>
    <row r="59" spans="3:49" x14ac:dyDescent="0.25">
      <c r="C59" s="186"/>
      <c r="D59" s="47"/>
      <c r="E59" s="270"/>
      <c r="F59" s="270"/>
      <c r="G59" s="270"/>
      <c r="H59" s="270"/>
      <c r="I59" s="270"/>
      <c r="J59" s="270"/>
      <c r="K59" s="270"/>
      <c r="L59" s="270"/>
      <c r="M59" s="270"/>
      <c r="P59" s="47"/>
      <c r="Q59" s="270"/>
      <c r="R59" s="270"/>
      <c r="S59" s="270"/>
      <c r="T59" s="270"/>
      <c r="U59" s="270"/>
      <c r="V59" s="270"/>
      <c r="W59" s="270"/>
      <c r="X59" s="270"/>
      <c r="Y59" s="270"/>
      <c r="AB59" s="47"/>
      <c r="AC59" s="270"/>
      <c r="AD59" s="270"/>
      <c r="AE59" s="270"/>
      <c r="AF59" s="270"/>
      <c r="AG59" s="270"/>
      <c r="AH59" s="270"/>
      <c r="AI59" s="270"/>
      <c r="AJ59" s="270"/>
      <c r="AK59" s="270"/>
      <c r="AN59" s="47"/>
      <c r="AO59" s="270"/>
      <c r="AP59" s="270"/>
      <c r="AQ59" s="270"/>
      <c r="AR59" s="270"/>
      <c r="AS59" s="270"/>
      <c r="AT59" s="270"/>
      <c r="AU59" s="270"/>
      <c r="AV59" s="270"/>
      <c r="AW59" s="270"/>
    </row>
    <row r="60" spans="3:49" x14ac:dyDescent="0.25">
      <c r="C60" s="186"/>
      <c r="D60" s="47"/>
      <c r="E60" s="270"/>
      <c r="F60" s="270"/>
      <c r="G60" s="270"/>
      <c r="H60" s="270"/>
      <c r="I60" s="270"/>
      <c r="J60" s="270"/>
      <c r="K60" s="270"/>
      <c r="L60" s="270"/>
      <c r="M60" s="270"/>
      <c r="P60" s="47"/>
      <c r="Q60" s="270"/>
      <c r="R60" s="270"/>
      <c r="S60" s="270"/>
      <c r="T60" s="270"/>
      <c r="U60" s="270"/>
      <c r="V60" s="270"/>
      <c r="W60" s="270"/>
      <c r="X60" s="270"/>
      <c r="Y60" s="270"/>
      <c r="AB60" s="47"/>
      <c r="AC60" s="270"/>
      <c r="AD60" s="270"/>
      <c r="AE60" s="270"/>
      <c r="AF60" s="270"/>
      <c r="AG60" s="270"/>
      <c r="AH60" s="270"/>
      <c r="AI60" s="270"/>
      <c r="AJ60" s="270"/>
      <c r="AK60" s="270"/>
      <c r="AN60" s="47"/>
      <c r="AO60" s="270"/>
      <c r="AP60" s="270"/>
      <c r="AQ60" s="270"/>
      <c r="AR60" s="270"/>
      <c r="AS60" s="270"/>
      <c r="AT60" s="270"/>
      <c r="AU60" s="270"/>
      <c r="AV60" s="270"/>
      <c r="AW60" s="270"/>
    </row>
    <row r="61" spans="3:49" x14ac:dyDescent="0.25">
      <c r="C61" s="186"/>
      <c r="D61" s="47"/>
      <c r="E61" s="270"/>
      <c r="F61" s="270"/>
      <c r="G61" s="270"/>
      <c r="H61" s="270"/>
      <c r="I61" s="270"/>
      <c r="J61" s="270"/>
      <c r="K61" s="270"/>
      <c r="L61" s="270"/>
      <c r="M61" s="270"/>
      <c r="P61" s="47"/>
      <c r="Q61" s="270"/>
      <c r="R61" s="270"/>
      <c r="S61" s="270"/>
      <c r="T61" s="270"/>
      <c r="U61" s="270"/>
      <c r="V61" s="270"/>
      <c r="W61" s="270"/>
      <c r="X61" s="270"/>
      <c r="Y61" s="270"/>
      <c r="AB61" s="47"/>
      <c r="AC61" s="270"/>
      <c r="AD61" s="270"/>
      <c r="AE61" s="270"/>
      <c r="AF61" s="270"/>
      <c r="AG61" s="270"/>
      <c r="AH61" s="270"/>
      <c r="AI61" s="270"/>
      <c r="AJ61" s="270"/>
      <c r="AK61" s="270"/>
      <c r="AN61" s="47"/>
      <c r="AO61" s="270"/>
      <c r="AP61" s="270"/>
      <c r="AQ61" s="270"/>
      <c r="AR61" s="270"/>
      <c r="AS61" s="270"/>
      <c r="AT61" s="270"/>
      <c r="AU61" s="270"/>
      <c r="AV61" s="270"/>
      <c r="AW61" s="270"/>
    </row>
    <row r="62" spans="3:49" x14ac:dyDescent="0.25">
      <c r="C62" s="186"/>
      <c r="D62" s="47"/>
      <c r="E62" s="270"/>
      <c r="F62" s="270"/>
      <c r="G62" s="270"/>
      <c r="H62" s="270"/>
      <c r="I62" s="270"/>
      <c r="J62" s="270"/>
      <c r="K62" s="270"/>
      <c r="L62" s="270"/>
      <c r="M62" s="270"/>
      <c r="P62" s="47"/>
      <c r="Q62" s="270"/>
      <c r="R62" s="270"/>
      <c r="S62" s="270"/>
      <c r="T62" s="270"/>
      <c r="U62" s="270"/>
      <c r="V62" s="270"/>
      <c r="W62" s="270"/>
      <c r="X62" s="270"/>
      <c r="Y62" s="270"/>
      <c r="AB62" s="47"/>
      <c r="AC62" s="270"/>
      <c r="AD62" s="270"/>
      <c r="AE62" s="270"/>
      <c r="AF62" s="270"/>
      <c r="AG62" s="270"/>
      <c r="AH62" s="270"/>
      <c r="AI62" s="270"/>
      <c r="AJ62" s="270"/>
      <c r="AK62" s="270"/>
      <c r="AN62" s="47"/>
      <c r="AO62" s="270"/>
      <c r="AP62" s="270"/>
      <c r="AQ62" s="270"/>
      <c r="AR62" s="270"/>
      <c r="AS62" s="270"/>
      <c r="AT62" s="270"/>
      <c r="AU62" s="270"/>
      <c r="AV62" s="270"/>
      <c r="AW62" s="270"/>
    </row>
    <row r="63" spans="3:49" x14ac:dyDescent="0.25">
      <c r="C63" s="186"/>
      <c r="D63" s="47"/>
      <c r="E63" s="270"/>
      <c r="F63" s="270"/>
      <c r="G63" s="270"/>
      <c r="H63" s="270"/>
      <c r="I63" s="270"/>
      <c r="J63" s="270"/>
      <c r="K63" s="270"/>
      <c r="L63" s="270"/>
      <c r="M63" s="270"/>
      <c r="P63" s="47"/>
      <c r="Q63" s="270"/>
      <c r="R63" s="270"/>
      <c r="S63" s="270"/>
      <c r="T63" s="270"/>
      <c r="U63" s="270"/>
      <c r="V63" s="270"/>
      <c r="W63" s="270"/>
      <c r="X63" s="270"/>
      <c r="Y63" s="270"/>
      <c r="AB63" s="47"/>
      <c r="AC63" s="270"/>
      <c r="AD63" s="270"/>
      <c r="AE63" s="270"/>
      <c r="AF63" s="270"/>
      <c r="AG63" s="270"/>
      <c r="AH63" s="270"/>
      <c r="AI63" s="270"/>
      <c r="AJ63" s="270"/>
      <c r="AK63" s="270"/>
      <c r="AN63" s="47"/>
      <c r="AO63" s="270"/>
      <c r="AP63" s="270"/>
      <c r="AQ63" s="270"/>
      <c r="AR63" s="270"/>
      <c r="AS63" s="270"/>
      <c r="AT63" s="270"/>
      <c r="AU63" s="270"/>
      <c r="AV63" s="270"/>
      <c r="AW63" s="270"/>
    </row>
    <row r="64" spans="3:49" x14ac:dyDescent="0.25">
      <c r="C64" s="186"/>
      <c r="D64" s="47"/>
      <c r="E64" s="270"/>
      <c r="F64" s="270"/>
      <c r="G64" s="270"/>
      <c r="H64" s="270"/>
      <c r="I64" s="270"/>
      <c r="J64" s="270"/>
      <c r="K64" s="270"/>
      <c r="L64" s="270"/>
      <c r="M64" s="270"/>
      <c r="P64" s="47"/>
      <c r="Q64" s="270"/>
      <c r="R64" s="270"/>
      <c r="S64" s="270"/>
      <c r="T64" s="270"/>
      <c r="U64" s="270"/>
      <c r="V64" s="270"/>
      <c r="W64" s="270"/>
      <c r="X64" s="270"/>
      <c r="Y64" s="270"/>
      <c r="AB64" s="47"/>
      <c r="AC64" s="270"/>
      <c r="AD64" s="270"/>
      <c r="AE64" s="270"/>
      <c r="AF64" s="270"/>
      <c r="AG64" s="270"/>
      <c r="AH64" s="270"/>
      <c r="AI64" s="270"/>
      <c r="AJ64" s="270"/>
      <c r="AK64" s="270"/>
      <c r="AN64" s="47"/>
      <c r="AO64" s="270"/>
      <c r="AP64" s="270"/>
      <c r="AQ64" s="270"/>
      <c r="AR64" s="270"/>
      <c r="AS64" s="270"/>
      <c r="AT64" s="270"/>
      <c r="AU64" s="270"/>
      <c r="AV64" s="270"/>
      <c r="AW64" s="270"/>
    </row>
    <row r="65" spans="3:49" x14ac:dyDescent="0.25">
      <c r="C65" s="186"/>
      <c r="D65" s="47"/>
      <c r="E65" s="270"/>
      <c r="F65" s="270"/>
      <c r="G65" s="270"/>
      <c r="H65" s="270"/>
      <c r="I65" s="270"/>
      <c r="J65" s="270"/>
      <c r="K65" s="270"/>
      <c r="L65" s="270"/>
      <c r="M65" s="270"/>
      <c r="P65" s="47"/>
      <c r="Q65" s="270"/>
      <c r="R65" s="270"/>
      <c r="S65" s="270"/>
      <c r="T65" s="270"/>
      <c r="U65" s="270"/>
      <c r="V65" s="270"/>
      <c r="W65" s="270"/>
      <c r="X65" s="270"/>
      <c r="Y65" s="270"/>
      <c r="AB65" s="47"/>
      <c r="AC65" s="270"/>
      <c r="AD65" s="270"/>
      <c r="AE65" s="270"/>
      <c r="AF65" s="270"/>
      <c r="AG65" s="270"/>
      <c r="AH65" s="270"/>
      <c r="AI65" s="270"/>
      <c r="AJ65" s="270"/>
      <c r="AK65" s="270"/>
      <c r="AN65" s="47"/>
      <c r="AO65" s="270"/>
      <c r="AP65" s="270"/>
      <c r="AQ65" s="270"/>
      <c r="AR65" s="270"/>
      <c r="AS65" s="270"/>
      <c r="AT65" s="270"/>
      <c r="AU65" s="270"/>
      <c r="AV65" s="270"/>
      <c r="AW65" s="270"/>
    </row>
    <row r="66" spans="3:49" x14ac:dyDescent="0.25">
      <c r="C66" s="186"/>
      <c r="D66" s="47"/>
      <c r="E66" s="270"/>
      <c r="F66" s="270"/>
      <c r="G66" s="270"/>
      <c r="H66" s="270"/>
      <c r="I66" s="270"/>
      <c r="J66" s="270"/>
      <c r="K66" s="270"/>
      <c r="L66" s="270"/>
      <c r="M66" s="270"/>
      <c r="P66" s="47"/>
      <c r="Q66" s="270"/>
      <c r="R66" s="270"/>
      <c r="S66" s="270"/>
      <c r="T66" s="270"/>
      <c r="U66" s="270"/>
      <c r="V66" s="270"/>
      <c r="W66" s="270"/>
      <c r="X66" s="270"/>
      <c r="Y66" s="270"/>
      <c r="AB66" s="47"/>
      <c r="AC66" s="270"/>
      <c r="AD66" s="270"/>
      <c r="AE66" s="270"/>
      <c r="AF66" s="270"/>
      <c r="AG66" s="270"/>
      <c r="AH66" s="270"/>
      <c r="AI66" s="270"/>
      <c r="AJ66" s="270"/>
      <c r="AK66" s="270"/>
      <c r="AN66" s="47"/>
      <c r="AO66" s="270"/>
      <c r="AP66" s="270"/>
      <c r="AQ66" s="270"/>
      <c r="AR66" s="270"/>
      <c r="AS66" s="270"/>
      <c r="AT66" s="270"/>
      <c r="AU66" s="270"/>
      <c r="AV66" s="270"/>
      <c r="AW66" s="270"/>
    </row>
    <row r="67" spans="3:49" x14ac:dyDescent="0.25">
      <c r="C67" s="186"/>
      <c r="D67" s="47"/>
      <c r="E67" s="270"/>
      <c r="F67" s="270"/>
      <c r="G67" s="270"/>
      <c r="H67" s="270"/>
      <c r="I67" s="270"/>
      <c r="J67" s="270"/>
      <c r="K67" s="270"/>
      <c r="L67" s="270"/>
      <c r="M67" s="270"/>
      <c r="P67" s="47"/>
      <c r="Q67" s="270"/>
      <c r="R67" s="270"/>
      <c r="S67" s="270"/>
      <c r="T67" s="270"/>
      <c r="U67" s="270"/>
      <c r="V67" s="270"/>
      <c r="W67" s="270"/>
      <c r="X67" s="270"/>
      <c r="Y67" s="270"/>
      <c r="AB67" s="47"/>
      <c r="AC67" s="270"/>
      <c r="AD67" s="270"/>
      <c r="AE67" s="270"/>
      <c r="AF67" s="270"/>
      <c r="AG67" s="270"/>
      <c r="AH67" s="270"/>
      <c r="AI67" s="270"/>
      <c r="AJ67" s="270"/>
      <c r="AK67" s="270"/>
      <c r="AN67" s="47"/>
      <c r="AO67" s="270"/>
      <c r="AP67" s="270"/>
      <c r="AQ67" s="270"/>
      <c r="AR67" s="270"/>
      <c r="AS67" s="270"/>
      <c r="AT67" s="270"/>
      <c r="AU67" s="270"/>
      <c r="AV67" s="270"/>
      <c r="AW67" s="270"/>
    </row>
    <row r="68" spans="3:49" x14ac:dyDescent="0.25">
      <c r="C68" s="186"/>
      <c r="D68" s="47"/>
      <c r="E68" s="270"/>
      <c r="F68" s="270"/>
      <c r="G68" s="270"/>
      <c r="H68" s="270"/>
      <c r="I68" s="270"/>
      <c r="J68" s="270"/>
      <c r="K68" s="270"/>
      <c r="L68" s="270"/>
      <c r="M68" s="270"/>
      <c r="P68" s="47"/>
      <c r="Q68" s="270"/>
      <c r="R68" s="270"/>
      <c r="S68" s="270"/>
      <c r="T68" s="270"/>
      <c r="U68" s="270"/>
      <c r="V68" s="270"/>
      <c r="W68" s="270"/>
      <c r="X68" s="270"/>
      <c r="Y68" s="270"/>
      <c r="AB68" s="47"/>
      <c r="AC68" s="270"/>
      <c r="AD68" s="270"/>
      <c r="AE68" s="270"/>
      <c r="AF68" s="270"/>
      <c r="AG68" s="270"/>
      <c r="AH68" s="270"/>
      <c r="AI68" s="270"/>
      <c r="AJ68" s="270"/>
      <c r="AK68" s="270"/>
      <c r="AN68" s="47"/>
      <c r="AO68" s="270"/>
      <c r="AP68" s="270"/>
      <c r="AQ68" s="270"/>
      <c r="AR68" s="270"/>
      <c r="AS68" s="270"/>
      <c r="AT68" s="270"/>
      <c r="AU68" s="270"/>
      <c r="AV68" s="270"/>
      <c r="AW68" s="270"/>
    </row>
    <row r="69" spans="3:49" x14ac:dyDescent="0.25">
      <c r="C69" s="186"/>
      <c r="D69" s="47"/>
      <c r="E69" s="270"/>
      <c r="F69" s="270"/>
      <c r="G69" s="270"/>
      <c r="H69" s="270"/>
      <c r="I69" s="270"/>
      <c r="J69" s="270"/>
      <c r="K69" s="270"/>
      <c r="L69" s="270"/>
      <c r="M69" s="270"/>
      <c r="P69" s="47"/>
      <c r="Q69" s="270"/>
      <c r="R69" s="270"/>
      <c r="S69" s="270"/>
      <c r="T69" s="270"/>
      <c r="U69" s="270"/>
      <c r="V69" s="270"/>
      <c r="W69" s="270"/>
      <c r="X69" s="270"/>
      <c r="Y69" s="270"/>
      <c r="AB69" s="47"/>
      <c r="AC69" s="270"/>
      <c r="AD69" s="270"/>
      <c r="AE69" s="270"/>
      <c r="AF69" s="270"/>
      <c r="AG69" s="270"/>
      <c r="AH69" s="270"/>
      <c r="AI69" s="270"/>
      <c r="AJ69" s="270"/>
      <c r="AK69" s="270"/>
      <c r="AN69" s="47"/>
      <c r="AO69" s="270"/>
      <c r="AP69" s="270"/>
      <c r="AQ69" s="270"/>
      <c r="AR69" s="270"/>
      <c r="AS69" s="270"/>
      <c r="AT69" s="270"/>
      <c r="AU69" s="270"/>
      <c r="AV69" s="270"/>
      <c r="AW69" s="270"/>
    </row>
    <row r="70" spans="3:49" x14ac:dyDescent="0.25">
      <c r="C70" s="186"/>
      <c r="D70" s="47"/>
      <c r="E70" s="270"/>
      <c r="F70" s="270"/>
      <c r="G70" s="270"/>
      <c r="H70" s="270"/>
      <c r="I70" s="270"/>
      <c r="J70" s="270"/>
      <c r="K70" s="270"/>
      <c r="L70" s="270"/>
      <c r="M70" s="270"/>
      <c r="P70" s="47"/>
      <c r="Q70" s="270"/>
      <c r="R70" s="270"/>
      <c r="S70" s="270"/>
      <c r="T70" s="270"/>
      <c r="U70" s="270"/>
      <c r="V70" s="270"/>
      <c r="W70" s="270"/>
      <c r="X70" s="270"/>
      <c r="Y70" s="270"/>
      <c r="AB70" s="47"/>
      <c r="AC70" s="270"/>
      <c r="AD70" s="270"/>
      <c r="AE70" s="270"/>
      <c r="AF70" s="270"/>
      <c r="AG70" s="270"/>
      <c r="AH70" s="270"/>
      <c r="AI70" s="270"/>
      <c r="AJ70" s="270"/>
      <c r="AK70" s="270"/>
      <c r="AN70" s="47"/>
      <c r="AO70" s="270"/>
      <c r="AP70" s="270"/>
      <c r="AQ70" s="270"/>
      <c r="AR70" s="270"/>
      <c r="AS70" s="270"/>
      <c r="AT70" s="270"/>
      <c r="AU70" s="270"/>
      <c r="AV70" s="270"/>
      <c r="AW70" s="270"/>
    </row>
    <row r="71" spans="3:49" x14ac:dyDescent="0.25">
      <c r="C71" s="186"/>
      <c r="D71" s="47"/>
      <c r="E71" s="270"/>
      <c r="F71" s="270"/>
      <c r="G71" s="270"/>
      <c r="H71" s="270"/>
      <c r="I71" s="270"/>
      <c r="J71" s="270"/>
      <c r="K71" s="270"/>
      <c r="L71" s="270"/>
      <c r="M71" s="270"/>
      <c r="P71" s="47"/>
      <c r="Q71" s="270"/>
      <c r="R71" s="270"/>
      <c r="S71" s="270"/>
      <c r="T71" s="270"/>
      <c r="U71" s="270"/>
      <c r="V71" s="270"/>
      <c r="W71" s="270"/>
      <c r="X71" s="270"/>
      <c r="Y71" s="270"/>
      <c r="AB71" s="47"/>
      <c r="AC71" s="270"/>
      <c r="AD71" s="270"/>
      <c r="AE71" s="270"/>
      <c r="AF71" s="270"/>
      <c r="AG71" s="270"/>
      <c r="AH71" s="270"/>
      <c r="AI71" s="270"/>
      <c r="AJ71" s="270"/>
      <c r="AK71" s="270"/>
      <c r="AN71" s="47"/>
      <c r="AO71" s="270"/>
      <c r="AP71" s="270"/>
      <c r="AQ71" s="270"/>
      <c r="AR71" s="270"/>
      <c r="AS71" s="270"/>
      <c r="AT71" s="270"/>
      <c r="AU71" s="270"/>
      <c r="AV71" s="270"/>
      <c r="AW71" s="270"/>
    </row>
    <row r="72" spans="3:49" x14ac:dyDescent="0.25">
      <c r="C72" s="186"/>
      <c r="D72" s="47"/>
      <c r="E72" s="270"/>
      <c r="F72" s="270"/>
      <c r="G72" s="270"/>
      <c r="H72" s="270"/>
      <c r="I72" s="270"/>
      <c r="J72" s="270"/>
      <c r="K72" s="270"/>
      <c r="L72" s="270"/>
      <c r="M72" s="270"/>
      <c r="P72" s="47"/>
      <c r="Q72" s="270"/>
      <c r="R72" s="270"/>
      <c r="S72" s="270"/>
      <c r="T72" s="270"/>
      <c r="U72" s="270"/>
      <c r="V72" s="270"/>
      <c r="W72" s="270"/>
      <c r="X72" s="270"/>
      <c r="Y72" s="270"/>
      <c r="AB72" s="47"/>
      <c r="AC72" s="270"/>
      <c r="AD72" s="270"/>
      <c r="AE72" s="270"/>
      <c r="AF72" s="270"/>
      <c r="AG72" s="270"/>
      <c r="AH72" s="270"/>
      <c r="AI72" s="270"/>
      <c r="AJ72" s="270"/>
      <c r="AK72" s="270"/>
      <c r="AN72" s="47"/>
      <c r="AO72" s="270"/>
      <c r="AP72" s="270"/>
      <c r="AQ72" s="270"/>
      <c r="AR72" s="270"/>
      <c r="AS72" s="270"/>
      <c r="AT72" s="270"/>
      <c r="AU72" s="270"/>
      <c r="AV72" s="270"/>
      <c r="AW72" s="270"/>
    </row>
    <row r="73" spans="3:49" x14ac:dyDescent="0.25">
      <c r="C73" s="186"/>
      <c r="D73" s="47"/>
      <c r="E73" s="270"/>
      <c r="F73" s="270"/>
      <c r="G73" s="270"/>
      <c r="H73" s="270"/>
      <c r="I73" s="270"/>
      <c r="J73" s="270"/>
      <c r="K73" s="270"/>
      <c r="L73" s="270"/>
      <c r="M73" s="270"/>
      <c r="P73" s="47"/>
      <c r="Q73" s="270"/>
      <c r="R73" s="270"/>
      <c r="S73" s="270"/>
      <c r="T73" s="270"/>
      <c r="U73" s="270"/>
      <c r="V73" s="270"/>
      <c r="W73" s="270"/>
      <c r="X73" s="270"/>
      <c r="Y73" s="270"/>
      <c r="AB73" s="47"/>
      <c r="AC73" s="270"/>
      <c r="AD73" s="270"/>
      <c r="AE73" s="270"/>
      <c r="AF73" s="270"/>
      <c r="AG73" s="270"/>
      <c r="AH73" s="270"/>
      <c r="AI73" s="270"/>
      <c r="AJ73" s="270"/>
      <c r="AK73" s="270"/>
      <c r="AN73" s="47"/>
      <c r="AO73" s="270"/>
      <c r="AP73" s="270"/>
      <c r="AQ73" s="270"/>
      <c r="AR73" s="270"/>
      <c r="AS73" s="270"/>
      <c r="AT73" s="270"/>
      <c r="AU73" s="270"/>
      <c r="AV73" s="270"/>
      <c r="AW73" s="270"/>
    </row>
    <row r="74" spans="3:49" x14ac:dyDescent="0.25">
      <c r="C74" s="186"/>
      <c r="D74" s="47"/>
      <c r="E74" s="270"/>
      <c r="F74" s="270"/>
      <c r="G74" s="270"/>
      <c r="H74" s="270"/>
      <c r="I74" s="270"/>
      <c r="J74" s="270"/>
      <c r="K74" s="270"/>
      <c r="L74" s="270"/>
      <c r="M74" s="270"/>
      <c r="P74" s="47"/>
      <c r="Q74" s="270"/>
      <c r="R74" s="270"/>
      <c r="S74" s="270"/>
      <c r="T74" s="270"/>
      <c r="U74" s="270"/>
      <c r="V74" s="270"/>
      <c r="W74" s="270"/>
      <c r="X74" s="270"/>
      <c r="Y74" s="270"/>
      <c r="AB74" s="47"/>
      <c r="AC74" s="270"/>
      <c r="AD74" s="270"/>
      <c r="AE74" s="270"/>
      <c r="AF74" s="270"/>
      <c r="AG74" s="270"/>
      <c r="AH74" s="270"/>
      <c r="AI74" s="270"/>
      <c r="AJ74" s="270"/>
      <c r="AK74" s="270"/>
      <c r="AN74" s="47"/>
      <c r="AO74" s="270"/>
      <c r="AP74" s="270"/>
      <c r="AQ74" s="270"/>
      <c r="AR74" s="270"/>
      <c r="AS74" s="270"/>
      <c r="AT74" s="270"/>
      <c r="AU74" s="270"/>
      <c r="AV74" s="270"/>
      <c r="AW74" s="270"/>
    </row>
    <row r="75" spans="3:49" x14ac:dyDescent="0.25">
      <c r="C75" s="186"/>
      <c r="D75" s="47"/>
      <c r="E75" s="270"/>
      <c r="F75" s="270"/>
      <c r="G75" s="270"/>
      <c r="H75" s="270"/>
      <c r="I75" s="270"/>
      <c r="J75" s="270"/>
      <c r="K75" s="270"/>
      <c r="L75" s="270"/>
      <c r="M75" s="270"/>
      <c r="P75" s="47"/>
      <c r="Q75" s="270"/>
      <c r="R75" s="270"/>
      <c r="S75" s="270"/>
      <c r="T75" s="270"/>
      <c r="U75" s="270"/>
      <c r="V75" s="270"/>
      <c r="W75" s="270"/>
      <c r="X75" s="270"/>
      <c r="Y75" s="270"/>
      <c r="AB75" s="47"/>
      <c r="AC75" s="270"/>
      <c r="AD75" s="270"/>
      <c r="AE75" s="270"/>
      <c r="AF75" s="270"/>
      <c r="AG75" s="270"/>
      <c r="AH75" s="270"/>
      <c r="AI75" s="270"/>
      <c r="AJ75" s="270"/>
      <c r="AK75" s="270"/>
      <c r="AN75" s="47"/>
      <c r="AO75" s="270"/>
      <c r="AP75" s="270"/>
      <c r="AQ75" s="270"/>
      <c r="AR75" s="270"/>
      <c r="AS75" s="270"/>
      <c r="AT75" s="270"/>
      <c r="AU75" s="270"/>
      <c r="AV75" s="270"/>
      <c r="AW75" s="270"/>
    </row>
    <row r="76" spans="3:49" x14ac:dyDescent="0.25">
      <c r="C76" s="186"/>
      <c r="D76" s="47"/>
      <c r="E76" s="270"/>
      <c r="F76" s="270"/>
      <c r="G76" s="270"/>
      <c r="H76" s="270"/>
      <c r="I76" s="270"/>
      <c r="J76" s="270"/>
      <c r="K76" s="270"/>
      <c r="L76" s="270"/>
      <c r="M76" s="270"/>
      <c r="P76" s="47"/>
      <c r="Q76" s="270"/>
      <c r="R76" s="270"/>
      <c r="S76" s="270"/>
      <c r="T76" s="270"/>
      <c r="U76" s="270"/>
      <c r="V76" s="270"/>
      <c r="W76" s="270"/>
      <c r="X76" s="270"/>
      <c r="Y76" s="270"/>
      <c r="AB76" s="47"/>
      <c r="AC76" s="270"/>
      <c r="AD76" s="270"/>
      <c r="AE76" s="270"/>
      <c r="AF76" s="270"/>
      <c r="AG76" s="270"/>
      <c r="AH76" s="270"/>
      <c r="AI76" s="270"/>
      <c r="AJ76" s="270"/>
      <c r="AK76" s="270"/>
      <c r="AN76" s="47"/>
      <c r="AO76" s="270"/>
      <c r="AP76" s="270"/>
      <c r="AQ76" s="270"/>
      <c r="AR76" s="270"/>
      <c r="AS76" s="270"/>
      <c r="AT76" s="270"/>
      <c r="AU76" s="270"/>
      <c r="AV76" s="270"/>
      <c r="AW76" s="270"/>
    </row>
    <row r="77" spans="3:49" x14ac:dyDescent="0.25">
      <c r="C77" s="186"/>
      <c r="D77" s="47"/>
      <c r="E77" s="270"/>
      <c r="F77" s="270"/>
      <c r="G77" s="270"/>
      <c r="H77" s="270"/>
      <c r="I77" s="270"/>
      <c r="J77" s="270"/>
      <c r="K77" s="270"/>
      <c r="L77" s="270"/>
      <c r="M77" s="270"/>
      <c r="P77" s="47"/>
      <c r="Q77" s="270"/>
      <c r="R77" s="270"/>
      <c r="S77" s="270"/>
      <c r="T77" s="270"/>
      <c r="U77" s="270"/>
      <c r="V77" s="270"/>
      <c r="W77" s="270"/>
      <c r="X77" s="270"/>
      <c r="Y77" s="270"/>
      <c r="AB77" s="47"/>
      <c r="AC77" s="270"/>
      <c r="AD77" s="270"/>
      <c r="AE77" s="270"/>
      <c r="AF77" s="270"/>
      <c r="AG77" s="270"/>
      <c r="AH77" s="270"/>
      <c r="AI77" s="270"/>
      <c r="AJ77" s="270"/>
      <c r="AK77" s="270"/>
      <c r="AN77" s="47"/>
      <c r="AO77" s="270"/>
      <c r="AP77" s="270"/>
      <c r="AQ77" s="270"/>
      <c r="AR77" s="270"/>
      <c r="AS77" s="270"/>
      <c r="AT77" s="270"/>
      <c r="AU77" s="270"/>
      <c r="AV77" s="270"/>
      <c r="AW77" s="270"/>
    </row>
    <row r="78" spans="3:49" x14ac:dyDescent="0.25">
      <c r="D78" s="47"/>
      <c r="E78" s="54"/>
      <c r="F78" s="54"/>
      <c r="G78" s="54"/>
      <c r="H78" s="54"/>
      <c r="I78" s="54"/>
      <c r="J78" s="54"/>
      <c r="K78" s="54"/>
      <c r="L78" s="54"/>
      <c r="M78" s="54"/>
      <c r="P78" s="47"/>
      <c r="Q78" s="54"/>
      <c r="R78" s="54"/>
      <c r="S78" s="54"/>
      <c r="T78" s="54"/>
      <c r="U78" s="54"/>
      <c r="V78" s="54"/>
      <c r="W78" s="54"/>
      <c r="X78" s="54"/>
      <c r="Y78" s="54"/>
      <c r="AB78" s="47"/>
      <c r="AC78" s="54"/>
      <c r="AD78" s="54"/>
      <c r="AE78" s="54"/>
      <c r="AF78" s="54"/>
      <c r="AG78" s="54"/>
      <c r="AH78" s="54"/>
      <c r="AI78" s="54"/>
      <c r="AJ78" s="54"/>
      <c r="AK78" s="54"/>
      <c r="AN78" s="47"/>
      <c r="AO78" s="54"/>
      <c r="AP78" s="54"/>
      <c r="AQ78" s="54"/>
      <c r="AR78" s="54"/>
      <c r="AS78" s="54"/>
      <c r="AT78" s="54"/>
      <c r="AU78" s="54"/>
      <c r="AV78" s="54"/>
      <c r="AW78" s="54"/>
    </row>
    <row r="79" spans="3:49" x14ac:dyDescent="0.25">
      <c r="K79" s="35"/>
      <c r="L79" s="35"/>
      <c r="M79" s="35"/>
      <c r="W79" s="35"/>
      <c r="X79" s="35"/>
      <c r="Y79" s="35"/>
      <c r="AI79" s="35"/>
      <c r="AJ79" s="35"/>
      <c r="AK79" s="35"/>
      <c r="AU79" s="35"/>
      <c r="AV79" s="35"/>
      <c r="AW79" s="35"/>
    </row>
    <row r="80" spans="3:49" ht="14.4" thickBot="1" x14ac:dyDescent="0.3">
      <c r="D80" s="36" t="s">
        <v>396</v>
      </c>
      <c r="E80" s="34"/>
      <c r="F80" s="34"/>
      <c r="G80" s="34"/>
      <c r="H80" s="34"/>
      <c r="I80" s="34"/>
      <c r="J80" s="34"/>
      <c r="K80" s="34"/>
      <c r="L80" s="34"/>
      <c r="M80" s="34"/>
      <c r="P80" s="36" t="s">
        <v>397</v>
      </c>
      <c r="Q80" s="34"/>
      <c r="R80" s="34"/>
      <c r="S80" s="34"/>
      <c r="T80" s="34"/>
      <c r="U80" s="34"/>
      <c r="V80" s="34"/>
      <c r="W80" s="34"/>
      <c r="X80" s="34"/>
      <c r="Y80" s="34"/>
      <c r="AB80" s="36" t="s">
        <v>446</v>
      </c>
      <c r="AC80" s="34"/>
      <c r="AD80" s="34"/>
      <c r="AE80" s="34"/>
      <c r="AF80" s="34"/>
      <c r="AG80" s="34"/>
      <c r="AH80" s="34"/>
      <c r="AI80" s="34"/>
      <c r="AJ80" s="34"/>
      <c r="AK80" s="34"/>
      <c r="AN80" s="36" t="s">
        <v>409</v>
      </c>
      <c r="AO80" s="34"/>
      <c r="AP80" s="34"/>
      <c r="AQ80" s="34"/>
      <c r="AR80" s="34"/>
      <c r="AS80" s="34"/>
      <c r="AT80" s="34"/>
      <c r="AU80" s="34"/>
      <c r="AV80" s="34"/>
      <c r="AW80" s="34"/>
    </row>
    <row r="81" spans="3:49" x14ac:dyDescent="0.25">
      <c r="D81" s="37"/>
      <c r="E81" s="38" t="s">
        <v>531</v>
      </c>
      <c r="F81" s="38" t="s">
        <v>532</v>
      </c>
      <c r="G81" s="38" t="s">
        <v>533</v>
      </c>
      <c r="H81" s="38" t="s">
        <v>534</v>
      </c>
      <c r="I81" s="38" t="s">
        <v>535</v>
      </c>
      <c r="J81" s="38" t="s">
        <v>536</v>
      </c>
      <c r="K81" s="38" t="s">
        <v>537</v>
      </c>
      <c r="L81" s="38" t="s">
        <v>538</v>
      </c>
      <c r="M81" s="39" t="s">
        <v>539</v>
      </c>
      <c r="P81" s="37"/>
      <c r="Q81" s="38" t="s">
        <v>531</v>
      </c>
      <c r="R81" s="38" t="s">
        <v>532</v>
      </c>
      <c r="S81" s="38" t="s">
        <v>533</v>
      </c>
      <c r="T81" s="38" t="s">
        <v>534</v>
      </c>
      <c r="U81" s="38" t="s">
        <v>535</v>
      </c>
      <c r="V81" s="38" t="s">
        <v>536</v>
      </c>
      <c r="W81" s="38" t="s">
        <v>537</v>
      </c>
      <c r="X81" s="38" t="s">
        <v>538</v>
      </c>
      <c r="Y81" s="39" t="s">
        <v>539</v>
      </c>
      <c r="AB81" s="37"/>
      <c r="AC81" s="38" t="s">
        <v>531</v>
      </c>
      <c r="AD81" s="38" t="s">
        <v>532</v>
      </c>
      <c r="AE81" s="38" t="s">
        <v>533</v>
      </c>
      <c r="AF81" s="38" t="s">
        <v>534</v>
      </c>
      <c r="AG81" s="38" t="s">
        <v>535</v>
      </c>
      <c r="AH81" s="38" t="s">
        <v>536</v>
      </c>
      <c r="AI81" s="38" t="s">
        <v>537</v>
      </c>
      <c r="AJ81" s="38" t="s">
        <v>538</v>
      </c>
      <c r="AK81" s="39" t="s">
        <v>539</v>
      </c>
      <c r="AN81" s="37"/>
      <c r="AO81" s="38" t="s">
        <v>531</v>
      </c>
      <c r="AP81" s="38" t="s">
        <v>532</v>
      </c>
      <c r="AQ81" s="38" t="s">
        <v>533</v>
      </c>
      <c r="AR81" s="38" t="s">
        <v>534</v>
      </c>
      <c r="AS81" s="38" t="s">
        <v>535</v>
      </c>
      <c r="AT81" s="38" t="s">
        <v>536</v>
      </c>
      <c r="AU81" s="38" t="s">
        <v>537</v>
      </c>
      <c r="AV81" s="38" t="s">
        <v>538</v>
      </c>
      <c r="AW81" s="39" t="s">
        <v>539</v>
      </c>
    </row>
    <row r="82" spans="3:49" x14ac:dyDescent="0.25">
      <c r="C82" s="40" t="s">
        <v>575</v>
      </c>
      <c r="D82" s="41" t="s">
        <v>44</v>
      </c>
      <c r="E82" s="55"/>
      <c r="F82" s="55">
        <v>-1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6">
        <v>0</v>
      </c>
      <c r="P82" s="41" t="s">
        <v>44</v>
      </c>
      <c r="Q82" s="55"/>
      <c r="R82" s="55">
        <v>-1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6">
        <v>0</v>
      </c>
      <c r="AB82" s="41" t="s">
        <v>44</v>
      </c>
      <c r="AC82" s="55"/>
      <c r="AD82" s="55" t="e">
        <v>#N/A</v>
      </c>
      <c r="AE82" s="55" t="e">
        <v>#N/A</v>
      </c>
      <c r="AF82" s="55" t="e">
        <v>#N/A</v>
      </c>
      <c r="AG82" s="55" t="e">
        <v>#N/A</v>
      </c>
      <c r="AH82" s="55" t="e">
        <v>#N/A</v>
      </c>
      <c r="AI82" s="55" t="e">
        <v>#N/A</v>
      </c>
      <c r="AJ82" s="55" t="e">
        <v>#N/A</v>
      </c>
      <c r="AK82" s="56" t="e">
        <v>#N/A</v>
      </c>
      <c r="AN82" s="41" t="s">
        <v>44</v>
      </c>
      <c r="AO82" s="55"/>
      <c r="AP82" s="55">
        <v>-1</v>
      </c>
      <c r="AQ82" s="55">
        <v>0</v>
      </c>
      <c r="AR82" s="55">
        <v>0</v>
      </c>
      <c r="AS82" s="55">
        <v>0</v>
      </c>
      <c r="AT82" s="55">
        <v>0</v>
      </c>
      <c r="AU82" s="55">
        <v>0</v>
      </c>
      <c r="AV82" s="55">
        <v>0</v>
      </c>
      <c r="AW82" s="56">
        <v>0</v>
      </c>
    </row>
    <row r="83" spans="3:49" x14ac:dyDescent="0.25">
      <c r="C83" s="40" t="s">
        <v>575</v>
      </c>
      <c r="D83" s="41" t="s">
        <v>50</v>
      </c>
      <c r="E83" s="55"/>
      <c r="F83" s="55">
        <v>-0.45136426699552956</v>
      </c>
      <c r="G83" s="55">
        <v>0.21157628547344753</v>
      </c>
      <c r="H83" s="55">
        <v>-0.56679035250463827</v>
      </c>
      <c r="I83" s="55">
        <v>9.7430406852248463E-2</v>
      </c>
      <c r="J83" s="55">
        <v>6.3414634146341298E-2</v>
      </c>
      <c r="K83" s="55">
        <v>-0.30504587155963314</v>
      </c>
      <c r="L83" s="55">
        <v>-0.32353069306930693</v>
      </c>
      <c r="M83" s="56">
        <v>-0.22253381223221713</v>
      </c>
      <c r="P83" s="41" t="s">
        <v>50</v>
      </c>
      <c r="Q83" s="55"/>
      <c r="R83" s="55">
        <v>-0.42770734827728063</v>
      </c>
      <c r="S83" s="55">
        <v>0.20640088208710905</v>
      </c>
      <c r="T83" s="55">
        <v>-0.52768423403551079</v>
      </c>
      <c r="U83" s="55">
        <v>6.7794008800483585E-3</v>
      </c>
      <c r="V83" s="55">
        <v>0.16778403487861748</v>
      </c>
      <c r="W83" s="55">
        <v>-0.28691103892964032</v>
      </c>
      <c r="X83" s="55">
        <v>-0.34589653631202388</v>
      </c>
      <c r="Y83" s="56">
        <v>-0.17330501888882344</v>
      </c>
      <c r="AB83" s="41" t="s">
        <v>50</v>
      </c>
      <c r="AC83" s="55"/>
      <c r="AD83" s="55">
        <v>4.3119536871391029E-2</v>
      </c>
      <c r="AE83" s="55">
        <v>-4.2716281660434285E-3</v>
      </c>
      <c r="AF83" s="55">
        <v>9.0270654624666991E-2</v>
      </c>
      <c r="AG83" s="55">
        <v>-8.260296544198531E-2</v>
      </c>
      <c r="AH83" s="55">
        <v>9.8145537385855963E-2</v>
      </c>
      <c r="AI83" s="55">
        <v>2.609500668870246E-2</v>
      </c>
      <c r="AJ83" s="55">
        <v>-3.3062613504515559E-2</v>
      </c>
      <c r="AK83" s="56">
        <v>6.3319529669498165E-2</v>
      </c>
      <c r="AN83" s="41" t="s">
        <v>50</v>
      </c>
      <c r="AO83" s="55"/>
      <c r="AP83" s="55">
        <v>-0.4692823978856796</v>
      </c>
      <c r="AQ83" s="55">
        <v>0.22167966767838165</v>
      </c>
      <c r="AR83" s="55">
        <v>-0.5746555319473875</v>
      </c>
      <c r="AS83" s="55">
        <v>0.14308866596276415</v>
      </c>
      <c r="AT83" s="55">
        <v>0.17176715650537178</v>
      </c>
      <c r="AU83" s="55">
        <v>-0.33736432384412185</v>
      </c>
      <c r="AV83" s="55">
        <v>-0.29054228681010197</v>
      </c>
      <c r="AW83" s="56">
        <v>-0.19287437922192019</v>
      </c>
    </row>
    <row r="84" spans="3:49" x14ac:dyDescent="0.25">
      <c r="C84" s="40" t="s">
        <v>575</v>
      </c>
      <c r="D84" s="41" t="s">
        <v>487</v>
      </c>
      <c r="E84" s="55"/>
      <c r="F84" s="55">
        <v>0</v>
      </c>
      <c r="G84" s="55">
        <v>0</v>
      </c>
      <c r="H84" s="55">
        <v>0</v>
      </c>
      <c r="I84" s="55">
        <v>179</v>
      </c>
      <c r="J84" s="55">
        <v>-0.2222222222222221</v>
      </c>
      <c r="K84" s="55">
        <v>1.1428571428571428</v>
      </c>
      <c r="L84" s="55">
        <v>-0.32348999999999994</v>
      </c>
      <c r="M84" s="56">
        <v>-0.13928840667543707</v>
      </c>
      <c r="P84" s="41" t="s">
        <v>487</v>
      </c>
      <c r="Q84" s="55"/>
      <c r="R84" s="55">
        <v>0</v>
      </c>
      <c r="S84" s="55">
        <v>0</v>
      </c>
      <c r="T84" s="55">
        <v>0</v>
      </c>
      <c r="U84" s="55">
        <v>179</v>
      </c>
      <c r="V84" s="55">
        <v>-0.23388888888888881</v>
      </c>
      <c r="W84" s="55">
        <v>1.1107142857142853</v>
      </c>
      <c r="X84" s="55">
        <v>-0.32799873558550696</v>
      </c>
      <c r="Y84" s="56">
        <v>-0.14502479045347549</v>
      </c>
      <c r="AB84" s="41" t="s">
        <v>487</v>
      </c>
      <c r="AC84" s="55"/>
      <c r="AD84" s="55" t="e">
        <v>#N/A</v>
      </c>
      <c r="AE84" s="55" t="e">
        <v>#N/A</v>
      </c>
      <c r="AF84" s="55" t="e">
        <v>#N/A</v>
      </c>
      <c r="AG84" s="55">
        <v>0</v>
      </c>
      <c r="AH84" s="55">
        <v>-1.5000000000000013E-2</v>
      </c>
      <c r="AI84" s="55">
        <v>-1.5000000000000013E-2</v>
      </c>
      <c r="AJ84" s="55">
        <v>-6.6646990961063413E-3</v>
      </c>
      <c r="AK84" s="56">
        <v>-6.6646990961063413E-3</v>
      </c>
      <c r="AN84" s="41" t="s">
        <v>487</v>
      </c>
      <c r="AO84" s="55"/>
      <c r="AP84" s="55">
        <v>0</v>
      </c>
      <c r="AQ84" s="55">
        <v>0</v>
      </c>
      <c r="AR84" s="55">
        <v>0</v>
      </c>
      <c r="AS84" s="55">
        <v>179.00000000000003</v>
      </c>
      <c r="AT84" s="55">
        <v>-0.22222222222222221</v>
      </c>
      <c r="AU84" s="55">
        <v>1.1428571428571428</v>
      </c>
      <c r="AV84" s="55">
        <v>-0.32349000000000006</v>
      </c>
      <c r="AW84" s="56">
        <v>-0.13928840667543707</v>
      </c>
    </row>
    <row r="85" spans="3:49" x14ac:dyDescent="0.25">
      <c r="C85" s="40" t="s">
        <v>575</v>
      </c>
      <c r="D85" s="41" t="s">
        <v>58</v>
      </c>
      <c r="E85" s="55"/>
      <c r="F85" s="55">
        <v>-0.29045467382095447</v>
      </c>
      <c r="G85" s="55">
        <v>-0.20398009950248763</v>
      </c>
      <c r="H85" s="55">
        <v>0.24075000000000024</v>
      </c>
      <c r="I85" s="55">
        <v>-0.19867015917791686</v>
      </c>
      <c r="J85" s="55">
        <v>0.26351521247171261</v>
      </c>
      <c r="K85" s="55">
        <v>-0.20398009950248763</v>
      </c>
      <c r="L85" s="55">
        <v>0.24075000000000002</v>
      </c>
      <c r="M85" s="56">
        <v>0.30566189804553678</v>
      </c>
      <c r="P85" s="41" t="s">
        <v>58</v>
      </c>
      <c r="Q85" s="55"/>
      <c r="R85" s="55">
        <v>-0.31102449037316593</v>
      </c>
      <c r="S85" s="55">
        <v>-0.20101714368419388</v>
      </c>
      <c r="T85" s="55">
        <v>0.22546531341008968</v>
      </c>
      <c r="U85" s="55">
        <v>-0.19263858954722302</v>
      </c>
      <c r="V85" s="55">
        <v>0.2151623550738988</v>
      </c>
      <c r="W85" s="55">
        <v>-0.2010171436841941</v>
      </c>
      <c r="X85" s="55">
        <v>0.23672940892690697</v>
      </c>
      <c r="Y85" s="56">
        <v>0.28020246352469846</v>
      </c>
      <c r="AB85" s="41" t="s">
        <v>58</v>
      </c>
      <c r="AC85" s="55"/>
      <c r="AD85" s="55">
        <v>-2.89901374771665E-2</v>
      </c>
      <c r="AE85" s="55">
        <v>3.7222132467316094E-3</v>
      </c>
      <c r="AF85" s="55">
        <v>-1.2318909200008443E-2</v>
      </c>
      <c r="AG85" s="55">
        <v>7.5269499816779106E-3</v>
      </c>
      <c r="AH85" s="55">
        <v>-3.8268520173354359E-2</v>
      </c>
      <c r="AI85" s="55">
        <v>3.7222132467311653E-3</v>
      </c>
      <c r="AJ85" s="55">
        <v>-3.2404522047899675E-3</v>
      </c>
      <c r="AK85" s="56">
        <v>-1.9499255173907493E-2</v>
      </c>
      <c r="AN85" s="41" t="s">
        <v>58</v>
      </c>
      <c r="AO85" s="55"/>
      <c r="AP85" s="55">
        <v>-0.30814468177325061</v>
      </c>
      <c r="AQ85" s="55">
        <v>-0.12333667487341016</v>
      </c>
      <c r="AR85" s="55">
        <v>0.20138656008028466</v>
      </c>
      <c r="AS85" s="55">
        <v>-0.17094971996397978</v>
      </c>
      <c r="AT85" s="55">
        <v>0.14525849562135296</v>
      </c>
      <c r="AU85" s="55">
        <v>-0.12333667487341016</v>
      </c>
      <c r="AV85" s="55">
        <v>0.22869051472899971</v>
      </c>
      <c r="AW85" s="56">
        <v>0.29837424457030948</v>
      </c>
    </row>
    <row r="86" spans="3:49" x14ac:dyDescent="0.25">
      <c r="C86" s="40" t="s">
        <v>575</v>
      </c>
      <c r="D86" s="41" t="s">
        <v>87</v>
      </c>
      <c r="E86" s="55"/>
      <c r="F86" s="55">
        <v>-0.53571428571428559</v>
      </c>
      <c r="G86" s="55">
        <v>0.38461538461538458</v>
      </c>
      <c r="H86" s="55">
        <v>0.16666666666666674</v>
      </c>
      <c r="I86" s="55">
        <v>0</v>
      </c>
      <c r="J86" s="55">
        <v>-0.42857142857142849</v>
      </c>
      <c r="K86" s="55">
        <v>-1</v>
      </c>
      <c r="L86" s="55">
        <v>0</v>
      </c>
      <c r="M86" s="56">
        <v>0</v>
      </c>
      <c r="P86" s="41" t="s">
        <v>87</v>
      </c>
      <c r="Q86" s="55"/>
      <c r="R86" s="55">
        <v>-0.54408475992873673</v>
      </c>
      <c r="S86" s="55">
        <v>0.34632976696436746</v>
      </c>
      <c r="T86" s="55">
        <v>0.1333091347910802</v>
      </c>
      <c r="U86" s="55">
        <v>-1.9999999999999796E-2</v>
      </c>
      <c r="V86" s="55">
        <v>-0.42829217130187069</v>
      </c>
      <c r="W86" s="55">
        <v>-1</v>
      </c>
      <c r="X86" s="55">
        <v>0</v>
      </c>
      <c r="Y86" s="56">
        <v>0</v>
      </c>
      <c r="AB86" s="41" t="s">
        <v>87</v>
      </c>
      <c r="AC86" s="55"/>
      <c r="AD86" s="55">
        <v>-1.8028713692663789E-2</v>
      </c>
      <c r="AE86" s="55">
        <v>-2.7650723859067861E-2</v>
      </c>
      <c r="AF86" s="55">
        <v>-2.8592170179074117E-2</v>
      </c>
      <c r="AG86" s="55">
        <v>-1.9999999999999796E-2</v>
      </c>
      <c r="AH86" s="55">
        <v>4.8870022172597949E-4</v>
      </c>
      <c r="AI86" s="55" t="e">
        <v>#N/A</v>
      </c>
      <c r="AJ86" s="55" t="e">
        <v>#N/A</v>
      </c>
      <c r="AK86" s="56" t="e">
        <v>#N/A</v>
      </c>
      <c r="AN86" s="41" t="s">
        <v>87</v>
      </c>
      <c r="AO86" s="55"/>
      <c r="AP86" s="55">
        <v>-0.53018194925992834</v>
      </c>
      <c r="AQ86" s="55">
        <v>0.3212089149446764</v>
      </c>
      <c r="AR86" s="55">
        <v>0.1042780393727214</v>
      </c>
      <c r="AS86" s="55">
        <v>0</v>
      </c>
      <c r="AT86" s="55">
        <v>-0.37117743837555406</v>
      </c>
      <c r="AU86" s="55">
        <v>-1</v>
      </c>
      <c r="AV86" s="55">
        <v>0</v>
      </c>
      <c r="AW86" s="56">
        <v>0</v>
      </c>
    </row>
    <row r="87" spans="3:49" x14ac:dyDescent="0.25">
      <c r="C87" s="40" t="s">
        <v>575</v>
      </c>
      <c r="D87" s="41" t="s">
        <v>64</v>
      </c>
      <c r="E87" s="55"/>
      <c r="F87" s="55">
        <v>-0.58243902439024386</v>
      </c>
      <c r="G87" s="55">
        <v>0.20327102803738328</v>
      </c>
      <c r="H87" s="55">
        <v>1.436893203883495</v>
      </c>
      <c r="I87" s="55">
        <v>-0.22310756972111545</v>
      </c>
      <c r="J87" s="55">
        <v>-0.31282051282051293</v>
      </c>
      <c r="K87" s="55">
        <v>8.2089552238806096E-2</v>
      </c>
      <c r="L87" s="55">
        <v>1.1126732413793103</v>
      </c>
      <c r="M87" s="56">
        <v>-0.37976928853857383</v>
      </c>
      <c r="P87" s="41" t="s">
        <v>64</v>
      </c>
      <c r="Q87" s="55"/>
      <c r="R87" s="55">
        <v>-0.59543983168467873</v>
      </c>
      <c r="S87" s="55">
        <v>0.18913829955405026</v>
      </c>
      <c r="T87" s="55">
        <v>1.4700392119709207</v>
      </c>
      <c r="U87" s="55">
        <v>-0.25232956330006928</v>
      </c>
      <c r="V87" s="55">
        <v>-0.33177423615099666</v>
      </c>
      <c r="W87" s="55">
        <v>6.2310536069957179E-2</v>
      </c>
      <c r="X87" s="55">
        <v>1.1271747091352817</v>
      </c>
      <c r="Y87" s="56">
        <v>-0.40083939553869408</v>
      </c>
      <c r="AB87" s="41" t="s">
        <v>64</v>
      </c>
      <c r="AC87" s="55"/>
      <c r="AD87" s="55">
        <v>-3.1135110927092757E-2</v>
      </c>
      <c r="AE87" s="55">
        <v>-1.1745257846342616E-2</v>
      </c>
      <c r="AF87" s="55">
        <v>1.3601748338664787E-2</v>
      </c>
      <c r="AG87" s="55">
        <v>-3.7613950709320054E-2</v>
      </c>
      <c r="AH87" s="55">
        <v>-2.7581910816748878E-2</v>
      </c>
      <c r="AI87" s="55">
        <v>-1.8278539080177625E-2</v>
      </c>
      <c r="AJ87" s="55">
        <v>6.864037216897767E-3</v>
      </c>
      <c r="AK87" s="56">
        <v>-3.3971402271379847E-2</v>
      </c>
      <c r="AN87" s="41" t="s">
        <v>64</v>
      </c>
      <c r="AO87" s="55"/>
      <c r="AP87" s="55">
        <v>-0.58829072175559793</v>
      </c>
      <c r="AQ87" s="55">
        <v>0.22041040132073131</v>
      </c>
      <c r="AR87" s="55">
        <v>1.6449634096639052</v>
      </c>
      <c r="AS87" s="55">
        <v>-0.26434949080750569</v>
      </c>
      <c r="AT87" s="55">
        <v>-0.32041997968107716</v>
      </c>
      <c r="AU87" s="55">
        <v>6.9706533114787694E-2</v>
      </c>
      <c r="AV87" s="55">
        <v>1.212993385966044</v>
      </c>
      <c r="AW87" s="56">
        <v>-0.41226579946544584</v>
      </c>
    </row>
    <row r="88" spans="3:49" x14ac:dyDescent="0.25">
      <c r="C88" s="40" t="s">
        <v>575</v>
      </c>
      <c r="D88" s="41" t="s">
        <v>88</v>
      </c>
      <c r="E88" s="55"/>
      <c r="F88" s="55">
        <v>-0.46722987536871263</v>
      </c>
      <c r="G88" s="55">
        <v>1.2624330527926548</v>
      </c>
      <c r="H88" s="55">
        <v>-0.14179615729232409</v>
      </c>
      <c r="I88" s="55">
        <v>-0.52770699548020183</v>
      </c>
      <c r="J88" s="55">
        <v>-0.10115955596110104</v>
      </c>
      <c r="K88" s="55">
        <v>2.3727761717737597</v>
      </c>
      <c r="L88" s="55">
        <v>-0.26324846425371873</v>
      </c>
      <c r="M88" s="56">
        <v>-0.52118100128369704</v>
      </c>
      <c r="P88" s="41" t="s">
        <v>88</v>
      </c>
      <c r="Q88" s="55"/>
      <c r="R88" s="55">
        <v>-0.47827335708519725</v>
      </c>
      <c r="S88" s="55">
        <v>1.2369567478626355</v>
      </c>
      <c r="T88" s="55">
        <v>-0.16620543736388282</v>
      </c>
      <c r="U88" s="55">
        <v>-0.54092197513782347</v>
      </c>
      <c r="V88" s="55">
        <v>-9.0084832383893865E-2</v>
      </c>
      <c r="W88" s="55">
        <v>2.0821066681407268</v>
      </c>
      <c r="X88" s="55">
        <v>-0.30644962027085376</v>
      </c>
      <c r="Y88" s="56">
        <v>-0.56406883698470178</v>
      </c>
      <c r="AB88" s="41" t="s">
        <v>88</v>
      </c>
      <c r="AC88" s="55"/>
      <c r="AD88" s="55">
        <v>-2.0728417765781049E-2</v>
      </c>
      <c r="AE88" s="55">
        <v>-1.1260578472619187E-2</v>
      </c>
      <c r="AF88" s="55">
        <v>-2.8442287084786688E-2</v>
      </c>
      <c r="AG88" s="55">
        <v>-2.7980468758070698E-2</v>
      </c>
      <c r="AH88" s="55">
        <v>1.232112289856846E-2</v>
      </c>
      <c r="AI88" s="55">
        <v>-8.6181083128373803E-2</v>
      </c>
      <c r="AJ88" s="55">
        <v>-5.8637347763890513E-2</v>
      </c>
      <c r="AK88" s="56">
        <v>-8.9570037563224347E-2</v>
      </c>
      <c r="AN88" s="41" t="s">
        <v>88</v>
      </c>
      <c r="AO88" s="55"/>
      <c r="AP88" s="55">
        <v>-0.46145003041167698</v>
      </c>
      <c r="AQ88" s="55">
        <v>1.3586610224298599</v>
      </c>
      <c r="AR88" s="55">
        <v>-0.15714199821694452</v>
      </c>
      <c r="AS88" s="55">
        <v>-0.51166686709299847</v>
      </c>
      <c r="AT88" s="55">
        <v>-5.0181840281889212E-2</v>
      </c>
      <c r="AU88" s="55">
        <v>2.1999124152978178</v>
      </c>
      <c r="AV88" s="55">
        <v>-0.2706808217348492</v>
      </c>
      <c r="AW88" s="56">
        <v>-0.53046914323667749</v>
      </c>
    </row>
    <row r="89" spans="3:49" x14ac:dyDescent="0.25">
      <c r="C89" s="40" t="s">
        <v>575</v>
      </c>
      <c r="D89" s="41" t="s">
        <v>72</v>
      </c>
      <c r="E89" s="55"/>
      <c r="F89" s="55">
        <v>-0.10279167339035022</v>
      </c>
      <c r="G89" s="55">
        <v>0.22212230215827367</v>
      </c>
      <c r="H89" s="55">
        <v>-6.9315673289183533E-2</v>
      </c>
      <c r="I89" s="55">
        <v>-0.19971537001897544</v>
      </c>
      <c r="J89" s="55">
        <v>0.19837976684449732</v>
      </c>
      <c r="K89" s="55">
        <v>0.20560593569662022</v>
      </c>
      <c r="L89" s="55">
        <v>1.677748905908083E-2</v>
      </c>
      <c r="M89" s="56">
        <v>-0.27629767910562908</v>
      </c>
      <c r="P89" s="41" t="s">
        <v>72</v>
      </c>
      <c r="Q89" s="55"/>
      <c r="R89" s="55">
        <v>-0.14501214440437649</v>
      </c>
      <c r="S89" s="55">
        <v>0.20161976060613851</v>
      </c>
      <c r="T89" s="55">
        <v>-2.0472528648363908E-2</v>
      </c>
      <c r="U89" s="55">
        <v>-0.20800865635886623</v>
      </c>
      <c r="V89" s="55">
        <v>0.17106528267891874</v>
      </c>
      <c r="W89" s="55">
        <v>0.19237451690795893</v>
      </c>
      <c r="X89" s="55">
        <v>1.9748681250191247E-3</v>
      </c>
      <c r="Y89" s="56">
        <v>-0.28026786130671588</v>
      </c>
      <c r="AB89" s="41" t="s">
        <v>72</v>
      </c>
      <c r="AC89" s="55"/>
      <c r="AD89" s="55">
        <v>-4.7057600516892228E-2</v>
      </c>
      <c r="AE89" s="55">
        <v>-1.6776178223674942E-2</v>
      </c>
      <c r="AF89" s="55">
        <v>5.2480893079438706E-2</v>
      </c>
      <c r="AG89" s="55">
        <v>-1.0362920927379782E-2</v>
      </c>
      <c r="AH89" s="55">
        <v>-2.2792844907171039E-2</v>
      </c>
      <c r="AI89" s="55">
        <v>-1.097491178244403E-2</v>
      </c>
      <c r="AJ89" s="55">
        <v>-1.4558368072999039E-2</v>
      </c>
      <c r="AK89" s="56">
        <v>-5.4859326638339034E-3</v>
      </c>
      <c r="AN89" s="41" t="s">
        <v>72</v>
      </c>
      <c r="AO89" s="55"/>
      <c r="AP89" s="55">
        <v>-0.13373307000420376</v>
      </c>
      <c r="AQ89" s="55">
        <v>0.21060586662608882</v>
      </c>
      <c r="AR89" s="55">
        <v>-3.0024149255205579E-2</v>
      </c>
      <c r="AS89" s="55">
        <v>-9.3332587589549432E-2</v>
      </c>
      <c r="AT89" s="55">
        <v>0.12878987615806103</v>
      </c>
      <c r="AU89" s="55">
        <v>0.21162086935465418</v>
      </c>
      <c r="AV89" s="55">
        <v>7.9184486816006316E-3</v>
      </c>
      <c r="AW89" s="56">
        <v>-0.27762974403545171</v>
      </c>
    </row>
    <row r="90" spans="3:49" x14ac:dyDescent="0.25">
      <c r="C90" s="40" t="s">
        <v>575</v>
      </c>
      <c r="D90" s="41" t="s">
        <v>89</v>
      </c>
      <c r="E90" s="55"/>
      <c r="F90" s="55">
        <v>-0.15584415584415567</v>
      </c>
      <c r="G90" s="55">
        <v>-0.30384615384615388</v>
      </c>
      <c r="H90" s="55">
        <v>0.47513812154696122</v>
      </c>
      <c r="I90" s="55">
        <v>0.32958801498127377</v>
      </c>
      <c r="J90" s="55">
        <v>-5.9154929577465043E-2</v>
      </c>
      <c r="K90" s="55">
        <v>-0.30239520958083832</v>
      </c>
      <c r="L90" s="55">
        <v>0.32618025751072954</v>
      </c>
      <c r="M90" s="56">
        <v>0.10032362459546951</v>
      </c>
      <c r="P90" s="41" t="s">
        <v>89</v>
      </c>
      <c r="Q90" s="55"/>
      <c r="R90" s="55">
        <v>-0.2163506584860676</v>
      </c>
      <c r="S90" s="55">
        <v>-0.32267075703543824</v>
      </c>
      <c r="T90" s="55">
        <v>0.51077202737058647</v>
      </c>
      <c r="U90" s="55">
        <v>0.32567981349801789</v>
      </c>
      <c r="V90" s="55">
        <v>-7.8251953631516269E-2</v>
      </c>
      <c r="W90" s="55">
        <v>-0.30409693476523469</v>
      </c>
      <c r="X90" s="55">
        <v>0.30107563607941246</v>
      </c>
      <c r="Y90" s="56">
        <v>0.11455662499907349</v>
      </c>
      <c r="AB90" s="41" t="s">
        <v>89</v>
      </c>
      <c r="AC90" s="55"/>
      <c r="AD90" s="55">
        <v>-7.1676933898880191E-2</v>
      </c>
      <c r="AE90" s="55">
        <v>-2.7040866459745683E-2</v>
      </c>
      <c r="AF90" s="55">
        <v>2.4156318180060588E-2</v>
      </c>
      <c r="AG90" s="55">
        <v>-2.9394078761388887E-3</v>
      </c>
      <c r="AH90" s="55">
        <v>-2.0297735147270068E-2</v>
      </c>
      <c r="AI90" s="55">
        <v>-2.4393828823536801E-3</v>
      </c>
      <c r="AJ90" s="55">
        <v>-1.8930021985426815E-2</v>
      </c>
      <c r="AK90" s="56">
        <v>1.2935285660922613E-2</v>
      </c>
      <c r="AN90" s="41" t="s">
        <v>89</v>
      </c>
      <c r="AO90" s="55"/>
      <c r="AP90" s="55">
        <v>-0.1092660236091485</v>
      </c>
      <c r="AQ90" s="55">
        <v>-0.3094648196801274</v>
      </c>
      <c r="AR90" s="55">
        <v>0.44002320977893872</v>
      </c>
      <c r="AS90" s="55">
        <v>0.3541339497995617</v>
      </c>
      <c r="AT90" s="55">
        <v>-7.5177278816484505E-2</v>
      </c>
      <c r="AU90" s="55">
        <v>-0.30267067409130577</v>
      </c>
      <c r="AV90" s="55">
        <v>0.32505326946456803</v>
      </c>
      <c r="AW90" s="56">
        <v>9.1877202147417236E-2</v>
      </c>
    </row>
    <row r="91" spans="3:49" x14ac:dyDescent="0.25">
      <c r="C91" s="40" t="s">
        <v>575</v>
      </c>
      <c r="D91" s="41" t="s">
        <v>73</v>
      </c>
      <c r="E91" s="55"/>
      <c r="F91" s="55">
        <v>-0.42119477152425189</v>
      </c>
      <c r="G91" s="55">
        <v>0.87420679357969377</v>
      </c>
      <c r="H91" s="55">
        <v>8.0860386377215709E-2</v>
      </c>
      <c r="I91" s="55">
        <v>0.20407223143541575</v>
      </c>
      <c r="J91" s="55">
        <v>-7.0548626520774205E-2</v>
      </c>
      <c r="K91" s="55">
        <v>4.7089816415575747E-2</v>
      </c>
      <c r="L91" s="55">
        <v>-0.16663338312760445</v>
      </c>
      <c r="M91" s="56">
        <v>-0.27395578508225327</v>
      </c>
      <c r="P91" s="41" t="s">
        <v>73</v>
      </c>
      <c r="Q91" s="55"/>
      <c r="R91" s="55">
        <v>-0.40638279487481388</v>
      </c>
      <c r="S91" s="55">
        <v>0.76568454574217415</v>
      </c>
      <c r="T91" s="55">
        <v>4.3669990336081765E-2</v>
      </c>
      <c r="U91" s="55">
        <v>0.16525174230433204</v>
      </c>
      <c r="V91" s="55">
        <v>-9.4077798247880429E-2</v>
      </c>
      <c r="W91" s="55">
        <v>8.4020159366093639E-2</v>
      </c>
      <c r="X91" s="55">
        <v>-0.12680648833773789</v>
      </c>
      <c r="Y91" s="56">
        <v>-0.27718848626974224</v>
      </c>
      <c r="AB91" s="41" t="s">
        <v>73</v>
      </c>
      <c r="AC91" s="55"/>
      <c r="AD91" s="55">
        <v>2.5590606167198215E-2</v>
      </c>
      <c r="AE91" s="55">
        <v>-5.7903027675107466E-2</v>
      </c>
      <c r="AF91" s="55">
        <v>-3.4408140505349905E-2</v>
      </c>
      <c r="AG91" s="55">
        <v>-3.224099694152438E-2</v>
      </c>
      <c r="AH91" s="55">
        <v>-2.5315118572614703E-2</v>
      </c>
      <c r="AI91" s="55">
        <v>3.5269508280520778E-2</v>
      </c>
      <c r="AJ91" s="55">
        <v>4.7790364988863798E-2</v>
      </c>
      <c r="AK91" s="56">
        <v>-4.4524852909340051E-3</v>
      </c>
      <c r="AN91" s="41" t="s">
        <v>73</v>
      </c>
      <c r="AO91" s="55"/>
      <c r="AP91" s="55">
        <v>-0.42229257919895435</v>
      </c>
      <c r="AQ91" s="55">
        <v>0.91085440219393821</v>
      </c>
      <c r="AR91" s="55">
        <v>4.5280679568671989E-2</v>
      </c>
      <c r="AS91" s="55">
        <v>0.18218498645806824</v>
      </c>
      <c r="AT91" s="55">
        <v>-2.1959354653281471E-3</v>
      </c>
      <c r="AU91" s="55">
        <v>0.12384616127848735</v>
      </c>
      <c r="AV91" s="55">
        <v>-0.20801546640285518</v>
      </c>
      <c r="AW91" s="56">
        <v>-0.26942033149575462</v>
      </c>
    </row>
    <row r="92" spans="3:49" hidden="1" x14ac:dyDescent="0.25">
      <c r="C92" s="40" t="s">
        <v>576</v>
      </c>
      <c r="D92" s="41">
        <v>0</v>
      </c>
      <c r="E92" s="55"/>
      <c r="F92" s="55">
        <v>0</v>
      </c>
      <c r="G92" s="55">
        <v>0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6">
        <v>0</v>
      </c>
      <c r="P92" s="41">
        <v>0</v>
      </c>
      <c r="Q92" s="55"/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6">
        <v>0</v>
      </c>
      <c r="AB92" s="41">
        <v>0</v>
      </c>
      <c r="AC92" s="55"/>
      <c r="AD92" s="55" t="e">
        <v>#N/A</v>
      </c>
      <c r="AE92" s="55" t="e">
        <v>#N/A</v>
      </c>
      <c r="AF92" s="55" t="e">
        <v>#N/A</v>
      </c>
      <c r="AG92" s="55" t="e">
        <v>#N/A</v>
      </c>
      <c r="AH92" s="55" t="e">
        <v>#N/A</v>
      </c>
      <c r="AI92" s="55" t="e">
        <v>#N/A</v>
      </c>
      <c r="AJ92" s="55" t="e">
        <v>#N/A</v>
      </c>
      <c r="AK92" s="56" t="e">
        <v>#N/A</v>
      </c>
      <c r="AN92" s="41">
        <v>0</v>
      </c>
      <c r="AO92" s="55"/>
      <c r="AP92" s="55">
        <v>0</v>
      </c>
      <c r="AQ92" s="55">
        <v>0</v>
      </c>
      <c r="AR92" s="55">
        <v>0</v>
      </c>
      <c r="AS92" s="55">
        <v>0</v>
      </c>
      <c r="AT92" s="55">
        <v>0</v>
      </c>
      <c r="AU92" s="55">
        <v>0</v>
      </c>
      <c r="AV92" s="55">
        <v>0</v>
      </c>
      <c r="AW92" s="56">
        <v>0</v>
      </c>
    </row>
    <row r="93" spans="3:49" hidden="1" x14ac:dyDescent="0.25">
      <c r="C93" s="40" t="s">
        <v>576</v>
      </c>
      <c r="D93" s="41">
        <v>0</v>
      </c>
      <c r="E93" s="55"/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6">
        <v>0</v>
      </c>
      <c r="P93" s="41">
        <v>0</v>
      </c>
      <c r="Q93" s="55"/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6">
        <v>0</v>
      </c>
      <c r="AB93" s="41">
        <v>0</v>
      </c>
      <c r="AC93" s="55"/>
      <c r="AD93" s="55" t="e">
        <v>#N/A</v>
      </c>
      <c r="AE93" s="55" t="e">
        <v>#N/A</v>
      </c>
      <c r="AF93" s="55" t="e">
        <v>#N/A</v>
      </c>
      <c r="AG93" s="55" t="e">
        <v>#N/A</v>
      </c>
      <c r="AH93" s="55" t="e">
        <v>#N/A</v>
      </c>
      <c r="AI93" s="55" t="e">
        <v>#N/A</v>
      </c>
      <c r="AJ93" s="55" t="e">
        <v>#N/A</v>
      </c>
      <c r="AK93" s="56" t="e">
        <v>#N/A</v>
      </c>
      <c r="AN93" s="41">
        <v>0</v>
      </c>
      <c r="AO93" s="55"/>
      <c r="AP93" s="55">
        <v>0</v>
      </c>
      <c r="AQ93" s="55">
        <v>0</v>
      </c>
      <c r="AR93" s="55">
        <v>0</v>
      </c>
      <c r="AS93" s="55">
        <v>0</v>
      </c>
      <c r="AT93" s="55">
        <v>0</v>
      </c>
      <c r="AU93" s="55">
        <v>0</v>
      </c>
      <c r="AV93" s="55">
        <v>0</v>
      </c>
      <c r="AW93" s="56">
        <v>0</v>
      </c>
    </row>
    <row r="94" spans="3:49" hidden="1" x14ac:dyDescent="0.25">
      <c r="C94" s="40" t="s">
        <v>576</v>
      </c>
      <c r="D94" s="41">
        <v>0</v>
      </c>
      <c r="E94" s="55"/>
      <c r="F94" s="55">
        <v>0</v>
      </c>
      <c r="G94" s="55">
        <v>0</v>
      </c>
      <c r="H94" s="55">
        <v>0</v>
      </c>
      <c r="I94" s="55">
        <v>0</v>
      </c>
      <c r="J94" s="55">
        <v>0</v>
      </c>
      <c r="K94" s="55">
        <v>0</v>
      </c>
      <c r="L94" s="55">
        <v>0</v>
      </c>
      <c r="M94" s="56">
        <v>0</v>
      </c>
      <c r="P94" s="41">
        <v>0</v>
      </c>
      <c r="Q94" s="55"/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6">
        <v>0</v>
      </c>
      <c r="AB94" s="41">
        <v>0</v>
      </c>
      <c r="AC94" s="55"/>
      <c r="AD94" s="55" t="e">
        <v>#N/A</v>
      </c>
      <c r="AE94" s="55" t="e">
        <v>#N/A</v>
      </c>
      <c r="AF94" s="55" t="e">
        <v>#N/A</v>
      </c>
      <c r="AG94" s="55" t="e">
        <v>#N/A</v>
      </c>
      <c r="AH94" s="55" t="e">
        <v>#N/A</v>
      </c>
      <c r="AI94" s="55" t="e">
        <v>#N/A</v>
      </c>
      <c r="AJ94" s="55" t="e">
        <v>#N/A</v>
      </c>
      <c r="AK94" s="56" t="e">
        <v>#N/A</v>
      </c>
      <c r="AN94" s="41">
        <v>0</v>
      </c>
      <c r="AO94" s="55"/>
      <c r="AP94" s="55">
        <v>0</v>
      </c>
      <c r="AQ94" s="55">
        <v>0</v>
      </c>
      <c r="AR94" s="55">
        <v>0</v>
      </c>
      <c r="AS94" s="55">
        <v>0</v>
      </c>
      <c r="AT94" s="55">
        <v>0</v>
      </c>
      <c r="AU94" s="55">
        <v>0</v>
      </c>
      <c r="AV94" s="55">
        <v>0</v>
      </c>
      <c r="AW94" s="56">
        <v>0</v>
      </c>
    </row>
    <row r="95" spans="3:49" hidden="1" x14ac:dyDescent="0.25">
      <c r="C95" s="40" t="s">
        <v>576</v>
      </c>
      <c r="D95" s="41">
        <v>0</v>
      </c>
      <c r="E95" s="55"/>
      <c r="F95" s="55">
        <v>0</v>
      </c>
      <c r="G95" s="55">
        <v>0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6">
        <v>0</v>
      </c>
      <c r="P95" s="41">
        <v>0</v>
      </c>
      <c r="Q95" s="55"/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6">
        <v>0</v>
      </c>
      <c r="AB95" s="41">
        <v>0</v>
      </c>
      <c r="AC95" s="55"/>
      <c r="AD95" s="55" t="e">
        <v>#N/A</v>
      </c>
      <c r="AE95" s="55" t="e">
        <v>#N/A</v>
      </c>
      <c r="AF95" s="55" t="e">
        <v>#N/A</v>
      </c>
      <c r="AG95" s="55" t="e">
        <v>#N/A</v>
      </c>
      <c r="AH95" s="55" t="e">
        <v>#N/A</v>
      </c>
      <c r="AI95" s="55" t="e">
        <v>#N/A</v>
      </c>
      <c r="AJ95" s="55" t="e">
        <v>#N/A</v>
      </c>
      <c r="AK95" s="56" t="e">
        <v>#N/A</v>
      </c>
      <c r="AN95" s="41">
        <v>0</v>
      </c>
      <c r="AO95" s="55"/>
      <c r="AP95" s="55">
        <v>0</v>
      </c>
      <c r="AQ95" s="55">
        <v>0</v>
      </c>
      <c r="AR95" s="55">
        <v>0</v>
      </c>
      <c r="AS95" s="55">
        <v>0</v>
      </c>
      <c r="AT95" s="55">
        <v>0</v>
      </c>
      <c r="AU95" s="55">
        <v>0</v>
      </c>
      <c r="AV95" s="55">
        <v>0</v>
      </c>
      <c r="AW95" s="56">
        <v>0</v>
      </c>
    </row>
    <row r="96" spans="3:49" hidden="1" x14ac:dyDescent="0.25">
      <c r="C96" s="40" t="s">
        <v>576</v>
      </c>
      <c r="D96" s="41">
        <v>0</v>
      </c>
      <c r="E96" s="55"/>
      <c r="F96" s="55">
        <v>0</v>
      </c>
      <c r="G96" s="55">
        <v>0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6">
        <v>0</v>
      </c>
      <c r="P96" s="41">
        <v>0</v>
      </c>
      <c r="Q96" s="55"/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6">
        <v>0</v>
      </c>
      <c r="AB96" s="41">
        <v>0</v>
      </c>
      <c r="AC96" s="55"/>
      <c r="AD96" s="55" t="e">
        <v>#N/A</v>
      </c>
      <c r="AE96" s="55" t="e">
        <v>#N/A</v>
      </c>
      <c r="AF96" s="55" t="e">
        <v>#N/A</v>
      </c>
      <c r="AG96" s="55" t="e">
        <v>#N/A</v>
      </c>
      <c r="AH96" s="55" t="e">
        <v>#N/A</v>
      </c>
      <c r="AI96" s="55" t="e">
        <v>#N/A</v>
      </c>
      <c r="AJ96" s="55" t="e">
        <v>#N/A</v>
      </c>
      <c r="AK96" s="56" t="e">
        <v>#N/A</v>
      </c>
      <c r="AN96" s="41">
        <v>0</v>
      </c>
      <c r="AO96" s="55"/>
      <c r="AP96" s="55">
        <v>0</v>
      </c>
      <c r="AQ96" s="55">
        <v>0</v>
      </c>
      <c r="AR96" s="55">
        <v>0</v>
      </c>
      <c r="AS96" s="55">
        <v>0</v>
      </c>
      <c r="AT96" s="55">
        <v>0</v>
      </c>
      <c r="AU96" s="55">
        <v>0</v>
      </c>
      <c r="AV96" s="55">
        <v>0</v>
      </c>
      <c r="AW96" s="56">
        <v>0</v>
      </c>
    </row>
    <row r="97" spans="3:49" hidden="1" x14ac:dyDescent="0.25">
      <c r="C97" s="40" t="s">
        <v>576</v>
      </c>
      <c r="D97" s="41">
        <v>0</v>
      </c>
      <c r="E97" s="55"/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6">
        <v>0</v>
      </c>
      <c r="P97" s="41">
        <v>0</v>
      </c>
      <c r="Q97" s="55"/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6">
        <v>0</v>
      </c>
      <c r="AB97" s="41">
        <v>0</v>
      </c>
      <c r="AC97" s="55"/>
      <c r="AD97" s="55" t="e">
        <v>#N/A</v>
      </c>
      <c r="AE97" s="55" t="e">
        <v>#N/A</v>
      </c>
      <c r="AF97" s="55" t="e">
        <v>#N/A</v>
      </c>
      <c r="AG97" s="55" t="e">
        <v>#N/A</v>
      </c>
      <c r="AH97" s="55" t="e">
        <v>#N/A</v>
      </c>
      <c r="AI97" s="55" t="e">
        <v>#N/A</v>
      </c>
      <c r="AJ97" s="55" t="e">
        <v>#N/A</v>
      </c>
      <c r="AK97" s="56" t="e">
        <v>#N/A</v>
      </c>
      <c r="AN97" s="41">
        <v>0</v>
      </c>
      <c r="AO97" s="55"/>
      <c r="AP97" s="55">
        <v>0</v>
      </c>
      <c r="AQ97" s="55">
        <v>0</v>
      </c>
      <c r="AR97" s="55">
        <v>0</v>
      </c>
      <c r="AS97" s="55">
        <v>0</v>
      </c>
      <c r="AT97" s="55">
        <v>0</v>
      </c>
      <c r="AU97" s="55">
        <v>0</v>
      </c>
      <c r="AV97" s="55">
        <v>0</v>
      </c>
      <c r="AW97" s="56">
        <v>0</v>
      </c>
    </row>
    <row r="98" spans="3:49" hidden="1" x14ac:dyDescent="0.25">
      <c r="C98" s="40" t="s">
        <v>576</v>
      </c>
      <c r="D98" s="41">
        <v>0</v>
      </c>
      <c r="E98" s="55"/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6">
        <v>0</v>
      </c>
      <c r="P98" s="41">
        <v>0</v>
      </c>
      <c r="Q98" s="55"/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6">
        <v>0</v>
      </c>
      <c r="AB98" s="41">
        <v>0</v>
      </c>
      <c r="AC98" s="55"/>
      <c r="AD98" s="55" t="e">
        <v>#N/A</v>
      </c>
      <c r="AE98" s="55" t="e">
        <v>#N/A</v>
      </c>
      <c r="AF98" s="55" t="e">
        <v>#N/A</v>
      </c>
      <c r="AG98" s="55" t="e">
        <v>#N/A</v>
      </c>
      <c r="AH98" s="55" t="e">
        <v>#N/A</v>
      </c>
      <c r="AI98" s="55" t="e">
        <v>#N/A</v>
      </c>
      <c r="AJ98" s="55" t="e">
        <v>#N/A</v>
      </c>
      <c r="AK98" s="56" t="e">
        <v>#N/A</v>
      </c>
      <c r="AN98" s="41">
        <v>0</v>
      </c>
      <c r="AO98" s="55"/>
      <c r="AP98" s="55">
        <v>0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0</v>
      </c>
      <c r="AW98" s="56">
        <v>0</v>
      </c>
    </row>
    <row r="99" spans="3:49" hidden="1" x14ac:dyDescent="0.25">
      <c r="C99" s="40" t="s">
        <v>576</v>
      </c>
      <c r="D99" s="41">
        <v>0</v>
      </c>
      <c r="E99" s="55"/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6">
        <v>0</v>
      </c>
      <c r="P99" s="41">
        <v>0</v>
      </c>
      <c r="Q99" s="55"/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6">
        <v>0</v>
      </c>
      <c r="AB99" s="41">
        <v>0</v>
      </c>
      <c r="AC99" s="55"/>
      <c r="AD99" s="55" t="e">
        <v>#N/A</v>
      </c>
      <c r="AE99" s="55" t="e">
        <v>#N/A</v>
      </c>
      <c r="AF99" s="55" t="e">
        <v>#N/A</v>
      </c>
      <c r="AG99" s="55" t="e">
        <v>#N/A</v>
      </c>
      <c r="AH99" s="55" t="e">
        <v>#N/A</v>
      </c>
      <c r="AI99" s="55" t="e">
        <v>#N/A</v>
      </c>
      <c r="AJ99" s="55" t="e">
        <v>#N/A</v>
      </c>
      <c r="AK99" s="56" t="e">
        <v>#N/A</v>
      </c>
      <c r="AN99" s="41">
        <v>0</v>
      </c>
      <c r="AO99" s="55"/>
      <c r="AP99" s="55">
        <v>0</v>
      </c>
      <c r="AQ99" s="55">
        <v>0</v>
      </c>
      <c r="AR99" s="55">
        <v>0</v>
      </c>
      <c r="AS99" s="55">
        <v>0</v>
      </c>
      <c r="AT99" s="55">
        <v>0</v>
      </c>
      <c r="AU99" s="55">
        <v>0</v>
      </c>
      <c r="AV99" s="55">
        <v>0</v>
      </c>
      <c r="AW99" s="56">
        <v>0</v>
      </c>
    </row>
    <row r="100" spans="3:49" hidden="1" x14ac:dyDescent="0.25">
      <c r="C100" s="40" t="s">
        <v>576</v>
      </c>
      <c r="D100" s="41">
        <v>0</v>
      </c>
      <c r="E100" s="55"/>
      <c r="F100" s="55">
        <v>0</v>
      </c>
      <c r="G100" s="55">
        <v>0</v>
      </c>
      <c r="H100" s="55">
        <v>0</v>
      </c>
      <c r="I100" s="55">
        <v>0</v>
      </c>
      <c r="J100" s="55">
        <v>0</v>
      </c>
      <c r="K100" s="55">
        <v>0</v>
      </c>
      <c r="L100" s="55">
        <v>0</v>
      </c>
      <c r="M100" s="56">
        <v>0</v>
      </c>
      <c r="P100" s="41">
        <v>0</v>
      </c>
      <c r="Q100" s="55"/>
      <c r="R100" s="55">
        <v>0</v>
      </c>
      <c r="S100" s="55">
        <v>0</v>
      </c>
      <c r="T100" s="55">
        <v>0</v>
      </c>
      <c r="U100" s="55">
        <v>0</v>
      </c>
      <c r="V100" s="55">
        <v>0</v>
      </c>
      <c r="W100" s="55">
        <v>0</v>
      </c>
      <c r="X100" s="55">
        <v>0</v>
      </c>
      <c r="Y100" s="56">
        <v>0</v>
      </c>
      <c r="AB100" s="41">
        <v>0</v>
      </c>
      <c r="AC100" s="55"/>
      <c r="AD100" s="55" t="e">
        <v>#N/A</v>
      </c>
      <c r="AE100" s="55" t="e">
        <v>#N/A</v>
      </c>
      <c r="AF100" s="55" t="e">
        <v>#N/A</v>
      </c>
      <c r="AG100" s="55" t="e">
        <v>#N/A</v>
      </c>
      <c r="AH100" s="55" t="e">
        <v>#N/A</v>
      </c>
      <c r="AI100" s="55" t="e">
        <v>#N/A</v>
      </c>
      <c r="AJ100" s="55" t="e">
        <v>#N/A</v>
      </c>
      <c r="AK100" s="56" t="e">
        <v>#N/A</v>
      </c>
      <c r="AN100" s="41">
        <v>0</v>
      </c>
      <c r="AO100" s="55"/>
      <c r="AP100" s="55">
        <v>0</v>
      </c>
      <c r="AQ100" s="55">
        <v>0</v>
      </c>
      <c r="AR100" s="55">
        <v>0</v>
      </c>
      <c r="AS100" s="55">
        <v>0</v>
      </c>
      <c r="AT100" s="55">
        <v>0</v>
      </c>
      <c r="AU100" s="55">
        <v>0</v>
      </c>
      <c r="AV100" s="55">
        <v>0</v>
      </c>
      <c r="AW100" s="56">
        <v>0</v>
      </c>
    </row>
    <row r="101" spans="3:49" hidden="1" x14ac:dyDescent="0.25">
      <c r="C101" s="40" t="s">
        <v>576</v>
      </c>
      <c r="D101" s="41" t="s">
        <v>105</v>
      </c>
      <c r="E101" s="55"/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6">
        <v>0</v>
      </c>
      <c r="P101" s="41" t="s">
        <v>105</v>
      </c>
      <c r="Q101" s="55"/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6">
        <v>0</v>
      </c>
      <c r="AB101" s="41" t="s">
        <v>105</v>
      </c>
      <c r="AC101" s="55"/>
      <c r="AD101" s="55" t="e">
        <v>#N/A</v>
      </c>
      <c r="AE101" s="55" t="e">
        <v>#N/A</v>
      </c>
      <c r="AF101" s="55" t="e">
        <v>#N/A</v>
      </c>
      <c r="AG101" s="55" t="e">
        <v>#N/A</v>
      </c>
      <c r="AH101" s="55" t="e">
        <v>#N/A</v>
      </c>
      <c r="AI101" s="55" t="e">
        <v>#N/A</v>
      </c>
      <c r="AJ101" s="55" t="e">
        <v>#N/A</v>
      </c>
      <c r="AK101" s="56" t="e">
        <v>#N/A</v>
      </c>
      <c r="AN101" s="41" t="s">
        <v>105</v>
      </c>
      <c r="AO101" s="55"/>
      <c r="AP101" s="55">
        <v>0</v>
      </c>
      <c r="AQ101" s="55">
        <v>0</v>
      </c>
      <c r="AR101" s="55">
        <v>0</v>
      </c>
      <c r="AS101" s="55">
        <v>0</v>
      </c>
      <c r="AT101" s="55">
        <v>0</v>
      </c>
      <c r="AU101" s="55">
        <v>0</v>
      </c>
      <c r="AV101" s="55">
        <v>0</v>
      </c>
      <c r="AW101" s="56">
        <v>0</v>
      </c>
    </row>
    <row r="102" spans="3:49" ht="14.4" thickBot="1" x14ac:dyDescent="0.3">
      <c r="C102" s="186">
        <v>0</v>
      </c>
      <c r="D102" s="51" t="s">
        <v>91</v>
      </c>
      <c r="E102" s="57"/>
      <c r="F102" s="57">
        <v>-0.39968972200428027</v>
      </c>
      <c r="G102" s="57">
        <v>0.30614964197127909</v>
      </c>
      <c r="H102" s="57">
        <v>0.17845454314976231</v>
      </c>
      <c r="I102" s="57">
        <v>-7.9459802146654962E-2</v>
      </c>
      <c r="J102" s="57">
        <v>-7.6286014177619307E-2</v>
      </c>
      <c r="K102" s="57">
        <v>6.2139688220262244E-2</v>
      </c>
      <c r="L102" s="57">
        <v>0.14476600730124375</v>
      </c>
      <c r="M102" s="58">
        <v>-0.24797346208798129</v>
      </c>
      <c r="P102" s="51" t="s">
        <v>91</v>
      </c>
      <c r="Q102" s="57"/>
      <c r="R102" s="57">
        <v>-0.46058291896375453</v>
      </c>
      <c r="S102" s="57">
        <v>0.29956965911790434</v>
      </c>
      <c r="T102" s="57">
        <v>0.35057768264596229</v>
      </c>
      <c r="U102" s="57">
        <v>-0.14398283323723157</v>
      </c>
      <c r="V102" s="57">
        <v>-0.16570630587930682</v>
      </c>
      <c r="W102" s="57">
        <v>5.7925471108191219E-2</v>
      </c>
      <c r="X102" s="57">
        <v>0.30675670246924919</v>
      </c>
      <c r="Y102" s="58">
        <v>-0.31103581024221533</v>
      </c>
      <c r="AB102" s="51" t="s">
        <v>91</v>
      </c>
      <c r="AC102" s="57"/>
      <c r="AD102" s="57">
        <v>-0.10143620589469303</v>
      </c>
      <c r="AE102" s="57">
        <v>-5.0376944891582813E-3</v>
      </c>
      <c r="AF102" s="57">
        <v>0.14605836134854294</v>
      </c>
      <c r="AG102" s="57">
        <v>-7.0092573079417173E-2</v>
      </c>
      <c r="AH102" s="57">
        <v>-9.6805172460474015E-2</v>
      </c>
      <c r="AI102" s="57">
        <v>-3.9676674912058289E-3</v>
      </c>
      <c r="AJ102" s="57">
        <v>0.14150550779359197</v>
      </c>
      <c r="AK102" s="58">
        <v>-8.3856546245462113E-2</v>
      </c>
      <c r="AN102" s="51" t="s">
        <v>91</v>
      </c>
      <c r="AO102" s="57"/>
      <c r="AP102" s="57">
        <v>-0.42713576933014158</v>
      </c>
      <c r="AQ102" s="57">
        <v>0.33162261625475276</v>
      </c>
      <c r="AR102" s="57">
        <v>0.28913343836368832</v>
      </c>
      <c r="AS102" s="57">
        <v>-9.7510341479396107E-2</v>
      </c>
      <c r="AT102" s="57">
        <v>-9.3014202192071627E-2</v>
      </c>
      <c r="AU102" s="57">
        <v>8.0378996428401503E-2</v>
      </c>
      <c r="AV102" s="57">
        <v>0.21098736476593924</v>
      </c>
      <c r="AW102" s="58">
        <v>-0.28137459952499855</v>
      </c>
    </row>
    <row r="103" spans="3:49" x14ac:dyDescent="0.25">
      <c r="D103" s="47"/>
      <c r="E103" s="54"/>
      <c r="F103" s="54"/>
      <c r="G103" s="54"/>
      <c r="H103" s="54"/>
      <c r="I103" s="54"/>
      <c r="J103" s="54"/>
      <c r="K103" s="54"/>
      <c r="L103" s="54"/>
      <c r="M103" s="54"/>
      <c r="P103" s="47"/>
      <c r="Q103" s="54"/>
      <c r="R103" s="54"/>
      <c r="S103" s="54"/>
      <c r="T103" s="54"/>
      <c r="U103" s="54"/>
      <c r="V103" s="54"/>
      <c r="W103" s="54"/>
      <c r="X103" s="54"/>
      <c r="Y103" s="54"/>
      <c r="AB103" s="47"/>
      <c r="AC103" s="54"/>
      <c r="AD103" s="54"/>
      <c r="AE103" s="54"/>
      <c r="AF103" s="54"/>
      <c r="AG103" s="54"/>
      <c r="AH103" s="54"/>
      <c r="AI103" s="54"/>
      <c r="AJ103" s="54"/>
      <c r="AK103" s="54"/>
      <c r="AN103" s="47"/>
      <c r="AO103" s="54"/>
      <c r="AP103" s="54"/>
      <c r="AQ103" s="54"/>
      <c r="AR103" s="54"/>
      <c r="AS103" s="54"/>
      <c r="AT103" s="54"/>
      <c r="AU103" s="54"/>
      <c r="AV103" s="54"/>
      <c r="AW103" s="54"/>
    </row>
    <row r="104" spans="3:49" x14ac:dyDescent="0.25">
      <c r="D104" s="47"/>
      <c r="E104" s="48"/>
      <c r="F104" s="48"/>
      <c r="G104" s="48"/>
      <c r="H104" s="48"/>
      <c r="I104" s="48"/>
      <c r="J104" s="48"/>
      <c r="K104" s="48"/>
      <c r="L104" s="48"/>
      <c r="M104" s="48"/>
      <c r="P104" s="47"/>
      <c r="Q104" s="48"/>
      <c r="R104" s="48"/>
      <c r="S104" s="48"/>
      <c r="T104" s="48"/>
      <c r="U104" s="48"/>
      <c r="V104" s="48"/>
      <c r="W104" s="48"/>
      <c r="X104" s="48"/>
      <c r="Y104" s="48"/>
      <c r="AB104" s="47"/>
      <c r="AC104" s="48"/>
      <c r="AD104" s="48"/>
      <c r="AE104" s="48"/>
      <c r="AF104" s="48"/>
      <c r="AG104" s="48"/>
      <c r="AH104" s="48"/>
      <c r="AI104" s="48"/>
      <c r="AJ104" s="48"/>
      <c r="AK104" s="48"/>
      <c r="AN104" s="47"/>
      <c r="AO104" s="48"/>
      <c r="AP104" s="48"/>
      <c r="AQ104" s="48"/>
      <c r="AR104" s="48"/>
      <c r="AS104" s="48"/>
      <c r="AT104" s="48"/>
      <c r="AU104" s="48"/>
      <c r="AV104" s="48"/>
      <c r="AW104" s="48"/>
    </row>
    <row r="105" spans="3:49" ht="14.4" thickBot="1" x14ac:dyDescent="0.3">
      <c r="D105" s="36" t="s">
        <v>399</v>
      </c>
      <c r="E105" s="34"/>
      <c r="F105" s="34"/>
      <c r="G105" s="34"/>
      <c r="H105" s="34"/>
      <c r="I105" s="34"/>
      <c r="J105" s="34"/>
      <c r="K105" s="34"/>
      <c r="L105" s="34"/>
      <c r="M105" s="34"/>
      <c r="P105" s="36" t="s">
        <v>400</v>
      </c>
      <c r="Q105" s="34"/>
      <c r="R105" s="34"/>
      <c r="S105" s="34"/>
      <c r="T105" s="34"/>
      <c r="U105" s="34"/>
      <c r="V105" s="34"/>
      <c r="W105" s="34"/>
      <c r="X105" s="34"/>
      <c r="Y105" s="34"/>
      <c r="AB105" s="36" t="s">
        <v>441</v>
      </c>
      <c r="AC105" s="34"/>
      <c r="AD105" s="34"/>
      <c r="AE105" s="34"/>
      <c r="AF105" s="34"/>
      <c r="AG105" s="34"/>
      <c r="AH105" s="34"/>
      <c r="AI105" s="34"/>
      <c r="AJ105" s="34"/>
      <c r="AK105" s="34"/>
      <c r="AN105" s="36" t="s">
        <v>451</v>
      </c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3:49" x14ac:dyDescent="0.25">
      <c r="D106" s="37"/>
      <c r="E106" s="38" t="s">
        <v>531</v>
      </c>
      <c r="F106" s="38" t="s">
        <v>532</v>
      </c>
      <c r="G106" s="38" t="s">
        <v>533</v>
      </c>
      <c r="H106" s="38" t="s">
        <v>534</v>
      </c>
      <c r="I106" s="38" t="s">
        <v>535</v>
      </c>
      <c r="J106" s="38" t="s">
        <v>536</v>
      </c>
      <c r="K106" s="38" t="s">
        <v>537</v>
      </c>
      <c r="L106" s="38" t="s">
        <v>538</v>
      </c>
      <c r="M106" s="39" t="s">
        <v>539</v>
      </c>
      <c r="P106" s="37"/>
      <c r="Q106" s="38" t="s">
        <v>531</v>
      </c>
      <c r="R106" s="38" t="s">
        <v>532</v>
      </c>
      <c r="S106" s="38" t="s">
        <v>533</v>
      </c>
      <c r="T106" s="38" t="s">
        <v>534</v>
      </c>
      <c r="U106" s="38" t="s">
        <v>535</v>
      </c>
      <c r="V106" s="38" t="s">
        <v>536</v>
      </c>
      <c r="W106" s="38" t="s">
        <v>537</v>
      </c>
      <c r="X106" s="38" t="s">
        <v>538</v>
      </c>
      <c r="Y106" s="39" t="s">
        <v>539</v>
      </c>
      <c r="AB106" s="37"/>
      <c r="AC106" s="38" t="s">
        <v>531</v>
      </c>
      <c r="AD106" s="38" t="s">
        <v>532</v>
      </c>
      <c r="AE106" s="38" t="s">
        <v>533</v>
      </c>
      <c r="AF106" s="38" t="s">
        <v>534</v>
      </c>
      <c r="AG106" s="38" t="s">
        <v>535</v>
      </c>
      <c r="AH106" s="38" t="s">
        <v>536</v>
      </c>
      <c r="AI106" s="38" t="s">
        <v>537</v>
      </c>
      <c r="AJ106" s="38" t="s">
        <v>538</v>
      </c>
      <c r="AK106" s="39" t="s">
        <v>539</v>
      </c>
      <c r="AN106" s="37"/>
      <c r="AO106" s="38" t="s">
        <v>531</v>
      </c>
      <c r="AP106" s="38" t="s">
        <v>532</v>
      </c>
      <c r="AQ106" s="38" t="s">
        <v>533</v>
      </c>
      <c r="AR106" s="38" t="s">
        <v>534</v>
      </c>
      <c r="AS106" s="38" t="s">
        <v>535</v>
      </c>
      <c r="AT106" s="38" t="s">
        <v>536</v>
      </c>
      <c r="AU106" s="38" t="s">
        <v>537</v>
      </c>
      <c r="AV106" s="38" t="s">
        <v>538</v>
      </c>
      <c r="AW106" s="39" t="s">
        <v>539</v>
      </c>
    </row>
    <row r="107" spans="3:49" x14ac:dyDescent="0.25">
      <c r="C107" s="40" t="s">
        <v>575</v>
      </c>
      <c r="D107" s="41" t="s">
        <v>44</v>
      </c>
      <c r="E107" s="104"/>
      <c r="F107" s="55"/>
      <c r="G107" s="55"/>
      <c r="H107" s="55"/>
      <c r="I107" s="55">
        <v>-1</v>
      </c>
      <c r="J107" s="55">
        <v>0</v>
      </c>
      <c r="K107" s="55">
        <v>0</v>
      </c>
      <c r="L107" s="55">
        <v>0</v>
      </c>
      <c r="M107" s="56">
        <v>0</v>
      </c>
      <c r="P107" s="41" t="s">
        <v>44</v>
      </c>
      <c r="Q107" s="104"/>
      <c r="R107" s="55"/>
      <c r="S107" s="55"/>
      <c r="T107" s="55"/>
      <c r="U107" s="55">
        <v>-1</v>
      </c>
      <c r="V107" s="55">
        <v>0</v>
      </c>
      <c r="W107" s="55">
        <v>0</v>
      </c>
      <c r="X107" s="55">
        <v>0</v>
      </c>
      <c r="Y107" s="56">
        <v>0</v>
      </c>
      <c r="AB107" s="41" t="s">
        <v>44</v>
      </c>
      <c r="AC107" s="104"/>
      <c r="AD107" s="55"/>
      <c r="AE107" s="55"/>
      <c r="AF107" s="55"/>
      <c r="AG107" s="55" t="e">
        <v>#N/A</v>
      </c>
      <c r="AH107" s="55" t="e">
        <v>#N/A</v>
      </c>
      <c r="AI107" s="55" t="e">
        <v>#N/A</v>
      </c>
      <c r="AJ107" s="55" t="e">
        <v>#N/A</v>
      </c>
      <c r="AK107" s="56" t="e">
        <v>#N/A</v>
      </c>
      <c r="AN107" s="41" t="s">
        <v>44</v>
      </c>
      <c r="AO107" s="104"/>
      <c r="AP107" s="55"/>
      <c r="AQ107" s="55"/>
      <c r="AR107" s="55"/>
      <c r="AS107" s="55">
        <v>-1</v>
      </c>
      <c r="AT107" s="55">
        <v>0</v>
      </c>
      <c r="AU107" s="55">
        <v>0</v>
      </c>
      <c r="AV107" s="55">
        <v>0</v>
      </c>
      <c r="AW107" s="56">
        <v>0</v>
      </c>
    </row>
    <row r="108" spans="3:49" x14ac:dyDescent="0.25">
      <c r="C108" s="40" t="s">
        <v>575</v>
      </c>
      <c r="D108" s="41" t="s">
        <v>50</v>
      </c>
      <c r="E108" s="104"/>
      <c r="F108" s="55"/>
      <c r="G108" s="55"/>
      <c r="H108" s="55"/>
      <c r="I108" s="55">
        <v>-0.68398335131802068</v>
      </c>
      <c r="J108" s="55">
        <v>-0.38746838999719024</v>
      </c>
      <c r="K108" s="55">
        <v>-0.64865491651205942</v>
      </c>
      <c r="L108" s="55">
        <v>-0.45136456102783729</v>
      </c>
      <c r="M108" s="56">
        <v>-0.61132341463414641</v>
      </c>
      <c r="P108" s="41" t="s">
        <v>50</v>
      </c>
      <c r="Q108" s="104"/>
      <c r="R108" s="55"/>
      <c r="S108" s="55"/>
      <c r="T108" s="55"/>
      <c r="U108" s="55">
        <v>-0.67169569364236281</v>
      </c>
      <c r="V108" s="55">
        <v>-0.33008308530212904</v>
      </c>
      <c r="W108" s="55">
        <v>-0.60402021931639127</v>
      </c>
      <c r="X108" s="55">
        <v>-0.45161316906997495</v>
      </c>
      <c r="Y108" s="56">
        <v>-0.54970409561316724</v>
      </c>
      <c r="AB108" s="41" t="s">
        <v>50</v>
      </c>
      <c r="AC108" s="104"/>
      <c r="AD108" s="55"/>
      <c r="AE108" s="55"/>
      <c r="AF108" s="55"/>
      <c r="AG108" s="55">
        <v>3.8882944069264624E-2</v>
      </c>
      <c r="AH108" s="55">
        <v>9.3685458444826786E-2</v>
      </c>
      <c r="AI108" s="55">
        <v>0.127039481391235</v>
      </c>
      <c r="AJ108" s="55">
        <v>-4.5313886868747488E-4</v>
      </c>
      <c r="AK108" s="56">
        <v>0.15853622610937079</v>
      </c>
      <c r="AN108" s="41" t="s">
        <v>50</v>
      </c>
      <c r="AO108" s="104"/>
      <c r="AP108" s="55"/>
      <c r="AQ108" s="55"/>
      <c r="AR108" s="55"/>
      <c r="AS108" s="55">
        <v>-0.68475983553461672</v>
      </c>
      <c r="AT108" s="55">
        <v>-0.30398375772673347</v>
      </c>
      <c r="AU108" s="55">
        <v>-0.62248271333624583</v>
      </c>
      <c r="AV108" s="55">
        <v>-0.37031612962462934</v>
      </c>
      <c r="AW108" s="56">
        <v>-0.5553853345727946</v>
      </c>
    </row>
    <row r="109" spans="3:49" x14ac:dyDescent="0.25">
      <c r="C109" s="40" t="s">
        <v>575</v>
      </c>
      <c r="D109" s="41" t="s">
        <v>487</v>
      </c>
      <c r="E109" s="104"/>
      <c r="F109" s="55"/>
      <c r="G109" s="55"/>
      <c r="H109" s="55"/>
      <c r="I109" s="55">
        <v>0</v>
      </c>
      <c r="J109" s="55">
        <v>0</v>
      </c>
      <c r="K109" s="55">
        <v>0</v>
      </c>
      <c r="L109" s="55">
        <v>201.953</v>
      </c>
      <c r="M109" s="56">
        <v>-2.95333333333333E-2</v>
      </c>
      <c r="P109" s="41" t="s">
        <v>487</v>
      </c>
      <c r="Q109" s="104"/>
      <c r="R109" s="55"/>
      <c r="S109" s="55"/>
      <c r="T109" s="55"/>
      <c r="U109" s="55">
        <v>0</v>
      </c>
      <c r="V109" s="55">
        <v>0</v>
      </c>
      <c r="W109" s="55">
        <v>0</v>
      </c>
      <c r="X109" s="55">
        <v>194.59772802996542</v>
      </c>
      <c r="Y109" s="56">
        <v>-7.0937730504201046E-2</v>
      </c>
      <c r="AB109" s="41" t="s">
        <v>487</v>
      </c>
      <c r="AC109" s="104"/>
      <c r="AD109" s="55"/>
      <c r="AE109" s="55"/>
      <c r="AF109" s="55"/>
      <c r="AG109" s="55" t="e">
        <v>#N/A</v>
      </c>
      <c r="AH109" s="55" t="e">
        <v>#N/A</v>
      </c>
      <c r="AI109" s="55" t="e">
        <v>#N/A</v>
      </c>
      <c r="AJ109" s="55">
        <v>-3.6241257680519778E-2</v>
      </c>
      <c r="AK109" s="56">
        <v>-4.2664419699320999E-2</v>
      </c>
      <c r="AN109" s="41" t="s">
        <v>487</v>
      </c>
      <c r="AO109" s="104"/>
      <c r="AP109" s="55"/>
      <c r="AQ109" s="55"/>
      <c r="AR109" s="55"/>
      <c r="AS109" s="55">
        <v>0</v>
      </c>
      <c r="AT109" s="55">
        <v>0</v>
      </c>
      <c r="AU109" s="55">
        <v>0</v>
      </c>
      <c r="AV109" s="55">
        <v>201.95299999999997</v>
      </c>
      <c r="AW109" s="56">
        <v>-2.95333333333333E-2</v>
      </c>
    </row>
    <row r="110" spans="3:49" x14ac:dyDescent="0.25">
      <c r="C110" s="40" t="s">
        <v>575</v>
      </c>
      <c r="D110" s="41" t="s">
        <v>58</v>
      </c>
      <c r="E110" s="104"/>
      <c r="F110" s="55"/>
      <c r="G110" s="55"/>
      <c r="H110" s="55"/>
      <c r="I110" s="55">
        <v>-0.43843547020615647</v>
      </c>
      <c r="J110" s="55">
        <v>0</v>
      </c>
      <c r="K110" s="55">
        <v>0</v>
      </c>
      <c r="L110" s="55">
        <v>-2.2204460492503131E-16</v>
      </c>
      <c r="M110" s="56">
        <v>0.62936887100829786</v>
      </c>
      <c r="P110" s="41" t="s">
        <v>58</v>
      </c>
      <c r="Q110" s="104"/>
      <c r="R110" s="55"/>
      <c r="S110" s="55"/>
      <c r="T110" s="55"/>
      <c r="U110" s="55">
        <v>-0.45535909438619393</v>
      </c>
      <c r="V110" s="55">
        <v>-3.9403989999999722E-2</v>
      </c>
      <c r="W110" s="55">
        <v>-3.9403990000000055E-2</v>
      </c>
      <c r="X110" s="55">
        <v>-3.0574490632446105E-2</v>
      </c>
      <c r="Y110" s="56">
        <v>0.53718137779216857</v>
      </c>
      <c r="AB110" s="41" t="s">
        <v>58</v>
      </c>
      <c r="AC110" s="104"/>
      <c r="AD110" s="55"/>
      <c r="AE110" s="55"/>
      <c r="AF110" s="55"/>
      <c r="AG110" s="55">
        <v>-3.0136561841343945E-2</v>
      </c>
      <c r="AH110" s="55">
        <v>-3.9403989999999722E-2</v>
      </c>
      <c r="AI110" s="55">
        <v>-3.9403990000000055E-2</v>
      </c>
      <c r="AJ110" s="55">
        <v>-3.0574490632446105E-2</v>
      </c>
      <c r="AK110" s="56">
        <v>-5.6578651314899142E-2</v>
      </c>
      <c r="AN110" s="41" t="s">
        <v>58</v>
      </c>
      <c r="AO110" s="104"/>
      <c r="AP110" s="55"/>
      <c r="AQ110" s="55"/>
      <c r="AR110" s="55"/>
      <c r="AS110" s="55">
        <v>-0.39589593015733315</v>
      </c>
      <c r="AT110" s="55">
        <v>0</v>
      </c>
      <c r="AU110" s="55">
        <v>0</v>
      </c>
      <c r="AV110" s="55">
        <v>2.2727035207460888E-2</v>
      </c>
      <c r="AW110" s="56">
        <v>0.60169108402137716</v>
      </c>
    </row>
    <row r="111" spans="3:49" x14ac:dyDescent="0.25">
      <c r="C111" s="40" t="s">
        <v>575</v>
      </c>
      <c r="D111" s="41" t="s">
        <v>87</v>
      </c>
      <c r="E111" s="104"/>
      <c r="F111" s="55"/>
      <c r="G111" s="55"/>
      <c r="H111" s="55"/>
      <c r="I111" s="55">
        <v>-0.24999999999999989</v>
      </c>
      <c r="J111" s="55">
        <v>-7.6923076923076872E-2</v>
      </c>
      <c r="K111" s="55">
        <v>-1</v>
      </c>
      <c r="L111" s="55">
        <v>-1</v>
      </c>
      <c r="M111" s="56">
        <v>-1</v>
      </c>
      <c r="P111" s="41" t="s">
        <v>87</v>
      </c>
      <c r="Q111" s="104"/>
      <c r="R111" s="55"/>
      <c r="S111" s="55"/>
      <c r="T111" s="55"/>
      <c r="U111" s="55">
        <v>-0.31827374072011261</v>
      </c>
      <c r="V111" s="55">
        <v>-0.14513004786047201</v>
      </c>
      <c r="W111" s="55">
        <v>-1</v>
      </c>
      <c r="X111" s="55">
        <v>-1</v>
      </c>
      <c r="Y111" s="56">
        <v>-1</v>
      </c>
      <c r="AB111" s="41" t="s">
        <v>87</v>
      </c>
      <c r="AC111" s="104"/>
      <c r="AD111" s="55"/>
      <c r="AE111" s="55"/>
      <c r="AF111" s="55"/>
      <c r="AG111" s="55">
        <v>-9.1031654293483588E-2</v>
      </c>
      <c r="AH111" s="55">
        <v>-7.3890885182178012E-2</v>
      </c>
      <c r="AI111" s="55" t="e">
        <v>#N/A</v>
      </c>
      <c r="AJ111" s="55" t="e">
        <v>#N/A</v>
      </c>
      <c r="AK111" s="56" t="e">
        <v>#N/A</v>
      </c>
      <c r="AN111" s="41" t="s">
        <v>87</v>
      </c>
      <c r="AO111" s="104"/>
      <c r="AP111" s="55"/>
      <c r="AQ111" s="55"/>
      <c r="AR111" s="55"/>
      <c r="AS111" s="55">
        <v>-0.31454392530083708</v>
      </c>
      <c r="AT111" s="55">
        <v>-8.2559207560473191E-2</v>
      </c>
      <c r="AU111" s="55">
        <v>-1</v>
      </c>
      <c r="AV111" s="55">
        <v>-1</v>
      </c>
      <c r="AW111" s="56">
        <v>-1</v>
      </c>
    </row>
    <row r="112" spans="3:49" x14ac:dyDescent="0.25">
      <c r="C112" s="40" t="s">
        <v>575</v>
      </c>
      <c r="D112" s="41" t="s">
        <v>64</v>
      </c>
      <c r="E112" s="104"/>
      <c r="F112" s="55"/>
      <c r="G112" s="55"/>
      <c r="H112" s="55"/>
      <c r="I112" s="55">
        <v>-4.8780487804878092E-2</v>
      </c>
      <c r="J112" s="55">
        <v>0.56542056074766323</v>
      </c>
      <c r="K112" s="55">
        <v>0.40776699029126195</v>
      </c>
      <c r="L112" s="55">
        <v>0.22046860557768921</v>
      </c>
      <c r="M112" s="56">
        <v>-2.5641025641025661E-2</v>
      </c>
      <c r="P112" s="41" t="s">
        <v>64</v>
      </c>
      <c r="Q112" s="104"/>
      <c r="R112" s="55"/>
      <c r="S112" s="55"/>
      <c r="T112" s="55"/>
      <c r="U112" s="55">
        <v>-0.1115570513429387</v>
      </c>
      <c r="V112" s="55">
        <v>0.46747137879352629</v>
      </c>
      <c r="W112" s="55">
        <v>0.31095794968347357</v>
      </c>
      <c r="X112" s="55">
        <v>0.12898474720220698</v>
      </c>
      <c r="Y112" s="56">
        <v>-9.52655737640834E-2</v>
      </c>
      <c r="AB112" s="41" t="s">
        <v>64</v>
      </c>
      <c r="AC112" s="104"/>
      <c r="AD112" s="55"/>
      <c r="AE112" s="55"/>
      <c r="AF112" s="55"/>
      <c r="AG112" s="55">
        <v>-6.5995874488730455E-2</v>
      </c>
      <c r="AH112" s="55">
        <v>-6.2570522203538315E-2</v>
      </c>
      <c r="AI112" s="55">
        <v>-6.8767801259325578E-2</v>
      </c>
      <c r="AJ112" s="55">
        <v>-7.4957977581225799E-2</v>
      </c>
      <c r="AK112" s="56">
        <v>-7.1456773073664603E-2</v>
      </c>
      <c r="AN112" s="41" t="s">
        <v>64</v>
      </c>
      <c r="AO112" s="104"/>
      <c r="AP112" s="55"/>
      <c r="AQ112" s="55"/>
      <c r="AR112" s="55"/>
      <c r="AS112" s="55">
        <v>-2.2340188607114175E-2</v>
      </c>
      <c r="AT112" s="55">
        <v>0.61375540848745791</v>
      </c>
      <c r="AU112" s="55">
        <v>0.41447885190113931</v>
      </c>
      <c r="AV112" s="55">
        <v>0.18346905382854528</v>
      </c>
      <c r="AW112" s="56">
        <v>-5.4489557857017812E-2</v>
      </c>
    </row>
    <row r="113" spans="3:49" x14ac:dyDescent="0.25">
      <c r="C113" s="40" t="s">
        <v>575</v>
      </c>
      <c r="D113" s="41" t="s">
        <v>88</v>
      </c>
      <c r="E113" s="104"/>
      <c r="F113" s="55"/>
      <c r="G113" s="55"/>
      <c r="H113" s="55"/>
      <c r="I113" s="55">
        <v>-0.51144038104136413</v>
      </c>
      <c r="J113" s="55">
        <v>-0.17574742925353048</v>
      </c>
      <c r="K113" s="55">
        <v>0.2287742290121757</v>
      </c>
      <c r="L113" s="55">
        <v>5.4879103610049551E-2</v>
      </c>
      <c r="M113" s="56">
        <v>6.9455086828714485E-2</v>
      </c>
      <c r="P113" s="41" t="s">
        <v>88</v>
      </c>
      <c r="Q113" s="104"/>
      <c r="R113" s="55"/>
      <c r="S113" s="55"/>
      <c r="T113" s="55"/>
      <c r="U113" s="55">
        <v>-0.55326892293079011</v>
      </c>
      <c r="V113" s="55">
        <v>-0.22088053506377558</v>
      </c>
      <c r="W113" s="55">
        <v>7.348043293755735E-2</v>
      </c>
      <c r="X113" s="55">
        <v>-0.1070788953794487</v>
      </c>
      <c r="Y113" s="56">
        <v>-0.1521002650148584</v>
      </c>
      <c r="AB113" s="41" t="s">
        <v>88</v>
      </c>
      <c r="AC113" s="104"/>
      <c r="AD113" s="55"/>
      <c r="AE113" s="55"/>
      <c r="AF113" s="55"/>
      <c r="AG113" s="55">
        <v>-8.5616044114704803E-2</v>
      </c>
      <c r="AH113" s="55">
        <v>-5.4756402845515084E-2</v>
      </c>
      <c r="AI113" s="55">
        <v>-0.12638106529908322</v>
      </c>
      <c r="AJ113" s="55">
        <v>-0.15353228482319836</v>
      </c>
      <c r="AK113" s="56">
        <v>-0.20716657910390357</v>
      </c>
      <c r="AN113" s="41" t="s">
        <v>88</v>
      </c>
      <c r="AO113" s="104"/>
      <c r="AP113" s="55"/>
      <c r="AQ113" s="55"/>
      <c r="AR113" s="55"/>
      <c r="AS113" s="55">
        <v>-0.47716802273489622</v>
      </c>
      <c r="AT113" s="55">
        <v>-7.7903008949516628E-2</v>
      </c>
      <c r="AU113" s="55">
        <v>0.25097654207704045</v>
      </c>
      <c r="AV113" s="55">
        <v>8.2461318236901393E-2</v>
      </c>
      <c r="AW113" s="56">
        <v>4.0783342181533344E-2</v>
      </c>
    </row>
    <row r="114" spans="3:49" x14ac:dyDescent="0.25">
      <c r="C114" s="40" t="s">
        <v>575</v>
      </c>
      <c r="D114" s="41" t="s">
        <v>72</v>
      </c>
      <c r="E114" s="104"/>
      <c r="F114" s="55"/>
      <c r="G114" s="55"/>
      <c r="H114" s="55"/>
      <c r="I114" s="55">
        <v>-0.18331450701952579</v>
      </c>
      <c r="J114" s="55">
        <v>9.0827338129496393E-2</v>
      </c>
      <c r="K114" s="55">
        <v>7.6085356880058796E-2</v>
      </c>
      <c r="L114" s="55">
        <v>0.17562887413029737</v>
      </c>
      <c r="M114" s="56">
        <v>6.312843311598515E-2</v>
      </c>
      <c r="P114" s="41" t="s">
        <v>72</v>
      </c>
      <c r="Q114" s="104"/>
      <c r="R114" s="55"/>
      <c r="S114" s="55"/>
      <c r="T114" s="55"/>
      <c r="U114" s="55">
        <v>-0.20298946316177968</v>
      </c>
      <c r="V114" s="55">
        <v>9.1654534637000351E-2</v>
      </c>
      <c r="W114" s="55">
        <v>8.325536167245895E-2</v>
      </c>
      <c r="X114" s="55">
        <v>0.10807984451907315</v>
      </c>
      <c r="Y114" s="56">
        <v>6.9815569853071135E-3</v>
      </c>
      <c r="AB114" s="41" t="s">
        <v>72</v>
      </c>
      <c r="AC114" s="104"/>
      <c r="AD114" s="55"/>
      <c r="AE114" s="55"/>
      <c r="AF114" s="55"/>
      <c r="AG114" s="55">
        <v>-2.4091227665194115E-2</v>
      </c>
      <c r="AH114" s="55">
        <v>7.583202937713196E-4</v>
      </c>
      <c r="AI114" s="55">
        <v>6.6630446614277528E-3</v>
      </c>
      <c r="AJ114" s="55">
        <v>-5.7457783742505764E-2</v>
      </c>
      <c r="AK114" s="56">
        <v>-5.2812881662955724E-2</v>
      </c>
      <c r="AN114" s="41" t="s">
        <v>72</v>
      </c>
      <c r="AO114" s="104"/>
      <c r="AP114" s="55"/>
      <c r="AQ114" s="55"/>
      <c r="AR114" s="55"/>
      <c r="AS114" s="55">
        <v>-7.771862583829281E-2</v>
      </c>
      <c r="AT114" s="55">
        <v>0.20177954632059181</v>
      </c>
      <c r="AU114" s="55">
        <v>0.2027871488378743</v>
      </c>
      <c r="AV114" s="55">
        <v>0.2498366389430875</v>
      </c>
      <c r="AW114" s="56">
        <v>-4.2160990578662405E-3</v>
      </c>
    </row>
    <row r="115" spans="3:49" x14ac:dyDescent="0.25">
      <c r="C115" s="40" t="s">
        <v>575</v>
      </c>
      <c r="D115" s="41" t="s">
        <v>89</v>
      </c>
      <c r="E115" s="104"/>
      <c r="F115" s="55"/>
      <c r="G115" s="55"/>
      <c r="H115" s="55"/>
      <c r="I115" s="55">
        <v>0.15259740259740306</v>
      </c>
      <c r="J115" s="55">
        <v>0.28461538461538449</v>
      </c>
      <c r="K115" s="55">
        <v>0.28729281767955794</v>
      </c>
      <c r="L115" s="55">
        <v>0.15730337078651679</v>
      </c>
      <c r="M115" s="56">
        <v>-4.2253521126760618E-2</v>
      </c>
      <c r="P115" s="41" t="s">
        <v>89</v>
      </c>
      <c r="Q115" s="104"/>
      <c r="R115" s="55"/>
      <c r="S115" s="55"/>
      <c r="T115" s="55"/>
      <c r="U115" s="55">
        <v>6.3063427706912867E-2</v>
      </c>
      <c r="V115" s="55">
        <v>0.2504019154301933</v>
      </c>
      <c r="W115" s="55">
        <v>0.28469062093753483</v>
      </c>
      <c r="X115" s="55">
        <v>0.10637451350663052</v>
      </c>
      <c r="Y115" s="56">
        <v>-6.9822870346674448E-2</v>
      </c>
      <c r="AB115" s="41" t="s">
        <v>89</v>
      </c>
      <c r="AC115" s="104"/>
      <c r="AD115" s="55"/>
      <c r="AE115" s="55"/>
      <c r="AF115" s="55"/>
      <c r="AG115" s="55">
        <v>-7.7680181031749118E-2</v>
      </c>
      <c r="AH115" s="55">
        <v>-2.6633239485478244E-2</v>
      </c>
      <c r="AI115" s="55">
        <v>-2.0214489712711003E-3</v>
      </c>
      <c r="AJ115" s="55">
        <v>-4.4006488329222049E-2</v>
      </c>
      <c r="AK115" s="56">
        <v>-2.8785644038439528E-2</v>
      </c>
      <c r="AN115" s="41" t="s">
        <v>89</v>
      </c>
      <c r="AO115" s="104"/>
      <c r="AP115" s="55"/>
      <c r="AQ115" s="55"/>
      <c r="AR115" s="55"/>
      <c r="AS115" s="55">
        <v>0.19940249022348988</v>
      </c>
      <c r="AT115" s="55">
        <v>0.24530410223853849</v>
      </c>
      <c r="AU115" s="55">
        <v>0.25755659510797679</v>
      </c>
      <c r="AV115" s="55">
        <v>0.15715459762649009</v>
      </c>
      <c r="AW115" s="56">
        <v>-6.6952922422888195E-2</v>
      </c>
    </row>
    <row r="116" spans="3:49" x14ac:dyDescent="0.25">
      <c r="C116" s="40" t="s">
        <v>575</v>
      </c>
      <c r="D116" s="41" t="s">
        <v>73</v>
      </c>
      <c r="E116" s="104"/>
      <c r="F116" s="55"/>
      <c r="G116" s="55"/>
      <c r="H116" s="55"/>
      <c r="I116" s="55">
        <v>0.41179647834071531</v>
      </c>
      <c r="J116" s="55">
        <v>1.2670772676371782</v>
      </c>
      <c r="K116" s="55">
        <v>0.26658036247759398</v>
      </c>
      <c r="L116" s="55">
        <v>-2.3439285056200521E-2</v>
      </c>
      <c r="M116" s="56">
        <v>-0.41114308669370281</v>
      </c>
      <c r="P116" s="41" t="s">
        <v>73</v>
      </c>
      <c r="Q116" s="104"/>
      <c r="R116" s="55"/>
      <c r="S116" s="55"/>
      <c r="T116" s="55"/>
      <c r="U116" s="55">
        <v>0.27468405308508292</v>
      </c>
      <c r="V116" s="55">
        <v>0.94530174317577109</v>
      </c>
      <c r="W116" s="55">
        <v>0.19429391322342071</v>
      </c>
      <c r="X116" s="55">
        <v>-7.8597094795640476E-4</v>
      </c>
      <c r="Y116" s="56">
        <v>-0.38018251450853691</v>
      </c>
      <c r="AB116" s="41" t="s">
        <v>73</v>
      </c>
      <c r="AC116" s="104"/>
      <c r="AD116" s="55"/>
      <c r="AE116" s="55"/>
      <c r="AF116" s="55"/>
      <c r="AG116" s="55">
        <v>-9.7119115509326615E-2</v>
      </c>
      <c r="AH116" s="55">
        <v>-0.14193407920179635</v>
      </c>
      <c r="AI116" s="55">
        <v>-5.7072138014813256E-2</v>
      </c>
      <c r="AJ116" s="55">
        <v>2.3197036048647535E-2</v>
      </c>
      <c r="AK116" s="56">
        <v>5.2577411397497942E-2</v>
      </c>
      <c r="AN116" s="41" t="s">
        <v>73</v>
      </c>
      <c r="AO116" s="104"/>
      <c r="AP116" s="55"/>
      <c r="AQ116" s="55"/>
      <c r="AR116" s="55"/>
      <c r="AS116" s="55">
        <v>0.364124176924429</v>
      </c>
      <c r="AT116" s="55">
        <v>1.3560864881705625</v>
      </c>
      <c r="AU116" s="55">
        <v>0.38570408730798622</v>
      </c>
      <c r="AV116" s="55">
        <v>4.9915325846384917E-2</v>
      </c>
      <c r="AW116" s="56">
        <v>-0.35116178982062762</v>
      </c>
    </row>
    <row r="117" spans="3:49" hidden="1" x14ac:dyDescent="0.25">
      <c r="C117" s="40" t="s">
        <v>576</v>
      </c>
      <c r="D117" s="41">
        <v>0</v>
      </c>
      <c r="E117" s="104"/>
      <c r="F117" s="55"/>
      <c r="G117" s="55"/>
      <c r="H117" s="55"/>
      <c r="I117" s="55">
        <v>0</v>
      </c>
      <c r="J117" s="55">
        <v>0</v>
      </c>
      <c r="K117" s="55">
        <v>0</v>
      </c>
      <c r="L117" s="55">
        <v>0</v>
      </c>
      <c r="M117" s="56">
        <v>0</v>
      </c>
      <c r="P117" s="41">
        <v>0</v>
      </c>
      <c r="Q117" s="104"/>
      <c r="R117" s="55"/>
      <c r="S117" s="55"/>
      <c r="T117" s="55"/>
      <c r="U117" s="55">
        <v>0</v>
      </c>
      <c r="V117" s="55">
        <v>0</v>
      </c>
      <c r="W117" s="55">
        <v>0</v>
      </c>
      <c r="X117" s="55">
        <v>0</v>
      </c>
      <c r="Y117" s="56">
        <v>0</v>
      </c>
      <c r="AB117" s="41">
        <v>0</v>
      </c>
      <c r="AC117" s="104"/>
      <c r="AD117" s="55"/>
      <c r="AE117" s="55"/>
      <c r="AF117" s="55"/>
      <c r="AG117" s="55" t="e">
        <v>#N/A</v>
      </c>
      <c r="AH117" s="55" t="e">
        <v>#N/A</v>
      </c>
      <c r="AI117" s="55" t="e">
        <v>#N/A</v>
      </c>
      <c r="AJ117" s="55" t="e">
        <v>#N/A</v>
      </c>
      <c r="AK117" s="56" t="e">
        <v>#N/A</v>
      </c>
      <c r="AN117" s="41">
        <v>0</v>
      </c>
      <c r="AO117" s="104"/>
      <c r="AP117" s="55"/>
      <c r="AQ117" s="55"/>
      <c r="AR117" s="55"/>
      <c r="AS117" s="55">
        <v>0</v>
      </c>
      <c r="AT117" s="55">
        <v>0</v>
      </c>
      <c r="AU117" s="55">
        <v>0</v>
      </c>
      <c r="AV117" s="55">
        <v>0</v>
      </c>
      <c r="AW117" s="56">
        <v>0</v>
      </c>
    </row>
    <row r="118" spans="3:49" hidden="1" x14ac:dyDescent="0.25">
      <c r="C118" s="40" t="s">
        <v>576</v>
      </c>
      <c r="D118" s="41">
        <v>0</v>
      </c>
      <c r="E118" s="104"/>
      <c r="F118" s="55"/>
      <c r="G118" s="55"/>
      <c r="H118" s="55"/>
      <c r="I118" s="55">
        <v>0</v>
      </c>
      <c r="J118" s="55">
        <v>0</v>
      </c>
      <c r="K118" s="55">
        <v>0</v>
      </c>
      <c r="L118" s="55">
        <v>0</v>
      </c>
      <c r="M118" s="56">
        <v>0</v>
      </c>
      <c r="P118" s="41">
        <v>0</v>
      </c>
      <c r="Q118" s="104"/>
      <c r="R118" s="55"/>
      <c r="S118" s="55"/>
      <c r="T118" s="55"/>
      <c r="U118" s="55">
        <v>0</v>
      </c>
      <c r="V118" s="55">
        <v>0</v>
      </c>
      <c r="W118" s="55">
        <v>0</v>
      </c>
      <c r="X118" s="55">
        <v>0</v>
      </c>
      <c r="Y118" s="56">
        <v>0</v>
      </c>
      <c r="AB118" s="41">
        <v>0</v>
      </c>
      <c r="AC118" s="104"/>
      <c r="AD118" s="55"/>
      <c r="AE118" s="55"/>
      <c r="AF118" s="55"/>
      <c r="AG118" s="55" t="e">
        <v>#N/A</v>
      </c>
      <c r="AH118" s="55" t="e">
        <v>#N/A</v>
      </c>
      <c r="AI118" s="55" t="e">
        <v>#N/A</v>
      </c>
      <c r="AJ118" s="55" t="e">
        <v>#N/A</v>
      </c>
      <c r="AK118" s="56" t="e">
        <v>#N/A</v>
      </c>
      <c r="AN118" s="41">
        <v>0</v>
      </c>
      <c r="AO118" s="104"/>
      <c r="AP118" s="55"/>
      <c r="AQ118" s="55"/>
      <c r="AR118" s="55"/>
      <c r="AS118" s="55">
        <v>0</v>
      </c>
      <c r="AT118" s="55">
        <v>0</v>
      </c>
      <c r="AU118" s="55">
        <v>0</v>
      </c>
      <c r="AV118" s="55">
        <v>0</v>
      </c>
      <c r="AW118" s="56">
        <v>0</v>
      </c>
    </row>
    <row r="119" spans="3:49" hidden="1" x14ac:dyDescent="0.25">
      <c r="C119" s="40" t="s">
        <v>576</v>
      </c>
      <c r="D119" s="41">
        <v>0</v>
      </c>
      <c r="E119" s="104"/>
      <c r="F119" s="55"/>
      <c r="G119" s="55"/>
      <c r="H119" s="55"/>
      <c r="I119" s="55">
        <v>0</v>
      </c>
      <c r="J119" s="55">
        <v>0</v>
      </c>
      <c r="K119" s="55">
        <v>0</v>
      </c>
      <c r="L119" s="55">
        <v>0</v>
      </c>
      <c r="M119" s="56">
        <v>0</v>
      </c>
      <c r="P119" s="41">
        <v>0</v>
      </c>
      <c r="Q119" s="104"/>
      <c r="R119" s="55"/>
      <c r="S119" s="55"/>
      <c r="T119" s="55"/>
      <c r="U119" s="55">
        <v>0</v>
      </c>
      <c r="V119" s="55">
        <v>0</v>
      </c>
      <c r="W119" s="55">
        <v>0</v>
      </c>
      <c r="X119" s="55">
        <v>0</v>
      </c>
      <c r="Y119" s="56">
        <v>0</v>
      </c>
      <c r="AB119" s="41">
        <v>0</v>
      </c>
      <c r="AC119" s="104"/>
      <c r="AD119" s="55"/>
      <c r="AE119" s="55"/>
      <c r="AF119" s="55"/>
      <c r="AG119" s="55" t="e">
        <v>#N/A</v>
      </c>
      <c r="AH119" s="55" t="e">
        <v>#N/A</v>
      </c>
      <c r="AI119" s="55" t="e">
        <v>#N/A</v>
      </c>
      <c r="AJ119" s="55" t="e">
        <v>#N/A</v>
      </c>
      <c r="AK119" s="56" t="e">
        <v>#N/A</v>
      </c>
      <c r="AN119" s="41">
        <v>0</v>
      </c>
      <c r="AO119" s="104"/>
      <c r="AP119" s="55"/>
      <c r="AQ119" s="55"/>
      <c r="AR119" s="55"/>
      <c r="AS119" s="55">
        <v>0</v>
      </c>
      <c r="AT119" s="55">
        <v>0</v>
      </c>
      <c r="AU119" s="55">
        <v>0</v>
      </c>
      <c r="AV119" s="55">
        <v>0</v>
      </c>
      <c r="AW119" s="56">
        <v>0</v>
      </c>
    </row>
    <row r="120" spans="3:49" hidden="1" x14ac:dyDescent="0.25">
      <c r="C120" s="40" t="s">
        <v>576</v>
      </c>
      <c r="D120" s="41">
        <v>0</v>
      </c>
      <c r="E120" s="104"/>
      <c r="F120" s="55"/>
      <c r="G120" s="55"/>
      <c r="H120" s="55"/>
      <c r="I120" s="55">
        <v>0</v>
      </c>
      <c r="J120" s="55">
        <v>0</v>
      </c>
      <c r="K120" s="55">
        <v>0</v>
      </c>
      <c r="L120" s="55">
        <v>0</v>
      </c>
      <c r="M120" s="56">
        <v>0</v>
      </c>
      <c r="P120" s="41">
        <v>0</v>
      </c>
      <c r="Q120" s="104"/>
      <c r="R120" s="55"/>
      <c r="S120" s="55"/>
      <c r="T120" s="55"/>
      <c r="U120" s="55">
        <v>0</v>
      </c>
      <c r="V120" s="55">
        <v>0</v>
      </c>
      <c r="W120" s="55">
        <v>0</v>
      </c>
      <c r="X120" s="55">
        <v>0</v>
      </c>
      <c r="Y120" s="56">
        <v>0</v>
      </c>
      <c r="AB120" s="41">
        <v>0</v>
      </c>
      <c r="AC120" s="104"/>
      <c r="AD120" s="55"/>
      <c r="AE120" s="55"/>
      <c r="AF120" s="55"/>
      <c r="AG120" s="55" t="e">
        <v>#N/A</v>
      </c>
      <c r="AH120" s="55" t="e">
        <v>#N/A</v>
      </c>
      <c r="AI120" s="55" t="e">
        <v>#N/A</v>
      </c>
      <c r="AJ120" s="55" t="e">
        <v>#N/A</v>
      </c>
      <c r="AK120" s="56" t="e">
        <v>#N/A</v>
      </c>
      <c r="AN120" s="41">
        <v>0</v>
      </c>
      <c r="AO120" s="104"/>
      <c r="AP120" s="55"/>
      <c r="AQ120" s="55"/>
      <c r="AR120" s="55"/>
      <c r="AS120" s="55">
        <v>0</v>
      </c>
      <c r="AT120" s="55">
        <v>0</v>
      </c>
      <c r="AU120" s="55">
        <v>0</v>
      </c>
      <c r="AV120" s="55">
        <v>0</v>
      </c>
      <c r="AW120" s="56">
        <v>0</v>
      </c>
    </row>
    <row r="121" spans="3:49" hidden="1" x14ac:dyDescent="0.25">
      <c r="C121" s="40" t="s">
        <v>576</v>
      </c>
      <c r="D121" s="41">
        <v>0</v>
      </c>
      <c r="E121" s="104"/>
      <c r="F121" s="55"/>
      <c r="G121" s="55"/>
      <c r="H121" s="55"/>
      <c r="I121" s="55">
        <v>0</v>
      </c>
      <c r="J121" s="55">
        <v>0</v>
      </c>
      <c r="K121" s="55">
        <v>0</v>
      </c>
      <c r="L121" s="55">
        <v>0</v>
      </c>
      <c r="M121" s="56">
        <v>0</v>
      </c>
      <c r="P121" s="41">
        <v>0</v>
      </c>
      <c r="Q121" s="104"/>
      <c r="R121" s="55"/>
      <c r="S121" s="55"/>
      <c r="T121" s="55"/>
      <c r="U121" s="55">
        <v>0</v>
      </c>
      <c r="V121" s="55">
        <v>0</v>
      </c>
      <c r="W121" s="55">
        <v>0</v>
      </c>
      <c r="X121" s="55">
        <v>0</v>
      </c>
      <c r="Y121" s="56">
        <v>0</v>
      </c>
      <c r="AB121" s="41">
        <v>0</v>
      </c>
      <c r="AC121" s="104"/>
      <c r="AD121" s="55"/>
      <c r="AE121" s="55"/>
      <c r="AF121" s="55"/>
      <c r="AG121" s="55" t="e">
        <v>#N/A</v>
      </c>
      <c r="AH121" s="55" t="e">
        <v>#N/A</v>
      </c>
      <c r="AI121" s="55" t="e">
        <v>#N/A</v>
      </c>
      <c r="AJ121" s="55" t="e">
        <v>#N/A</v>
      </c>
      <c r="AK121" s="56" t="e">
        <v>#N/A</v>
      </c>
      <c r="AN121" s="41">
        <v>0</v>
      </c>
      <c r="AO121" s="104"/>
      <c r="AP121" s="55"/>
      <c r="AQ121" s="55"/>
      <c r="AR121" s="55"/>
      <c r="AS121" s="55">
        <v>0</v>
      </c>
      <c r="AT121" s="55">
        <v>0</v>
      </c>
      <c r="AU121" s="55">
        <v>0</v>
      </c>
      <c r="AV121" s="55">
        <v>0</v>
      </c>
      <c r="AW121" s="56">
        <v>0</v>
      </c>
    </row>
    <row r="122" spans="3:49" hidden="1" x14ac:dyDescent="0.25">
      <c r="C122" s="40" t="s">
        <v>576</v>
      </c>
      <c r="D122" s="41">
        <v>0</v>
      </c>
      <c r="E122" s="104"/>
      <c r="F122" s="55"/>
      <c r="G122" s="55"/>
      <c r="H122" s="55"/>
      <c r="I122" s="55">
        <v>0</v>
      </c>
      <c r="J122" s="55">
        <v>0</v>
      </c>
      <c r="K122" s="55">
        <v>0</v>
      </c>
      <c r="L122" s="55">
        <v>0</v>
      </c>
      <c r="M122" s="56">
        <v>0</v>
      </c>
      <c r="P122" s="41">
        <v>0</v>
      </c>
      <c r="Q122" s="104"/>
      <c r="R122" s="55"/>
      <c r="S122" s="55"/>
      <c r="T122" s="55"/>
      <c r="U122" s="55">
        <v>0</v>
      </c>
      <c r="V122" s="55">
        <v>0</v>
      </c>
      <c r="W122" s="55">
        <v>0</v>
      </c>
      <c r="X122" s="55">
        <v>0</v>
      </c>
      <c r="Y122" s="56">
        <v>0</v>
      </c>
      <c r="AB122" s="41">
        <v>0</v>
      </c>
      <c r="AC122" s="104"/>
      <c r="AD122" s="55"/>
      <c r="AE122" s="55"/>
      <c r="AF122" s="55"/>
      <c r="AG122" s="55" t="e">
        <v>#N/A</v>
      </c>
      <c r="AH122" s="55" t="e">
        <v>#N/A</v>
      </c>
      <c r="AI122" s="55" t="e">
        <v>#N/A</v>
      </c>
      <c r="AJ122" s="55" t="e">
        <v>#N/A</v>
      </c>
      <c r="AK122" s="56" t="e">
        <v>#N/A</v>
      </c>
      <c r="AN122" s="41">
        <v>0</v>
      </c>
      <c r="AO122" s="104"/>
      <c r="AP122" s="55"/>
      <c r="AQ122" s="55"/>
      <c r="AR122" s="55"/>
      <c r="AS122" s="55">
        <v>0</v>
      </c>
      <c r="AT122" s="55">
        <v>0</v>
      </c>
      <c r="AU122" s="55">
        <v>0</v>
      </c>
      <c r="AV122" s="55">
        <v>0</v>
      </c>
      <c r="AW122" s="56">
        <v>0</v>
      </c>
    </row>
    <row r="123" spans="3:49" hidden="1" x14ac:dyDescent="0.25">
      <c r="C123" s="40" t="s">
        <v>576</v>
      </c>
      <c r="D123" s="41">
        <v>0</v>
      </c>
      <c r="E123" s="104"/>
      <c r="F123" s="55"/>
      <c r="G123" s="55"/>
      <c r="H123" s="55"/>
      <c r="I123" s="55">
        <v>0</v>
      </c>
      <c r="J123" s="55">
        <v>0</v>
      </c>
      <c r="K123" s="55">
        <v>0</v>
      </c>
      <c r="L123" s="55">
        <v>0</v>
      </c>
      <c r="M123" s="56">
        <v>0</v>
      </c>
      <c r="P123" s="41">
        <v>0</v>
      </c>
      <c r="Q123" s="104"/>
      <c r="R123" s="55"/>
      <c r="S123" s="55"/>
      <c r="T123" s="55"/>
      <c r="U123" s="55">
        <v>0</v>
      </c>
      <c r="V123" s="55">
        <v>0</v>
      </c>
      <c r="W123" s="55">
        <v>0</v>
      </c>
      <c r="X123" s="55">
        <v>0</v>
      </c>
      <c r="Y123" s="56">
        <v>0</v>
      </c>
      <c r="AB123" s="41">
        <v>0</v>
      </c>
      <c r="AC123" s="104"/>
      <c r="AD123" s="55"/>
      <c r="AE123" s="55"/>
      <c r="AF123" s="55"/>
      <c r="AG123" s="55" t="e">
        <v>#N/A</v>
      </c>
      <c r="AH123" s="55" t="e">
        <v>#N/A</v>
      </c>
      <c r="AI123" s="55" t="e">
        <v>#N/A</v>
      </c>
      <c r="AJ123" s="55" t="e">
        <v>#N/A</v>
      </c>
      <c r="AK123" s="56" t="e">
        <v>#N/A</v>
      </c>
      <c r="AN123" s="41">
        <v>0</v>
      </c>
      <c r="AO123" s="104"/>
      <c r="AP123" s="55"/>
      <c r="AQ123" s="55"/>
      <c r="AR123" s="55"/>
      <c r="AS123" s="55">
        <v>0</v>
      </c>
      <c r="AT123" s="55">
        <v>0</v>
      </c>
      <c r="AU123" s="55">
        <v>0</v>
      </c>
      <c r="AV123" s="55">
        <v>0</v>
      </c>
      <c r="AW123" s="56">
        <v>0</v>
      </c>
    </row>
    <row r="124" spans="3:49" hidden="1" x14ac:dyDescent="0.25">
      <c r="C124" s="40" t="s">
        <v>576</v>
      </c>
      <c r="D124" s="41">
        <v>0</v>
      </c>
      <c r="E124" s="104"/>
      <c r="F124" s="55"/>
      <c r="G124" s="55"/>
      <c r="H124" s="55"/>
      <c r="I124" s="55">
        <v>0</v>
      </c>
      <c r="J124" s="55">
        <v>0</v>
      </c>
      <c r="K124" s="55">
        <v>0</v>
      </c>
      <c r="L124" s="55">
        <v>0</v>
      </c>
      <c r="M124" s="56">
        <v>0</v>
      </c>
      <c r="P124" s="41">
        <v>0</v>
      </c>
      <c r="Q124" s="104"/>
      <c r="R124" s="55"/>
      <c r="S124" s="55"/>
      <c r="T124" s="55"/>
      <c r="U124" s="55">
        <v>0</v>
      </c>
      <c r="V124" s="55">
        <v>0</v>
      </c>
      <c r="W124" s="55">
        <v>0</v>
      </c>
      <c r="X124" s="55">
        <v>0</v>
      </c>
      <c r="Y124" s="56">
        <v>0</v>
      </c>
      <c r="AB124" s="41">
        <v>0</v>
      </c>
      <c r="AC124" s="104"/>
      <c r="AD124" s="55"/>
      <c r="AE124" s="55"/>
      <c r="AF124" s="55"/>
      <c r="AG124" s="55" t="e">
        <v>#N/A</v>
      </c>
      <c r="AH124" s="55" t="e">
        <v>#N/A</v>
      </c>
      <c r="AI124" s="55" t="e">
        <v>#N/A</v>
      </c>
      <c r="AJ124" s="55" t="e">
        <v>#N/A</v>
      </c>
      <c r="AK124" s="56" t="e">
        <v>#N/A</v>
      </c>
      <c r="AN124" s="41">
        <v>0</v>
      </c>
      <c r="AO124" s="104"/>
      <c r="AP124" s="55"/>
      <c r="AQ124" s="55"/>
      <c r="AR124" s="55"/>
      <c r="AS124" s="55">
        <v>0</v>
      </c>
      <c r="AT124" s="55">
        <v>0</v>
      </c>
      <c r="AU124" s="55">
        <v>0</v>
      </c>
      <c r="AV124" s="55">
        <v>0</v>
      </c>
      <c r="AW124" s="56">
        <v>0</v>
      </c>
    </row>
    <row r="125" spans="3:49" hidden="1" x14ac:dyDescent="0.25">
      <c r="C125" s="40" t="s">
        <v>576</v>
      </c>
      <c r="D125" s="41">
        <v>0</v>
      </c>
      <c r="E125" s="104"/>
      <c r="F125" s="55"/>
      <c r="G125" s="55"/>
      <c r="H125" s="55"/>
      <c r="I125" s="55">
        <v>0</v>
      </c>
      <c r="J125" s="55">
        <v>0</v>
      </c>
      <c r="K125" s="55">
        <v>0</v>
      </c>
      <c r="L125" s="55">
        <v>0</v>
      </c>
      <c r="M125" s="56">
        <v>0</v>
      </c>
      <c r="P125" s="41">
        <v>0</v>
      </c>
      <c r="Q125" s="104"/>
      <c r="R125" s="55"/>
      <c r="S125" s="55"/>
      <c r="T125" s="55"/>
      <c r="U125" s="55">
        <v>0</v>
      </c>
      <c r="V125" s="55">
        <v>0</v>
      </c>
      <c r="W125" s="55">
        <v>0</v>
      </c>
      <c r="X125" s="55">
        <v>0</v>
      </c>
      <c r="Y125" s="56">
        <v>0</v>
      </c>
      <c r="AB125" s="41">
        <v>0</v>
      </c>
      <c r="AC125" s="104"/>
      <c r="AD125" s="55"/>
      <c r="AE125" s="55"/>
      <c r="AF125" s="55"/>
      <c r="AG125" s="55" t="e">
        <v>#N/A</v>
      </c>
      <c r="AH125" s="55" t="e">
        <v>#N/A</v>
      </c>
      <c r="AI125" s="55" t="e">
        <v>#N/A</v>
      </c>
      <c r="AJ125" s="55" t="e">
        <v>#N/A</v>
      </c>
      <c r="AK125" s="56" t="e">
        <v>#N/A</v>
      </c>
      <c r="AN125" s="41">
        <v>0</v>
      </c>
      <c r="AO125" s="104"/>
      <c r="AP125" s="55"/>
      <c r="AQ125" s="55"/>
      <c r="AR125" s="55"/>
      <c r="AS125" s="55">
        <v>0</v>
      </c>
      <c r="AT125" s="55">
        <v>0</v>
      </c>
      <c r="AU125" s="55">
        <v>0</v>
      </c>
      <c r="AV125" s="55">
        <v>0</v>
      </c>
      <c r="AW125" s="56">
        <v>0</v>
      </c>
    </row>
    <row r="126" spans="3:49" hidden="1" x14ac:dyDescent="0.25">
      <c r="C126" s="40" t="s">
        <v>576</v>
      </c>
      <c r="D126" s="41" t="s">
        <v>105</v>
      </c>
      <c r="E126" s="104"/>
      <c r="F126" s="55"/>
      <c r="G126" s="55"/>
      <c r="H126" s="55"/>
      <c r="I126" s="55">
        <v>0</v>
      </c>
      <c r="J126" s="55">
        <v>0</v>
      </c>
      <c r="K126" s="55">
        <v>0</v>
      </c>
      <c r="L126" s="55">
        <v>0</v>
      </c>
      <c r="M126" s="56">
        <v>0</v>
      </c>
      <c r="P126" s="41" t="s">
        <v>105</v>
      </c>
      <c r="Q126" s="104"/>
      <c r="R126" s="55"/>
      <c r="S126" s="55"/>
      <c r="T126" s="55"/>
      <c r="U126" s="55">
        <v>0</v>
      </c>
      <c r="V126" s="55">
        <v>0</v>
      </c>
      <c r="W126" s="55">
        <v>0</v>
      </c>
      <c r="X126" s="55">
        <v>0</v>
      </c>
      <c r="Y126" s="56">
        <v>0</v>
      </c>
      <c r="AB126" s="41" t="s">
        <v>105</v>
      </c>
      <c r="AC126" s="104"/>
      <c r="AD126" s="55"/>
      <c r="AE126" s="55"/>
      <c r="AF126" s="55"/>
      <c r="AG126" s="55" t="e">
        <v>#N/A</v>
      </c>
      <c r="AH126" s="55" t="e">
        <v>#N/A</v>
      </c>
      <c r="AI126" s="55" t="e">
        <v>#N/A</v>
      </c>
      <c r="AJ126" s="55" t="e">
        <v>#N/A</v>
      </c>
      <c r="AK126" s="56" t="e">
        <v>#N/A</v>
      </c>
      <c r="AN126" s="41" t="s">
        <v>105</v>
      </c>
      <c r="AO126" s="104"/>
      <c r="AP126" s="55"/>
      <c r="AQ126" s="55"/>
      <c r="AR126" s="55"/>
      <c r="AS126" s="55">
        <v>0</v>
      </c>
      <c r="AT126" s="55">
        <v>0</v>
      </c>
      <c r="AU126" s="55">
        <v>0</v>
      </c>
      <c r="AV126" s="55">
        <v>0</v>
      </c>
      <c r="AW126" s="56">
        <v>0</v>
      </c>
    </row>
    <row r="127" spans="3:49" ht="14.4" thickBot="1" x14ac:dyDescent="0.3">
      <c r="C127" s="171">
        <v>0</v>
      </c>
      <c r="D127" s="51" t="s">
        <v>91</v>
      </c>
      <c r="E127" s="105"/>
      <c r="F127" s="57"/>
      <c r="G127" s="57"/>
      <c r="H127" s="57"/>
      <c r="I127" s="57">
        <v>-0.14940209708614882</v>
      </c>
      <c r="J127" s="57">
        <v>0.30883845909817009</v>
      </c>
      <c r="K127" s="57">
        <v>6.4326190664597105E-2</v>
      </c>
      <c r="L127" s="57">
        <v>3.3900247434842212E-2</v>
      </c>
      <c r="M127" s="58">
        <v>-0.15536505039329773</v>
      </c>
      <c r="P127" s="51" t="s">
        <v>91</v>
      </c>
      <c r="Q127" s="105"/>
      <c r="R127" s="57"/>
      <c r="S127" s="57"/>
      <c r="T127" s="57"/>
      <c r="U127" s="57">
        <v>-0.18954986078307767</v>
      </c>
      <c r="V127" s="57">
        <v>0.25348911689817788</v>
      </c>
      <c r="W127" s="57">
        <v>2.0413223115410162E-2</v>
      </c>
      <c r="X127" s="57">
        <v>-1.2695207592990698E-2</v>
      </c>
      <c r="Y127" s="58">
        <v>-0.20536915291421431</v>
      </c>
      <c r="AB127" s="51" t="s">
        <v>91</v>
      </c>
      <c r="AC127" s="105"/>
      <c r="AD127" s="57"/>
      <c r="AE127" s="57"/>
      <c r="AF127" s="57"/>
      <c r="AG127" s="57">
        <v>-4.7199462353947341E-2</v>
      </c>
      <c r="AH127" s="57">
        <v>-4.2288902664221473E-2</v>
      </c>
      <c r="AI127" s="57">
        <v>-4.125893728290797E-2</v>
      </c>
      <c r="AJ127" s="57">
        <v>-4.5067650523770153E-2</v>
      </c>
      <c r="AK127" s="58">
        <v>-5.9202028692040831E-2</v>
      </c>
      <c r="AN127" s="51" t="s">
        <v>91</v>
      </c>
      <c r="AO127" s="105"/>
      <c r="AP127" s="57"/>
      <c r="AQ127" s="57"/>
      <c r="AR127" s="57"/>
      <c r="AS127" s="57">
        <v>-0.11249056999536911</v>
      </c>
      <c r="AT127" s="57">
        <v>0.40514698830743967</v>
      </c>
      <c r="AU127" s="57">
        <v>0.1400311728946757</v>
      </c>
      <c r="AV127" s="57">
        <v>7.0923540364534299E-2</v>
      </c>
      <c r="AW127" s="58">
        <v>-0.14725575987860484</v>
      </c>
    </row>
    <row r="128" spans="3:49" x14ac:dyDescent="0.25">
      <c r="D128" s="47"/>
      <c r="E128" s="48"/>
      <c r="F128" s="48"/>
      <c r="G128" s="48"/>
      <c r="H128" s="48"/>
      <c r="I128" s="48"/>
      <c r="J128" s="48"/>
      <c r="K128" s="48"/>
      <c r="L128" s="48"/>
      <c r="M128" s="48"/>
      <c r="P128" s="47"/>
      <c r="Q128" s="48"/>
      <c r="R128" s="48"/>
      <c r="S128" s="48"/>
      <c r="T128" s="48"/>
      <c r="U128" s="48"/>
      <c r="V128" s="48"/>
      <c r="W128" s="48"/>
      <c r="X128" s="48"/>
      <c r="Y128" s="48"/>
      <c r="AB128" s="47"/>
      <c r="AC128" s="48"/>
      <c r="AD128" s="48"/>
      <c r="AE128" s="48"/>
      <c r="AF128" s="48"/>
      <c r="AG128" s="48"/>
      <c r="AH128" s="48"/>
      <c r="AI128" s="48"/>
      <c r="AJ128" s="48"/>
      <c r="AK128" s="48"/>
      <c r="AN128" s="47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4:49" x14ac:dyDescent="0.25">
      <c r="D129" s="47"/>
      <c r="E129" s="48"/>
      <c r="F129" s="48"/>
      <c r="G129" s="48"/>
      <c r="H129" s="48"/>
      <c r="I129" s="48"/>
      <c r="J129" s="48"/>
      <c r="K129" s="48"/>
      <c r="L129" s="48"/>
      <c r="M129" s="48"/>
      <c r="P129" s="47"/>
      <c r="Q129" s="48"/>
      <c r="R129" s="48"/>
      <c r="S129" s="48"/>
      <c r="T129" s="48"/>
      <c r="U129" s="48"/>
      <c r="V129" s="48"/>
      <c r="W129" s="48"/>
      <c r="X129" s="48"/>
      <c r="Y129" s="48"/>
      <c r="AB129" s="47"/>
      <c r="AC129" s="48"/>
      <c r="AD129" s="48"/>
      <c r="AE129" s="48"/>
      <c r="AF129" s="48"/>
      <c r="AG129" s="48"/>
      <c r="AH129" s="48"/>
      <c r="AI129" s="48"/>
      <c r="AJ129" s="48"/>
      <c r="AK129" s="48"/>
      <c r="AN129" s="47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4:49" ht="14.4" thickBot="1" x14ac:dyDescent="0.3">
      <c r="D130" s="47" t="s">
        <v>358</v>
      </c>
      <c r="E130" s="48"/>
      <c r="F130" s="48"/>
      <c r="G130" s="48"/>
      <c r="H130" s="48"/>
      <c r="I130" s="48"/>
      <c r="J130" s="48"/>
      <c r="K130" s="48"/>
      <c r="L130" s="48"/>
      <c r="M130" s="48"/>
      <c r="P130" s="47" t="s">
        <v>359</v>
      </c>
      <c r="Q130" s="48"/>
      <c r="R130" s="48"/>
      <c r="S130" s="48"/>
      <c r="T130" s="48"/>
      <c r="U130" s="48"/>
      <c r="V130" s="48"/>
      <c r="W130" s="48"/>
      <c r="X130" s="48"/>
      <c r="Y130" s="48"/>
      <c r="AB130" s="47" t="s">
        <v>375</v>
      </c>
      <c r="AC130" s="48"/>
      <c r="AD130" s="48"/>
      <c r="AE130" s="48"/>
      <c r="AF130" s="48"/>
      <c r="AG130" s="48"/>
      <c r="AH130" s="48"/>
      <c r="AI130" s="48"/>
      <c r="AJ130" s="48"/>
      <c r="AK130" s="48"/>
      <c r="AN130" s="47" t="s">
        <v>452</v>
      </c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4:49" x14ac:dyDescent="0.25">
      <c r="D131" s="37"/>
      <c r="E131" s="38" t="s">
        <v>531</v>
      </c>
      <c r="F131" s="38" t="s">
        <v>532</v>
      </c>
      <c r="G131" s="38" t="s">
        <v>533</v>
      </c>
      <c r="H131" s="38" t="s">
        <v>534</v>
      </c>
      <c r="I131" s="38" t="s">
        <v>535</v>
      </c>
      <c r="J131" s="38" t="s">
        <v>536</v>
      </c>
      <c r="K131" s="38" t="s">
        <v>537</v>
      </c>
      <c r="L131" s="38" t="s">
        <v>538</v>
      </c>
      <c r="M131" s="39" t="s">
        <v>539</v>
      </c>
      <c r="P131" s="37"/>
      <c r="Q131" s="38" t="s">
        <v>531</v>
      </c>
      <c r="R131" s="38" t="s">
        <v>532</v>
      </c>
      <c r="S131" s="38" t="s">
        <v>533</v>
      </c>
      <c r="T131" s="38" t="s">
        <v>534</v>
      </c>
      <c r="U131" s="38" t="s">
        <v>535</v>
      </c>
      <c r="V131" s="38" t="s">
        <v>536</v>
      </c>
      <c r="W131" s="38" t="s">
        <v>537</v>
      </c>
      <c r="X131" s="38" t="s">
        <v>538</v>
      </c>
      <c r="Y131" s="39" t="s">
        <v>539</v>
      </c>
      <c r="AB131" s="37"/>
      <c r="AC131" s="38" t="s">
        <v>531</v>
      </c>
      <c r="AD131" s="38" t="s">
        <v>532</v>
      </c>
      <c r="AE131" s="38" t="s">
        <v>533</v>
      </c>
      <c r="AF131" s="38" t="s">
        <v>534</v>
      </c>
      <c r="AG131" s="38" t="s">
        <v>535</v>
      </c>
      <c r="AH131" s="38" t="s">
        <v>536</v>
      </c>
      <c r="AI131" s="38" t="s">
        <v>537</v>
      </c>
      <c r="AJ131" s="38" t="s">
        <v>538</v>
      </c>
      <c r="AK131" s="39" t="s">
        <v>539</v>
      </c>
      <c r="AN131" s="37"/>
      <c r="AO131" s="38" t="s">
        <v>531</v>
      </c>
      <c r="AP131" s="38" t="s">
        <v>532</v>
      </c>
      <c r="AQ131" s="38" t="s">
        <v>533</v>
      </c>
      <c r="AR131" s="38" t="s">
        <v>534</v>
      </c>
      <c r="AS131" s="38" t="s">
        <v>535</v>
      </c>
      <c r="AT131" s="38" t="s">
        <v>536</v>
      </c>
      <c r="AU131" s="38" t="s">
        <v>537</v>
      </c>
      <c r="AV131" s="38" t="s">
        <v>538</v>
      </c>
      <c r="AW131" s="39" t="s">
        <v>539</v>
      </c>
    </row>
    <row r="132" spans="4:49" x14ac:dyDescent="0.25">
      <c r="D132" s="41" t="s">
        <v>114</v>
      </c>
      <c r="E132" s="60">
        <v>46.481543000000002</v>
      </c>
      <c r="F132" s="60">
        <v>27.903348000000001</v>
      </c>
      <c r="G132" s="60">
        <v>36.445948000000008</v>
      </c>
      <c r="H132" s="60">
        <v>42.949893000000003</v>
      </c>
      <c r="I132" s="60">
        <v>39.537103000000002</v>
      </c>
      <c r="J132" s="60">
        <v>36.520975000000007</v>
      </c>
      <c r="K132" s="60">
        <v>38.790376999999999</v>
      </c>
      <c r="L132" s="60">
        <v>44.405904999999997</v>
      </c>
      <c r="M132" s="61">
        <v>33.394418999999999</v>
      </c>
      <c r="P132" s="41" t="s">
        <v>115</v>
      </c>
      <c r="Q132" s="60">
        <v>804.43027233353769</v>
      </c>
      <c r="R132" s="60">
        <v>433.92342939934889</v>
      </c>
      <c r="S132" s="60">
        <v>563.91372322778386</v>
      </c>
      <c r="T132" s="60">
        <v>761.60928952923689</v>
      </c>
      <c r="U132" s="60">
        <v>651.95062620302235</v>
      </c>
      <c r="V132" s="60">
        <v>543.91829631921871</v>
      </c>
      <c r="W132" s="60">
        <v>575.42501987787421</v>
      </c>
      <c r="X132" s="60">
        <v>751.94050149391308</v>
      </c>
      <c r="Y132" s="61">
        <v>518.06007835781611</v>
      </c>
      <c r="AB132" s="41" t="s">
        <v>442</v>
      </c>
      <c r="AC132" s="60">
        <v>17.306445105179439</v>
      </c>
      <c r="AD132" s="60">
        <v>15.550944976185255</v>
      </c>
      <c r="AE132" s="60">
        <v>15.472604066377523</v>
      </c>
      <c r="AF132" s="60">
        <v>17.732507262107426</v>
      </c>
      <c r="AG132" s="60">
        <v>16.489590200956865</v>
      </c>
      <c r="AH132" s="60">
        <v>14.893312577750693</v>
      </c>
      <c r="AI132" s="60">
        <v>14.834220865599585</v>
      </c>
      <c r="AJ132" s="60">
        <v>16.933344821908552</v>
      </c>
      <c r="AK132" s="61">
        <v>15.513373008759821</v>
      </c>
      <c r="AN132" s="41" t="s">
        <v>453</v>
      </c>
      <c r="AO132" s="60">
        <v>35.792511350478513</v>
      </c>
      <c r="AP132" s="60">
        <v>20.504249478534049</v>
      </c>
      <c r="AQ132" s="60">
        <v>27.303922334945661</v>
      </c>
      <c r="AR132" s="60">
        <v>35.198399280463605</v>
      </c>
      <c r="AS132" s="60">
        <v>31.766191347097468</v>
      </c>
      <c r="AT132" s="60">
        <v>28.811484402266508</v>
      </c>
      <c r="AU132" s="60">
        <v>31.127322604133234</v>
      </c>
      <c r="AV132" s="60">
        <v>37.694794372598558</v>
      </c>
      <c r="AW132" s="61">
        <v>27.088436701831469</v>
      </c>
    </row>
    <row r="133" spans="4:49" x14ac:dyDescent="0.25">
      <c r="D133" s="41" t="s">
        <v>398</v>
      </c>
      <c r="E133" s="62">
        <v>0</v>
      </c>
      <c r="F133" s="62">
        <v>-0.39968972200428027</v>
      </c>
      <c r="G133" s="62">
        <v>0.30614964197127909</v>
      </c>
      <c r="H133" s="62">
        <v>0.17845454314976231</v>
      </c>
      <c r="I133" s="62">
        <v>-7.9459802146654962E-2</v>
      </c>
      <c r="J133" s="62">
        <v>-7.6286014177619307E-2</v>
      </c>
      <c r="K133" s="62">
        <v>6.2139688220262244E-2</v>
      </c>
      <c r="L133" s="62">
        <v>0.14476600730124375</v>
      </c>
      <c r="M133" s="63">
        <v>-0.24797346208798129</v>
      </c>
      <c r="P133" s="41" t="s">
        <v>398</v>
      </c>
      <c r="Q133" s="62">
        <v>0</v>
      </c>
      <c r="R133" s="62">
        <v>-0.46058291896375453</v>
      </c>
      <c r="S133" s="62">
        <v>0.29956965911790434</v>
      </c>
      <c r="T133" s="62">
        <v>0.35057768264596229</v>
      </c>
      <c r="U133" s="62">
        <v>-0.14398283323723157</v>
      </c>
      <c r="V133" s="62">
        <v>-0.16570630587930682</v>
      </c>
      <c r="W133" s="62">
        <v>5.7925471108191219E-2</v>
      </c>
      <c r="X133" s="62">
        <v>0.30675670246924919</v>
      </c>
      <c r="Y133" s="63">
        <v>-0.31103581024221533</v>
      </c>
      <c r="AB133" s="41" t="s">
        <v>398</v>
      </c>
      <c r="AC133" s="62">
        <v>0</v>
      </c>
      <c r="AD133" s="62">
        <v>-0.10143620589469303</v>
      </c>
      <c r="AE133" s="62">
        <v>-5.0376944891582813E-3</v>
      </c>
      <c r="AF133" s="62">
        <v>0.14605836134854294</v>
      </c>
      <c r="AG133" s="62">
        <v>-7.0092573079417173E-2</v>
      </c>
      <c r="AH133" s="62">
        <v>-9.6805172460474015E-2</v>
      </c>
      <c r="AI133" s="62">
        <v>-3.9676674912058289E-3</v>
      </c>
      <c r="AJ133" s="62">
        <v>0.14150550779359197</v>
      </c>
      <c r="AK133" s="63">
        <v>-8.3856546245462113E-2</v>
      </c>
      <c r="AN133" s="41" t="s">
        <v>398</v>
      </c>
      <c r="AO133" s="62">
        <v>0</v>
      </c>
      <c r="AP133" s="62">
        <v>-0.42713576933014158</v>
      </c>
      <c r="AQ133" s="62">
        <v>0.33162261625475276</v>
      </c>
      <c r="AR133" s="62">
        <v>0.28913343836368832</v>
      </c>
      <c r="AS133" s="62">
        <v>-9.7510341479396107E-2</v>
      </c>
      <c r="AT133" s="62">
        <v>-9.3014202192071627E-2</v>
      </c>
      <c r="AU133" s="62">
        <v>8.0378996428401503E-2</v>
      </c>
      <c r="AV133" s="62">
        <v>0.21098736476593924</v>
      </c>
      <c r="AW133" s="63">
        <v>-0.28137459952499855</v>
      </c>
    </row>
    <row r="134" spans="4:49" ht="14.4" thickBot="1" x14ac:dyDescent="0.3">
      <c r="D134" s="86" t="s">
        <v>401</v>
      </c>
      <c r="E134" s="106"/>
      <c r="F134" s="66">
        <v>0</v>
      </c>
      <c r="G134" s="66">
        <v>0</v>
      </c>
      <c r="H134" s="66">
        <v>0</v>
      </c>
      <c r="I134" s="65">
        <v>-0.14940209708614882</v>
      </c>
      <c r="J134" s="66">
        <v>0.30883845909817009</v>
      </c>
      <c r="K134" s="65">
        <v>6.4326190664597105E-2</v>
      </c>
      <c r="L134" s="65">
        <v>3.3900247434842212E-2</v>
      </c>
      <c r="M134" s="67">
        <v>-0.15536505039329773</v>
      </c>
      <c r="P134" s="86" t="s">
        <v>401</v>
      </c>
      <c r="Q134" s="106"/>
      <c r="R134" s="66">
        <v>0</v>
      </c>
      <c r="S134" s="66">
        <v>0</v>
      </c>
      <c r="T134" s="66">
        <v>0</v>
      </c>
      <c r="U134" s="65">
        <v>-0.18954986078307767</v>
      </c>
      <c r="V134" s="66">
        <v>0.25348911689817788</v>
      </c>
      <c r="W134" s="65">
        <v>2.0413223115410162E-2</v>
      </c>
      <c r="X134" s="65">
        <v>-1.2695207592990698E-2</v>
      </c>
      <c r="Y134" s="67">
        <v>-0.20536915291421431</v>
      </c>
      <c r="AB134" s="86" t="s">
        <v>401</v>
      </c>
      <c r="AC134" s="106"/>
      <c r="AD134" s="66">
        <v>0</v>
      </c>
      <c r="AE134" s="66">
        <v>0</v>
      </c>
      <c r="AF134" s="66">
        <v>0</v>
      </c>
      <c r="AG134" s="65">
        <v>-4.7199462353947341E-2</v>
      </c>
      <c r="AH134" s="66">
        <v>-4.2288902664221473E-2</v>
      </c>
      <c r="AI134" s="65">
        <v>-4.125893728290797E-2</v>
      </c>
      <c r="AJ134" s="65">
        <v>-4.5067650523770153E-2</v>
      </c>
      <c r="AK134" s="67">
        <v>-5.9202028692040831E-2</v>
      </c>
      <c r="AN134" s="86" t="s">
        <v>401</v>
      </c>
      <c r="AO134" s="106"/>
      <c r="AP134" s="66">
        <v>0</v>
      </c>
      <c r="AQ134" s="66">
        <v>0</v>
      </c>
      <c r="AR134" s="66">
        <v>0</v>
      </c>
      <c r="AS134" s="65">
        <v>-0.11249056999536911</v>
      </c>
      <c r="AT134" s="66">
        <v>0.40514698830743967</v>
      </c>
      <c r="AU134" s="65">
        <v>0.1400311728946757</v>
      </c>
      <c r="AV134" s="65">
        <v>7.0923540364534299E-2</v>
      </c>
      <c r="AW134" s="67">
        <v>-0.14725575987860484</v>
      </c>
    </row>
    <row r="135" spans="4:49" x14ac:dyDescent="0.25">
      <c r="K135" s="35"/>
      <c r="W135" s="35"/>
      <c r="AI135" s="35"/>
      <c r="AU135" s="35"/>
    </row>
    <row r="160" spans="5:46" x14ac:dyDescent="0.25">
      <c r="E160" s="6"/>
      <c r="F160" s="6"/>
      <c r="G160" s="6"/>
      <c r="H160" s="6"/>
      <c r="I160" s="6"/>
      <c r="J160"/>
      <c r="Q160" s="6"/>
      <c r="R160" s="6"/>
      <c r="S160" s="6"/>
      <c r="T160" s="6"/>
      <c r="U160" s="6"/>
      <c r="V160"/>
      <c r="Y160"/>
      <c r="AC160" s="6"/>
      <c r="AD160" s="6"/>
      <c r="AE160" s="6"/>
      <c r="AF160" s="6"/>
      <c r="AG160" s="6"/>
      <c r="AH160"/>
      <c r="AO160" s="6"/>
      <c r="AP160" s="6"/>
      <c r="AQ160" s="6"/>
      <c r="AR160" s="6"/>
      <c r="AS160" s="6"/>
      <c r="AT160"/>
    </row>
    <row r="161" spans="3:49" ht="14.4" thickBot="1" x14ac:dyDescent="0.3">
      <c r="D161" s="36" t="s">
        <v>355</v>
      </c>
      <c r="E161" s="6"/>
      <c r="F161" s="6"/>
      <c r="G161"/>
      <c r="H161"/>
      <c r="I161"/>
      <c r="J161"/>
      <c r="K161"/>
      <c r="L161"/>
      <c r="P161" s="36" t="s">
        <v>444</v>
      </c>
      <c r="Q161" s="6"/>
      <c r="R161" s="6"/>
      <c r="S161"/>
      <c r="T161"/>
      <c r="U161"/>
      <c r="V161"/>
      <c r="W161"/>
      <c r="X161"/>
      <c r="Y161"/>
      <c r="AB161" s="36" t="s">
        <v>376</v>
      </c>
      <c r="AC161" s="6"/>
      <c r="AD161" s="6"/>
      <c r="AE161"/>
      <c r="AF161"/>
      <c r="AG161"/>
      <c r="AH161"/>
      <c r="AI161"/>
      <c r="AJ161"/>
      <c r="AN161" s="36" t="s">
        <v>374</v>
      </c>
      <c r="AO161" s="6"/>
      <c r="AP161" s="6"/>
      <c r="AQ161"/>
      <c r="AR161"/>
      <c r="AS161"/>
      <c r="AT161"/>
      <c r="AU161"/>
      <c r="AV161"/>
    </row>
    <row r="162" spans="3:49" s="251" customFormat="1" x14ac:dyDescent="0.25">
      <c r="D162" s="246"/>
      <c r="E162" s="247" t="s">
        <v>206</v>
      </c>
      <c r="F162" s="247" t="s">
        <v>137</v>
      </c>
      <c r="G162" s="247" t="s">
        <v>138</v>
      </c>
      <c r="H162" s="247" t="s">
        <v>207</v>
      </c>
      <c r="I162" s="247" t="s">
        <v>267</v>
      </c>
      <c r="J162" s="247" t="s">
        <v>421</v>
      </c>
      <c r="K162" s="247" t="s">
        <v>568</v>
      </c>
      <c r="L162" s="248" t="s">
        <v>577</v>
      </c>
      <c r="M162" s="249"/>
      <c r="N162" s="250"/>
      <c r="O162" s="250"/>
      <c r="P162" s="246"/>
      <c r="Q162" s="247" t="s">
        <v>206</v>
      </c>
      <c r="R162" s="247" t="s">
        <v>137</v>
      </c>
      <c r="S162" s="247" t="s">
        <v>138</v>
      </c>
      <c r="T162" s="247" t="s">
        <v>207</v>
      </c>
      <c r="U162" s="247" t="s">
        <v>267</v>
      </c>
      <c r="V162" s="247" t="s">
        <v>421</v>
      </c>
      <c r="W162" s="247" t="s">
        <v>568</v>
      </c>
      <c r="X162" s="248" t="s">
        <v>577</v>
      </c>
      <c r="Y162" s="249"/>
      <c r="Z162" s="249"/>
      <c r="AB162" s="246"/>
      <c r="AC162" s="247" t="s">
        <v>206</v>
      </c>
      <c r="AD162" s="247" t="s">
        <v>137</v>
      </c>
      <c r="AE162" s="247" t="s">
        <v>138</v>
      </c>
      <c r="AF162" s="247" t="s">
        <v>207</v>
      </c>
      <c r="AG162" s="247" t="s">
        <v>267</v>
      </c>
      <c r="AH162" s="247" t="s">
        <v>421</v>
      </c>
      <c r="AI162" s="247" t="s">
        <v>568</v>
      </c>
      <c r="AJ162" s="248" t="s">
        <v>577</v>
      </c>
      <c r="AK162" s="249"/>
      <c r="AN162" s="246"/>
      <c r="AO162" s="247" t="s">
        <v>206</v>
      </c>
      <c r="AP162" s="247" t="s">
        <v>137</v>
      </c>
      <c r="AQ162" s="247" t="s">
        <v>138</v>
      </c>
      <c r="AR162" s="247" t="s">
        <v>207</v>
      </c>
      <c r="AS162" s="247" t="s">
        <v>267</v>
      </c>
      <c r="AT162" s="247" t="s">
        <v>421</v>
      </c>
      <c r="AU162" s="247" t="s">
        <v>568</v>
      </c>
      <c r="AV162" s="248" t="s">
        <v>577</v>
      </c>
      <c r="AW162" s="249"/>
    </row>
    <row r="163" spans="3:49" x14ac:dyDescent="0.25">
      <c r="C163" s="40" t="s">
        <v>575</v>
      </c>
      <c r="D163" s="41" t="s">
        <v>44</v>
      </c>
      <c r="E163" s="42">
        <v>0.29800000000000004</v>
      </c>
      <c r="F163" s="42">
        <v>0</v>
      </c>
      <c r="G163" s="42">
        <v>0</v>
      </c>
      <c r="H163" s="42">
        <v>0</v>
      </c>
      <c r="I163" s="42">
        <v>0</v>
      </c>
      <c r="J163" s="42">
        <v>0</v>
      </c>
      <c r="K163" s="42">
        <v>0</v>
      </c>
      <c r="L163" s="43">
        <v>0</v>
      </c>
      <c r="M163"/>
      <c r="O163" s="6"/>
      <c r="P163" s="41" t="s">
        <v>44</v>
      </c>
      <c r="Q163" s="42">
        <v>3.2693512813184551</v>
      </c>
      <c r="R163" s="42">
        <v>0</v>
      </c>
      <c r="S163" s="42">
        <v>0</v>
      </c>
      <c r="T163" s="42">
        <v>0</v>
      </c>
      <c r="U163" s="42">
        <v>0</v>
      </c>
      <c r="V163" s="42">
        <v>0</v>
      </c>
      <c r="W163" s="42">
        <v>0</v>
      </c>
      <c r="X163" s="43">
        <v>0</v>
      </c>
      <c r="Y163"/>
      <c r="Z163"/>
      <c r="AB163" s="41" t="s">
        <v>44</v>
      </c>
      <c r="AC163" s="42">
        <v>10.970977454088773</v>
      </c>
      <c r="AD163" s="42" t="e">
        <v>#N/A</v>
      </c>
      <c r="AE163" s="42" t="e">
        <v>#N/A</v>
      </c>
      <c r="AF163" s="42" t="e">
        <v>#N/A</v>
      </c>
      <c r="AG163" s="42" t="e">
        <v>#N/A</v>
      </c>
      <c r="AH163" s="42" t="e">
        <v>#N/A</v>
      </c>
      <c r="AI163" s="42" t="e">
        <v>#N/A</v>
      </c>
      <c r="AJ163" s="43" t="e">
        <v>#N/A</v>
      </c>
      <c r="AK163"/>
      <c r="AN163" s="41" t="s">
        <v>44</v>
      </c>
      <c r="AO163" s="42">
        <v>0.15763872037798488</v>
      </c>
      <c r="AP163" s="42">
        <v>0</v>
      </c>
      <c r="AQ163" s="42">
        <v>0</v>
      </c>
      <c r="AR163" s="42">
        <v>0</v>
      </c>
      <c r="AS163" s="42">
        <v>0</v>
      </c>
      <c r="AT163" s="42">
        <v>0</v>
      </c>
      <c r="AU163" s="42">
        <v>0</v>
      </c>
      <c r="AV163" s="43">
        <v>0</v>
      </c>
      <c r="AW163"/>
    </row>
    <row r="164" spans="3:49" x14ac:dyDescent="0.25">
      <c r="C164" s="40" t="s">
        <v>575</v>
      </c>
      <c r="D164" s="41" t="s">
        <v>50</v>
      </c>
      <c r="E164" s="42">
        <v>17.287000000000003</v>
      </c>
      <c r="F164" s="42">
        <v>11.788999999999998</v>
      </c>
      <c r="G164" s="42">
        <v>5.5166380000000013</v>
      </c>
      <c r="H164" s="42">
        <v>0</v>
      </c>
      <c r="I164" s="42">
        <v>0</v>
      </c>
      <c r="J164" s="42">
        <v>0</v>
      </c>
      <c r="K164" s="42">
        <v>0</v>
      </c>
      <c r="L164" s="43">
        <v>0</v>
      </c>
      <c r="M164"/>
      <c r="O164" s="6"/>
      <c r="P164" s="41" t="s">
        <v>50</v>
      </c>
      <c r="Q164" s="42">
        <v>251.98012453979078</v>
      </c>
      <c r="R164" s="42">
        <v>159.29572923248506</v>
      </c>
      <c r="S164" s="42">
        <v>81.71566389963067</v>
      </c>
      <c r="T164" s="42">
        <v>0</v>
      </c>
      <c r="U164" s="42">
        <v>0</v>
      </c>
      <c r="V164" s="42">
        <v>0</v>
      </c>
      <c r="W164" s="42">
        <v>0</v>
      </c>
      <c r="X164" s="43">
        <v>0</v>
      </c>
      <c r="Y164"/>
      <c r="Z164"/>
      <c r="AB164" s="41" t="s">
        <v>50</v>
      </c>
      <c r="AC164" s="42">
        <v>14.576278390686108</v>
      </c>
      <c r="AD164" s="42">
        <v>13.512234221094673</v>
      </c>
      <c r="AE164" s="42">
        <v>14.812584023028274</v>
      </c>
      <c r="AF164" s="42" t="e">
        <v>#N/A</v>
      </c>
      <c r="AG164" s="42" t="e">
        <v>#N/A</v>
      </c>
      <c r="AH164" s="42" t="e">
        <v>#N/A</v>
      </c>
      <c r="AI164" s="42" t="e">
        <v>#N/A</v>
      </c>
      <c r="AJ164" s="43" t="e">
        <v>#N/A</v>
      </c>
      <c r="AK164"/>
      <c r="AN164" s="41" t="s">
        <v>50</v>
      </c>
      <c r="AO164" s="42">
        <v>11.32954746467145</v>
      </c>
      <c r="AP164" s="42">
        <v>7.4642672747209922</v>
      </c>
      <c r="AQ164" s="42">
        <v>3.913120839025841</v>
      </c>
      <c r="AR164" s="42">
        <v>0</v>
      </c>
      <c r="AS164" s="42">
        <v>0</v>
      </c>
      <c r="AT164" s="42">
        <v>0</v>
      </c>
      <c r="AU164" s="42">
        <v>0</v>
      </c>
      <c r="AV164" s="43">
        <v>0</v>
      </c>
      <c r="AW164"/>
    </row>
    <row r="165" spans="3:49" x14ac:dyDescent="0.25">
      <c r="C165" s="40" t="s">
        <v>575</v>
      </c>
      <c r="D165" s="41" t="s">
        <v>487</v>
      </c>
      <c r="E165" s="42">
        <v>0</v>
      </c>
      <c r="F165" s="42">
        <v>0.36199999999999999</v>
      </c>
      <c r="G165" s="42">
        <v>1.6352739999999999</v>
      </c>
      <c r="H165" s="42">
        <v>0</v>
      </c>
      <c r="I165" s="42">
        <v>0</v>
      </c>
      <c r="J165" s="42">
        <v>0</v>
      </c>
      <c r="K165" s="42">
        <v>0</v>
      </c>
      <c r="L165" s="43">
        <v>0</v>
      </c>
      <c r="M165"/>
      <c r="O165" s="6"/>
      <c r="P165" s="41" t="s">
        <v>487</v>
      </c>
      <c r="Q165" s="42">
        <v>0</v>
      </c>
      <c r="R165" s="42">
        <v>9.0500000000000007</v>
      </c>
      <c r="S165" s="42">
        <v>39.58982182696046</v>
      </c>
      <c r="T165" s="42">
        <v>0</v>
      </c>
      <c r="U165" s="42">
        <v>0</v>
      </c>
      <c r="V165" s="42">
        <v>0</v>
      </c>
      <c r="W165" s="42">
        <v>0</v>
      </c>
      <c r="X165" s="43">
        <v>0</v>
      </c>
      <c r="Y165"/>
      <c r="Z165"/>
      <c r="AB165" s="41" t="s">
        <v>487</v>
      </c>
      <c r="AC165" s="42" t="e">
        <v>#N/A</v>
      </c>
      <c r="AD165" s="42">
        <v>25.000000000000004</v>
      </c>
      <c r="AE165" s="42">
        <v>24.20990110951465</v>
      </c>
      <c r="AF165" s="42" t="e">
        <v>#N/A</v>
      </c>
      <c r="AG165" s="42" t="e">
        <v>#N/A</v>
      </c>
      <c r="AH165" s="42" t="e">
        <v>#N/A</v>
      </c>
      <c r="AI165" s="42" t="e">
        <v>#N/A</v>
      </c>
      <c r="AJ165" s="43" t="e">
        <v>#N/A</v>
      </c>
      <c r="AK165"/>
      <c r="AN165" s="41" t="s">
        <v>487</v>
      </c>
      <c r="AO165" s="42">
        <v>0</v>
      </c>
      <c r="AP165" s="42">
        <v>0.26274140999999995</v>
      </c>
      <c r="AQ165" s="42">
        <v>1.1868900455699998</v>
      </c>
      <c r="AR165" s="42">
        <v>0</v>
      </c>
      <c r="AS165" s="42">
        <v>0</v>
      </c>
      <c r="AT165" s="42">
        <v>0</v>
      </c>
      <c r="AU165" s="42">
        <v>0</v>
      </c>
      <c r="AV165" s="43">
        <v>0</v>
      </c>
      <c r="AW165"/>
    </row>
    <row r="166" spans="3:49" x14ac:dyDescent="0.25">
      <c r="C166" s="40" t="s">
        <v>575</v>
      </c>
      <c r="D166" s="41" t="s">
        <v>58</v>
      </c>
      <c r="E166" s="42">
        <v>13.641999999999998</v>
      </c>
      <c r="F166" s="42">
        <v>17.964999999999993</v>
      </c>
      <c r="G166" s="42">
        <v>20.468</v>
      </c>
      <c r="H166" s="42">
        <v>0</v>
      </c>
      <c r="I166" s="42">
        <v>0</v>
      </c>
      <c r="J166" s="42">
        <v>0</v>
      </c>
      <c r="K166" s="42">
        <v>0</v>
      </c>
      <c r="L166" s="43">
        <v>0</v>
      </c>
      <c r="M166"/>
      <c r="O166" s="6"/>
      <c r="P166" s="41" t="s">
        <v>58</v>
      </c>
      <c r="Q166" s="42">
        <v>158.93738782152218</v>
      </c>
      <c r="R166" s="42">
        <v>195.65721219315637</v>
      </c>
      <c r="S166" s="42">
        <v>213.41151459746735</v>
      </c>
      <c r="T166" s="42">
        <v>0</v>
      </c>
      <c r="U166" s="42">
        <v>0</v>
      </c>
      <c r="V166" s="42">
        <v>0</v>
      </c>
      <c r="W166" s="42">
        <v>0</v>
      </c>
      <c r="X166" s="43">
        <v>0</v>
      </c>
      <c r="Y166"/>
      <c r="Z166"/>
      <c r="AB166" s="41" t="s">
        <v>58</v>
      </c>
      <c r="AC166" s="42">
        <v>11.650592861862059</v>
      </c>
      <c r="AD166" s="42">
        <v>10.891022109276729</v>
      </c>
      <c r="AE166" s="42">
        <v>10.426593443300144</v>
      </c>
      <c r="AF166" s="42" t="e">
        <v>#N/A</v>
      </c>
      <c r="AG166" s="42" t="e">
        <v>#N/A</v>
      </c>
      <c r="AH166" s="42" t="e">
        <v>#N/A</v>
      </c>
      <c r="AI166" s="42" t="e">
        <v>#N/A</v>
      </c>
      <c r="AJ166" s="43" t="e">
        <v>#N/A</v>
      </c>
      <c r="AK166"/>
      <c r="AN166" s="41" t="s">
        <v>58</v>
      </c>
      <c r="AO166" s="42">
        <v>9.1622441353043254</v>
      </c>
      <c r="AP166" s="42">
        <v>12.474583187518327</v>
      </c>
      <c r="AQ166" s="42">
        <v>14.276415392622855</v>
      </c>
      <c r="AR166" s="42">
        <v>0</v>
      </c>
      <c r="AS166" s="42">
        <v>0</v>
      </c>
      <c r="AT166" s="42">
        <v>0</v>
      </c>
      <c r="AU166" s="42">
        <v>0</v>
      </c>
      <c r="AV166" s="43">
        <v>0</v>
      </c>
      <c r="AW166"/>
    </row>
    <row r="167" spans="3:49" x14ac:dyDescent="0.25">
      <c r="C167" s="40" t="s">
        <v>575</v>
      </c>
      <c r="D167" s="41" t="s">
        <v>87</v>
      </c>
      <c r="E167" s="42">
        <v>7.8999999999999995</v>
      </c>
      <c r="F167" s="42">
        <v>7.2999999999999989</v>
      </c>
      <c r="G167" s="42">
        <v>1.2000000000000002</v>
      </c>
      <c r="H167" s="42">
        <v>0</v>
      </c>
      <c r="I167" s="42">
        <v>0</v>
      </c>
      <c r="J167" s="42">
        <v>0</v>
      </c>
      <c r="K167" s="42">
        <v>0</v>
      </c>
      <c r="L167" s="43">
        <v>0</v>
      </c>
      <c r="M167"/>
      <c r="O167" s="6"/>
      <c r="P167" s="41" t="s">
        <v>87</v>
      </c>
      <c r="Q167" s="42">
        <v>233.09583150804457</v>
      </c>
      <c r="R167" s="42">
        <v>195.62053226197051</v>
      </c>
      <c r="S167" s="42">
        <v>31.156463744455898</v>
      </c>
      <c r="T167" s="42">
        <v>0</v>
      </c>
      <c r="U167" s="42">
        <v>0</v>
      </c>
      <c r="V167" s="42">
        <v>0</v>
      </c>
      <c r="W167" s="42">
        <v>0</v>
      </c>
      <c r="X167" s="43">
        <v>0</v>
      </c>
      <c r="Y167"/>
      <c r="Z167"/>
      <c r="AB167" s="41" t="s">
        <v>87</v>
      </c>
      <c r="AC167" s="42">
        <v>29.505801456714504</v>
      </c>
      <c r="AD167" s="42">
        <v>26.797333186571308</v>
      </c>
      <c r="AE167" s="42">
        <v>25.963719787046578</v>
      </c>
      <c r="AF167" s="42" t="e">
        <v>#N/A</v>
      </c>
      <c r="AG167" s="42" t="e">
        <v>#N/A</v>
      </c>
      <c r="AH167" s="42" t="e">
        <v>#N/A</v>
      </c>
      <c r="AI167" s="42" t="e">
        <v>#N/A</v>
      </c>
      <c r="AJ167" s="43" t="e">
        <v>#N/A</v>
      </c>
      <c r="AK167"/>
      <c r="AN167" s="41" t="s">
        <v>87</v>
      </c>
      <c r="AO167" s="42">
        <v>7.6313743142208068</v>
      </c>
      <c r="AP167" s="42">
        <v>6.3624706798910138</v>
      </c>
      <c r="AQ167" s="42">
        <v>1.1141434457385715</v>
      </c>
      <c r="AR167" s="42">
        <v>0</v>
      </c>
      <c r="AS167" s="42">
        <v>0</v>
      </c>
      <c r="AT167" s="42">
        <v>0</v>
      </c>
      <c r="AU167" s="42">
        <v>0</v>
      </c>
      <c r="AV167" s="43">
        <v>0</v>
      </c>
      <c r="AW167"/>
    </row>
    <row r="168" spans="3:49" x14ac:dyDescent="0.25">
      <c r="C168" s="40" t="s">
        <v>575</v>
      </c>
      <c r="D168" s="41" t="s">
        <v>64</v>
      </c>
      <c r="E168" s="42">
        <v>32.5</v>
      </c>
      <c r="F168" s="42">
        <v>31.730000000000008</v>
      </c>
      <c r="G168" s="42">
        <v>38.766881000000005</v>
      </c>
      <c r="H168" s="42">
        <v>0</v>
      </c>
      <c r="I168" s="42">
        <v>0</v>
      </c>
      <c r="J168" s="42">
        <v>0</v>
      </c>
      <c r="K168" s="42">
        <v>0</v>
      </c>
      <c r="L168" s="43">
        <v>0</v>
      </c>
      <c r="M168"/>
      <c r="O168" s="6"/>
      <c r="P168" s="41" t="s">
        <v>64</v>
      </c>
      <c r="Q168" s="42">
        <v>978.73146762241231</v>
      </c>
      <c r="R168" s="42">
        <v>892.73079484670177</v>
      </c>
      <c r="S168" s="42">
        <v>1015.4880983684207</v>
      </c>
      <c r="T168" s="42">
        <v>0</v>
      </c>
      <c r="U168" s="42">
        <v>0</v>
      </c>
      <c r="V168" s="42">
        <v>0</v>
      </c>
      <c r="W168" s="42">
        <v>0</v>
      </c>
      <c r="X168" s="43">
        <v>0</v>
      </c>
      <c r="Y168"/>
      <c r="Z168"/>
      <c r="AB168" s="41" t="s">
        <v>64</v>
      </c>
      <c r="AC168" s="42">
        <v>30.114814388381916</v>
      </c>
      <c r="AD168" s="42">
        <v>28.135228327976726</v>
      </c>
      <c r="AE168" s="42">
        <v>26.194733034324337</v>
      </c>
      <c r="AF168" s="42" t="e">
        <v>#N/A</v>
      </c>
      <c r="AG168" s="42" t="e">
        <v>#N/A</v>
      </c>
      <c r="AH168" s="42" t="e">
        <v>#N/A</v>
      </c>
      <c r="AI168" s="42" t="e">
        <v>#N/A</v>
      </c>
      <c r="AJ168" s="43" t="e">
        <v>#N/A</v>
      </c>
      <c r="AK168"/>
      <c r="AN168" s="41" t="s">
        <v>64</v>
      </c>
      <c r="AO168" s="42">
        <v>32.466826236951789</v>
      </c>
      <c r="AP168" s="42">
        <v>33.516921750842187</v>
      </c>
      <c r="AQ168" s="42">
        <v>40.296682485870626</v>
      </c>
      <c r="AR168" s="42">
        <v>0</v>
      </c>
      <c r="AS168" s="42">
        <v>0</v>
      </c>
      <c r="AT168" s="42">
        <v>0</v>
      </c>
      <c r="AU168" s="42">
        <v>0</v>
      </c>
      <c r="AV168" s="43">
        <v>0</v>
      </c>
      <c r="AW168"/>
    </row>
    <row r="169" spans="3:49" x14ac:dyDescent="0.25">
      <c r="C169" s="40" t="s">
        <v>575</v>
      </c>
      <c r="D169" s="41" t="s">
        <v>88</v>
      </c>
      <c r="E169" s="42">
        <v>9.9207259999999984</v>
      </c>
      <c r="F169" s="42">
        <v>9.3122919999999993</v>
      </c>
      <c r="G169" s="42">
        <v>10.091352000000002</v>
      </c>
      <c r="H169" s="42">
        <v>0</v>
      </c>
      <c r="I169" s="42">
        <v>0</v>
      </c>
      <c r="J169" s="42">
        <v>0</v>
      </c>
      <c r="K169" s="42">
        <v>0</v>
      </c>
      <c r="L169" s="43">
        <v>0</v>
      </c>
      <c r="M169"/>
      <c r="O169" s="6"/>
      <c r="P169" s="41" t="s">
        <v>88</v>
      </c>
      <c r="Q169" s="42">
        <v>179.98210046467557</v>
      </c>
      <c r="R169" s="42">
        <v>161.84683183732</v>
      </c>
      <c r="S169" s="42">
        <v>151.3493381232326</v>
      </c>
      <c r="T169" s="42">
        <v>0</v>
      </c>
      <c r="U169" s="42">
        <v>0</v>
      </c>
      <c r="V169" s="42">
        <v>0</v>
      </c>
      <c r="W169" s="42">
        <v>0</v>
      </c>
      <c r="X169" s="43">
        <v>0</v>
      </c>
      <c r="Y169"/>
      <c r="Z169"/>
      <c r="AB169" s="41" t="s">
        <v>88</v>
      </c>
      <c r="AC169" s="42">
        <v>18.14202916849791</v>
      </c>
      <c r="AD169" s="42">
        <v>17.379913756712096</v>
      </c>
      <c r="AE169" s="42">
        <v>14.997924769964674</v>
      </c>
      <c r="AF169" s="42" t="e">
        <v>#N/A</v>
      </c>
      <c r="AG169" s="42" t="e">
        <v>#N/A</v>
      </c>
      <c r="AH169" s="42" t="e">
        <v>#N/A</v>
      </c>
      <c r="AI169" s="42" t="e">
        <v>#N/A</v>
      </c>
      <c r="AJ169" s="43" t="e">
        <v>#N/A</v>
      </c>
      <c r="AK169"/>
      <c r="AN169" s="41" t="s">
        <v>88</v>
      </c>
      <c r="AO169" s="42">
        <v>5.7687449135516129</v>
      </c>
      <c r="AP169" s="42">
        <v>5.7005149144312375</v>
      </c>
      <c r="AQ169" s="42">
        <v>6.3480266634696658</v>
      </c>
      <c r="AR169" s="42">
        <v>0</v>
      </c>
      <c r="AS169" s="42">
        <v>0</v>
      </c>
      <c r="AT169" s="42">
        <v>0</v>
      </c>
      <c r="AU169" s="42">
        <v>0</v>
      </c>
      <c r="AV169" s="43">
        <v>0</v>
      </c>
      <c r="AW169"/>
    </row>
    <row r="170" spans="3:49" x14ac:dyDescent="0.25">
      <c r="C170" s="40" t="s">
        <v>575</v>
      </c>
      <c r="D170" s="41" t="s">
        <v>72</v>
      </c>
      <c r="E170" s="42">
        <v>20.939000000000004</v>
      </c>
      <c r="F170" s="42">
        <v>23.74</v>
      </c>
      <c r="G170" s="42">
        <v>26.192169999999997</v>
      </c>
      <c r="H170" s="42">
        <v>0</v>
      </c>
      <c r="I170" s="42">
        <v>0</v>
      </c>
      <c r="J170" s="42">
        <v>0</v>
      </c>
      <c r="K170" s="42">
        <v>0</v>
      </c>
      <c r="L170" s="43">
        <v>0</v>
      </c>
      <c r="M170"/>
      <c r="O170" s="6"/>
      <c r="P170" s="41" t="s">
        <v>72</v>
      </c>
      <c r="Q170" s="42">
        <v>247.98662900803947</v>
      </c>
      <c r="R170" s="42">
        <v>270.13651092808874</v>
      </c>
      <c r="S170" s="42">
        <v>290.52858933363325</v>
      </c>
      <c r="T170" s="42">
        <v>0</v>
      </c>
      <c r="U170" s="42">
        <v>0</v>
      </c>
      <c r="V170" s="42">
        <v>0</v>
      </c>
      <c r="W170" s="42">
        <v>0</v>
      </c>
      <c r="X170" s="43">
        <v>0</v>
      </c>
      <c r="Y170"/>
      <c r="Z170"/>
      <c r="AB170" s="41" t="s">
        <v>72</v>
      </c>
      <c r="AC170" s="42">
        <v>11.843289030423584</v>
      </c>
      <c r="AD170" s="42">
        <v>11.378960022244682</v>
      </c>
      <c r="AE170" s="42">
        <v>11.092192412222175</v>
      </c>
      <c r="AF170" s="42" t="e">
        <v>#N/A</v>
      </c>
      <c r="AG170" s="42" t="e">
        <v>#N/A</v>
      </c>
      <c r="AH170" s="42" t="e">
        <v>#N/A</v>
      </c>
      <c r="AI170" s="42" t="e">
        <v>#N/A</v>
      </c>
      <c r="AJ170" s="43" t="e">
        <v>#N/A</v>
      </c>
      <c r="AK170"/>
      <c r="AN170" s="41" t="s">
        <v>72</v>
      </c>
      <c r="AO170" s="42">
        <v>14.46394644291915</v>
      </c>
      <c r="AP170" s="42">
        <v>16.99507958527775</v>
      </c>
      <c r="AQ170" s="42">
        <v>19.806857502621895</v>
      </c>
      <c r="AR170" s="42">
        <v>0</v>
      </c>
      <c r="AS170" s="42">
        <v>0</v>
      </c>
      <c r="AT170" s="42">
        <v>0</v>
      </c>
      <c r="AU170" s="42">
        <v>0</v>
      </c>
      <c r="AV170" s="43">
        <v>0</v>
      </c>
      <c r="AW170"/>
    </row>
    <row r="171" spans="3:49" x14ac:dyDescent="0.25">
      <c r="C171" s="40" t="s">
        <v>575</v>
      </c>
      <c r="D171" s="41" t="s">
        <v>89</v>
      </c>
      <c r="E171" s="42">
        <v>3.7550000000000003</v>
      </c>
      <c r="F171" s="42">
        <v>5.3150000000000004</v>
      </c>
      <c r="G171" s="42">
        <v>6.08</v>
      </c>
      <c r="H171" s="42">
        <v>0</v>
      </c>
      <c r="I171" s="42">
        <v>0</v>
      </c>
      <c r="J171" s="42">
        <v>0</v>
      </c>
      <c r="K171" s="42">
        <v>0</v>
      </c>
      <c r="L171" s="43">
        <v>0</v>
      </c>
      <c r="M171"/>
      <c r="O171" s="6"/>
      <c r="P171" s="41" t="s">
        <v>89</v>
      </c>
      <c r="Q171" s="42">
        <v>40.247623164560707</v>
      </c>
      <c r="R171" s="42">
        <v>54.204541622104117</v>
      </c>
      <c r="S171" s="42">
        <v>60.315011028162729</v>
      </c>
      <c r="T171" s="42">
        <v>0</v>
      </c>
      <c r="U171" s="42">
        <v>0</v>
      </c>
      <c r="V171" s="42">
        <v>0</v>
      </c>
      <c r="W171" s="42">
        <v>0</v>
      </c>
      <c r="X171" s="43">
        <v>0</v>
      </c>
      <c r="Y171"/>
      <c r="Z171"/>
      <c r="AB171" s="41" t="s">
        <v>89</v>
      </c>
      <c r="AC171" s="42">
        <v>10.718408299483542</v>
      </c>
      <c r="AD171" s="42">
        <v>10.198408583650821</v>
      </c>
      <c r="AE171" s="42">
        <v>9.9202320770004491</v>
      </c>
      <c r="AF171" s="42" t="e">
        <v>#N/A</v>
      </c>
      <c r="AG171" s="42" t="e">
        <v>#N/A</v>
      </c>
      <c r="AH171" s="42" t="e">
        <v>#N/A</v>
      </c>
      <c r="AI171" s="42" t="e">
        <v>#N/A</v>
      </c>
      <c r="AJ171" s="43" t="e">
        <v>#N/A</v>
      </c>
      <c r="AK171"/>
      <c r="AN171" s="41" t="s">
        <v>89</v>
      </c>
      <c r="AO171" s="42">
        <v>2.0474092472192393</v>
      </c>
      <c r="AP171" s="42">
        <v>3.2946733750476218</v>
      </c>
      <c r="AQ171" s="42">
        <v>3.6945286594034892</v>
      </c>
      <c r="AR171" s="42">
        <v>0</v>
      </c>
      <c r="AS171" s="42">
        <v>0</v>
      </c>
      <c r="AT171" s="42">
        <v>0</v>
      </c>
      <c r="AU171" s="42">
        <v>0</v>
      </c>
      <c r="AV171" s="43">
        <v>0</v>
      </c>
      <c r="AW171"/>
    </row>
    <row r="172" spans="3:49" x14ac:dyDescent="0.25">
      <c r="C172" s="40" t="s">
        <v>575</v>
      </c>
      <c r="D172" s="41" t="s">
        <v>73</v>
      </c>
      <c r="E172" s="42">
        <v>19.343000000000004</v>
      </c>
      <c r="F172" s="42">
        <v>39.323000000000008</v>
      </c>
      <c r="G172" s="42">
        <v>43.161360999999999</v>
      </c>
      <c r="H172" s="42">
        <v>0</v>
      </c>
      <c r="I172" s="42">
        <v>0</v>
      </c>
      <c r="J172" s="42">
        <v>0</v>
      </c>
      <c r="K172" s="42">
        <v>0</v>
      </c>
      <c r="L172" s="43">
        <v>0</v>
      </c>
      <c r="M172"/>
      <c r="O172" s="6"/>
      <c r="P172" s="41" t="s">
        <v>73</v>
      </c>
      <c r="Q172" s="42">
        <v>252.59203180788211</v>
      </c>
      <c r="R172" s="42">
        <v>472.85491543756507</v>
      </c>
      <c r="S172" s="42">
        <v>505.7893951268581</v>
      </c>
      <c r="T172" s="42">
        <v>0</v>
      </c>
      <c r="U172" s="42">
        <v>0</v>
      </c>
      <c r="V172" s="42">
        <v>0</v>
      </c>
      <c r="W172" s="42">
        <v>0</v>
      </c>
      <c r="X172" s="43">
        <v>0</v>
      </c>
      <c r="Y172"/>
      <c r="Z172"/>
      <c r="AB172" s="41" t="s">
        <v>73</v>
      </c>
      <c r="AC172" s="42">
        <v>13.058575805608337</v>
      </c>
      <c r="AD172" s="42">
        <v>12.024894220623171</v>
      </c>
      <c r="AE172" s="42">
        <v>11.718569188002624</v>
      </c>
      <c r="AF172" s="42" t="e">
        <v>#N/A</v>
      </c>
      <c r="AG172" s="42" t="e">
        <v>#N/A</v>
      </c>
      <c r="AH172" s="42" t="e">
        <v>#N/A</v>
      </c>
      <c r="AI172" s="42" t="e">
        <v>#N/A</v>
      </c>
      <c r="AJ172" s="43" t="e">
        <v>#N/A</v>
      </c>
      <c r="AK172"/>
      <c r="AN172" s="41" t="s">
        <v>73</v>
      </c>
      <c r="AO172" s="42">
        <v>13.483883149815945</v>
      </c>
      <c r="AP172" s="42">
        <v>28.701510263311651</v>
      </c>
      <c r="AQ172" s="42">
        <v>34.085373046506817</v>
      </c>
      <c r="AR172" s="42">
        <v>0</v>
      </c>
      <c r="AS172" s="42">
        <v>0</v>
      </c>
      <c r="AT172" s="42">
        <v>0</v>
      </c>
      <c r="AU172" s="42">
        <v>0</v>
      </c>
      <c r="AV172" s="43">
        <v>0</v>
      </c>
      <c r="AW172"/>
    </row>
    <row r="173" spans="3:49" hidden="1" x14ac:dyDescent="0.25">
      <c r="C173" s="40" t="s">
        <v>576</v>
      </c>
      <c r="D173" s="41">
        <v>0</v>
      </c>
      <c r="E173" s="42">
        <v>0</v>
      </c>
      <c r="F173" s="42">
        <v>0</v>
      </c>
      <c r="G173" s="42">
        <v>0</v>
      </c>
      <c r="H173" s="42">
        <v>0</v>
      </c>
      <c r="I173" s="42">
        <v>0</v>
      </c>
      <c r="J173" s="42">
        <v>0</v>
      </c>
      <c r="K173" s="42">
        <v>0</v>
      </c>
      <c r="L173" s="43">
        <v>0</v>
      </c>
      <c r="M173"/>
      <c r="O173" s="6"/>
      <c r="P173" s="41">
        <v>0</v>
      </c>
      <c r="Q173" s="42">
        <v>0</v>
      </c>
      <c r="R173" s="42">
        <v>0</v>
      </c>
      <c r="S173" s="42">
        <v>0</v>
      </c>
      <c r="T173" s="42">
        <v>0</v>
      </c>
      <c r="U173" s="42">
        <v>0</v>
      </c>
      <c r="V173" s="42">
        <v>0</v>
      </c>
      <c r="W173" s="42">
        <v>0</v>
      </c>
      <c r="X173" s="43">
        <v>0</v>
      </c>
      <c r="Y173"/>
      <c r="Z173"/>
      <c r="AB173" s="41">
        <v>0</v>
      </c>
      <c r="AC173" s="42" t="e">
        <v>#N/A</v>
      </c>
      <c r="AD173" s="42" t="e">
        <v>#N/A</v>
      </c>
      <c r="AE173" s="42" t="e">
        <v>#N/A</v>
      </c>
      <c r="AF173" s="42" t="e">
        <v>#N/A</v>
      </c>
      <c r="AG173" s="42" t="e">
        <v>#N/A</v>
      </c>
      <c r="AH173" s="42" t="e">
        <v>#N/A</v>
      </c>
      <c r="AI173" s="42" t="e">
        <v>#N/A</v>
      </c>
      <c r="AJ173" s="43" t="e">
        <v>#N/A</v>
      </c>
      <c r="AK173"/>
      <c r="AN173" s="41">
        <v>0</v>
      </c>
      <c r="AO173" s="42">
        <v>0</v>
      </c>
      <c r="AP173" s="42">
        <v>0</v>
      </c>
      <c r="AQ173" s="42">
        <v>0</v>
      </c>
      <c r="AR173" s="42">
        <v>0</v>
      </c>
      <c r="AS173" s="42">
        <v>0</v>
      </c>
      <c r="AT173" s="42">
        <v>0</v>
      </c>
      <c r="AU173" s="42">
        <v>0</v>
      </c>
      <c r="AV173" s="43">
        <v>0</v>
      </c>
      <c r="AW173"/>
    </row>
    <row r="174" spans="3:49" hidden="1" x14ac:dyDescent="0.25">
      <c r="C174" s="40" t="s">
        <v>576</v>
      </c>
      <c r="D174" s="41">
        <v>0</v>
      </c>
      <c r="E174" s="42">
        <v>0</v>
      </c>
      <c r="F174" s="42">
        <v>0</v>
      </c>
      <c r="G174" s="42">
        <v>0</v>
      </c>
      <c r="H174" s="42">
        <v>0</v>
      </c>
      <c r="I174" s="42">
        <v>0</v>
      </c>
      <c r="J174" s="42">
        <v>0</v>
      </c>
      <c r="K174" s="42">
        <v>0</v>
      </c>
      <c r="L174" s="43">
        <v>0</v>
      </c>
      <c r="M174"/>
      <c r="O174" s="6"/>
      <c r="P174" s="41">
        <v>0</v>
      </c>
      <c r="Q174" s="42">
        <v>0</v>
      </c>
      <c r="R174" s="42">
        <v>0</v>
      </c>
      <c r="S174" s="42">
        <v>0</v>
      </c>
      <c r="T174" s="42">
        <v>0</v>
      </c>
      <c r="U174" s="42">
        <v>0</v>
      </c>
      <c r="V174" s="42">
        <v>0</v>
      </c>
      <c r="W174" s="42">
        <v>0</v>
      </c>
      <c r="X174" s="43">
        <v>0</v>
      </c>
      <c r="Y174"/>
      <c r="Z174"/>
      <c r="AB174" s="41">
        <v>0</v>
      </c>
      <c r="AC174" s="42" t="e">
        <v>#N/A</v>
      </c>
      <c r="AD174" s="42" t="e">
        <v>#N/A</v>
      </c>
      <c r="AE174" s="42" t="e">
        <v>#N/A</v>
      </c>
      <c r="AF174" s="42" t="e">
        <v>#N/A</v>
      </c>
      <c r="AG174" s="42" t="e">
        <v>#N/A</v>
      </c>
      <c r="AH174" s="42" t="e">
        <v>#N/A</v>
      </c>
      <c r="AI174" s="42" t="e">
        <v>#N/A</v>
      </c>
      <c r="AJ174" s="43" t="e">
        <v>#N/A</v>
      </c>
      <c r="AK174"/>
      <c r="AN174" s="41">
        <v>0</v>
      </c>
      <c r="AO174" s="42">
        <v>0</v>
      </c>
      <c r="AP174" s="42">
        <v>0</v>
      </c>
      <c r="AQ174" s="42">
        <v>0</v>
      </c>
      <c r="AR174" s="42">
        <v>0</v>
      </c>
      <c r="AS174" s="42">
        <v>0</v>
      </c>
      <c r="AT174" s="42">
        <v>0</v>
      </c>
      <c r="AU174" s="42">
        <v>0</v>
      </c>
      <c r="AV174" s="43">
        <v>0</v>
      </c>
      <c r="AW174"/>
    </row>
    <row r="175" spans="3:49" hidden="1" x14ac:dyDescent="0.25">
      <c r="C175" s="40" t="s">
        <v>576</v>
      </c>
      <c r="D175" s="41">
        <v>0</v>
      </c>
      <c r="E175" s="42">
        <v>0</v>
      </c>
      <c r="F175" s="42">
        <v>0</v>
      </c>
      <c r="G175" s="42">
        <v>0</v>
      </c>
      <c r="H175" s="42">
        <v>0</v>
      </c>
      <c r="I175" s="42">
        <v>0</v>
      </c>
      <c r="J175" s="42">
        <v>0</v>
      </c>
      <c r="K175" s="42">
        <v>0</v>
      </c>
      <c r="L175" s="43">
        <v>0</v>
      </c>
      <c r="M175"/>
      <c r="O175" s="6"/>
      <c r="P175" s="41">
        <v>0</v>
      </c>
      <c r="Q175" s="42">
        <v>0</v>
      </c>
      <c r="R175" s="42">
        <v>0</v>
      </c>
      <c r="S175" s="42">
        <v>0</v>
      </c>
      <c r="T175" s="42">
        <v>0</v>
      </c>
      <c r="U175" s="42">
        <v>0</v>
      </c>
      <c r="V175" s="42">
        <v>0</v>
      </c>
      <c r="W175" s="42">
        <v>0</v>
      </c>
      <c r="X175" s="43">
        <v>0</v>
      </c>
      <c r="Y175"/>
      <c r="Z175"/>
      <c r="AB175" s="41">
        <v>0</v>
      </c>
      <c r="AC175" s="42" t="e">
        <v>#N/A</v>
      </c>
      <c r="AD175" s="42" t="e">
        <v>#N/A</v>
      </c>
      <c r="AE175" s="42" t="e">
        <v>#N/A</v>
      </c>
      <c r="AF175" s="42" t="e">
        <v>#N/A</v>
      </c>
      <c r="AG175" s="42" t="e">
        <v>#N/A</v>
      </c>
      <c r="AH175" s="42" t="e">
        <v>#N/A</v>
      </c>
      <c r="AI175" s="42" t="e">
        <v>#N/A</v>
      </c>
      <c r="AJ175" s="43" t="e">
        <v>#N/A</v>
      </c>
      <c r="AK175"/>
      <c r="AN175" s="41">
        <v>0</v>
      </c>
      <c r="AO175" s="42">
        <v>0</v>
      </c>
      <c r="AP175" s="42">
        <v>0</v>
      </c>
      <c r="AQ175" s="42">
        <v>0</v>
      </c>
      <c r="AR175" s="42">
        <v>0</v>
      </c>
      <c r="AS175" s="42">
        <v>0</v>
      </c>
      <c r="AT175" s="42">
        <v>0</v>
      </c>
      <c r="AU175" s="42">
        <v>0</v>
      </c>
      <c r="AV175" s="43">
        <v>0</v>
      </c>
      <c r="AW175"/>
    </row>
    <row r="176" spans="3:49" hidden="1" x14ac:dyDescent="0.25">
      <c r="C176" s="40" t="s">
        <v>576</v>
      </c>
      <c r="D176" s="41">
        <v>0</v>
      </c>
      <c r="E176" s="42">
        <v>0</v>
      </c>
      <c r="F176" s="42">
        <v>0</v>
      </c>
      <c r="G176" s="42">
        <v>0</v>
      </c>
      <c r="H176" s="42">
        <v>0</v>
      </c>
      <c r="I176" s="42">
        <v>0</v>
      </c>
      <c r="J176" s="42">
        <v>0</v>
      </c>
      <c r="K176" s="42">
        <v>0</v>
      </c>
      <c r="L176" s="43">
        <v>0</v>
      </c>
      <c r="M176"/>
      <c r="O176" s="6"/>
      <c r="P176" s="41">
        <v>0</v>
      </c>
      <c r="Q176" s="42">
        <v>0</v>
      </c>
      <c r="R176" s="42">
        <v>0</v>
      </c>
      <c r="S176" s="42">
        <v>0</v>
      </c>
      <c r="T176" s="42">
        <v>0</v>
      </c>
      <c r="U176" s="42">
        <v>0</v>
      </c>
      <c r="V176" s="42">
        <v>0</v>
      </c>
      <c r="W176" s="42">
        <v>0</v>
      </c>
      <c r="X176" s="43">
        <v>0</v>
      </c>
      <c r="Y176"/>
      <c r="Z176"/>
      <c r="AB176" s="41">
        <v>0</v>
      </c>
      <c r="AC176" s="42" t="e">
        <v>#N/A</v>
      </c>
      <c r="AD176" s="42" t="e">
        <v>#N/A</v>
      </c>
      <c r="AE176" s="42" t="e">
        <v>#N/A</v>
      </c>
      <c r="AF176" s="42" t="e">
        <v>#N/A</v>
      </c>
      <c r="AG176" s="42" t="e">
        <v>#N/A</v>
      </c>
      <c r="AH176" s="42" t="e">
        <v>#N/A</v>
      </c>
      <c r="AI176" s="42" t="e">
        <v>#N/A</v>
      </c>
      <c r="AJ176" s="43" t="e">
        <v>#N/A</v>
      </c>
      <c r="AK176"/>
      <c r="AN176" s="41">
        <v>0</v>
      </c>
      <c r="AO176" s="42">
        <v>0</v>
      </c>
      <c r="AP176" s="42">
        <v>0</v>
      </c>
      <c r="AQ176" s="42">
        <v>0</v>
      </c>
      <c r="AR176" s="42">
        <v>0</v>
      </c>
      <c r="AS176" s="42">
        <v>0</v>
      </c>
      <c r="AT176" s="42">
        <v>0</v>
      </c>
      <c r="AU176" s="42">
        <v>0</v>
      </c>
      <c r="AV176" s="43">
        <v>0</v>
      </c>
      <c r="AW176"/>
    </row>
    <row r="177" spans="3:49" hidden="1" x14ac:dyDescent="0.25">
      <c r="C177" s="40" t="s">
        <v>576</v>
      </c>
      <c r="D177" s="41">
        <v>0</v>
      </c>
      <c r="E177" s="42">
        <v>0</v>
      </c>
      <c r="F177" s="42">
        <v>0</v>
      </c>
      <c r="G177" s="42">
        <v>0</v>
      </c>
      <c r="H177" s="42">
        <v>0</v>
      </c>
      <c r="I177" s="42">
        <v>0</v>
      </c>
      <c r="J177" s="42">
        <v>0</v>
      </c>
      <c r="K177" s="42">
        <v>0</v>
      </c>
      <c r="L177" s="43">
        <v>0</v>
      </c>
      <c r="M177"/>
      <c r="O177" s="6"/>
      <c r="P177" s="41">
        <v>0</v>
      </c>
      <c r="Q177" s="42">
        <v>0</v>
      </c>
      <c r="R177" s="42">
        <v>0</v>
      </c>
      <c r="S177" s="42">
        <v>0</v>
      </c>
      <c r="T177" s="42">
        <v>0</v>
      </c>
      <c r="U177" s="42">
        <v>0</v>
      </c>
      <c r="V177" s="42">
        <v>0</v>
      </c>
      <c r="W177" s="42">
        <v>0</v>
      </c>
      <c r="X177" s="43">
        <v>0</v>
      </c>
      <c r="Y177"/>
      <c r="Z177"/>
      <c r="AB177" s="41">
        <v>0</v>
      </c>
      <c r="AC177" s="42" t="e">
        <v>#N/A</v>
      </c>
      <c r="AD177" s="42" t="e">
        <v>#N/A</v>
      </c>
      <c r="AE177" s="42" t="e">
        <v>#N/A</v>
      </c>
      <c r="AF177" s="42" t="e">
        <v>#N/A</v>
      </c>
      <c r="AG177" s="42" t="e">
        <v>#N/A</v>
      </c>
      <c r="AH177" s="42" t="e">
        <v>#N/A</v>
      </c>
      <c r="AI177" s="42" t="e">
        <v>#N/A</v>
      </c>
      <c r="AJ177" s="43" t="e">
        <v>#N/A</v>
      </c>
      <c r="AK177"/>
      <c r="AN177" s="41">
        <v>0</v>
      </c>
      <c r="AO177" s="42">
        <v>0</v>
      </c>
      <c r="AP177" s="42">
        <v>0</v>
      </c>
      <c r="AQ177" s="42">
        <v>0</v>
      </c>
      <c r="AR177" s="42">
        <v>0</v>
      </c>
      <c r="AS177" s="42">
        <v>0</v>
      </c>
      <c r="AT177" s="42">
        <v>0</v>
      </c>
      <c r="AU177" s="42">
        <v>0</v>
      </c>
      <c r="AV177" s="43">
        <v>0</v>
      </c>
      <c r="AW177"/>
    </row>
    <row r="178" spans="3:49" hidden="1" x14ac:dyDescent="0.25">
      <c r="C178" s="40" t="s">
        <v>576</v>
      </c>
      <c r="D178" s="41">
        <v>0</v>
      </c>
      <c r="E178" s="42">
        <v>0</v>
      </c>
      <c r="F178" s="42">
        <v>0</v>
      </c>
      <c r="G178" s="42">
        <v>0</v>
      </c>
      <c r="H178" s="42">
        <v>0</v>
      </c>
      <c r="I178" s="42">
        <v>0</v>
      </c>
      <c r="J178" s="42">
        <v>0</v>
      </c>
      <c r="K178" s="42">
        <v>0</v>
      </c>
      <c r="L178" s="43">
        <v>0</v>
      </c>
      <c r="M178"/>
      <c r="O178" s="6"/>
      <c r="P178" s="41">
        <v>0</v>
      </c>
      <c r="Q178" s="42">
        <v>0</v>
      </c>
      <c r="R178" s="42">
        <v>0</v>
      </c>
      <c r="S178" s="42">
        <v>0</v>
      </c>
      <c r="T178" s="42">
        <v>0</v>
      </c>
      <c r="U178" s="42">
        <v>0</v>
      </c>
      <c r="V178" s="42">
        <v>0</v>
      </c>
      <c r="W178" s="42">
        <v>0</v>
      </c>
      <c r="X178" s="43">
        <v>0</v>
      </c>
      <c r="Y178"/>
      <c r="Z178"/>
      <c r="AB178" s="41">
        <v>0</v>
      </c>
      <c r="AC178" s="42" t="e">
        <v>#N/A</v>
      </c>
      <c r="AD178" s="42" t="e">
        <v>#N/A</v>
      </c>
      <c r="AE178" s="42" t="e">
        <v>#N/A</v>
      </c>
      <c r="AF178" s="42" t="e">
        <v>#N/A</v>
      </c>
      <c r="AG178" s="42" t="e">
        <v>#N/A</v>
      </c>
      <c r="AH178" s="42" t="e">
        <v>#N/A</v>
      </c>
      <c r="AI178" s="42" t="e">
        <v>#N/A</v>
      </c>
      <c r="AJ178" s="43" t="e">
        <v>#N/A</v>
      </c>
      <c r="AK178"/>
      <c r="AN178" s="41">
        <v>0</v>
      </c>
      <c r="AO178" s="42">
        <v>0</v>
      </c>
      <c r="AP178" s="42">
        <v>0</v>
      </c>
      <c r="AQ178" s="42">
        <v>0</v>
      </c>
      <c r="AR178" s="42">
        <v>0</v>
      </c>
      <c r="AS178" s="42">
        <v>0</v>
      </c>
      <c r="AT178" s="42">
        <v>0</v>
      </c>
      <c r="AU178" s="42">
        <v>0</v>
      </c>
      <c r="AV178" s="43">
        <v>0</v>
      </c>
      <c r="AW178"/>
    </row>
    <row r="179" spans="3:49" hidden="1" x14ac:dyDescent="0.25">
      <c r="C179" s="40" t="s">
        <v>576</v>
      </c>
      <c r="D179" s="41">
        <v>0</v>
      </c>
      <c r="E179" s="42">
        <v>0</v>
      </c>
      <c r="F179" s="42">
        <v>0</v>
      </c>
      <c r="G179" s="42">
        <v>0</v>
      </c>
      <c r="H179" s="42">
        <v>0</v>
      </c>
      <c r="I179" s="42">
        <v>0</v>
      </c>
      <c r="J179" s="42">
        <v>0</v>
      </c>
      <c r="K179" s="42">
        <v>0</v>
      </c>
      <c r="L179" s="43">
        <v>0</v>
      </c>
      <c r="M179"/>
      <c r="O179" s="6"/>
      <c r="P179" s="41">
        <v>0</v>
      </c>
      <c r="Q179" s="42">
        <v>0</v>
      </c>
      <c r="R179" s="42">
        <v>0</v>
      </c>
      <c r="S179" s="42">
        <v>0</v>
      </c>
      <c r="T179" s="42">
        <v>0</v>
      </c>
      <c r="U179" s="42">
        <v>0</v>
      </c>
      <c r="V179" s="42">
        <v>0</v>
      </c>
      <c r="W179" s="42">
        <v>0</v>
      </c>
      <c r="X179" s="43">
        <v>0</v>
      </c>
      <c r="Y179"/>
      <c r="Z179"/>
      <c r="AB179" s="41">
        <v>0</v>
      </c>
      <c r="AC179" s="42" t="e">
        <v>#N/A</v>
      </c>
      <c r="AD179" s="42" t="e">
        <v>#N/A</v>
      </c>
      <c r="AE179" s="42" t="e">
        <v>#N/A</v>
      </c>
      <c r="AF179" s="42" t="e">
        <v>#N/A</v>
      </c>
      <c r="AG179" s="42" t="e">
        <v>#N/A</v>
      </c>
      <c r="AH179" s="42" t="e">
        <v>#N/A</v>
      </c>
      <c r="AI179" s="42" t="e">
        <v>#N/A</v>
      </c>
      <c r="AJ179" s="43" t="e">
        <v>#N/A</v>
      </c>
      <c r="AK179"/>
      <c r="AN179" s="41">
        <v>0</v>
      </c>
      <c r="AO179" s="42">
        <v>0</v>
      </c>
      <c r="AP179" s="42">
        <v>0</v>
      </c>
      <c r="AQ179" s="42">
        <v>0</v>
      </c>
      <c r="AR179" s="42">
        <v>0</v>
      </c>
      <c r="AS179" s="42">
        <v>0</v>
      </c>
      <c r="AT179" s="42">
        <v>0</v>
      </c>
      <c r="AU179" s="42">
        <v>0</v>
      </c>
      <c r="AV179" s="43">
        <v>0</v>
      </c>
      <c r="AW179"/>
    </row>
    <row r="180" spans="3:49" hidden="1" x14ac:dyDescent="0.25">
      <c r="C180" s="40" t="s">
        <v>576</v>
      </c>
      <c r="D180" s="41">
        <v>0</v>
      </c>
      <c r="E180" s="42">
        <v>0</v>
      </c>
      <c r="F180" s="42">
        <v>0</v>
      </c>
      <c r="G180" s="42">
        <v>0</v>
      </c>
      <c r="H180" s="42">
        <v>0</v>
      </c>
      <c r="I180" s="42">
        <v>0</v>
      </c>
      <c r="J180" s="42">
        <v>0</v>
      </c>
      <c r="K180" s="42">
        <v>0</v>
      </c>
      <c r="L180" s="43">
        <v>0</v>
      </c>
      <c r="M180"/>
      <c r="O180" s="6"/>
      <c r="P180" s="41">
        <v>0</v>
      </c>
      <c r="Q180" s="42">
        <v>0</v>
      </c>
      <c r="R180" s="42">
        <v>0</v>
      </c>
      <c r="S180" s="42">
        <v>0</v>
      </c>
      <c r="T180" s="42">
        <v>0</v>
      </c>
      <c r="U180" s="42">
        <v>0</v>
      </c>
      <c r="V180" s="42">
        <v>0</v>
      </c>
      <c r="W180" s="42">
        <v>0</v>
      </c>
      <c r="X180" s="43">
        <v>0</v>
      </c>
      <c r="Y180"/>
      <c r="Z180"/>
      <c r="AB180" s="41">
        <v>0</v>
      </c>
      <c r="AC180" s="42" t="e">
        <v>#N/A</v>
      </c>
      <c r="AD180" s="42" t="e">
        <v>#N/A</v>
      </c>
      <c r="AE180" s="42" t="e">
        <v>#N/A</v>
      </c>
      <c r="AF180" s="42" t="e">
        <v>#N/A</v>
      </c>
      <c r="AG180" s="42" t="e">
        <v>#N/A</v>
      </c>
      <c r="AH180" s="42" t="e">
        <v>#N/A</v>
      </c>
      <c r="AI180" s="42" t="e">
        <v>#N/A</v>
      </c>
      <c r="AJ180" s="43" t="e">
        <v>#N/A</v>
      </c>
      <c r="AK180"/>
      <c r="AN180" s="41">
        <v>0</v>
      </c>
      <c r="AO180" s="42">
        <v>0</v>
      </c>
      <c r="AP180" s="42">
        <v>0</v>
      </c>
      <c r="AQ180" s="42">
        <v>0</v>
      </c>
      <c r="AR180" s="42">
        <v>0</v>
      </c>
      <c r="AS180" s="42">
        <v>0</v>
      </c>
      <c r="AT180" s="42">
        <v>0</v>
      </c>
      <c r="AU180" s="42">
        <v>0</v>
      </c>
      <c r="AV180" s="43">
        <v>0</v>
      </c>
      <c r="AW180"/>
    </row>
    <row r="181" spans="3:49" hidden="1" x14ac:dyDescent="0.25">
      <c r="C181" s="40" t="s">
        <v>576</v>
      </c>
      <c r="D181" s="41">
        <v>0</v>
      </c>
      <c r="E181" s="42">
        <v>0</v>
      </c>
      <c r="F181" s="42">
        <v>0</v>
      </c>
      <c r="G181" s="42">
        <v>0</v>
      </c>
      <c r="H181" s="42">
        <v>0</v>
      </c>
      <c r="I181" s="42">
        <v>0</v>
      </c>
      <c r="J181" s="42">
        <v>0</v>
      </c>
      <c r="K181" s="42">
        <v>0</v>
      </c>
      <c r="L181" s="43">
        <v>0</v>
      </c>
      <c r="M181"/>
      <c r="O181" s="6"/>
      <c r="P181" s="41">
        <v>0</v>
      </c>
      <c r="Q181" s="42">
        <v>0</v>
      </c>
      <c r="R181" s="42">
        <v>0</v>
      </c>
      <c r="S181" s="42">
        <v>0</v>
      </c>
      <c r="T181" s="42">
        <v>0</v>
      </c>
      <c r="U181" s="42">
        <v>0</v>
      </c>
      <c r="V181" s="42">
        <v>0</v>
      </c>
      <c r="W181" s="42">
        <v>0</v>
      </c>
      <c r="X181" s="43">
        <v>0</v>
      </c>
      <c r="Y181"/>
      <c r="Z181"/>
      <c r="AB181" s="41">
        <v>0</v>
      </c>
      <c r="AC181" s="42" t="e">
        <v>#N/A</v>
      </c>
      <c r="AD181" s="42" t="e">
        <v>#N/A</v>
      </c>
      <c r="AE181" s="42" t="e">
        <v>#N/A</v>
      </c>
      <c r="AF181" s="42" t="e">
        <v>#N/A</v>
      </c>
      <c r="AG181" s="42" t="e">
        <v>#N/A</v>
      </c>
      <c r="AH181" s="42" t="e">
        <v>#N/A</v>
      </c>
      <c r="AI181" s="42" t="e">
        <v>#N/A</v>
      </c>
      <c r="AJ181" s="43" t="e">
        <v>#N/A</v>
      </c>
      <c r="AK181"/>
      <c r="AN181" s="41">
        <v>0</v>
      </c>
      <c r="AO181" s="42">
        <v>0</v>
      </c>
      <c r="AP181" s="42">
        <v>0</v>
      </c>
      <c r="AQ181" s="42">
        <v>0</v>
      </c>
      <c r="AR181" s="42">
        <v>0</v>
      </c>
      <c r="AS181" s="42">
        <v>0</v>
      </c>
      <c r="AT181" s="42">
        <v>0</v>
      </c>
      <c r="AU181" s="42">
        <v>0</v>
      </c>
      <c r="AV181" s="43">
        <v>0</v>
      </c>
      <c r="AW181"/>
    </row>
    <row r="182" spans="3:49" x14ac:dyDescent="0.25">
      <c r="C182" s="40" t="s">
        <v>575</v>
      </c>
      <c r="D182" s="41" t="s">
        <v>105</v>
      </c>
      <c r="E182" s="42">
        <v>0</v>
      </c>
      <c r="F182" s="42">
        <v>0</v>
      </c>
      <c r="G182" s="42">
        <v>0</v>
      </c>
      <c r="H182" s="42">
        <v>162.120893</v>
      </c>
      <c r="I182" s="42">
        <v>172.47348</v>
      </c>
      <c r="J182" s="42">
        <v>184.16010399999999</v>
      </c>
      <c r="K182" s="42">
        <v>197.37761799999998</v>
      </c>
      <c r="L182" s="43">
        <v>0</v>
      </c>
      <c r="M182"/>
      <c r="O182" s="6"/>
      <c r="P182" s="41" t="s">
        <v>105</v>
      </c>
      <c r="Q182" s="42">
        <v>0</v>
      </c>
      <c r="R182" s="42">
        <v>0</v>
      </c>
      <c r="S182" s="42">
        <v>0</v>
      </c>
      <c r="T182" s="42">
        <v>2372.2791346108806</v>
      </c>
      <c r="U182" s="42">
        <v>2403.760620996798</v>
      </c>
      <c r="V182" s="42">
        <v>2445.385839719901</v>
      </c>
      <c r="W182" s="42">
        <v>2500.9867156327527</v>
      </c>
      <c r="X182" s="43">
        <v>0</v>
      </c>
      <c r="Y182"/>
      <c r="Z182"/>
      <c r="AB182" s="41" t="s">
        <v>105</v>
      </c>
      <c r="AC182" s="42" t="e">
        <v>#N/A</v>
      </c>
      <c r="AD182" s="42" t="e">
        <v>#N/A</v>
      </c>
      <c r="AE182" s="42" t="e">
        <v>#N/A</v>
      </c>
      <c r="AF182" s="42">
        <v>14.632778605598235</v>
      </c>
      <c r="AG182" s="42">
        <v>13.936986839929235</v>
      </c>
      <c r="AH182" s="42">
        <v>13.2785863311627</v>
      </c>
      <c r="AI182" s="42">
        <v>12.671075580782178</v>
      </c>
      <c r="AJ182" s="43" t="e">
        <v>#N/A</v>
      </c>
      <c r="AK182"/>
      <c r="AN182" s="41" t="s">
        <v>105</v>
      </c>
      <c r="AO182" s="42">
        <v>0</v>
      </c>
      <c r="AP182" s="42">
        <v>0</v>
      </c>
      <c r="AQ182" s="42">
        <v>0</v>
      </c>
      <c r="AR182" s="42">
        <v>136.39402918149653</v>
      </c>
      <c r="AS182" s="42">
        <v>145.21879960502065</v>
      </c>
      <c r="AT182" s="42">
        <v>155.30394470539005</v>
      </c>
      <c r="AU182" s="42">
        <v>166.8448482352141</v>
      </c>
      <c r="AV182" s="43">
        <v>0</v>
      </c>
      <c r="AW182"/>
    </row>
    <row r="183" spans="3:49" ht="14.4" thickBot="1" x14ac:dyDescent="0.3">
      <c r="C183"/>
      <c r="D183" s="44" t="s">
        <v>91</v>
      </c>
      <c r="E183" s="45">
        <v>125.584726</v>
      </c>
      <c r="F183" s="45">
        <v>146.83629200000001</v>
      </c>
      <c r="G183" s="45">
        <v>153.11167599999999</v>
      </c>
      <c r="H183" s="45">
        <v>162.120893</v>
      </c>
      <c r="I183" s="45">
        <v>172.47348</v>
      </c>
      <c r="J183" s="45">
        <v>184.16010399999999</v>
      </c>
      <c r="K183" s="45">
        <v>197.37761799999998</v>
      </c>
      <c r="L183" s="46">
        <v>0</v>
      </c>
      <c r="M183"/>
      <c r="O183" s="6"/>
      <c r="P183" s="44" t="s">
        <v>91</v>
      </c>
      <c r="Q183" s="45">
        <v>2346.8225472182457</v>
      </c>
      <c r="R183" s="45">
        <v>2411.3970683593916</v>
      </c>
      <c r="S183" s="45">
        <v>2389.3438960488215</v>
      </c>
      <c r="T183" s="45">
        <v>2372.2791346108806</v>
      </c>
      <c r="U183" s="45">
        <v>2403.760620996798</v>
      </c>
      <c r="V183" s="45">
        <v>2445.385839719901</v>
      </c>
      <c r="W183" s="45">
        <v>2500.9867156327527</v>
      </c>
      <c r="X183" s="46">
        <v>0</v>
      </c>
      <c r="Y183"/>
      <c r="Z183"/>
      <c r="AB183" s="44" t="s">
        <v>91</v>
      </c>
      <c r="AC183" s="45">
        <v>18.687165405912864</v>
      </c>
      <c r="AD183" s="45">
        <v>16.422350602257044</v>
      </c>
      <c r="AE183" s="45">
        <v>15.605236376935888</v>
      </c>
      <c r="AF183" s="45">
        <v>14.632778605598235</v>
      </c>
      <c r="AG183" s="45">
        <v>13.936986839929235</v>
      </c>
      <c r="AH183" s="45">
        <v>13.2785863311627</v>
      </c>
      <c r="AI183" s="45">
        <v>12.671075580782178</v>
      </c>
      <c r="AJ183" s="46" t="e">
        <v>#N/A</v>
      </c>
      <c r="AK183"/>
      <c r="AN183" s="44" t="s">
        <v>91</v>
      </c>
      <c r="AO183" s="45">
        <v>96.511614625032308</v>
      </c>
      <c r="AP183" s="45">
        <v>114.77276244104078</v>
      </c>
      <c r="AQ183" s="45">
        <v>124.72203808082976</v>
      </c>
      <c r="AR183" s="45">
        <v>136.39402918149653</v>
      </c>
      <c r="AS183" s="45">
        <v>145.21879960502065</v>
      </c>
      <c r="AT183" s="45">
        <v>155.30394470539005</v>
      </c>
      <c r="AU183" s="45">
        <v>166.8448482352141</v>
      </c>
      <c r="AV183" s="46">
        <v>0</v>
      </c>
      <c r="AW183"/>
    </row>
    <row r="184" spans="3:49" x14ac:dyDescent="0.25">
      <c r="D184" s="47"/>
      <c r="E184" s="48"/>
      <c r="F184" s="48"/>
      <c r="G184" s="48"/>
      <c r="H184" s="48"/>
      <c r="I184" s="48"/>
      <c r="J184" s="48"/>
      <c r="K184" s="48"/>
      <c r="L184" s="48"/>
      <c r="M184"/>
      <c r="O184" s="6"/>
      <c r="P184" s="47"/>
      <c r="Q184" s="48"/>
      <c r="R184" s="48"/>
      <c r="S184" s="48"/>
      <c r="T184" s="48"/>
      <c r="U184" s="48"/>
      <c r="V184" s="48"/>
      <c r="W184" s="48"/>
      <c r="X184" s="48"/>
      <c r="Y184"/>
      <c r="Z184"/>
      <c r="AB184" s="47"/>
      <c r="AC184" s="48"/>
      <c r="AD184" s="48"/>
      <c r="AE184" s="48"/>
      <c r="AF184" s="48"/>
      <c r="AG184" s="48"/>
      <c r="AH184" s="48"/>
      <c r="AI184" s="48"/>
      <c r="AJ184" s="48"/>
      <c r="AK184"/>
      <c r="AN184" s="47"/>
      <c r="AO184" s="48"/>
      <c r="AP184" s="48"/>
      <c r="AQ184" s="48"/>
      <c r="AR184" s="48"/>
      <c r="AS184" s="48"/>
      <c r="AT184" s="48"/>
      <c r="AU184" s="48"/>
      <c r="AV184" s="48"/>
      <c r="AW184"/>
    </row>
    <row r="185" spans="3:49" x14ac:dyDescent="0.25">
      <c r="D185" s="47"/>
      <c r="E185" s="48"/>
      <c r="F185" s="48"/>
      <c r="G185" s="48"/>
      <c r="H185" s="48"/>
      <c r="I185" s="48"/>
      <c r="J185" s="48"/>
      <c r="K185" s="48"/>
      <c r="L185" s="48"/>
      <c r="M185"/>
      <c r="O185" s="6"/>
      <c r="P185" s="47"/>
      <c r="Q185" s="48"/>
      <c r="R185" s="48"/>
      <c r="S185" s="48"/>
      <c r="T185" s="48"/>
      <c r="U185" s="48"/>
      <c r="V185" s="48"/>
      <c r="W185" s="48"/>
      <c r="X185" s="48"/>
      <c r="Y185"/>
      <c r="Z185"/>
      <c r="AB185" s="47"/>
      <c r="AC185" s="48"/>
      <c r="AD185" s="48"/>
      <c r="AE185" s="48"/>
      <c r="AF185" s="48"/>
      <c r="AG185" s="48"/>
      <c r="AH185" s="48"/>
      <c r="AI185" s="48"/>
      <c r="AJ185" s="48"/>
      <c r="AK185"/>
      <c r="AN185" s="47"/>
      <c r="AO185" s="48"/>
      <c r="AP185" s="48"/>
      <c r="AQ185" s="48"/>
      <c r="AR185" s="48"/>
      <c r="AS185" s="48"/>
      <c r="AT185" s="48"/>
      <c r="AU185" s="48"/>
      <c r="AV185" s="48"/>
      <c r="AW185"/>
    </row>
    <row r="186" spans="3:49" ht="14.4" thickBot="1" x14ac:dyDescent="0.3">
      <c r="D186" s="36" t="s">
        <v>356</v>
      </c>
      <c r="K186" s="35"/>
      <c r="L186" s="35"/>
      <c r="M186"/>
      <c r="O186" s="6"/>
      <c r="P186" s="36"/>
      <c r="Q186" s="35" t="s">
        <v>357</v>
      </c>
      <c r="W186" s="35"/>
      <c r="X186" s="35"/>
      <c r="Y186"/>
      <c r="Z186"/>
      <c r="AB186" s="36" t="s">
        <v>445</v>
      </c>
      <c r="AI186" s="35"/>
      <c r="AJ186" s="35"/>
      <c r="AK186"/>
      <c r="AN186" s="36" t="s">
        <v>326</v>
      </c>
      <c r="AU186" s="35"/>
      <c r="AV186" s="35"/>
      <c r="AW186"/>
    </row>
    <row r="187" spans="3:49" x14ac:dyDescent="0.25">
      <c r="D187" s="37"/>
      <c r="E187" s="68" t="s">
        <v>206</v>
      </c>
      <c r="F187" s="68" t="s">
        <v>137</v>
      </c>
      <c r="G187" s="168" t="s">
        <v>138</v>
      </c>
      <c r="H187" s="68" t="s">
        <v>207</v>
      </c>
      <c r="I187" s="68" t="s">
        <v>267</v>
      </c>
      <c r="J187" s="68" t="s">
        <v>421</v>
      </c>
      <c r="K187" s="68" t="s">
        <v>568</v>
      </c>
      <c r="L187" s="39" t="s">
        <v>577</v>
      </c>
      <c r="M187"/>
      <c r="O187" s="6"/>
      <c r="P187" s="37"/>
      <c r="Q187" s="68" t="s">
        <v>206</v>
      </c>
      <c r="R187" s="68" t="s">
        <v>137</v>
      </c>
      <c r="S187" s="168" t="s">
        <v>138</v>
      </c>
      <c r="T187" s="68" t="s">
        <v>207</v>
      </c>
      <c r="U187" s="68" t="s">
        <v>267</v>
      </c>
      <c r="V187" s="68" t="s">
        <v>421</v>
      </c>
      <c r="W187" s="68" t="s">
        <v>568</v>
      </c>
      <c r="X187" s="39" t="s">
        <v>577</v>
      </c>
      <c r="Y187"/>
      <c r="Z187"/>
      <c r="AB187" s="37"/>
      <c r="AC187" s="68" t="s">
        <v>206</v>
      </c>
      <c r="AD187" s="68" t="s">
        <v>137</v>
      </c>
      <c r="AE187" s="168" t="s">
        <v>138</v>
      </c>
      <c r="AF187" s="68" t="s">
        <v>207</v>
      </c>
      <c r="AG187" s="68" t="s">
        <v>267</v>
      </c>
      <c r="AH187" s="68" t="s">
        <v>421</v>
      </c>
      <c r="AI187" s="68" t="s">
        <v>568</v>
      </c>
      <c r="AJ187" s="39" t="s">
        <v>577</v>
      </c>
      <c r="AK187"/>
      <c r="AN187" s="37"/>
      <c r="AO187" s="68" t="s">
        <v>206</v>
      </c>
      <c r="AP187" s="68" t="s">
        <v>137</v>
      </c>
      <c r="AQ187" s="168" t="s">
        <v>138</v>
      </c>
      <c r="AR187" s="68" t="s">
        <v>207</v>
      </c>
      <c r="AS187" s="68" t="s">
        <v>267</v>
      </c>
      <c r="AT187" s="68" t="s">
        <v>421</v>
      </c>
      <c r="AU187" s="68" t="s">
        <v>568</v>
      </c>
      <c r="AV187" s="39" t="s">
        <v>577</v>
      </c>
      <c r="AW187"/>
    </row>
    <row r="188" spans="3:49" x14ac:dyDescent="0.25">
      <c r="C188" s="40" t="s">
        <v>575</v>
      </c>
      <c r="D188" s="41" t="s">
        <v>44</v>
      </c>
      <c r="E188" s="49">
        <v>2.3729000292599281E-3</v>
      </c>
      <c r="F188" s="49">
        <v>0</v>
      </c>
      <c r="G188" s="169">
        <v>0</v>
      </c>
      <c r="H188" s="49">
        <v>0</v>
      </c>
      <c r="I188" s="49">
        <v>0</v>
      </c>
      <c r="J188" s="49">
        <v>0</v>
      </c>
      <c r="K188" s="49">
        <v>0</v>
      </c>
      <c r="L188" s="50" t="e">
        <v>#DIV/0!</v>
      </c>
      <c r="M188"/>
      <c r="O188" s="6"/>
      <c r="P188" s="41" t="s">
        <v>44</v>
      </c>
      <c r="Q188" s="49">
        <v>1.3930969280969746E-3</v>
      </c>
      <c r="R188" s="49">
        <v>0</v>
      </c>
      <c r="S188" s="169">
        <v>0</v>
      </c>
      <c r="T188" s="49">
        <v>0</v>
      </c>
      <c r="U188" s="49">
        <v>0</v>
      </c>
      <c r="V188" s="49">
        <v>0</v>
      </c>
      <c r="W188" s="49">
        <v>0</v>
      </c>
      <c r="X188" s="50" t="e">
        <v>#DIV/0!</v>
      </c>
      <c r="Y188"/>
      <c r="Z188"/>
      <c r="AB188" s="41" t="s">
        <v>44</v>
      </c>
      <c r="AC188" s="49">
        <v>0.58708622820973222</v>
      </c>
      <c r="AD188" s="49" t="e">
        <v>#N/A</v>
      </c>
      <c r="AE188" s="169" t="e">
        <v>#N/A</v>
      </c>
      <c r="AF188" s="49" t="e">
        <v>#N/A</v>
      </c>
      <c r="AG188" s="49" t="e">
        <v>#N/A</v>
      </c>
      <c r="AH188" s="49" t="e">
        <v>#N/A</v>
      </c>
      <c r="AI188" s="49" t="e">
        <v>#N/A</v>
      </c>
      <c r="AJ188" s="50" t="e">
        <v>#N/A</v>
      </c>
      <c r="AK188"/>
      <c r="AN188" s="41" t="s">
        <v>44</v>
      </c>
      <c r="AO188" s="49">
        <v>1.6333652793028496E-3</v>
      </c>
      <c r="AP188" s="49">
        <v>0</v>
      </c>
      <c r="AQ188" s="169">
        <v>0</v>
      </c>
      <c r="AR188" s="49">
        <v>0</v>
      </c>
      <c r="AS188" s="49">
        <v>0</v>
      </c>
      <c r="AT188" s="49">
        <v>0</v>
      </c>
      <c r="AU188" s="49">
        <v>0</v>
      </c>
      <c r="AV188" s="50" t="e">
        <v>#DIV/0!</v>
      </c>
      <c r="AW188"/>
    </row>
    <row r="189" spans="3:49" x14ac:dyDescent="0.25">
      <c r="C189" s="40" t="s">
        <v>575</v>
      </c>
      <c r="D189" s="41" t="s">
        <v>50</v>
      </c>
      <c r="E189" s="49">
        <v>0.13765208995240394</v>
      </c>
      <c r="F189" s="49">
        <v>8.0286690976914599E-2</v>
      </c>
      <c r="G189" s="169">
        <v>3.6030158797295132E-2</v>
      </c>
      <c r="H189" s="49">
        <v>0</v>
      </c>
      <c r="I189" s="49">
        <v>0</v>
      </c>
      <c r="J189" s="49">
        <v>0</v>
      </c>
      <c r="K189" s="49">
        <v>0</v>
      </c>
      <c r="L189" s="50" t="e">
        <v>#DIV/0!</v>
      </c>
      <c r="M189"/>
      <c r="O189" s="6"/>
      <c r="P189" s="41" t="s">
        <v>50</v>
      </c>
      <c r="Q189" s="49">
        <v>0.10737076172992707</v>
      </c>
      <c r="R189" s="49">
        <v>6.6059518493510841E-2</v>
      </c>
      <c r="S189" s="169">
        <v>3.4200042963577218E-2</v>
      </c>
      <c r="T189" s="49">
        <v>0</v>
      </c>
      <c r="U189" s="49">
        <v>0</v>
      </c>
      <c r="V189" s="49">
        <v>0</v>
      </c>
      <c r="W189" s="49">
        <v>0</v>
      </c>
      <c r="X189" s="50" t="e">
        <v>#DIV/0!</v>
      </c>
      <c r="Y189"/>
      <c r="Z189"/>
      <c r="AB189" s="41" t="s">
        <v>50</v>
      </c>
      <c r="AC189" s="49">
        <v>0.78001548517754238</v>
      </c>
      <c r="AD189" s="49">
        <v>0.82279538102405314</v>
      </c>
      <c r="AE189" s="169">
        <v>0.94920600144967149</v>
      </c>
      <c r="AF189" s="49" t="e">
        <v>#N/A</v>
      </c>
      <c r="AG189" s="49" t="e">
        <v>#N/A</v>
      </c>
      <c r="AH189" s="49" t="e">
        <v>#N/A</v>
      </c>
      <c r="AI189" s="49" t="e">
        <v>#N/A</v>
      </c>
      <c r="AJ189" s="50" t="e">
        <v>#N/A</v>
      </c>
      <c r="AK189"/>
      <c r="AN189" s="41" t="s">
        <v>50</v>
      </c>
      <c r="AO189" s="49">
        <v>0.11739050795791882</v>
      </c>
      <c r="AP189" s="49">
        <v>6.5035180089486957E-2</v>
      </c>
      <c r="AQ189" s="169">
        <v>3.1374734563668918E-2</v>
      </c>
      <c r="AR189" s="49">
        <v>0</v>
      </c>
      <c r="AS189" s="49">
        <v>0</v>
      </c>
      <c r="AT189" s="49">
        <v>0</v>
      </c>
      <c r="AU189" s="49">
        <v>0</v>
      </c>
      <c r="AV189" s="50" t="e">
        <v>#DIV/0!</v>
      </c>
      <c r="AW189"/>
    </row>
    <row r="190" spans="3:49" x14ac:dyDescent="0.25">
      <c r="C190" s="40" t="s">
        <v>575</v>
      </c>
      <c r="D190" s="41" t="s">
        <v>487</v>
      </c>
      <c r="E190" s="49">
        <v>0</v>
      </c>
      <c r="F190" s="49">
        <v>2.4653305737249204E-3</v>
      </c>
      <c r="G190" s="169">
        <v>1.0680269739846621E-2</v>
      </c>
      <c r="H190" s="49">
        <v>0</v>
      </c>
      <c r="I190" s="49">
        <v>0</v>
      </c>
      <c r="J190" s="49">
        <v>0</v>
      </c>
      <c r="K190" s="49">
        <v>0</v>
      </c>
      <c r="L190" s="50" t="e">
        <v>#DIV/0!</v>
      </c>
      <c r="M190"/>
      <c r="O190" s="6"/>
      <c r="P190" s="41" t="s">
        <v>487</v>
      </c>
      <c r="Q190" s="49">
        <v>0</v>
      </c>
      <c r="R190" s="49">
        <v>3.7530111149041176E-3</v>
      </c>
      <c r="S190" s="169">
        <v>1.6569327626897421E-2</v>
      </c>
      <c r="T190" s="49">
        <v>0</v>
      </c>
      <c r="U190" s="49">
        <v>0</v>
      </c>
      <c r="V190" s="49">
        <v>0</v>
      </c>
      <c r="W190" s="49">
        <v>0</v>
      </c>
      <c r="X190" s="50" t="e">
        <v>#DIV/0!</v>
      </c>
      <c r="Y190"/>
      <c r="Z190"/>
      <c r="AB190" s="41" t="s">
        <v>487</v>
      </c>
      <c r="AC190" s="49" t="e">
        <v>#N/A</v>
      </c>
      <c r="AD190" s="49">
        <v>1.5223155689152119</v>
      </c>
      <c r="AE190" s="169">
        <v>1.5513959881630643</v>
      </c>
      <c r="AF190" s="49" t="e">
        <v>#N/A</v>
      </c>
      <c r="AG190" s="49" t="e">
        <v>#N/A</v>
      </c>
      <c r="AH190" s="49" t="e">
        <v>#N/A</v>
      </c>
      <c r="AI190" s="49" t="e">
        <v>#N/A</v>
      </c>
      <c r="AJ190" s="50" t="e">
        <v>#N/A</v>
      </c>
      <c r="AK190"/>
      <c r="AN190" s="41" t="s">
        <v>487</v>
      </c>
      <c r="AO190" s="49">
        <v>0</v>
      </c>
      <c r="AP190" s="49">
        <v>2.2892313856693242E-3</v>
      </c>
      <c r="AQ190" s="169">
        <v>9.5162816759039887E-3</v>
      </c>
      <c r="AR190" s="49">
        <v>0</v>
      </c>
      <c r="AS190" s="49">
        <v>0</v>
      </c>
      <c r="AT190" s="49">
        <v>0</v>
      </c>
      <c r="AU190" s="49">
        <v>0</v>
      </c>
      <c r="AV190" s="50" t="e">
        <v>#DIV/0!</v>
      </c>
      <c r="AW190"/>
    </row>
    <row r="191" spans="3:49" x14ac:dyDescent="0.25">
      <c r="C191" s="40" t="s">
        <v>575</v>
      </c>
      <c r="D191" s="41" t="s">
        <v>58</v>
      </c>
      <c r="E191" s="49">
        <v>0.10862785972873801</v>
      </c>
      <c r="F191" s="49">
        <v>0.12234713745018834</v>
      </c>
      <c r="G191" s="169">
        <v>0.13368020346142642</v>
      </c>
      <c r="H191" s="49">
        <v>0</v>
      </c>
      <c r="I191" s="49">
        <v>0</v>
      </c>
      <c r="J191" s="49">
        <v>0</v>
      </c>
      <c r="K191" s="49">
        <v>0</v>
      </c>
      <c r="L191" s="50" t="e">
        <v>#DIV/0!</v>
      </c>
      <c r="M191"/>
      <c r="O191" s="6"/>
      <c r="P191" s="41" t="s">
        <v>58</v>
      </c>
      <c r="Q191" s="49">
        <v>6.7724501799215756E-2</v>
      </c>
      <c r="R191" s="49">
        <v>8.1138529510725879E-2</v>
      </c>
      <c r="S191" s="169">
        <v>8.9318040383545821E-2</v>
      </c>
      <c r="T191" s="49">
        <v>0</v>
      </c>
      <c r="U191" s="49">
        <v>0</v>
      </c>
      <c r="V191" s="49">
        <v>0</v>
      </c>
      <c r="W191" s="49">
        <v>0</v>
      </c>
      <c r="X191" s="50" t="e">
        <v>#DIV/0!</v>
      </c>
      <c r="Y191"/>
      <c r="Z191"/>
      <c r="AB191" s="41" t="s">
        <v>58</v>
      </c>
      <c r="AC191" s="49">
        <v>0.6234542590486013</v>
      </c>
      <c r="AD191" s="49">
        <v>0.66318290073407005</v>
      </c>
      <c r="AE191" s="169">
        <v>0.66814710084817186</v>
      </c>
      <c r="AF191" s="49" t="e">
        <v>#N/A</v>
      </c>
      <c r="AG191" s="49" t="e">
        <v>#N/A</v>
      </c>
      <c r="AH191" s="49" t="e">
        <v>#N/A</v>
      </c>
      <c r="AI191" s="49" t="e">
        <v>#N/A</v>
      </c>
      <c r="AJ191" s="50" t="e">
        <v>#N/A</v>
      </c>
      <c r="AK191"/>
      <c r="AN191" s="41" t="s">
        <v>58</v>
      </c>
      <c r="AO191" s="49">
        <v>9.4934108924625796E-2</v>
      </c>
      <c r="AP191" s="49">
        <v>0.10868940436914698</v>
      </c>
      <c r="AQ191" s="169">
        <v>0.11446586034274557</v>
      </c>
      <c r="AR191" s="49">
        <v>0</v>
      </c>
      <c r="AS191" s="49">
        <v>0</v>
      </c>
      <c r="AT191" s="49">
        <v>0</v>
      </c>
      <c r="AU191" s="49">
        <v>0</v>
      </c>
      <c r="AV191" s="50" t="e">
        <v>#DIV/0!</v>
      </c>
      <c r="AW191"/>
    </row>
    <row r="192" spans="3:49" x14ac:dyDescent="0.25">
      <c r="C192" s="40" t="s">
        <v>575</v>
      </c>
      <c r="D192" s="41" t="s">
        <v>87</v>
      </c>
      <c r="E192" s="49">
        <v>6.2905739030716196E-2</v>
      </c>
      <c r="F192" s="49">
        <v>4.9715229801635133E-2</v>
      </c>
      <c r="G192" s="169">
        <v>7.8374166578909395E-3</v>
      </c>
      <c r="H192" s="49">
        <v>0</v>
      </c>
      <c r="I192" s="49">
        <v>0</v>
      </c>
      <c r="J192" s="49">
        <v>0</v>
      </c>
      <c r="K192" s="49">
        <v>0</v>
      </c>
      <c r="L192" s="50" t="e">
        <v>#DIV/0!</v>
      </c>
      <c r="M192"/>
      <c r="O192" s="6"/>
      <c r="P192" s="41" t="s">
        <v>87</v>
      </c>
      <c r="Q192" s="49">
        <v>9.9324012283902571E-2</v>
      </c>
      <c r="R192" s="49">
        <v>8.1123318440070147E-2</v>
      </c>
      <c r="S192" s="169">
        <v>1.3039756979302271E-2</v>
      </c>
      <c r="T192" s="49">
        <v>0</v>
      </c>
      <c r="U192" s="49">
        <v>0</v>
      </c>
      <c r="V192" s="49">
        <v>0</v>
      </c>
      <c r="W192" s="49">
        <v>0</v>
      </c>
      <c r="X192" s="50" t="e">
        <v>#DIV/0!</v>
      </c>
      <c r="Y192"/>
      <c r="Z192"/>
      <c r="AB192" s="41" t="s">
        <v>87</v>
      </c>
      <c r="AC192" s="49">
        <v>1.5789340339107012</v>
      </c>
      <c r="AD192" s="49">
        <v>1.6317599006130312</v>
      </c>
      <c r="AE192" s="169">
        <v>1.6637825381113895</v>
      </c>
      <c r="AF192" s="49" t="e">
        <v>#N/A</v>
      </c>
      <c r="AG192" s="49" t="e">
        <v>#N/A</v>
      </c>
      <c r="AH192" s="49" t="e">
        <v>#N/A</v>
      </c>
      <c r="AI192" s="49" t="e">
        <v>#N/A</v>
      </c>
      <c r="AJ192" s="50" t="e">
        <v>#N/A</v>
      </c>
      <c r="AK192"/>
      <c r="AN192" s="41" t="s">
        <v>87</v>
      </c>
      <c r="AO192" s="49">
        <v>7.9072082089500659E-2</v>
      </c>
      <c r="AP192" s="49">
        <v>5.5435371115681212E-2</v>
      </c>
      <c r="AQ192" s="169">
        <v>8.9330118628795849E-3</v>
      </c>
      <c r="AR192" s="49">
        <v>0</v>
      </c>
      <c r="AS192" s="49">
        <v>0</v>
      </c>
      <c r="AT192" s="49">
        <v>0</v>
      </c>
      <c r="AU192" s="49">
        <v>0</v>
      </c>
      <c r="AV192" s="50" t="e">
        <v>#DIV/0!</v>
      </c>
      <c r="AW192"/>
    </row>
    <row r="193" spans="3:49" x14ac:dyDescent="0.25">
      <c r="C193" s="40" t="s">
        <v>575</v>
      </c>
      <c r="D193" s="41" t="s">
        <v>64</v>
      </c>
      <c r="E193" s="49">
        <v>0.25878943272130084</v>
      </c>
      <c r="F193" s="49">
        <v>0.21609099200080595</v>
      </c>
      <c r="G193" s="169">
        <v>0.2531934991032298</v>
      </c>
      <c r="H193" s="49">
        <v>0</v>
      </c>
      <c r="I193" s="49">
        <v>0</v>
      </c>
      <c r="J193" s="49">
        <v>0</v>
      </c>
      <c r="K193" s="49">
        <v>0</v>
      </c>
      <c r="L193" s="50" t="e">
        <v>#DIV/0!</v>
      </c>
      <c r="M193"/>
      <c r="O193" s="6"/>
      <c r="P193" s="41" t="s">
        <v>64</v>
      </c>
      <c r="Q193" s="49">
        <v>0.41704536577873347</v>
      </c>
      <c r="R193" s="49">
        <v>0.37021310449468053</v>
      </c>
      <c r="S193" s="169">
        <v>0.42500709087867156</v>
      </c>
      <c r="T193" s="49">
        <v>0</v>
      </c>
      <c r="U193" s="49">
        <v>0</v>
      </c>
      <c r="V193" s="49">
        <v>0</v>
      </c>
      <c r="W193" s="49">
        <v>0</v>
      </c>
      <c r="X193" s="50" t="e">
        <v>#DIV/0!</v>
      </c>
      <c r="Y193"/>
      <c r="Z193"/>
      <c r="AB193" s="41" t="s">
        <v>64</v>
      </c>
      <c r="AC193" s="49">
        <v>1.6115239381812927</v>
      </c>
      <c r="AD193" s="49">
        <v>1.7132278447465308</v>
      </c>
      <c r="AE193" s="169">
        <v>1.6785861105596218</v>
      </c>
      <c r="AF193" s="49" t="e">
        <v>#N/A</v>
      </c>
      <c r="AG193" s="49" t="e">
        <v>#N/A</v>
      </c>
      <c r="AH193" s="49" t="e">
        <v>#N/A</v>
      </c>
      <c r="AI193" s="49" t="e">
        <v>#N/A</v>
      </c>
      <c r="AJ193" s="50" t="e">
        <v>#N/A</v>
      </c>
      <c r="AK193"/>
      <c r="AN193" s="41" t="s">
        <v>64</v>
      </c>
      <c r="AO193" s="49">
        <v>0.33640330610043317</v>
      </c>
      <c r="AP193" s="49">
        <v>0.29202853567334813</v>
      </c>
      <c r="AQ193" s="169">
        <v>0.32309191788347125</v>
      </c>
      <c r="AR193" s="49">
        <v>0</v>
      </c>
      <c r="AS193" s="49">
        <v>0</v>
      </c>
      <c r="AT193" s="49">
        <v>0</v>
      </c>
      <c r="AU193" s="49">
        <v>0</v>
      </c>
      <c r="AV193" s="50" t="e">
        <v>#DIV/0!</v>
      </c>
      <c r="AW193"/>
    </row>
    <row r="194" spans="3:49" x14ac:dyDescent="0.25">
      <c r="C194" s="40" t="s">
        <v>575</v>
      </c>
      <c r="D194" s="41" t="s">
        <v>88</v>
      </c>
      <c r="E194" s="49">
        <v>7.8996278576106443E-2</v>
      </c>
      <c r="F194" s="49">
        <v>6.3419552980812116E-2</v>
      </c>
      <c r="G194" s="169">
        <v>6.5908441887867542E-2</v>
      </c>
      <c r="H194" s="49">
        <v>0</v>
      </c>
      <c r="I194" s="49">
        <v>0</v>
      </c>
      <c r="J194" s="49">
        <v>0</v>
      </c>
      <c r="K194" s="49">
        <v>0</v>
      </c>
      <c r="L194" s="50" t="e">
        <v>#DIV/0!</v>
      </c>
      <c r="M194"/>
      <c r="O194" s="6"/>
      <c r="P194" s="41" t="s">
        <v>88</v>
      </c>
      <c r="Q194" s="49">
        <v>7.6691823452102667E-2</v>
      </c>
      <c r="R194" s="49">
        <v>6.711745401077121E-2</v>
      </c>
      <c r="S194" s="169">
        <v>6.3343471977187524E-2</v>
      </c>
      <c r="T194" s="49">
        <v>0</v>
      </c>
      <c r="U194" s="49">
        <v>0</v>
      </c>
      <c r="V194" s="49">
        <v>0</v>
      </c>
      <c r="W194" s="49">
        <v>0</v>
      </c>
      <c r="X194" s="50" t="e">
        <v>#DIV/0!</v>
      </c>
      <c r="Y194"/>
      <c r="Z194"/>
      <c r="AB194" s="41" t="s">
        <v>88</v>
      </c>
      <c r="AC194" s="49">
        <v>0.97082830779447871</v>
      </c>
      <c r="AD194" s="49">
        <v>1.0583085319298595</v>
      </c>
      <c r="AE194" s="169">
        <v>0.96108283192244348</v>
      </c>
      <c r="AF194" s="49" t="e">
        <v>#N/A</v>
      </c>
      <c r="AG194" s="49" t="e">
        <v>#N/A</v>
      </c>
      <c r="AH194" s="49" t="e">
        <v>#N/A</v>
      </c>
      <c r="AI194" s="49" t="e">
        <v>#N/A</v>
      </c>
      <c r="AJ194" s="50" t="e">
        <v>#N/A</v>
      </c>
      <c r="AK194"/>
      <c r="AN194" s="41" t="s">
        <v>88</v>
      </c>
      <c r="AO194" s="49">
        <v>5.9772545884393152E-2</v>
      </c>
      <c r="AP194" s="49">
        <v>4.9667837500727702E-2</v>
      </c>
      <c r="AQ194" s="169">
        <v>5.0897393605415925E-2</v>
      </c>
      <c r="AR194" s="49">
        <v>0</v>
      </c>
      <c r="AS194" s="49">
        <v>0</v>
      </c>
      <c r="AT194" s="49">
        <v>0</v>
      </c>
      <c r="AU194" s="49">
        <v>0</v>
      </c>
      <c r="AV194" s="50" t="e">
        <v>#DIV/0!</v>
      </c>
      <c r="AW194"/>
    </row>
    <row r="195" spans="3:49" x14ac:dyDescent="0.25">
      <c r="C195" s="40" t="s">
        <v>575</v>
      </c>
      <c r="D195" s="41" t="s">
        <v>72</v>
      </c>
      <c r="E195" s="49">
        <v>0.16673205943850211</v>
      </c>
      <c r="F195" s="49">
        <v>0.16167665143709836</v>
      </c>
      <c r="G195" s="169">
        <v>0.17106579122025939</v>
      </c>
      <c r="H195" s="49">
        <v>0</v>
      </c>
      <c r="I195" s="49">
        <v>0</v>
      </c>
      <c r="J195" s="49">
        <v>0</v>
      </c>
      <c r="K195" s="49">
        <v>0</v>
      </c>
      <c r="L195" s="50" t="e">
        <v>#DIV/0!</v>
      </c>
      <c r="M195"/>
      <c r="O195" s="6"/>
      <c r="P195" s="41" t="s">
        <v>72</v>
      </c>
      <c r="Q195" s="49">
        <v>0.10566910110096946</v>
      </c>
      <c r="R195" s="49">
        <v>0.11202489812757288</v>
      </c>
      <c r="S195" s="169">
        <v>0.12159345911405667</v>
      </c>
      <c r="T195" s="49">
        <v>0</v>
      </c>
      <c r="U195" s="49">
        <v>0</v>
      </c>
      <c r="V195" s="49">
        <v>0</v>
      </c>
      <c r="W195" s="49">
        <v>0</v>
      </c>
      <c r="X195" s="50" t="e">
        <v>#DIV/0!</v>
      </c>
      <c r="Y195"/>
      <c r="Z195"/>
      <c r="AB195" s="41" t="s">
        <v>72</v>
      </c>
      <c r="AC195" s="49">
        <v>0.63376594433504674</v>
      </c>
      <c r="AD195" s="49">
        <v>0.69289471999707453</v>
      </c>
      <c r="AE195" s="169">
        <v>0.71079938453326674</v>
      </c>
      <c r="AF195" s="49" t="e">
        <v>#N/A</v>
      </c>
      <c r="AG195" s="49" t="e">
        <v>#N/A</v>
      </c>
      <c r="AH195" s="49" t="e">
        <v>#N/A</v>
      </c>
      <c r="AI195" s="49" t="e">
        <v>#N/A</v>
      </c>
      <c r="AJ195" s="50" t="e">
        <v>#N/A</v>
      </c>
      <c r="AK195"/>
      <c r="AN195" s="41" t="s">
        <v>72</v>
      </c>
      <c r="AO195" s="49">
        <v>0.14986741750321544</v>
      </c>
      <c r="AP195" s="49">
        <v>0.1480758955680638</v>
      </c>
      <c r="AQ195" s="169">
        <v>0.15880800063406181</v>
      </c>
      <c r="AR195" s="49">
        <v>0</v>
      </c>
      <c r="AS195" s="49">
        <v>0</v>
      </c>
      <c r="AT195" s="49">
        <v>0</v>
      </c>
      <c r="AU195" s="49">
        <v>0</v>
      </c>
      <c r="AV195" s="50" t="e">
        <v>#DIV/0!</v>
      </c>
      <c r="AW195"/>
    </row>
    <row r="196" spans="3:49" x14ac:dyDescent="0.25">
      <c r="C196" s="40" t="s">
        <v>575</v>
      </c>
      <c r="D196" s="41" t="s">
        <v>89</v>
      </c>
      <c r="E196" s="49">
        <v>2.9900132919030299E-2</v>
      </c>
      <c r="F196" s="49">
        <v>3.619677347886175E-2</v>
      </c>
      <c r="G196" s="169">
        <v>3.9709577733314086E-2</v>
      </c>
      <c r="H196" s="49">
        <v>0</v>
      </c>
      <c r="I196" s="49">
        <v>0</v>
      </c>
      <c r="J196" s="49">
        <v>0</v>
      </c>
      <c r="K196" s="49">
        <v>0</v>
      </c>
      <c r="L196" s="50" t="e">
        <v>#DIV/0!</v>
      </c>
      <c r="M196"/>
      <c r="O196" s="6"/>
      <c r="P196" s="41" t="s">
        <v>89</v>
      </c>
      <c r="Q196" s="49">
        <v>1.7149836578938333E-2</v>
      </c>
      <c r="R196" s="49">
        <v>2.2478480352048573E-2</v>
      </c>
      <c r="S196" s="169">
        <v>2.5243336100719389E-2</v>
      </c>
      <c r="T196" s="49">
        <v>0</v>
      </c>
      <c r="U196" s="49">
        <v>0</v>
      </c>
      <c r="V196" s="49">
        <v>0</v>
      </c>
      <c r="W196" s="49">
        <v>0</v>
      </c>
      <c r="X196" s="50" t="e">
        <v>#DIV/0!</v>
      </c>
      <c r="Y196"/>
      <c r="Z196"/>
      <c r="AB196" s="41" t="s">
        <v>89</v>
      </c>
      <c r="AC196" s="49">
        <v>0.57357057994959992</v>
      </c>
      <c r="AD196" s="49">
        <v>0.62100784660200703</v>
      </c>
      <c r="AE196" s="169">
        <v>0.63569893062704774</v>
      </c>
      <c r="AF196" s="49" t="e">
        <v>#N/A</v>
      </c>
      <c r="AG196" s="49" t="e">
        <v>#N/A</v>
      </c>
      <c r="AH196" s="49" t="e">
        <v>#N/A</v>
      </c>
      <c r="AI196" s="49" t="e">
        <v>#N/A</v>
      </c>
      <c r="AJ196" s="50" t="e">
        <v>#N/A</v>
      </c>
      <c r="AK196"/>
      <c r="AN196" s="41" t="s">
        <v>89</v>
      </c>
      <c r="AO196" s="49">
        <v>2.1214122830437041E-2</v>
      </c>
      <c r="AP196" s="49">
        <v>2.870605625389655E-2</v>
      </c>
      <c r="AQ196" s="169">
        <v>2.9622099800912023E-2</v>
      </c>
      <c r="AR196" s="49">
        <v>0</v>
      </c>
      <c r="AS196" s="49">
        <v>0</v>
      </c>
      <c r="AT196" s="49">
        <v>0</v>
      </c>
      <c r="AU196" s="49">
        <v>0</v>
      </c>
      <c r="AV196" s="50" t="e">
        <v>#DIV/0!</v>
      </c>
      <c r="AW196"/>
    </row>
    <row r="197" spans="3:49" x14ac:dyDescent="0.25">
      <c r="C197" s="40" t="s">
        <v>575</v>
      </c>
      <c r="D197" s="41" t="s">
        <v>73</v>
      </c>
      <c r="E197" s="49">
        <v>0.15402350760394223</v>
      </c>
      <c r="F197" s="49">
        <v>0.26780164129995876</v>
      </c>
      <c r="G197" s="169">
        <v>0.28189464139887022</v>
      </c>
      <c r="H197" s="49">
        <v>0</v>
      </c>
      <c r="I197" s="49">
        <v>0</v>
      </c>
      <c r="J197" s="49">
        <v>0</v>
      </c>
      <c r="K197" s="49">
        <v>0</v>
      </c>
      <c r="L197" s="50" t="e">
        <v>#DIV/0!</v>
      </c>
      <c r="M197"/>
      <c r="O197" s="6"/>
      <c r="P197" s="41" t="s">
        <v>73</v>
      </c>
      <c r="Q197" s="49">
        <v>0.10763150034811388</v>
      </c>
      <c r="R197" s="49">
        <v>0.19609168545571581</v>
      </c>
      <c r="S197" s="169">
        <v>0.2116854739760422</v>
      </c>
      <c r="T197" s="49">
        <v>0</v>
      </c>
      <c r="U197" s="49">
        <v>0</v>
      </c>
      <c r="V197" s="49">
        <v>0</v>
      </c>
      <c r="W197" s="49">
        <v>0</v>
      </c>
      <c r="X197" s="50" t="e">
        <v>#DIV/0!</v>
      </c>
      <c r="Y197"/>
      <c r="Z197"/>
      <c r="AB197" s="41" t="s">
        <v>73</v>
      </c>
      <c r="AC197" s="49">
        <v>0.69879917697289884</v>
      </c>
      <c r="AD197" s="49">
        <v>0.73222734746452811</v>
      </c>
      <c r="AE197" s="169">
        <v>0.75093826872897274</v>
      </c>
      <c r="AF197" s="49" t="e">
        <v>#N/A</v>
      </c>
      <c r="AG197" s="49" t="e">
        <v>#N/A</v>
      </c>
      <c r="AH197" s="49" t="e">
        <v>#N/A</v>
      </c>
      <c r="AI197" s="49" t="e">
        <v>#N/A</v>
      </c>
      <c r="AJ197" s="50" t="e">
        <v>#N/A</v>
      </c>
      <c r="AK197"/>
      <c r="AN197" s="41" t="s">
        <v>73</v>
      </c>
      <c r="AO197" s="49">
        <v>0.139712543430173</v>
      </c>
      <c r="AP197" s="49">
        <v>0.2500724880439793</v>
      </c>
      <c r="AQ197" s="169">
        <v>0.27329069963094088</v>
      </c>
      <c r="AR197" s="49">
        <v>0</v>
      </c>
      <c r="AS197" s="49">
        <v>0</v>
      </c>
      <c r="AT197" s="49">
        <v>0</v>
      </c>
      <c r="AU197" s="49">
        <v>0</v>
      </c>
      <c r="AV197" s="50" t="e">
        <v>#DIV/0!</v>
      </c>
      <c r="AW197"/>
    </row>
    <row r="198" spans="3:49" hidden="1" x14ac:dyDescent="0.25">
      <c r="C198" s="40" t="s">
        <v>576</v>
      </c>
      <c r="D198" s="41">
        <v>0</v>
      </c>
      <c r="E198" s="49">
        <v>0</v>
      </c>
      <c r="F198" s="49">
        <v>0</v>
      </c>
      <c r="G198" s="169">
        <v>0</v>
      </c>
      <c r="H198" s="49">
        <v>0</v>
      </c>
      <c r="I198" s="49">
        <v>0</v>
      </c>
      <c r="J198" s="49">
        <v>0</v>
      </c>
      <c r="K198" s="49">
        <v>0</v>
      </c>
      <c r="L198" s="50" t="e">
        <v>#DIV/0!</v>
      </c>
      <c r="M198"/>
      <c r="O198" s="6"/>
      <c r="P198" s="41">
        <v>0</v>
      </c>
      <c r="Q198" s="49">
        <v>0</v>
      </c>
      <c r="R198" s="49">
        <v>0</v>
      </c>
      <c r="S198" s="169">
        <v>0</v>
      </c>
      <c r="T198" s="49">
        <v>0</v>
      </c>
      <c r="U198" s="49">
        <v>0</v>
      </c>
      <c r="V198" s="49">
        <v>0</v>
      </c>
      <c r="W198" s="49">
        <v>0</v>
      </c>
      <c r="X198" s="50" t="e">
        <v>#DIV/0!</v>
      </c>
      <c r="Y198"/>
      <c r="Z198"/>
      <c r="AB198" s="41">
        <v>0</v>
      </c>
      <c r="AC198" s="49" t="e">
        <v>#N/A</v>
      </c>
      <c r="AD198" s="49" t="e">
        <v>#N/A</v>
      </c>
      <c r="AE198" s="169" t="e">
        <v>#N/A</v>
      </c>
      <c r="AF198" s="49" t="e">
        <v>#N/A</v>
      </c>
      <c r="AG198" s="49" t="e">
        <v>#N/A</v>
      </c>
      <c r="AH198" s="49" t="e">
        <v>#N/A</v>
      </c>
      <c r="AI198" s="49" t="e">
        <v>#N/A</v>
      </c>
      <c r="AJ198" s="50" t="e">
        <v>#N/A</v>
      </c>
      <c r="AK198"/>
      <c r="AN198" s="41">
        <v>0</v>
      </c>
      <c r="AO198" s="49">
        <v>0</v>
      </c>
      <c r="AP198" s="49">
        <v>0</v>
      </c>
      <c r="AQ198" s="169">
        <v>0</v>
      </c>
      <c r="AR198" s="49">
        <v>0</v>
      </c>
      <c r="AS198" s="49">
        <v>0</v>
      </c>
      <c r="AT198" s="49">
        <v>0</v>
      </c>
      <c r="AU198" s="49">
        <v>0</v>
      </c>
      <c r="AV198" s="50" t="e">
        <v>#DIV/0!</v>
      </c>
      <c r="AW198"/>
    </row>
    <row r="199" spans="3:49" hidden="1" x14ac:dyDescent="0.25">
      <c r="C199" s="40" t="s">
        <v>576</v>
      </c>
      <c r="D199" s="41">
        <v>0</v>
      </c>
      <c r="E199" s="49">
        <v>0</v>
      </c>
      <c r="F199" s="49">
        <v>0</v>
      </c>
      <c r="G199" s="169">
        <v>0</v>
      </c>
      <c r="H199" s="49">
        <v>0</v>
      </c>
      <c r="I199" s="49">
        <v>0</v>
      </c>
      <c r="J199" s="49">
        <v>0</v>
      </c>
      <c r="K199" s="49">
        <v>0</v>
      </c>
      <c r="L199" s="50" t="e">
        <v>#DIV/0!</v>
      </c>
      <c r="M199"/>
      <c r="O199" s="6"/>
      <c r="P199" s="41">
        <v>0</v>
      </c>
      <c r="Q199" s="49">
        <v>0</v>
      </c>
      <c r="R199" s="49">
        <v>0</v>
      </c>
      <c r="S199" s="169">
        <v>0</v>
      </c>
      <c r="T199" s="49">
        <v>0</v>
      </c>
      <c r="U199" s="49">
        <v>0</v>
      </c>
      <c r="V199" s="49">
        <v>0</v>
      </c>
      <c r="W199" s="49">
        <v>0</v>
      </c>
      <c r="X199" s="50" t="e">
        <v>#DIV/0!</v>
      </c>
      <c r="Y199"/>
      <c r="Z199"/>
      <c r="AB199" s="41">
        <v>0</v>
      </c>
      <c r="AC199" s="49" t="e">
        <v>#N/A</v>
      </c>
      <c r="AD199" s="49" t="e">
        <v>#N/A</v>
      </c>
      <c r="AE199" s="169" t="e">
        <v>#N/A</v>
      </c>
      <c r="AF199" s="49" t="e">
        <v>#N/A</v>
      </c>
      <c r="AG199" s="49" t="e">
        <v>#N/A</v>
      </c>
      <c r="AH199" s="49" t="e">
        <v>#N/A</v>
      </c>
      <c r="AI199" s="49" t="e">
        <v>#N/A</v>
      </c>
      <c r="AJ199" s="50" t="e">
        <v>#N/A</v>
      </c>
      <c r="AK199"/>
      <c r="AN199" s="41">
        <v>0</v>
      </c>
      <c r="AO199" s="49">
        <v>0</v>
      </c>
      <c r="AP199" s="49">
        <v>0</v>
      </c>
      <c r="AQ199" s="169">
        <v>0</v>
      </c>
      <c r="AR199" s="49">
        <v>0</v>
      </c>
      <c r="AS199" s="49">
        <v>0</v>
      </c>
      <c r="AT199" s="49">
        <v>0</v>
      </c>
      <c r="AU199" s="49">
        <v>0</v>
      </c>
      <c r="AV199" s="50" t="e">
        <v>#DIV/0!</v>
      </c>
      <c r="AW199"/>
    </row>
    <row r="200" spans="3:49" hidden="1" x14ac:dyDescent="0.25">
      <c r="C200" s="40" t="s">
        <v>576</v>
      </c>
      <c r="D200" s="41">
        <v>0</v>
      </c>
      <c r="E200" s="49">
        <v>0</v>
      </c>
      <c r="F200" s="49">
        <v>0</v>
      </c>
      <c r="G200" s="169">
        <v>0</v>
      </c>
      <c r="H200" s="49">
        <v>0</v>
      </c>
      <c r="I200" s="49">
        <v>0</v>
      </c>
      <c r="J200" s="49">
        <v>0</v>
      </c>
      <c r="K200" s="49">
        <v>0</v>
      </c>
      <c r="L200" s="50" t="e">
        <v>#DIV/0!</v>
      </c>
      <c r="M200"/>
      <c r="O200" s="6"/>
      <c r="P200" s="41">
        <v>0</v>
      </c>
      <c r="Q200" s="49">
        <v>0</v>
      </c>
      <c r="R200" s="49">
        <v>0</v>
      </c>
      <c r="S200" s="169">
        <v>0</v>
      </c>
      <c r="T200" s="49">
        <v>0</v>
      </c>
      <c r="U200" s="49">
        <v>0</v>
      </c>
      <c r="V200" s="49">
        <v>0</v>
      </c>
      <c r="W200" s="49">
        <v>0</v>
      </c>
      <c r="X200" s="50" t="e">
        <v>#DIV/0!</v>
      </c>
      <c r="Y200"/>
      <c r="Z200"/>
      <c r="AB200" s="41">
        <v>0</v>
      </c>
      <c r="AC200" s="49" t="e">
        <v>#N/A</v>
      </c>
      <c r="AD200" s="49" t="e">
        <v>#N/A</v>
      </c>
      <c r="AE200" s="169" t="e">
        <v>#N/A</v>
      </c>
      <c r="AF200" s="49" t="e">
        <v>#N/A</v>
      </c>
      <c r="AG200" s="49" t="e">
        <v>#N/A</v>
      </c>
      <c r="AH200" s="49" t="e">
        <v>#N/A</v>
      </c>
      <c r="AI200" s="49" t="e">
        <v>#N/A</v>
      </c>
      <c r="AJ200" s="50" t="e">
        <v>#N/A</v>
      </c>
      <c r="AK200"/>
      <c r="AN200" s="41">
        <v>0</v>
      </c>
      <c r="AO200" s="49">
        <v>0</v>
      </c>
      <c r="AP200" s="49">
        <v>0</v>
      </c>
      <c r="AQ200" s="169">
        <v>0</v>
      </c>
      <c r="AR200" s="49">
        <v>0</v>
      </c>
      <c r="AS200" s="49">
        <v>0</v>
      </c>
      <c r="AT200" s="49">
        <v>0</v>
      </c>
      <c r="AU200" s="49">
        <v>0</v>
      </c>
      <c r="AV200" s="50" t="e">
        <v>#DIV/0!</v>
      </c>
      <c r="AW200"/>
    </row>
    <row r="201" spans="3:49" hidden="1" x14ac:dyDescent="0.25">
      <c r="C201" s="40" t="s">
        <v>576</v>
      </c>
      <c r="D201" s="41">
        <v>0</v>
      </c>
      <c r="E201" s="49">
        <v>0</v>
      </c>
      <c r="F201" s="49">
        <v>0</v>
      </c>
      <c r="G201" s="169">
        <v>0</v>
      </c>
      <c r="H201" s="49">
        <v>0</v>
      </c>
      <c r="I201" s="49">
        <v>0</v>
      </c>
      <c r="J201" s="49">
        <v>0</v>
      </c>
      <c r="K201" s="49">
        <v>0</v>
      </c>
      <c r="L201" s="50" t="e">
        <v>#DIV/0!</v>
      </c>
      <c r="M201"/>
      <c r="O201" s="6"/>
      <c r="P201" s="41">
        <v>0</v>
      </c>
      <c r="Q201" s="49">
        <v>0</v>
      </c>
      <c r="R201" s="49">
        <v>0</v>
      </c>
      <c r="S201" s="169">
        <v>0</v>
      </c>
      <c r="T201" s="49">
        <v>0</v>
      </c>
      <c r="U201" s="49">
        <v>0</v>
      </c>
      <c r="V201" s="49">
        <v>0</v>
      </c>
      <c r="W201" s="49">
        <v>0</v>
      </c>
      <c r="X201" s="50" t="e">
        <v>#DIV/0!</v>
      </c>
      <c r="Y201"/>
      <c r="Z201"/>
      <c r="AB201" s="41">
        <v>0</v>
      </c>
      <c r="AC201" s="49" t="e">
        <v>#N/A</v>
      </c>
      <c r="AD201" s="49" t="e">
        <v>#N/A</v>
      </c>
      <c r="AE201" s="169" t="e">
        <v>#N/A</v>
      </c>
      <c r="AF201" s="49" t="e">
        <v>#N/A</v>
      </c>
      <c r="AG201" s="49" t="e">
        <v>#N/A</v>
      </c>
      <c r="AH201" s="49" t="e">
        <v>#N/A</v>
      </c>
      <c r="AI201" s="49" t="e">
        <v>#N/A</v>
      </c>
      <c r="AJ201" s="50" t="e">
        <v>#N/A</v>
      </c>
      <c r="AK201"/>
      <c r="AN201" s="41">
        <v>0</v>
      </c>
      <c r="AO201" s="49">
        <v>0</v>
      </c>
      <c r="AP201" s="49">
        <v>0</v>
      </c>
      <c r="AQ201" s="169">
        <v>0</v>
      </c>
      <c r="AR201" s="49">
        <v>0</v>
      </c>
      <c r="AS201" s="49">
        <v>0</v>
      </c>
      <c r="AT201" s="49">
        <v>0</v>
      </c>
      <c r="AU201" s="49">
        <v>0</v>
      </c>
      <c r="AV201" s="50" t="e">
        <v>#DIV/0!</v>
      </c>
      <c r="AW201"/>
    </row>
    <row r="202" spans="3:49" hidden="1" x14ac:dyDescent="0.25">
      <c r="C202" s="40" t="s">
        <v>576</v>
      </c>
      <c r="D202" s="41">
        <v>0</v>
      </c>
      <c r="E202" s="49">
        <v>0</v>
      </c>
      <c r="F202" s="49">
        <v>0</v>
      </c>
      <c r="G202" s="169">
        <v>0</v>
      </c>
      <c r="H202" s="49">
        <v>0</v>
      </c>
      <c r="I202" s="49">
        <v>0</v>
      </c>
      <c r="J202" s="49">
        <v>0</v>
      </c>
      <c r="K202" s="49">
        <v>0</v>
      </c>
      <c r="L202" s="50" t="e">
        <v>#DIV/0!</v>
      </c>
      <c r="M202"/>
      <c r="O202" s="6"/>
      <c r="P202" s="41">
        <v>0</v>
      </c>
      <c r="Q202" s="49">
        <v>0</v>
      </c>
      <c r="R202" s="49">
        <v>0</v>
      </c>
      <c r="S202" s="169">
        <v>0</v>
      </c>
      <c r="T202" s="49">
        <v>0</v>
      </c>
      <c r="U202" s="49">
        <v>0</v>
      </c>
      <c r="V202" s="49">
        <v>0</v>
      </c>
      <c r="W202" s="49">
        <v>0</v>
      </c>
      <c r="X202" s="50" t="e">
        <v>#DIV/0!</v>
      </c>
      <c r="Y202"/>
      <c r="Z202"/>
      <c r="AB202" s="41">
        <v>0</v>
      </c>
      <c r="AC202" s="49" t="e">
        <v>#N/A</v>
      </c>
      <c r="AD202" s="49" t="e">
        <v>#N/A</v>
      </c>
      <c r="AE202" s="169" t="e">
        <v>#N/A</v>
      </c>
      <c r="AF202" s="49" t="e">
        <v>#N/A</v>
      </c>
      <c r="AG202" s="49" t="e">
        <v>#N/A</v>
      </c>
      <c r="AH202" s="49" t="e">
        <v>#N/A</v>
      </c>
      <c r="AI202" s="49" t="e">
        <v>#N/A</v>
      </c>
      <c r="AJ202" s="50" t="e">
        <v>#N/A</v>
      </c>
      <c r="AK202"/>
      <c r="AN202" s="41">
        <v>0</v>
      </c>
      <c r="AO202" s="49">
        <v>0</v>
      </c>
      <c r="AP202" s="49">
        <v>0</v>
      </c>
      <c r="AQ202" s="169">
        <v>0</v>
      </c>
      <c r="AR202" s="49">
        <v>0</v>
      </c>
      <c r="AS202" s="49">
        <v>0</v>
      </c>
      <c r="AT202" s="49">
        <v>0</v>
      </c>
      <c r="AU202" s="49">
        <v>0</v>
      </c>
      <c r="AV202" s="50" t="e">
        <v>#DIV/0!</v>
      </c>
      <c r="AW202"/>
    </row>
    <row r="203" spans="3:49" hidden="1" x14ac:dyDescent="0.25">
      <c r="C203" s="40" t="s">
        <v>576</v>
      </c>
      <c r="D203" s="41">
        <v>0</v>
      </c>
      <c r="E203" s="49">
        <v>0</v>
      </c>
      <c r="F203" s="49">
        <v>0</v>
      </c>
      <c r="G203" s="169">
        <v>0</v>
      </c>
      <c r="H203" s="49">
        <v>0</v>
      </c>
      <c r="I203" s="49">
        <v>0</v>
      </c>
      <c r="J203" s="49">
        <v>0</v>
      </c>
      <c r="K203" s="49">
        <v>0</v>
      </c>
      <c r="L203" s="50" t="e">
        <v>#DIV/0!</v>
      </c>
      <c r="M203"/>
      <c r="O203" s="6"/>
      <c r="P203" s="41">
        <v>0</v>
      </c>
      <c r="Q203" s="49">
        <v>0</v>
      </c>
      <c r="R203" s="49">
        <v>0</v>
      </c>
      <c r="S203" s="169">
        <v>0</v>
      </c>
      <c r="T203" s="49">
        <v>0</v>
      </c>
      <c r="U203" s="49">
        <v>0</v>
      </c>
      <c r="V203" s="49">
        <v>0</v>
      </c>
      <c r="W203" s="49">
        <v>0</v>
      </c>
      <c r="X203" s="50" t="e">
        <v>#DIV/0!</v>
      </c>
      <c r="Y203"/>
      <c r="Z203"/>
      <c r="AB203" s="41">
        <v>0</v>
      </c>
      <c r="AC203" s="49" t="e">
        <v>#N/A</v>
      </c>
      <c r="AD203" s="49" t="e">
        <v>#N/A</v>
      </c>
      <c r="AE203" s="169" t="e">
        <v>#N/A</v>
      </c>
      <c r="AF203" s="49" t="e">
        <v>#N/A</v>
      </c>
      <c r="AG203" s="49" t="e">
        <v>#N/A</v>
      </c>
      <c r="AH203" s="49" t="e">
        <v>#N/A</v>
      </c>
      <c r="AI203" s="49" t="e">
        <v>#N/A</v>
      </c>
      <c r="AJ203" s="50" t="e">
        <v>#N/A</v>
      </c>
      <c r="AK203"/>
      <c r="AN203" s="41">
        <v>0</v>
      </c>
      <c r="AO203" s="49">
        <v>0</v>
      </c>
      <c r="AP203" s="49">
        <v>0</v>
      </c>
      <c r="AQ203" s="169">
        <v>0</v>
      </c>
      <c r="AR203" s="49">
        <v>0</v>
      </c>
      <c r="AS203" s="49">
        <v>0</v>
      </c>
      <c r="AT203" s="49">
        <v>0</v>
      </c>
      <c r="AU203" s="49">
        <v>0</v>
      </c>
      <c r="AV203" s="50" t="e">
        <v>#DIV/0!</v>
      </c>
      <c r="AW203"/>
    </row>
    <row r="204" spans="3:49" hidden="1" x14ac:dyDescent="0.25">
      <c r="C204" s="40" t="s">
        <v>576</v>
      </c>
      <c r="D204" s="41">
        <v>0</v>
      </c>
      <c r="E204" s="49">
        <v>0</v>
      </c>
      <c r="F204" s="49">
        <v>0</v>
      </c>
      <c r="G204" s="169">
        <v>0</v>
      </c>
      <c r="H204" s="49">
        <v>0</v>
      </c>
      <c r="I204" s="49">
        <v>0</v>
      </c>
      <c r="J204" s="49">
        <v>0</v>
      </c>
      <c r="K204" s="49">
        <v>0</v>
      </c>
      <c r="L204" s="50" t="e">
        <v>#DIV/0!</v>
      </c>
      <c r="M204"/>
      <c r="O204" s="6"/>
      <c r="P204" s="41">
        <v>0</v>
      </c>
      <c r="Q204" s="49">
        <v>0</v>
      </c>
      <c r="R204" s="49">
        <v>0</v>
      </c>
      <c r="S204" s="169">
        <v>0</v>
      </c>
      <c r="T204" s="49">
        <v>0</v>
      </c>
      <c r="U204" s="49">
        <v>0</v>
      </c>
      <c r="V204" s="49">
        <v>0</v>
      </c>
      <c r="W204" s="49">
        <v>0</v>
      </c>
      <c r="X204" s="50" t="e">
        <v>#DIV/0!</v>
      </c>
      <c r="Y204"/>
      <c r="Z204"/>
      <c r="AB204" s="41">
        <v>0</v>
      </c>
      <c r="AC204" s="49" t="e">
        <v>#N/A</v>
      </c>
      <c r="AD204" s="49" t="e">
        <v>#N/A</v>
      </c>
      <c r="AE204" s="169" t="e">
        <v>#N/A</v>
      </c>
      <c r="AF204" s="49" t="e">
        <v>#N/A</v>
      </c>
      <c r="AG204" s="49" t="e">
        <v>#N/A</v>
      </c>
      <c r="AH204" s="49" t="e">
        <v>#N/A</v>
      </c>
      <c r="AI204" s="49" t="e">
        <v>#N/A</v>
      </c>
      <c r="AJ204" s="50" t="e">
        <v>#N/A</v>
      </c>
      <c r="AK204"/>
      <c r="AN204" s="41">
        <v>0</v>
      </c>
      <c r="AO204" s="49">
        <v>0</v>
      </c>
      <c r="AP204" s="49">
        <v>0</v>
      </c>
      <c r="AQ204" s="169">
        <v>0</v>
      </c>
      <c r="AR204" s="49">
        <v>0</v>
      </c>
      <c r="AS204" s="49">
        <v>0</v>
      </c>
      <c r="AT204" s="49">
        <v>0</v>
      </c>
      <c r="AU204" s="49">
        <v>0</v>
      </c>
      <c r="AV204" s="50" t="e">
        <v>#DIV/0!</v>
      </c>
      <c r="AW204"/>
    </row>
    <row r="205" spans="3:49" hidden="1" x14ac:dyDescent="0.25">
      <c r="C205" s="40" t="s">
        <v>576</v>
      </c>
      <c r="D205" s="41">
        <v>0</v>
      </c>
      <c r="E205" s="49">
        <v>0</v>
      </c>
      <c r="F205" s="49">
        <v>0</v>
      </c>
      <c r="G205" s="169">
        <v>0</v>
      </c>
      <c r="H205" s="49">
        <v>0</v>
      </c>
      <c r="I205" s="49">
        <v>0</v>
      </c>
      <c r="J205" s="49">
        <v>0</v>
      </c>
      <c r="K205" s="49">
        <v>0</v>
      </c>
      <c r="L205" s="50" t="e">
        <v>#DIV/0!</v>
      </c>
      <c r="M205"/>
      <c r="O205" s="6"/>
      <c r="P205" s="41">
        <v>0</v>
      </c>
      <c r="Q205" s="49">
        <v>0</v>
      </c>
      <c r="R205" s="49">
        <v>0</v>
      </c>
      <c r="S205" s="169">
        <v>0</v>
      </c>
      <c r="T205" s="49">
        <v>0</v>
      </c>
      <c r="U205" s="49">
        <v>0</v>
      </c>
      <c r="V205" s="49">
        <v>0</v>
      </c>
      <c r="W205" s="49">
        <v>0</v>
      </c>
      <c r="X205" s="50" t="e">
        <v>#DIV/0!</v>
      </c>
      <c r="Y205"/>
      <c r="Z205"/>
      <c r="AB205" s="41">
        <v>0</v>
      </c>
      <c r="AC205" s="49" t="e">
        <v>#N/A</v>
      </c>
      <c r="AD205" s="49" t="e">
        <v>#N/A</v>
      </c>
      <c r="AE205" s="169" t="e">
        <v>#N/A</v>
      </c>
      <c r="AF205" s="49" t="e">
        <v>#N/A</v>
      </c>
      <c r="AG205" s="49" t="e">
        <v>#N/A</v>
      </c>
      <c r="AH205" s="49" t="e">
        <v>#N/A</v>
      </c>
      <c r="AI205" s="49" t="e">
        <v>#N/A</v>
      </c>
      <c r="AJ205" s="50" t="e">
        <v>#N/A</v>
      </c>
      <c r="AK205"/>
      <c r="AN205" s="41">
        <v>0</v>
      </c>
      <c r="AO205" s="49">
        <v>0</v>
      </c>
      <c r="AP205" s="49">
        <v>0</v>
      </c>
      <c r="AQ205" s="169">
        <v>0</v>
      </c>
      <c r="AR205" s="49">
        <v>0</v>
      </c>
      <c r="AS205" s="49">
        <v>0</v>
      </c>
      <c r="AT205" s="49">
        <v>0</v>
      </c>
      <c r="AU205" s="49">
        <v>0</v>
      </c>
      <c r="AV205" s="50" t="e">
        <v>#DIV/0!</v>
      </c>
      <c r="AW205"/>
    </row>
    <row r="206" spans="3:49" hidden="1" x14ac:dyDescent="0.25">
      <c r="C206" s="40" t="s">
        <v>576</v>
      </c>
      <c r="D206" s="41">
        <v>0</v>
      </c>
      <c r="E206" s="49">
        <v>0</v>
      </c>
      <c r="F206" s="49">
        <v>0</v>
      </c>
      <c r="G206" s="169">
        <v>0</v>
      </c>
      <c r="H206" s="49">
        <v>0</v>
      </c>
      <c r="I206" s="49">
        <v>0</v>
      </c>
      <c r="J206" s="49">
        <v>0</v>
      </c>
      <c r="K206" s="49">
        <v>0</v>
      </c>
      <c r="L206" s="50" t="e">
        <v>#DIV/0!</v>
      </c>
      <c r="M206"/>
      <c r="O206" s="6"/>
      <c r="P206" s="41">
        <v>0</v>
      </c>
      <c r="Q206" s="49">
        <v>0</v>
      </c>
      <c r="R206" s="49">
        <v>0</v>
      </c>
      <c r="S206" s="169">
        <v>0</v>
      </c>
      <c r="T206" s="49">
        <v>0</v>
      </c>
      <c r="U206" s="49">
        <v>0</v>
      </c>
      <c r="V206" s="49">
        <v>0</v>
      </c>
      <c r="W206" s="49">
        <v>0</v>
      </c>
      <c r="X206" s="50" t="e">
        <v>#DIV/0!</v>
      </c>
      <c r="Y206"/>
      <c r="Z206"/>
      <c r="AB206" s="41">
        <v>0</v>
      </c>
      <c r="AC206" s="49" t="e">
        <v>#N/A</v>
      </c>
      <c r="AD206" s="49" t="e">
        <v>#N/A</v>
      </c>
      <c r="AE206" s="169" t="e">
        <v>#N/A</v>
      </c>
      <c r="AF206" s="49" t="e">
        <v>#N/A</v>
      </c>
      <c r="AG206" s="49" t="e">
        <v>#N/A</v>
      </c>
      <c r="AH206" s="49" t="e">
        <v>#N/A</v>
      </c>
      <c r="AI206" s="49" t="e">
        <v>#N/A</v>
      </c>
      <c r="AJ206" s="50" t="e">
        <v>#N/A</v>
      </c>
      <c r="AK206"/>
      <c r="AN206" s="41">
        <v>0</v>
      </c>
      <c r="AO206" s="49">
        <v>0</v>
      </c>
      <c r="AP206" s="49">
        <v>0</v>
      </c>
      <c r="AQ206" s="169">
        <v>0</v>
      </c>
      <c r="AR206" s="49">
        <v>0</v>
      </c>
      <c r="AS206" s="49">
        <v>0</v>
      </c>
      <c r="AT206" s="49">
        <v>0</v>
      </c>
      <c r="AU206" s="49">
        <v>0</v>
      </c>
      <c r="AV206" s="50" t="e">
        <v>#DIV/0!</v>
      </c>
      <c r="AW206"/>
    </row>
    <row r="207" spans="3:49" x14ac:dyDescent="0.25">
      <c r="C207" s="40" t="s">
        <v>575</v>
      </c>
      <c r="D207" s="41" t="s">
        <v>105</v>
      </c>
      <c r="E207" s="49">
        <v>0</v>
      </c>
      <c r="F207" s="49">
        <v>0</v>
      </c>
      <c r="G207" s="169">
        <v>0</v>
      </c>
      <c r="H207" s="49">
        <v>1</v>
      </c>
      <c r="I207" s="49">
        <v>1</v>
      </c>
      <c r="J207" s="49">
        <v>1</v>
      </c>
      <c r="K207" s="49">
        <v>1</v>
      </c>
      <c r="L207" s="50" t="e">
        <v>#DIV/0!</v>
      </c>
      <c r="M207"/>
      <c r="O207" s="6"/>
      <c r="P207" s="41" t="s">
        <v>105</v>
      </c>
      <c r="Q207" s="49">
        <v>0</v>
      </c>
      <c r="R207" s="49">
        <v>0</v>
      </c>
      <c r="S207" s="169">
        <v>0</v>
      </c>
      <c r="T207" s="49">
        <v>1</v>
      </c>
      <c r="U207" s="49">
        <v>1</v>
      </c>
      <c r="V207" s="49">
        <v>1</v>
      </c>
      <c r="W207" s="49">
        <v>1</v>
      </c>
      <c r="X207" s="50" t="e">
        <v>#DIV/0!</v>
      </c>
      <c r="Y207"/>
      <c r="Z207"/>
      <c r="AB207" s="41" t="s">
        <v>105</v>
      </c>
      <c r="AC207" s="49" t="e">
        <v>#N/A</v>
      </c>
      <c r="AD207" s="49" t="e">
        <v>#N/A</v>
      </c>
      <c r="AE207" s="169" t="e">
        <v>#N/A</v>
      </c>
      <c r="AF207" s="49">
        <v>1</v>
      </c>
      <c r="AG207" s="49">
        <v>1</v>
      </c>
      <c r="AH207" s="49">
        <v>1</v>
      </c>
      <c r="AI207" s="49">
        <v>1</v>
      </c>
      <c r="AJ207" s="50" t="e">
        <v>#N/A</v>
      </c>
      <c r="AK207"/>
      <c r="AN207" s="41" t="s">
        <v>105</v>
      </c>
      <c r="AO207" s="49">
        <v>0</v>
      </c>
      <c r="AP207" s="49">
        <v>0</v>
      </c>
      <c r="AQ207" s="169">
        <v>0</v>
      </c>
      <c r="AR207" s="49">
        <v>1</v>
      </c>
      <c r="AS207" s="49">
        <v>1</v>
      </c>
      <c r="AT207" s="49">
        <v>1</v>
      </c>
      <c r="AU207" s="49">
        <v>1</v>
      </c>
      <c r="AV207" s="50" t="e">
        <v>#DIV/0!</v>
      </c>
      <c r="AW207"/>
    </row>
    <row r="208" spans="3:49" ht="14.4" thickBot="1" x14ac:dyDescent="0.3">
      <c r="C208" s="186">
        <v>0</v>
      </c>
      <c r="D208" s="51" t="s">
        <v>91</v>
      </c>
      <c r="E208" s="52">
        <v>1</v>
      </c>
      <c r="F208" s="52">
        <v>0.99999999999999989</v>
      </c>
      <c r="G208" s="170">
        <v>1</v>
      </c>
      <c r="H208" s="52">
        <v>1</v>
      </c>
      <c r="I208" s="52">
        <v>1</v>
      </c>
      <c r="J208" s="52">
        <v>1</v>
      </c>
      <c r="K208" s="52">
        <v>1</v>
      </c>
      <c r="L208" s="53" t="e">
        <v>#DIV/0!</v>
      </c>
      <c r="M208"/>
      <c r="O208" s="6"/>
      <c r="P208" s="51" t="s">
        <v>91</v>
      </c>
      <c r="Q208" s="52">
        <v>1.0000000000000002</v>
      </c>
      <c r="R208" s="52">
        <v>1</v>
      </c>
      <c r="S208" s="170">
        <v>0.99999999999999989</v>
      </c>
      <c r="T208" s="52">
        <v>1</v>
      </c>
      <c r="U208" s="52">
        <v>1</v>
      </c>
      <c r="V208" s="52">
        <v>1</v>
      </c>
      <c r="W208" s="52">
        <v>1</v>
      </c>
      <c r="X208" s="53" t="e">
        <v>#DIV/0!</v>
      </c>
      <c r="Y208"/>
      <c r="Z208"/>
      <c r="AB208" s="51" t="s">
        <v>91</v>
      </c>
      <c r="AC208" s="52" t="e">
        <v>#N/A</v>
      </c>
      <c r="AD208" s="52" t="e">
        <v>#N/A</v>
      </c>
      <c r="AE208" s="170" t="e">
        <v>#N/A</v>
      </c>
      <c r="AF208" s="52" t="e">
        <v>#N/A</v>
      </c>
      <c r="AG208" s="52" t="e">
        <v>#N/A</v>
      </c>
      <c r="AH208" s="52" t="e">
        <v>#N/A</v>
      </c>
      <c r="AI208" s="52" t="e">
        <v>#N/A</v>
      </c>
      <c r="AJ208" s="53" t="e">
        <v>#N/A</v>
      </c>
      <c r="AK208"/>
      <c r="AN208" s="51" t="s">
        <v>91</v>
      </c>
      <c r="AO208" s="52">
        <v>1</v>
      </c>
      <c r="AP208" s="52">
        <v>0.99999999999999989</v>
      </c>
      <c r="AQ208" s="170">
        <v>0.99999999999999989</v>
      </c>
      <c r="AR208" s="52">
        <v>1</v>
      </c>
      <c r="AS208" s="52">
        <v>1</v>
      </c>
      <c r="AT208" s="52">
        <v>1</v>
      </c>
      <c r="AU208" s="52">
        <v>1</v>
      </c>
      <c r="AV208" s="53" t="e">
        <v>#DIV/0!</v>
      </c>
      <c r="AW208"/>
    </row>
    <row r="209" spans="4:49" x14ac:dyDescent="0.25">
      <c r="D209" s="47"/>
      <c r="E209" s="54"/>
      <c r="F209" s="54"/>
      <c r="G209" s="54"/>
      <c r="H209" s="54"/>
      <c r="I209" s="54"/>
      <c r="J209" s="54"/>
      <c r="K209" s="54"/>
      <c r="L209" s="54"/>
      <c r="M209"/>
      <c r="O209" s="6"/>
      <c r="P209" s="47"/>
      <c r="Q209" s="54"/>
      <c r="R209" s="54"/>
      <c r="S209" s="54"/>
      <c r="T209" s="54"/>
      <c r="U209" s="54"/>
      <c r="V209" s="54"/>
      <c r="W209" s="54"/>
      <c r="X209" s="54"/>
      <c r="Y209"/>
      <c r="Z209"/>
      <c r="AB209" s="47"/>
      <c r="AC209" s="54"/>
      <c r="AD209" s="54"/>
      <c r="AE209" s="54"/>
      <c r="AF209" s="54"/>
      <c r="AG209" s="54"/>
      <c r="AH209" s="54"/>
      <c r="AI209" s="54"/>
      <c r="AJ209" s="54"/>
      <c r="AK209"/>
      <c r="AN209" s="47"/>
      <c r="AO209" s="54"/>
      <c r="AP209" s="54"/>
      <c r="AQ209" s="54"/>
      <c r="AR209" s="54"/>
      <c r="AS209" s="54"/>
      <c r="AT209" s="54"/>
      <c r="AU209" s="54"/>
      <c r="AV209" s="54"/>
      <c r="AW209"/>
    </row>
    <row r="210" spans="4:49" x14ac:dyDescent="0.25">
      <c r="K210" s="35"/>
      <c r="L210" s="35"/>
      <c r="M210"/>
      <c r="O210" s="6"/>
      <c r="W210" s="35"/>
      <c r="X210" s="35"/>
      <c r="Y210"/>
      <c r="Z210"/>
      <c r="AI210" s="35"/>
      <c r="AJ210" s="35"/>
      <c r="AK210"/>
      <c r="AU210" s="35"/>
      <c r="AV210" s="35"/>
      <c r="AW210"/>
    </row>
    <row r="211" spans="4:49" ht="14.4" thickBot="1" x14ac:dyDescent="0.3">
      <c r="D211" s="47" t="s">
        <v>402</v>
      </c>
      <c r="E211" s="48"/>
      <c r="F211" s="48"/>
      <c r="G211" s="48"/>
      <c r="H211" s="48"/>
      <c r="I211" s="48"/>
      <c r="J211" s="48"/>
      <c r="K211" s="48"/>
      <c r="L211" s="48"/>
      <c r="M211"/>
      <c r="O211" s="6"/>
      <c r="P211" s="47"/>
      <c r="Q211" s="48" t="s">
        <v>403</v>
      </c>
      <c r="R211" s="48"/>
      <c r="S211" s="48"/>
      <c r="T211" s="48"/>
      <c r="U211" s="48"/>
      <c r="V211" s="48"/>
      <c r="W211" s="48"/>
      <c r="X211" s="48"/>
      <c r="Y211"/>
      <c r="Z211"/>
      <c r="AB211" s="47" t="s">
        <v>443</v>
      </c>
      <c r="AC211" s="48"/>
      <c r="AD211" s="48"/>
      <c r="AE211" s="48"/>
      <c r="AF211" s="48"/>
      <c r="AG211" s="48"/>
      <c r="AH211" s="48"/>
      <c r="AI211" s="48"/>
      <c r="AJ211" s="48"/>
      <c r="AK211"/>
      <c r="AN211" s="47" t="s">
        <v>454</v>
      </c>
      <c r="AO211" s="48"/>
      <c r="AP211" s="48"/>
      <c r="AQ211" s="48"/>
      <c r="AR211" s="48"/>
      <c r="AS211" s="48"/>
      <c r="AT211" s="48"/>
      <c r="AU211" s="48"/>
      <c r="AV211" s="48"/>
      <c r="AW211"/>
    </row>
    <row r="212" spans="4:49" x14ac:dyDescent="0.25">
      <c r="D212" s="37"/>
      <c r="E212" s="68" t="s">
        <v>206</v>
      </c>
      <c r="F212" s="68" t="s">
        <v>137</v>
      </c>
      <c r="G212" s="68" t="s">
        <v>138</v>
      </c>
      <c r="H212" s="68" t="s">
        <v>207</v>
      </c>
      <c r="I212" s="68" t="s">
        <v>267</v>
      </c>
      <c r="J212" s="68" t="s">
        <v>421</v>
      </c>
      <c r="K212" s="68" t="s">
        <v>568</v>
      </c>
      <c r="L212" s="68" t="s">
        <v>577</v>
      </c>
      <c r="M212"/>
      <c r="O212" s="6"/>
      <c r="P212" s="37"/>
      <c r="Q212" s="68" t="s">
        <v>206</v>
      </c>
      <c r="R212" s="68" t="s">
        <v>137</v>
      </c>
      <c r="S212" s="68" t="s">
        <v>138</v>
      </c>
      <c r="T212" s="68" t="s">
        <v>207</v>
      </c>
      <c r="U212" s="68" t="s">
        <v>267</v>
      </c>
      <c r="V212" s="68" t="s">
        <v>421</v>
      </c>
      <c r="W212" s="68" t="s">
        <v>568</v>
      </c>
      <c r="X212" s="68" t="s">
        <v>577</v>
      </c>
      <c r="Y212"/>
      <c r="Z212"/>
      <c r="AB212" s="37"/>
      <c r="AC212" s="68" t="s">
        <v>206</v>
      </c>
      <c r="AD212" s="68" t="s">
        <v>137</v>
      </c>
      <c r="AE212" s="68" t="s">
        <v>138</v>
      </c>
      <c r="AF212" s="68" t="s">
        <v>207</v>
      </c>
      <c r="AG212" s="68" t="s">
        <v>267</v>
      </c>
      <c r="AH212" s="68" t="s">
        <v>421</v>
      </c>
      <c r="AI212" s="68" t="s">
        <v>568</v>
      </c>
      <c r="AJ212" s="68" t="s">
        <v>577</v>
      </c>
      <c r="AK212"/>
      <c r="AN212" s="37"/>
      <c r="AO212" s="68" t="s">
        <v>206</v>
      </c>
      <c r="AP212" s="68" t="s">
        <v>137</v>
      </c>
      <c r="AQ212" s="68" t="s">
        <v>138</v>
      </c>
      <c r="AR212" s="68" t="s">
        <v>207</v>
      </c>
      <c r="AS212" s="68" t="s">
        <v>267</v>
      </c>
      <c r="AT212" s="68" t="s">
        <v>421</v>
      </c>
      <c r="AU212" s="68" t="s">
        <v>568</v>
      </c>
      <c r="AV212" s="68" t="s">
        <v>577</v>
      </c>
      <c r="AW212"/>
    </row>
    <row r="213" spans="4:49" x14ac:dyDescent="0.25">
      <c r="D213" s="59" t="s">
        <v>114</v>
      </c>
      <c r="E213" s="60">
        <v>125.584726</v>
      </c>
      <c r="F213" s="60">
        <v>146.83629200000001</v>
      </c>
      <c r="G213" s="60">
        <v>153.11167599999999</v>
      </c>
      <c r="H213" s="60">
        <v>162.120893</v>
      </c>
      <c r="I213" s="60">
        <v>172.47348</v>
      </c>
      <c r="J213" s="60">
        <v>184.16010399999999</v>
      </c>
      <c r="K213" s="60">
        <v>197.37761799999998</v>
      </c>
      <c r="L213" s="60">
        <v>0</v>
      </c>
      <c r="M213"/>
      <c r="O213" s="6"/>
      <c r="P213" s="59" t="s">
        <v>115</v>
      </c>
      <c r="Q213" s="60">
        <v>2346.8225472182457</v>
      </c>
      <c r="R213" s="60">
        <v>2411.3970683593916</v>
      </c>
      <c r="S213" s="60">
        <v>2389.3438960488215</v>
      </c>
      <c r="T213" s="60">
        <v>2372.2791346108806</v>
      </c>
      <c r="U213" s="60">
        <v>2403.760620996798</v>
      </c>
      <c r="V213" s="60">
        <v>2445.385839719901</v>
      </c>
      <c r="W213" s="60">
        <v>2500.9867156327527</v>
      </c>
      <c r="X213" s="60">
        <v>0</v>
      </c>
      <c r="Y213"/>
      <c r="Z213"/>
      <c r="AB213" s="59" t="s">
        <v>442</v>
      </c>
      <c r="AC213" s="60">
        <v>18.687165405912864</v>
      </c>
      <c r="AD213" s="60">
        <v>16.422350602257044</v>
      </c>
      <c r="AE213" s="60">
        <v>15.605236376935888</v>
      </c>
      <c r="AF213" s="60">
        <v>14.632778605598235</v>
      </c>
      <c r="AG213" s="60">
        <v>13.936986839929235</v>
      </c>
      <c r="AH213" s="60">
        <v>13.2785863311627</v>
      </c>
      <c r="AI213" s="60">
        <v>12.671075580782178</v>
      </c>
      <c r="AJ213" s="60" t="e">
        <v>#N/A</v>
      </c>
      <c r="AK213"/>
      <c r="AN213" s="59" t="s">
        <v>453</v>
      </c>
      <c r="AO213" s="60">
        <v>96.511614625032308</v>
      </c>
      <c r="AP213" s="60">
        <v>114.77276244104078</v>
      </c>
      <c r="AQ213" s="60">
        <v>124.72203808082976</v>
      </c>
      <c r="AR213" s="60">
        <v>136.39402918149653</v>
      </c>
      <c r="AS213" s="60">
        <v>145.21879960502065</v>
      </c>
      <c r="AT213" s="60">
        <v>155.30394470539005</v>
      </c>
      <c r="AU213" s="60">
        <v>166.8448482352141</v>
      </c>
      <c r="AV213" s="60">
        <v>0</v>
      </c>
      <c r="AW213"/>
    </row>
    <row r="214" spans="4:49" ht="14.4" thickBot="1" x14ac:dyDescent="0.3">
      <c r="D214" s="64" t="s">
        <v>401</v>
      </c>
      <c r="E214" s="66"/>
      <c r="F214" s="66">
        <v>0.16922094491013184</v>
      </c>
      <c r="G214" s="66">
        <v>4.2737281870342869E-2</v>
      </c>
      <c r="H214" s="66">
        <v>5.8840822825295236E-2</v>
      </c>
      <c r="I214" s="66">
        <v>6.3857204388826139E-2</v>
      </c>
      <c r="J214" s="66">
        <v>6.7758962131453382E-2</v>
      </c>
      <c r="K214" s="66">
        <v>7.1771864333873392E-2</v>
      </c>
      <c r="L214" s="66">
        <v>-1</v>
      </c>
      <c r="M214"/>
      <c r="O214" s="6"/>
      <c r="P214" s="64" t="s">
        <v>401</v>
      </c>
      <c r="Q214" s="66"/>
      <c r="R214" s="66">
        <v>2.7515723852955087E-2</v>
      </c>
      <c r="S214" s="66">
        <v>-9.1453923536425341E-3</v>
      </c>
      <c r="T214" s="66">
        <v>-7.1420281802717644E-3</v>
      </c>
      <c r="U214" s="66">
        <v>1.3270565814373025E-2</v>
      </c>
      <c r="V214" s="66">
        <v>1.7316707146089128E-2</v>
      </c>
      <c r="W214" s="66">
        <v>2.2737056463539629E-2</v>
      </c>
      <c r="X214" s="66">
        <v>-1</v>
      </c>
      <c r="Y214"/>
      <c r="Z214"/>
      <c r="AB214" s="64" t="s">
        <v>401</v>
      </c>
      <c r="AC214" s="66"/>
      <c r="AD214" s="66">
        <v>-0.12119627318861337</v>
      </c>
      <c r="AE214" s="66">
        <v>-4.9756228271539471E-2</v>
      </c>
      <c r="AF214" s="66">
        <v>-6.2316119272305293E-2</v>
      </c>
      <c r="AG214" s="66">
        <v>-4.7550214789882972E-2</v>
      </c>
      <c r="AH214" s="66">
        <v>-4.7241237745897058E-2</v>
      </c>
      <c r="AI214" s="66">
        <v>-4.5751161699705389E-2</v>
      </c>
      <c r="AJ214" s="66" t="e">
        <v>#N/A</v>
      </c>
      <c r="AK214"/>
      <c r="AN214" s="64" t="s">
        <v>401</v>
      </c>
      <c r="AO214" s="66"/>
      <c r="AP214" s="66">
        <v>0.18921191907271306</v>
      </c>
      <c r="AQ214" s="66">
        <v>8.6686731487359392E-2</v>
      </c>
      <c r="AR214" s="66">
        <v>9.3584031180619309E-2</v>
      </c>
      <c r="AS214" s="66">
        <v>6.4700562601469835E-2</v>
      </c>
      <c r="AT214" s="66">
        <v>6.9447930486961074E-2</v>
      </c>
      <c r="AU214" s="66">
        <v>7.4311721777041928E-2</v>
      </c>
      <c r="AV214" s="66">
        <v>-1</v>
      </c>
      <c r="AW214"/>
    </row>
    <row r="215" spans="4:49" x14ac:dyDescent="0.25">
      <c r="K215" s="35"/>
      <c r="L215"/>
      <c r="W215" s="35"/>
      <c r="X215"/>
      <c r="Y215"/>
      <c r="AI215" s="35"/>
      <c r="AJ215"/>
      <c r="AU215" s="35"/>
      <c r="AV215"/>
    </row>
    <row r="216" spans="4:49" x14ac:dyDescent="0.25">
      <c r="E216" s="6"/>
      <c r="F216" s="6"/>
      <c r="G216" s="6"/>
      <c r="H216" s="6"/>
      <c r="I216" s="6"/>
      <c r="J216" s="6"/>
      <c r="L216"/>
      <c r="Q216" s="6"/>
      <c r="R216" s="6"/>
      <c r="S216" s="6"/>
      <c r="T216" s="6"/>
      <c r="U216" s="6"/>
      <c r="V216" s="6"/>
      <c r="X216"/>
      <c r="Y216"/>
      <c r="AC216" s="6"/>
      <c r="AD216" s="6"/>
      <c r="AE216" s="6"/>
      <c r="AF216" s="6"/>
      <c r="AG216" s="6"/>
      <c r="AH216" s="6"/>
      <c r="AJ216"/>
      <c r="AO216" s="6"/>
      <c r="AP216" s="6"/>
      <c r="AQ216" s="6"/>
      <c r="AR216" s="6"/>
      <c r="AS216" s="6"/>
      <c r="AT216" s="6"/>
      <c r="AV216"/>
    </row>
    <row r="217" spans="4:49" x14ac:dyDescent="0.25">
      <c r="E217" s="6"/>
      <c r="F217" s="6"/>
      <c r="G217" s="6"/>
      <c r="H217" s="6"/>
      <c r="I217" s="6"/>
      <c r="J217" s="6"/>
      <c r="L217"/>
      <c r="Q217" s="6"/>
      <c r="R217" s="6"/>
      <c r="S217" s="6"/>
      <c r="T217" s="6"/>
      <c r="U217" s="6"/>
      <c r="V217" s="6"/>
      <c r="X217"/>
      <c r="Y217"/>
      <c r="AC217" s="6"/>
      <c r="AD217" s="6"/>
      <c r="AE217" s="6"/>
      <c r="AF217" s="6"/>
      <c r="AG217" s="6"/>
      <c r="AH217" s="6"/>
      <c r="AJ217"/>
      <c r="AO217" s="6"/>
      <c r="AP217" s="6"/>
      <c r="AQ217" s="6"/>
      <c r="AR217" s="6"/>
      <c r="AS217" s="6"/>
      <c r="AT217" s="6"/>
      <c r="AV217"/>
    </row>
    <row r="218" spans="4:49" x14ac:dyDescent="0.25">
      <c r="E218" s="6"/>
      <c r="F218" s="6"/>
      <c r="G218" s="6"/>
      <c r="H218" s="6"/>
      <c r="I218" s="6"/>
      <c r="J218" s="6"/>
      <c r="L218"/>
      <c r="Q218" s="6"/>
      <c r="R218" s="6"/>
      <c r="S218" s="6"/>
      <c r="T218" s="6"/>
      <c r="U218" s="6"/>
      <c r="V218" s="6"/>
      <c r="X218"/>
      <c r="AC218" s="6"/>
      <c r="AD218" s="6"/>
      <c r="AE218" s="6"/>
      <c r="AF218" s="6"/>
      <c r="AG218" s="6"/>
      <c r="AH218" s="6"/>
      <c r="AJ218"/>
      <c r="AO218" s="6"/>
      <c r="AP218" s="6"/>
      <c r="AQ218" s="6"/>
      <c r="AR218" s="6"/>
      <c r="AS218" s="6"/>
      <c r="AT218" s="6"/>
      <c r="AV218"/>
    </row>
    <row r="219" spans="4:49" x14ac:dyDescent="0.25">
      <c r="E219" s="6"/>
      <c r="F219" s="6"/>
      <c r="G219" s="6"/>
      <c r="H219" s="6"/>
      <c r="I219" s="6"/>
      <c r="J219" s="6"/>
      <c r="L219"/>
      <c r="Q219" s="6"/>
      <c r="R219" s="6"/>
      <c r="S219" s="6"/>
      <c r="T219" s="6"/>
      <c r="U219" s="6"/>
      <c r="V219" s="6"/>
      <c r="X219"/>
      <c r="AC219" s="6"/>
      <c r="AD219" s="6"/>
      <c r="AE219" s="6"/>
      <c r="AF219" s="6"/>
      <c r="AG219" s="6"/>
      <c r="AH219" s="6"/>
      <c r="AJ219"/>
      <c r="AO219" s="6"/>
      <c r="AP219" s="6"/>
      <c r="AQ219" s="6"/>
      <c r="AR219" s="6"/>
      <c r="AS219" s="6"/>
      <c r="AT219" s="6"/>
      <c r="AV219"/>
    </row>
    <row r="220" spans="4:49" x14ac:dyDescent="0.25">
      <c r="E220" s="6"/>
      <c r="F220" s="6"/>
      <c r="G220" s="6"/>
      <c r="H220" s="6"/>
      <c r="I220" s="6"/>
      <c r="J220" s="6"/>
      <c r="L220"/>
      <c r="Q220" s="6"/>
      <c r="R220" s="6"/>
      <c r="S220" s="6"/>
      <c r="T220" s="6"/>
      <c r="U220" s="6"/>
      <c r="V220" s="6"/>
      <c r="X220"/>
      <c r="AC220" s="6"/>
      <c r="AD220" s="6"/>
      <c r="AE220" s="6"/>
      <c r="AF220" s="6"/>
      <c r="AG220" s="6"/>
      <c r="AH220" s="6"/>
      <c r="AJ220"/>
      <c r="AO220" s="6"/>
      <c r="AP220" s="6"/>
      <c r="AQ220" s="6"/>
      <c r="AR220" s="6"/>
      <c r="AS220" s="6"/>
      <c r="AT220" s="6"/>
      <c r="AV220"/>
    </row>
    <row r="221" spans="4:49" x14ac:dyDescent="0.25">
      <c r="E221" s="6"/>
      <c r="F221" s="6"/>
      <c r="G221" s="6"/>
      <c r="H221" s="6"/>
      <c r="I221" s="6"/>
      <c r="J221" s="6"/>
      <c r="L221"/>
      <c r="Q221" s="6"/>
      <c r="R221" s="6"/>
      <c r="S221" s="6"/>
      <c r="T221" s="6"/>
      <c r="U221" s="6"/>
      <c r="V221" s="6"/>
      <c r="X221"/>
      <c r="AC221" s="6"/>
      <c r="AD221" s="6"/>
      <c r="AE221" s="6"/>
      <c r="AF221" s="6"/>
      <c r="AG221" s="6"/>
      <c r="AH221" s="6"/>
      <c r="AJ221"/>
      <c r="AO221" s="6"/>
      <c r="AP221" s="6"/>
      <c r="AQ221" s="6"/>
      <c r="AR221" s="6"/>
      <c r="AS221" s="6"/>
      <c r="AT221" s="6"/>
      <c r="AV221"/>
    </row>
    <row r="222" spans="4:49" x14ac:dyDescent="0.25">
      <c r="E222" s="6"/>
      <c r="F222" s="6"/>
      <c r="G222" s="6"/>
      <c r="H222" s="6"/>
      <c r="I222" s="6"/>
      <c r="J222" s="6"/>
      <c r="L222"/>
      <c r="Q222" s="6"/>
      <c r="R222" s="6"/>
      <c r="S222" s="6"/>
      <c r="T222" s="6"/>
      <c r="U222" s="6"/>
      <c r="V222" s="6"/>
      <c r="X222"/>
      <c r="AC222" s="6"/>
      <c r="AD222" s="6"/>
      <c r="AE222" s="6"/>
      <c r="AF222" s="6"/>
      <c r="AG222" s="6"/>
      <c r="AH222" s="6"/>
      <c r="AJ222"/>
      <c r="AO222" s="6"/>
      <c r="AP222" s="6"/>
      <c r="AQ222" s="6"/>
      <c r="AR222" s="6"/>
      <c r="AS222" s="6"/>
      <c r="AT222" s="6"/>
      <c r="AV222"/>
    </row>
    <row r="223" spans="4:49" x14ac:dyDescent="0.25">
      <c r="E223" s="6"/>
      <c r="F223" s="6"/>
      <c r="G223" s="6"/>
      <c r="H223" s="6"/>
      <c r="I223" s="6"/>
      <c r="J223" s="6"/>
      <c r="L223"/>
      <c r="Q223" s="6"/>
      <c r="R223" s="6"/>
      <c r="S223" s="6"/>
      <c r="T223" s="6"/>
      <c r="U223" s="6"/>
      <c r="V223" s="6"/>
      <c r="X223"/>
      <c r="AC223" s="6"/>
      <c r="AD223" s="6"/>
      <c r="AE223" s="6"/>
      <c r="AF223" s="6"/>
      <c r="AG223" s="6"/>
      <c r="AH223" s="6"/>
      <c r="AJ223"/>
      <c r="AO223" s="6"/>
      <c r="AP223" s="6"/>
      <c r="AQ223" s="6"/>
      <c r="AR223" s="6"/>
      <c r="AS223" s="6"/>
      <c r="AT223" s="6"/>
      <c r="AV223"/>
    </row>
    <row r="224" spans="4:49" x14ac:dyDescent="0.25">
      <c r="E224" s="6"/>
      <c r="F224" s="6"/>
      <c r="G224" s="6"/>
      <c r="H224" s="6"/>
      <c r="I224" s="6"/>
      <c r="J224" s="6"/>
      <c r="L224"/>
      <c r="Q224" s="6"/>
      <c r="R224" s="6"/>
      <c r="S224" s="6"/>
      <c r="T224" s="6"/>
      <c r="U224" s="6"/>
      <c r="V224" s="6"/>
      <c r="X224"/>
      <c r="AC224" s="6"/>
      <c r="AD224" s="6"/>
      <c r="AE224" s="6"/>
      <c r="AF224" s="6"/>
      <c r="AG224" s="6"/>
      <c r="AH224" s="6"/>
      <c r="AJ224"/>
      <c r="AO224" s="6"/>
      <c r="AP224" s="6"/>
      <c r="AQ224" s="6"/>
      <c r="AR224" s="6"/>
      <c r="AS224" s="6"/>
      <c r="AT224" s="6"/>
      <c r="AV224"/>
    </row>
    <row r="225" spans="11:48" x14ac:dyDescent="0.25">
      <c r="K225" s="35"/>
      <c r="L225"/>
      <c r="W225" s="35"/>
      <c r="X225"/>
      <c r="AI225" s="35"/>
      <c r="AJ225"/>
      <c r="AU225" s="35"/>
      <c r="AV225"/>
    </row>
    <row r="226" spans="11:48" x14ac:dyDescent="0.25">
      <c r="K226" s="35"/>
      <c r="L226"/>
      <c r="W226" s="35"/>
      <c r="X226"/>
      <c r="AI226" s="35"/>
      <c r="AJ226"/>
      <c r="AU226" s="35"/>
      <c r="AV226"/>
    </row>
    <row r="227" spans="11:48" x14ac:dyDescent="0.25">
      <c r="K227" s="35"/>
      <c r="L227"/>
      <c r="W227" s="35"/>
      <c r="X227"/>
      <c r="AI227" s="35"/>
      <c r="AJ227"/>
      <c r="AU227" s="35"/>
      <c r="AV227"/>
    </row>
    <row r="228" spans="11:48" x14ac:dyDescent="0.25">
      <c r="K228" s="35"/>
      <c r="L228"/>
      <c r="W228" s="35"/>
      <c r="X228"/>
      <c r="AI228" s="35"/>
      <c r="AJ228"/>
      <c r="AU228" s="35"/>
      <c r="AV228"/>
    </row>
    <row r="229" spans="11:48" x14ac:dyDescent="0.25">
      <c r="K229" s="35"/>
      <c r="L229"/>
      <c r="W229" s="35"/>
      <c r="X229"/>
      <c r="AI229" s="35"/>
      <c r="AJ229"/>
      <c r="AU229" s="35"/>
      <c r="AV229"/>
    </row>
    <row r="230" spans="11:48" x14ac:dyDescent="0.25">
      <c r="K230" s="35"/>
      <c r="L230"/>
      <c r="W230" s="35"/>
      <c r="X230"/>
      <c r="AI230" s="35"/>
      <c r="AJ230"/>
      <c r="AU230" s="35"/>
      <c r="AV230"/>
    </row>
    <row r="231" spans="11:48" x14ac:dyDescent="0.25">
      <c r="K231" s="35"/>
      <c r="L231"/>
      <c r="W231" s="35"/>
      <c r="X231"/>
      <c r="AI231" s="35"/>
      <c r="AJ231"/>
      <c r="AU231" s="35"/>
      <c r="AV231"/>
    </row>
    <row r="232" spans="11:48" x14ac:dyDescent="0.25">
      <c r="K232" s="35"/>
      <c r="L232"/>
      <c r="W232" s="35"/>
      <c r="X232"/>
      <c r="AI232" s="35"/>
      <c r="AJ232"/>
      <c r="AU232" s="35"/>
      <c r="AV232"/>
    </row>
    <row r="233" spans="11:48" x14ac:dyDescent="0.25">
      <c r="K233" s="35"/>
      <c r="L233"/>
      <c r="W233" s="35"/>
      <c r="X233"/>
      <c r="AI233" s="35"/>
      <c r="AJ233"/>
      <c r="AU233" s="35"/>
      <c r="AV233"/>
    </row>
    <row r="234" spans="11:48" x14ac:dyDescent="0.25">
      <c r="K234" s="35"/>
      <c r="L234"/>
      <c r="W234" s="35"/>
      <c r="X234"/>
      <c r="AI234" s="35"/>
      <c r="AJ234"/>
      <c r="AU234" s="35"/>
      <c r="AV234"/>
    </row>
    <row r="235" spans="11:48" x14ac:dyDescent="0.25">
      <c r="K235" s="35"/>
      <c r="L235"/>
      <c r="W235" s="35"/>
      <c r="X235"/>
      <c r="AI235" s="35"/>
      <c r="AJ235"/>
      <c r="AU235" s="35"/>
      <c r="AV235"/>
    </row>
    <row r="236" spans="11:48" x14ac:dyDescent="0.25">
      <c r="K236" s="35"/>
      <c r="L236"/>
      <c r="W236" s="35"/>
      <c r="X236"/>
      <c r="AI236" s="35"/>
      <c r="AJ236"/>
      <c r="AU236" s="35"/>
      <c r="AV236"/>
    </row>
    <row r="237" spans="11:48" x14ac:dyDescent="0.25">
      <c r="K237" s="35"/>
      <c r="L237"/>
      <c r="W237" s="35"/>
      <c r="X237"/>
      <c r="AI237" s="35"/>
      <c r="AJ237"/>
      <c r="AU237" s="35"/>
      <c r="AV237"/>
    </row>
    <row r="238" spans="11:48" x14ac:dyDescent="0.25">
      <c r="K238" s="35"/>
      <c r="L238"/>
      <c r="W238" s="35"/>
      <c r="X238"/>
      <c r="AI238" s="35"/>
      <c r="AJ238"/>
      <c r="AU238" s="35"/>
      <c r="AV238"/>
    </row>
    <row r="239" spans="11:48" x14ac:dyDescent="0.25">
      <c r="K239" s="35"/>
      <c r="L239"/>
      <c r="W239" s="35"/>
      <c r="X239"/>
      <c r="AI239" s="35"/>
      <c r="AJ239"/>
      <c r="AU239" s="35"/>
      <c r="AV239"/>
    </row>
    <row r="240" spans="11:48" x14ac:dyDescent="0.25">
      <c r="K240" s="35"/>
      <c r="L240"/>
      <c r="W240" s="35"/>
      <c r="X240"/>
      <c r="AI240" s="35"/>
      <c r="AJ240"/>
      <c r="AU240" s="35"/>
      <c r="AV240"/>
    </row>
    <row r="241" spans="11:48" x14ac:dyDescent="0.25">
      <c r="K241" s="35"/>
      <c r="L241"/>
      <c r="W241" s="35"/>
      <c r="X241"/>
      <c r="AI241" s="35"/>
      <c r="AJ241"/>
      <c r="AU241" s="35"/>
      <c r="AV241"/>
    </row>
    <row r="242" spans="11:48" x14ac:dyDescent="0.25">
      <c r="K242" s="35"/>
      <c r="L242"/>
      <c r="W242" s="35"/>
      <c r="X242"/>
      <c r="AI242" s="35"/>
      <c r="AJ242"/>
      <c r="AU242" s="35"/>
      <c r="AV242"/>
    </row>
    <row r="243" spans="11:48" x14ac:dyDescent="0.25">
      <c r="K243" s="35"/>
      <c r="L243"/>
      <c r="W243" s="35"/>
      <c r="X243"/>
      <c r="AI243" s="35"/>
      <c r="AJ243"/>
      <c r="AU243" s="35"/>
      <c r="AV243"/>
    </row>
    <row r="244" spans="11:48" x14ac:dyDescent="0.25">
      <c r="K244" s="35"/>
      <c r="L244"/>
      <c r="O244" s="35"/>
      <c r="W244" s="35"/>
      <c r="X244"/>
      <c r="AI244" s="35"/>
      <c r="AJ244"/>
      <c r="AU244" s="35"/>
      <c r="AV244"/>
    </row>
    <row r="245" spans="11:48" x14ac:dyDescent="0.25">
      <c r="K245" s="35"/>
      <c r="L245"/>
      <c r="O245" s="35"/>
      <c r="W245" s="35"/>
      <c r="X245"/>
      <c r="AI245" s="35"/>
      <c r="AJ245"/>
      <c r="AU245" s="35"/>
      <c r="AV245"/>
    </row>
    <row r="246" spans="11:48" x14ac:dyDescent="0.25">
      <c r="K246" s="35"/>
      <c r="L246"/>
      <c r="W246" s="35"/>
      <c r="X246"/>
      <c r="AI246" s="35"/>
      <c r="AJ246"/>
      <c r="AU246" s="35"/>
      <c r="AV246"/>
    </row>
    <row r="247" spans="11:48" x14ac:dyDescent="0.25">
      <c r="K247" s="35"/>
      <c r="L247"/>
      <c r="W247" s="35"/>
      <c r="X247"/>
      <c r="AI247" s="35"/>
      <c r="AJ247"/>
      <c r="AU247" s="35"/>
      <c r="AV247"/>
    </row>
    <row r="248" spans="11:48" x14ac:dyDescent="0.25">
      <c r="K248" s="35"/>
      <c r="L248"/>
      <c r="W248" s="35"/>
      <c r="X248"/>
      <c r="AI248" s="35"/>
      <c r="AJ248"/>
      <c r="AU248" s="35"/>
      <c r="AV248"/>
    </row>
    <row r="249" spans="11:48" x14ac:dyDescent="0.25">
      <c r="K249" s="35"/>
      <c r="L249"/>
      <c r="W249" s="35"/>
      <c r="X249"/>
      <c r="AI249" s="35"/>
      <c r="AJ249"/>
      <c r="AU249" s="35"/>
      <c r="AV249"/>
    </row>
    <row r="250" spans="11:48" x14ac:dyDescent="0.25">
      <c r="K250" s="35"/>
      <c r="L250"/>
      <c r="W250" s="35"/>
      <c r="X250"/>
      <c r="AI250" s="35"/>
      <c r="AJ250"/>
      <c r="AU250" s="35"/>
      <c r="AV250"/>
    </row>
    <row r="251" spans="11:48" x14ac:dyDescent="0.25">
      <c r="K251" s="35"/>
      <c r="L251"/>
      <c r="W251" s="35"/>
      <c r="X251"/>
      <c r="AI251" s="35"/>
      <c r="AJ251"/>
      <c r="AU251" s="35"/>
      <c r="AV251"/>
    </row>
    <row r="252" spans="11:48" x14ac:dyDescent="0.25">
      <c r="K252" s="35"/>
      <c r="L252"/>
      <c r="W252" s="35"/>
      <c r="X252"/>
      <c r="AI252" s="35"/>
      <c r="AJ252"/>
      <c r="AU252" s="35"/>
      <c r="AV252"/>
    </row>
    <row r="253" spans="11:48" x14ac:dyDescent="0.25">
      <c r="K253" s="35"/>
      <c r="L253"/>
      <c r="W253" s="35"/>
      <c r="X253"/>
      <c r="AI253" s="35"/>
      <c r="AJ253"/>
      <c r="AU253" s="35"/>
      <c r="AV253"/>
    </row>
    <row r="254" spans="11:48" x14ac:dyDescent="0.25">
      <c r="K254" s="35"/>
      <c r="L254"/>
      <c r="W254" s="35"/>
      <c r="X254"/>
      <c r="AI254" s="35"/>
      <c r="AJ254"/>
      <c r="AU254" s="35"/>
      <c r="AV254"/>
    </row>
    <row r="255" spans="11:48" x14ac:dyDescent="0.25">
      <c r="K255" s="35"/>
      <c r="L255"/>
      <c r="W255" s="35"/>
      <c r="X255"/>
      <c r="AI255" s="35"/>
      <c r="AJ255"/>
      <c r="AU255" s="35"/>
      <c r="AV255"/>
    </row>
    <row r="256" spans="11:48" x14ac:dyDescent="0.25">
      <c r="K256" s="35"/>
      <c r="L256"/>
      <c r="W256" s="35"/>
      <c r="X256"/>
      <c r="AI256" s="35"/>
      <c r="AJ256"/>
      <c r="AU256" s="35"/>
      <c r="AV256"/>
    </row>
    <row r="257" spans="11:48" x14ac:dyDescent="0.25">
      <c r="K257" s="35"/>
      <c r="L257"/>
      <c r="W257" s="35"/>
      <c r="X257"/>
      <c r="AI257" s="35"/>
      <c r="AJ257"/>
      <c r="AU257" s="35"/>
      <c r="AV257"/>
    </row>
    <row r="258" spans="11:48" x14ac:dyDescent="0.25">
      <c r="K258" s="35"/>
      <c r="L258"/>
      <c r="W258" s="35"/>
      <c r="X258"/>
      <c r="AI258" s="35"/>
      <c r="AJ258"/>
      <c r="AU258" s="35"/>
      <c r="AV258"/>
    </row>
    <row r="259" spans="11:48" x14ac:dyDescent="0.25">
      <c r="K259" s="35"/>
      <c r="L259"/>
      <c r="W259" s="35"/>
      <c r="X259"/>
      <c r="AI259" s="35"/>
      <c r="AJ259"/>
      <c r="AU259" s="35"/>
      <c r="AV259"/>
    </row>
    <row r="260" spans="11:48" x14ac:dyDescent="0.25">
      <c r="K260" s="35"/>
      <c r="L260"/>
      <c r="W260" s="35"/>
      <c r="X260"/>
      <c r="AI260" s="35"/>
      <c r="AJ260"/>
      <c r="AU260" s="35"/>
      <c r="AV260"/>
    </row>
    <row r="261" spans="11:48" x14ac:dyDescent="0.25">
      <c r="K261" s="35"/>
      <c r="L261"/>
      <c r="W261" s="35"/>
      <c r="X261"/>
      <c r="AI261" s="35"/>
      <c r="AJ261"/>
      <c r="AU261" s="35"/>
      <c r="AV261"/>
    </row>
    <row r="262" spans="11:48" x14ac:dyDescent="0.25">
      <c r="K262" s="35"/>
      <c r="L262"/>
      <c r="W262" s="35"/>
      <c r="X262"/>
      <c r="AI262" s="35"/>
      <c r="AJ262"/>
      <c r="AU262" s="35"/>
      <c r="AV262"/>
    </row>
    <row r="263" spans="11:48" x14ac:dyDescent="0.25">
      <c r="K263" s="35"/>
      <c r="L263"/>
      <c r="W263" s="35"/>
      <c r="X263"/>
      <c r="AI263" s="35"/>
      <c r="AJ263"/>
      <c r="AU263" s="35"/>
      <c r="AV263"/>
    </row>
  </sheetData>
  <phoneticPr fontId="2"/>
  <hyperlinks>
    <hyperlink ref="A1" location="Index!C6" display="Back to Index" xr:uid="{00000000-0004-0000-0E00-000000000000}"/>
  </hyperlinks>
  <pageMargins left="0.75" right="0.75" top="1" bottom="1" header="0.5" footer="0.5"/>
  <pageSetup orientation="portrait" horizontalDpi="4294967292" verticalDpi="4294967292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4">
    <tabColor rgb="FF99FF99"/>
  </sheetPr>
  <dimension ref="A1:AX516"/>
  <sheetViews>
    <sheetView showGridLines="0" showZeros="0" zoomScale="80" zoomScaleNormal="80" workbookViewId="0"/>
  </sheetViews>
  <sheetFormatPr defaultColWidth="11" defaultRowHeight="13.8" x14ac:dyDescent="0.25"/>
  <cols>
    <col min="1" max="2" width="4.59765625" style="34" customWidth="1"/>
    <col min="3" max="3" width="4.59765625" style="34" hidden="1" customWidth="1"/>
    <col min="4" max="4" width="22.59765625" style="34" customWidth="1"/>
    <col min="5" max="13" width="8.59765625" style="34" customWidth="1"/>
    <col min="14" max="14" width="4.69921875" style="34" customWidth="1"/>
    <col min="15" max="15" width="4.69921875" style="6" customWidth="1"/>
    <col min="16" max="16" width="22.59765625" style="34" customWidth="1"/>
    <col min="17" max="25" width="8.59765625" style="34" customWidth="1"/>
    <col min="26" max="26" width="4.69921875" customWidth="1"/>
    <col min="27" max="27" width="4.69921875" style="35" customWidth="1"/>
    <col min="28" max="28" width="22.59765625" style="34" customWidth="1"/>
    <col min="29" max="37" width="8.59765625" style="34" customWidth="1"/>
    <col min="38" max="38" width="4.59765625" customWidth="1"/>
    <col min="39" max="39" width="4.59765625" style="35" customWidth="1"/>
    <col min="40" max="40" width="22.59765625" style="34" customWidth="1"/>
    <col min="41" max="49" width="8.59765625" style="34" customWidth="1"/>
    <col min="50" max="50" width="8.59765625" style="35" customWidth="1"/>
    <col min="51" max="16384" width="11" style="34"/>
  </cols>
  <sheetData>
    <row r="1" spans="1:50" ht="14.4" x14ac:dyDescent="0.25">
      <c r="A1" s="27" t="s">
        <v>116</v>
      </c>
      <c r="E1"/>
      <c r="F1"/>
      <c r="Q1"/>
      <c r="R1"/>
      <c r="Z1" s="35"/>
      <c r="AC1"/>
      <c r="AD1"/>
      <c r="AL1" s="35"/>
      <c r="AN1"/>
      <c r="AO1"/>
      <c r="AP1"/>
    </row>
    <row r="2" spans="1:50" ht="17.399999999999999" x14ac:dyDescent="0.25">
      <c r="D2" s="191"/>
      <c r="E2"/>
      <c r="F2"/>
      <c r="G2"/>
      <c r="H2"/>
      <c r="I2"/>
      <c r="J2"/>
      <c r="K2"/>
      <c r="L2"/>
      <c r="M2"/>
      <c r="N2" s="6"/>
      <c r="P2" s="191"/>
      <c r="Q2"/>
      <c r="R2"/>
      <c r="S2"/>
      <c r="T2"/>
      <c r="U2"/>
      <c r="V2"/>
      <c r="W2"/>
      <c r="X2"/>
      <c r="Y2"/>
      <c r="Z2" s="35"/>
      <c r="AB2" s="191"/>
      <c r="AC2"/>
      <c r="AD2"/>
      <c r="AE2"/>
      <c r="AF2"/>
      <c r="AG2"/>
      <c r="AH2"/>
      <c r="AI2"/>
      <c r="AJ2"/>
      <c r="AK2"/>
      <c r="AL2" s="35"/>
      <c r="AN2" s="191"/>
      <c r="AO2"/>
      <c r="AP2"/>
      <c r="AQ2"/>
      <c r="AR2"/>
      <c r="AS2"/>
      <c r="AT2"/>
      <c r="AU2"/>
      <c r="AV2"/>
      <c r="AW2"/>
    </row>
    <row r="3" spans="1:50" x14ac:dyDescent="0.25">
      <c r="Z3" s="35"/>
      <c r="AL3" s="35"/>
    </row>
    <row r="4" spans="1:50" ht="14.4" thickBot="1" x14ac:dyDescent="0.3">
      <c r="D4" s="82" t="s">
        <v>365</v>
      </c>
      <c r="E4" s="83"/>
      <c r="F4" s="84"/>
      <c r="L4" s="83"/>
      <c r="M4" s="84"/>
      <c r="P4" s="82" t="s">
        <v>366</v>
      </c>
      <c r="Q4" s="83"/>
      <c r="R4" s="84"/>
      <c r="X4" s="83"/>
      <c r="Y4" s="84"/>
      <c r="Z4" s="35"/>
      <c r="AB4" s="82" t="s">
        <v>447</v>
      </c>
      <c r="AC4" s="83"/>
      <c r="AD4" s="84"/>
      <c r="AJ4" s="83"/>
      <c r="AK4" s="84"/>
      <c r="AL4" s="35"/>
      <c r="AN4" s="82" t="s">
        <v>440</v>
      </c>
      <c r="AO4" s="83"/>
      <c r="AP4" s="84"/>
      <c r="AV4" s="83"/>
      <c r="AW4" s="84"/>
    </row>
    <row r="5" spans="1:50" x14ac:dyDescent="0.25">
      <c r="D5" s="37"/>
      <c r="E5" s="68" t="s">
        <v>531</v>
      </c>
      <c r="F5" s="68" t="s">
        <v>532</v>
      </c>
      <c r="G5" s="68" t="s">
        <v>533</v>
      </c>
      <c r="H5" s="68" t="s">
        <v>534</v>
      </c>
      <c r="I5" s="68" t="s">
        <v>535</v>
      </c>
      <c r="J5" s="68" t="s">
        <v>536</v>
      </c>
      <c r="K5" s="68" t="s">
        <v>537</v>
      </c>
      <c r="L5" s="68" t="s">
        <v>538</v>
      </c>
      <c r="M5" s="69" t="s">
        <v>539</v>
      </c>
      <c r="N5"/>
      <c r="P5" s="37"/>
      <c r="Q5" s="68" t="s">
        <v>531</v>
      </c>
      <c r="R5" s="68" t="s">
        <v>532</v>
      </c>
      <c r="S5" s="68" t="s">
        <v>533</v>
      </c>
      <c r="T5" s="68" t="s">
        <v>534</v>
      </c>
      <c r="U5" s="68" t="s">
        <v>535</v>
      </c>
      <c r="V5" s="68" t="s">
        <v>536</v>
      </c>
      <c r="W5" s="68" t="s">
        <v>537</v>
      </c>
      <c r="X5" s="68" t="s">
        <v>538</v>
      </c>
      <c r="Y5" s="69" t="s">
        <v>539</v>
      </c>
      <c r="AA5"/>
      <c r="AB5" s="37"/>
      <c r="AC5" s="68" t="s">
        <v>531</v>
      </c>
      <c r="AD5" s="68" t="s">
        <v>532</v>
      </c>
      <c r="AE5" s="68" t="s">
        <v>533</v>
      </c>
      <c r="AF5" s="68" t="s">
        <v>534</v>
      </c>
      <c r="AG5" s="68" t="s">
        <v>535</v>
      </c>
      <c r="AH5" s="68" t="s">
        <v>536</v>
      </c>
      <c r="AI5" s="68" t="s">
        <v>537</v>
      </c>
      <c r="AJ5" s="68" t="s">
        <v>538</v>
      </c>
      <c r="AK5" s="69" t="s">
        <v>539</v>
      </c>
      <c r="AM5"/>
      <c r="AN5" s="37"/>
      <c r="AO5" s="68" t="s">
        <v>531</v>
      </c>
      <c r="AP5" s="68" t="s">
        <v>532</v>
      </c>
      <c r="AQ5" s="68" t="s">
        <v>533</v>
      </c>
      <c r="AR5" s="68" t="s">
        <v>534</v>
      </c>
      <c r="AS5" s="68" t="s">
        <v>535</v>
      </c>
      <c r="AT5" s="68" t="s">
        <v>536</v>
      </c>
      <c r="AU5" s="68" t="s">
        <v>537</v>
      </c>
      <c r="AV5" s="68" t="s">
        <v>538</v>
      </c>
      <c r="AW5" s="69" t="s">
        <v>539</v>
      </c>
      <c r="AX5"/>
    </row>
    <row r="6" spans="1:50" hidden="1" x14ac:dyDescent="0.25">
      <c r="C6" s="40" t="s">
        <v>576</v>
      </c>
      <c r="D6" s="41" t="s">
        <v>315</v>
      </c>
      <c r="E6" s="76">
        <v>0</v>
      </c>
      <c r="F6" s="76">
        <v>0</v>
      </c>
      <c r="G6" s="76">
        <v>0</v>
      </c>
      <c r="H6" s="76">
        <v>0</v>
      </c>
      <c r="I6" s="76">
        <v>0</v>
      </c>
      <c r="J6" s="76">
        <v>0</v>
      </c>
      <c r="K6" s="76">
        <v>0</v>
      </c>
      <c r="L6" s="76">
        <v>0</v>
      </c>
      <c r="M6" s="77">
        <v>0</v>
      </c>
      <c r="N6"/>
      <c r="P6" s="41" t="s">
        <v>315</v>
      </c>
      <c r="Q6" s="76">
        <v>0</v>
      </c>
      <c r="R6" s="76">
        <v>0</v>
      </c>
      <c r="S6" s="76">
        <v>0</v>
      </c>
      <c r="T6" s="76">
        <v>0</v>
      </c>
      <c r="U6" s="76">
        <v>0</v>
      </c>
      <c r="V6" s="76">
        <v>0</v>
      </c>
      <c r="W6" s="76">
        <v>0</v>
      </c>
      <c r="X6" s="76">
        <v>0</v>
      </c>
      <c r="Y6" s="77">
        <v>0</v>
      </c>
      <c r="AA6"/>
      <c r="AB6" s="41" t="s">
        <v>315</v>
      </c>
      <c r="AC6" s="76">
        <v>0</v>
      </c>
      <c r="AD6" s="76">
        <v>0</v>
      </c>
      <c r="AE6" s="76">
        <v>0</v>
      </c>
      <c r="AF6" s="76">
        <v>0</v>
      </c>
      <c r="AG6" s="76">
        <v>0</v>
      </c>
      <c r="AH6" s="76">
        <v>0</v>
      </c>
      <c r="AI6" s="76">
        <v>0</v>
      </c>
      <c r="AJ6" s="76">
        <v>0</v>
      </c>
      <c r="AK6" s="77">
        <v>0</v>
      </c>
      <c r="AM6"/>
      <c r="AN6" s="41" t="s">
        <v>315</v>
      </c>
      <c r="AO6" s="76">
        <v>0</v>
      </c>
      <c r="AP6" s="76">
        <v>0</v>
      </c>
      <c r="AQ6" s="76">
        <v>0</v>
      </c>
      <c r="AR6" s="76">
        <v>0</v>
      </c>
      <c r="AS6" s="76">
        <v>0</v>
      </c>
      <c r="AT6" s="76">
        <v>0</v>
      </c>
      <c r="AU6" s="76">
        <v>0</v>
      </c>
      <c r="AV6" s="76">
        <v>0</v>
      </c>
      <c r="AW6" s="77">
        <v>0</v>
      </c>
      <c r="AX6"/>
    </row>
    <row r="7" spans="1:50" x14ac:dyDescent="0.25">
      <c r="C7" s="40" t="s">
        <v>575</v>
      </c>
      <c r="D7" s="41" t="s">
        <v>129</v>
      </c>
      <c r="E7" s="76">
        <v>0.73599999999999999</v>
      </c>
      <c r="F7" s="76">
        <v>0.13</v>
      </c>
      <c r="G7" s="76">
        <v>1.0999999999999999E-2</v>
      </c>
      <c r="H7" s="76">
        <v>0.32</v>
      </c>
      <c r="I7" s="76">
        <v>0.10500000000000001</v>
      </c>
      <c r="J7" s="76">
        <v>0.218</v>
      </c>
      <c r="K7" s="76">
        <v>9.799999999999999E-2</v>
      </c>
      <c r="L7" s="76">
        <v>0</v>
      </c>
      <c r="M7" s="77">
        <v>0</v>
      </c>
      <c r="N7"/>
      <c r="P7" s="41" t="s">
        <v>129</v>
      </c>
      <c r="Q7" s="76">
        <v>8.55748</v>
      </c>
      <c r="R7" s="76">
        <v>1.5740356500000001</v>
      </c>
      <c r="S7" s="76">
        <v>0.12872339370000002</v>
      </c>
      <c r="T7" s="76">
        <v>3.0454386593400002</v>
      </c>
      <c r="U7" s="76">
        <v>0.93435732998685017</v>
      </c>
      <c r="V7" s="76">
        <v>2.1065941679464339</v>
      </c>
      <c r="W7" s="76">
        <v>0.76155670248942298</v>
      </c>
      <c r="X7" s="76">
        <v>0</v>
      </c>
      <c r="Y7" s="77">
        <v>0</v>
      </c>
      <c r="AA7"/>
      <c r="AB7" s="41" t="s">
        <v>129</v>
      </c>
      <c r="AC7" s="76">
        <v>11.627010869565218</v>
      </c>
      <c r="AD7" s="76">
        <v>12.10796653846154</v>
      </c>
      <c r="AE7" s="76">
        <v>11.702126700000003</v>
      </c>
      <c r="AF7" s="76">
        <v>9.5169958104374999</v>
      </c>
      <c r="AG7" s="76">
        <v>8.8986412379700006</v>
      </c>
      <c r="AH7" s="76">
        <v>9.6632759997542834</v>
      </c>
      <c r="AI7" s="76">
        <v>7.7709867600961537</v>
      </c>
      <c r="AJ7" s="76">
        <v>0</v>
      </c>
      <c r="AK7" s="77">
        <v>0</v>
      </c>
      <c r="AM7"/>
      <c r="AN7" s="41" t="s">
        <v>129</v>
      </c>
      <c r="AO7" s="76">
        <v>0.64158824749019816</v>
      </c>
      <c r="AP7" s="76">
        <v>9.4809992759180811E-2</v>
      </c>
      <c r="AQ7" s="76">
        <v>8.5209321445132713E-3</v>
      </c>
      <c r="AR7" s="76">
        <v>0.19253567345371442</v>
      </c>
      <c r="AS7" s="76">
        <v>8.3451772182416228E-2</v>
      </c>
      <c r="AT7" s="76">
        <v>0.13881381409365462</v>
      </c>
      <c r="AU7" s="76">
        <v>6.9993325328513267E-2</v>
      </c>
      <c r="AV7" s="76">
        <v>0</v>
      </c>
      <c r="AW7" s="77">
        <v>0</v>
      </c>
      <c r="AX7"/>
    </row>
    <row r="8" spans="1:50" x14ac:dyDescent="0.25">
      <c r="C8" s="40" t="s">
        <v>575</v>
      </c>
      <c r="D8" s="41" t="s">
        <v>46</v>
      </c>
      <c r="E8" s="76">
        <v>13.05</v>
      </c>
      <c r="F8" s="76">
        <v>5.580000000000001</v>
      </c>
      <c r="G8" s="76">
        <v>6.9500000000000011</v>
      </c>
      <c r="H8" s="76">
        <v>14.65</v>
      </c>
      <c r="I8" s="76">
        <v>11.850000000000001</v>
      </c>
      <c r="J8" s="76">
        <v>7.8999999999999995</v>
      </c>
      <c r="K8" s="76">
        <v>7.25</v>
      </c>
      <c r="L8" s="76">
        <v>15.316880999999999</v>
      </c>
      <c r="M8" s="77">
        <v>9.5</v>
      </c>
      <c r="N8"/>
      <c r="P8" s="41" t="s">
        <v>46</v>
      </c>
      <c r="Q8" s="76">
        <v>381.29767726809285</v>
      </c>
      <c r="R8" s="76">
        <v>158.36317554409865</v>
      </c>
      <c r="S8" s="76">
        <v>194.04469423346339</v>
      </c>
      <c r="T8" s="76">
        <v>413.70715119321517</v>
      </c>
      <c r="U8" s="76">
        <v>322.23630613789516</v>
      </c>
      <c r="V8" s="76">
        <v>210.06664664250093</v>
      </c>
      <c r="W8" s="76">
        <v>190.05817230279627</v>
      </c>
      <c r="X8" s="76">
        <v>404.28693738698394</v>
      </c>
      <c r="Y8" s="77">
        <v>242.23280578059544</v>
      </c>
      <c r="AA8"/>
      <c r="AB8" s="41" t="s">
        <v>46</v>
      </c>
      <c r="AC8" s="76">
        <v>29.218212817478378</v>
      </c>
      <c r="AD8" s="76">
        <v>28.38049740933667</v>
      </c>
      <c r="AE8" s="76">
        <v>27.920099889706957</v>
      </c>
      <c r="AF8" s="76">
        <v>28.239395985884993</v>
      </c>
      <c r="AG8" s="76">
        <v>27.192937226826594</v>
      </c>
      <c r="AH8" s="76">
        <v>26.590714764873535</v>
      </c>
      <c r="AI8" s="76">
        <v>26.214920317627072</v>
      </c>
      <c r="AJ8" s="76">
        <v>26.394860506325273</v>
      </c>
      <c r="AK8" s="77">
        <v>25.498190082167941</v>
      </c>
      <c r="AM8"/>
      <c r="AN8" s="41" t="s">
        <v>46</v>
      </c>
      <c r="AO8" s="76">
        <v>12.991245743936263</v>
      </c>
      <c r="AP8" s="76">
        <v>5.4988181841314461</v>
      </c>
      <c r="AQ8" s="76">
        <v>6.8332249896067729</v>
      </c>
      <c r="AR8" s="76">
        <v>15.601629776511871</v>
      </c>
      <c r="AS8" s="76">
        <v>11.945719480483106</v>
      </c>
      <c r="AT8" s="76">
        <v>8.0281405746098073</v>
      </c>
      <c r="AU8" s="76">
        <v>7.3959478986904452</v>
      </c>
      <c r="AV8" s="76">
        <v>16.367183782751418</v>
      </c>
      <c r="AW8" s="77">
        <v>9.6195536755575244</v>
      </c>
      <c r="AX8"/>
    </row>
    <row r="9" spans="1:50" x14ac:dyDescent="0.25">
      <c r="C9" s="40" t="s">
        <v>575</v>
      </c>
      <c r="D9" s="41" t="s">
        <v>564</v>
      </c>
      <c r="E9" s="76">
        <v>0</v>
      </c>
      <c r="F9" s="76">
        <v>0</v>
      </c>
      <c r="G9" s="76">
        <v>0</v>
      </c>
      <c r="H9" s="76">
        <v>0</v>
      </c>
      <c r="I9" s="76">
        <v>0.01</v>
      </c>
      <c r="J9" s="76">
        <v>7.0000000000000001E-3</v>
      </c>
      <c r="K9" s="76">
        <v>7.0000000000000001E-3</v>
      </c>
      <c r="L9" s="76">
        <v>0</v>
      </c>
      <c r="M9" s="77">
        <v>0</v>
      </c>
      <c r="N9"/>
      <c r="P9" s="41" t="s">
        <v>564</v>
      </c>
      <c r="Q9" s="76">
        <v>0</v>
      </c>
      <c r="R9" s="76">
        <v>0</v>
      </c>
      <c r="S9" s="76">
        <v>0</v>
      </c>
      <c r="T9" s="76">
        <v>0</v>
      </c>
      <c r="U9" s="76">
        <v>0.1106222365116</v>
      </c>
      <c r="V9" s="76">
        <v>5.9752606815316807E-2</v>
      </c>
      <c r="W9" s="76">
        <v>6.1546440326642186E-2</v>
      </c>
      <c r="X9" s="76">
        <v>0</v>
      </c>
      <c r="Y9" s="77">
        <v>0</v>
      </c>
      <c r="AA9"/>
      <c r="AB9" s="41" t="s">
        <v>564</v>
      </c>
      <c r="AC9" s="76">
        <v>0</v>
      </c>
      <c r="AD9" s="76">
        <v>0</v>
      </c>
      <c r="AE9" s="76">
        <v>0</v>
      </c>
      <c r="AF9" s="76">
        <v>0</v>
      </c>
      <c r="AG9" s="76">
        <v>11.06222365116</v>
      </c>
      <c r="AH9" s="76">
        <v>8.5360866879024009</v>
      </c>
      <c r="AI9" s="76">
        <v>8.7923486180917401</v>
      </c>
      <c r="AJ9" s="76">
        <v>0</v>
      </c>
      <c r="AK9" s="77">
        <v>0</v>
      </c>
      <c r="AM9"/>
      <c r="AN9" s="41" t="s">
        <v>564</v>
      </c>
      <c r="AO9" s="76">
        <v>0</v>
      </c>
      <c r="AP9" s="76">
        <v>0</v>
      </c>
      <c r="AQ9" s="76">
        <v>0</v>
      </c>
      <c r="AR9" s="76">
        <v>0</v>
      </c>
      <c r="AS9" s="76">
        <v>2.8264682068965519E-3</v>
      </c>
      <c r="AT9" s="76">
        <v>4.025807382881867E-3</v>
      </c>
      <c r="AU9" s="76">
        <v>3.7333388631598267E-3</v>
      </c>
      <c r="AV9" s="76">
        <v>0</v>
      </c>
      <c r="AW9" s="77">
        <v>0</v>
      </c>
      <c r="AX9"/>
    </row>
    <row r="10" spans="1:50" x14ac:dyDescent="0.25">
      <c r="C10" s="40" t="s">
        <v>575</v>
      </c>
      <c r="D10" s="41" t="s">
        <v>120</v>
      </c>
      <c r="E10" s="76">
        <v>0</v>
      </c>
      <c r="F10" s="76">
        <v>7.0000000000000007E-2</v>
      </c>
      <c r="G10" s="76">
        <v>0.13600000000000001</v>
      </c>
      <c r="H10" s="76">
        <v>0.55500000000000005</v>
      </c>
      <c r="I10" s="76">
        <v>0.40500000000000003</v>
      </c>
      <c r="J10" s="76">
        <v>0.27500000000000002</v>
      </c>
      <c r="K10" s="76">
        <v>0.253</v>
      </c>
      <c r="L10" s="76">
        <v>0</v>
      </c>
      <c r="M10" s="77">
        <v>0</v>
      </c>
      <c r="N10"/>
      <c r="P10" s="41" t="s">
        <v>120</v>
      </c>
      <c r="Q10" s="76">
        <v>0</v>
      </c>
      <c r="R10" s="76">
        <v>0.53970840000000009</v>
      </c>
      <c r="S10" s="76">
        <v>1.0488696966</v>
      </c>
      <c r="T10" s="76">
        <v>4.3006756636799999</v>
      </c>
      <c r="U10" s="76">
        <v>3.0298542989813999</v>
      </c>
      <c r="V10" s="76">
        <v>2.03673538987083</v>
      </c>
      <c r="W10" s="76">
        <v>1.8550585930943519</v>
      </c>
      <c r="X10" s="76">
        <v>0</v>
      </c>
      <c r="Y10" s="77">
        <v>0</v>
      </c>
      <c r="AA10"/>
      <c r="AB10" s="41" t="s">
        <v>120</v>
      </c>
      <c r="AC10" s="76">
        <v>0</v>
      </c>
      <c r="AD10" s="76">
        <v>7.7101200000000008</v>
      </c>
      <c r="AE10" s="76">
        <v>7.712277180882352</v>
      </c>
      <c r="AF10" s="76">
        <v>7.7489651597837828</v>
      </c>
      <c r="AG10" s="76">
        <v>7.4811217258799996</v>
      </c>
      <c r="AH10" s="76">
        <v>7.4063105086211998</v>
      </c>
      <c r="AI10" s="76">
        <v>7.3322474035349883</v>
      </c>
      <c r="AJ10" s="76">
        <v>0</v>
      </c>
      <c r="AK10" s="77">
        <v>0</v>
      </c>
      <c r="AM10"/>
      <c r="AN10" s="41" t="s">
        <v>120</v>
      </c>
      <c r="AO10" s="76">
        <v>0</v>
      </c>
      <c r="AP10" s="76">
        <v>2.254447104E-2</v>
      </c>
      <c r="AQ10" s="76">
        <v>4.5065200191999999E-2</v>
      </c>
      <c r="AR10" s="76">
        <v>0.19139058496</v>
      </c>
      <c r="AS10" s="76">
        <v>0.13043586816000002</v>
      </c>
      <c r="AT10" s="76">
        <v>8.8567564800000012E-2</v>
      </c>
      <c r="AU10" s="76">
        <v>8.1482159615999999E-2</v>
      </c>
      <c r="AV10" s="76">
        <v>0</v>
      </c>
      <c r="AW10" s="77">
        <v>0</v>
      </c>
      <c r="AX10"/>
    </row>
    <row r="11" spans="1:50" hidden="1" x14ac:dyDescent="0.25">
      <c r="C11" s="40" t="s">
        <v>576</v>
      </c>
      <c r="D11" s="41" t="s">
        <v>121</v>
      </c>
      <c r="E11" s="76">
        <v>0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7">
        <v>0</v>
      </c>
      <c r="N11"/>
      <c r="P11" s="41" t="s">
        <v>121</v>
      </c>
      <c r="Q11" s="76">
        <v>0</v>
      </c>
      <c r="R11" s="76">
        <v>0</v>
      </c>
      <c r="S11" s="76">
        <v>0</v>
      </c>
      <c r="T11" s="76">
        <v>0</v>
      </c>
      <c r="U11" s="76">
        <v>0</v>
      </c>
      <c r="V11" s="76">
        <v>0</v>
      </c>
      <c r="W11" s="76">
        <v>0</v>
      </c>
      <c r="X11" s="76">
        <v>0</v>
      </c>
      <c r="Y11" s="77">
        <v>0</v>
      </c>
      <c r="AA11"/>
      <c r="AB11" s="41" t="s">
        <v>121</v>
      </c>
      <c r="AC11" s="76">
        <v>0</v>
      </c>
      <c r="AD11" s="76">
        <v>0</v>
      </c>
      <c r="AE11" s="76">
        <v>0</v>
      </c>
      <c r="AF11" s="76">
        <v>0</v>
      </c>
      <c r="AG11" s="76">
        <v>0</v>
      </c>
      <c r="AH11" s="76">
        <v>0</v>
      </c>
      <c r="AI11" s="76">
        <v>0</v>
      </c>
      <c r="AJ11" s="76">
        <v>0</v>
      </c>
      <c r="AK11" s="77">
        <v>0</v>
      </c>
      <c r="AM11"/>
      <c r="AN11" s="41" t="s">
        <v>121</v>
      </c>
      <c r="AO11" s="76">
        <v>0</v>
      </c>
      <c r="AP11" s="76">
        <v>0</v>
      </c>
      <c r="AQ11" s="76">
        <v>0</v>
      </c>
      <c r="AR11" s="76">
        <v>0</v>
      </c>
      <c r="AS11" s="76">
        <v>0</v>
      </c>
      <c r="AT11" s="76">
        <v>0</v>
      </c>
      <c r="AU11" s="76">
        <v>0</v>
      </c>
      <c r="AV11" s="76">
        <v>0</v>
      </c>
      <c r="AW11" s="77">
        <v>0</v>
      </c>
      <c r="AX11"/>
    </row>
    <row r="12" spans="1:50" hidden="1" x14ac:dyDescent="0.25">
      <c r="C12" s="40" t="s">
        <v>576</v>
      </c>
      <c r="D12" s="41" t="s">
        <v>119</v>
      </c>
      <c r="E12" s="76">
        <v>0</v>
      </c>
      <c r="F12" s="76">
        <v>0</v>
      </c>
      <c r="G12" s="76">
        <v>0</v>
      </c>
      <c r="H12" s="76">
        <v>0</v>
      </c>
      <c r="I12" s="76">
        <v>0</v>
      </c>
      <c r="J12" s="76">
        <v>0</v>
      </c>
      <c r="K12" s="76">
        <v>0</v>
      </c>
      <c r="L12" s="76">
        <v>0</v>
      </c>
      <c r="M12" s="77">
        <v>0</v>
      </c>
      <c r="N12"/>
      <c r="P12" s="41" t="s">
        <v>119</v>
      </c>
      <c r="Q12" s="76">
        <v>0</v>
      </c>
      <c r="R12" s="76">
        <v>0</v>
      </c>
      <c r="S12" s="76">
        <v>0</v>
      </c>
      <c r="T12" s="76">
        <v>0</v>
      </c>
      <c r="U12" s="76">
        <v>0</v>
      </c>
      <c r="V12" s="76">
        <v>0</v>
      </c>
      <c r="W12" s="76">
        <v>0</v>
      </c>
      <c r="X12" s="76">
        <v>0</v>
      </c>
      <c r="Y12" s="77">
        <v>0</v>
      </c>
      <c r="AA12"/>
      <c r="AB12" s="41" t="s">
        <v>119</v>
      </c>
      <c r="AC12" s="76">
        <v>0</v>
      </c>
      <c r="AD12" s="76">
        <v>0</v>
      </c>
      <c r="AE12" s="76">
        <v>0</v>
      </c>
      <c r="AF12" s="76">
        <v>0</v>
      </c>
      <c r="AG12" s="76">
        <v>0</v>
      </c>
      <c r="AH12" s="76">
        <v>0</v>
      </c>
      <c r="AI12" s="76">
        <v>0</v>
      </c>
      <c r="AJ12" s="76">
        <v>0</v>
      </c>
      <c r="AK12" s="77">
        <v>0</v>
      </c>
      <c r="AM12"/>
      <c r="AN12" s="41" t="s">
        <v>119</v>
      </c>
      <c r="AO12" s="76">
        <v>0</v>
      </c>
      <c r="AP12" s="76">
        <v>0</v>
      </c>
      <c r="AQ12" s="76">
        <v>0</v>
      </c>
      <c r="AR12" s="76">
        <v>0</v>
      </c>
      <c r="AS12" s="76">
        <v>0</v>
      </c>
      <c r="AT12" s="76">
        <v>0</v>
      </c>
      <c r="AU12" s="76">
        <v>0</v>
      </c>
      <c r="AV12" s="76">
        <v>0</v>
      </c>
      <c r="AW12" s="77">
        <v>0</v>
      </c>
      <c r="AX12"/>
    </row>
    <row r="13" spans="1:50" x14ac:dyDescent="0.25">
      <c r="C13" s="40" t="s">
        <v>575</v>
      </c>
      <c r="D13" s="41" t="s">
        <v>118</v>
      </c>
      <c r="E13" s="76">
        <v>0.24700000000000003</v>
      </c>
      <c r="F13" s="76">
        <v>0.20100000000000001</v>
      </c>
      <c r="G13" s="76">
        <v>1</v>
      </c>
      <c r="H13" s="76">
        <v>0.72199999999999998</v>
      </c>
      <c r="I13" s="76">
        <v>0.58400000000000007</v>
      </c>
      <c r="J13" s="76">
        <v>1.32</v>
      </c>
      <c r="K13" s="76">
        <v>1.4369999999999998</v>
      </c>
      <c r="L13" s="76">
        <v>0</v>
      </c>
      <c r="M13" s="77">
        <v>0</v>
      </c>
      <c r="N13"/>
      <c r="P13" s="41" t="s">
        <v>118</v>
      </c>
      <c r="Q13" s="76">
        <v>2.8440113</v>
      </c>
      <c r="R13" s="76">
        <v>2.2915688400000001</v>
      </c>
      <c r="S13" s="76">
        <v>11.286831600000001</v>
      </c>
      <c r="T13" s="76">
        <v>8.0676014910480003</v>
      </c>
      <c r="U13" s="76">
        <v>6.4603386122774404</v>
      </c>
      <c r="V13" s="76">
        <v>14.456113867335887</v>
      </c>
      <c r="W13" s="76">
        <v>15.580076720521252</v>
      </c>
      <c r="X13" s="76">
        <v>0</v>
      </c>
      <c r="Y13" s="77">
        <v>0</v>
      </c>
      <c r="AA13"/>
      <c r="AB13" s="41" t="s">
        <v>118</v>
      </c>
      <c r="AC13" s="76">
        <v>11.514215789473683</v>
      </c>
      <c r="AD13" s="76">
        <v>11.400839999999999</v>
      </c>
      <c r="AE13" s="76">
        <v>11.286831600000001</v>
      </c>
      <c r="AF13" s="76">
        <v>11.173963284000001</v>
      </c>
      <c r="AG13" s="76">
        <v>11.06222365116</v>
      </c>
      <c r="AH13" s="76">
        <v>10.951601414648399</v>
      </c>
      <c r="AI13" s="76">
        <v>10.842085400501917</v>
      </c>
      <c r="AJ13" s="76">
        <v>0</v>
      </c>
      <c r="AK13" s="77">
        <v>0</v>
      </c>
      <c r="AM13"/>
      <c r="AN13" s="41" t="s">
        <v>118</v>
      </c>
      <c r="AO13" s="76">
        <v>0.11738641038799999</v>
      </c>
      <c r="AP13" s="76">
        <v>9.4247361045204966E-2</v>
      </c>
      <c r="AQ13" s="76">
        <v>0.47299073611229892</v>
      </c>
      <c r="AR13" s="76">
        <v>0.35402615384705799</v>
      </c>
      <c r="AS13" s="76">
        <v>0.27331025670363729</v>
      </c>
      <c r="AT13" s="76">
        <v>0.71344565308280372</v>
      </c>
      <c r="AU13" s="76">
        <v>0.86085498931515891</v>
      </c>
      <c r="AV13" s="76">
        <v>0</v>
      </c>
      <c r="AW13" s="77">
        <v>0</v>
      </c>
      <c r="AX13"/>
    </row>
    <row r="14" spans="1:50" x14ac:dyDescent="0.25">
      <c r="C14" s="40" t="s">
        <v>575</v>
      </c>
      <c r="D14" s="41" t="s">
        <v>74</v>
      </c>
      <c r="E14" s="76">
        <v>0.37080999999999997</v>
      </c>
      <c r="F14" s="76">
        <v>0.22619</v>
      </c>
      <c r="G14" s="76">
        <v>0.33400000000000002</v>
      </c>
      <c r="H14" s="76">
        <v>0.32447999999999999</v>
      </c>
      <c r="I14" s="76">
        <v>0.15626000000000001</v>
      </c>
      <c r="J14" s="76">
        <v>4.4999999999999998E-2</v>
      </c>
      <c r="K14" s="76">
        <v>0.69900000000000007</v>
      </c>
      <c r="L14" s="76">
        <v>0.79100000000000004</v>
      </c>
      <c r="M14" s="77">
        <v>0.22699999999999998</v>
      </c>
      <c r="N14"/>
      <c r="P14" s="41" t="s">
        <v>74</v>
      </c>
      <c r="Q14" s="76">
        <v>6.6926917182179722</v>
      </c>
      <c r="R14" s="76">
        <v>4.0434290113263458</v>
      </c>
      <c r="S14" s="76">
        <v>5.9462308300331888</v>
      </c>
      <c r="T14" s="76">
        <v>5.465107033322484</v>
      </c>
      <c r="U14" s="76">
        <v>2.5390499156270883</v>
      </c>
      <c r="V14" s="76">
        <v>0.75787257770116379</v>
      </c>
      <c r="W14" s="76">
        <v>11.595703063020373</v>
      </c>
      <c r="X14" s="76">
        <v>12.925061668106407</v>
      </c>
      <c r="Y14" s="77">
        <v>3.6535766923896986</v>
      </c>
      <c r="AA14"/>
      <c r="AB14" s="41" t="s">
        <v>74</v>
      </c>
      <c r="AC14" s="76">
        <v>18.048843661762014</v>
      </c>
      <c r="AD14" s="76">
        <v>17.87625010533775</v>
      </c>
      <c r="AE14" s="76">
        <v>17.803086317464636</v>
      </c>
      <c r="AF14" s="76">
        <v>16.842662208217714</v>
      </c>
      <c r="AG14" s="76">
        <v>16.248879531723333</v>
      </c>
      <c r="AH14" s="76">
        <v>16.841612837803641</v>
      </c>
      <c r="AI14" s="76">
        <v>16.588988645236583</v>
      </c>
      <c r="AJ14" s="76">
        <v>16.340153815558036</v>
      </c>
      <c r="AK14" s="77">
        <v>16.095051508324666</v>
      </c>
      <c r="AM14"/>
      <c r="AN14" s="41" t="s">
        <v>74</v>
      </c>
      <c r="AO14" s="76">
        <v>0.17224688131199994</v>
      </c>
      <c r="AP14" s="76">
        <v>0.10506869308799997</v>
      </c>
      <c r="AQ14" s="76">
        <v>0.15514807679999995</v>
      </c>
      <c r="AR14" s="76">
        <v>0.15527036429735996</v>
      </c>
      <c r="AS14" s="76">
        <v>7.5722995005319982E-2</v>
      </c>
      <c r="AT14" s="76">
        <v>2.0903183999999991E-2</v>
      </c>
      <c r="AU14" s="76">
        <v>0.43275694093599992</v>
      </c>
      <c r="AV14" s="76">
        <v>0.48628544678199992</v>
      </c>
      <c r="AW14" s="77">
        <v>0.13753401525399997</v>
      </c>
      <c r="AX14"/>
    </row>
    <row r="15" spans="1:50" x14ac:dyDescent="0.25">
      <c r="C15" s="40" t="s">
        <v>575</v>
      </c>
      <c r="D15" s="41" t="s">
        <v>168</v>
      </c>
      <c r="E15" s="76">
        <v>0.105</v>
      </c>
      <c r="F15" s="76">
        <v>0.247</v>
      </c>
      <c r="G15" s="76">
        <v>0.127</v>
      </c>
      <c r="H15" s="76">
        <v>0.20200000000000001</v>
      </c>
      <c r="I15" s="76">
        <v>0.41600000000000004</v>
      </c>
      <c r="J15" s="76">
        <v>0.12199999999999998</v>
      </c>
      <c r="K15" s="76">
        <v>0.13800000000000001</v>
      </c>
      <c r="L15" s="76">
        <v>0.45644400000000002</v>
      </c>
      <c r="M15" s="77">
        <v>0.31426499999999996</v>
      </c>
      <c r="N15"/>
      <c r="P15" s="41" t="s">
        <v>168</v>
      </c>
      <c r="Q15" s="76">
        <v>1.282575</v>
      </c>
      <c r="R15" s="76">
        <v>4.3461101000603817</v>
      </c>
      <c r="S15" s="76">
        <v>2.07972205602</v>
      </c>
      <c r="T15" s="76">
        <v>2.4786773104500002</v>
      </c>
      <c r="U15" s="76">
        <v>6.7443671741575271</v>
      </c>
      <c r="V15" s="76">
        <v>1.9661189645278656</v>
      </c>
      <c r="W15" s="76">
        <v>1.5804777904818492</v>
      </c>
      <c r="X15" s="76">
        <v>6.042594717269159</v>
      </c>
      <c r="Y15" s="77">
        <v>4.2194937560070125</v>
      </c>
      <c r="AA15"/>
      <c r="AB15" s="41" t="s">
        <v>168</v>
      </c>
      <c r="AC15" s="76">
        <v>12.215</v>
      </c>
      <c r="AD15" s="76">
        <v>17.595587449637172</v>
      </c>
      <c r="AE15" s="76">
        <v>16.375764220629922</v>
      </c>
      <c r="AF15" s="76">
        <v>12.27067975470297</v>
      </c>
      <c r="AG15" s="76">
        <v>16.212421091724824</v>
      </c>
      <c r="AH15" s="76">
        <v>16.115729217441523</v>
      </c>
      <c r="AI15" s="76">
        <v>11.452737612187311</v>
      </c>
      <c r="AJ15" s="76">
        <v>13.238414169688195</v>
      </c>
      <c r="AK15" s="77">
        <v>13.426546882430474</v>
      </c>
      <c r="AM15"/>
      <c r="AN15" s="41" t="s">
        <v>168</v>
      </c>
      <c r="AO15" s="76">
        <v>0.1019736778272487</v>
      </c>
      <c r="AP15" s="76">
        <v>0.17166530182999995</v>
      </c>
      <c r="AQ15" s="76">
        <v>8.9381037055482213E-2</v>
      </c>
      <c r="AR15" s="76">
        <v>0.21528751562389309</v>
      </c>
      <c r="AS15" s="76">
        <v>0.36650670520337125</v>
      </c>
      <c r="AT15" s="76">
        <v>0.10748104838741337</v>
      </c>
      <c r="AU15" s="76">
        <v>0.12598037707729792</v>
      </c>
      <c r="AV15" s="76">
        <v>0.36098799001316861</v>
      </c>
      <c r="AW15" s="77">
        <v>0.24906967967999505</v>
      </c>
      <c r="AX15"/>
    </row>
    <row r="16" spans="1:50" x14ac:dyDescent="0.25">
      <c r="C16" s="40" t="s">
        <v>575</v>
      </c>
      <c r="D16" s="41" t="s">
        <v>75</v>
      </c>
      <c r="E16" s="76">
        <v>7.2779999999999996</v>
      </c>
      <c r="F16" s="76">
        <v>7.4110000000000005</v>
      </c>
      <c r="G16" s="76">
        <v>7.7439999999999998</v>
      </c>
      <c r="H16" s="76">
        <v>7.8159999999999998</v>
      </c>
      <c r="I16" s="76">
        <v>7.2050000000000001</v>
      </c>
      <c r="J16" s="76">
        <v>7.1859999999999999</v>
      </c>
      <c r="K16" s="76">
        <v>7.1920000000000002</v>
      </c>
      <c r="L16" s="76">
        <v>9.3457100000000004</v>
      </c>
      <c r="M16" s="77">
        <v>7.2950409999999994</v>
      </c>
      <c r="N16"/>
      <c r="P16" s="41" t="s">
        <v>75</v>
      </c>
      <c r="Q16" s="76">
        <v>94.972922845860353</v>
      </c>
      <c r="R16" s="76">
        <v>94.287857215104665</v>
      </c>
      <c r="S16" s="76">
        <v>95.730849564624577</v>
      </c>
      <c r="T16" s="76">
        <v>100.16556011874339</v>
      </c>
      <c r="U16" s="76">
        <v>89.877612889886947</v>
      </c>
      <c r="V16" s="76">
        <v>89.784614624168455</v>
      </c>
      <c r="W16" s="76">
        <v>87.621970732679785</v>
      </c>
      <c r="X16" s="76">
        <v>111.74686287864037</v>
      </c>
      <c r="Y16" s="77">
        <v>86.46111109327191</v>
      </c>
      <c r="AA16"/>
      <c r="AB16" s="41" t="s">
        <v>75</v>
      </c>
      <c r="AC16" s="76">
        <v>13.049316137106397</v>
      </c>
      <c r="AD16" s="76">
        <v>12.722690219282777</v>
      </c>
      <c r="AE16" s="76">
        <v>12.361938218572389</v>
      </c>
      <c r="AF16" s="76">
        <v>12.815450373431856</v>
      </c>
      <c r="AG16" s="76">
        <v>12.474339054807349</v>
      </c>
      <c r="AH16" s="76">
        <v>12.494379992230511</v>
      </c>
      <c r="AI16" s="76">
        <v>12.183255107436009</v>
      </c>
      <c r="AJ16" s="76">
        <v>11.957022299925887</v>
      </c>
      <c r="AK16" s="77">
        <v>11.852039089742185</v>
      </c>
      <c r="AM16"/>
      <c r="AN16" s="41" t="s">
        <v>75</v>
      </c>
      <c r="AO16" s="76">
        <v>4.7507917936976831</v>
      </c>
      <c r="AP16" s="76">
        <v>4.8053354668177315</v>
      </c>
      <c r="AQ16" s="76">
        <v>5.337293818721764</v>
      </c>
      <c r="AR16" s="76">
        <v>5.4846380212342565</v>
      </c>
      <c r="AS16" s="76">
        <v>5.0856234880527049</v>
      </c>
      <c r="AT16" s="76">
        <v>4.8945358068556342</v>
      </c>
      <c r="AU16" s="76">
        <v>5.5223217714004322</v>
      </c>
      <c r="AV16" s="76">
        <v>6.6143759905568213</v>
      </c>
      <c r="AW16" s="77">
        <v>5.1738212331503544</v>
      </c>
      <c r="AX16"/>
    </row>
    <row r="17" spans="3:50" x14ac:dyDescent="0.25">
      <c r="C17" s="40" t="s">
        <v>575</v>
      </c>
      <c r="D17" s="41" t="s">
        <v>130</v>
      </c>
      <c r="E17" s="76">
        <v>0.19700000000000001</v>
      </c>
      <c r="F17" s="76">
        <v>0.14000000000000001</v>
      </c>
      <c r="G17" s="76">
        <v>0.13200000000000001</v>
      </c>
      <c r="H17" s="76">
        <v>0.29799999999999999</v>
      </c>
      <c r="I17" s="76">
        <v>0.22</v>
      </c>
      <c r="J17" s="76">
        <v>0.17499999999999999</v>
      </c>
      <c r="K17" s="76">
        <v>0.13800000000000001</v>
      </c>
      <c r="L17" s="76">
        <v>0</v>
      </c>
      <c r="M17" s="77">
        <v>0</v>
      </c>
      <c r="N17"/>
      <c r="P17" s="41" t="s">
        <v>130</v>
      </c>
      <c r="Q17" s="76">
        <v>2.1675909999999998</v>
      </c>
      <c r="R17" s="76">
        <v>1.5250158</v>
      </c>
      <c r="S17" s="76">
        <v>1.4234933195999999</v>
      </c>
      <c r="T17" s="76">
        <v>3.1815075693059995</v>
      </c>
      <c r="U17" s="76">
        <v>2.3252763375665997</v>
      </c>
      <c r="V17" s="76">
        <v>1.8311551158336972</v>
      </c>
      <c r="W17" s="76">
        <v>1.4295566395725698</v>
      </c>
      <c r="X17" s="76">
        <v>0</v>
      </c>
      <c r="Y17" s="77">
        <v>0</v>
      </c>
      <c r="AA17"/>
      <c r="AB17" s="41" t="s">
        <v>130</v>
      </c>
      <c r="AC17" s="76">
        <v>11.002999999999998</v>
      </c>
      <c r="AD17" s="76">
        <v>10.89297</v>
      </c>
      <c r="AE17" s="76">
        <v>10.784040299999999</v>
      </c>
      <c r="AF17" s="76">
        <v>10.676199896999998</v>
      </c>
      <c r="AG17" s="76">
        <v>10.569437898029998</v>
      </c>
      <c r="AH17" s="76">
        <v>10.463743519049698</v>
      </c>
      <c r="AI17" s="76">
        <v>10.359106083859201</v>
      </c>
      <c r="AJ17" s="76">
        <v>0</v>
      </c>
      <c r="AK17" s="77">
        <v>0</v>
      </c>
      <c r="AM17"/>
      <c r="AN17" s="41" t="s">
        <v>130</v>
      </c>
      <c r="AO17" s="76">
        <v>0.152429237010067</v>
      </c>
      <c r="AP17" s="76">
        <v>0.10832534609852476</v>
      </c>
      <c r="AQ17" s="76">
        <v>0.10213532632146621</v>
      </c>
      <c r="AR17" s="76">
        <v>0.23057823669543126</v>
      </c>
      <c r="AS17" s="76">
        <v>0.17022554386911035</v>
      </c>
      <c r="AT17" s="76">
        <v>0.13540668262315594</v>
      </c>
      <c r="AU17" s="76">
        <v>0.10677784115426012</v>
      </c>
      <c r="AV17" s="76">
        <v>0</v>
      </c>
      <c r="AW17" s="77">
        <v>0</v>
      </c>
      <c r="AX17"/>
    </row>
    <row r="18" spans="3:50" hidden="1" x14ac:dyDescent="0.25">
      <c r="C18" s="40" t="s">
        <v>576</v>
      </c>
      <c r="D18" s="41" t="s">
        <v>144</v>
      </c>
      <c r="E18" s="76">
        <v>0</v>
      </c>
      <c r="F18" s="76">
        <v>0</v>
      </c>
      <c r="G18" s="76">
        <v>0</v>
      </c>
      <c r="H18" s="76">
        <v>0</v>
      </c>
      <c r="I18" s="76">
        <v>0</v>
      </c>
      <c r="J18" s="76">
        <v>0</v>
      </c>
      <c r="K18" s="76">
        <v>0</v>
      </c>
      <c r="L18" s="76">
        <v>0</v>
      </c>
      <c r="M18" s="77">
        <v>0</v>
      </c>
      <c r="N18"/>
      <c r="P18" s="41" t="s">
        <v>144</v>
      </c>
      <c r="Q18" s="76">
        <v>0</v>
      </c>
      <c r="R18" s="76">
        <v>0</v>
      </c>
      <c r="S18" s="76">
        <v>0</v>
      </c>
      <c r="T18" s="76">
        <v>0</v>
      </c>
      <c r="U18" s="76">
        <v>0</v>
      </c>
      <c r="V18" s="76">
        <v>0</v>
      </c>
      <c r="W18" s="76">
        <v>0</v>
      </c>
      <c r="X18" s="76">
        <v>0</v>
      </c>
      <c r="Y18" s="77">
        <v>0</v>
      </c>
      <c r="AA18"/>
      <c r="AB18" s="41" t="s">
        <v>144</v>
      </c>
      <c r="AC18" s="76">
        <v>0</v>
      </c>
      <c r="AD18" s="76">
        <v>0</v>
      </c>
      <c r="AE18" s="76">
        <v>0</v>
      </c>
      <c r="AF18" s="76">
        <v>0</v>
      </c>
      <c r="AG18" s="76">
        <v>0</v>
      </c>
      <c r="AH18" s="76">
        <v>0</v>
      </c>
      <c r="AI18" s="76">
        <v>0</v>
      </c>
      <c r="AJ18" s="76">
        <v>0</v>
      </c>
      <c r="AK18" s="77">
        <v>0</v>
      </c>
      <c r="AM18"/>
      <c r="AN18" s="41" t="s">
        <v>144</v>
      </c>
      <c r="AO18" s="76">
        <v>0</v>
      </c>
      <c r="AP18" s="76">
        <v>0</v>
      </c>
      <c r="AQ18" s="76">
        <v>0</v>
      </c>
      <c r="AR18" s="76">
        <v>0</v>
      </c>
      <c r="AS18" s="76">
        <v>0</v>
      </c>
      <c r="AT18" s="76">
        <v>0</v>
      </c>
      <c r="AU18" s="76">
        <v>0</v>
      </c>
      <c r="AV18" s="76">
        <v>0</v>
      </c>
      <c r="AW18" s="77">
        <v>0</v>
      </c>
      <c r="AX18"/>
    </row>
    <row r="19" spans="3:50" x14ac:dyDescent="0.25">
      <c r="C19" s="40" t="s">
        <v>575</v>
      </c>
      <c r="D19" s="41" t="s">
        <v>422</v>
      </c>
      <c r="E19" s="76">
        <v>0.23300000000000001</v>
      </c>
      <c r="F19" s="76">
        <v>0.215</v>
      </c>
      <c r="G19" s="76">
        <v>0.105</v>
      </c>
      <c r="H19" s="76">
        <v>0.14000000000000001</v>
      </c>
      <c r="I19" s="76">
        <v>0</v>
      </c>
      <c r="J19" s="76">
        <v>0</v>
      </c>
      <c r="K19" s="76">
        <v>0</v>
      </c>
      <c r="L19" s="76">
        <v>0</v>
      </c>
      <c r="M19" s="77">
        <v>0</v>
      </c>
      <c r="N19"/>
      <c r="P19" s="41" t="s">
        <v>422</v>
      </c>
      <c r="Q19" s="76">
        <v>2.0914080000000004</v>
      </c>
      <c r="R19" s="76">
        <v>1.9105416000000002</v>
      </c>
      <c r="S19" s="76">
        <v>0.92372464800000009</v>
      </c>
      <c r="T19" s="76">
        <v>1.2193165353600002</v>
      </c>
      <c r="U19" s="76">
        <v>0</v>
      </c>
      <c r="V19" s="76">
        <v>0</v>
      </c>
      <c r="W19" s="76">
        <v>0</v>
      </c>
      <c r="X19" s="76">
        <v>0</v>
      </c>
      <c r="Y19" s="77">
        <v>0</v>
      </c>
      <c r="AA19"/>
      <c r="AB19" s="41" t="s">
        <v>422</v>
      </c>
      <c r="AC19" s="76">
        <v>8.9760000000000009</v>
      </c>
      <c r="AD19" s="76">
        <v>8.8862400000000008</v>
      </c>
      <c r="AE19" s="76">
        <v>8.7973776000000008</v>
      </c>
      <c r="AF19" s="76">
        <v>8.7094038240000007</v>
      </c>
      <c r="AG19" s="76">
        <v>0</v>
      </c>
      <c r="AH19" s="76">
        <v>0</v>
      </c>
      <c r="AI19" s="76">
        <v>0</v>
      </c>
      <c r="AJ19" s="76">
        <v>0</v>
      </c>
      <c r="AK19" s="77">
        <v>0</v>
      </c>
      <c r="AM19"/>
      <c r="AN19" s="41" t="s">
        <v>422</v>
      </c>
      <c r="AO19" s="76">
        <v>0.134001874315925</v>
      </c>
      <c r="AP19" s="76">
        <v>0.12364979818851447</v>
      </c>
      <c r="AQ19" s="76">
        <v>6.0387110743228001E-2</v>
      </c>
      <c r="AR19" s="76">
        <v>8.051614765763733E-2</v>
      </c>
      <c r="AS19" s="76">
        <v>0</v>
      </c>
      <c r="AT19" s="76">
        <v>0</v>
      </c>
      <c r="AU19" s="76">
        <v>0</v>
      </c>
      <c r="AV19" s="76">
        <v>0</v>
      </c>
      <c r="AW19" s="77">
        <v>0</v>
      </c>
      <c r="AX19"/>
    </row>
    <row r="20" spans="3:50" hidden="1" x14ac:dyDescent="0.25">
      <c r="C20" s="40" t="s">
        <v>576</v>
      </c>
      <c r="D20" s="41" t="s">
        <v>76</v>
      </c>
      <c r="E20" s="76">
        <v>0</v>
      </c>
      <c r="F20" s="76">
        <v>0</v>
      </c>
      <c r="G20" s="76">
        <v>0</v>
      </c>
      <c r="H20" s="76">
        <v>0</v>
      </c>
      <c r="I20" s="76">
        <v>0</v>
      </c>
      <c r="J20" s="76">
        <v>0</v>
      </c>
      <c r="K20" s="76">
        <v>0</v>
      </c>
      <c r="L20" s="76">
        <v>0</v>
      </c>
      <c r="M20" s="77">
        <v>0</v>
      </c>
      <c r="N20"/>
      <c r="P20" s="41" t="s">
        <v>76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7">
        <v>0</v>
      </c>
      <c r="AA20"/>
      <c r="AB20" s="41" t="s">
        <v>76</v>
      </c>
      <c r="AC20" s="76">
        <v>0</v>
      </c>
      <c r="AD20" s="76">
        <v>0</v>
      </c>
      <c r="AE20" s="76">
        <v>0</v>
      </c>
      <c r="AF20" s="76">
        <v>0</v>
      </c>
      <c r="AG20" s="76">
        <v>0</v>
      </c>
      <c r="AH20" s="76">
        <v>0</v>
      </c>
      <c r="AI20" s="76">
        <v>0</v>
      </c>
      <c r="AJ20" s="76">
        <v>0</v>
      </c>
      <c r="AK20" s="77">
        <v>0</v>
      </c>
      <c r="AM20"/>
      <c r="AN20" s="41" t="s">
        <v>76</v>
      </c>
      <c r="AO20" s="76">
        <v>0</v>
      </c>
      <c r="AP20" s="76">
        <v>0</v>
      </c>
      <c r="AQ20" s="76">
        <v>0</v>
      </c>
      <c r="AR20" s="76">
        <v>0</v>
      </c>
      <c r="AS20" s="76">
        <v>0</v>
      </c>
      <c r="AT20" s="76">
        <v>0</v>
      </c>
      <c r="AU20" s="76">
        <v>0</v>
      </c>
      <c r="AV20" s="76">
        <v>0</v>
      </c>
      <c r="AW20" s="77">
        <v>0</v>
      </c>
      <c r="AX20"/>
    </row>
    <row r="21" spans="3:50" hidden="1" x14ac:dyDescent="0.25">
      <c r="C21" s="40" t="s">
        <v>576</v>
      </c>
      <c r="D21" s="41" t="s">
        <v>123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7">
        <v>0</v>
      </c>
      <c r="N21"/>
      <c r="P21" s="41" t="s">
        <v>123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7">
        <v>0</v>
      </c>
      <c r="AA21"/>
      <c r="AB21" s="41" t="s">
        <v>123</v>
      </c>
      <c r="AC21" s="76">
        <v>0</v>
      </c>
      <c r="AD21" s="76">
        <v>0</v>
      </c>
      <c r="AE21" s="76">
        <v>0</v>
      </c>
      <c r="AF21" s="76">
        <v>0</v>
      </c>
      <c r="AG21" s="76">
        <v>0</v>
      </c>
      <c r="AH21" s="76">
        <v>0</v>
      </c>
      <c r="AI21" s="76">
        <v>0</v>
      </c>
      <c r="AJ21" s="76">
        <v>0</v>
      </c>
      <c r="AK21" s="77">
        <v>0</v>
      </c>
      <c r="AM21"/>
      <c r="AN21" s="41" t="s">
        <v>123</v>
      </c>
      <c r="AO21" s="76">
        <v>0</v>
      </c>
      <c r="AP21" s="76">
        <v>0</v>
      </c>
      <c r="AQ21" s="76">
        <v>0</v>
      </c>
      <c r="AR21" s="76">
        <v>0</v>
      </c>
      <c r="AS21" s="76">
        <v>0</v>
      </c>
      <c r="AT21" s="76">
        <v>0</v>
      </c>
      <c r="AU21" s="76">
        <v>0</v>
      </c>
      <c r="AV21" s="76">
        <v>0</v>
      </c>
      <c r="AW21" s="77">
        <v>0</v>
      </c>
      <c r="AX21"/>
    </row>
    <row r="22" spans="3:50" x14ac:dyDescent="0.25">
      <c r="C22" s="40" t="s">
        <v>575</v>
      </c>
      <c r="D22" s="41" t="s">
        <v>77</v>
      </c>
      <c r="E22" s="76">
        <v>0.245</v>
      </c>
      <c r="F22" s="76">
        <v>0.57599999999999996</v>
      </c>
      <c r="G22" s="76">
        <v>1.1600000000000001</v>
      </c>
      <c r="H22" s="76">
        <v>0.754</v>
      </c>
      <c r="I22" s="76">
        <v>0.32200000000000001</v>
      </c>
      <c r="J22" s="76">
        <v>0.27100000000000002</v>
      </c>
      <c r="K22" s="76">
        <v>0.77200000000000002</v>
      </c>
      <c r="L22" s="76">
        <v>0</v>
      </c>
      <c r="M22" s="77">
        <v>0</v>
      </c>
      <c r="N22"/>
      <c r="P22" s="41" t="s">
        <v>77</v>
      </c>
      <c r="Q22" s="76">
        <v>2.8785050000000001</v>
      </c>
      <c r="R22" s="76">
        <v>7.3706448000000009</v>
      </c>
      <c r="S22" s="76">
        <v>17.935661552000003</v>
      </c>
      <c r="T22" s="76">
        <v>11.279430875340001</v>
      </c>
      <c r="U22" s="76">
        <v>4.676010762510951</v>
      </c>
      <c r="V22" s="76">
        <v>3.4602469473774207</v>
      </c>
      <c r="W22" s="76">
        <v>12.740248404962893</v>
      </c>
      <c r="X22" s="76">
        <v>0</v>
      </c>
      <c r="Y22" s="77">
        <v>0</v>
      </c>
      <c r="AA22"/>
      <c r="AB22" s="41" t="s">
        <v>77</v>
      </c>
      <c r="AC22" s="76">
        <v>11.749000000000001</v>
      </c>
      <c r="AD22" s="76">
        <v>12.796258333333336</v>
      </c>
      <c r="AE22" s="76">
        <v>15.4617772</v>
      </c>
      <c r="AF22" s="76">
        <v>14.959457394350133</v>
      </c>
      <c r="AG22" s="76">
        <v>14.521772554381835</v>
      </c>
      <c r="AH22" s="76">
        <v>12.768438920211883</v>
      </c>
      <c r="AI22" s="76">
        <v>16.502912441661778</v>
      </c>
      <c r="AJ22" s="76">
        <v>0</v>
      </c>
      <c r="AK22" s="77">
        <v>0</v>
      </c>
      <c r="AM22"/>
      <c r="AN22" s="41" t="s">
        <v>77</v>
      </c>
      <c r="AO22" s="76">
        <v>0.20232217599999999</v>
      </c>
      <c r="AP22" s="76">
        <v>0.49382762546846898</v>
      </c>
      <c r="AQ22" s="76">
        <v>1.086595664401655</v>
      </c>
      <c r="AR22" s="76">
        <v>0.70098933083277226</v>
      </c>
      <c r="AS22" s="76">
        <v>0.29750704280452411</v>
      </c>
      <c r="AT22" s="76">
        <v>0.23722693733605515</v>
      </c>
      <c r="AU22" s="76">
        <v>0.7712920440646619</v>
      </c>
      <c r="AV22" s="76">
        <v>0</v>
      </c>
      <c r="AW22" s="77">
        <v>0</v>
      </c>
      <c r="AX22"/>
    </row>
    <row r="23" spans="3:50" x14ac:dyDescent="0.25">
      <c r="C23" s="40" t="s">
        <v>575</v>
      </c>
      <c r="D23" s="41" t="s">
        <v>148</v>
      </c>
      <c r="E23" s="76">
        <v>0.17</v>
      </c>
      <c r="F23" s="76">
        <v>0.06</v>
      </c>
      <c r="G23" s="76">
        <v>0.16400000000000001</v>
      </c>
      <c r="H23" s="76">
        <v>0.28000000000000003</v>
      </c>
      <c r="I23" s="76">
        <v>0.2</v>
      </c>
      <c r="J23" s="76">
        <v>0.06</v>
      </c>
      <c r="K23" s="76">
        <v>0.16400000000000001</v>
      </c>
      <c r="L23" s="76">
        <v>0</v>
      </c>
      <c r="M23" s="77">
        <v>0</v>
      </c>
      <c r="N23"/>
      <c r="P23" s="41" t="s">
        <v>148</v>
      </c>
      <c r="Q23" s="76">
        <v>1.7596700000000003</v>
      </c>
      <c r="R23" s="76">
        <v>0.61484939999999999</v>
      </c>
      <c r="S23" s="76">
        <v>1.6637824764</v>
      </c>
      <c r="T23" s="76">
        <v>2.8121981857200002</v>
      </c>
      <c r="U23" s="76">
        <v>1.9886258599020001</v>
      </c>
      <c r="V23" s="76">
        <v>0.59062188039089403</v>
      </c>
      <c r="W23" s="76">
        <v>1.5982228083377594</v>
      </c>
      <c r="X23" s="76">
        <v>0</v>
      </c>
      <c r="Y23" s="77">
        <v>0</v>
      </c>
      <c r="AA23"/>
      <c r="AB23" s="41" t="s">
        <v>148</v>
      </c>
      <c r="AC23" s="76">
        <v>10.351000000000001</v>
      </c>
      <c r="AD23" s="76">
        <v>10.247490000000001</v>
      </c>
      <c r="AE23" s="76">
        <v>10.1450151</v>
      </c>
      <c r="AF23" s="76">
        <v>10.043564949</v>
      </c>
      <c r="AG23" s="76">
        <v>9.9431292995099998</v>
      </c>
      <c r="AH23" s="76">
        <v>9.8436980065149005</v>
      </c>
      <c r="AI23" s="76">
        <v>9.7452610264497519</v>
      </c>
      <c r="AJ23" s="76">
        <v>0</v>
      </c>
      <c r="AK23" s="77">
        <v>0</v>
      </c>
      <c r="AM23"/>
      <c r="AN23" s="41" t="s">
        <v>148</v>
      </c>
      <c r="AO23" s="76">
        <v>0.13941863106206895</v>
      </c>
      <c r="AP23" s="76">
        <v>4.920657566896551E-2</v>
      </c>
      <c r="AQ23" s="76">
        <v>0.1344979734951724</v>
      </c>
      <c r="AR23" s="76">
        <v>0.22963068645517243</v>
      </c>
      <c r="AS23" s="76">
        <v>0.16402191889655171</v>
      </c>
      <c r="AT23" s="76">
        <v>4.920657566896551E-2</v>
      </c>
      <c r="AU23" s="76">
        <v>0.1344979734951724</v>
      </c>
      <c r="AV23" s="76">
        <v>0</v>
      </c>
      <c r="AW23" s="77">
        <v>0</v>
      </c>
      <c r="AX23"/>
    </row>
    <row r="24" spans="3:50" x14ac:dyDescent="0.25">
      <c r="C24" s="40" t="s">
        <v>575</v>
      </c>
      <c r="D24" s="41" t="s">
        <v>78</v>
      </c>
      <c r="E24" s="76">
        <v>0.48800000000000004</v>
      </c>
      <c r="F24" s="76">
        <v>0.13</v>
      </c>
      <c r="G24" s="76">
        <v>0.54400000000000004</v>
      </c>
      <c r="H24" s="76">
        <v>0.17699999999999999</v>
      </c>
      <c r="I24" s="76">
        <v>0.10800000000000001</v>
      </c>
      <c r="J24" s="76">
        <v>0.41800000000000004</v>
      </c>
      <c r="K24" s="76">
        <v>0.41000000000000003</v>
      </c>
      <c r="L24" s="76">
        <v>0.415302</v>
      </c>
      <c r="M24" s="77">
        <v>0.427597</v>
      </c>
      <c r="N24"/>
      <c r="P24" s="41" t="s">
        <v>78</v>
      </c>
      <c r="Q24" s="76">
        <v>9.9627763479016842</v>
      </c>
      <c r="R24" s="76">
        <v>1.7100369000000002</v>
      </c>
      <c r="S24" s="76">
        <v>8.3323179424352247</v>
      </c>
      <c r="T24" s="76">
        <v>2.2819482179009998</v>
      </c>
      <c r="U24" s="76">
        <v>1.807234328196877</v>
      </c>
      <c r="V24" s="76">
        <v>7.9369916942946848</v>
      </c>
      <c r="W24" s="76">
        <v>6.1563089830313906</v>
      </c>
      <c r="X24" s="76">
        <v>6.5734149805452278</v>
      </c>
      <c r="Y24" s="77">
        <v>6.7229104817736545</v>
      </c>
      <c r="AA24"/>
      <c r="AB24" s="41" t="s">
        <v>78</v>
      </c>
      <c r="AC24" s="76">
        <v>20.415525303077221</v>
      </c>
      <c r="AD24" s="76">
        <v>13.15413</v>
      </c>
      <c r="AE24" s="76">
        <v>15.316760923594162</v>
      </c>
      <c r="AF24" s="76">
        <v>12.892362813</v>
      </c>
      <c r="AG24" s="76">
        <v>16.733651187008117</v>
      </c>
      <c r="AH24" s="76">
        <v>18.988018407403551</v>
      </c>
      <c r="AI24" s="76">
        <v>15.015387763491196</v>
      </c>
      <c r="AJ24" s="76">
        <v>15.828035936608126</v>
      </c>
      <c r="AK24" s="77">
        <v>15.722538936834576</v>
      </c>
      <c r="AM24"/>
      <c r="AN24" s="41" t="s">
        <v>78</v>
      </c>
      <c r="AO24" s="76">
        <v>0.46902602242503116</v>
      </c>
      <c r="AP24" s="76">
        <v>8.5753699459999985E-2</v>
      </c>
      <c r="AQ24" s="76">
        <v>0.4138621106288195</v>
      </c>
      <c r="AR24" s="76">
        <v>0.11656179913399994</v>
      </c>
      <c r="AS24" s="76">
        <v>8.9461951073500412E-2</v>
      </c>
      <c r="AT24" s="76">
        <v>0.38615478379569024</v>
      </c>
      <c r="AU24" s="76">
        <v>0.28770668506375102</v>
      </c>
      <c r="AV24" s="76">
        <v>0.33212862891835626</v>
      </c>
      <c r="AW24" s="77">
        <v>0.34196111694257925</v>
      </c>
      <c r="AX24"/>
    </row>
    <row r="25" spans="3:50" hidden="1" x14ac:dyDescent="0.25">
      <c r="C25" s="40" t="s">
        <v>576</v>
      </c>
      <c r="D25" s="41" t="s">
        <v>79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7">
        <v>0</v>
      </c>
      <c r="N25"/>
      <c r="P25" s="41" t="s">
        <v>79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76">
        <v>0</v>
      </c>
      <c r="X25" s="76">
        <v>0</v>
      </c>
      <c r="Y25" s="77">
        <v>0</v>
      </c>
      <c r="AA25"/>
      <c r="AB25" s="41" t="s">
        <v>79</v>
      </c>
      <c r="AC25" s="76">
        <v>0</v>
      </c>
      <c r="AD25" s="76">
        <v>0</v>
      </c>
      <c r="AE25" s="76">
        <v>0</v>
      </c>
      <c r="AF25" s="76">
        <v>0</v>
      </c>
      <c r="AG25" s="76">
        <v>0</v>
      </c>
      <c r="AH25" s="76">
        <v>0</v>
      </c>
      <c r="AI25" s="76">
        <v>0</v>
      </c>
      <c r="AJ25" s="76">
        <v>0</v>
      </c>
      <c r="AK25" s="77">
        <v>0</v>
      </c>
      <c r="AM25"/>
      <c r="AN25" s="41" t="s">
        <v>79</v>
      </c>
      <c r="AO25" s="76">
        <v>0</v>
      </c>
      <c r="AP25" s="76">
        <v>0</v>
      </c>
      <c r="AQ25" s="76">
        <v>0</v>
      </c>
      <c r="AR25" s="76">
        <v>0</v>
      </c>
      <c r="AS25" s="76">
        <v>0</v>
      </c>
      <c r="AT25" s="76">
        <v>0</v>
      </c>
      <c r="AU25" s="76">
        <v>0</v>
      </c>
      <c r="AV25" s="76">
        <v>0</v>
      </c>
      <c r="AW25" s="77">
        <v>0</v>
      </c>
      <c r="AX25"/>
    </row>
    <row r="26" spans="3:50" x14ac:dyDescent="0.25">
      <c r="C26" s="40" t="s">
        <v>575</v>
      </c>
      <c r="D26" s="41" t="s">
        <v>55</v>
      </c>
      <c r="E26" s="76">
        <v>3.8147330000000004</v>
      </c>
      <c r="F26" s="76">
        <v>2.2701579999999995</v>
      </c>
      <c r="G26" s="76">
        <v>3.9319479999999998</v>
      </c>
      <c r="H26" s="76">
        <v>3.234413</v>
      </c>
      <c r="I26" s="76">
        <v>2.0088430000000002</v>
      </c>
      <c r="J26" s="76">
        <v>1.9189749999999999</v>
      </c>
      <c r="K26" s="76">
        <v>4.6853769999999999</v>
      </c>
      <c r="L26" s="76">
        <v>3.2868119999999998</v>
      </c>
      <c r="M26" s="77">
        <v>2.0637360000000005</v>
      </c>
      <c r="N26"/>
      <c r="P26" s="41" t="s">
        <v>55</v>
      </c>
      <c r="Q26" s="76">
        <v>71.784002289937646</v>
      </c>
      <c r="R26" s="76">
        <v>38.561396285845916</v>
      </c>
      <c r="S26" s="76">
        <v>68.374569368934075</v>
      </c>
      <c r="T26" s="76">
        <v>54.653187422746143</v>
      </c>
      <c r="U26" s="76">
        <v>34.678722701831745</v>
      </c>
      <c r="V26" s="76">
        <v>32.509058393478647</v>
      </c>
      <c r="W26" s="76">
        <v>77.02062992775349</v>
      </c>
      <c r="X26" s="76">
        <v>50.33908657398964</v>
      </c>
      <c r="Y26" s="77">
        <v>31.322536547963701</v>
      </c>
      <c r="AA26"/>
      <c r="AB26" s="41" t="s">
        <v>55</v>
      </c>
      <c r="AC26" s="76">
        <v>18.817569221735216</v>
      </c>
      <c r="AD26" s="76">
        <v>16.986216944303404</v>
      </c>
      <c r="AE26" s="76">
        <v>17.389489731027492</v>
      </c>
      <c r="AF26" s="76">
        <v>16.89740531674407</v>
      </c>
      <c r="AG26" s="76">
        <v>17.263032851164446</v>
      </c>
      <c r="AH26" s="76">
        <v>16.940845187393609</v>
      </c>
      <c r="AI26" s="76">
        <v>16.438512829971526</v>
      </c>
      <c r="AJ26" s="76">
        <v>15.315474865611311</v>
      </c>
      <c r="AK26" s="77">
        <v>15.177588871814852</v>
      </c>
      <c r="AM26"/>
      <c r="AN26" s="41" t="s">
        <v>55</v>
      </c>
      <c r="AO26" s="76">
        <v>2.3113946524595139</v>
      </c>
      <c r="AP26" s="76">
        <v>1.433785723269873</v>
      </c>
      <c r="AQ26" s="76">
        <v>2.48823011772211</v>
      </c>
      <c r="AR26" s="76">
        <v>2.0178119155894558</v>
      </c>
      <c r="AS26" s="76">
        <v>1.3377462049762394</v>
      </c>
      <c r="AT26" s="76">
        <v>1.3198792562177168</v>
      </c>
      <c r="AU26" s="76">
        <v>3.0300611357902469</v>
      </c>
      <c r="AV26" s="76">
        <v>2.149161651167963</v>
      </c>
      <c r="AW26" s="77">
        <v>1.3494551380412232</v>
      </c>
      <c r="AX26"/>
    </row>
    <row r="27" spans="3:50" hidden="1" x14ac:dyDescent="0.25">
      <c r="C27" s="40" t="s">
        <v>576</v>
      </c>
      <c r="D27" s="41" t="s">
        <v>149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7">
        <v>0</v>
      </c>
      <c r="N27"/>
      <c r="P27" s="41" t="s">
        <v>149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7">
        <v>0</v>
      </c>
      <c r="AA27"/>
      <c r="AB27" s="41" t="s">
        <v>149</v>
      </c>
      <c r="AC27" s="76">
        <v>0</v>
      </c>
      <c r="AD27" s="76">
        <v>0</v>
      </c>
      <c r="AE27" s="76">
        <v>0</v>
      </c>
      <c r="AF27" s="76">
        <v>0</v>
      </c>
      <c r="AG27" s="76">
        <v>0</v>
      </c>
      <c r="AH27" s="76">
        <v>0</v>
      </c>
      <c r="AI27" s="76">
        <v>0</v>
      </c>
      <c r="AJ27" s="76">
        <v>0</v>
      </c>
      <c r="AK27" s="77">
        <v>0</v>
      </c>
      <c r="AM27"/>
      <c r="AN27" s="41" t="s">
        <v>149</v>
      </c>
      <c r="AO27" s="76">
        <v>0</v>
      </c>
      <c r="AP27" s="76">
        <v>0</v>
      </c>
      <c r="AQ27" s="76">
        <v>0</v>
      </c>
      <c r="AR27" s="76">
        <v>0</v>
      </c>
      <c r="AS27" s="76">
        <v>0</v>
      </c>
      <c r="AT27" s="76">
        <v>0</v>
      </c>
      <c r="AU27" s="76">
        <v>0</v>
      </c>
      <c r="AV27" s="76">
        <v>0</v>
      </c>
      <c r="AW27" s="77">
        <v>0</v>
      </c>
      <c r="AX27"/>
    </row>
    <row r="28" spans="3:50" hidden="1" x14ac:dyDescent="0.25">
      <c r="C28" s="40" t="s">
        <v>576</v>
      </c>
      <c r="D28" s="41" t="s">
        <v>125</v>
      </c>
      <c r="E28" s="76">
        <v>0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76">
        <v>0</v>
      </c>
      <c r="L28" s="76">
        <v>0</v>
      </c>
      <c r="M28" s="77">
        <v>0</v>
      </c>
      <c r="N28"/>
      <c r="P28" s="41" t="s">
        <v>125</v>
      </c>
      <c r="Q28" s="76">
        <v>0</v>
      </c>
      <c r="R28" s="76">
        <v>0</v>
      </c>
      <c r="S28" s="76">
        <v>0</v>
      </c>
      <c r="T28" s="76">
        <v>0</v>
      </c>
      <c r="U28" s="76">
        <v>0</v>
      </c>
      <c r="V28" s="76">
        <v>0</v>
      </c>
      <c r="W28" s="76">
        <v>0</v>
      </c>
      <c r="X28" s="76">
        <v>0</v>
      </c>
      <c r="Y28" s="77">
        <v>0</v>
      </c>
      <c r="AA28"/>
      <c r="AB28" s="41" t="s">
        <v>125</v>
      </c>
      <c r="AC28" s="76">
        <v>0</v>
      </c>
      <c r="AD28" s="76">
        <v>0</v>
      </c>
      <c r="AE28" s="76">
        <v>0</v>
      </c>
      <c r="AF28" s="76">
        <v>0</v>
      </c>
      <c r="AG28" s="76">
        <v>0</v>
      </c>
      <c r="AH28" s="76">
        <v>0</v>
      </c>
      <c r="AI28" s="76">
        <v>0</v>
      </c>
      <c r="AJ28" s="76">
        <v>0</v>
      </c>
      <c r="AK28" s="77">
        <v>0</v>
      </c>
      <c r="AM28"/>
      <c r="AN28" s="41" t="s">
        <v>125</v>
      </c>
      <c r="AO28" s="76">
        <v>0</v>
      </c>
      <c r="AP28" s="76">
        <v>0</v>
      </c>
      <c r="AQ28" s="76">
        <v>0</v>
      </c>
      <c r="AR28" s="76">
        <v>0</v>
      </c>
      <c r="AS28" s="76">
        <v>0</v>
      </c>
      <c r="AT28" s="76">
        <v>0</v>
      </c>
      <c r="AU28" s="76">
        <v>0</v>
      </c>
      <c r="AV28" s="76">
        <v>0</v>
      </c>
      <c r="AW28" s="77">
        <v>0</v>
      </c>
      <c r="AX28"/>
    </row>
    <row r="29" spans="3:50" x14ac:dyDescent="0.25">
      <c r="C29" s="40" t="s">
        <v>575</v>
      </c>
      <c r="D29" s="41" t="s">
        <v>423</v>
      </c>
      <c r="E29" s="76">
        <v>0.83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7">
        <v>0</v>
      </c>
      <c r="N29"/>
      <c r="P29" s="41" t="s">
        <v>423</v>
      </c>
      <c r="Q29" s="76">
        <v>11.02821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7">
        <v>0</v>
      </c>
      <c r="AA29"/>
      <c r="AB29" s="41" t="s">
        <v>423</v>
      </c>
      <c r="AC29" s="76">
        <v>13.287000000000001</v>
      </c>
      <c r="AD29" s="76">
        <v>0</v>
      </c>
      <c r="AE29" s="76">
        <v>0</v>
      </c>
      <c r="AF29" s="76">
        <v>0</v>
      </c>
      <c r="AG29" s="76">
        <v>0</v>
      </c>
      <c r="AH29" s="76">
        <v>0</v>
      </c>
      <c r="AI29" s="76">
        <v>0</v>
      </c>
      <c r="AJ29" s="76">
        <v>0</v>
      </c>
      <c r="AK29" s="77">
        <v>0</v>
      </c>
      <c r="AM29"/>
      <c r="AN29" s="41" t="s">
        <v>423</v>
      </c>
      <c r="AO29" s="76">
        <v>0.46651261535999994</v>
      </c>
      <c r="AP29" s="76">
        <v>0</v>
      </c>
      <c r="AQ29" s="76">
        <v>0</v>
      </c>
      <c r="AR29" s="76">
        <v>0</v>
      </c>
      <c r="AS29" s="76">
        <v>0</v>
      </c>
      <c r="AT29" s="76">
        <v>0</v>
      </c>
      <c r="AU29" s="76">
        <v>0</v>
      </c>
      <c r="AV29" s="76">
        <v>0</v>
      </c>
      <c r="AW29" s="77">
        <v>0</v>
      </c>
      <c r="AX29"/>
    </row>
    <row r="30" spans="3:50" x14ac:dyDescent="0.25">
      <c r="C30" s="40" t="s">
        <v>575</v>
      </c>
      <c r="D30" s="41" t="s">
        <v>80</v>
      </c>
      <c r="E30" s="76">
        <v>0.15</v>
      </c>
      <c r="F30" s="76">
        <v>0.1</v>
      </c>
      <c r="G30" s="76">
        <v>0.36799999999999999</v>
      </c>
      <c r="H30" s="76">
        <v>0.255</v>
      </c>
      <c r="I30" s="76">
        <v>0.58899999999999997</v>
      </c>
      <c r="J30" s="76">
        <v>0.24399999999999999</v>
      </c>
      <c r="K30" s="76">
        <v>0.47799999999999998</v>
      </c>
      <c r="L30" s="76">
        <v>0.34276000000000001</v>
      </c>
      <c r="M30" s="77">
        <v>0.45554299999999998</v>
      </c>
      <c r="N30"/>
      <c r="P30" s="41" t="s">
        <v>80</v>
      </c>
      <c r="Q30" s="76">
        <v>1.99305</v>
      </c>
      <c r="R30" s="76">
        <v>1.3154130000000002</v>
      </c>
      <c r="S30" s="76">
        <v>4.4109204479999997</v>
      </c>
      <c r="T30" s="76">
        <v>3.022311582675</v>
      </c>
      <c r="U30" s="76">
        <v>6.9348221296289108</v>
      </c>
      <c r="V30" s="76">
        <v>3.021968689487629</v>
      </c>
      <c r="W30" s="76">
        <v>5.7403193314761243</v>
      </c>
      <c r="X30" s="76">
        <v>4.0887839183964063</v>
      </c>
      <c r="Y30" s="77">
        <v>5.3979551622650339</v>
      </c>
      <c r="AA30"/>
      <c r="AB30" s="41" t="s">
        <v>80</v>
      </c>
      <c r="AC30" s="76">
        <v>13.287000000000001</v>
      </c>
      <c r="AD30" s="76">
        <v>13.15413</v>
      </c>
      <c r="AE30" s="76">
        <v>11.986196869565218</v>
      </c>
      <c r="AF30" s="76">
        <v>11.852202285000001</v>
      </c>
      <c r="AG30" s="76">
        <v>11.773891561339408</v>
      </c>
      <c r="AH30" s="76">
        <v>12.385117579867332</v>
      </c>
      <c r="AI30" s="76">
        <v>12.009036258318252</v>
      </c>
      <c r="AJ30" s="76">
        <v>11.928999645222332</v>
      </c>
      <c r="AK30" s="77">
        <v>11.849496452069364</v>
      </c>
      <c r="AM30"/>
      <c r="AN30" s="41" t="s">
        <v>80</v>
      </c>
      <c r="AO30" s="76">
        <v>9.8946576299999978E-2</v>
      </c>
      <c r="AP30" s="76">
        <v>6.596438419999999E-2</v>
      </c>
      <c r="AQ30" s="76">
        <v>0.3999924683940102</v>
      </c>
      <c r="AR30" s="76">
        <v>0.27866951388959393</v>
      </c>
      <c r="AS30" s="76">
        <v>0.63370884703858876</v>
      </c>
      <c r="AT30" s="76">
        <v>0.18694376431378673</v>
      </c>
      <c r="AU30" s="76">
        <v>0.41797289059585785</v>
      </c>
      <c r="AV30" s="76">
        <v>0.31461104165451681</v>
      </c>
      <c r="AW30" s="77">
        <v>0.4181318057778724</v>
      </c>
      <c r="AX30"/>
    </row>
    <row r="31" spans="3:50" x14ac:dyDescent="0.25">
      <c r="C31" s="40" t="s">
        <v>575</v>
      </c>
      <c r="D31" s="41" t="s">
        <v>81</v>
      </c>
      <c r="E31" s="76">
        <v>5.8779999999999992</v>
      </c>
      <c r="F31" s="76">
        <v>2.8839999999999995</v>
      </c>
      <c r="G31" s="76">
        <v>5.1819999999999995</v>
      </c>
      <c r="H31" s="76">
        <v>4.5490000000000004</v>
      </c>
      <c r="I31" s="76">
        <v>6.4649999999999999</v>
      </c>
      <c r="J31" s="76">
        <v>6.726</v>
      </c>
      <c r="K31" s="76">
        <v>6.634999999999998</v>
      </c>
      <c r="L31" s="76">
        <v>6.1100110000000001</v>
      </c>
      <c r="M31" s="77">
        <v>4.6204180000000008</v>
      </c>
      <c r="N31"/>
      <c r="P31" s="41" t="s">
        <v>81</v>
      </c>
      <c r="Q31" s="76">
        <v>67.789130999999998</v>
      </c>
      <c r="R31" s="76">
        <v>33.474248279999998</v>
      </c>
      <c r="S31" s="76">
        <v>58.721619270600002</v>
      </c>
      <c r="T31" s="76">
        <v>51.587133010677007</v>
      </c>
      <c r="U31" s="76">
        <v>71.992493317452514</v>
      </c>
      <c r="V31" s="76">
        <v>73.054868288278172</v>
      </c>
      <c r="W31" s="76">
        <v>72.308642077947553</v>
      </c>
      <c r="X31" s="76">
        <v>65.959332119656509</v>
      </c>
      <c r="Y31" s="77">
        <v>49.26119624906076</v>
      </c>
      <c r="AA31"/>
      <c r="AB31" s="41" t="s">
        <v>81</v>
      </c>
      <c r="AC31" s="76">
        <v>11.532686457978906</v>
      </c>
      <c r="AD31" s="76">
        <v>11.606882205270459</v>
      </c>
      <c r="AE31" s="76">
        <v>11.331844706792745</v>
      </c>
      <c r="AF31" s="76">
        <v>11.340323809777315</v>
      </c>
      <c r="AG31" s="76">
        <v>11.135729824818641</v>
      </c>
      <c r="AH31" s="76">
        <v>10.861562338429701</v>
      </c>
      <c r="AI31" s="76">
        <v>10.898062106698957</v>
      </c>
      <c r="AJ31" s="76">
        <v>10.795288604170517</v>
      </c>
      <c r="AK31" s="77">
        <v>10.661631966861169</v>
      </c>
      <c r="AM31"/>
      <c r="AN31" s="41" t="s">
        <v>81</v>
      </c>
      <c r="AO31" s="76">
        <v>4.8711869569853636</v>
      </c>
      <c r="AP31" s="76">
        <v>2.4344037335320881</v>
      </c>
      <c r="AQ31" s="76">
        <v>3.82222073230932</v>
      </c>
      <c r="AR31" s="76">
        <v>3.5615161399045285</v>
      </c>
      <c r="AS31" s="76">
        <v>5.232277161306472</v>
      </c>
      <c r="AT31" s="76">
        <v>6.2568055570497494</v>
      </c>
      <c r="AU31" s="76">
        <v>5.912156733427306</v>
      </c>
      <c r="AV31" s="76">
        <v>5.3656053731430475</v>
      </c>
      <c r="AW31" s="77">
        <v>4.008757646845666</v>
      </c>
      <c r="AX31"/>
    </row>
    <row r="32" spans="3:50" hidden="1" x14ac:dyDescent="0.25">
      <c r="C32" s="40" t="s">
        <v>576</v>
      </c>
      <c r="D32" s="41" t="s">
        <v>313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76">
        <v>0</v>
      </c>
      <c r="K32" s="76">
        <v>0</v>
      </c>
      <c r="L32" s="76">
        <v>0</v>
      </c>
      <c r="M32" s="77">
        <v>0</v>
      </c>
      <c r="N32"/>
      <c r="P32" s="41" t="s">
        <v>313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7">
        <v>0</v>
      </c>
      <c r="AA32"/>
      <c r="AB32" s="41" t="s">
        <v>313</v>
      </c>
      <c r="AC32" s="76">
        <v>0</v>
      </c>
      <c r="AD32" s="76">
        <v>0</v>
      </c>
      <c r="AE32" s="76">
        <v>0</v>
      </c>
      <c r="AF32" s="76">
        <v>0</v>
      </c>
      <c r="AG32" s="76">
        <v>0</v>
      </c>
      <c r="AH32" s="76">
        <v>0</v>
      </c>
      <c r="AI32" s="76">
        <v>0</v>
      </c>
      <c r="AJ32" s="76">
        <v>0</v>
      </c>
      <c r="AK32" s="77">
        <v>0</v>
      </c>
      <c r="AM32"/>
      <c r="AN32" s="41" t="s">
        <v>313</v>
      </c>
      <c r="AO32" s="76">
        <v>0</v>
      </c>
      <c r="AP32" s="76">
        <v>0</v>
      </c>
      <c r="AQ32" s="76">
        <v>0</v>
      </c>
      <c r="AR32" s="76">
        <v>0</v>
      </c>
      <c r="AS32" s="76">
        <v>0</v>
      </c>
      <c r="AT32" s="76">
        <v>0</v>
      </c>
      <c r="AU32" s="76">
        <v>0</v>
      </c>
      <c r="AV32" s="76">
        <v>0</v>
      </c>
      <c r="AW32" s="77">
        <v>0</v>
      </c>
      <c r="AX32"/>
    </row>
    <row r="33" spans="3:50" hidden="1" x14ac:dyDescent="0.25">
      <c r="C33" s="40" t="s">
        <v>576</v>
      </c>
      <c r="D33" s="41" t="s">
        <v>82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7">
        <v>0</v>
      </c>
      <c r="N33"/>
      <c r="P33" s="41" t="s">
        <v>82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7">
        <v>0</v>
      </c>
      <c r="AA33"/>
      <c r="AB33" s="41" t="s">
        <v>82</v>
      </c>
      <c r="AC33" s="76">
        <v>0</v>
      </c>
      <c r="AD33" s="76">
        <v>0</v>
      </c>
      <c r="AE33" s="76">
        <v>0</v>
      </c>
      <c r="AF33" s="76">
        <v>0</v>
      </c>
      <c r="AG33" s="76">
        <v>0</v>
      </c>
      <c r="AH33" s="76">
        <v>0</v>
      </c>
      <c r="AI33" s="76">
        <v>0</v>
      </c>
      <c r="AJ33" s="76">
        <v>0</v>
      </c>
      <c r="AK33" s="77">
        <v>0</v>
      </c>
      <c r="AM33"/>
      <c r="AN33" s="41" t="s">
        <v>82</v>
      </c>
      <c r="AO33" s="76">
        <v>0</v>
      </c>
      <c r="AP33" s="76">
        <v>0</v>
      </c>
      <c r="AQ33" s="76">
        <v>0</v>
      </c>
      <c r="AR33" s="76">
        <v>0</v>
      </c>
      <c r="AS33" s="76">
        <v>0</v>
      </c>
      <c r="AT33" s="76">
        <v>0</v>
      </c>
      <c r="AU33" s="76">
        <v>0</v>
      </c>
      <c r="AV33" s="76">
        <v>0</v>
      </c>
      <c r="AW33" s="77">
        <v>0</v>
      </c>
      <c r="AX33"/>
    </row>
    <row r="34" spans="3:50" hidden="1" x14ac:dyDescent="0.25">
      <c r="C34" s="40" t="s">
        <v>576</v>
      </c>
      <c r="D34" s="41">
        <v>0</v>
      </c>
      <c r="E34" s="76">
        <v>0</v>
      </c>
      <c r="F34" s="76">
        <v>0</v>
      </c>
      <c r="G34" s="76">
        <v>0</v>
      </c>
      <c r="H34" s="76">
        <v>0</v>
      </c>
      <c r="I34" s="76">
        <v>0</v>
      </c>
      <c r="J34" s="76">
        <v>0</v>
      </c>
      <c r="K34" s="76">
        <v>0</v>
      </c>
      <c r="L34" s="76">
        <v>0</v>
      </c>
      <c r="M34" s="77">
        <v>0</v>
      </c>
      <c r="N34"/>
      <c r="P34" s="41">
        <v>0</v>
      </c>
      <c r="Q34" s="76">
        <v>0</v>
      </c>
      <c r="R34" s="76">
        <v>0</v>
      </c>
      <c r="S34" s="76">
        <v>0</v>
      </c>
      <c r="T34" s="76">
        <v>0</v>
      </c>
      <c r="U34" s="76">
        <v>0</v>
      </c>
      <c r="V34" s="76">
        <v>0</v>
      </c>
      <c r="W34" s="76">
        <v>0</v>
      </c>
      <c r="X34" s="76">
        <v>0</v>
      </c>
      <c r="Y34" s="77">
        <v>0</v>
      </c>
      <c r="AA34"/>
      <c r="AB34" s="41">
        <v>0</v>
      </c>
      <c r="AC34" s="76">
        <v>0</v>
      </c>
      <c r="AD34" s="76">
        <v>0</v>
      </c>
      <c r="AE34" s="76">
        <v>0</v>
      </c>
      <c r="AF34" s="76">
        <v>0</v>
      </c>
      <c r="AG34" s="76">
        <v>0</v>
      </c>
      <c r="AH34" s="76">
        <v>0</v>
      </c>
      <c r="AI34" s="76">
        <v>0</v>
      </c>
      <c r="AJ34" s="76">
        <v>0</v>
      </c>
      <c r="AK34" s="77">
        <v>0</v>
      </c>
      <c r="AM34"/>
      <c r="AN34" s="41">
        <v>0</v>
      </c>
      <c r="AO34" s="76">
        <v>0</v>
      </c>
      <c r="AP34" s="76">
        <v>0</v>
      </c>
      <c r="AQ34" s="76">
        <v>0</v>
      </c>
      <c r="AR34" s="76">
        <v>0</v>
      </c>
      <c r="AS34" s="76">
        <v>0</v>
      </c>
      <c r="AT34" s="76">
        <v>0</v>
      </c>
      <c r="AU34" s="76">
        <v>0</v>
      </c>
      <c r="AV34" s="76">
        <v>0</v>
      </c>
      <c r="AW34" s="77">
        <v>0</v>
      </c>
      <c r="AX34"/>
    </row>
    <row r="35" spans="3:50" hidden="1" x14ac:dyDescent="0.25">
      <c r="C35" s="40" t="s">
        <v>576</v>
      </c>
      <c r="D35" s="41">
        <v>0</v>
      </c>
      <c r="E35" s="76">
        <v>0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7">
        <v>0</v>
      </c>
      <c r="N35"/>
      <c r="P35" s="41">
        <v>0</v>
      </c>
      <c r="Q35" s="76">
        <v>0</v>
      </c>
      <c r="R35" s="76">
        <v>0</v>
      </c>
      <c r="S35" s="76">
        <v>0</v>
      </c>
      <c r="T35" s="76">
        <v>0</v>
      </c>
      <c r="U35" s="76">
        <v>0</v>
      </c>
      <c r="V35" s="76">
        <v>0</v>
      </c>
      <c r="W35" s="76">
        <v>0</v>
      </c>
      <c r="X35" s="76">
        <v>0</v>
      </c>
      <c r="Y35" s="77">
        <v>0</v>
      </c>
      <c r="AA35"/>
      <c r="AB35" s="41">
        <v>0</v>
      </c>
      <c r="AC35" s="76">
        <v>0</v>
      </c>
      <c r="AD35" s="76">
        <v>0</v>
      </c>
      <c r="AE35" s="76">
        <v>0</v>
      </c>
      <c r="AF35" s="76">
        <v>0</v>
      </c>
      <c r="AG35" s="76">
        <v>0</v>
      </c>
      <c r="AH35" s="76">
        <v>0</v>
      </c>
      <c r="AI35" s="76">
        <v>0</v>
      </c>
      <c r="AJ35" s="76">
        <v>0</v>
      </c>
      <c r="AK35" s="77">
        <v>0</v>
      </c>
      <c r="AM35"/>
      <c r="AN35" s="41">
        <v>0</v>
      </c>
      <c r="AO35" s="76">
        <v>0</v>
      </c>
      <c r="AP35" s="76">
        <v>0</v>
      </c>
      <c r="AQ35" s="76">
        <v>0</v>
      </c>
      <c r="AR35" s="76">
        <v>0</v>
      </c>
      <c r="AS35" s="76">
        <v>0</v>
      </c>
      <c r="AT35" s="76">
        <v>0</v>
      </c>
      <c r="AU35" s="76">
        <v>0</v>
      </c>
      <c r="AV35" s="76">
        <v>0</v>
      </c>
      <c r="AW35" s="77">
        <v>0</v>
      </c>
      <c r="AX35"/>
    </row>
    <row r="36" spans="3:50" hidden="1" x14ac:dyDescent="0.25">
      <c r="C36" s="40" t="s">
        <v>576</v>
      </c>
      <c r="D36" s="41">
        <v>0</v>
      </c>
      <c r="E36" s="76">
        <v>0</v>
      </c>
      <c r="F36" s="76">
        <v>0</v>
      </c>
      <c r="G36" s="76">
        <v>0</v>
      </c>
      <c r="H36" s="76">
        <v>0</v>
      </c>
      <c r="I36" s="76">
        <v>0</v>
      </c>
      <c r="J36" s="76">
        <v>0</v>
      </c>
      <c r="K36" s="76">
        <v>0</v>
      </c>
      <c r="L36" s="76">
        <v>0</v>
      </c>
      <c r="M36" s="77">
        <v>0</v>
      </c>
      <c r="N36"/>
      <c r="P36" s="41">
        <v>0</v>
      </c>
      <c r="Q36" s="76">
        <v>0</v>
      </c>
      <c r="R36" s="76">
        <v>0</v>
      </c>
      <c r="S36" s="76">
        <v>0</v>
      </c>
      <c r="T36" s="76">
        <v>0</v>
      </c>
      <c r="U36" s="76">
        <v>0</v>
      </c>
      <c r="V36" s="76">
        <v>0</v>
      </c>
      <c r="W36" s="76">
        <v>0</v>
      </c>
      <c r="X36" s="76">
        <v>0</v>
      </c>
      <c r="Y36" s="77">
        <v>0</v>
      </c>
      <c r="AA36"/>
      <c r="AB36" s="41">
        <v>0</v>
      </c>
      <c r="AC36" s="76">
        <v>0</v>
      </c>
      <c r="AD36" s="76">
        <v>0</v>
      </c>
      <c r="AE36" s="76">
        <v>0</v>
      </c>
      <c r="AF36" s="76">
        <v>0</v>
      </c>
      <c r="AG36" s="76">
        <v>0</v>
      </c>
      <c r="AH36" s="76">
        <v>0</v>
      </c>
      <c r="AI36" s="76">
        <v>0</v>
      </c>
      <c r="AJ36" s="76">
        <v>0</v>
      </c>
      <c r="AK36" s="77">
        <v>0</v>
      </c>
      <c r="AM36"/>
      <c r="AN36" s="41">
        <v>0</v>
      </c>
      <c r="AO36" s="76">
        <v>0</v>
      </c>
      <c r="AP36" s="76">
        <v>0</v>
      </c>
      <c r="AQ36" s="76">
        <v>0</v>
      </c>
      <c r="AR36" s="76">
        <v>0</v>
      </c>
      <c r="AS36" s="76">
        <v>0</v>
      </c>
      <c r="AT36" s="76">
        <v>0</v>
      </c>
      <c r="AU36" s="76">
        <v>0</v>
      </c>
      <c r="AV36" s="76">
        <v>0</v>
      </c>
      <c r="AW36" s="77">
        <v>0</v>
      </c>
      <c r="AX36"/>
    </row>
    <row r="37" spans="3:50" hidden="1" x14ac:dyDescent="0.25">
      <c r="C37" s="40" t="s">
        <v>576</v>
      </c>
      <c r="D37" s="41">
        <v>0</v>
      </c>
      <c r="E37" s="76">
        <v>0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7">
        <v>0</v>
      </c>
      <c r="N37"/>
      <c r="P37" s="41">
        <v>0</v>
      </c>
      <c r="Q37" s="76">
        <v>0</v>
      </c>
      <c r="R37" s="76">
        <v>0</v>
      </c>
      <c r="S37" s="76">
        <v>0</v>
      </c>
      <c r="T37" s="76">
        <v>0</v>
      </c>
      <c r="U37" s="76">
        <v>0</v>
      </c>
      <c r="V37" s="76">
        <v>0</v>
      </c>
      <c r="W37" s="76">
        <v>0</v>
      </c>
      <c r="X37" s="76">
        <v>0</v>
      </c>
      <c r="Y37" s="77">
        <v>0</v>
      </c>
      <c r="AA37"/>
      <c r="AB37" s="41">
        <v>0</v>
      </c>
      <c r="AC37" s="76">
        <v>0</v>
      </c>
      <c r="AD37" s="76">
        <v>0</v>
      </c>
      <c r="AE37" s="76">
        <v>0</v>
      </c>
      <c r="AF37" s="76">
        <v>0</v>
      </c>
      <c r="AG37" s="76">
        <v>0</v>
      </c>
      <c r="AH37" s="76">
        <v>0</v>
      </c>
      <c r="AI37" s="76">
        <v>0</v>
      </c>
      <c r="AJ37" s="76">
        <v>0</v>
      </c>
      <c r="AK37" s="77">
        <v>0</v>
      </c>
      <c r="AM37"/>
      <c r="AN37" s="41">
        <v>0</v>
      </c>
      <c r="AO37" s="76">
        <v>0</v>
      </c>
      <c r="AP37" s="76">
        <v>0</v>
      </c>
      <c r="AQ37" s="76">
        <v>0</v>
      </c>
      <c r="AR37" s="76">
        <v>0</v>
      </c>
      <c r="AS37" s="76">
        <v>0</v>
      </c>
      <c r="AT37" s="76">
        <v>0</v>
      </c>
      <c r="AU37" s="76">
        <v>0</v>
      </c>
      <c r="AV37" s="76">
        <v>0</v>
      </c>
      <c r="AW37" s="77">
        <v>0</v>
      </c>
      <c r="AX37"/>
    </row>
    <row r="38" spans="3:50" hidden="1" x14ac:dyDescent="0.25">
      <c r="C38" s="40" t="s">
        <v>576</v>
      </c>
      <c r="D38" s="41">
        <v>0</v>
      </c>
      <c r="E38" s="76">
        <v>0</v>
      </c>
      <c r="F38" s="76">
        <v>0</v>
      </c>
      <c r="G38" s="76">
        <v>0</v>
      </c>
      <c r="H38" s="76">
        <v>0</v>
      </c>
      <c r="I38" s="76">
        <v>0</v>
      </c>
      <c r="J38" s="76">
        <v>0</v>
      </c>
      <c r="K38" s="76">
        <v>0</v>
      </c>
      <c r="L38" s="76">
        <v>0</v>
      </c>
      <c r="M38" s="77">
        <v>0</v>
      </c>
      <c r="N38"/>
      <c r="P38" s="41">
        <v>0</v>
      </c>
      <c r="Q38" s="76">
        <v>0</v>
      </c>
      <c r="R38" s="76">
        <v>0</v>
      </c>
      <c r="S38" s="76">
        <v>0</v>
      </c>
      <c r="T38" s="76">
        <v>0</v>
      </c>
      <c r="U38" s="76">
        <v>0</v>
      </c>
      <c r="V38" s="76">
        <v>0</v>
      </c>
      <c r="W38" s="76">
        <v>0</v>
      </c>
      <c r="X38" s="76">
        <v>0</v>
      </c>
      <c r="Y38" s="77">
        <v>0</v>
      </c>
      <c r="AA38"/>
      <c r="AB38" s="41">
        <v>0</v>
      </c>
      <c r="AC38" s="76">
        <v>0</v>
      </c>
      <c r="AD38" s="76">
        <v>0</v>
      </c>
      <c r="AE38" s="76">
        <v>0</v>
      </c>
      <c r="AF38" s="76">
        <v>0</v>
      </c>
      <c r="AG38" s="76">
        <v>0</v>
      </c>
      <c r="AH38" s="76">
        <v>0</v>
      </c>
      <c r="AI38" s="76">
        <v>0</v>
      </c>
      <c r="AJ38" s="76">
        <v>0</v>
      </c>
      <c r="AK38" s="77">
        <v>0</v>
      </c>
      <c r="AM38"/>
      <c r="AN38" s="41">
        <v>0</v>
      </c>
      <c r="AO38" s="76">
        <v>0</v>
      </c>
      <c r="AP38" s="76">
        <v>0</v>
      </c>
      <c r="AQ38" s="76">
        <v>0</v>
      </c>
      <c r="AR38" s="76">
        <v>0</v>
      </c>
      <c r="AS38" s="76">
        <v>0</v>
      </c>
      <c r="AT38" s="76">
        <v>0</v>
      </c>
      <c r="AU38" s="76">
        <v>0</v>
      </c>
      <c r="AV38" s="76">
        <v>0</v>
      </c>
      <c r="AW38" s="77">
        <v>0</v>
      </c>
      <c r="AX38"/>
    </row>
    <row r="39" spans="3:50" hidden="1" x14ac:dyDescent="0.25">
      <c r="C39" s="40" t="s">
        <v>576</v>
      </c>
      <c r="D39" s="41">
        <v>0</v>
      </c>
      <c r="E39" s="76">
        <v>0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7">
        <v>0</v>
      </c>
      <c r="N39"/>
      <c r="P39" s="41">
        <v>0</v>
      </c>
      <c r="Q39" s="76">
        <v>0</v>
      </c>
      <c r="R39" s="76">
        <v>0</v>
      </c>
      <c r="S39" s="76">
        <v>0</v>
      </c>
      <c r="T39" s="76">
        <v>0</v>
      </c>
      <c r="U39" s="76">
        <v>0</v>
      </c>
      <c r="V39" s="76">
        <v>0</v>
      </c>
      <c r="W39" s="76">
        <v>0</v>
      </c>
      <c r="X39" s="76">
        <v>0</v>
      </c>
      <c r="Y39" s="77">
        <v>0</v>
      </c>
      <c r="AA39"/>
      <c r="AB39" s="41">
        <v>0</v>
      </c>
      <c r="AC39" s="76">
        <v>0</v>
      </c>
      <c r="AD39" s="76">
        <v>0</v>
      </c>
      <c r="AE39" s="76">
        <v>0</v>
      </c>
      <c r="AF39" s="76">
        <v>0</v>
      </c>
      <c r="AG39" s="76">
        <v>0</v>
      </c>
      <c r="AH39" s="76">
        <v>0</v>
      </c>
      <c r="AI39" s="76">
        <v>0</v>
      </c>
      <c r="AJ39" s="76">
        <v>0</v>
      </c>
      <c r="AK39" s="77">
        <v>0</v>
      </c>
      <c r="AM39"/>
      <c r="AN39" s="41">
        <v>0</v>
      </c>
      <c r="AO39" s="76">
        <v>0</v>
      </c>
      <c r="AP39" s="76">
        <v>0</v>
      </c>
      <c r="AQ39" s="76">
        <v>0</v>
      </c>
      <c r="AR39" s="76">
        <v>0</v>
      </c>
      <c r="AS39" s="76">
        <v>0</v>
      </c>
      <c r="AT39" s="76">
        <v>0</v>
      </c>
      <c r="AU39" s="76">
        <v>0</v>
      </c>
      <c r="AV39" s="76">
        <v>0</v>
      </c>
      <c r="AW39" s="77">
        <v>0</v>
      </c>
      <c r="AX39"/>
    </row>
    <row r="40" spans="3:50" hidden="1" x14ac:dyDescent="0.25">
      <c r="C40" s="40" t="s">
        <v>576</v>
      </c>
      <c r="D40" s="41">
        <v>0</v>
      </c>
      <c r="E40" s="76">
        <v>0</v>
      </c>
      <c r="F40" s="76">
        <v>0</v>
      </c>
      <c r="G40" s="76">
        <v>0</v>
      </c>
      <c r="H40" s="76">
        <v>0</v>
      </c>
      <c r="I40" s="76">
        <v>0</v>
      </c>
      <c r="J40" s="76">
        <v>0</v>
      </c>
      <c r="K40" s="76">
        <v>0</v>
      </c>
      <c r="L40" s="76">
        <v>0</v>
      </c>
      <c r="M40" s="77">
        <v>0</v>
      </c>
      <c r="N40"/>
      <c r="P40" s="41">
        <v>0</v>
      </c>
      <c r="Q40" s="76">
        <v>0</v>
      </c>
      <c r="R40" s="76">
        <v>0</v>
      </c>
      <c r="S40" s="76">
        <v>0</v>
      </c>
      <c r="T40" s="76">
        <v>0</v>
      </c>
      <c r="U40" s="76">
        <v>0</v>
      </c>
      <c r="V40" s="76">
        <v>0</v>
      </c>
      <c r="W40" s="76">
        <v>0</v>
      </c>
      <c r="X40" s="76">
        <v>0</v>
      </c>
      <c r="Y40" s="77">
        <v>0</v>
      </c>
      <c r="AA40"/>
      <c r="AB40" s="41">
        <v>0</v>
      </c>
      <c r="AC40" s="76">
        <v>0</v>
      </c>
      <c r="AD40" s="76">
        <v>0</v>
      </c>
      <c r="AE40" s="76">
        <v>0</v>
      </c>
      <c r="AF40" s="76">
        <v>0</v>
      </c>
      <c r="AG40" s="76">
        <v>0</v>
      </c>
      <c r="AH40" s="76">
        <v>0</v>
      </c>
      <c r="AI40" s="76">
        <v>0</v>
      </c>
      <c r="AJ40" s="76">
        <v>0</v>
      </c>
      <c r="AK40" s="77">
        <v>0</v>
      </c>
      <c r="AM40"/>
      <c r="AN40" s="41">
        <v>0</v>
      </c>
      <c r="AO40" s="76">
        <v>0</v>
      </c>
      <c r="AP40" s="76">
        <v>0</v>
      </c>
      <c r="AQ40" s="76">
        <v>0</v>
      </c>
      <c r="AR40" s="76">
        <v>0</v>
      </c>
      <c r="AS40" s="76">
        <v>0</v>
      </c>
      <c r="AT40" s="76">
        <v>0</v>
      </c>
      <c r="AU40" s="76">
        <v>0</v>
      </c>
      <c r="AV40" s="76">
        <v>0</v>
      </c>
      <c r="AW40" s="77">
        <v>0</v>
      </c>
      <c r="AX40"/>
    </row>
    <row r="41" spans="3:50" hidden="1" x14ac:dyDescent="0.25">
      <c r="C41" s="40" t="s">
        <v>576</v>
      </c>
      <c r="D41" s="41">
        <v>0</v>
      </c>
      <c r="E41" s="76">
        <v>0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7">
        <v>0</v>
      </c>
      <c r="N41"/>
      <c r="P41" s="41">
        <v>0</v>
      </c>
      <c r="Q41" s="76">
        <v>0</v>
      </c>
      <c r="R41" s="76">
        <v>0</v>
      </c>
      <c r="S41" s="76">
        <v>0</v>
      </c>
      <c r="T41" s="76">
        <v>0</v>
      </c>
      <c r="U41" s="76">
        <v>0</v>
      </c>
      <c r="V41" s="76">
        <v>0</v>
      </c>
      <c r="W41" s="76">
        <v>0</v>
      </c>
      <c r="X41" s="76">
        <v>0</v>
      </c>
      <c r="Y41" s="77">
        <v>0</v>
      </c>
      <c r="AA41"/>
      <c r="AB41" s="41">
        <v>0</v>
      </c>
      <c r="AC41" s="76">
        <v>0</v>
      </c>
      <c r="AD41" s="76">
        <v>0</v>
      </c>
      <c r="AE41" s="76">
        <v>0</v>
      </c>
      <c r="AF41" s="76">
        <v>0</v>
      </c>
      <c r="AG41" s="76">
        <v>0</v>
      </c>
      <c r="AH41" s="76">
        <v>0</v>
      </c>
      <c r="AI41" s="76">
        <v>0</v>
      </c>
      <c r="AJ41" s="76">
        <v>0</v>
      </c>
      <c r="AK41" s="77">
        <v>0</v>
      </c>
      <c r="AM41"/>
      <c r="AN41" s="41">
        <v>0</v>
      </c>
      <c r="AO41" s="76">
        <v>0</v>
      </c>
      <c r="AP41" s="76">
        <v>0</v>
      </c>
      <c r="AQ41" s="76">
        <v>0</v>
      </c>
      <c r="AR41" s="76">
        <v>0</v>
      </c>
      <c r="AS41" s="76">
        <v>0</v>
      </c>
      <c r="AT41" s="76">
        <v>0</v>
      </c>
      <c r="AU41" s="76">
        <v>0</v>
      </c>
      <c r="AV41" s="76">
        <v>0</v>
      </c>
      <c r="AW41" s="77">
        <v>0</v>
      </c>
      <c r="AX41"/>
    </row>
    <row r="42" spans="3:50" hidden="1" x14ac:dyDescent="0.25">
      <c r="C42" s="40" t="s">
        <v>576</v>
      </c>
      <c r="D42" s="41">
        <v>0</v>
      </c>
      <c r="E42" s="76">
        <v>0</v>
      </c>
      <c r="F42" s="76">
        <v>0</v>
      </c>
      <c r="G42" s="76">
        <v>0</v>
      </c>
      <c r="H42" s="76">
        <v>0</v>
      </c>
      <c r="I42" s="76">
        <v>0</v>
      </c>
      <c r="J42" s="76">
        <v>0</v>
      </c>
      <c r="K42" s="76">
        <v>0</v>
      </c>
      <c r="L42" s="76">
        <v>0</v>
      </c>
      <c r="M42" s="77">
        <v>0</v>
      </c>
      <c r="N42"/>
      <c r="P42" s="41">
        <v>0</v>
      </c>
      <c r="Q42" s="76">
        <v>0</v>
      </c>
      <c r="R42" s="76">
        <v>0</v>
      </c>
      <c r="S42" s="76">
        <v>0</v>
      </c>
      <c r="T42" s="76">
        <v>0</v>
      </c>
      <c r="U42" s="76">
        <v>0</v>
      </c>
      <c r="V42" s="76">
        <v>0</v>
      </c>
      <c r="W42" s="76">
        <v>0</v>
      </c>
      <c r="X42" s="76">
        <v>0</v>
      </c>
      <c r="Y42" s="77">
        <v>0</v>
      </c>
      <c r="AA42"/>
      <c r="AB42" s="41">
        <v>0</v>
      </c>
      <c r="AC42" s="76">
        <v>0</v>
      </c>
      <c r="AD42" s="76">
        <v>0</v>
      </c>
      <c r="AE42" s="76">
        <v>0</v>
      </c>
      <c r="AF42" s="76">
        <v>0</v>
      </c>
      <c r="AG42" s="76">
        <v>0</v>
      </c>
      <c r="AH42" s="76">
        <v>0</v>
      </c>
      <c r="AI42" s="76">
        <v>0</v>
      </c>
      <c r="AJ42" s="76">
        <v>0</v>
      </c>
      <c r="AK42" s="77">
        <v>0</v>
      </c>
      <c r="AM42"/>
      <c r="AN42" s="41">
        <v>0</v>
      </c>
      <c r="AO42" s="76">
        <v>0</v>
      </c>
      <c r="AP42" s="76">
        <v>0</v>
      </c>
      <c r="AQ42" s="76">
        <v>0</v>
      </c>
      <c r="AR42" s="76">
        <v>0</v>
      </c>
      <c r="AS42" s="76">
        <v>0</v>
      </c>
      <c r="AT42" s="76">
        <v>0</v>
      </c>
      <c r="AU42" s="76">
        <v>0</v>
      </c>
      <c r="AV42" s="76">
        <v>0</v>
      </c>
      <c r="AW42" s="77">
        <v>0</v>
      </c>
      <c r="AX42"/>
    </row>
    <row r="43" spans="3:50" hidden="1" x14ac:dyDescent="0.25">
      <c r="C43" s="40" t="s">
        <v>576</v>
      </c>
      <c r="D43" s="41">
        <v>0</v>
      </c>
      <c r="E43" s="76">
        <v>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7">
        <v>0</v>
      </c>
      <c r="N43"/>
      <c r="P43" s="41">
        <v>0</v>
      </c>
      <c r="Q43" s="76">
        <v>0</v>
      </c>
      <c r="R43" s="76">
        <v>0</v>
      </c>
      <c r="S43" s="76">
        <v>0</v>
      </c>
      <c r="T43" s="76">
        <v>0</v>
      </c>
      <c r="U43" s="76">
        <v>0</v>
      </c>
      <c r="V43" s="76">
        <v>0</v>
      </c>
      <c r="W43" s="76">
        <v>0</v>
      </c>
      <c r="X43" s="76">
        <v>0</v>
      </c>
      <c r="Y43" s="77">
        <v>0</v>
      </c>
      <c r="AA43"/>
      <c r="AB43" s="41">
        <v>0</v>
      </c>
      <c r="AC43" s="76">
        <v>0</v>
      </c>
      <c r="AD43" s="76">
        <v>0</v>
      </c>
      <c r="AE43" s="76">
        <v>0</v>
      </c>
      <c r="AF43" s="76">
        <v>0</v>
      </c>
      <c r="AG43" s="76">
        <v>0</v>
      </c>
      <c r="AH43" s="76">
        <v>0</v>
      </c>
      <c r="AI43" s="76">
        <v>0</v>
      </c>
      <c r="AJ43" s="76">
        <v>0</v>
      </c>
      <c r="AK43" s="77">
        <v>0</v>
      </c>
      <c r="AM43"/>
      <c r="AN43" s="41">
        <v>0</v>
      </c>
      <c r="AO43" s="76">
        <v>0</v>
      </c>
      <c r="AP43" s="76">
        <v>0</v>
      </c>
      <c r="AQ43" s="76">
        <v>0</v>
      </c>
      <c r="AR43" s="76">
        <v>0</v>
      </c>
      <c r="AS43" s="76">
        <v>0</v>
      </c>
      <c r="AT43" s="76">
        <v>0</v>
      </c>
      <c r="AU43" s="76">
        <v>0</v>
      </c>
      <c r="AV43" s="76">
        <v>0</v>
      </c>
      <c r="AW43" s="77">
        <v>0</v>
      </c>
      <c r="AX43"/>
    </row>
    <row r="44" spans="3:50" hidden="1" x14ac:dyDescent="0.25">
      <c r="C44" s="40" t="s">
        <v>576</v>
      </c>
      <c r="D44" s="41">
        <v>0</v>
      </c>
      <c r="E44" s="76">
        <v>0</v>
      </c>
      <c r="F44" s="76">
        <v>0</v>
      </c>
      <c r="G44" s="76">
        <v>0</v>
      </c>
      <c r="H44" s="76">
        <v>0</v>
      </c>
      <c r="I44" s="76">
        <v>0</v>
      </c>
      <c r="J44" s="76">
        <v>0</v>
      </c>
      <c r="K44" s="76">
        <v>0</v>
      </c>
      <c r="L44" s="76">
        <v>0</v>
      </c>
      <c r="M44" s="77">
        <v>0</v>
      </c>
      <c r="N44"/>
      <c r="P44" s="41">
        <v>0</v>
      </c>
      <c r="Q44" s="76">
        <v>0</v>
      </c>
      <c r="R44" s="76">
        <v>0</v>
      </c>
      <c r="S44" s="76">
        <v>0</v>
      </c>
      <c r="T44" s="76">
        <v>0</v>
      </c>
      <c r="U44" s="76">
        <v>0</v>
      </c>
      <c r="V44" s="76">
        <v>0</v>
      </c>
      <c r="W44" s="76">
        <v>0</v>
      </c>
      <c r="X44" s="76">
        <v>0</v>
      </c>
      <c r="Y44" s="77">
        <v>0</v>
      </c>
      <c r="AA44"/>
      <c r="AB44" s="41">
        <v>0</v>
      </c>
      <c r="AC44" s="76">
        <v>0</v>
      </c>
      <c r="AD44" s="76">
        <v>0</v>
      </c>
      <c r="AE44" s="76">
        <v>0</v>
      </c>
      <c r="AF44" s="76">
        <v>0</v>
      </c>
      <c r="AG44" s="76">
        <v>0</v>
      </c>
      <c r="AH44" s="76">
        <v>0</v>
      </c>
      <c r="AI44" s="76">
        <v>0</v>
      </c>
      <c r="AJ44" s="76">
        <v>0</v>
      </c>
      <c r="AK44" s="77">
        <v>0</v>
      </c>
      <c r="AM44"/>
      <c r="AN44" s="41">
        <v>0</v>
      </c>
      <c r="AO44" s="76">
        <v>0</v>
      </c>
      <c r="AP44" s="76">
        <v>0</v>
      </c>
      <c r="AQ44" s="76">
        <v>0</v>
      </c>
      <c r="AR44" s="76">
        <v>0</v>
      </c>
      <c r="AS44" s="76">
        <v>0</v>
      </c>
      <c r="AT44" s="76">
        <v>0</v>
      </c>
      <c r="AU44" s="76">
        <v>0</v>
      </c>
      <c r="AV44" s="76">
        <v>0</v>
      </c>
      <c r="AW44" s="77">
        <v>0</v>
      </c>
      <c r="AX44"/>
    </row>
    <row r="45" spans="3:50" hidden="1" x14ac:dyDescent="0.25">
      <c r="C45" s="40" t="s">
        <v>576</v>
      </c>
      <c r="D45" s="41">
        <v>0</v>
      </c>
      <c r="E45" s="76">
        <v>0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7">
        <v>0</v>
      </c>
      <c r="N45"/>
      <c r="P45" s="41">
        <v>0</v>
      </c>
      <c r="Q45" s="76">
        <v>0</v>
      </c>
      <c r="R45" s="76">
        <v>0</v>
      </c>
      <c r="S45" s="76">
        <v>0</v>
      </c>
      <c r="T45" s="76">
        <v>0</v>
      </c>
      <c r="U45" s="76">
        <v>0</v>
      </c>
      <c r="V45" s="76">
        <v>0</v>
      </c>
      <c r="W45" s="76">
        <v>0</v>
      </c>
      <c r="X45" s="76">
        <v>0</v>
      </c>
      <c r="Y45" s="77">
        <v>0</v>
      </c>
      <c r="AA45"/>
      <c r="AB45" s="41">
        <v>0</v>
      </c>
      <c r="AC45" s="76">
        <v>0</v>
      </c>
      <c r="AD45" s="76">
        <v>0</v>
      </c>
      <c r="AE45" s="76">
        <v>0</v>
      </c>
      <c r="AF45" s="76">
        <v>0</v>
      </c>
      <c r="AG45" s="76">
        <v>0</v>
      </c>
      <c r="AH45" s="76">
        <v>0</v>
      </c>
      <c r="AI45" s="76">
        <v>0</v>
      </c>
      <c r="AJ45" s="76">
        <v>0</v>
      </c>
      <c r="AK45" s="77">
        <v>0</v>
      </c>
      <c r="AM45"/>
      <c r="AN45" s="41">
        <v>0</v>
      </c>
      <c r="AO45" s="76">
        <v>0</v>
      </c>
      <c r="AP45" s="76">
        <v>0</v>
      </c>
      <c r="AQ45" s="76">
        <v>0</v>
      </c>
      <c r="AR45" s="76">
        <v>0</v>
      </c>
      <c r="AS45" s="76">
        <v>0</v>
      </c>
      <c r="AT45" s="76">
        <v>0</v>
      </c>
      <c r="AU45" s="76">
        <v>0</v>
      </c>
      <c r="AV45" s="76">
        <v>0</v>
      </c>
      <c r="AW45" s="77">
        <v>0</v>
      </c>
      <c r="AX45"/>
    </row>
    <row r="46" spans="3:50" hidden="1" x14ac:dyDescent="0.25">
      <c r="C46" s="40" t="s">
        <v>576</v>
      </c>
      <c r="D46" s="41">
        <v>0</v>
      </c>
      <c r="E46" s="76">
        <v>0</v>
      </c>
      <c r="F46" s="76">
        <v>0</v>
      </c>
      <c r="G46" s="76">
        <v>0</v>
      </c>
      <c r="H46" s="76">
        <v>0</v>
      </c>
      <c r="I46" s="76">
        <v>0</v>
      </c>
      <c r="J46" s="76">
        <v>0</v>
      </c>
      <c r="K46" s="76">
        <v>0</v>
      </c>
      <c r="L46" s="76">
        <v>0</v>
      </c>
      <c r="M46" s="77">
        <v>0</v>
      </c>
      <c r="N46"/>
      <c r="P46" s="41">
        <v>0</v>
      </c>
      <c r="Q46" s="76">
        <v>0</v>
      </c>
      <c r="R46" s="76">
        <v>0</v>
      </c>
      <c r="S46" s="76">
        <v>0</v>
      </c>
      <c r="T46" s="76">
        <v>0</v>
      </c>
      <c r="U46" s="76">
        <v>0</v>
      </c>
      <c r="V46" s="76">
        <v>0</v>
      </c>
      <c r="W46" s="76">
        <v>0</v>
      </c>
      <c r="X46" s="76">
        <v>0</v>
      </c>
      <c r="Y46" s="77">
        <v>0</v>
      </c>
      <c r="AA46"/>
      <c r="AB46" s="41">
        <v>0</v>
      </c>
      <c r="AC46" s="76">
        <v>0</v>
      </c>
      <c r="AD46" s="76">
        <v>0</v>
      </c>
      <c r="AE46" s="76">
        <v>0</v>
      </c>
      <c r="AF46" s="76">
        <v>0</v>
      </c>
      <c r="AG46" s="76">
        <v>0</v>
      </c>
      <c r="AH46" s="76">
        <v>0</v>
      </c>
      <c r="AI46" s="76">
        <v>0</v>
      </c>
      <c r="AJ46" s="76">
        <v>0</v>
      </c>
      <c r="AK46" s="77">
        <v>0</v>
      </c>
      <c r="AM46"/>
      <c r="AN46" s="41">
        <v>0</v>
      </c>
      <c r="AO46" s="76">
        <v>0</v>
      </c>
      <c r="AP46" s="76">
        <v>0</v>
      </c>
      <c r="AQ46" s="76">
        <v>0</v>
      </c>
      <c r="AR46" s="76">
        <v>0</v>
      </c>
      <c r="AS46" s="76">
        <v>0</v>
      </c>
      <c r="AT46" s="76">
        <v>0</v>
      </c>
      <c r="AU46" s="76">
        <v>0</v>
      </c>
      <c r="AV46" s="76">
        <v>0</v>
      </c>
      <c r="AW46" s="77">
        <v>0</v>
      </c>
      <c r="AX46"/>
    </row>
    <row r="47" spans="3:50" hidden="1" x14ac:dyDescent="0.25">
      <c r="C47" s="40" t="s">
        <v>576</v>
      </c>
      <c r="D47" s="41">
        <v>0</v>
      </c>
      <c r="E47" s="76">
        <v>0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7">
        <v>0</v>
      </c>
      <c r="N47"/>
      <c r="P47" s="41">
        <v>0</v>
      </c>
      <c r="Q47" s="76">
        <v>0</v>
      </c>
      <c r="R47" s="76">
        <v>0</v>
      </c>
      <c r="S47" s="76">
        <v>0</v>
      </c>
      <c r="T47" s="76">
        <v>0</v>
      </c>
      <c r="U47" s="76">
        <v>0</v>
      </c>
      <c r="V47" s="76">
        <v>0</v>
      </c>
      <c r="W47" s="76">
        <v>0</v>
      </c>
      <c r="X47" s="76">
        <v>0</v>
      </c>
      <c r="Y47" s="77">
        <v>0</v>
      </c>
      <c r="AA47"/>
      <c r="AB47" s="41">
        <v>0</v>
      </c>
      <c r="AC47" s="76">
        <v>0</v>
      </c>
      <c r="AD47" s="76">
        <v>0</v>
      </c>
      <c r="AE47" s="76">
        <v>0</v>
      </c>
      <c r="AF47" s="76">
        <v>0</v>
      </c>
      <c r="AG47" s="76">
        <v>0</v>
      </c>
      <c r="AH47" s="76">
        <v>0</v>
      </c>
      <c r="AI47" s="76">
        <v>0</v>
      </c>
      <c r="AJ47" s="76">
        <v>0</v>
      </c>
      <c r="AK47" s="77">
        <v>0</v>
      </c>
      <c r="AM47"/>
      <c r="AN47" s="41">
        <v>0</v>
      </c>
      <c r="AO47" s="76">
        <v>0</v>
      </c>
      <c r="AP47" s="76">
        <v>0</v>
      </c>
      <c r="AQ47" s="76">
        <v>0</v>
      </c>
      <c r="AR47" s="76">
        <v>0</v>
      </c>
      <c r="AS47" s="76">
        <v>0</v>
      </c>
      <c r="AT47" s="76">
        <v>0</v>
      </c>
      <c r="AU47" s="76">
        <v>0</v>
      </c>
      <c r="AV47" s="76">
        <v>0</v>
      </c>
      <c r="AW47" s="77">
        <v>0</v>
      </c>
      <c r="AX47"/>
    </row>
    <row r="48" spans="3:50" hidden="1" x14ac:dyDescent="0.25">
      <c r="C48" s="40" t="s">
        <v>576</v>
      </c>
      <c r="D48" s="41">
        <v>0</v>
      </c>
      <c r="E48" s="76">
        <v>0</v>
      </c>
      <c r="F48" s="76">
        <v>0</v>
      </c>
      <c r="G48" s="76">
        <v>0</v>
      </c>
      <c r="H48" s="76">
        <v>0</v>
      </c>
      <c r="I48" s="76">
        <v>0</v>
      </c>
      <c r="J48" s="76">
        <v>0</v>
      </c>
      <c r="K48" s="76">
        <v>0</v>
      </c>
      <c r="L48" s="76">
        <v>0</v>
      </c>
      <c r="M48" s="77">
        <v>0</v>
      </c>
      <c r="N48"/>
      <c r="P48" s="41">
        <v>0</v>
      </c>
      <c r="Q48" s="76">
        <v>0</v>
      </c>
      <c r="R48" s="76">
        <v>0</v>
      </c>
      <c r="S48" s="76">
        <v>0</v>
      </c>
      <c r="T48" s="76">
        <v>0</v>
      </c>
      <c r="U48" s="76">
        <v>0</v>
      </c>
      <c r="V48" s="76">
        <v>0</v>
      </c>
      <c r="W48" s="76">
        <v>0</v>
      </c>
      <c r="X48" s="76">
        <v>0</v>
      </c>
      <c r="Y48" s="77">
        <v>0</v>
      </c>
      <c r="AA48"/>
      <c r="AB48" s="41">
        <v>0</v>
      </c>
      <c r="AC48" s="76">
        <v>0</v>
      </c>
      <c r="AD48" s="76">
        <v>0</v>
      </c>
      <c r="AE48" s="76">
        <v>0</v>
      </c>
      <c r="AF48" s="76">
        <v>0</v>
      </c>
      <c r="AG48" s="76">
        <v>0</v>
      </c>
      <c r="AH48" s="76">
        <v>0</v>
      </c>
      <c r="AI48" s="76">
        <v>0</v>
      </c>
      <c r="AJ48" s="76">
        <v>0</v>
      </c>
      <c r="AK48" s="77">
        <v>0</v>
      </c>
      <c r="AM48"/>
      <c r="AN48" s="41">
        <v>0</v>
      </c>
      <c r="AO48" s="76">
        <v>0</v>
      </c>
      <c r="AP48" s="76">
        <v>0</v>
      </c>
      <c r="AQ48" s="76">
        <v>0</v>
      </c>
      <c r="AR48" s="76">
        <v>0</v>
      </c>
      <c r="AS48" s="76">
        <v>0</v>
      </c>
      <c r="AT48" s="76">
        <v>0</v>
      </c>
      <c r="AU48" s="76">
        <v>0</v>
      </c>
      <c r="AV48" s="76">
        <v>0</v>
      </c>
      <c r="AW48" s="77">
        <v>0</v>
      </c>
      <c r="AX48"/>
    </row>
    <row r="49" spans="3:50" hidden="1" x14ac:dyDescent="0.25">
      <c r="C49" s="40" t="s">
        <v>576</v>
      </c>
      <c r="D49" s="41">
        <v>0</v>
      </c>
      <c r="E49" s="76">
        <v>0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7">
        <v>0</v>
      </c>
      <c r="N49"/>
      <c r="P49" s="41">
        <v>0</v>
      </c>
      <c r="Q49" s="76">
        <v>0</v>
      </c>
      <c r="R49" s="76">
        <v>0</v>
      </c>
      <c r="S49" s="76">
        <v>0</v>
      </c>
      <c r="T49" s="76">
        <v>0</v>
      </c>
      <c r="U49" s="76">
        <v>0</v>
      </c>
      <c r="V49" s="76">
        <v>0</v>
      </c>
      <c r="W49" s="76">
        <v>0</v>
      </c>
      <c r="X49" s="76">
        <v>0</v>
      </c>
      <c r="Y49" s="77">
        <v>0</v>
      </c>
      <c r="AA49"/>
      <c r="AB49" s="41">
        <v>0</v>
      </c>
      <c r="AC49" s="76">
        <v>0</v>
      </c>
      <c r="AD49" s="76">
        <v>0</v>
      </c>
      <c r="AE49" s="76">
        <v>0</v>
      </c>
      <c r="AF49" s="76">
        <v>0</v>
      </c>
      <c r="AG49" s="76">
        <v>0</v>
      </c>
      <c r="AH49" s="76">
        <v>0</v>
      </c>
      <c r="AI49" s="76">
        <v>0</v>
      </c>
      <c r="AJ49" s="76">
        <v>0</v>
      </c>
      <c r="AK49" s="77">
        <v>0</v>
      </c>
      <c r="AM49"/>
      <c r="AN49" s="41">
        <v>0</v>
      </c>
      <c r="AO49" s="76">
        <v>0</v>
      </c>
      <c r="AP49" s="76">
        <v>0</v>
      </c>
      <c r="AQ49" s="76">
        <v>0</v>
      </c>
      <c r="AR49" s="76">
        <v>0</v>
      </c>
      <c r="AS49" s="76">
        <v>0</v>
      </c>
      <c r="AT49" s="76">
        <v>0</v>
      </c>
      <c r="AU49" s="76">
        <v>0</v>
      </c>
      <c r="AV49" s="76">
        <v>0</v>
      </c>
      <c r="AW49" s="77">
        <v>0</v>
      </c>
      <c r="AX49"/>
    </row>
    <row r="50" spans="3:50" hidden="1" x14ac:dyDescent="0.25">
      <c r="C50" s="40" t="s">
        <v>576</v>
      </c>
      <c r="D50" s="41">
        <v>0</v>
      </c>
      <c r="E50" s="76">
        <v>0</v>
      </c>
      <c r="F50" s="76">
        <v>0</v>
      </c>
      <c r="G50" s="76">
        <v>0</v>
      </c>
      <c r="H50" s="76">
        <v>0</v>
      </c>
      <c r="I50" s="76">
        <v>0</v>
      </c>
      <c r="J50" s="76">
        <v>0</v>
      </c>
      <c r="K50" s="76">
        <v>0</v>
      </c>
      <c r="L50" s="76">
        <v>0</v>
      </c>
      <c r="M50" s="77">
        <v>0</v>
      </c>
      <c r="N50"/>
      <c r="P50" s="41">
        <v>0</v>
      </c>
      <c r="Q50" s="76">
        <v>0</v>
      </c>
      <c r="R50" s="76">
        <v>0</v>
      </c>
      <c r="S50" s="76">
        <v>0</v>
      </c>
      <c r="T50" s="76">
        <v>0</v>
      </c>
      <c r="U50" s="76">
        <v>0</v>
      </c>
      <c r="V50" s="76">
        <v>0</v>
      </c>
      <c r="W50" s="76">
        <v>0</v>
      </c>
      <c r="X50" s="76">
        <v>0</v>
      </c>
      <c r="Y50" s="77">
        <v>0</v>
      </c>
      <c r="AA50"/>
      <c r="AB50" s="41">
        <v>0</v>
      </c>
      <c r="AC50" s="76">
        <v>0</v>
      </c>
      <c r="AD50" s="76">
        <v>0</v>
      </c>
      <c r="AE50" s="76">
        <v>0</v>
      </c>
      <c r="AF50" s="76">
        <v>0</v>
      </c>
      <c r="AG50" s="76">
        <v>0</v>
      </c>
      <c r="AH50" s="76">
        <v>0</v>
      </c>
      <c r="AI50" s="76">
        <v>0</v>
      </c>
      <c r="AJ50" s="76">
        <v>0</v>
      </c>
      <c r="AK50" s="77">
        <v>0</v>
      </c>
      <c r="AM50"/>
      <c r="AN50" s="41">
        <v>0</v>
      </c>
      <c r="AO50" s="76">
        <v>0</v>
      </c>
      <c r="AP50" s="76">
        <v>0</v>
      </c>
      <c r="AQ50" s="76">
        <v>0</v>
      </c>
      <c r="AR50" s="76">
        <v>0</v>
      </c>
      <c r="AS50" s="76">
        <v>0</v>
      </c>
      <c r="AT50" s="76">
        <v>0</v>
      </c>
      <c r="AU50" s="76">
        <v>0</v>
      </c>
      <c r="AV50" s="76">
        <v>0</v>
      </c>
      <c r="AW50" s="77">
        <v>0</v>
      </c>
      <c r="AX50"/>
    </row>
    <row r="51" spans="3:50" hidden="1" x14ac:dyDescent="0.25">
      <c r="C51" s="40" t="s">
        <v>576</v>
      </c>
      <c r="D51" s="41">
        <v>0</v>
      </c>
      <c r="E51" s="76">
        <v>0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7">
        <v>0</v>
      </c>
      <c r="N51"/>
      <c r="P51" s="41">
        <v>0</v>
      </c>
      <c r="Q51" s="76">
        <v>0</v>
      </c>
      <c r="R51" s="76">
        <v>0</v>
      </c>
      <c r="S51" s="76">
        <v>0</v>
      </c>
      <c r="T51" s="76">
        <v>0</v>
      </c>
      <c r="U51" s="76">
        <v>0</v>
      </c>
      <c r="V51" s="76">
        <v>0</v>
      </c>
      <c r="W51" s="76">
        <v>0</v>
      </c>
      <c r="X51" s="76">
        <v>0</v>
      </c>
      <c r="Y51" s="77">
        <v>0</v>
      </c>
      <c r="AA51"/>
      <c r="AB51" s="41">
        <v>0</v>
      </c>
      <c r="AC51" s="76">
        <v>0</v>
      </c>
      <c r="AD51" s="76">
        <v>0</v>
      </c>
      <c r="AE51" s="76">
        <v>0</v>
      </c>
      <c r="AF51" s="76">
        <v>0</v>
      </c>
      <c r="AG51" s="76">
        <v>0</v>
      </c>
      <c r="AH51" s="76">
        <v>0</v>
      </c>
      <c r="AI51" s="76">
        <v>0</v>
      </c>
      <c r="AJ51" s="76">
        <v>0</v>
      </c>
      <c r="AK51" s="77">
        <v>0</v>
      </c>
      <c r="AM51"/>
      <c r="AN51" s="41">
        <v>0</v>
      </c>
      <c r="AO51" s="76">
        <v>0</v>
      </c>
      <c r="AP51" s="76">
        <v>0</v>
      </c>
      <c r="AQ51" s="76">
        <v>0</v>
      </c>
      <c r="AR51" s="76">
        <v>0</v>
      </c>
      <c r="AS51" s="76">
        <v>0</v>
      </c>
      <c r="AT51" s="76">
        <v>0</v>
      </c>
      <c r="AU51" s="76">
        <v>0</v>
      </c>
      <c r="AV51" s="76">
        <v>0</v>
      </c>
      <c r="AW51" s="77">
        <v>0</v>
      </c>
      <c r="AX51"/>
    </row>
    <row r="52" spans="3:50" hidden="1" x14ac:dyDescent="0.25">
      <c r="C52" s="40" t="s">
        <v>576</v>
      </c>
      <c r="D52" s="41">
        <v>0</v>
      </c>
      <c r="E52" s="76">
        <v>0</v>
      </c>
      <c r="F52" s="76">
        <v>0</v>
      </c>
      <c r="G52" s="76">
        <v>0</v>
      </c>
      <c r="H52" s="76">
        <v>0</v>
      </c>
      <c r="I52" s="76">
        <v>0</v>
      </c>
      <c r="J52" s="76">
        <v>0</v>
      </c>
      <c r="K52" s="76">
        <v>0</v>
      </c>
      <c r="L52" s="76">
        <v>0</v>
      </c>
      <c r="M52" s="77">
        <v>0</v>
      </c>
      <c r="N52"/>
      <c r="P52" s="41">
        <v>0</v>
      </c>
      <c r="Q52" s="76">
        <v>0</v>
      </c>
      <c r="R52" s="76">
        <v>0</v>
      </c>
      <c r="S52" s="76">
        <v>0</v>
      </c>
      <c r="T52" s="76">
        <v>0</v>
      </c>
      <c r="U52" s="76">
        <v>0</v>
      </c>
      <c r="V52" s="76">
        <v>0</v>
      </c>
      <c r="W52" s="76">
        <v>0</v>
      </c>
      <c r="X52" s="76">
        <v>0</v>
      </c>
      <c r="Y52" s="77">
        <v>0</v>
      </c>
      <c r="AA52"/>
      <c r="AB52" s="41">
        <v>0</v>
      </c>
      <c r="AC52" s="76">
        <v>0</v>
      </c>
      <c r="AD52" s="76">
        <v>0</v>
      </c>
      <c r="AE52" s="76">
        <v>0</v>
      </c>
      <c r="AF52" s="76">
        <v>0</v>
      </c>
      <c r="AG52" s="76">
        <v>0</v>
      </c>
      <c r="AH52" s="76">
        <v>0</v>
      </c>
      <c r="AI52" s="76">
        <v>0</v>
      </c>
      <c r="AJ52" s="76">
        <v>0</v>
      </c>
      <c r="AK52" s="77">
        <v>0</v>
      </c>
      <c r="AM52"/>
      <c r="AN52" s="41">
        <v>0</v>
      </c>
      <c r="AO52" s="76">
        <v>0</v>
      </c>
      <c r="AP52" s="76">
        <v>0</v>
      </c>
      <c r="AQ52" s="76">
        <v>0</v>
      </c>
      <c r="AR52" s="76">
        <v>0</v>
      </c>
      <c r="AS52" s="76">
        <v>0</v>
      </c>
      <c r="AT52" s="76">
        <v>0</v>
      </c>
      <c r="AU52" s="76">
        <v>0</v>
      </c>
      <c r="AV52" s="76">
        <v>0</v>
      </c>
      <c r="AW52" s="77">
        <v>0</v>
      </c>
      <c r="AX52"/>
    </row>
    <row r="53" spans="3:50" hidden="1" x14ac:dyDescent="0.25">
      <c r="C53" s="40" t="s">
        <v>576</v>
      </c>
      <c r="D53" s="41">
        <v>0</v>
      </c>
      <c r="E53" s="76">
        <v>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7">
        <v>0</v>
      </c>
      <c r="N53"/>
      <c r="P53" s="41">
        <v>0</v>
      </c>
      <c r="Q53" s="76">
        <v>0</v>
      </c>
      <c r="R53" s="76">
        <v>0</v>
      </c>
      <c r="S53" s="76">
        <v>0</v>
      </c>
      <c r="T53" s="76">
        <v>0</v>
      </c>
      <c r="U53" s="76">
        <v>0</v>
      </c>
      <c r="V53" s="76">
        <v>0</v>
      </c>
      <c r="W53" s="76">
        <v>0</v>
      </c>
      <c r="X53" s="76">
        <v>0</v>
      </c>
      <c r="Y53" s="77">
        <v>0</v>
      </c>
      <c r="AA53"/>
      <c r="AB53" s="41">
        <v>0</v>
      </c>
      <c r="AC53" s="76">
        <v>0</v>
      </c>
      <c r="AD53" s="76">
        <v>0</v>
      </c>
      <c r="AE53" s="76">
        <v>0</v>
      </c>
      <c r="AF53" s="76">
        <v>0</v>
      </c>
      <c r="AG53" s="76">
        <v>0</v>
      </c>
      <c r="AH53" s="76">
        <v>0</v>
      </c>
      <c r="AI53" s="76">
        <v>0</v>
      </c>
      <c r="AJ53" s="76">
        <v>0</v>
      </c>
      <c r="AK53" s="77">
        <v>0</v>
      </c>
      <c r="AM53"/>
      <c r="AN53" s="41">
        <v>0</v>
      </c>
      <c r="AO53" s="76">
        <v>0</v>
      </c>
      <c r="AP53" s="76">
        <v>0</v>
      </c>
      <c r="AQ53" s="76">
        <v>0</v>
      </c>
      <c r="AR53" s="76">
        <v>0</v>
      </c>
      <c r="AS53" s="76">
        <v>0</v>
      </c>
      <c r="AT53" s="76">
        <v>0</v>
      </c>
      <c r="AU53" s="76">
        <v>0</v>
      </c>
      <c r="AV53" s="76">
        <v>0</v>
      </c>
      <c r="AW53" s="77">
        <v>0</v>
      </c>
      <c r="AX53"/>
    </row>
    <row r="54" spans="3:50" hidden="1" x14ac:dyDescent="0.25">
      <c r="C54" s="40" t="s">
        <v>576</v>
      </c>
      <c r="D54" s="41">
        <v>0</v>
      </c>
      <c r="E54" s="76">
        <v>0</v>
      </c>
      <c r="F54" s="76">
        <v>0</v>
      </c>
      <c r="G54" s="76">
        <v>0</v>
      </c>
      <c r="H54" s="76">
        <v>0</v>
      </c>
      <c r="I54" s="76">
        <v>0</v>
      </c>
      <c r="J54" s="76">
        <v>0</v>
      </c>
      <c r="K54" s="76">
        <v>0</v>
      </c>
      <c r="L54" s="76">
        <v>0</v>
      </c>
      <c r="M54" s="77">
        <v>0</v>
      </c>
      <c r="N54"/>
      <c r="P54" s="41">
        <v>0</v>
      </c>
      <c r="Q54" s="76">
        <v>0</v>
      </c>
      <c r="R54" s="76">
        <v>0</v>
      </c>
      <c r="S54" s="76">
        <v>0</v>
      </c>
      <c r="T54" s="76">
        <v>0</v>
      </c>
      <c r="U54" s="76">
        <v>0</v>
      </c>
      <c r="V54" s="76">
        <v>0</v>
      </c>
      <c r="W54" s="76">
        <v>0</v>
      </c>
      <c r="X54" s="76">
        <v>0</v>
      </c>
      <c r="Y54" s="77">
        <v>0</v>
      </c>
      <c r="AA54"/>
      <c r="AB54" s="41">
        <v>0</v>
      </c>
      <c r="AC54" s="76">
        <v>0</v>
      </c>
      <c r="AD54" s="76">
        <v>0</v>
      </c>
      <c r="AE54" s="76">
        <v>0</v>
      </c>
      <c r="AF54" s="76">
        <v>0</v>
      </c>
      <c r="AG54" s="76">
        <v>0</v>
      </c>
      <c r="AH54" s="76">
        <v>0</v>
      </c>
      <c r="AI54" s="76">
        <v>0</v>
      </c>
      <c r="AJ54" s="76">
        <v>0</v>
      </c>
      <c r="AK54" s="77">
        <v>0</v>
      </c>
      <c r="AM54"/>
      <c r="AN54" s="41">
        <v>0</v>
      </c>
      <c r="AO54" s="76">
        <v>0</v>
      </c>
      <c r="AP54" s="76">
        <v>0</v>
      </c>
      <c r="AQ54" s="76">
        <v>0</v>
      </c>
      <c r="AR54" s="76">
        <v>0</v>
      </c>
      <c r="AS54" s="76">
        <v>0</v>
      </c>
      <c r="AT54" s="76">
        <v>0</v>
      </c>
      <c r="AU54" s="76">
        <v>0</v>
      </c>
      <c r="AV54" s="76">
        <v>0</v>
      </c>
      <c r="AW54" s="77">
        <v>0</v>
      </c>
      <c r="AX54"/>
    </row>
    <row r="55" spans="3:50" hidden="1" x14ac:dyDescent="0.25">
      <c r="C55" s="40" t="s">
        <v>576</v>
      </c>
      <c r="D55" s="41">
        <v>0</v>
      </c>
      <c r="E55" s="76">
        <v>0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7">
        <v>0</v>
      </c>
      <c r="N55"/>
      <c r="P55" s="41">
        <v>0</v>
      </c>
      <c r="Q55" s="76">
        <v>0</v>
      </c>
      <c r="R55" s="76">
        <v>0</v>
      </c>
      <c r="S55" s="76">
        <v>0</v>
      </c>
      <c r="T55" s="76">
        <v>0</v>
      </c>
      <c r="U55" s="76">
        <v>0</v>
      </c>
      <c r="V55" s="76">
        <v>0</v>
      </c>
      <c r="W55" s="76">
        <v>0</v>
      </c>
      <c r="X55" s="76">
        <v>0</v>
      </c>
      <c r="Y55" s="77">
        <v>0</v>
      </c>
      <c r="AA55"/>
      <c r="AB55" s="41">
        <v>0</v>
      </c>
      <c r="AC55" s="76">
        <v>0</v>
      </c>
      <c r="AD55" s="76">
        <v>0</v>
      </c>
      <c r="AE55" s="76">
        <v>0</v>
      </c>
      <c r="AF55" s="76">
        <v>0</v>
      </c>
      <c r="AG55" s="76">
        <v>0</v>
      </c>
      <c r="AH55" s="76">
        <v>0</v>
      </c>
      <c r="AI55" s="76">
        <v>0</v>
      </c>
      <c r="AJ55" s="76">
        <v>0</v>
      </c>
      <c r="AK55" s="77">
        <v>0</v>
      </c>
      <c r="AM55"/>
      <c r="AN55" s="41">
        <v>0</v>
      </c>
      <c r="AO55" s="76">
        <v>0</v>
      </c>
      <c r="AP55" s="76">
        <v>0</v>
      </c>
      <c r="AQ55" s="76">
        <v>0</v>
      </c>
      <c r="AR55" s="76">
        <v>0</v>
      </c>
      <c r="AS55" s="76">
        <v>0</v>
      </c>
      <c r="AT55" s="76">
        <v>0</v>
      </c>
      <c r="AU55" s="76">
        <v>0</v>
      </c>
      <c r="AV55" s="76">
        <v>0</v>
      </c>
      <c r="AW55" s="77">
        <v>0</v>
      </c>
      <c r="AX55"/>
    </row>
    <row r="56" spans="3:50" hidden="1" x14ac:dyDescent="0.25">
      <c r="C56" s="40" t="s">
        <v>576</v>
      </c>
      <c r="D56" s="41">
        <v>0</v>
      </c>
      <c r="E56" s="76">
        <v>0</v>
      </c>
      <c r="F56" s="76">
        <v>0</v>
      </c>
      <c r="G56" s="76">
        <v>0</v>
      </c>
      <c r="H56" s="76">
        <v>0</v>
      </c>
      <c r="I56" s="76">
        <v>0</v>
      </c>
      <c r="J56" s="76">
        <v>0</v>
      </c>
      <c r="K56" s="76">
        <v>0</v>
      </c>
      <c r="L56" s="76">
        <v>0</v>
      </c>
      <c r="M56" s="77">
        <v>0</v>
      </c>
      <c r="N56"/>
      <c r="P56" s="41">
        <v>0</v>
      </c>
      <c r="Q56" s="76">
        <v>0</v>
      </c>
      <c r="R56" s="76">
        <v>0</v>
      </c>
      <c r="S56" s="76">
        <v>0</v>
      </c>
      <c r="T56" s="76">
        <v>0</v>
      </c>
      <c r="U56" s="76">
        <v>0</v>
      </c>
      <c r="V56" s="76">
        <v>0</v>
      </c>
      <c r="W56" s="76">
        <v>0</v>
      </c>
      <c r="X56" s="76">
        <v>0</v>
      </c>
      <c r="Y56" s="77">
        <v>0</v>
      </c>
      <c r="AA56"/>
      <c r="AB56" s="41">
        <v>0</v>
      </c>
      <c r="AC56" s="76">
        <v>0</v>
      </c>
      <c r="AD56" s="76">
        <v>0</v>
      </c>
      <c r="AE56" s="76">
        <v>0</v>
      </c>
      <c r="AF56" s="76">
        <v>0</v>
      </c>
      <c r="AG56" s="76">
        <v>0</v>
      </c>
      <c r="AH56" s="76">
        <v>0</v>
      </c>
      <c r="AI56" s="76">
        <v>0</v>
      </c>
      <c r="AJ56" s="76">
        <v>0</v>
      </c>
      <c r="AK56" s="77">
        <v>0</v>
      </c>
      <c r="AM56"/>
      <c r="AN56" s="41">
        <v>0</v>
      </c>
      <c r="AO56" s="76">
        <v>0</v>
      </c>
      <c r="AP56" s="76">
        <v>0</v>
      </c>
      <c r="AQ56" s="76">
        <v>0</v>
      </c>
      <c r="AR56" s="76">
        <v>0</v>
      </c>
      <c r="AS56" s="76">
        <v>0</v>
      </c>
      <c r="AT56" s="76">
        <v>0</v>
      </c>
      <c r="AU56" s="76">
        <v>0</v>
      </c>
      <c r="AV56" s="76">
        <v>0</v>
      </c>
      <c r="AW56" s="77">
        <v>0</v>
      </c>
      <c r="AX56"/>
    </row>
    <row r="57" spans="3:50" hidden="1" x14ac:dyDescent="0.25">
      <c r="C57" s="40" t="s">
        <v>576</v>
      </c>
      <c r="D57" s="41">
        <v>0</v>
      </c>
      <c r="E57" s="76">
        <v>0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7">
        <v>0</v>
      </c>
      <c r="N57"/>
      <c r="P57" s="41">
        <v>0</v>
      </c>
      <c r="Q57" s="76">
        <v>0</v>
      </c>
      <c r="R57" s="76">
        <v>0</v>
      </c>
      <c r="S57" s="76">
        <v>0</v>
      </c>
      <c r="T57" s="76">
        <v>0</v>
      </c>
      <c r="U57" s="76">
        <v>0</v>
      </c>
      <c r="V57" s="76">
        <v>0</v>
      </c>
      <c r="W57" s="76">
        <v>0</v>
      </c>
      <c r="X57" s="76">
        <v>0</v>
      </c>
      <c r="Y57" s="77">
        <v>0</v>
      </c>
      <c r="AA57"/>
      <c r="AB57" s="41">
        <v>0</v>
      </c>
      <c r="AC57" s="76">
        <v>0</v>
      </c>
      <c r="AD57" s="76">
        <v>0</v>
      </c>
      <c r="AE57" s="76">
        <v>0</v>
      </c>
      <c r="AF57" s="76">
        <v>0</v>
      </c>
      <c r="AG57" s="76">
        <v>0</v>
      </c>
      <c r="AH57" s="76">
        <v>0</v>
      </c>
      <c r="AI57" s="76">
        <v>0</v>
      </c>
      <c r="AJ57" s="76">
        <v>0</v>
      </c>
      <c r="AK57" s="77">
        <v>0</v>
      </c>
      <c r="AM57"/>
      <c r="AN57" s="41">
        <v>0</v>
      </c>
      <c r="AO57" s="76">
        <v>0</v>
      </c>
      <c r="AP57" s="76">
        <v>0</v>
      </c>
      <c r="AQ57" s="76">
        <v>0</v>
      </c>
      <c r="AR57" s="76">
        <v>0</v>
      </c>
      <c r="AS57" s="76">
        <v>0</v>
      </c>
      <c r="AT57" s="76">
        <v>0</v>
      </c>
      <c r="AU57" s="76">
        <v>0</v>
      </c>
      <c r="AV57" s="76">
        <v>0</v>
      </c>
      <c r="AW57" s="77">
        <v>0</v>
      </c>
      <c r="AX57"/>
    </row>
    <row r="58" spans="3:50" hidden="1" x14ac:dyDescent="0.25">
      <c r="C58" s="40" t="s">
        <v>576</v>
      </c>
      <c r="D58" s="41">
        <v>0</v>
      </c>
      <c r="E58" s="76">
        <v>0</v>
      </c>
      <c r="F58" s="76">
        <v>0</v>
      </c>
      <c r="G58" s="76">
        <v>0</v>
      </c>
      <c r="H58" s="76">
        <v>0</v>
      </c>
      <c r="I58" s="76">
        <v>0</v>
      </c>
      <c r="J58" s="76">
        <v>0</v>
      </c>
      <c r="K58" s="76">
        <v>0</v>
      </c>
      <c r="L58" s="76">
        <v>0</v>
      </c>
      <c r="M58" s="77">
        <v>0</v>
      </c>
      <c r="N58"/>
      <c r="P58" s="41">
        <v>0</v>
      </c>
      <c r="Q58" s="76">
        <v>0</v>
      </c>
      <c r="R58" s="76">
        <v>0</v>
      </c>
      <c r="S58" s="76">
        <v>0</v>
      </c>
      <c r="T58" s="76">
        <v>0</v>
      </c>
      <c r="U58" s="76">
        <v>0</v>
      </c>
      <c r="V58" s="76">
        <v>0</v>
      </c>
      <c r="W58" s="76">
        <v>0</v>
      </c>
      <c r="X58" s="76">
        <v>0</v>
      </c>
      <c r="Y58" s="77">
        <v>0</v>
      </c>
      <c r="AA58"/>
      <c r="AB58" s="41">
        <v>0</v>
      </c>
      <c r="AC58" s="76">
        <v>0</v>
      </c>
      <c r="AD58" s="76">
        <v>0</v>
      </c>
      <c r="AE58" s="76">
        <v>0</v>
      </c>
      <c r="AF58" s="76">
        <v>0</v>
      </c>
      <c r="AG58" s="76">
        <v>0</v>
      </c>
      <c r="AH58" s="76">
        <v>0</v>
      </c>
      <c r="AI58" s="76">
        <v>0</v>
      </c>
      <c r="AJ58" s="76">
        <v>0</v>
      </c>
      <c r="AK58" s="77">
        <v>0</v>
      </c>
      <c r="AM58"/>
      <c r="AN58" s="41">
        <v>0</v>
      </c>
      <c r="AO58" s="76">
        <v>0</v>
      </c>
      <c r="AP58" s="76">
        <v>0</v>
      </c>
      <c r="AQ58" s="76">
        <v>0</v>
      </c>
      <c r="AR58" s="76">
        <v>0</v>
      </c>
      <c r="AS58" s="76">
        <v>0</v>
      </c>
      <c r="AT58" s="76">
        <v>0</v>
      </c>
      <c r="AU58" s="76">
        <v>0</v>
      </c>
      <c r="AV58" s="76">
        <v>0</v>
      </c>
      <c r="AW58" s="77">
        <v>0</v>
      </c>
      <c r="AX58"/>
    </row>
    <row r="59" spans="3:50" hidden="1" x14ac:dyDescent="0.25">
      <c r="C59" s="40" t="s">
        <v>576</v>
      </c>
      <c r="D59" s="41">
        <v>0</v>
      </c>
      <c r="E59" s="76">
        <v>0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7">
        <v>0</v>
      </c>
      <c r="N59"/>
      <c r="P59" s="41">
        <v>0</v>
      </c>
      <c r="Q59" s="76">
        <v>0</v>
      </c>
      <c r="R59" s="76">
        <v>0</v>
      </c>
      <c r="S59" s="76">
        <v>0</v>
      </c>
      <c r="T59" s="76">
        <v>0</v>
      </c>
      <c r="U59" s="76">
        <v>0</v>
      </c>
      <c r="V59" s="76">
        <v>0</v>
      </c>
      <c r="W59" s="76">
        <v>0</v>
      </c>
      <c r="X59" s="76">
        <v>0</v>
      </c>
      <c r="Y59" s="77">
        <v>0</v>
      </c>
      <c r="AA59"/>
      <c r="AB59" s="41">
        <v>0</v>
      </c>
      <c r="AC59" s="76">
        <v>0</v>
      </c>
      <c r="AD59" s="76">
        <v>0</v>
      </c>
      <c r="AE59" s="76">
        <v>0</v>
      </c>
      <c r="AF59" s="76">
        <v>0</v>
      </c>
      <c r="AG59" s="76">
        <v>0</v>
      </c>
      <c r="AH59" s="76">
        <v>0</v>
      </c>
      <c r="AI59" s="76">
        <v>0</v>
      </c>
      <c r="AJ59" s="76">
        <v>0</v>
      </c>
      <c r="AK59" s="77">
        <v>0</v>
      </c>
      <c r="AM59"/>
      <c r="AN59" s="41">
        <v>0</v>
      </c>
      <c r="AO59" s="76">
        <v>0</v>
      </c>
      <c r="AP59" s="76">
        <v>0</v>
      </c>
      <c r="AQ59" s="76">
        <v>0</v>
      </c>
      <c r="AR59" s="76">
        <v>0</v>
      </c>
      <c r="AS59" s="76">
        <v>0</v>
      </c>
      <c r="AT59" s="76">
        <v>0</v>
      </c>
      <c r="AU59" s="76">
        <v>0</v>
      </c>
      <c r="AV59" s="76">
        <v>0</v>
      </c>
      <c r="AW59" s="77">
        <v>0</v>
      </c>
      <c r="AX59"/>
    </row>
    <row r="60" spans="3:50" hidden="1" x14ac:dyDescent="0.25">
      <c r="C60" s="40" t="s">
        <v>576</v>
      </c>
      <c r="D60" s="41">
        <v>0</v>
      </c>
      <c r="E60" s="76">
        <v>0</v>
      </c>
      <c r="F60" s="76">
        <v>0</v>
      </c>
      <c r="G60" s="76">
        <v>0</v>
      </c>
      <c r="H60" s="76">
        <v>0</v>
      </c>
      <c r="I60" s="76">
        <v>0</v>
      </c>
      <c r="J60" s="76">
        <v>0</v>
      </c>
      <c r="K60" s="76">
        <v>0</v>
      </c>
      <c r="L60" s="76">
        <v>0</v>
      </c>
      <c r="M60" s="77">
        <v>0</v>
      </c>
      <c r="N60"/>
      <c r="P60" s="41">
        <v>0</v>
      </c>
      <c r="Q60" s="76">
        <v>0</v>
      </c>
      <c r="R60" s="76">
        <v>0</v>
      </c>
      <c r="S60" s="76">
        <v>0</v>
      </c>
      <c r="T60" s="76">
        <v>0</v>
      </c>
      <c r="U60" s="76">
        <v>0</v>
      </c>
      <c r="V60" s="76">
        <v>0</v>
      </c>
      <c r="W60" s="76">
        <v>0</v>
      </c>
      <c r="X60" s="76">
        <v>0</v>
      </c>
      <c r="Y60" s="77">
        <v>0</v>
      </c>
      <c r="AA60"/>
      <c r="AB60" s="41">
        <v>0</v>
      </c>
      <c r="AC60" s="76">
        <v>0</v>
      </c>
      <c r="AD60" s="76">
        <v>0</v>
      </c>
      <c r="AE60" s="76">
        <v>0</v>
      </c>
      <c r="AF60" s="76">
        <v>0</v>
      </c>
      <c r="AG60" s="76">
        <v>0</v>
      </c>
      <c r="AH60" s="76">
        <v>0</v>
      </c>
      <c r="AI60" s="76">
        <v>0</v>
      </c>
      <c r="AJ60" s="76">
        <v>0</v>
      </c>
      <c r="AK60" s="77">
        <v>0</v>
      </c>
      <c r="AM60"/>
      <c r="AN60" s="41">
        <v>0</v>
      </c>
      <c r="AO60" s="76">
        <v>0</v>
      </c>
      <c r="AP60" s="76">
        <v>0</v>
      </c>
      <c r="AQ60" s="76">
        <v>0</v>
      </c>
      <c r="AR60" s="76">
        <v>0</v>
      </c>
      <c r="AS60" s="76">
        <v>0</v>
      </c>
      <c r="AT60" s="76">
        <v>0</v>
      </c>
      <c r="AU60" s="76">
        <v>0</v>
      </c>
      <c r="AV60" s="76">
        <v>0</v>
      </c>
      <c r="AW60" s="77">
        <v>0</v>
      </c>
      <c r="AX60"/>
    </row>
    <row r="61" spans="3:50" hidden="1" x14ac:dyDescent="0.25">
      <c r="C61" s="40" t="s">
        <v>576</v>
      </c>
      <c r="D61" s="41">
        <v>0</v>
      </c>
      <c r="E61" s="76">
        <v>0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7">
        <v>0</v>
      </c>
      <c r="N61"/>
      <c r="P61" s="41">
        <v>0</v>
      </c>
      <c r="Q61" s="76">
        <v>0</v>
      </c>
      <c r="R61" s="76">
        <v>0</v>
      </c>
      <c r="S61" s="76">
        <v>0</v>
      </c>
      <c r="T61" s="76">
        <v>0</v>
      </c>
      <c r="U61" s="76">
        <v>0</v>
      </c>
      <c r="V61" s="76">
        <v>0</v>
      </c>
      <c r="W61" s="76">
        <v>0</v>
      </c>
      <c r="X61" s="76">
        <v>0</v>
      </c>
      <c r="Y61" s="77">
        <v>0</v>
      </c>
      <c r="AA61"/>
      <c r="AB61" s="41">
        <v>0</v>
      </c>
      <c r="AC61" s="76">
        <v>0</v>
      </c>
      <c r="AD61" s="76">
        <v>0</v>
      </c>
      <c r="AE61" s="76">
        <v>0</v>
      </c>
      <c r="AF61" s="76">
        <v>0</v>
      </c>
      <c r="AG61" s="76">
        <v>0</v>
      </c>
      <c r="AH61" s="76">
        <v>0</v>
      </c>
      <c r="AI61" s="76">
        <v>0</v>
      </c>
      <c r="AJ61" s="76">
        <v>0</v>
      </c>
      <c r="AK61" s="77">
        <v>0</v>
      </c>
      <c r="AM61"/>
      <c r="AN61" s="41">
        <v>0</v>
      </c>
      <c r="AO61" s="76">
        <v>0</v>
      </c>
      <c r="AP61" s="76">
        <v>0</v>
      </c>
      <c r="AQ61" s="76">
        <v>0</v>
      </c>
      <c r="AR61" s="76">
        <v>0</v>
      </c>
      <c r="AS61" s="76">
        <v>0</v>
      </c>
      <c r="AT61" s="76">
        <v>0</v>
      </c>
      <c r="AU61" s="76">
        <v>0</v>
      </c>
      <c r="AV61" s="76">
        <v>0</v>
      </c>
      <c r="AW61" s="77">
        <v>0</v>
      </c>
      <c r="AX61"/>
    </row>
    <row r="62" spans="3:50" hidden="1" x14ac:dyDescent="0.25">
      <c r="C62" s="40" t="s">
        <v>576</v>
      </c>
      <c r="D62" s="41">
        <v>0</v>
      </c>
      <c r="E62" s="76">
        <v>0</v>
      </c>
      <c r="F62" s="76">
        <v>0</v>
      </c>
      <c r="G62" s="76">
        <v>0</v>
      </c>
      <c r="H62" s="76">
        <v>0</v>
      </c>
      <c r="I62" s="76">
        <v>0</v>
      </c>
      <c r="J62" s="76">
        <v>0</v>
      </c>
      <c r="K62" s="76">
        <v>0</v>
      </c>
      <c r="L62" s="76">
        <v>0</v>
      </c>
      <c r="M62" s="77">
        <v>0</v>
      </c>
      <c r="N62"/>
      <c r="P62" s="41">
        <v>0</v>
      </c>
      <c r="Q62" s="76">
        <v>0</v>
      </c>
      <c r="R62" s="76">
        <v>0</v>
      </c>
      <c r="S62" s="76">
        <v>0</v>
      </c>
      <c r="T62" s="76">
        <v>0</v>
      </c>
      <c r="U62" s="76">
        <v>0</v>
      </c>
      <c r="V62" s="76">
        <v>0</v>
      </c>
      <c r="W62" s="76">
        <v>0</v>
      </c>
      <c r="X62" s="76">
        <v>0</v>
      </c>
      <c r="Y62" s="77">
        <v>0</v>
      </c>
      <c r="AA62"/>
      <c r="AB62" s="41">
        <v>0</v>
      </c>
      <c r="AC62" s="76">
        <v>0</v>
      </c>
      <c r="AD62" s="76">
        <v>0</v>
      </c>
      <c r="AE62" s="76">
        <v>0</v>
      </c>
      <c r="AF62" s="76">
        <v>0</v>
      </c>
      <c r="AG62" s="76">
        <v>0</v>
      </c>
      <c r="AH62" s="76">
        <v>0</v>
      </c>
      <c r="AI62" s="76">
        <v>0</v>
      </c>
      <c r="AJ62" s="76">
        <v>0</v>
      </c>
      <c r="AK62" s="77">
        <v>0</v>
      </c>
      <c r="AM62"/>
      <c r="AN62" s="41">
        <v>0</v>
      </c>
      <c r="AO62" s="76">
        <v>0</v>
      </c>
      <c r="AP62" s="76">
        <v>0</v>
      </c>
      <c r="AQ62" s="76">
        <v>0</v>
      </c>
      <c r="AR62" s="76">
        <v>0</v>
      </c>
      <c r="AS62" s="76">
        <v>0</v>
      </c>
      <c r="AT62" s="76">
        <v>0</v>
      </c>
      <c r="AU62" s="76">
        <v>0</v>
      </c>
      <c r="AV62" s="76">
        <v>0</v>
      </c>
      <c r="AW62" s="77">
        <v>0</v>
      </c>
      <c r="AX62"/>
    </row>
    <row r="63" spans="3:50" hidden="1" x14ac:dyDescent="0.25">
      <c r="C63" s="40" t="s">
        <v>576</v>
      </c>
      <c r="D63" s="41">
        <v>0</v>
      </c>
      <c r="E63" s="76">
        <v>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7">
        <v>0</v>
      </c>
      <c r="N63"/>
      <c r="P63" s="41">
        <v>0</v>
      </c>
      <c r="Q63" s="76">
        <v>0</v>
      </c>
      <c r="R63" s="76">
        <v>0</v>
      </c>
      <c r="S63" s="76">
        <v>0</v>
      </c>
      <c r="T63" s="76">
        <v>0</v>
      </c>
      <c r="U63" s="76">
        <v>0</v>
      </c>
      <c r="V63" s="76">
        <v>0</v>
      </c>
      <c r="W63" s="76">
        <v>0</v>
      </c>
      <c r="X63" s="76">
        <v>0</v>
      </c>
      <c r="Y63" s="77">
        <v>0</v>
      </c>
      <c r="AA63"/>
      <c r="AB63" s="41">
        <v>0</v>
      </c>
      <c r="AC63" s="76">
        <v>0</v>
      </c>
      <c r="AD63" s="76">
        <v>0</v>
      </c>
      <c r="AE63" s="76">
        <v>0</v>
      </c>
      <c r="AF63" s="76">
        <v>0</v>
      </c>
      <c r="AG63" s="76">
        <v>0</v>
      </c>
      <c r="AH63" s="76">
        <v>0</v>
      </c>
      <c r="AI63" s="76">
        <v>0</v>
      </c>
      <c r="AJ63" s="76">
        <v>0</v>
      </c>
      <c r="AK63" s="77">
        <v>0</v>
      </c>
      <c r="AM63"/>
      <c r="AN63" s="41">
        <v>0</v>
      </c>
      <c r="AO63" s="76">
        <v>0</v>
      </c>
      <c r="AP63" s="76">
        <v>0</v>
      </c>
      <c r="AQ63" s="76">
        <v>0</v>
      </c>
      <c r="AR63" s="76">
        <v>0</v>
      </c>
      <c r="AS63" s="76">
        <v>0</v>
      </c>
      <c r="AT63" s="76">
        <v>0</v>
      </c>
      <c r="AU63" s="76">
        <v>0</v>
      </c>
      <c r="AV63" s="76">
        <v>0</v>
      </c>
      <c r="AW63" s="77">
        <v>0</v>
      </c>
      <c r="AX63"/>
    </row>
    <row r="64" spans="3:50" hidden="1" x14ac:dyDescent="0.25">
      <c r="C64" s="40" t="s">
        <v>576</v>
      </c>
      <c r="D64" s="41">
        <v>0</v>
      </c>
      <c r="E64" s="76">
        <v>0</v>
      </c>
      <c r="F64" s="76">
        <v>0</v>
      </c>
      <c r="G64" s="76">
        <v>0</v>
      </c>
      <c r="H64" s="76">
        <v>0</v>
      </c>
      <c r="I64" s="76">
        <v>0</v>
      </c>
      <c r="J64" s="76">
        <v>0</v>
      </c>
      <c r="K64" s="76">
        <v>0</v>
      </c>
      <c r="L64" s="76">
        <v>0</v>
      </c>
      <c r="M64" s="77">
        <v>0</v>
      </c>
      <c r="N64"/>
      <c r="P64" s="41">
        <v>0</v>
      </c>
      <c r="Q64" s="76">
        <v>0</v>
      </c>
      <c r="R64" s="76">
        <v>0</v>
      </c>
      <c r="S64" s="76">
        <v>0</v>
      </c>
      <c r="T64" s="76">
        <v>0</v>
      </c>
      <c r="U64" s="76">
        <v>0</v>
      </c>
      <c r="V64" s="76">
        <v>0</v>
      </c>
      <c r="W64" s="76">
        <v>0</v>
      </c>
      <c r="X64" s="76">
        <v>0</v>
      </c>
      <c r="Y64" s="77">
        <v>0</v>
      </c>
      <c r="AA64"/>
      <c r="AB64" s="41">
        <v>0</v>
      </c>
      <c r="AC64" s="76">
        <v>0</v>
      </c>
      <c r="AD64" s="76">
        <v>0</v>
      </c>
      <c r="AE64" s="76">
        <v>0</v>
      </c>
      <c r="AF64" s="76">
        <v>0</v>
      </c>
      <c r="AG64" s="76">
        <v>0</v>
      </c>
      <c r="AH64" s="76">
        <v>0</v>
      </c>
      <c r="AI64" s="76">
        <v>0</v>
      </c>
      <c r="AJ64" s="76">
        <v>0</v>
      </c>
      <c r="AK64" s="77">
        <v>0</v>
      </c>
      <c r="AM64"/>
      <c r="AN64" s="41">
        <v>0</v>
      </c>
      <c r="AO64" s="76">
        <v>0</v>
      </c>
      <c r="AP64" s="76">
        <v>0</v>
      </c>
      <c r="AQ64" s="76">
        <v>0</v>
      </c>
      <c r="AR64" s="76">
        <v>0</v>
      </c>
      <c r="AS64" s="76">
        <v>0</v>
      </c>
      <c r="AT64" s="76">
        <v>0</v>
      </c>
      <c r="AU64" s="76">
        <v>0</v>
      </c>
      <c r="AV64" s="76">
        <v>0</v>
      </c>
      <c r="AW64" s="77">
        <v>0</v>
      </c>
      <c r="AX64"/>
    </row>
    <row r="65" spans="3:50" hidden="1" x14ac:dyDescent="0.25">
      <c r="C65" s="40" t="s">
        <v>576</v>
      </c>
      <c r="D65" s="41">
        <v>0</v>
      </c>
      <c r="E65" s="76">
        <v>0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7">
        <v>0</v>
      </c>
      <c r="N65"/>
      <c r="P65" s="41">
        <v>0</v>
      </c>
      <c r="Q65" s="76">
        <v>0</v>
      </c>
      <c r="R65" s="76">
        <v>0</v>
      </c>
      <c r="S65" s="76">
        <v>0</v>
      </c>
      <c r="T65" s="76">
        <v>0</v>
      </c>
      <c r="U65" s="76">
        <v>0</v>
      </c>
      <c r="V65" s="76">
        <v>0</v>
      </c>
      <c r="W65" s="76">
        <v>0</v>
      </c>
      <c r="X65" s="76">
        <v>0</v>
      </c>
      <c r="Y65" s="77">
        <v>0</v>
      </c>
      <c r="AA65"/>
      <c r="AB65" s="41">
        <v>0</v>
      </c>
      <c r="AC65" s="76">
        <v>0</v>
      </c>
      <c r="AD65" s="76">
        <v>0</v>
      </c>
      <c r="AE65" s="76">
        <v>0</v>
      </c>
      <c r="AF65" s="76">
        <v>0</v>
      </c>
      <c r="AG65" s="76">
        <v>0</v>
      </c>
      <c r="AH65" s="76">
        <v>0</v>
      </c>
      <c r="AI65" s="76">
        <v>0</v>
      </c>
      <c r="AJ65" s="76">
        <v>0</v>
      </c>
      <c r="AK65" s="77">
        <v>0</v>
      </c>
      <c r="AM65"/>
      <c r="AN65" s="41">
        <v>0</v>
      </c>
      <c r="AO65" s="76">
        <v>0</v>
      </c>
      <c r="AP65" s="76">
        <v>0</v>
      </c>
      <c r="AQ65" s="76">
        <v>0</v>
      </c>
      <c r="AR65" s="76">
        <v>0</v>
      </c>
      <c r="AS65" s="76">
        <v>0</v>
      </c>
      <c r="AT65" s="76">
        <v>0</v>
      </c>
      <c r="AU65" s="76">
        <v>0</v>
      </c>
      <c r="AV65" s="76">
        <v>0</v>
      </c>
      <c r="AW65" s="77">
        <v>0</v>
      </c>
      <c r="AX65"/>
    </row>
    <row r="66" spans="3:50" hidden="1" x14ac:dyDescent="0.25">
      <c r="C66" s="40" t="s">
        <v>576</v>
      </c>
      <c r="D66" s="41">
        <v>0</v>
      </c>
      <c r="E66" s="76">
        <v>0</v>
      </c>
      <c r="F66" s="76">
        <v>0</v>
      </c>
      <c r="G66" s="76">
        <v>0</v>
      </c>
      <c r="H66" s="76">
        <v>0</v>
      </c>
      <c r="I66" s="76">
        <v>0</v>
      </c>
      <c r="J66" s="76">
        <v>0</v>
      </c>
      <c r="K66" s="76">
        <v>0</v>
      </c>
      <c r="L66" s="76">
        <v>0</v>
      </c>
      <c r="M66" s="77">
        <v>0</v>
      </c>
      <c r="N66"/>
      <c r="P66" s="41">
        <v>0</v>
      </c>
      <c r="Q66" s="76">
        <v>0</v>
      </c>
      <c r="R66" s="76">
        <v>0</v>
      </c>
      <c r="S66" s="76">
        <v>0</v>
      </c>
      <c r="T66" s="76">
        <v>0</v>
      </c>
      <c r="U66" s="76">
        <v>0</v>
      </c>
      <c r="V66" s="76">
        <v>0</v>
      </c>
      <c r="W66" s="76">
        <v>0</v>
      </c>
      <c r="X66" s="76">
        <v>0</v>
      </c>
      <c r="Y66" s="77">
        <v>0</v>
      </c>
      <c r="AA66"/>
      <c r="AB66" s="41">
        <v>0</v>
      </c>
      <c r="AC66" s="76">
        <v>0</v>
      </c>
      <c r="AD66" s="76">
        <v>0</v>
      </c>
      <c r="AE66" s="76">
        <v>0</v>
      </c>
      <c r="AF66" s="76">
        <v>0</v>
      </c>
      <c r="AG66" s="76">
        <v>0</v>
      </c>
      <c r="AH66" s="76">
        <v>0</v>
      </c>
      <c r="AI66" s="76">
        <v>0</v>
      </c>
      <c r="AJ66" s="76">
        <v>0</v>
      </c>
      <c r="AK66" s="77">
        <v>0</v>
      </c>
      <c r="AM66"/>
      <c r="AN66" s="41">
        <v>0</v>
      </c>
      <c r="AO66" s="76">
        <v>0</v>
      </c>
      <c r="AP66" s="76">
        <v>0</v>
      </c>
      <c r="AQ66" s="76">
        <v>0</v>
      </c>
      <c r="AR66" s="76">
        <v>0</v>
      </c>
      <c r="AS66" s="76">
        <v>0</v>
      </c>
      <c r="AT66" s="76">
        <v>0</v>
      </c>
      <c r="AU66" s="76">
        <v>0</v>
      </c>
      <c r="AV66" s="76">
        <v>0</v>
      </c>
      <c r="AW66" s="77">
        <v>0</v>
      </c>
      <c r="AX66"/>
    </row>
    <row r="67" spans="3:50" hidden="1" x14ac:dyDescent="0.25">
      <c r="C67" s="40" t="s">
        <v>576</v>
      </c>
      <c r="D67" s="41">
        <v>0</v>
      </c>
      <c r="E67" s="76">
        <v>0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7">
        <v>0</v>
      </c>
      <c r="N67"/>
      <c r="P67" s="41">
        <v>0</v>
      </c>
      <c r="Q67" s="76">
        <v>0</v>
      </c>
      <c r="R67" s="76">
        <v>0</v>
      </c>
      <c r="S67" s="76">
        <v>0</v>
      </c>
      <c r="T67" s="76">
        <v>0</v>
      </c>
      <c r="U67" s="76">
        <v>0</v>
      </c>
      <c r="V67" s="76">
        <v>0</v>
      </c>
      <c r="W67" s="76">
        <v>0</v>
      </c>
      <c r="X67" s="76">
        <v>0</v>
      </c>
      <c r="Y67" s="77">
        <v>0</v>
      </c>
      <c r="AA67"/>
      <c r="AB67" s="41">
        <v>0</v>
      </c>
      <c r="AC67" s="76">
        <v>0</v>
      </c>
      <c r="AD67" s="76">
        <v>0</v>
      </c>
      <c r="AE67" s="76">
        <v>0</v>
      </c>
      <c r="AF67" s="76">
        <v>0</v>
      </c>
      <c r="AG67" s="76">
        <v>0</v>
      </c>
      <c r="AH67" s="76">
        <v>0</v>
      </c>
      <c r="AI67" s="76">
        <v>0</v>
      </c>
      <c r="AJ67" s="76">
        <v>0</v>
      </c>
      <c r="AK67" s="77">
        <v>0</v>
      </c>
      <c r="AM67"/>
      <c r="AN67" s="41">
        <v>0</v>
      </c>
      <c r="AO67" s="76">
        <v>0</v>
      </c>
      <c r="AP67" s="76">
        <v>0</v>
      </c>
      <c r="AQ67" s="76">
        <v>0</v>
      </c>
      <c r="AR67" s="76">
        <v>0</v>
      </c>
      <c r="AS67" s="76">
        <v>0</v>
      </c>
      <c r="AT67" s="76">
        <v>0</v>
      </c>
      <c r="AU67" s="76">
        <v>0</v>
      </c>
      <c r="AV67" s="76">
        <v>0</v>
      </c>
      <c r="AW67" s="77">
        <v>0</v>
      </c>
      <c r="AX67"/>
    </row>
    <row r="68" spans="3:50" hidden="1" x14ac:dyDescent="0.25">
      <c r="C68" s="40" t="s">
        <v>576</v>
      </c>
      <c r="D68" s="41">
        <v>0</v>
      </c>
      <c r="E68" s="76">
        <v>0</v>
      </c>
      <c r="F68" s="76">
        <v>0</v>
      </c>
      <c r="G68" s="76">
        <v>0</v>
      </c>
      <c r="H68" s="76">
        <v>0</v>
      </c>
      <c r="I68" s="76">
        <v>0</v>
      </c>
      <c r="J68" s="76">
        <v>0</v>
      </c>
      <c r="K68" s="76">
        <v>0</v>
      </c>
      <c r="L68" s="76">
        <v>0</v>
      </c>
      <c r="M68" s="77">
        <v>0</v>
      </c>
      <c r="N68"/>
      <c r="P68" s="41">
        <v>0</v>
      </c>
      <c r="Q68" s="76">
        <v>0</v>
      </c>
      <c r="R68" s="76">
        <v>0</v>
      </c>
      <c r="S68" s="76">
        <v>0</v>
      </c>
      <c r="T68" s="76">
        <v>0</v>
      </c>
      <c r="U68" s="76">
        <v>0</v>
      </c>
      <c r="V68" s="76">
        <v>0</v>
      </c>
      <c r="W68" s="76">
        <v>0</v>
      </c>
      <c r="X68" s="76">
        <v>0</v>
      </c>
      <c r="Y68" s="77">
        <v>0</v>
      </c>
      <c r="AA68"/>
      <c r="AB68" s="41">
        <v>0</v>
      </c>
      <c r="AC68" s="76">
        <v>0</v>
      </c>
      <c r="AD68" s="76">
        <v>0</v>
      </c>
      <c r="AE68" s="76">
        <v>0</v>
      </c>
      <c r="AF68" s="76">
        <v>0</v>
      </c>
      <c r="AG68" s="76">
        <v>0</v>
      </c>
      <c r="AH68" s="76">
        <v>0</v>
      </c>
      <c r="AI68" s="76">
        <v>0</v>
      </c>
      <c r="AJ68" s="76">
        <v>0</v>
      </c>
      <c r="AK68" s="77">
        <v>0</v>
      </c>
      <c r="AM68"/>
      <c r="AN68" s="41">
        <v>0</v>
      </c>
      <c r="AO68" s="76">
        <v>0</v>
      </c>
      <c r="AP68" s="76">
        <v>0</v>
      </c>
      <c r="AQ68" s="76">
        <v>0</v>
      </c>
      <c r="AR68" s="76">
        <v>0</v>
      </c>
      <c r="AS68" s="76">
        <v>0</v>
      </c>
      <c r="AT68" s="76">
        <v>0</v>
      </c>
      <c r="AU68" s="76">
        <v>0</v>
      </c>
      <c r="AV68" s="76">
        <v>0</v>
      </c>
      <c r="AW68" s="77">
        <v>0</v>
      </c>
      <c r="AX68"/>
    </row>
    <row r="69" spans="3:50" hidden="1" x14ac:dyDescent="0.25">
      <c r="C69" s="40" t="s">
        <v>576</v>
      </c>
      <c r="D69" s="41">
        <v>0</v>
      </c>
      <c r="E69" s="76">
        <v>0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7">
        <v>0</v>
      </c>
      <c r="N69"/>
      <c r="P69" s="41">
        <v>0</v>
      </c>
      <c r="Q69" s="76">
        <v>0</v>
      </c>
      <c r="R69" s="76">
        <v>0</v>
      </c>
      <c r="S69" s="76">
        <v>0</v>
      </c>
      <c r="T69" s="76">
        <v>0</v>
      </c>
      <c r="U69" s="76">
        <v>0</v>
      </c>
      <c r="V69" s="76">
        <v>0</v>
      </c>
      <c r="W69" s="76">
        <v>0</v>
      </c>
      <c r="X69" s="76">
        <v>0</v>
      </c>
      <c r="Y69" s="77">
        <v>0</v>
      </c>
      <c r="AA69"/>
      <c r="AB69" s="41">
        <v>0</v>
      </c>
      <c r="AC69" s="76">
        <v>0</v>
      </c>
      <c r="AD69" s="76">
        <v>0</v>
      </c>
      <c r="AE69" s="76">
        <v>0</v>
      </c>
      <c r="AF69" s="76">
        <v>0</v>
      </c>
      <c r="AG69" s="76">
        <v>0</v>
      </c>
      <c r="AH69" s="76">
        <v>0</v>
      </c>
      <c r="AI69" s="76">
        <v>0</v>
      </c>
      <c r="AJ69" s="76">
        <v>0</v>
      </c>
      <c r="AK69" s="77">
        <v>0</v>
      </c>
      <c r="AM69"/>
      <c r="AN69" s="41">
        <v>0</v>
      </c>
      <c r="AO69" s="76">
        <v>0</v>
      </c>
      <c r="AP69" s="76">
        <v>0</v>
      </c>
      <c r="AQ69" s="76">
        <v>0</v>
      </c>
      <c r="AR69" s="76">
        <v>0</v>
      </c>
      <c r="AS69" s="76">
        <v>0</v>
      </c>
      <c r="AT69" s="76">
        <v>0</v>
      </c>
      <c r="AU69" s="76">
        <v>0</v>
      </c>
      <c r="AV69" s="76">
        <v>0</v>
      </c>
      <c r="AW69" s="77">
        <v>0</v>
      </c>
      <c r="AX69"/>
    </row>
    <row r="70" spans="3:50" hidden="1" x14ac:dyDescent="0.25">
      <c r="C70" s="40" t="s">
        <v>576</v>
      </c>
      <c r="D70" s="41">
        <v>0</v>
      </c>
      <c r="E70" s="76">
        <v>0</v>
      </c>
      <c r="F70" s="76">
        <v>0</v>
      </c>
      <c r="G70" s="76">
        <v>0</v>
      </c>
      <c r="H70" s="76">
        <v>0</v>
      </c>
      <c r="I70" s="76">
        <v>0</v>
      </c>
      <c r="J70" s="76">
        <v>0</v>
      </c>
      <c r="K70" s="76">
        <v>0</v>
      </c>
      <c r="L70" s="76">
        <v>0</v>
      </c>
      <c r="M70" s="77">
        <v>0</v>
      </c>
      <c r="N70"/>
      <c r="P70" s="41">
        <v>0</v>
      </c>
      <c r="Q70" s="76">
        <v>0</v>
      </c>
      <c r="R70" s="76">
        <v>0</v>
      </c>
      <c r="S70" s="76">
        <v>0</v>
      </c>
      <c r="T70" s="76">
        <v>0</v>
      </c>
      <c r="U70" s="76">
        <v>0</v>
      </c>
      <c r="V70" s="76">
        <v>0</v>
      </c>
      <c r="W70" s="76">
        <v>0</v>
      </c>
      <c r="X70" s="76">
        <v>0</v>
      </c>
      <c r="Y70" s="77">
        <v>0</v>
      </c>
      <c r="AA70"/>
      <c r="AB70" s="41">
        <v>0</v>
      </c>
      <c r="AC70" s="76">
        <v>0</v>
      </c>
      <c r="AD70" s="76">
        <v>0</v>
      </c>
      <c r="AE70" s="76">
        <v>0</v>
      </c>
      <c r="AF70" s="76">
        <v>0</v>
      </c>
      <c r="AG70" s="76">
        <v>0</v>
      </c>
      <c r="AH70" s="76">
        <v>0</v>
      </c>
      <c r="AI70" s="76">
        <v>0</v>
      </c>
      <c r="AJ70" s="76">
        <v>0</v>
      </c>
      <c r="AK70" s="77">
        <v>0</v>
      </c>
      <c r="AM70"/>
      <c r="AN70" s="41">
        <v>0</v>
      </c>
      <c r="AO70" s="76">
        <v>0</v>
      </c>
      <c r="AP70" s="76">
        <v>0</v>
      </c>
      <c r="AQ70" s="76">
        <v>0</v>
      </c>
      <c r="AR70" s="76">
        <v>0</v>
      </c>
      <c r="AS70" s="76">
        <v>0</v>
      </c>
      <c r="AT70" s="76">
        <v>0</v>
      </c>
      <c r="AU70" s="76">
        <v>0</v>
      </c>
      <c r="AV70" s="76">
        <v>0</v>
      </c>
      <c r="AW70" s="77">
        <v>0</v>
      </c>
      <c r="AX70"/>
    </row>
    <row r="71" spans="3:50" hidden="1" x14ac:dyDescent="0.25">
      <c r="C71" s="40" t="s">
        <v>576</v>
      </c>
      <c r="D71" s="41">
        <v>0</v>
      </c>
      <c r="E71" s="76">
        <v>0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7">
        <v>0</v>
      </c>
      <c r="N71"/>
      <c r="P71" s="41">
        <v>0</v>
      </c>
      <c r="Q71" s="76">
        <v>0</v>
      </c>
      <c r="R71" s="76">
        <v>0</v>
      </c>
      <c r="S71" s="76">
        <v>0</v>
      </c>
      <c r="T71" s="76">
        <v>0</v>
      </c>
      <c r="U71" s="76">
        <v>0</v>
      </c>
      <c r="V71" s="76">
        <v>0</v>
      </c>
      <c r="W71" s="76">
        <v>0</v>
      </c>
      <c r="X71" s="76">
        <v>0</v>
      </c>
      <c r="Y71" s="77">
        <v>0</v>
      </c>
      <c r="AA71"/>
      <c r="AB71" s="41">
        <v>0</v>
      </c>
      <c r="AC71" s="76">
        <v>0</v>
      </c>
      <c r="AD71" s="76">
        <v>0</v>
      </c>
      <c r="AE71" s="76">
        <v>0</v>
      </c>
      <c r="AF71" s="76">
        <v>0</v>
      </c>
      <c r="AG71" s="76">
        <v>0</v>
      </c>
      <c r="AH71" s="76">
        <v>0</v>
      </c>
      <c r="AI71" s="76">
        <v>0</v>
      </c>
      <c r="AJ71" s="76">
        <v>0</v>
      </c>
      <c r="AK71" s="77">
        <v>0</v>
      </c>
      <c r="AM71"/>
      <c r="AN71" s="41">
        <v>0</v>
      </c>
      <c r="AO71" s="76">
        <v>0</v>
      </c>
      <c r="AP71" s="76">
        <v>0</v>
      </c>
      <c r="AQ71" s="76">
        <v>0</v>
      </c>
      <c r="AR71" s="76">
        <v>0</v>
      </c>
      <c r="AS71" s="76">
        <v>0</v>
      </c>
      <c r="AT71" s="76">
        <v>0</v>
      </c>
      <c r="AU71" s="76">
        <v>0</v>
      </c>
      <c r="AV71" s="76">
        <v>0</v>
      </c>
      <c r="AW71" s="77">
        <v>0</v>
      </c>
      <c r="AX71"/>
    </row>
    <row r="72" spans="3:50" hidden="1" x14ac:dyDescent="0.25">
      <c r="C72" s="40" t="s">
        <v>576</v>
      </c>
      <c r="D72" s="41">
        <v>0</v>
      </c>
      <c r="E72" s="76">
        <v>0</v>
      </c>
      <c r="F72" s="76">
        <v>0</v>
      </c>
      <c r="G72" s="76">
        <v>0</v>
      </c>
      <c r="H72" s="76">
        <v>0</v>
      </c>
      <c r="I72" s="76">
        <v>0</v>
      </c>
      <c r="J72" s="76">
        <v>0</v>
      </c>
      <c r="K72" s="76">
        <v>0</v>
      </c>
      <c r="L72" s="76">
        <v>0</v>
      </c>
      <c r="M72" s="77">
        <v>0</v>
      </c>
      <c r="N72"/>
      <c r="P72" s="41">
        <v>0</v>
      </c>
      <c r="Q72" s="76">
        <v>0</v>
      </c>
      <c r="R72" s="76">
        <v>0</v>
      </c>
      <c r="S72" s="76">
        <v>0</v>
      </c>
      <c r="T72" s="76">
        <v>0</v>
      </c>
      <c r="U72" s="76">
        <v>0</v>
      </c>
      <c r="V72" s="76">
        <v>0</v>
      </c>
      <c r="W72" s="76">
        <v>0</v>
      </c>
      <c r="X72" s="76">
        <v>0</v>
      </c>
      <c r="Y72" s="77">
        <v>0</v>
      </c>
      <c r="AA72"/>
      <c r="AB72" s="41">
        <v>0</v>
      </c>
      <c r="AC72" s="76">
        <v>0</v>
      </c>
      <c r="AD72" s="76">
        <v>0</v>
      </c>
      <c r="AE72" s="76">
        <v>0</v>
      </c>
      <c r="AF72" s="76">
        <v>0</v>
      </c>
      <c r="AG72" s="76">
        <v>0</v>
      </c>
      <c r="AH72" s="76">
        <v>0</v>
      </c>
      <c r="AI72" s="76">
        <v>0</v>
      </c>
      <c r="AJ72" s="76">
        <v>0</v>
      </c>
      <c r="AK72" s="77">
        <v>0</v>
      </c>
      <c r="AM72"/>
      <c r="AN72" s="41">
        <v>0</v>
      </c>
      <c r="AO72" s="76">
        <v>0</v>
      </c>
      <c r="AP72" s="76">
        <v>0</v>
      </c>
      <c r="AQ72" s="76">
        <v>0</v>
      </c>
      <c r="AR72" s="76">
        <v>0</v>
      </c>
      <c r="AS72" s="76">
        <v>0</v>
      </c>
      <c r="AT72" s="76">
        <v>0</v>
      </c>
      <c r="AU72" s="76">
        <v>0</v>
      </c>
      <c r="AV72" s="76">
        <v>0</v>
      </c>
      <c r="AW72" s="77">
        <v>0</v>
      </c>
      <c r="AX72"/>
    </row>
    <row r="73" spans="3:50" hidden="1" x14ac:dyDescent="0.25">
      <c r="C73" s="40" t="s">
        <v>576</v>
      </c>
      <c r="D73" s="41">
        <v>0</v>
      </c>
      <c r="E73" s="76">
        <v>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7">
        <v>0</v>
      </c>
      <c r="N73"/>
      <c r="P73" s="41">
        <v>0</v>
      </c>
      <c r="Q73" s="76">
        <v>0</v>
      </c>
      <c r="R73" s="76">
        <v>0</v>
      </c>
      <c r="S73" s="76">
        <v>0</v>
      </c>
      <c r="T73" s="76">
        <v>0</v>
      </c>
      <c r="U73" s="76">
        <v>0</v>
      </c>
      <c r="V73" s="76">
        <v>0</v>
      </c>
      <c r="W73" s="76">
        <v>0</v>
      </c>
      <c r="X73" s="76">
        <v>0</v>
      </c>
      <c r="Y73" s="77">
        <v>0</v>
      </c>
      <c r="AA73"/>
      <c r="AB73" s="41">
        <v>0</v>
      </c>
      <c r="AC73" s="76">
        <v>0</v>
      </c>
      <c r="AD73" s="76">
        <v>0</v>
      </c>
      <c r="AE73" s="76">
        <v>0</v>
      </c>
      <c r="AF73" s="76">
        <v>0</v>
      </c>
      <c r="AG73" s="76">
        <v>0</v>
      </c>
      <c r="AH73" s="76">
        <v>0</v>
      </c>
      <c r="AI73" s="76">
        <v>0</v>
      </c>
      <c r="AJ73" s="76">
        <v>0</v>
      </c>
      <c r="AK73" s="77">
        <v>0</v>
      </c>
      <c r="AM73"/>
      <c r="AN73" s="41">
        <v>0</v>
      </c>
      <c r="AO73" s="76">
        <v>0</v>
      </c>
      <c r="AP73" s="76">
        <v>0</v>
      </c>
      <c r="AQ73" s="76">
        <v>0</v>
      </c>
      <c r="AR73" s="76">
        <v>0</v>
      </c>
      <c r="AS73" s="76">
        <v>0</v>
      </c>
      <c r="AT73" s="76">
        <v>0</v>
      </c>
      <c r="AU73" s="76">
        <v>0</v>
      </c>
      <c r="AV73" s="76">
        <v>0</v>
      </c>
      <c r="AW73" s="77">
        <v>0</v>
      </c>
      <c r="AX73"/>
    </row>
    <row r="74" spans="3:50" hidden="1" x14ac:dyDescent="0.25">
      <c r="C74" s="40" t="s">
        <v>576</v>
      </c>
      <c r="D74" s="41">
        <v>0</v>
      </c>
      <c r="E74" s="76">
        <v>0</v>
      </c>
      <c r="F74" s="76">
        <v>0</v>
      </c>
      <c r="G74" s="76">
        <v>0</v>
      </c>
      <c r="H74" s="76">
        <v>0</v>
      </c>
      <c r="I74" s="76">
        <v>0</v>
      </c>
      <c r="J74" s="76">
        <v>0</v>
      </c>
      <c r="K74" s="76">
        <v>0</v>
      </c>
      <c r="L74" s="76">
        <v>0</v>
      </c>
      <c r="M74" s="77">
        <v>0</v>
      </c>
      <c r="N74"/>
      <c r="P74" s="41">
        <v>0</v>
      </c>
      <c r="Q74" s="76">
        <v>0</v>
      </c>
      <c r="R74" s="76">
        <v>0</v>
      </c>
      <c r="S74" s="76">
        <v>0</v>
      </c>
      <c r="T74" s="76">
        <v>0</v>
      </c>
      <c r="U74" s="76">
        <v>0</v>
      </c>
      <c r="V74" s="76">
        <v>0</v>
      </c>
      <c r="W74" s="76">
        <v>0</v>
      </c>
      <c r="X74" s="76">
        <v>0</v>
      </c>
      <c r="Y74" s="77">
        <v>0</v>
      </c>
      <c r="AA74"/>
      <c r="AB74" s="41">
        <v>0</v>
      </c>
      <c r="AC74" s="76">
        <v>0</v>
      </c>
      <c r="AD74" s="76">
        <v>0</v>
      </c>
      <c r="AE74" s="76">
        <v>0</v>
      </c>
      <c r="AF74" s="76">
        <v>0</v>
      </c>
      <c r="AG74" s="76">
        <v>0</v>
      </c>
      <c r="AH74" s="76">
        <v>0</v>
      </c>
      <c r="AI74" s="76">
        <v>0</v>
      </c>
      <c r="AJ74" s="76">
        <v>0</v>
      </c>
      <c r="AK74" s="77">
        <v>0</v>
      </c>
      <c r="AM74"/>
      <c r="AN74" s="41">
        <v>0</v>
      </c>
      <c r="AO74" s="76">
        <v>0</v>
      </c>
      <c r="AP74" s="76">
        <v>0</v>
      </c>
      <c r="AQ74" s="76">
        <v>0</v>
      </c>
      <c r="AR74" s="76">
        <v>0</v>
      </c>
      <c r="AS74" s="76">
        <v>0</v>
      </c>
      <c r="AT74" s="76">
        <v>0</v>
      </c>
      <c r="AU74" s="76">
        <v>0</v>
      </c>
      <c r="AV74" s="76">
        <v>0</v>
      </c>
      <c r="AW74" s="77">
        <v>0</v>
      </c>
      <c r="AX74"/>
    </row>
    <row r="75" spans="3:50" hidden="1" x14ac:dyDescent="0.25">
      <c r="C75" s="40" t="s">
        <v>576</v>
      </c>
      <c r="D75" s="41">
        <v>0</v>
      </c>
      <c r="E75" s="76">
        <v>0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7">
        <v>0</v>
      </c>
      <c r="N75"/>
      <c r="P75" s="41">
        <v>0</v>
      </c>
      <c r="Q75" s="76">
        <v>0</v>
      </c>
      <c r="R75" s="76">
        <v>0</v>
      </c>
      <c r="S75" s="76">
        <v>0</v>
      </c>
      <c r="T75" s="76">
        <v>0</v>
      </c>
      <c r="U75" s="76">
        <v>0</v>
      </c>
      <c r="V75" s="76">
        <v>0</v>
      </c>
      <c r="W75" s="76">
        <v>0</v>
      </c>
      <c r="X75" s="76">
        <v>0</v>
      </c>
      <c r="Y75" s="77">
        <v>0</v>
      </c>
      <c r="AA75"/>
      <c r="AB75" s="41">
        <v>0</v>
      </c>
      <c r="AC75" s="76">
        <v>0</v>
      </c>
      <c r="AD75" s="76">
        <v>0</v>
      </c>
      <c r="AE75" s="76">
        <v>0</v>
      </c>
      <c r="AF75" s="76">
        <v>0</v>
      </c>
      <c r="AG75" s="76">
        <v>0</v>
      </c>
      <c r="AH75" s="76">
        <v>0</v>
      </c>
      <c r="AI75" s="76">
        <v>0</v>
      </c>
      <c r="AJ75" s="76">
        <v>0</v>
      </c>
      <c r="AK75" s="77">
        <v>0</v>
      </c>
      <c r="AM75"/>
      <c r="AN75" s="41">
        <v>0</v>
      </c>
      <c r="AO75" s="76">
        <v>0</v>
      </c>
      <c r="AP75" s="76">
        <v>0</v>
      </c>
      <c r="AQ75" s="76">
        <v>0</v>
      </c>
      <c r="AR75" s="76">
        <v>0</v>
      </c>
      <c r="AS75" s="76">
        <v>0</v>
      </c>
      <c r="AT75" s="76">
        <v>0</v>
      </c>
      <c r="AU75" s="76">
        <v>0</v>
      </c>
      <c r="AV75" s="76">
        <v>0</v>
      </c>
      <c r="AW75" s="77">
        <v>0</v>
      </c>
      <c r="AX75"/>
    </row>
    <row r="76" spans="3:50" hidden="1" x14ac:dyDescent="0.25">
      <c r="C76" s="40" t="s">
        <v>576</v>
      </c>
      <c r="D76" s="41">
        <v>0</v>
      </c>
      <c r="E76" s="76">
        <v>0</v>
      </c>
      <c r="F76" s="76">
        <v>0</v>
      </c>
      <c r="G76" s="76">
        <v>0</v>
      </c>
      <c r="H76" s="76">
        <v>0</v>
      </c>
      <c r="I76" s="76">
        <v>0</v>
      </c>
      <c r="J76" s="76">
        <v>0</v>
      </c>
      <c r="K76" s="76">
        <v>0</v>
      </c>
      <c r="L76" s="76">
        <v>0</v>
      </c>
      <c r="M76" s="77">
        <v>0</v>
      </c>
      <c r="N76"/>
      <c r="P76" s="41">
        <v>0</v>
      </c>
      <c r="Q76" s="76">
        <v>0</v>
      </c>
      <c r="R76" s="76">
        <v>0</v>
      </c>
      <c r="S76" s="76">
        <v>0</v>
      </c>
      <c r="T76" s="76">
        <v>0</v>
      </c>
      <c r="U76" s="76">
        <v>0</v>
      </c>
      <c r="V76" s="76">
        <v>0</v>
      </c>
      <c r="W76" s="76">
        <v>0</v>
      </c>
      <c r="X76" s="76">
        <v>0</v>
      </c>
      <c r="Y76" s="77">
        <v>0</v>
      </c>
      <c r="AA76"/>
      <c r="AB76" s="41">
        <v>0</v>
      </c>
      <c r="AC76" s="76">
        <v>0</v>
      </c>
      <c r="AD76" s="76">
        <v>0</v>
      </c>
      <c r="AE76" s="76">
        <v>0</v>
      </c>
      <c r="AF76" s="76">
        <v>0</v>
      </c>
      <c r="AG76" s="76">
        <v>0</v>
      </c>
      <c r="AH76" s="76">
        <v>0</v>
      </c>
      <c r="AI76" s="76">
        <v>0</v>
      </c>
      <c r="AJ76" s="76">
        <v>0</v>
      </c>
      <c r="AK76" s="77">
        <v>0</v>
      </c>
      <c r="AM76"/>
      <c r="AN76" s="41">
        <v>0</v>
      </c>
      <c r="AO76" s="76">
        <v>0</v>
      </c>
      <c r="AP76" s="76">
        <v>0</v>
      </c>
      <c r="AQ76" s="76">
        <v>0</v>
      </c>
      <c r="AR76" s="76">
        <v>0</v>
      </c>
      <c r="AS76" s="76">
        <v>0</v>
      </c>
      <c r="AT76" s="76">
        <v>0</v>
      </c>
      <c r="AU76" s="76">
        <v>0</v>
      </c>
      <c r="AV76" s="76">
        <v>0</v>
      </c>
      <c r="AW76" s="77">
        <v>0</v>
      </c>
      <c r="AX76"/>
    </row>
    <row r="77" spans="3:50" hidden="1" x14ac:dyDescent="0.25">
      <c r="C77" s="40" t="s">
        <v>576</v>
      </c>
      <c r="D77" s="41">
        <v>0</v>
      </c>
      <c r="E77" s="76">
        <v>0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7">
        <v>0</v>
      </c>
      <c r="N77"/>
      <c r="P77" s="41">
        <v>0</v>
      </c>
      <c r="Q77" s="76">
        <v>0</v>
      </c>
      <c r="R77" s="76">
        <v>0</v>
      </c>
      <c r="S77" s="76">
        <v>0</v>
      </c>
      <c r="T77" s="76">
        <v>0</v>
      </c>
      <c r="U77" s="76">
        <v>0</v>
      </c>
      <c r="V77" s="76">
        <v>0</v>
      </c>
      <c r="W77" s="76">
        <v>0</v>
      </c>
      <c r="X77" s="76">
        <v>0</v>
      </c>
      <c r="Y77" s="77">
        <v>0</v>
      </c>
      <c r="AA77"/>
      <c r="AB77" s="41">
        <v>0</v>
      </c>
      <c r="AC77" s="76">
        <v>0</v>
      </c>
      <c r="AD77" s="76">
        <v>0</v>
      </c>
      <c r="AE77" s="76">
        <v>0</v>
      </c>
      <c r="AF77" s="76">
        <v>0</v>
      </c>
      <c r="AG77" s="76">
        <v>0</v>
      </c>
      <c r="AH77" s="76">
        <v>0</v>
      </c>
      <c r="AI77" s="76">
        <v>0</v>
      </c>
      <c r="AJ77" s="76">
        <v>0</v>
      </c>
      <c r="AK77" s="77">
        <v>0</v>
      </c>
      <c r="AM77"/>
      <c r="AN77" s="41">
        <v>0</v>
      </c>
      <c r="AO77" s="76">
        <v>0</v>
      </c>
      <c r="AP77" s="76">
        <v>0</v>
      </c>
      <c r="AQ77" s="76">
        <v>0</v>
      </c>
      <c r="AR77" s="76">
        <v>0</v>
      </c>
      <c r="AS77" s="76">
        <v>0</v>
      </c>
      <c r="AT77" s="76">
        <v>0</v>
      </c>
      <c r="AU77" s="76">
        <v>0</v>
      </c>
      <c r="AV77" s="76">
        <v>0</v>
      </c>
      <c r="AW77" s="77">
        <v>0</v>
      </c>
      <c r="AX77"/>
    </row>
    <row r="78" spans="3:50" hidden="1" x14ac:dyDescent="0.25">
      <c r="C78" s="40" t="s">
        <v>576</v>
      </c>
      <c r="D78" s="41">
        <v>0</v>
      </c>
      <c r="E78" s="76">
        <v>0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7">
        <v>0</v>
      </c>
      <c r="N78"/>
      <c r="P78" s="41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7">
        <v>0</v>
      </c>
      <c r="AA78"/>
      <c r="AB78" s="41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7">
        <v>0</v>
      </c>
      <c r="AM78"/>
      <c r="AN78" s="41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7">
        <v>0</v>
      </c>
      <c r="AX78"/>
    </row>
    <row r="79" spans="3:50" hidden="1" x14ac:dyDescent="0.25">
      <c r="C79" s="40" t="s">
        <v>576</v>
      </c>
      <c r="D79" s="41">
        <v>0</v>
      </c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7">
        <v>0</v>
      </c>
      <c r="N79"/>
      <c r="P79" s="41">
        <v>0</v>
      </c>
      <c r="Q79" s="76">
        <v>0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  <c r="W79" s="76">
        <v>0</v>
      </c>
      <c r="X79" s="76">
        <v>0</v>
      </c>
      <c r="Y79" s="77">
        <v>0</v>
      </c>
      <c r="AA79"/>
      <c r="AB79" s="41">
        <v>0</v>
      </c>
      <c r="AC79" s="76">
        <v>0</v>
      </c>
      <c r="AD79" s="76">
        <v>0</v>
      </c>
      <c r="AE79" s="76">
        <v>0</v>
      </c>
      <c r="AF79" s="76">
        <v>0</v>
      </c>
      <c r="AG79" s="76">
        <v>0</v>
      </c>
      <c r="AH79" s="76">
        <v>0</v>
      </c>
      <c r="AI79" s="76">
        <v>0</v>
      </c>
      <c r="AJ79" s="76">
        <v>0</v>
      </c>
      <c r="AK79" s="77">
        <v>0</v>
      </c>
      <c r="AM79"/>
      <c r="AN79" s="41">
        <v>0</v>
      </c>
      <c r="AO79" s="76">
        <v>0</v>
      </c>
      <c r="AP79" s="76">
        <v>0</v>
      </c>
      <c r="AQ79" s="76">
        <v>0</v>
      </c>
      <c r="AR79" s="76">
        <v>0</v>
      </c>
      <c r="AS79" s="76">
        <v>0</v>
      </c>
      <c r="AT79" s="76">
        <v>0</v>
      </c>
      <c r="AU79" s="76">
        <v>0</v>
      </c>
      <c r="AV79" s="76">
        <v>0</v>
      </c>
      <c r="AW79" s="77">
        <v>0</v>
      </c>
      <c r="AX79"/>
    </row>
    <row r="80" spans="3:50" hidden="1" x14ac:dyDescent="0.25">
      <c r="C80" s="40" t="s">
        <v>576</v>
      </c>
      <c r="D80" s="41">
        <v>0</v>
      </c>
      <c r="E80" s="76">
        <v>0</v>
      </c>
      <c r="F80" s="76">
        <v>0</v>
      </c>
      <c r="G80" s="76">
        <v>0</v>
      </c>
      <c r="H80" s="76">
        <v>0</v>
      </c>
      <c r="I80" s="76">
        <v>0</v>
      </c>
      <c r="J80" s="76">
        <v>0</v>
      </c>
      <c r="K80" s="76">
        <v>0</v>
      </c>
      <c r="L80" s="76">
        <v>0</v>
      </c>
      <c r="M80" s="77">
        <v>0</v>
      </c>
      <c r="N80"/>
      <c r="P80" s="41">
        <v>0</v>
      </c>
      <c r="Q80" s="76">
        <v>0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  <c r="W80" s="76">
        <v>0</v>
      </c>
      <c r="X80" s="76">
        <v>0</v>
      </c>
      <c r="Y80" s="77">
        <v>0</v>
      </c>
      <c r="AA80"/>
      <c r="AB80" s="41">
        <v>0</v>
      </c>
      <c r="AC80" s="76">
        <v>0</v>
      </c>
      <c r="AD80" s="76">
        <v>0</v>
      </c>
      <c r="AE80" s="76">
        <v>0</v>
      </c>
      <c r="AF80" s="76">
        <v>0</v>
      </c>
      <c r="AG80" s="76">
        <v>0</v>
      </c>
      <c r="AH80" s="76">
        <v>0</v>
      </c>
      <c r="AI80" s="76">
        <v>0</v>
      </c>
      <c r="AJ80" s="76">
        <v>0</v>
      </c>
      <c r="AK80" s="77">
        <v>0</v>
      </c>
      <c r="AM80"/>
      <c r="AN80" s="41">
        <v>0</v>
      </c>
      <c r="AO80" s="76">
        <v>0</v>
      </c>
      <c r="AP80" s="76">
        <v>0</v>
      </c>
      <c r="AQ80" s="76">
        <v>0</v>
      </c>
      <c r="AR80" s="76">
        <v>0</v>
      </c>
      <c r="AS80" s="76">
        <v>0</v>
      </c>
      <c r="AT80" s="76">
        <v>0</v>
      </c>
      <c r="AU80" s="76">
        <v>0</v>
      </c>
      <c r="AV80" s="76">
        <v>0</v>
      </c>
      <c r="AW80" s="77">
        <v>0</v>
      </c>
      <c r="AX80"/>
    </row>
    <row r="81" spans="3:50" hidden="1" x14ac:dyDescent="0.25">
      <c r="C81" s="40" t="s">
        <v>576</v>
      </c>
      <c r="D81" s="41">
        <v>0</v>
      </c>
      <c r="E81" s="76">
        <v>0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7">
        <v>0</v>
      </c>
      <c r="N81"/>
      <c r="P81" s="41">
        <v>0</v>
      </c>
      <c r="Q81" s="76">
        <v>0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  <c r="W81" s="76">
        <v>0</v>
      </c>
      <c r="X81" s="76">
        <v>0</v>
      </c>
      <c r="Y81" s="77">
        <v>0</v>
      </c>
      <c r="AA81"/>
      <c r="AB81" s="41">
        <v>0</v>
      </c>
      <c r="AC81" s="76">
        <v>0</v>
      </c>
      <c r="AD81" s="76">
        <v>0</v>
      </c>
      <c r="AE81" s="76">
        <v>0</v>
      </c>
      <c r="AF81" s="76">
        <v>0</v>
      </c>
      <c r="AG81" s="76">
        <v>0</v>
      </c>
      <c r="AH81" s="76">
        <v>0</v>
      </c>
      <c r="AI81" s="76">
        <v>0</v>
      </c>
      <c r="AJ81" s="76">
        <v>0</v>
      </c>
      <c r="AK81" s="77">
        <v>0</v>
      </c>
      <c r="AM81"/>
      <c r="AN81" s="41">
        <v>0</v>
      </c>
      <c r="AO81" s="76">
        <v>0</v>
      </c>
      <c r="AP81" s="76">
        <v>0</v>
      </c>
      <c r="AQ81" s="76">
        <v>0</v>
      </c>
      <c r="AR81" s="76">
        <v>0</v>
      </c>
      <c r="AS81" s="76">
        <v>0</v>
      </c>
      <c r="AT81" s="76">
        <v>0</v>
      </c>
      <c r="AU81" s="76">
        <v>0</v>
      </c>
      <c r="AV81" s="76">
        <v>0</v>
      </c>
      <c r="AW81" s="77">
        <v>0</v>
      </c>
      <c r="AX81"/>
    </row>
    <row r="82" spans="3:50" hidden="1" x14ac:dyDescent="0.25">
      <c r="C82" s="40" t="s">
        <v>576</v>
      </c>
      <c r="D82" s="41">
        <v>0</v>
      </c>
      <c r="E82" s="76">
        <v>0</v>
      </c>
      <c r="F82" s="76">
        <v>0</v>
      </c>
      <c r="G82" s="76">
        <v>0</v>
      </c>
      <c r="H82" s="76">
        <v>0</v>
      </c>
      <c r="I82" s="76">
        <v>0</v>
      </c>
      <c r="J82" s="76">
        <v>0</v>
      </c>
      <c r="K82" s="76">
        <v>0</v>
      </c>
      <c r="L82" s="76">
        <v>0</v>
      </c>
      <c r="M82" s="77">
        <v>0</v>
      </c>
      <c r="N82"/>
      <c r="P82" s="41">
        <v>0</v>
      </c>
      <c r="Q82" s="76">
        <v>0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  <c r="W82" s="76">
        <v>0</v>
      </c>
      <c r="X82" s="76">
        <v>0</v>
      </c>
      <c r="Y82" s="77">
        <v>0</v>
      </c>
      <c r="AA82"/>
      <c r="AB82" s="41">
        <v>0</v>
      </c>
      <c r="AC82" s="76">
        <v>0</v>
      </c>
      <c r="AD82" s="76">
        <v>0</v>
      </c>
      <c r="AE82" s="76">
        <v>0</v>
      </c>
      <c r="AF82" s="76">
        <v>0</v>
      </c>
      <c r="AG82" s="76">
        <v>0</v>
      </c>
      <c r="AH82" s="76">
        <v>0</v>
      </c>
      <c r="AI82" s="76">
        <v>0</v>
      </c>
      <c r="AJ82" s="76">
        <v>0</v>
      </c>
      <c r="AK82" s="77">
        <v>0</v>
      </c>
      <c r="AM82"/>
      <c r="AN82" s="41">
        <v>0</v>
      </c>
      <c r="AO82" s="76">
        <v>0</v>
      </c>
      <c r="AP82" s="76">
        <v>0</v>
      </c>
      <c r="AQ82" s="76">
        <v>0</v>
      </c>
      <c r="AR82" s="76">
        <v>0</v>
      </c>
      <c r="AS82" s="76">
        <v>0</v>
      </c>
      <c r="AT82" s="76">
        <v>0</v>
      </c>
      <c r="AU82" s="76">
        <v>0</v>
      </c>
      <c r="AV82" s="76">
        <v>0</v>
      </c>
      <c r="AW82" s="77">
        <v>0</v>
      </c>
      <c r="AX82"/>
    </row>
    <row r="83" spans="3:50" hidden="1" x14ac:dyDescent="0.25">
      <c r="C83" s="40" t="s">
        <v>576</v>
      </c>
      <c r="D83" s="41">
        <v>0</v>
      </c>
      <c r="E83" s="76">
        <v>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7">
        <v>0</v>
      </c>
      <c r="N83"/>
      <c r="P83" s="41">
        <v>0</v>
      </c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  <c r="W83" s="76">
        <v>0</v>
      </c>
      <c r="X83" s="76">
        <v>0</v>
      </c>
      <c r="Y83" s="77">
        <v>0</v>
      </c>
      <c r="AA83"/>
      <c r="AB83" s="41">
        <v>0</v>
      </c>
      <c r="AC83" s="76">
        <v>0</v>
      </c>
      <c r="AD83" s="76">
        <v>0</v>
      </c>
      <c r="AE83" s="76">
        <v>0</v>
      </c>
      <c r="AF83" s="76">
        <v>0</v>
      </c>
      <c r="AG83" s="76">
        <v>0</v>
      </c>
      <c r="AH83" s="76">
        <v>0</v>
      </c>
      <c r="AI83" s="76">
        <v>0</v>
      </c>
      <c r="AJ83" s="76">
        <v>0</v>
      </c>
      <c r="AK83" s="77">
        <v>0</v>
      </c>
      <c r="AM83"/>
      <c r="AN83" s="41">
        <v>0</v>
      </c>
      <c r="AO83" s="76">
        <v>0</v>
      </c>
      <c r="AP83" s="76">
        <v>0</v>
      </c>
      <c r="AQ83" s="76">
        <v>0</v>
      </c>
      <c r="AR83" s="76">
        <v>0</v>
      </c>
      <c r="AS83" s="76">
        <v>0</v>
      </c>
      <c r="AT83" s="76">
        <v>0</v>
      </c>
      <c r="AU83" s="76">
        <v>0</v>
      </c>
      <c r="AV83" s="76">
        <v>0</v>
      </c>
      <c r="AW83" s="77">
        <v>0</v>
      </c>
      <c r="AX83"/>
    </row>
    <row r="84" spans="3:50" ht="14.4" thickBot="1" x14ac:dyDescent="0.3">
      <c r="C84" s="40" t="s">
        <v>575</v>
      </c>
      <c r="D84" s="41" t="s">
        <v>70</v>
      </c>
      <c r="E84" s="76">
        <v>12.689</v>
      </c>
      <c r="F84" s="76">
        <v>7.6630000000000003</v>
      </c>
      <c r="G84" s="76">
        <v>8.5570000000000004</v>
      </c>
      <c r="H84" s="76">
        <v>8.673</v>
      </c>
      <c r="I84" s="76">
        <v>8.8930000000000007</v>
      </c>
      <c r="J84" s="76">
        <v>9.6349999999999998</v>
      </c>
      <c r="K84" s="76">
        <v>8.4339999999999993</v>
      </c>
      <c r="L84" s="76">
        <v>8.3409849999999999</v>
      </c>
      <c r="M84" s="77">
        <v>8.4908190000000001</v>
      </c>
      <c r="N84"/>
      <c r="P84" s="41" t="s">
        <v>70</v>
      </c>
      <c r="Q84" s="76">
        <v>137.32857056352717</v>
      </c>
      <c r="R84" s="76">
        <v>81.995398572912947</v>
      </c>
      <c r="S84" s="76">
        <v>91.86171282737341</v>
      </c>
      <c r="T84" s="76">
        <v>94.342044659712585</v>
      </c>
      <c r="U84" s="76">
        <v>95.614932170608753</v>
      </c>
      <c r="V84" s="76">
        <v>100.27893646921069</v>
      </c>
      <c r="W84" s="76">
        <v>89.316529359382457</v>
      </c>
      <c r="X84" s="76">
        <v>89.978427250325325</v>
      </c>
      <c r="Y84" s="77">
        <v>88.788492594488829</v>
      </c>
      <c r="AA84"/>
      <c r="AB84" s="41" t="s">
        <v>70</v>
      </c>
      <c r="AC84" s="76">
        <v>10.822647219128944</v>
      </c>
      <c r="AD84" s="76">
        <v>10.700169460121746</v>
      </c>
      <c r="AE84" s="76">
        <v>10.735270869156645</v>
      </c>
      <c r="AF84" s="76">
        <v>10.877671470046417</v>
      </c>
      <c r="AG84" s="76">
        <v>10.751707204611352</v>
      </c>
      <c r="AH84" s="76">
        <v>10.40777752664356</v>
      </c>
      <c r="AI84" s="76">
        <v>10.590055650863466</v>
      </c>
      <c r="AJ84" s="76">
        <v>10.787506181862852</v>
      </c>
      <c r="AK84" s="77">
        <v>10.456999801136831</v>
      </c>
      <c r="AM84"/>
      <c r="AN84" s="41" t="s">
        <v>70</v>
      </c>
      <c r="AO84" s="76">
        <v>8.1720398539091512</v>
      </c>
      <c r="AP84" s="76">
        <v>4.9168431219360524</v>
      </c>
      <c r="AQ84" s="76">
        <v>5.8543760402970486</v>
      </c>
      <c r="AR84" s="76">
        <v>5.7873474203768591</v>
      </c>
      <c r="AS84" s="76">
        <v>5.8776456431350317</v>
      </c>
      <c r="AT84" s="76">
        <v>6.2439473920491944</v>
      </c>
      <c r="AU84" s="76">
        <v>5.9737864993149703</v>
      </c>
      <c r="AV84" s="76">
        <v>5.7044544676112618</v>
      </c>
      <c r="AW84" s="77">
        <v>5.7901523905822518</v>
      </c>
      <c r="AX84"/>
    </row>
    <row r="85" spans="3:50" ht="14.4" hidden="1" thickBot="1" x14ac:dyDescent="0.3">
      <c r="C85" s="40" t="s">
        <v>576</v>
      </c>
      <c r="D85" s="41" t="s">
        <v>105</v>
      </c>
      <c r="E85" s="76">
        <v>0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7">
        <v>0</v>
      </c>
      <c r="N85"/>
      <c r="P85" s="41" t="s">
        <v>105</v>
      </c>
      <c r="Q85" s="76">
        <v>0</v>
      </c>
      <c r="R85" s="76">
        <v>0</v>
      </c>
      <c r="S85" s="76">
        <v>0</v>
      </c>
      <c r="T85" s="76">
        <v>0</v>
      </c>
      <c r="U85" s="76">
        <v>0</v>
      </c>
      <c r="V85" s="76">
        <v>0</v>
      </c>
      <c r="W85" s="76">
        <v>0</v>
      </c>
      <c r="X85" s="76">
        <v>0</v>
      </c>
      <c r="Y85" s="77">
        <v>0</v>
      </c>
      <c r="AA85"/>
      <c r="AB85" s="41" t="s">
        <v>105</v>
      </c>
      <c r="AC85" s="76">
        <v>0</v>
      </c>
      <c r="AD85" s="76">
        <v>0</v>
      </c>
      <c r="AE85" s="76">
        <v>0</v>
      </c>
      <c r="AF85" s="76">
        <v>0</v>
      </c>
      <c r="AG85" s="76">
        <v>0</v>
      </c>
      <c r="AH85" s="76">
        <v>0</v>
      </c>
      <c r="AI85" s="76">
        <v>0</v>
      </c>
      <c r="AJ85" s="76">
        <v>0</v>
      </c>
      <c r="AK85" s="77">
        <v>0</v>
      </c>
      <c r="AM85"/>
      <c r="AN85" s="41" t="s">
        <v>105</v>
      </c>
      <c r="AO85" s="76">
        <v>0</v>
      </c>
      <c r="AP85" s="76">
        <v>0</v>
      </c>
      <c r="AQ85" s="76">
        <v>0</v>
      </c>
      <c r="AR85" s="76">
        <v>0</v>
      </c>
      <c r="AS85" s="76">
        <v>0</v>
      </c>
      <c r="AT85" s="76">
        <v>0</v>
      </c>
      <c r="AU85" s="76">
        <v>0</v>
      </c>
      <c r="AV85" s="76">
        <v>0</v>
      </c>
      <c r="AW85" s="77">
        <v>0</v>
      </c>
      <c r="AX85"/>
    </row>
    <row r="86" spans="3:50" ht="14.4" thickBot="1" x14ac:dyDescent="0.3">
      <c r="C86"/>
      <c r="D86" s="93" t="s">
        <v>91</v>
      </c>
      <c r="E86" s="94">
        <v>46.481543000000002</v>
      </c>
      <c r="F86" s="94">
        <v>27.903348000000005</v>
      </c>
      <c r="G86" s="94">
        <v>36.445948000000001</v>
      </c>
      <c r="H86" s="94">
        <v>42.949893000000003</v>
      </c>
      <c r="I86" s="94">
        <v>39.537102999999995</v>
      </c>
      <c r="J86" s="94">
        <v>36.520975</v>
      </c>
      <c r="K86" s="94">
        <v>38.790376999999999</v>
      </c>
      <c r="L86" s="94">
        <v>44.405905000000004</v>
      </c>
      <c r="M86" s="95">
        <v>33.394418999999999</v>
      </c>
      <c r="N86"/>
      <c r="P86" s="93" t="s">
        <v>91</v>
      </c>
      <c r="Q86" s="94">
        <v>804.43027233353769</v>
      </c>
      <c r="R86" s="94">
        <v>433.92342939934883</v>
      </c>
      <c r="S86" s="94">
        <v>563.91372322778398</v>
      </c>
      <c r="T86" s="94">
        <v>761.60928952923678</v>
      </c>
      <c r="U86" s="94">
        <v>651.95062620302235</v>
      </c>
      <c r="V86" s="94">
        <v>543.91829631921871</v>
      </c>
      <c r="W86" s="94">
        <v>575.42501987787421</v>
      </c>
      <c r="X86" s="94">
        <v>751.94050149391308</v>
      </c>
      <c r="Y86" s="95">
        <v>518.060078357816</v>
      </c>
      <c r="AA86"/>
      <c r="AB86" s="93" t="s">
        <v>91</v>
      </c>
      <c r="AC86" s="94">
        <v>17.306445105179439</v>
      </c>
      <c r="AD86" s="94">
        <v>15.550944976185251</v>
      </c>
      <c r="AE86" s="94">
        <v>15.472604066377528</v>
      </c>
      <c r="AF86" s="94">
        <v>17.732507262107422</v>
      </c>
      <c r="AG86" s="94">
        <v>16.489590200956869</v>
      </c>
      <c r="AH86" s="94">
        <v>14.893312577750695</v>
      </c>
      <c r="AI86" s="94">
        <v>14.834220865599585</v>
      </c>
      <c r="AJ86" s="94">
        <v>16.933344821908552</v>
      </c>
      <c r="AK86" s="95">
        <v>15.513373008759817</v>
      </c>
      <c r="AM86"/>
      <c r="AN86" s="93" t="s">
        <v>91</v>
      </c>
      <c r="AO86" s="94">
        <v>35.79251135047852</v>
      </c>
      <c r="AP86" s="94">
        <v>20.504249478534049</v>
      </c>
      <c r="AQ86" s="94">
        <v>27.303922334945661</v>
      </c>
      <c r="AR86" s="94">
        <v>35.198399280463605</v>
      </c>
      <c r="AS86" s="94">
        <v>31.766191347097468</v>
      </c>
      <c r="AT86" s="94">
        <v>28.811484402266508</v>
      </c>
      <c r="AU86" s="94">
        <v>31.127322604133241</v>
      </c>
      <c r="AV86" s="94">
        <v>37.694794372598544</v>
      </c>
      <c r="AW86" s="95">
        <v>27.088436701831462</v>
      </c>
      <c r="AX86"/>
    </row>
    <row r="87" spans="3:50" x14ac:dyDescent="0.25">
      <c r="D87" s="47"/>
      <c r="E87" s="85"/>
      <c r="F87" s="85"/>
      <c r="G87" s="85"/>
      <c r="H87" s="85"/>
      <c r="I87" s="85"/>
      <c r="J87" s="85"/>
      <c r="K87" s="85"/>
      <c r="L87" s="85"/>
      <c r="M87" s="85"/>
      <c r="N87"/>
      <c r="P87" s="47"/>
      <c r="Q87" s="85"/>
      <c r="R87" s="85"/>
      <c r="S87" s="85"/>
      <c r="T87" s="85"/>
      <c r="U87" s="85"/>
      <c r="V87" s="85"/>
      <c r="W87" s="85"/>
      <c r="X87" s="85"/>
      <c r="Y87" s="85"/>
      <c r="AA87"/>
      <c r="AB87" s="47"/>
      <c r="AC87" s="85"/>
      <c r="AD87" s="85"/>
      <c r="AE87" s="85"/>
      <c r="AF87" s="85"/>
      <c r="AG87" s="85"/>
      <c r="AH87" s="85"/>
      <c r="AI87" s="85"/>
      <c r="AJ87" s="85"/>
      <c r="AK87" s="85"/>
      <c r="AM87"/>
      <c r="AN87" s="47"/>
      <c r="AO87" s="85"/>
      <c r="AP87" s="85"/>
      <c r="AQ87" s="85"/>
      <c r="AR87" s="85"/>
      <c r="AS87" s="85"/>
      <c r="AT87" s="85"/>
      <c r="AU87" s="85"/>
      <c r="AV87" s="85"/>
      <c r="AW87" s="85"/>
      <c r="AX87"/>
    </row>
    <row r="88" spans="3:50" x14ac:dyDescent="0.25">
      <c r="D88" s="47"/>
      <c r="E88" s="85"/>
      <c r="F88" s="85"/>
      <c r="G88" s="85"/>
      <c r="H88" s="85"/>
      <c r="I88" s="85"/>
      <c r="J88" s="85"/>
      <c r="K88" s="85"/>
      <c r="L88" s="85"/>
      <c r="M88" s="85"/>
      <c r="N88"/>
      <c r="P88" s="47"/>
      <c r="Q88" s="85"/>
      <c r="R88" s="85"/>
      <c r="S88" s="85"/>
      <c r="T88" s="85"/>
      <c r="U88" s="85"/>
      <c r="V88" s="85"/>
      <c r="W88" s="85"/>
      <c r="X88" s="85"/>
      <c r="Y88" s="85"/>
      <c r="AA88"/>
      <c r="AB88" s="47"/>
      <c r="AC88" s="85"/>
      <c r="AD88" s="85"/>
      <c r="AE88" s="85"/>
      <c r="AF88" s="85"/>
      <c r="AG88" s="85"/>
      <c r="AH88" s="85"/>
      <c r="AI88" s="85"/>
      <c r="AJ88" s="85"/>
      <c r="AK88" s="85"/>
      <c r="AM88"/>
      <c r="AN88" s="47"/>
      <c r="AO88" s="85"/>
      <c r="AP88" s="85"/>
      <c r="AQ88" s="85"/>
      <c r="AR88" s="85"/>
      <c r="AS88" s="85"/>
      <c r="AT88" s="85"/>
      <c r="AU88" s="85"/>
      <c r="AV88" s="85"/>
      <c r="AW88" s="85"/>
      <c r="AX88"/>
    </row>
    <row r="89" spans="3:50" ht="14.4" thickBot="1" x14ac:dyDescent="0.3">
      <c r="D89" s="36" t="s">
        <v>367</v>
      </c>
      <c r="N89"/>
      <c r="P89" s="36" t="s">
        <v>368</v>
      </c>
      <c r="AA89"/>
      <c r="AB89"/>
      <c r="AC89"/>
      <c r="AD89"/>
      <c r="AE89"/>
      <c r="AF89"/>
      <c r="AG89"/>
      <c r="AH89"/>
      <c r="AI89"/>
      <c r="AJ89"/>
      <c r="AK89"/>
      <c r="AM89"/>
      <c r="AN89" s="36" t="s">
        <v>327</v>
      </c>
      <c r="AX89"/>
    </row>
    <row r="90" spans="3:50" x14ac:dyDescent="0.25">
      <c r="D90" s="37"/>
      <c r="E90" s="38" t="s">
        <v>531</v>
      </c>
      <c r="F90" s="38" t="s">
        <v>532</v>
      </c>
      <c r="G90" s="38" t="s">
        <v>533</v>
      </c>
      <c r="H90" s="38" t="s">
        <v>534</v>
      </c>
      <c r="I90" s="38" t="s">
        <v>535</v>
      </c>
      <c r="J90" s="38" t="s">
        <v>536</v>
      </c>
      <c r="K90" s="38" t="s">
        <v>537</v>
      </c>
      <c r="L90" s="38" t="s">
        <v>538</v>
      </c>
      <c r="M90" s="39" t="s">
        <v>539</v>
      </c>
      <c r="N90"/>
      <c r="P90" s="37"/>
      <c r="Q90" s="38" t="s">
        <v>531</v>
      </c>
      <c r="R90" s="38" t="s">
        <v>532</v>
      </c>
      <c r="S90" s="38" t="s">
        <v>533</v>
      </c>
      <c r="T90" s="38" t="s">
        <v>534</v>
      </c>
      <c r="U90" s="38" t="s">
        <v>535</v>
      </c>
      <c r="V90" s="38" t="s">
        <v>536</v>
      </c>
      <c r="W90" s="38" t="s">
        <v>537</v>
      </c>
      <c r="X90" s="38" t="s">
        <v>538</v>
      </c>
      <c r="Y90" s="39" t="s">
        <v>539</v>
      </c>
      <c r="AA90"/>
      <c r="AB90"/>
      <c r="AC90"/>
      <c r="AD90"/>
      <c r="AE90"/>
      <c r="AF90"/>
      <c r="AG90"/>
      <c r="AH90"/>
      <c r="AI90"/>
      <c r="AJ90"/>
      <c r="AK90"/>
      <c r="AM90"/>
      <c r="AN90" s="37"/>
      <c r="AO90" s="38" t="s">
        <v>531</v>
      </c>
      <c r="AP90" s="38" t="s">
        <v>532</v>
      </c>
      <c r="AQ90" s="38" t="s">
        <v>533</v>
      </c>
      <c r="AR90" s="38" t="s">
        <v>534</v>
      </c>
      <c r="AS90" s="38" t="s">
        <v>535</v>
      </c>
      <c r="AT90" s="38" t="s">
        <v>536</v>
      </c>
      <c r="AU90" s="38" t="s">
        <v>537</v>
      </c>
      <c r="AV90" s="38" t="s">
        <v>538</v>
      </c>
      <c r="AW90" s="39" t="s">
        <v>539</v>
      </c>
      <c r="AX90"/>
    </row>
    <row r="91" spans="3:50" hidden="1" x14ac:dyDescent="0.25">
      <c r="C91" s="40" t="s">
        <v>576</v>
      </c>
      <c r="D91" s="41" t="s">
        <v>315</v>
      </c>
      <c r="E91" s="70">
        <v>0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1">
        <v>0</v>
      </c>
      <c r="N91"/>
      <c r="P91" s="41" t="s">
        <v>315</v>
      </c>
      <c r="Q91" s="70">
        <v>0</v>
      </c>
      <c r="R91" s="70">
        <v>0</v>
      </c>
      <c r="S91" s="70">
        <v>0</v>
      </c>
      <c r="T91" s="70">
        <v>0</v>
      </c>
      <c r="U91" s="70">
        <v>0</v>
      </c>
      <c r="V91" s="70">
        <v>0</v>
      </c>
      <c r="W91" s="70">
        <v>0</v>
      </c>
      <c r="X91" s="70">
        <v>0</v>
      </c>
      <c r="Y91" s="71">
        <v>0</v>
      </c>
      <c r="AA91"/>
      <c r="AB91"/>
      <c r="AC91"/>
      <c r="AD91"/>
      <c r="AE91"/>
      <c r="AF91"/>
      <c r="AG91"/>
      <c r="AH91"/>
      <c r="AI91"/>
      <c r="AJ91"/>
      <c r="AK91"/>
      <c r="AM91"/>
      <c r="AN91" s="41" t="s">
        <v>315</v>
      </c>
      <c r="AO91" s="70">
        <v>0</v>
      </c>
      <c r="AP91" s="70">
        <v>0</v>
      </c>
      <c r="AQ91" s="70">
        <v>0</v>
      </c>
      <c r="AR91" s="70">
        <v>0</v>
      </c>
      <c r="AS91" s="70">
        <v>0</v>
      </c>
      <c r="AT91" s="70">
        <v>0</v>
      </c>
      <c r="AU91" s="70">
        <v>0</v>
      </c>
      <c r="AV91" s="70">
        <v>0</v>
      </c>
      <c r="AW91" s="71">
        <v>0</v>
      </c>
      <c r="AX91"/>
    </row>
    <row r="92" spans="3:50" x14ac:dyDescent="0.25">
      <c r="C92" s="40" t="s">
        <v>575</v>
      </c>
      <c r="D92" s="41" t="s">
        <v>129</v>
      </c>
      <c r="E92" s="70">
        <v>1.5834241991493268E-2</v>
      </c>
      <c r="F92" s="70">
        <v>4.6589391351890812E-3</v>
      </c>
      <c r="G92" s="70">
        <v>3.018168165086555E-4</v>
      </c>
      <c r="H92" s="70">
        <v>7.4505424262640181E-3</v>
      </c>
      <c r="I92" s="70">
        <v>2.6557332741349317E-3</v>
      </c>
      <c r="J92" s="70">
        <v>5.9691725097700708E-3</v>
      </c>
      <c r="K92" s="70">
        <v>2.5263997820902848E-3</v>
      </c>
      <c r="L92" s="70">
        <v>0</v>
      </c>
      <c r="M92" s="71">
        <v>0</v>
      </c>
      <c r="N92"/>
      <c r="P92" s="41" t="s">
        <v>129</v>
      </c>
      <c r="Q92" s="70">
        <v>1.0637938792601588E-2</v>
      </c>
      <c r="R92" s="70">
        <v>3.6274502443411094E-3</v>
      </c>
      <c r="S92" s="70">
        <v>2.2826788637666165E-4</v>
      </c>
      <c r="T92" s="70">
        <v>3.9986889619248681E-3</v>
      </c>
      <c r="U92" s="70">
        <v>1.4331719189052273E-3</v>
      </c>
      <c r="V92" s="70">
        <v>3.8729974376704927E-3</v>
      </c>
      <c r="W92" s="70">
        <v>1.3234681777498181E-3</v>
      </c>
      <c r="X92" s="70">
        <v>0</v>
      </c>
      <c r="Y92" s="71">
        <v>0</v>
      </c>
      <c r="AA92"/>
      <c r="AB92"/>
      <c r="AC92"/>
      <c r="AD92"/>
      <c r="AE92"/>
      <c r="AF92"/>
      <c r="AG92"/>
      <c r="AH92"/>
      <c r="AI92"/>
      <c r="AJ92"/>
      <c r="AK92"/>
      <c r="AM92"/>
      <c r="AN92" s="41" t="s">
        <v>129</v>
      </c>
      <c r="AO92" s="70">
        <v>1.7925209025089005E-2</v>
      </c>
      <c r="AP92" s="70">
        <v>4.6239191957958585E-3</v>
      </c>
      <c r="AQ92" s="70">
        <v>3.1207721879605285E-4</v>
      </c>
      <c r="AR92" s="70">
        <v>5.4700121991223261E-3</v>
      </c>
      <c r="AS92" s="70">
        <v>2.6270625669463947E-3</v>
      </c>
      <c r="AT92" s="70">
        <v>4.8180028545399961E-3</v>
      </c>
      <c r="AU92" s="70">
        <v>2.2486137410102597E-3</v>
      </c>
      <c r="AV92" s="70">
        <v>0</v>
      </c>
      <c r="AW92" s="71">
        <v>0</v>
      </c>
      <c r="AX92"/>
    </row>
    <row r="93" spans="3:50" x14ac:dyDescent="0.25">
      <c r="C93" s="40" t="s">
        <v>575</v>
      </c>
      <c r="D93" s="41" t="s">
        <v>46</v>
      </c>
      <c r="E93" s="70">
        <v>0.28075660052851514</v>
      </c>
      <c r="F93" s="70">
        <v>0.19997600287965445</v>
      </c>
      <c r="G93" s="70">
        <v>0.19069335224865056</v>
      </c>
      <c r="H93" s="70">
        <v>0.34109514545239961</v>
      </c>
      <c r="I93" s="70">
        <v>0.2997184695095137</v>
      </c>
      <c r="J93" s="70">
        <v>0.21631404966597961</v>
      </c>
      <c r="K93" s="70">
        <v>0.18690202469545475</v>
      </c>
      <c r="L93" s="70">
        <v>0.34492892330423164</v>
      </c>
      <c r="M93" s="71">
        <v>0.28447867291836998</v>
      </c>
      <c r="N93"/>
      <c r="P93" s="41" t="s">
        <v>46</v>
      </c>
      <c r="Q93" s="70">
        <v>0.47399717586709234</v>
      </c>
      <c r="R93" s="70">
        <v>0.36495649880742831</v>
      </c>
      <c r="S93" s="70">
        <v>0.34410351484757556</v>
      </c>
      <c r="T93" s="70">
        <v>0.54320129347284396</v>
      </c>
      <c r="U93" s="70">
        <v>0.49426489244225119</v>
      </c>
      <c r="V93" s="70">
        <v>0.38620992907216983</v>
      </c>
      <c r="W93" s="70">
        <v>0.33029181168231686</v>
      </c>
      <c r="X93" s="70">
        <v>0.53765814793028088</v>
      </c>
      <c r="Y93" s="71">
        <v>0.46757666900032591</v>
      </c>
      <c r="AA93"/>
      <c r="AB93"/>
      <c r="AC93"/>
      <c r="AD93"/>
      <c r="AE93"/>
      <c r="AF93"/>
      <c r="AG93"/>
      <c r="AH93"/>
      <c r="AI93"/>
      <c r="AJ93"/>
      <c r="AK93"/>
      <c r="AM93"/>
      <c r="AN93" s="41" t="s">
        <v>46</v>
      </c>
      <c r="AO93" s="70">
        <v>0.36295988333220375</v>
      </c>
      <c r="AP93" s="70">
        <v>0.26817944201704008</v>
      </c>
      <c r="AQ93" s="70">
        <v>0.25026532473179086</v>
      </c>
      <c r="AR93" s="70">
        <v>0.44324827536038958</v>
      </c>
      <c r="AS93" s="70">
        <v>0.37605136070473894</v>
      </c>
      <c r="AT93" s="70">
        <v>0.27864376796838203</v>
      </c>
      <c r="AU93" s="70">
        <v>0.23760308564760318</v>
      </c>
      <c r="AV93" s="70">
        <v>0.43420276075704517</v>
      </c>
      <c r="AW93" s="71">
        <v>0.35511660497215558</v>
      </c>
      <c r="AX93"/>
    </row>
    <row r="94" spans="3:50" x14ac:dyDescent="0.25">
      <c r="C94" s="40" t="s">
        <v>575</v>
      </c>
      <c r="D94" s="41" t="s">
        <v>564</v>
      </c>
      <c r="E94" s="70">
        <v>0</v>
      </c>
      <c r="F94" s="70">
        <v>0</v>
      </c>
      <c r="G94" s="70">
        <v>0</v>
      </c>
      <c r="H94" s="70">
        <v>0</v>
      </c>
      <c r="I94" s="70">
        <v>2.5292697848904109E-4</v>
      </c>
      <c r="J94" s="70">
        <v>1.9167067691922246E-4</v>
      </c>
      <c r="K94" s="70">
        <v>1.8045712729216322E-4</v>
      </c>
      <c r="L94" s="70">
        <v>0</v>
      </c>
      <c r="M94" s="71">
        <v>0</v>
      </c>
      <c r="N94"/>
      <c r="P94" s="41" t="s">
        <v>564</v>
      </c>
      <c r="Q94" s="70">
        <v>0</v>
      </c>
      <c r="R94" s="70">
        <v>0</v>
      </c>
      <c r="S94" s="70">
        <v>0</v>
      </c>
      <c r="T94" s="70">
        <v>0</v>
      </c>
      <c r="U94" s="70">
        <v>1.6967885613649428E-4</v>
      </c>
      <c r="V94" s="70">
        <v>1.0985585007835214E-4</v>
      </c>
      <c r="W94" s="70">
        <v>1.0695822774564885E-4</v>
      </c>
      <c r="X94" s="70">
        <v>0</v>
      </c>
      <c r="Y94" s="71">
        <v>0</v>
      </c>
      <c r="AA94"/>
      <c r="AB94"/>
      <c r="AC94"/>
      <c r="AD94"/>
      <c r="AE94"/>
      <c r="AF94"/>
      <c r="AG94"/>
      <c r="AH94"/>
      <c r="AI94"/>
      <c r="AJ94"/>
      <c r="AK94"/>
      <c r="AM94"/>
      <c r="AN94" s="41" t="s">
        <v>564</v>
      </c>
      <c r="AO94" s="70">
        <v>0</v>
      </c>
      <c r="AP94" s="70">
        <v>0</v>
      </c>
      <c r="AQ94" s="70">
        <v>0</v>
      </c>
      <c r="AR94" s="70">
        <v>0</v>
      </c>
      <c r="AS94" s="70">
        <v>8.8977245525369267E-5</v>
      </c>
      <c r="AT94" s="70">
        <v>1.3972925957834957E-4</v>
      </c>
      <c r="AU94" s="70">
        <v>1.1993768017375498E-4</v>
      </c>
      <c r="AV94" s="70">
        <v>0</v>
      </c>
      <c r="AW94" s="71">
        <v>0</v>
      </c>
      <c r="AX94"/>
    </row>
    <row r="95" spans="3:50" x14ac:dyDescent="0.25">
      <c r="C95" s="40" t="s">
        <v>575</v>
      </c>
      <c r="D95" s="41" t="s">
        <v>120</v>
      </c>
      <c r="E95" s="70">
        <v>0</v>
      </c>
      <c r="F95" s="70">
        <v>2.5086595343325824E-3</v>
      </c>
      <c r="G95" s="70">
        <v>3.7315533677433773E-3</v>
      </c>
      <c r="H95" s="70">
        <v>1.2922034520551658E-2</v>
      </c>
      <c r="I95" s="70">
        <v>1.0243542628806165E-2</v>
      </c>
      <c r="J95" s="70">
        <v>7.5299194503980257E-3</v>
      </c>
      <c r="K95" s="70">
        <v>6.5222361721310419E-3</v>
      </c>
      <c r="L95" s="70">
        <v>0</v>
      </c>
      <c r="M95" s="71">
        <v>0</v>
      </c>
      <c r="N95"/>
      <c r="P95" s="41" t="s">
        <v>120</v>
      </c>
      <c r="Q95" s="70">
        <v>0</v>
      </c>
      <c r="R95" s="70">
        <v>1.2437871832527742E-3</v>
      </c>
      <c r="S95" s="70">
        <v>1.8599825707315261E-3</v>
      </c>
      <c r="T95" s="70">
        <v>5.6468266902814672E-3</v>
      </c>
      <c r="U95" s="70">
        <v>4.6473677257238806E-3</v>
      </c>
      <c r="V95" s="70">
        <v>3.7445612763051749E-3</v>
      </c>
      <c r="W95" s="70">
        <v>3.2238059330267944E-3</v>
      </c>
      <c r="X95" s="70">
        <v>0</v>
      </c>
      <c r="Y95" s="71">
        <v>0</v>
      </c>
      <c r="AA95"/>
      <c r="AB95"/>
      <c r="AC95"/>
      <c r="AD95"/>
      <c r="AE95"/>
      <c r="AF95"/>
      <c r="AG95"/>
      <c r="AH95"/>
      <c r="AI95"/>
      <c r="AJ95"/>
      <c r="AK95"/>
      <c r="AM95"/>
      <c r="AN95" s="41" t="s">
        <v>120</v>
      </c>
      <c r="AO95" s="70">
        <v>0</v>
      </c>
      <c r="AP95" s="70">
        <v>1.0995023769878466E-3</v>
      </c>
      <c r="AQ95" s="70">
        <v>1.6505027973333372E-3</v>
      </c>
      <c r="AR95" s="70">
        <v>5.4374797965948624E-3</v>
      </c>
      <c r="AS95" s="70">
        <v>4.106122346704248E-3</v>
      </c>
      <c r="AT95" s="70">
        <v>3.0740368515352399E-3</v>
      </c>
      <c r="AU95" s="70">
        <v>2.6177053726162878E-3</v>
      </c>
      <c r="AV95" s="70">
        <v>0</v>
      </c>
      <c r="AW95" s="71">
        <v>0</v>
      </c>
      <c r="AX95"/>
    </row>
    <row r="96" spans="3:50" hidden="1" x14ac:dyDescent="0.25">
      <c r="C96" s="40" t="s">
        <v>576</v>
      </c>
      <c r="D96" s="41" t="s">
        <v>121</v>
      </c>
      <c r="E96" s="70">
        <v>0</v>
      </c>
      <c r="F96" s="70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70">
        <v>0</v>
      </c>
      <c r="M96" s="71">
        <v>0</v>
      </c>
      <c r="N96"/>
      <c r="P96" s="41" t="s">
        <v>121</v>
      </c>
      <c r="Q96" s="70">
        <v>0</v>
      </c>
      <c r="R96" s="70">
        <v>0</v>
      </c>
      <c r="S96" s="70">
        <v>0</v>
      </c>
      <c r="T96" s="70">
        <v>0</v>
      </c>
      <c r="U96" s="70">
        <v>0</v>
      </c>
      <c r="V96" s="70">
        <v>0</v>
      </c>
      <c r="W96" s="70">
        <v>0</v>
      </c>
      <c r="X96" s="70">
        <v>0</v>
      </c>
      <c r="Y96" s="71">
        <v>0</v>
      </c>
      <c r="AA96"/>
      <c r="AB96"/>
      <c r="AC96"/>
      <c r="AD96"/>
      <c r="AE96"/>
      <c r="AF96"/>
      <c r="AG96"/>
      <c r="AH96"/>
      <c r="AI96"/>
      <c r="AJ96"/>
      <c r="AK96"/>
      <c r="AM96"/>
      <c r="AN96" s="41" t="s">
        <v>121</v>
      </c>
      <c r="AO96" s="70">
        <v>0</v>
      </c>
      <c r="AP96" s="70">
        <v>0</v>
      </c>
      <c r="AQ96" s="70">
        <v>0</v>
      </c>
      <c r="AR96" s="70">
        <v>0</v>
      </c>
      <c r="AS96" s="70">
        <v>0</v>
      </c>
      <c r="AT96" s="70">
        <v>0</v>
      </c>
      <c r="AU96" s="70">
        <v>0</v>
      </c>
      <c r="AV96" s="70">
        <v>0</v>
      </c>
      <c r="AW96" s="71">
        <v>0</v>
      </c>
      <c r="AX96"/>
    </row>
    <row r="97" spans="3:50" hidden="1" x14ac:dyDescent="0.25">
      <c r="C97" s="40" t="s">
        <v>576</v>
      </c>
      <c r="D97" s="41" t="s">
        <v>119</v>
      </c>
      <c r="E97" s="70">
        <v>0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1">
        <v>0</v>
      </c>
      <c r="N97"/>
      <c r="P97" s="41" t="s">
        <v>119</v>
      </c>
      <c r="Q97" s="70">
        <v>0</v>
      </c>
      <c r="R97" s="70">
        <v>0</v>
      </c>
      <c r="S97" s="70">
        <v>0</v>
      </c>
      <c r="T97" s="70">
        <v>0</v>
      </c>
      <c r="U97" s="70">
        <v>0</v>
      </c>
      <c r="V97" s="70">
        <v>0</v>
      </c>
      <c r="W97" s="70">
        <v>0</v>
      </c>
      <c r="X97" s="70">
        <v>0</v>
      </c>
      <c r="Y97" s="71">
        <v>0</v>
      </c>
      <c r="AA97"/>
      <c r="AB97"/>
      <c r="AC97"/>
      <c r="AD97"/>
      <c r="AE97"/>
      <c r="AF97"/>
      <c r="AG97"/>
      <c r="AH97"/>
      <c r="AI97"/>
      <c r="AJ97"/>
      <c r="AK97"/>
      <c r="AM97"/>
      <c r="AN97" s="41" t="s">
        <v>119</v>
      </c>
      <c r="AO97" s="70">
        <v>0</v>
      </c>
      <c r="AP97" s="70">
        <v>0</v>
      </c>
      <c r="AQ97" s="70">
        <v>0</v>
      </c>
      <c r="AR97" s="70">
        <v>0</v>
      </c>
      <c r="AS97" s="70">
        <v>0</v>
      </c>
      <c r="AT97" s="70">
        <v>0</v>
      </c>
      <c r="AU97" s="70">
        <v>0</v>
      </c>
      <c r="AV97" s="70">
        <v>0</v>
      </c>
      <c r="AW97" s="71">
        <v>0</v>
      </c>
      <c r="AX97"/>
    </row>
    <row r="98" spans="3:50" x14ac:dyDescent="0.25">
      <c r="C98" s="40" t="s">
        <v>575</v>
      </c>
      <c r="D98" s="41" t="s">
        <v>118</v>
      </c>
      <c r="E98" s="70">
        <v>5.3139371900799426E-3</v>
      </c>
      <c r="F98" s="70">
        <v>7.2034366628692722E-3</v>
      </c>
      <c r="G98" s="70">
        <v>2.7437892409877773E-2</v>
      </c>
      <c r="H98" s="70">
        <v>1.6810286349258192E-2</v>
      </c>
      <c r="I98" s="70">
        <v>1.4770935543760001E-2</v>
      </c>
      <c r="J98" s="70">
        <v>3.614361336191052E-2</v>
      </c>
      <c r="K98" s="70">
        <v>3.7045270274119788E-2</v>
      </c>
      <c r="L98" s="70">
        <v>0</v>
      </c>
      <c r="M98" s="71">
        <v>0</v>
      </c>
      <c r="N98"/>
      <c r="P98" s="41" t="s">
        <v>118</v>
      </c>
      <c r="Q98" s="70">
        <v>3.5354354476863832E-3</v>
      </c>
      <c r="R98" s="70">
        <v>5.2810442689671432E-3</v>
      </c>
      <c r="S98" s="70">
        <v>2.0015174547261132E-2</v>
      </c>
      <c r="T98" s="70">
        <v>1.059283493776017E-2</v>
      </c>
      <c r="U98" s="70">
        <v>9.9092451983712679E-3</v>
      </c>
      <c r="V98" s="70">
        <v>2.6577730451729054E-2</v>
      </c>
      <c r="W98" s="70">
        <v>2.7075772137659049E-2</v>
      </c>
      <c r="X98" s="70">
        <v>0</v>
      </c>
      <c r="Y98" s="71">
        <v>0</v>
      </c>
      <c r="AA98"/>
      <c r="AB98"/>
      <c r="AC98"/>
      <c r="AD98"/>
      <c r="AE98"/>
      <c r="AF98"/>
      <c r="AG98"/>
      <c r="AH98"/>
      <c r="AI98"/>
      <c r="AJ98"/>
      <c r="AK98"/>
      <c r="AM98"/>
      <c r="AN98" s="41" t="s">
        <v>118</v>
      </c>
      <c r="AO98" s="70">
        <v>3.2796360456118323E-3</v>
      </c>
      <c r="AP98" s="70">
        <v>4.5964794343666552E-3</v>
      </c>
      <c r="AQ98" s="70">
        <v>1.732317907698298E-2</v>
      </c>
      <c r="AR98" s="70">
        <v>1.0058018577099198E-2</v>
      </c>
      <c r="AS98" s="70">
        <v>8.6038094311425891E-3</v>
      </c>
      <c r="AT98" s="70">
        <v>2.4762544099486913E-2</v>
      </c>
      <c r="AU98" s="70">
        <v>2.765592788892323E-2</v>
      </c>
      <c r="AV98" s="70">
        <v>0</v>
      </c>
      <c r="AW98" s="71">
        <v>0</v>
      </c>
      <c r="AX98"/>
    </row>
    <row r="99" spans="3:50" x14ac:dyDescent="0.25">
      <c r="C99" s="40" t="s">
        <v>575</v>
      </c>
      <c r="D99" s="41" t="s">
        <v>74</v>
      </c>
      <c r="E99" s="70">
        <v>7.9775750990021994E-3</v>
      </c>
      <c r="F99" s="70">
        <v>8.106195715295526E-3</v>
      </c>
      <c r="G99" s="70">
        <v>9.1642560648991771E-3</v>
      </c>
      <c r="H99" s="70">
        <v>7.554850020231714E-3</v>
      </c>
      <c r="I99" s="70">
        <v>3.9522369658697562E-3</v>
      </c>
      <c r="J99" s="70">
        <v>1.2321686373378586E-3</v>
      </c>
      <c r="K99" s="70">
        <v>1.8019933139603157E-2</v>
      </c>
      <c r="L99" s="70">
        <v>1.781294627369941E-2</v>
      </c>
      <c r="M99" s="71">
        <v>6.7975430265757872E-3</v>
      </c>
      <c r="N99"/>
      <c r="P99" s="41" t="s">
        <v>74</v>
      </c>
      <c r="Q99" s="70">
        <v>8.3197909730615017E-3</v>
      </c>
      <c r="R99" s="70">
        <v>9.3183007355085532E-3</v>
      </c>
      <c r="S99" s="70">
        <v>1.0544575499949846E-2</v>
      </c>
      <c r="T99" s="70">
        <v>7.175735785340219E-3</v>
      </c>
      <c r="U99" s="70">
        <v>3.8945432576920464E-3</v>
      </c>
      <c r="V99" s="70">
        <v>1.3933573899422168E-3</v>
      </c>
      <c r="W99" s="70">
        <v>2.0151544792893081E-2</v>
      </c>
      <c r="X99" s="70">
        <v>1.7188942000633856E-2</v>
      </c>
      <c r="Y99" s="71">
        <v>7.0524189085772989E-3</v>
      </c>
      <c r="AA99"/>
      <c r="AB99"/>
      <c r="AC99"/>
      <c r="AD99"/>
      <c r="AE99"/>
      <c r="AF99"/>
      <c r="AG99"/>
      <c r="AH99"/>
      <c r="AI99"/>
      <c r="AJ99"/>
      <c r="AK99"/>
      <c r="AM99"/>
      <c r="AN99" s="41" t="s">
        <v>74</v>
      </c>
      <c r="AO99" s="70">
        <v>4.8123720525046956E-3</v>
      </c>
      <c r="AP99" s="70">
        <v>5.1242398897846349E-3</v>
      </c>
      <c r="AQ99" s="70">
        <v>5.682263335529251E-3</v>
      </c>
      <c r="AR99" s="70">
        <v>4.4112904981886683E-3</v>
      </c>
      <c r="AS99" s="70">
        <v>2.3837605892983115E-3</v>
      </c>
      <c r="AT99" s="70">
        <v>7.2551569048471534E-4</v>
      </c>
      <c r="AU99" s="70">
        <v>1.3902800007557871E-2</v>
      </c>
      <c r="AV99" s="70">
        <v>1.2900599535714543E-2</v>
      </c>
      <c r="AW99" s="71">
        <v>5.0772223132648049E-3</v>
      </c>
      <c r="AX99"/>
    </row>
    <row r="100" spans="3:50" x14ac:dyDescent="0.25">
      <c r="C100" s="40" t="s">
        <v>575</v>
      </c>
      <c r="D100" s="41" t="s">
        <v>168</v>
      </c>
      <c r="E100" s="70">
        <v>2.258961153677708E-3</v>
      </c>
      <c r="F100" s="70">
        <v>8.8519843568592542E-3</v>
      </c>
      <c r="G100" s="70">
        <v>3.484612336054477E-3</v>
      </c>
      <c r="H100" s="70">
        <v>4.7031549065791618E-3</v>
      </c>
      <c r="I100" s="70">
        <v>1.052176230514411E-2</v>
      </c>
      <c r="J100" s="70">
        <v>3.340546083449305E-3</v>
      </c>
      <c r="K100" s="70">
        <v>3.5575833666169321E-3</v>
      </c>
      <c r="L100" s="70">
        <v>1.0278903222443051E-2</v>
      </c>
      <c r="M100" s="71">
        <v>9.410704225757004E-3</v>
      </c>
      <c r="N100"/>
      <c r="P100" s="41" t="s">
        <v>168</v>
      </c>
      <c r="Q100" s="70">
        <v>1.5943892766236067E-3</v>
      </c>
      <c r="R100" s="70">
        <v>1.0015845666772156E-2</v>
      </c>
      <c r="S100" s="70">
        <v>3.6880146205981396E-3</v>
      </c>
      <c r="T100" s="70">
        <v>3.2545260995728025E-3</v>
      </c>
      <c r="U100" s="70">
        <v>1.03449048180794E-2</v>
      </c>
      <c r="V100" s="70">
        <v>3.6147321717855496E-3</v>
      </c>
      <c r="W100" s="70">
        <v>2.7466268165004075E-3</v>
      </c>
      <c r="X100" s="70">
        <v>8.0360011267700988E-3</v>
      </c>
      <c r="Y100" s="71">
        <v>8.1447961969628429E-3</v>
      </c>
      <c r="AA100"/>
      <c r="AB100"/>
      <c r="AC100"/>
      <c r="AD100"/>
      <c r="AE100"/>
      <c r="AF100"/>
      <c r="AG100"/>
      <c r="AH100"/>
      <c r="AI100"/>
      <c r="AJ100"/>
      <c r="AK100"/>
      <c r="AM100"/>
      <c r="AN100" s="41" t="s">
        <v>168</v>
      </c>
      <c r="AO100" s="70">
        <v>2.849022713961796E-3</v>
      </c>
      <c r="AP100" s="70">
        <v>8.3721816792034637E-3</v>
      </c>
      <c r="AQ100" s="70">
        <v>3.2735603316995038E-3</v>
      </c>
      <c r="AR100" s="70">
        <v>6.1164007461948847E-3</v>
      </c>
      <c r="AS100" s="70">
        <v>1.1537634499480517E-2</v>
      </c>
      <c r="AT100" s="70">
        <v>3.7304932604915763E-3</v>
      </c>
      <c r="AU100" s="70">
        <v>4.0472603018085985E-3</v>
      </c>
      <c r="AV100" s="70">
        <v>9.5766005895917931E-3</v>
      </c>
      <c r="AW100" s="71">
        <v>9.1946863682670667E-3</v>
      </c>
      <c r="AX100"/>
    </row>
    <row r="101" spans="3:50" x14ac:dyDescent="0.25">
      <c r="C101" s="40" t="s">
        <v>575</v>
      </c>
      <c r="D101" s="41" t="s">
        <v>75</v>
      </c>
      <c r="E101" s="70">
        <v>0.15657827882348913</v>
      </c>
      <c r="F101" s="70">
        <v>0.26559536869912526</v>
      </c>
      <c r="G101" s="70">
        <v>0.21247903882209346</v>
      </c>
      <c r="H101" s="70">
        <v>0.18197949876149863</v>
      </c>
      <c r="I101" s="70">
        <v>0.18223388800135409</v>
      </c>
      <c r="J101" s="70">
        <v>0.19676364062021892</v>
      </c>
      <c r="K101" s="70">
        <v>0.18540680849789112</v>
      </c>
      <c r="L101" s="70">
        <v>0.21046097360249721</v>
      </c>
      <c r="M101" s="71">
        <v>0.2184509034279051</v>
      </c>
      <c r="N101"/>
      <c r="P101" s="41" t="s">
        <v>75</v>
      </c>
      <c r="Q101" s="70">
        <v>0.11806234314175848</v>
      </c>
      <c r="R101" s="70">
        <v>0.21729146394704024</v>
      </c>
      <c r="S101" s="70">
        <v>0.1697615178021756</v>
      </c>
      <c r="T101" s="70">
        <v>0.13151830143859899</v>
      </c>
      <c r="U101" s="70">
        <v>0.1378595391699162</v>
      </c>
      <c r="V101" s="70">
        <v>0.1650700394374581</v>
      </c>
      <c r="W101" s="70">
        <v>0.15227348082861655</v>
      </c>
      <c r="X101" s="70">
        <v>0.1486113098797418</v>
      </c>
      <c r="Y101" s="71">
        <v>0.16689398528321761</v>
      </c>
      <c r="AA101"/>
      <c r="AB101"/>
      <c r="AC101"/>
      <c r="AD101"/>
      <c r="AE101"/>
      <c r="AF101"/>
      <c r="AG101"/>
      <c r="AH101"/>
      <c r="AI101"/>
      <c r="AJ101"/>
      <c r="AK101"/>
      <c r="AM101"/>
      <c r="AN101" s="41" t="s">
        <v>75</v>
      </c>
      <c r="AO101" s="70">
        <v>0.13273144617258517</v>
      </c>
      <c r="AP101" s="70">
        <v>0.23435802767852826</v>
      </c>
      <c r="AQ101" s="70">
        <v>0.19547718284748725</v>
      </c>
      <c r="AR101" s="70">
        <v>0.15582066609143871</v>
      </c>
      <c r="AS101" s="70">
        <v>0.16009547485513673</v>
      </c>
      <c r="AT101" s="70">
        <v>0.1698814173722544</v>
      </c>
      <c r="AU101" s="70">
        <v>0.17741075394217012</v>
      </c>
      <c r="AV101" s="70">
        <v>0.17547186821544267</v>
      </c>
      <c r="AW101" s="71">
        <v>0.19099740934110643</v>
      </c>
      <c r="AX101"/>
    </row>
    <row r="102" spans="3:50" x14ac:dyDescent="0.25">
      <c r="C102" s="40" t="s">
        <v>575</v>
      </c>
      <c r="D102" s="41" t="s">
        <v>130</v>
      </c>
      <c r="E102" s="70">
        <v>4.2382414026143666E-3</v>
      </c>
      <c r="F102" s="70">
        <v>5.0173190686651648E-3</v>
      </c>
      <c r="G102" s="70">
        <v>3.621801798103866E-3</v>
      </c>
      <c r="H102" s="70">
        <v>6.9383176344583672E-3</v>
      </c>
      <c r="I102" s="70">
        <v>5.5643935267589038E-3</v>
      </c>
      <c r="J102" s="70">
        <v>4.7917669229805612E-3</v>
      </c>
      <c r="K102" s="70">
        <v>3.5575833666169321E-3</v>
      </c>
      <c r="L102" s="70">
        <v>0</v>
      </c>
      <c r="M102" s="71">
        <v>0</v>
      </c>
      <c r="N102"/>
      <c r="P102" s="41" t="s">
        <v>130</v>
      </c>
      <c r="Q102" s="70">
        <v>2.694566669789946E-3</v>
      </c>
      <c r="R102" s="70">
        <v>3.514481350110496E-3</v>
      </c>
      <c r="S102" s="70">
        <v>2.5243104768794614E-3</v>
      </c>
      <c r="T102" s="70">
        <v>4.1773486918371778E-3</v>
      </c>
      <c r="U102" s="70">
        <v>3.5666448410504189E-3</v>
      </c>
      <c r="V102" s="70">
        <v>3.3665995945078775E-3</v>
      </c>
      <c r="W102" s="70">
        <v>2.4843491161993148E-3</v>
      </c>
      <c r="X102" s="70">
        <v>0</v>
      </c>
      <c r="Y102" s="71">
        <v>0</v>
      </c>
      <c r="AA102"/>
      <c r="AB102"/>
      <c r="AC102"/>
      <c r="AD102"/>
      <c r="AE102"/>
      <c r="AF102"/>
      <c r="AG102"/>
      <c r="AH102"/>
      <c r="AI102"/>
      <c r="AJ102"/>
      <c r="AK102"/>
      <c r="AM102"/>
      <c r="AN102" s="41" t="s">
        <v>130</v>
      </c>
      <c r="AO102" s="70">
        <v>4.258690750070241E-3</v>
      </c>
      <c r="AP102" s="70">
        <v>5.2830680884921365E-3</v>
      </c>
      <c r="AQ102" s="70">
        <v>3.7406833006826115E-3</v>
      </c>
      <c r="AR102" s="70">
        <v>6.5508159862090829E-3</v>
      </c>
      <c r="AS102" s="70">
        <v>5.358701709283261E-3</v>
      </c>
      <c r="AT102" s="70">
        <v>4.6997468347206688E-3</v>
      </c>
      <c r="AU102" s="70">
        <v>3.4303573909078072E-3</v>
      </c>
      <c r="AV102" s="70">
        <v>0</v>
      </c>
      <c r="AW102" s="71">
        <v>0</v>
      </c>
      <c r="AX102"/>
    </row>
    <row r="103" spans="3:50" hidden="1" x14ac:dyDescent="0.25">
      <c r="C103" s="40" t="s">
        <v>576</v>
      </c>
      <c r="D103" s="41" t="s">
        <v>144</v>
      </c>
      <c r="E103" s="70">
        <v>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1">
        <v>0</v>
      </c>
      <c r="N103"/>
      <c r="P103" s="41" t="s">
        <v>144</v>
      </c>
      <c r="Q103" s="70">
        <v>0</v>
      </c>
      <c r="R103" s="70">
        <v>0</v>
      </c>
      <c r="S103" s="70">
        <v>0</v>
      </c>
      <c r="T103" s="70">
        <v>0</v>
      </c>
      <c r="U103" s="70">
        <v>0</v>
      </c>
      <c r="V103" s="70">
        <v>0</v>
      </c>
      <c r="W103" s="70">
        <v>0</v>
      </c>
      <c r="X103" s="70">
        <v>0</v>
      </c>
      <c r="Y103" s="71">
        <v>0</v>
      </c>
      <c r="AA103"/>
      <c r="AB103"/>
      <c r="AC103"/>
      <c r="AD103"/>
      <c r="AE103"/>
      <c r="AF103"/>
      <c r="AG103"/>
      <c r="AH103"/>
      <c r="AI103"/>
      <c r="AJ103"/>
      <c r="AK103"/>
      <c r="AM103"/>
      <c r="AN103" s="41" t="s">
        <v>144</v>
      </c>
      <c r="AO103" s="70">
        <v>0</v>
      </c>
      <c r="AP103" s="70">
        <v>0</v>
      </c>
      <c r="AQ103" s="70">
        <v>0</v>
      </c>
      <c r="AR103" s="70">
        <v>0</v>
      </c>
      <c r="AS103" s="70">
        <v>0</v>
      </c>
      <c r="AT103" s="70">
        <v>0</v>
      </c>
      <c r="AU103" s="70">
        <v>0</v>
      </c>
      <c r="AV103" s="70">
        <v>0</v>
      </c>
      <c r="AW103" s="71">
        <v>0</v>
      </c>
      <c r="AX103"/>
    </row>
    <row r="104" spans="3:50" x14ac:dyDescent="0.25">
      <c r="C104" s="40" t="s">
        <v>575</v>
      </c>
      <c r="D104" s="41" t="s">
        <v>422</v>
      </c>
      <c r="E104" s="70">
        <v>5.0127423695895809E-3</v>
      </c>
      <c r="F104" s="70">
        <v>7.7051685697357881E-3</v>
      </c>
      <c r="G104" s="70">
        <v>2.880978703037166E-3</v>
      </c>
      <c r="H104" s="70">
        <v>3.2596123114905081E-3</v>
      </c>
      <c r="I104" s="70">
        <v>0</v>
      </c>
      <c r="J104" s="70">
        <v>0</v>
      </c>
      <c r="K104" s="70">
        <v>0</v>
      </c>
      <c r="L104" s="70">
        <v>0</v>
      </c>
      <c r="M104" s="71">
        <v>0</v>
      </c>
      <c r="N104"/>
      <c r="P104" s="41" t="s">
        <v>422</v>
      </c>
      <c r="Q104" s="70">
        <v>2.5998623770499382E-3</v>
      </c>
      <c r="R104" s="70">
        <v>4.4029463968899649E-3</v>
      </c>
      <c r="S104" s="70">
        <v>1.6380602385639696E-3</v>
      </c>
      <c r="T104" s="70">
        <v>1.6009738223041893E-3</v>
      </c>
      <c r="U104" s="70">
        <v>0</v>
      </c>
      <c r="V104" s="70">
        <v>0</v>
      </c>
      <c r="W104" s="70">
        <v>0</v>
      </c>
      <c r="X104" s="70">
        <v>0</v>
      </c>
      <c r="Y104" s="71">
        <v>0</v>
      </c>
      <c r="AA104"/>
      <c r="AB104"/>
      <c r="AC104"/>
      <c r="AD104"/>
      <c r="AE104"/>
      <c r="AF104"/>
      <c r="AG104"/>
      <c r="AH104"/>
      <c r="AI104"/>
      <c r="AJ104"/>
      <c r="AK104"/>
      <c r="AM104"/>
      <c r="AN104" s="41" t="s">
        <v>422</v>
      </c>
      <c r="AO104" s="70">
        <v>3.7438522545620006E-3</v>
      </c>
      <c r="AP104" s="70">
        <v>6.0304474113019235E-3</v>
      </c>
      <c r="AQ104" s="70">
        <v>2.2116643170325728E-3</v>
      </c>
      <c r="AR104" s="70">
        <v>2.2874945822416058E-3</v>
      </c>
      <c r="AS104" s="70">
        <v>0</v>
      </c>
      <c r="AT104" s="70">
        <v>0</v>
      </c>
      <c r="AU104" s="70">
        <v>0</v>
      </c>
      <c r="AV104" s="70">
        <v>0</v>
      </c>
      <c r="AW104" s="71">
        <v>0</v>
      </c>
      <c r="AX104"/>
    </row>
    <row r="105" spans="3:50" hidden="1" x14ac:dyDescent="0.25">
      <c r="C105" s="40" t="s">
        <v>576</v>
      </c>
      <c r="D105" s="41" t="s">
        <v>76</v>
      </c>
      <c r="E105" s="70">
        <v>0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1">
        <v>0</v>
      </c>
      <c r="N105"/>
      <c r="P105" s="41" t="s">
        <v>76</v>
      </c>
      <c r="Q105" s="70">
        <v>0</v>
      </c>
      <c r="R105" s="70">
        <v>0</v>
      </c>
      <c r="S105" s="70">
        <v>0</v>
      </c>
      <c r="T105" s="70">
        <v>0</v>
      </c>
      <c r="U105" s="70">
        <v>0</v>
      </c>
      <c r="V105" s="70">
        <v>0</v>
      </c>
      <c r="W105" s="70">
        <v>0</v>
      </c>
      <c r="X105" s="70">
        <v>0</v>
      </c>
      <c r="Y105" s="71">
        <v>0</v>
      </c>
      <c r="AA105"/>
      <c r="AB105"/>
      <c r="AC105"/>
      <c r="AD105"/>
      <c r="AE105"/>
      <c r="AF105"/>
      <c r="AG105"/>
      <c r="AH105"/>
      <c r="AI105"/>
      <c r="AJ105"/>
      <c r="AK105"/>
      <c r="AM105"/>
      <c r="AN105" s="41" t="s">
        <v>76</v>
      </c>
      <c r="AO105" s="70">
        <v>0</v>
      </c>
      <c r="AP105" s="70">
        <v>0</v>
      </c>
      <c r="AQ105" s="70">
        <v>0</v>
      </c>
      <c r="AR105" s="70">
        <v>0</v>
      </c>
      <c r="AS105" s="70">
        <v>0</v>
      </c>
      <c r="AT105" s="70">
        <v>0</v>
      </c>
      <c r="AU105" s="70">
        <v>0</v>
      </c>
      <c r="AV105" s="70">
        <v>0</v>
      </c>
      <c r="AW105" s="71">
        <v>0</v>
      </c>
      <c r="AX105"/>
    </row>
    <row r="106" spans="3:50" hidden="1" x14ac:dyDescent="0.25">
      <c r="C106" s="40" t="s">
        <v>576</v>
      </c>
      <c r="D106" s="41" t="s">
        <v>123</v>
      </c>
      <c r="E106" s="70">
        <v>0</v>
      </c>
      <c r="F106" s="70">
        <v>0</v>
      </c>
      <c r="G106" s="70">
        <v>0</v>
      </c>
      <c r="H106" s="70">
        <v>0</v>
      </c>
      <c r="I106" s="70">
        <v>0</v>
      </c>
      <c r="J106" s="70">
        <v>0</v>
      </c>
      <c r="K106" s="70">
        <v>0</v>
      </c>
      <c r="L106" s="70">
        <v>0</v>
      </c>
      <c r="M106" s="71">
        <v>0</v>
      </c>
      <c r="N106"/>
      <c r="P106" s="41" t="s">
        <v>123</v>
      </c>
      <c r="Q106" s="70">
        <v>0</v>
      </c>
      <c r="R106" s="70">
        <v>0</v>
      </c>
      <c r="S106" s="70">
        <v>0</v>
      </c>
      <c r="T106" s="70">
        <v>0</v>
      </c>
      <c r="U106" s="70">
        <v>0</v>
      </c>
      <c r="V106" s="70">
        <v>0</v>
      </c>
      <c r="W106" s="70">
        <v>0</v>
      </c>
      <c r="X106" s="70">
        <v>0</v>
      </c>
      <c r="Y106" s="71">
        <v>0</v>
      </c>
      <c r="AA106"/>
      <c r="AB106"/>
      <c r="AC106"/>
      <c r="AD106"/>
      <c r="AE106"/>
      <c r="AF106"/>
      <c r="AG106"/>
      <c r="AH106"/>
      <c r="AI106"/>
      <c r="AJ106"/>
      <c r="AK106"/>
      <c r="AM106"/>
      <c r="AN106" s="41" t="s">
        <v>123</v>
      </c>
      <c r="AO106" s="70">
        <v>0</v>
      </c>
      <c r="AP106" s="70">
        <v>0</v>
      </c>
      <c r="AQ106" s="70">
        <v>0</v>
      </c>
      <c r="AR106" s="70">
        <v>0</v>
      </c>
      <c r="AS106" s="70">
        <v>0</v>
      </c>
      <c r="AT106" s="70">
        <v>0</v>
      </c>
      <c r="AU106" s="70">
        <v>0</v>
      </c>
      <c r="AV106" s="70">
        <v>0</v>
      </c>
      <c r="AW106" s="71">
        <v>0</v>
      </c>
      <c r="AX106"/>
    </row>
    <row r="107" spans="3:50" x14ac:dyDescent="0.25">
      <c r="C107" s="40" t="s">
        <v>575</v>
      </c>
      <c r="D107" s="41" t="s">
        <v>77</v>
      </c>
      <c r="E107" s="70">
        <v>5.270909358581319E-3</v>
      </c>
      <c r="F107" s="70">
        <v>2.0642684168222389E-2</v>
      </c>
      <c r="G107" s="70">
        <v>3.1827955195458217E-2</v>
      </c>
      <c r="H107" s="70">
        <v>1.7555340591884593E-2</v>
      </c>
      <c r="I107" s="70">
        <v>8.1442487073471233E-3</v>
      </c>
      <c r="J107" s="70">
        <v>7.4203933493013265E-3</v>
      </c>
      <c r="K107" s="70">
        <v>1.9901843181364287E-2</v>
      </c>
      <c r="L107" s="70">
        <v>0</v>
      </c>
      <c r="M107" s="71">
        <v>0</v>
      </c>
      <c r="N107"/>
      <c r="P107" s="41" t="s">
        <v>77</v>
      </c>
      <c r="Q107" s="70">
        <v>3.5783151119485684E-3</v>
      </c>
      <c r="R107" s="70">
        <v>1.6986049382497485E-2</v>
      </c>
      <c r="S107" s="70">
        <v>3.1805683765484774E-2</v>
      </c>
      <c r="T107" s="70">
        <v>1.4809996451477112E-2</v>
      </c>
      <c r="U107" s="70">
        <v>7.1723387854447833E-3</v>
      </c>
      <c r="V107" s="70">
        <v>6.3617035330369651E-3</v>
      </c>
      <c r="W107" s="70">
        <v>2.2140588199774193E-2</v>
      </c>
      <c r="X107" s="70">
        <v>0</v>
      </c>
      <c r="Y107" s="71">
        <v>0</v>
      </c>
      <c r="AA107"/>
      <c r="AB107"/>
      <c r="AC107"/>
      <c r="AD107"/>
      <c r="AE107"/>
      <c r="AF107"/>
      <c r="AG107"/>
      <c r="AH107"/>
      <c r="AI107"/>
      <c r="AJ107"/>
      <c r="AK107"/>
      <c r="AM107"/>
      <c r="AN107" s="41" t="s">
        <v>77</v>
      </c>
      <c r="AO107" s="70">
        <v>5.6526398502432856E-3</v>
      </c>
      <c r="AP107" s="70">
        <v>2.4084160016949577E-2</v>
      </c>
      <c r="AQ107" s="70">
        <v>3.9796321241763362E-2</v>
      </c>
      <c r="AR107" s="70">
        <v>1.9915375277359471E-2</v>
      </c>
      <c r="AS107" s="70">
        <v>9.3655244833657988E-3</v>
      </c>
      <c r="AT107" s="70">
        <v>8.2337631072348805E-3</v>
      </c>
      <c r="AU107" s="70">
        <v>2.4778618253606107E-2</v>
      </c>
      <c r="AV107" s="70">
        <v>0</v>
      </c>
      <c r="AW107" s="71">
        <v>0</v>
      </c>
      <c r="AX107"/>
    </row>
    <row r="108" spans="3:50" x14ac:dyDescent="0.25">
      <c r="C108" s="40" t="s">
        <v>575</v>
      </c>
      <c r="D108" s="41" t="s">
        <v>148</v>
      </c>
      <c r="E108" s="70">
        <v>3.6573656773829562E-3</v>
      </c>
      <c r="F108" s="70">
        <v>2.1502796008564988E-3</v>
      </c>
      <c r="G108" s="70">
        <v>4.4998143552199546E-3</v>
      </c>
      <c r="H108" s="70">
        <v>6.5192246229810163E-3</v>
      </c>
      <c r="I108" s="70">
        <v>5.0585395697808214E-3</v>
      </c>
      <c r="J108" s="70">
        <v>1.6428915164504781E-3</v>
      </c>
      <c r="K108" s="70">
        <v>4.2278526965592528E-3</v>
      </c>
      <c r="L108" s="70">
        <v>0</v>
      </c>
      <c r="M108" s="71">
        <v>0</v>
      </c>
      <c r="N108"/>
      <c r="P108" s="41" t="s">
        <v>148</v>
      </c>
      <c r="Q108" s="70">
        <v>2.1874736201752429E-3</v>
      </c>
      <c r="R108" s="70">
        <v>1.4169536797104846E-3</v>
      </c>
      <c r="S108" s="70">
        <v>2.9504202644274743E-3</v>
      </c>
      <c r="T108" s="70">
        <v>3.6924420754613774E-3</v>
      </c>
      <c r="U108" s="70">
        <v>3.0502706493033215E-3</v>
      </c>
      <c r="V108" s="70">
        <v>1.0858650727282495E-3</v>
      </c>
      <c r="W108" s="70">
        <v>2.7774649226704803E-3</v>
      </c>
      <c r="X108" s="70">
        <v>0</v>
      </c>
      <c r="Y108" s="71">
        <v>0</v>
      </c>
      <c r="AA108"/>
      <c r="AB108"/>
      <c r="AC108"/>
      <c r="AD108"/>
      <c r="AE108"/>
      <c r="AF108"/>
      <c r="AG108"/>
      <c r="AH108"/>
      <c r="AI108"/>
      <c r="AJ108"/>
      <c r="AK108"/>
      <c r="AM108"/>
      <c r="AN108" s="41" t="s">
        <v>148</v>
      </c>
      <c r="AO108" s="70">
        <v>3.8951899657693346E-3</v>
      </c>
      <c r="AP108" s="70">
        <v>2.3998233010420595E-3</v>
      </c>
      <c r="AQ108" s="70">
        <v>4.9259579574408453E-3</v>
      </c>
      <c r="AR108" s="70">
        <v>6.5238957210939372E-3</v>
      </c>
      <c r="AS108" s="70">
        <v>5.1634115372644028E-3</v>
      </c>
      <c r="AT108" s="70">
        <v>1.7078806139226408E-3</v>
      </c>
      <c r="AU108" s="70">
        <v>4.320897598732539E-3</v>
      </c>
      <c r="AV108" s="70">
        <v>0</v>
      </c>
      <c r="AW108" s="71">
        <v>0</v>
      </c>
      <c r="AX108"/>
    </row>
    <row r="109" spans="3:50" x14ac:dyDescent="0.25">
      <c r="C109" s="40" t="s">
        <v>575</v>
      </c>
      <c r="D109" s="41" t="s">
        <v>78</v>
      </c>
      <c r="E109" s="70">
        <v>1.0498790885664015E-2</v>
      </c>
      <c r="F109" s="70">
        <v>4.6589391351890812E-3</v>
      </c>
      <c r="G109" s="70">
        <v>1.4926213470973509E-2</v>
      </c>
      <c r="H109" s="70">
        <v>4.1210812795272845E-3</v>
      </c>
      <c r="I109" s="70">
        <v>2.7316113676816439E-3</v>
      </c>
      <c r="J109" s="70">
        <v>1.1445477564604999E-2</v>
      </c>
      <c r="K109" s="70">
        <v>1.0569631741398132E-2</v>
      </c>
      <c r="L109" s="70">
        <v>9.3524048209354133E-3</v>
      </c>
      <c r="M109" s="71">
        <v>1.2804444958302763E-2</v>
      </c>
      <c r="N109"/>
      <c r="P109" s="41" t="s">
        <v>78</v>
      </c>
      <c r="Q109" s="70">
        <v>1.2384884918615864E-2</v>
      </c>
      <c r="R109" s="70">
        <v>3.9408724768954968E-3</v>
      </c>
      <c r="S109" s="70">
        <v>1.4775873682842645E-2</v>
      </c>
      <c r="T109" s="70">
        <v>2.9962189921705256E-3</v>
      </c>
      <c r="U109" s="70">
        <v>2.7720417092353409E-3</v>
      </c>
      <c r="V109" s="70">
        <v>1.4592249880185251E-2</v>
      </c>
      <c r="W109" s="70">
        <v>1.0698716201700754E-2</v>
      </c>
      <c r="X109" s="70">
        <v>8.7419349901827828E-3</v>
      </c>
      <c r="Y109" s="71">
        <v>1.2977086563173172E-2</v>
      </c>
      <c r="AA109"/>
      <c r="AB109"/>
      <c r="AC109"/>
      <c r="AD109"/>
      <c r="AE109"/>
      <c r="AF109"/>
      <c r="AG109"/>
      <c r="AH109"/>
      <c r="AI109"/>
      <c r="AJ109"/>
      <c r="AK109"/>
      <c r="AM109"/>
      <c r="AN109" s="41" t="s">
        <v>78</v>
      </c>
      <c r="AO109" s="70">
        <v>1.310402664491327E-2</v>
      </c>
      <c r="AP109" s="70">
        <v>4.1822403472887779E-3</v>
      </c>
      <c r="AQ109" s="70">
        <v>1.5157606498870197E-2</v>
      </c>
      <c r="AR109" s="70">
        <v>3.3115653415152885E-3</v>
      </c>
      <c r="AS109" s="70">
        <v>2.8162630545154953E-3</v>
      </c>
      <c r="AT109" s="70">
        <v>1.3402807658369474E-2</v>
      </c>
      <c r="AU109" s="70">
        <v>9.2428985532327125E-3</v>
      </c>
      <c r="AV109" s="70">
        <v>8.8109945801903705E-3</v>
      </c>
      <c r="AW109" s="71">
        <v>1.2623877882161398E-2</v>
      </c>
      <c r="AX109"/>
    </row>
    <row r="110" spans="3:50" hidden="1" x14ac:dyDescent="0.25">
      <c r="C110" s="40" t="s">
        <v>576</v>
      </c>
      <c r="D110" s="41" t="s">
        <v>79</v>
      </c>
      <c r="E110" s="70">
        <v>0</v>
      </c>
      <c r="F110" s="70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70">
        <v>0</v>
      </c>
      <c r="M110" s="71">
        <v>0</v>
      </c>
      <c r="N110"/>
      <c r="P110" s="41" t="s">
        <v>79</v>
      </c>
      <c r="Q110" s="70">
        <v>0</v>
      </c>
      <c r="R110" s="70">
        <v>0</v>
      </c>
      <c r="S110" s="70">
        <v>0</v>
      </c>
      <c r="T110" s="70">
        <v>0</v>
      </c>
      <c r="U110" s="70">
        <v>0</v>
      </c>
      <c r="V110" s="70">
        <v>0</v>
      </c>
      <c r="W110" s="70">
        <v>0</v>
      </c>
      <c r="X110" s="70">
        <v>0</v>
      </c>
      <c r="Y110" s="71">
        <v>0</v>
      </c>
      <c r="AA110"/>
      <c r="AB110"/>
      <c r="AC110"/>
      <c r="AD110"/>
      <c r="AE110"/>
      <c r="AF110"/>
      <c r="AG110"/>
      <c r="AH110"/>
      <c r="AI110"/>
      <c r="AJ110"/>
      <c r="AK110"/>
      <c r="AM110"/>
      <c r="AN110" s="41" t="s">
        <v>79</v>
      </c>
      <c r="AO110" s="70">
        <v>0</v>
      </c>
      <c r="AP110" s="70">
        <v>0</v>
      </c>
      <c r="AQ110" s="70">
        <v>0</v>
      </c>
      <c r="AR110" s="70">
        <v>0</v>
      </c>
      <c r="AS110" s="70">
        <v>0</v>
      </c>
      <c r="AT110" s="70">
        <v>0</v>
      </c>
      <c r="AU110" s="70">
        <v>0</v>
      </c>
      <c r="AV110" s="70">
        <v>0</v>
      </c>
      <c r="AW110" s="71">
        <v>0</v>
      </c>
      <c r="AX110"/>
    </row>
    <row r="111" spans="3:50" x14ac:dyDescent="0.25">
      <c r="C111" s="40" t="s">
        <v>575</v>
      </c>
      <c r="D111" s="41" t="s">
        <v>55</v>
      </c>
      <c r="E111" s="70">
        <v>8.206984436811833E-2</v>
      </c>
      <c r="F111" s="70">
        <v>8.1357907302019777E-2</v>
      </c>
      <c r="G111" s="70">
        <v>0.10788436618523407</v>
      </c>
      <c r="H111" s="70">
        <v>7.5306660251749633E-2</v>
      </c>
      <c r="I111" s="70">
        <v>5.0809059024886076E-2</v>
      </c>
      <c r="J111" s="70">
        <v>5.254446246300927E-2</v>
      </c>
      <c r="K111" s="70">
        <v>0.12078709624296768</v>
      </c>
      <c r="L111" s="70">
        <v>7.4017453309419085E-2</v>
      </c>
      <c r="M111" s="71">
        <v>6.1798829319354244E-2</v>
      </c>
      <c r="N111"/>
      <c r="P111" s="41" t="s">
        <v>55</v>
      </c>
      <c r="Q111" s="70">
        <v>8.9235829081496992E-2</v>
      </c>
      <c r="R111" s="70">
        <v>8.8866822285267877E-2</v>
      </c>
      <c r="S111" s="70">
        <v>0.1212500539578379</v>
      </c>
      <c r="T111" s="70">
        <v>7.1760137611409883E-2</v>
      </c>
      <c r="U111" s="70">
        <v>5.3192253075668536E-2</v>
      </c>
      <c r="V111" s="70">
        <v>5.9768275149912398E-2</v>
      </c>
      <c r="W111" s="70">
        <v>0.13384998438910428</v>
      </c>
      <c r="X111" s="70">
        <v>6.694557145675592E-2</v>
      </c>
      <c r="Y111" s="71">
        <v>6.0461204899733105E-2</v>
      </c>
      <c r="AA111"/>
      <c r="AB111"/>
      <c r="AC111"/>
      <c r="AD111"/>
      <c r="AE111"/>
      <c r="AF111"/>
      <c r="AG111"/>
      <c r="AH111"/>
      <c r="AI111"/>
      <c r="AJ111"/>
      <c r="AK111"/>
      <c r="AM111"/>
      <c r="AN111" s="41" t="s">
        <v>55</v>
      </c>
      <c r="AO111" s="70">
        <v>6.4577604790746604E-2</v>
      </c>
      <c r="AP111" s="70">
        <v>6.9926271857495045E-2</v>
      </c>
      <c r="AQ111" s="70">
        <v>9.1130867103935531E-2</v>
      </c>
      <c r="AR111" s="70">
        <v>5.7326809083315756E-2</v>
      </c>
      <c r="AS111" s="70">
        <v>4.2112263014447641E-2</v>
      </c>
      <c r="AT111" s="70">
        <v>4.5810873115370833E-2</v>
      </c>
      <c r="AU111" s="70">
        <v>9.7344097798758328E-2</v>
      </c>
      <c r="AV111" s="70">
        <v>5.7014812971900752E-2</v>
      </c>
      <c r="AW111" s="71">
        <v>4.9816648811999764E-2</v>
      </c>
      <c r="AX111"/>
    </row>
    <row r="112" spans="3:50" hidden="1" x14ac:dyDescent="0.25">
      <c r="C112" s="40" t="s">
        <v>576</v>
      </c>
      <c r="D112" s="41" t="s">
        <v>149</v>
      </c>
      <c r="E112" s="70">
        <v>0</v>
      </c>
      <c r="F112" s="70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70">
        <v>0</v>
      </c>
      <c r="M112" s="71">
        <v>0</v>
      </c>
      <c r="N112"/>
      <c r="P112" s="41" t="s">
        <v>149</v>
      </c>
      <c r="Q112" s="70">
        <v>0</v>
      </c>
      <c r="R112" s="70">
        <v>0</v>
      </c>
      <c r="S112" s="70">
        <v>0</v>
      </c>
      <c r="T112" s="70">
        <v>0</v>
      </c>
      <c r="U112" s="70">
        <v>0</v>
      </c>
      <c r="V112" s="70">
        <v>0</v>
      </c>
      <c r="W112" s="70">
        <v>0</v>
      </c>
      <c r="X112" s="70">
        <v>0</v>
      </c>
      <c r="Y112" s="71">
        <v>0</v>
      </c>
      <c r="AA112"/>
      <c r="AB112"/>
      <c r="AC112"/>
      <c r="AD112"/>
      <c r="AE112"/>
      <c r="AF112"/>
      <c r="AG112"/>
      <c r="AH112"/>
      <c r="AI112"/>
      <c r="AJ112"/>
      <c r="AK112"/>
      <c r="AM112"/>
      <c r="AN112" s="41" t="s">
        <v>149</v>
      </c>
      <c r="AO112" s="70">
        <v>0</v>
      </c>
      <c r="AP112" s="70">
        <v>0</v>
      </c>
      <c r="AQ112" s="70">
        <v>0</v>
      </c>
      <c r="AR112" s="70">
        <v>0</v>
      </c>
      <c r="AS112" s="70">
        <v>0</v>
      </c>
      <c r="AT112" s="70">
        <v>0</v>
      </c>
      <c r="AU112" s="70">
        <v>0</v>
      </c>
      <c r="AV112" s="70">
        <v>0</v>
      </c>
      <c r="AW112" s="71">
        <v>0</v>
      </c>
      <c r="AX112"/>
    </row>
    <row r="113" spans="3:50" hidden="1" x14ac:dyDescent="0.25">
      <c r="C113" s="40" t="s">
        <v>576</v>
      </c>
      <c r="D113" s="41" t="s">
        <v>125</v>
      </c>
      <c r="E113" s="70">
        <v>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1">
        <v>0</v>
      </c>
      <c r="N113"/>
      <c r="P113" s="41" t="s">
        <v>125</v>
      </c>
      <c r="Q113" s="70">
        <v>0</v>
      </c>
      <c r="R113" s="70">
        <v>0</v>
      </c>
      <c r="S113" s="70">
        <v>0</v>
      </c>
      <c r="T113" s="70">
        <v>0</v>
      </c>
      <c r="U113" s="70">
        <v>0</v>
      </c>
      <c r="V113" s="70">
        <v>0</v>
      </c>
      <c r="W113" s="70">
        <v>0</v>
      </c>
      <c r="X113" s="70">
        <v>0</v>
      </c>
      <c r="Y113" s="71">
        <v>0</v>
      </c>
      <c r="AA113"/>
      <c r="AB113"/>
      <c r="AC113"/>
      <c r="AD113"/>
      <c r="AE113"/>
      <c r="AF113"/>
      <c r="AG113"/>
      <c r="AH113"/>
      <c r="AI113"/>
      <c r="AJ113"/>
      <c r="AK113"/>
      <c r="AM113"/>
      <c r="AN113" s="41" t="s">
        <v>125</v>
      </c>
      <c r="AO113" s="70">
        <v>0</v>
      </c>
      <c r="AP113" s="70">
        <v>0</v>
      </c>
      <c r="AQ113" s="70">
        <v>0</v>
      </c>
      <c r="AR113" s="70">
        <v>0</v>
      </c>
      <c r="AS113" s="70">
        <v>0</v>
      </c>
      <c r="AT113" s="70">
        <v>0</v>
      </c>
      <c r="AU113" s="70">
        <v>0</v>
      </c>
      <c r="AV113" s="70">
        <v>0</v>
      </c>
      <c r="AW113" s="71">
        <v>0</v>
      </c>
      <c r="AX113"/>
    </row>
    <row r="114" spans="3:50" x14ac:dyDescent="0.25">
      <c r="C114" s="40" t="s">
        <v>575</v>
      </c>
      <c r="D114" s="41" t="s">
        <v>423</v>
      </c>
      <c r="E114" s="70">
        <v>1.7856550071928549E-2</v>
      </c>
      <c r="F114" s="70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70">
        <v>0</v>
      </c>
      <c r="M114" s="71">
        <v>0</v>
      </c>
      <c r="N114"/>
      <c r="P114" s="41" t="s">
        <v>423</v>
      </c>
      <c r="Q114" s="70">
        <v>1.3709342349845603E-2</v>
      </c>
      <c r="R114" s="70">
        <v>0</v>
      </c>
      <c r="S114" s="70">
        <v>0</v>
      </c>
      <c r="T114" s="70">
        <v>0</v>
      </c>
      <c r="U114" s="70">
        <v>0</v>
      </c>
      <c r="V114" s="70">
        <v>0</v>
      </c>
      <c r="W114" s="70">
        <v>0</v>
      </c>
      <c r="X114" s="70">
        <v>0</v>
      </c>
      <c r="Y114" s="71">
        <v>0</v>
      </c>
      <c r="AA114"/>
      <c r="AB114"/>
      <c r="AC114"/>
      <c r="AD114"/>
      <c r="AE114"/>
      <c r="AF114"/>
      <c r="AG114"/>
      <c r="AH114"/>
      <c r="AI114"/>
      <c r="AJ114"/>
      <c r="AK114"/>
      <c r="AM114"/>
      <c r="AN114" s="41" t="s">
        <v>423</v>
      </c>
      <c r="AO114" s="70">
        <v>1.3033805054692342E-2</v>
      </c>
      <c r="AP114" s="70">
        <v>0</v>
      </c>
      <c r="AQ114" s="70">
        <v>0</v>
      </c>
      <c r="AR114" s="70">
        <v>0</v>
      </c>
      <c r="AS114" s="70">
        <v>0</v>
      </c>
      <c r="AT114" s="70">
        <v>0</v>
      </c>
      <c r="AU114" s="70">
        <v>0</v>
      </c>
      <c r="AV114" s="70">
        <v>0</v>
      </c>
      <c r="AW114" s="71">
        <v>0</v>
      </c>
      <c r="AX114"/>
    </row>
    <row r="115" spans="3:50" x14ac:dyDescent="0.25">
      <c r="C115" s="40" t="s">
        <v>575</v>
      </c>
      <c r="D115" s="41" t="s">
        <v>80</v>
      </c>
      <c r="E115" s="70">
        <v>3.2270873623967255E-3</v>
      </c>
      <c r="F115" s="70">
        <v>3.5837993347608318E-3</v>
      </c>
      <c r="G115" s="70">
        <v>1.0097144406835019E-2</v>
      </c>
      <c r="H115" s="70">
        <v>5.9371509959291399E-3</v>
      </c>
      <c r="I115" s="70">
        <v>1.4897399033004518E-2</v>
      </c>
      <c r="J115" s="70">
        <v>6.6810921668986108E-3</v>
      </c>
      <c r="K115" s="70">
        <v>1.232264383509343E-2</v>
      </c>
      <c r="L115" s="70">
        <v>7.7187932550862315E-3</v>
      </c>
      <c r="M115" s="71">
        <v>1.3641291378658212E-2</v>
      </c>
      <c r="N115"/>
      <c r="P115" s="41" t="s">
        <v>80</v>
      </c>
      <c r="Q115" s="70">
        <v>2.4775919909359526E-3</v>
      </c>
      <c r="R115" s="70">
        <v>3.0314403668426902E-3</v>
      </c>
      <c r="S115" s="70">
        <v>7.8219774875354087E-3</v>
      </c>
      <c r="T115" s="70">
        <v>3.968322897614787E-3</v>
      </c>
      <c r="U115" s="70">
        <v>1.0637035767597154E-2</v>
      </c>
      <c r="V115" s="70">
        <v>5.5559239502288669E-3</v>
      </c>
      <c r="W115" s="70">
        <v>9.975790299654376E-3</v>
      </c>
      <c r="X115" s="70">
        <v>5.4376428856711938E-3</v>
      </c>
      <c r="Y115" s="71">
        <v>1.0419554387158839E-2</v>
      </c>
      <c r="AA115"/>
      <c r="AB115"/>
      <c r="AC115"/>
      <c r="AD115"/>
      <c r="AE115"/>
      <c r="AF115"/>
      <c r="AG115"/>
      <c r="AH115"/>
      <c r="AI115"/>
      <c r="AJ115"/>
      <c r="AK115"/>
      <c r="AM115"/>
      <c r="AN115" s="41" t="s">
        <v>80</v>
      </c>
      <c r="AO115" s="70">
        <v>2.7644491142608E-3</v>
      </c>
      <c r="AP115" s="70">
        <v>3.2171079594529059E-3</v>
      </c>
      <c r="AQ115" s="70">
        <v>1.4649633978853986E-2</v>
      </c>
      <c r="AR115" s="70">
        <v>7.9171075840447566E-3</v>
      </c>
      <c r="AS115" s="70">
        <v>1.9949160417573691E-2</v>
      </c>
      <c r="AT115" s="70">
        <v>6.4885155413610153E-3</v>
      </c>
      <c r="AU115" s="70">
        <v>1.3427845880337852E-2</v>
      </c>
      <c r="AV115" s="70">
        <v>8.3462729241790701E-3</v>
      </c>
      <c r="AW115" s="71">
        <v>1.5435804228215293E-2</v>
      </c>
      <c r="AX115"/>
    </row>
    <row r="116" spans="3:50" x14ac:dyDescent="0.25">
      <c r="C116" s="40" t="s">
        <v>575</v>
      </c>
      <c r="D116" s="41" t="s">
        <v>81</v>
      </c>
      <c r="E116" s="70">
        <v>0.12645879677445301</v>
      </c>
      <c r="F116" s="70">
        <v>0.10335677281450237</v>
      </c>
      <c r="G116" s="70">
        <v>0.1421831584679866</v>
      </c>
      <c r="H116" s="70">
        <v>0.10591411717835944</v>
      </c>
      <c r="I116" s="70">
        <v>0.16351729159316505</v>
      </c>
      <c r="J116" s="70">
        <v>0.18416813899409859</v>
      </c>
      <c r="K116" s="70">
        <v>0.17104757708335749</v>
      </c>
      <c r="L116" s="70">
        <v>0.13759456090355549</v>
      </c>
      <c r="M116" s="71">
        <v>0.13835898747033151</v>
      </c>
      <c r="N116"/>
      <c r="P116" s="41" t="s">
        <v>81</v>
      </c>
      <c r="Q116" s="70">
        <v>8.4269741370315884E-2</v>
      </c>
      <c r="R116" s="70">
        <v>7.7143214705728519E-2</v>
      </c>
      <c r="S116" s="70">
        <v>0.10413227565111115</v>
      </c>
      <c r="T116" s="70">
        <v>6.7734379976593859E-2</v>
      </c>
      <c r="U116" s="70">
        <v>0.1104262967530819</v>
      </c>
      <c r="V116" s="70">
        <v>0.13431220972460761</v>
      </c>
      <c r="W116" s="70">
        <v>0.12566127571806668</v>
      </c>
      <c r="X116" s="70">
        <v>8.771881816262353E-2</v>
      </c>
      <c r="Y116" s="71">
        <v>9.5087806042134015E-2</v>
      </c>
      <c r="AA116"/>
      <c r="AB116"/>
      <c r="AC116"/>
      <c r="AD116"/>
      <c r="AE116"/>
      <c r="AF116"/>
      <c r="AG116"/>
      <c r="AH116"/>
      <c r="AI116"/>
      <c r="AJ116"/>
      <c r="AK116"/>
      <c r="AM116"/>
      <c r="AN116" s="41" t="s">
        <v>81</v>
      </c>
      <c r="AO116" s="70">
        <v>0.13609514317916782</v>
      </c>
      <c r="AP116" s="70">
        <v>0.11872679056508123</v>
      </c>
      <c r="AQ116" s="70">
        <v>0.13998797262242971</v>
      </c>
      <c r="AR116" s="70">
        <v>0.10118403713549837</v>
      </c>
      <c r="AS116" s="70">
        <v>0.16471213385751246</v>
      </c>
      <c r="AT116" s="70">
        <v>0.21716359593598539</v>
      </c>
      <c r="AU116" s="70">
        <v>0.18993463744428377</v>
      </c>
      <c r="AV116" s="70">
        <v>0.14234340477112309</v>
      </c>
      <c r="AW116" s="71">
        <v>0.14798778131683885</v>
      </c>
      <c r="AX116"/>
    </row>
    <row r="117" spans="3:50" hidden="1" x14ac:dyDescent="0.25">
      <c r="C117" s="40" t="s">
        <v>576</v>
      </c>
      <c r="D117" s="41" t="s">
        <v>313</v>
      </c>
      <c r="E117" s="70">
        <v>0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1">
        <v>0</v>
      </c>
      <c r="N117"/>
      <c r="P117" s="41" t="s">
        <v>313</v>
      </c>
      <c r="Q117" s="70">
        <v>0</v>
      </c>
      <c r="R117" s="70">
        <v>0</v>
      </c>
      <c r="S117" s="70">
        <v>0</v>
      </c>
      <c r="T117" s="70">
        <v>0</v>
      </c>
      <c r="U117" s="70">
        <v>0</v>
      </c>
      <c r="V117" s="70">
        <v>0</v>
      </c>
      <c r="W117" s="70">
        <v>0</v>
      </c>
      <c r="X117" s="70">
        <v>0</v>
      </c>
      <c r="Y117" s="71">
        <v>0</v>
      </c>
      <c r="AA117"/>
      <c r="AB117"/>
      <c r="AC117"/>
      <c r="AD117"/>
      <c r="AE117"/>
      <c r="AF117"/>
      <c r="AG117"/>
      <c r="AH117"/>
      <c r="AI117"/>
      <c r="AJ117"/>
      <c r="AK117"/>
      <c r="AM117"/>
      <c r="AN117" s="41" t="s">
        <v>313</v>
      </c>
      <c r="AO117" s="70">
        <v>0</v>
      </c>
      <c r="AP117" s="70">
        <v>0</v>
      </c>
      <c r="AQ117" s="70">
        <v>0</v>
      </c>
      <c r="AR117" s="70">
        <v>0</v>
      </c>
      <c r="AS117" s="70">
        <v>0</v>
      </c>
      <c r="AT117" s="70">
        <v>0</v>
      </c>
      <c r="AU117" s="70">
        <v>0</v>
      </c>
      <c r="AV117" s="70">
        <v>0</v>
      </c>
      <c r="AW117" s="71">
        <v>0</v>
      </c>
      <c r="AX117"/>
    </row>
    <row r="118" spans="3:50" hidden="1" x14ac:dyDescent="0.25">
      <c r="C118" s="40" t="s">
        <v>576</v>
      </c>
      <c r="D118" s="41" t="s">
        <v>82</v>
      </c>
      <c r="E118" s="70">
        <v>0</v>
      </c>
      <c r="F118" s="70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70">
        <v>0</v>
      </c>
      <c r="M118" s="71">
        <v>0</v>
      </c>
      <c r="N118"/>
      <c r="P118" s="41" t="s">
        <v>82</v>
      </c>
      <c r="Q118" s="70">
        <v>0</v>
      </c>
      <c r="R118" s="70">
        <v>0</v>
      </c>
      <c r="S118" s="70">
        <v>0</v>
      </c>
      <c r="T118" s="70">
        <v>0</v>
      </c>
      <c r="U118" s="70">
        <v>0</v>
      </c>
      <c r="V118" s="70">
        <v>0</v>
      </c>
      <c r="W118" s="70">
        <v>0</v>
      </c>
      <c r="X118" s="70">
        <v>0</v>
      </c>
      <c r="Y118" s="71">
        <v>0</v>
      </c>
      <c r="AA118"/>
      <c r="AB118"/>
      <c r="AC118"/>
      <c r="AD118"/>
      <c r="AE118"/>
      <c r="AF118"/>
      <c r="AG118"/>
      <c r="AH118"/>
      <c r="AI118"/>
      <c r="AJ118"/>
      <c r="AK118"/>
      <c r="AM118"/>
      <c r="AN118" s="41" t="s">
        <v>82</v>
      </c>
      <c r="AO118" s="70">
        <v>0</v>
      </c>
      <c r="AP118" s="70">
        <v>0</v>
      </c>
      <c r="AQ118" s="70">
        <v>0</v>
      </c>
      <c r="AR118" s="70">
        <v>0</v>
      </c>
      <c r="AS118" s="70">
        <v>0</v>
      </c>
      <c r="AT118" s="70">
        <v>0</v>
      </c>
      <c r="AU118" s="70">
        <v>0</v>
      </c>
      <c r="AV118" s="70">
        <v>0</v>
      </c>
      <c r="AW118" s="71">
        <v>0</v>
      </c>
      <c r="AX118"/>
    </row>
    <row r="119" spans="3:50" hidden="1" x14ac:dyDescent="0.25">
      <c r="C119" s="40" t="s">
        <v>576</v>
      </c>
      <c r="D119" s="41">
        <v>0</v>
      </c>
      <c r="E119" s="70">
        <v>0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1">
        <v>0</v>
      </c>
      <c r="N119"/>
      <c r="P119" s="41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0</v>
      </c>
      <c r="V119" s="70">
        <v>0</v>
      </c>
      <c r="W119" s="70">
        <v>0</v>
      </c>
      <c r="X119" s="70">
        <v>0</v>
      </c>
      <c r="Y119" s="71">
        <v>0</v>
      </c>
      <c r="AA119"/>
      <c r="AB119"/>
      <c r="AC119"/>
      <c r="AD119"/>
      <c r="AE119"/>
      <c r="AF119"/>
      <c r="AG119"/>
      <c r="AH119"/>
      <c r="AI119"/>
      <c r="AJ119"/>
      <c r="AK119"/>
      <c r="AM119"/>
      <c r="AN119" s="41">
        <v>0</v>
      </c>
      <c r="AO119" s="70">
        <v>0</v>
      </c>
      <c r="AP119" s="70">
        <v>0</v>
      </c>
      <c r="AQ119" s="70">
        <v>0</v>
      </c>
      <c r="AR119" s="70">
        <v>0</v>
      </c>
      <c r="AS119" s="70">
        <v>0</v>
      </c>
      <c r="AT119" s="70">
        <v>0</v>
      </c>
      <c r="AU119" s="70">
        <v>0</v>
      </c>
      <c r="AV119" s="70">
        <v>0</v>
      </c>
      <c r="AW119" s="71">
        <v>0</v>
      </c>
      <c r="AX119"/>
    </row>
    <row r="120" spans="3:50" hidden="1" x14ac:dyDescent="0.25">
      <c r="C120" s="40" t="s">
        <v>576</v>
      </c>
      <c r="D120" s="41">
        <v>0</v>
      </c>
      <c r="E120" s="70">
        <v>0</v>
      </c>
      <c r="F120" s="70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70">
        <v>0</v>
      </c>
      <c r="M120" s="71">
        <v>0</v>
      </c>
      <c r="N120"/>
      <c r="P120" s="41">
        <v>0</v>
      </c>
      <c r="Q120" s="70">
        <v>0</v>
      </c>
      <c r="R120" s="70">
        <v>0</v>
      </c>
      <c r="S120" s="70">
        <v>0</v>
      </c>
      <c r="T120" s="70">
        <v>0</v>
      </c>
      <c r="U120" s="70">
        <v>0</v>
      </c>
      <c r="V120" s="70">
        <v>0</v>
      </c>
      <c r="W120" s="70">
        <v>0</v>
      </c>
      <c r="X120" s="70">
        <v>0</v>
      </c>
      <c r="Y120" s="71">
        <v>0</v>
      </c>
      <c r="AA120"/>
      <c r="AB120"/>
      <c r="AC120"/>
      <c r="AD120"/>
      <c r="AE120"/>
      <c r="AF120"/>
      <c r="AG120"/>
      <c r="AH120"/>
      <c r="AI120"/>
      <c r="AJ120"/>
      <c r="AK120"/>
      <c r="AM120"/>
      <c r="AN120" s="41">
        <v>0</v>
      </c>
      <c r="AO120" s="70">
        <v>0</v>
      </c>
      <c r="AP120" s="70">
        <v>0</v>
      </c>
      <c r="AQ120" s="70">
        <v>0</v>
      </c>
      <c r="AR120" s="70">
        <v>0</v>
      </c>
      <c r="AS120" s="70">
        <v>0</v>
      </c>
      <c r="AT120" s="70">
        <v>0</v>
      </c>
      <c r="AU120" s="70">
        <v>0</v>
      </c>
      <c r="AV120" s="70">
        <v>0</v>
      </c>
      <c r="AW120" s="71">
        <v>0</v>
      </c>
      <c r="AX120"/>
    </row>
    <row r="121" spans="3:50" hidden="1" x14ac:dyDescent="0.25">
      <c r="C121" s="40" t="s">
        <v>576</v>
      </c>
      <c r="D121" s="41">
        <v>0</v>
      </c>
      <c r="E121" s="70">
        <v>0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1">
        <v>0</v>
      </c>
      <c r="N121"/>
      <c r="P121" s="41">
        <v>0</v>
      </c>
      <c r="Q121" s="70">
        <v>0</v>
      </c>
      <c r="R121" s="70">
        <v>0</v>
      </c>
      <c r="S121" s="70">
        <v>0</v>
      </c>
      <c r="T121" s="70">
        <v>0</v>
      </c>
      <c r="U121" s="70">
        <v>0</v>
      </c>
      <c r="V121" s="70">
        <v>0</v>
      </c>
      <c r="W121" s="70">
        <v>0</v>
      </c>
      <c r="X121" s="70">
        <v>0</v>
      </c>
      <c r="Y121" s="71">
        <v>0</v>
      </c>
      <c r="AA121"/>
      <c r="AB121"/>
      <c r="AC121"/>
      <c r="AD121"/>
      <c r="AE121"/>
      <c r="AF121"/>
      <c r="AG121"/>
      <c r="AH121"/>
      <c r="AI121"/>
      <c r="AJ121"/>
      <c r="AK121"/>
      <c r="AM121"/>
      <c r="AN121" s="41">
        <v>0</v>
      </c>
      <c r="AO121" s="70">
        <v>0</v>
      </c>
      <c r="AP121" s="70">
        <v>0</v>
      </c>
      <c r="AQ121" s="70">
        <v>0</v>
      </c>
      <c r="AR121" s="70">
        <v>0</v>
      </c>
      <c r="AS121" s="70">
        <v>0</v>
      </c>
      <c r="AT121" s="70">
        <v>0</v>
      </c>
      <c r="AU121" s="70">
        <v>0</v>
      </c>
      <c r="AV121" s="70">
        <v>0</v>
      </c>
      <c r="AW121" s="71">
        <v>0</v>
      </c>
      <c r="AX121"/>
    </row>
    <row r="122" spans="3:50" hidden="1" x14ac:dyDescent="0.25">
      <c r="C122" s="40" t="s">
        <v>576</v>
      </c>
      <c r="D122" s="41">
        <v>0</v>
      </c>
      <c r="E122" s="70">
        <v>0</v>
      </c>
      <c r="F122" s="70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70">
        <v>0</v>
      </c>
      <c r="M122" s="71">
        <v>0</v>
      </c>
      <c r="N122"/>
      <c r="P122" s="41">
        <v>0</v>
      </c>
      <c r="Q122" s="70">
        <v>0</v>
      </c>
      <c r="R122" s="70">
        <v>0</v>
      </c>
      <c r="S122" s="70">
        <v>0</v>
      </c>
      <c r="T122" s="70">
        <v>0</v>
      </c>
      <c r="U122" s="70">
        <v>0</v>
      </c>
      <c r="V122" s="70">
        <v>0</v>
      </c>
      <c r="W122" s="70">
        <v>0</v>
      </c>
      <c r="X122" s="70">
        <v>0</v>
      </c>
      <c r="Y122" s="71">
        <v>0</v>
      </c>
      <c r="AA122"/>
      <c r="AB122"/>
      <c r="AC122"/>
      <c r="AD122"/>
      <c r="AE122"/>
      <c r="AF122"/>
      <c r="AG122"/>
      <c r="AH122"/>
      <c r="AI122"/>
      <c r="AJ122"/>
      <c r="AK122"/>
      <c r="AM122"/>
      <c r="AN122" s="41">
        <v>0</v>
      </c>
      <c r="AO122" s="70">
        <v>0</v>
      </c>
      <c r="AP122" s="70">
        <v>0</v>
      </c>
      <c r="AQ122" s="70">
        <v>0</v>
      </c>
      <c r="AR122" s="70">
        <v>0</v>
      </c>
      <c r="AS122" s="70">
        <v>0</v>
      </c>
      <c r="AT122" s="70">
        <v>0</v>
      </c>
      <c r="AU122" s="70">
        <v>0</v>
      </c>
      <c r="AV122" s="70">
        <v>0</v>
      </c>
      <c r="AW122" s="71">
        <v>0</v>
      </c>
      <c r="AX122"/>
    </row>
    <row r="123" spans="3:50" hidden="1" x14ac:dyDescent="0.25">
      <c r="C123" s="40" t="s">
        <v>576</v>
      </c>
      <c r="D123" s="41">
        <v>0</v>
      </c>
      <c r="E123" s="70">
        <v>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1">
        <v>0</v>
      </c>
      <c r="N123"/>
      <c r="P123" s="41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0</v>
      </c>
      <c r="V123" s="70">
        <v>0</v>
      </c>
      <c r="W123" s="70">
        <v>0</v>
      </c>
      <c r="X123" s="70">
        <v>0</v>
      </c>
      <c r="Y123" s="71">
        <v>0</v>
      </c>
      <c r="AA123"/>
      <c r="AB123"/>
      <c r="AC123"/>
      <c r="AD123"/>
      <c r="AE123"/>
      <c r="AF123"/>
      <c r="AG123"/>
      <c r="AH123"/>
      <c r="AI123"/>
      <c r="AJ123"/>
      <c r="AK123"/>
      <c r="AM123"/>
      <c r="AN123" s="41">
        <v>0</v>
      </c>
      <c r="AO123" s="70">
        <v>0</v>
      </c>
      <c r="AP123" s="70">
        <v>0</v>
      </c>
      <c r="AQ123" s="70">
        <v>0</v>
      </c>
      <c r="AR123" s="70">
        <v>0</v>
      </c>
      <c r="AS123" s="70">
        <v>0</v>
      </c>
      <c r="AT123" s="70">
        <v>0</v>
      </c>
      <c r="AU123" s="70">
        <v>0</v>
      </c>
      <c r="AV123" s="70">
        <v>0</v>
      </c>
      <c r="AW123" s="71">
        <v>0</v>
      </c>
      <c r="AX123"/>
    </row>
    <row r="124" spans="3:50" hidden="1" x14ac:dyDescent="0.25">
      <c r="C124" s="40" t="s">
        <v>576</v>
      </c>
      <c r="D124" s="41">
        <v>0</v>
      </c>
      <c r="E124" s="70">
        <v>0</v>
      </c>
      <c r="F124" s="70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70">
        <v>0</v>
      </c>
      <c r="M124" s="71">
        <v>0</v>
      </c>
      <c r="N124"/>
      <c r="P124" s="41">
        <v>0</v>
      </c>
      <c r="Q124" s="70">
        <v>0</v>
      </c>
      <c r="R124" s="70">
        <v>0</v>
      </c>
      <c r="S124" s="70">
        <v>0</v>
      </c>
      <c r="T124" s="70">
        <v>0</v>
      </c>
      <c r="U124" s="70">
        <v>0</v>
      </c>
      <c r="V124" s="70">
        <v>0</v>
      </c>
      <c r="W124" s="70">
        <v>0</v>
      </c>
      <c r="X124" s="70">
        <v>0</v>
      </c>
      <c r="Y124" s="71">
        <v>0</v>
      </c>
      <c r="AA124"/>
      <c r="AB124"/>
      <c r="AC124"/>
      <c r="AD124"/>
      <c r="AE124"/>
      <c r="AF124"/>
      <c r="AG124"/>
      <c r="AH124"/>
      <c r="AI124"/>
      <c r="AJ124"/>
      <c r="AK124"/>
      <c r="AM124"/>
      <c r="AN124" s="41">
        <v>0</v>
      </c>
      <c r="AO124" s="70">
        <v>0</v>
      </c>
      <c r="AP124" s="70">
        <v>0</v>
      </c>
      <c r="AQ124" s="70">
        <v>0</v>
      </c>
      <c r="AR124" s="70">
        <v>0</v>
      </c>
      <c r="AS124" s="70">
        <v>0</v>
      </c>
      <c r="AT124" s="70">
        <v>0</v>
      </c>
      <c r="AU124" s="70">
        <v>0</v>
      </c>
      <c r="AV124" s="70">
        <v>0</v>
      </c>
      <c r="AW124" s="71">
        <v>0</v>
      </c>
      <c r="AX124"/>
    </row>
    <row r="125" spans="3:50" hidden="1" x14ac:dyDescent="0.25">
      <c r="C125" s="40" t="s">
        <v>576</v>
      </c>
      <c r="D125" s="41">
        <v>0</v>
      </c>
      <c r="E125" s="70">
        <v>0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1">
        <v>0</v>
      </c>
      <c r="N125"/>
      <c r="P125" s="41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0</v>
      </c>
      <c r="V125" s="70">
        <v>0</v>
      </c>
      <c r="W125" s="70">
        <v>0</v>
      </c>
      <c r="X125" s="70">
        <v>0</v>
      </c>
      <c r="Y125" s="71">
        <v>0</v>
      </c>
      <c r="AA125"/>
      <c r="AB125"/>
      <c r="AC125"/>
      <c r="AD125"/>
      <c r="AE125"/>
      <c r="AF125"/>
      <c r="AG125"/>
      <c r="AH125"/>
      <c r="AI125"/>
      <c r="AJ125"/>
      <c r="AK125"/>
      <c r="AM125"/>
      <c r="AN125" s="41">
        <v>0</v>
      </c>
      <c r="AO125" s="70">
        <v>0</v>
      </c>
      <c r="AP125" s="70">
        <v>0</v>
      </c>
      <c r="AQ125" s="70">
        <v>0</v>
      </c>
      <c r="AR125" s="70">
        <v>0</v>
      </c>
      <c r="AS125" s="70">
        <v>0</v>
      </c>
      <c r="AT125" s="70">
        <v>0</v>
      </c>
      <c r="AU125" s="70">
        <v>0</v>
      </c>
      <c r="AV125" s="70">
        <v>0</v>
      </c>
      <c r="AW125" s="71">
        <v>0</v>
      </c>
      <c r="AX125"/>
    </row>
    <row r="126" spans="3:50" hidden="1" x14ac:dyDescent="0.25">
      <c r="C126" s="40" t="s">
        <v>576</v>
      </c>
      <c r="D126" s="41">
        <v>0</v>
      </c>
      <c r="E126" s="70">
        <v>0</v>
      </c>
      <c r="F126" s="70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70">
        <v>0</v>
      </c>
      <c r="M126" s="71">
        <v>0</v>
      </c>
      <c r="N126"/>
      <c r="P126" s="41">
        <v>0</v>
      </c>
      <c r="Q126" s="70">
        <v>0</v>
      </c>
      <c r="R126" s="70">
        <v>0</v>
      </c>
      <c r="S126" s="70">
        <v>0</v>
      </c>
      <c r="T126" s="70">
        <v>0</v>
      </c>
      <c r="U126" s="70">
        <v>0</v>
      </c>
      <c r="V126" s="70">
        <v>0</v>
      </c>
      <c r="W126" s="70">
        <v>0</v>
      </c>
      <c r="X126" s="70">
        <v>0</v>
      </c>
      <c r="Y126" s="71">
        <v>0</v>
      </c>
      <c r="AA126"/>
      <c r="AB126"/>
      <c r="AC126"/>
      <c r="AD126"/>
      <c r="AE126"/>
      <c r="AF126"/>
      <c r="AG126"/>
      <c r="AH126"/>
      <c r="AI126"/>
      <c r="AJ126"/>
      <c r="AK126"/>
      <c r="AM126"/>
      <c r="AN126" s="41">
        <v>0</v>
      </c>
      <c r="AO126" s="70">
        <v>0</v>
      </c>
      <c r="AP126" s="70">
        <v>0</v>
      </c>
      <c r="AQ126" s="70">
        <v>0</v>
      </c>
      <c r="AR126" s="70">
        <v>0</v>
      </c>
      <c r="AS126" s="70">
        <v>0</v>
      </c>
      <c r="AT126" s="70">
        <v>0</v>
      </c>
      <c r="AU126" s="70">
        <v>0</v>
      </c>
      <c r="AV126" s="70">
        <v>0</v>
      </c>
      <c r="AW126" s="71">
        <v>0</v>
      </c>
      <c r="AX126"/>
    </row>
    <row r="127" spans="3:50" hidden="1" x14ac:dyDescent="0.25">
      <c r="C127" s="40" t="s">
        <v>576</v>
      </c>
      <c r="D127" s="41">
        <v>0</v>
      </c>
      <c r="E127" s="70">
        <v>0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1">
        <v>0</v>
      </c>
      <c r="N127"/>
      <c r="P127" s="41">
        <v>0</v>
      </c>
      <c r="Q127" s="70">
        <v>0</v>
      </c>
      <c r="R127" s="70">
        <v>0</v>
      </c>
      <c r="S127" s="70">
        <v>0</v>
      </c>
      <c r="T127" s="70">
        <v>0</v>
      </c>
      <c r="U127" s="70">
        <v>0</v>
      </c>
      <c r="V127" s="70">
        <v>0</v>
      </c>
      <c r="W127" s="70">
        <v>0</v>
      </c>
      <c r="X127" s="70">
        <v>0</v>
      </c>
      <c r="Y127" s="71">
        <v>0</v>
      </c>
      <c r="AA127"/>
      <c r="AB127"/>
      <c r="AC127"/>
      <c r="AD127"/>
      <c r="AE127"/>
      <c r="AF127"/>
      <c r="AG127"/>
      <c r="AH127"/>
      <c r="AI127"/>
      <c r="AJ127"/>
      <c r="AK127"/>
      <c r="AM127"/>
      <c r="AN127" s="41">
        <v>0</v>
      </c>
      <c r="AO127" s="70">
        <v>0</v>
      </c>
      <c r="AP127" s="70">
        <v>0</v>
      </c>
      <c r="AQ127" s="70">
        <v>0</v>
      </c>
      <c r="AR127" s="70">
        <v>0</v>
      </c>
      <c r="AS127" s="70">
        <v>0</v>
      </c>
      <c r="AT127" s="70">
        <v>0</v>
      </c>
      <c r="AU127" s="70">
        <v>0</v>
      </c>
      <c r="AV127" s="70">
        <v>0</v>
      </c>
      <c r="AW127" s="71">
        <v>0</v>
      </c>
      <c r="AX127"/>
    </row>
    <row r="128" spans="3:50" hidden="1" x14ac:dyDescent="0.25">
      <c r="C128" s="40" t="s">
        <v>576</v>
      </c>
      <c r="D128" s="41">
        <v>0</v>
      </c>
      <c r="E128" s="70">
        <v>0</v>
      </c>
      <c r="F128" s="70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70">
        <v>0</v>
      </c>
      <c r="M128" s="71">
        <v>0</v>
      </c>
      <c r="N128"/>
      <c r="P128" s="41">
        <v>0</v>
      </c>
      <c r="Q128" s="70">
        <v>0</v>
      </c>
      <c r="R128" s="70">
        <v>0</v>
      </c>
      <c r="S128" s="70">
        <v>0</v>
      </c>
      <c r="T128" s="70">
        <v>0</v>
      </c>
      <c r="U128" s="70">
        <v>0</v>
      </c>
      <c r="V128" s="70">
        <v>0</v>
      </c>
      <c r="W128" s="70">
        <v>0</v>
      </c>
      <c r="X128" s="70">
        <v>0</v>
      </c>
      <c r="Y128" s="71">
        <v>0</v>
      </c>
      <c r="AA128"/>
      <c r="AB128"/>
      <c r="AC128"/>
      <c r="AD128"/>
      <c r="AE128"/>
      <c r="AF128"/>
      <c r="AG128"/>
      <c r="AH128"/>
      <c r="AI128"/>
      <c r="AJ128"/>
      <c r="AK128"/>
      <c r="AM128"/>
      <c r="AN128" s="41">
        <v>0</v>
      </c>
      <c r="AO128" s="70">
        <v>0</v>
      </c>
      <c r="AP128" s="70">
        <v>0</v>
      </c>
      <c r="AQ128" s="70">
        <v>0</v>
      </c>
      <c r="AR128" s="70">
        <v>0</v>
      </c>
      <c r="AS128" s="70">
        <v>0</v>
      </c>
      <c r="AT128" s="70">
        <v>0</v>
      </c>
      <c r="AU128" s="70">
        <v>0</v>
      </c>
      <c r="AV128" s="70">
        <v>0</v>
      </c>
      <c r="AW128" s="71">
        <v>0</v>
      </c>
      <c r="AX128"/>
    </row>
    <row r="129" spans="3:50" hidden="1" x14ac:dyDescent="0.25">
      <c r="C129" s="40" t="s">
        <v>576</v>
      </c>
      <c r="D129" s="41">
        <v>0</v>
      </c>
      <c r="E129" s="70">
        <v>0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1">
        <v>0</v>
      </c>
      <c r="N129"/>
      <c r="P129" s="41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0</v>
      </c>
      <c r="V129" s="70">
        <v>0</v>
      </c>
      <c r="W129" s="70">
        <v>0</v>
      </c>
      <c r="X129" s="70">
        <v>0</v>
      </c>
      <c r="Y129" s="71">
        <v>0</v>
      </c>
      <c r="AA129"/>
      <c r="AB129"/>
      <c r="AC129"/>
      <c r="AD129"/>
      <c r="AE129"/>
      <c r="AF129"/>
      <c r="AG129"/>
      <c r="AH129"/>
      <c r="AI129"/>
      <c r="AJ129"/>
      <c r="AK129"/>
      <c r="AM129"/>
      <c r="AN129" s="41">
        <v>0</v>
      </c>
      <c r="AO129" s="70">
        <v>0</v>
      </c>
      <c r="AP129" s="70">
        <v>0</v>
      </c>
      <c r="AQ129" s="70">
        <v>0</v>
      </c>
      <c r="AR129" s="70">
        <v>0</v>
      </c>
      <c r="AS129" s="70">
        <v>0</v>
      </c>
      <c r="AT129" s="70">
        <v>0</v>
      </c>
      <c r="AU129" s="70">
        <v>0</v>
      </c>
      <c r="AV129" s="70">
        <v>0</v>
      </c>
      <c r="AW129" s="71">
        <v>0</v>
      </c>
      <c r="AX129"/>
    </row>
    <row r="130" spans="3:50" hidden="1" x14ac:dyDescent="0.25">
      <c r="C130" s="40" t="s">
        <v>576</v>
      </c>
      <c r="D130" s="41">
        <v>0</v>
      </c>
      <c r="E130" s="70">
        <v>0</v>
      </c>
      <c r="F130" s="70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70">
        <v>0</v>
      </c>
      <c r="M130" s="71">
        <v>0</v>
      </c>
      <c r="N130"/>
      <c r="P130" s="41">
        <v>0</v>
      </c>
      <c r="Q130" s="70">
        <v>0</v>
      </c>
      <c r="R130" s="70">
        <v>0</v>
      </c>
      <c r="S130" s="70">
        <v>0</v>
      </c>
      <c r="T130" s="70">
        <v>0</v>
      </c>
      <c r="U130" s="70">
        <v>0</v>
      </c>
      <c r="V130" s="70">
        <v>0</v>
      </c>
      <c r="W130" s="70">
        <v>0</v>
      </c>
      <c r="X130" s="70">
        <v>0</v>
      </c>
      <c r="Y130" s="71">
        <v>0</v>
      </c>
      <c r="AA130"/>
      <c r="AB130"/>
      <c r="AC130"/>
      <c r="AD130"/>
      <c r="AE130"/>
      <c r="AF130"/>
      <c r="AG130"/>
      <c r="AH130"/>
      <c r="AI130"/>
      <c r="AJ130"/>
      <c r="AK130"/>
      <c r="AM130"/>
      <c r="AN130" s="41">
        <v>0</v>
      </c>
      <c r="AO130" s="70">
        <v>0</v>
      </c>
      <c r="AP130" s="70">
        <v>0</v>
      </c>
      <c r="AQ130" s="70">
        <v>0</v>
      </c>
      <c r="AR130" s="70">
        <v>0</v>
      </c>
      <c r="AS130" s="70">
        <v>0</v>
      </c>
      <c r="AT130" s="70">
        <v>0</v>
      </c>
      <c r="AU130" s="70">
        <v>0</v>
      </c>
      <c r="AV130" s="70">
        <v>0</v>
      </c>
      <c r="AW130" s="71">
        <v>0</v>
      </c>
      <c r="AX130"/>
    </row>
    <row r="131" spans="3:50" hidden="1" x14ac:dyDescent="0.25">
      <c r="C131" s="40" t="s">
        <v>576</v>
      </c>
      <c r="D131" s="41">
        <v>0</v>
      </c>
      <c r="E131" s="70">
        <v>0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1">
        <v>0</v>
      </c>
      <c r="N131"/>
      <c r="P131" s="41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0</v>
      </c>
      <c r="V131" s="70">
        <v>0</v>
      </c>
      <c r="W131" s="70">
        <v>0</v>
      </c>
      <c r="X131" s="70">
        <v>0</v>
      </c>
      <c r="Y131" s="71">
        <v>0</v>
      </c>
      <c r="AA131"/>
      <c r="AB131"/>
      <c r="AC131"/>
      <c r="AD131"/>
      <c r="AE131"/>
      <c r="AF131"/>
      <c r="AG131"/>
      <c r="AH131"/>
      <c r="AI131"/>
      <c r="AJ131"/>
      <c r="AK131"/>
      <c r="AM131"/>
      <c r="AN131" s="41">
        <v>0</v>
      </c>
      <c r="AO131" s="70">
        <v>0</v>
      </c>
      <c r="AP131" s="70">
        <v>0</v>
      </c>
      <c r="AQ131" s="70">
        <v>0</v>
      </c>
      <c r="AR131" s="70">
        <v>0</v>
      </c>
      <c r="AS131" s="70">
        <v>0</v>
      </c>
      <c r="AT131" s="70">
        <v>0</v>
      </c>
      <c r="AU131" s="70">
        <v>0</v>
      </c>
      <c r="AV131" s="70">
        <v>0</v>
      </c>
      <c r="AW131" s="71">
        <v>0</v>
      </c>
      <c r="AX131"/>
    </row>
    <row r="132" spans="3:50" hidden="1" x14ac:dyDescent="0.25">
      <c r="C132" s="40" t="s">
        <v>576</v>
      </c>
      <c r="D132" s="41">
        <v>0</v>
      </c>
      <c r="E132" s="70">
        <v>0</v>
      </c>
      <c r="F132" s="70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70">
        <v>0</v>
      </c>
      <c r="M132" s="71">
        <v>0</v>
      </c>
      <c r="N132"/>
      <c r="P132" s="41">
        <v>0</v>
      </c>
      <c r="Q132" s="70">
        <v>0</v>
      </c>
      <c r="R132" s="70">
        <v>0</v>
      </c>
      <c r="S132" s="70">
        <v>0</v>
      </c>
      <c r="T132" s="70">
        <v>0</v>
      </c>
      <c r="U132" s="70">
        <v>0</v>
      </c>
      <c r="V132" s="70">
        <v>0</v>
      </c>
      <c r="W132" s="70">
        <v>0</v>
      </c>
      <c r="X132" s="70">
        <v>0</v>
      </c>
      <c r="Y132" s="71">
        <v>0</v>
      </c>
      <c r="AA132"/>
      <c r="AB132"/>
      <c r="AC132"/>
      <c r="AD132"/>
      <c r="AE132"/>
      <c r="AF132"/>
      <c r="AG132"/>
      <c r="AH132"/>
      <c r="AI132"/>
      <c r="AJ132"/>
      <c r="AK132"/>
      <c r="AM132"/>
      <c r="AN132" s="41">
        <v>0</v>
      </c>
      <c r="AO132" s="70">
        <v>0</v>
      </c>
      <c r="AP132" s="70">
        <v>0</v>
      </c>
      <c r="AQ132" s="70">
        <v>0</v>
      </c>
      <c r="AR132" s="70">
        <v>0</v>
      </c>
      <c r="AS132" s="70">
        <v>0</v>
      </c>
      <c r="AT132" s="70">
        <v>0</v>
      </c>
      <c r="AU132" s="70">
        <v>0</v>
      </c>
      <c r="AV132" s="70">
        <v>0</v>
      </c>
      <c r="AW132" s="71">
        <v>0</v>
      </c>
      <c r="AX132"/>
    </row>
    <row r="133" spans="3:50" hidden="1" x14ac:dyDescent="0.25">
      <c r="C133" s="40" t="s">
        <v>576</v>
      </c>
      <c r="D133" s="41">
        <v>0</v>
      </c>
      <c r="E133" s="70">
        <v>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1">
        <v>0</v>
      </c>
      <c r="N133"/>
      <c r="P133" s="41">
        <v>0</v>
      </c>
      <c r="Q133" s="70">
        <v>0</v>
      </c>
      <c r="R133" s="70">
        <v>0</v>
      </c>
      <c r="S133" s="70">
        <v>0</v>
      </c>
      <c r="T133" s="70">
        <v>0</v>
      </c>
      <c r="U133" s="70">
        <v>0</v>
      </c>
      <c r="V133" s="70">
        <v>0</v>
      </c>
      <c r="W133" s="70">
        <v>0</v>
      </c>
      <c r="X133" s="70">
        <v>0</v>
      </c>
      <c r="Y133" s="71">
        <v>0</v>
      </c>
      <c r="AA133"/>
      <c r="AB133"/>
      <c r="AC133"/>
      <c r="AD133"/>
      <c r="AE133"/>
      <c r="AF133"/>
      <c r="AG133"/>
      <c r="AH133"/>
      <c r="AI133"/>
      <c r="AJ133"/>
      <c r="AK133"/>
      <c r="AM133"/>
      <c r="AN133" s="41">
        <v>0</v>
      </c>
      <c r="AO133" s="70">
        <v>0</v>
      </c>
      <c r="AP133" s="70">
        <v>0</v>
      </c>
      <c r="AQ133" s="70">
        <v>0</v>
      </c>
      <c r="AR133" s="70">
        <v>0</v>
      </c>
      <c r="AS133" s="70">
        <v>0</v>
      </c>
      <c r="AT133" s="70">
        <v>0</v>
      </c>
      <c r="AU133" s="70">
        <v>0</v>
      </c>
      <c r="AV133" s="70">
        <v>0</v>
      </c>
      <c r="AW133" s="71">
        <v>0</v>
      </c>
      <c r="AX133"/>
    </row>
    <row r="134" spans="3:50" hidden="1" x14ac:dyDescent="0.25">
      <c r="C134" s="40" t="s">
        <v>576</v>
      </c>
      <c r="D134" s="41">
        <v>0</v>
      </c>
      <c r="E134" s="70">
        <v>0</v>
      </c>
      <c r="F134" s="70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70">
        <v>0</v>
      </c>
      <c r="M134" s="71">
        <v>0</v>
      </c>
      <c r="N134"/>
      <c r="P134" s="41">
        <v>0</v>
      </c>
      <c r="Q134" s="70">
        <v>0</v>
      </c>
      <c r="R134" s="70">
        <v>0</v>
      </c>
      <c r="S134" s="70">
        <v>0</v>
      </c>
      <c r="T134" s="70">
        <v>0</v>
      </c>
      <c r="U134" s="70">
        <v>0</v>
      </c>
      <c r="V134" s="70">
        <v>0</v>
      </c>
      <c r="W134" s="70">
        <v>0</v>
      </c>
      <c r="X134" s="70">
        <v>0</v>
      </c>
      <c r="Y134" s="71">
        <v>0</v>
      </c>
      <c r="AA134"/>
      <c r="AB134"/>
      <c r="AC134"/>
      <c r="AD134"/>
      <c r="AE134"/>
      <c r="AF134"/>
      <c r="AG134"/>
      <c r="AH134"/>
      <c r="AI134"/>
      <c r="AJ134"/>
      <c r="AK134"/>
      <c r="AM134"/>
      <c r="AN134" s="41">
        <v>0</v>
      </c>
      <c r="AO134" s="70">
        <v>0</v>
      </c>
      <c r="AP134" s="70">
        <v>0</v>
      </c>
      <c r="AQ134" s="70">
        <v>0</v>
      </c>
      <c r="AR134" s="70">
        <v>0</v>
      </c>
      <c r="AS134" s="70">
        <v>0</v>
      </c>
      <c r="AT134" s="70">
        <v>0</v>
      </c>
      <c r="AU134" s="70">
        <v>0</v>
      </c>
      <c r="AV134" s="70">
        <v>0</v>
      </c>
      <c r="AW134" s="71">
        <v>0</v>
      </c>
      <c r="AX134"/>
    </row>
    <row r="135" spans="3:50" hidden="1" x14ac:dyDescent="0.25">
      <c r="C135" s="40" t="s">
        <v>576</v>
      </c>
      <c r="D135" s="41">
        <v>0</v>
      </c>
      <c r="E135" s="70">
        <v>0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1">
        <v>0</v>
      </c>
      <c r="N135"/>
      <c r="P135" s="41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0</v>
      </c>
      <c r="V135" s="70">
        <v>0</v>
      </c>
      <c r="W135" s="70">
        <v>0</v>
      </c>
      <c r="X135" s="70">
        <v>0</v>
      </c>
      <c r="Y135" s="71">
        <v>0</v>
      </c>
      <c r="AA135"/>
      <c r="AB135"/>
      <c r="AC135"/>
      <c r="AD135"/>
      <c r="AE135"/>
      <c r="AF135"/>
      <c r="AG135"/>
      <c r="AH135"/>
      <c r="AI135"/>
      <c r="AJ135"/>
      <c r="AK135"/>
      <c r="AM135"/>
      <c r="AN135" s="41">
        <v>0</v>
      </c>
      <c r="AO135" s="70">
        <v>0</v>
      </c>
      <c r="AP135" s="70">
        <v>0</v>
      </c>
      <c r="AQ135" s="70">
        <v>0</v>
      </c>
      <c r="AR135" s="70">
        <v>0</v>
      </c>
      <c r="AS135" s="70">
        <v>0</v>
      </c>
      <c r="AT135" s="70">
        <v>0</v>
      </c>
      <c r="AU135" s="70">
        <v>0</v>
      </c>
      <c r="AV135" s="70">
        <v>0</v>
      </c>
      <c r="AW135" s="71">
        <v>0</v>
      </c>
      <c r="AX135"/>
    </row>
    <row r="136" spans="3:50" hidden="1" x14ac:dyDescent="0.25">
      <c r="C136" s="40" t="s">
        <v>576</v>
      </c>
      <c r="D136" s="41">
        <v>0</v>
      </c>
      <c r="E136" s="70">
        <v>0</v>
      </c>
      <c r="F136" s="70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70">
        <v>0</v>
      </c>
      <c r="M136" s="71">
        <v>0</v>
      </c>
      <c r="N136"/>
      <c r="P136" s="41">
        <v>0</v>
      </c>
      <c r="Q136" s="70">
        <v>0</v>
      </c>
      <c r="R136" s="70">
        <v>0</v>
      </c>
      <c r="S136" s="70">
        <v>0</v>
      </c>
      <c r="T136" s="70">
        <v>0</v>
      </c>
      <c r="U136" s="70">
        <v>0</v>
      </c>
      <c r="V136" s="70">
        <v>0</v>
      </c>
      <c r="W136" s="70">
        <v>0</v>
      </c>
      <c r="X136" s="70">
        <v>0</v>
      </c>
      <c r="Y136" s="71">
        <v>0</v>
      </c>
      <c r="AA136"/>
      <c r="AB136"/>
      <c r="AC136"/>
      <c r="AD136"/>
      <c r="AE136"/>
      <c r="AF136"/>
      <c r="AG136"/>
      <c r="AH136"/>
      <c r="AI136"/>
      <c r="AJ136"/>
      <c r="AK136"/>
      <c r="AM136"/>
      <c r="AN136" s="41">
        <v>0</v>
      </c>
      <c r="AO136" s="70">
        <v>0</v>
      </c>
      <c r="AP136" s="70">
        <v>0</v>
      </c>
      <c r="AQ136" s="70">
        <v>0</v>
      </c>
      <c r="AR136" s="70">
        <v>0</v>
      </c>
      <c r="AS136" s="70">
        <v>0</v>
      </c>
      <c r="AT136" s="70">
        <v>0</v>
      </c>
      <c r="AU136" s="70">
        <v>0</v>
      </c>
      <c r="AV136" s="70">
        <v>0</v>
      </c>
      <c r="AW136" s="71">
        <v>0</v>
      </c>
      <c r="AX136"/>
    </row>
    <row r="137" spans="3:50" hidden="1" x14ac:dyDescent="0.25">
      <c r="C137" s="40" t="s">
        <v>576</v>
      </c>
      <c r="D137" s="41">
        <v>0</v>
      </c>
      <c r="E137" s="70">
        <v>0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1">
        <v>0</v>
      </c>
      <c r="N137"/>
      <c r="P137" s="41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0</v>
      </c>
      <c r="V137" s="70">
        <v>0</v>
      </c>
      <c r="W137" s="70">
        <v>0</v>
      </c>
      <c r="X137" s="70">
        <v>0</v>
      </c>
      <c r="Y137" s="71">
        <v>0</v>
      </c>
      <c r="AA137"/>
      <c r="AB137"/>
      <c r="AC137"/>
      <c r="AD137"/>
      <c r="AE137"/>
      <c r="AF137"/>
      <c r="AG137"/>
      <c r="AH137"/>
      <c r="AI137"/>
      <c r="AJ137"/>
      <c r="AK137"/>
      <c r="AM137"/>
      <c r="AN137" s="41">
        <v>0</v>
      </c>
      <c r="AO137" s="70">
        <v>0</v>
      </c>
      <c r="AP137" s="70">
        <v>0</v>
      </c>
      <c r="AQ137" s="70">
        <v>0</v>
      </c>
      <c r="AR137" s="70">
        <v>0</v>
      </c>
      <c r="AS137" s="70">
        <v>0</v>
      </c>
      <c r="AT137" s="70">
        <v>0</v>
      </c>
      <c r="AU137" s="70">
        <v>0</v>
      </c>
      <c r="AV137" s="70">
        <v>0</v>
      </c>
      <c r="AW137" s="71">
        <v>0</v>
      </c>
      <c r="AX137"/>
    </row>
    <row r="138" spans="3:50" hidden="1" x14ac:dyDescent="0.25">
      <c r="C138" s="40" t="s">
        <v>576</v>
      </c>
      <c r="D138" s="41">
        <v>0</v>
      </c>
      <c r="E138" s="70">
        <v>0</v>
      </c>
      <c r="F138" s="70">
        <v>0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70">
        <v>0</v>
      </c>
      <c r="M138" s="71">
        <v>0</v>
      </c>
      <c r="N138"/>
      <c r="P138" s="41">
        <v>0</v>
      </c>
      <c r="Q138" s="70">
        <v>0</v>
      </c>
      <c r="R138" s="70">
        <v>0</v>
      </c>
      <c r="S138" s="70">
        <v>0</v>
      </c>
      <c r="T138" s="70">
        <v>0</v>
      </c>
      <c r="U138" s="70">
        <v>0</v>
      </c>
      <c r="V138" s="70">
        <v>0</v>
      </c>
      <c r="W138" s="70">
        <v>0</v>
      </c>
      <c r="X138" s="70">
        <v>0</v>
      </c>
      <c r="Y138" s="71">
        <v>0</v>
      </c>
      <c r="AA138"/>
      <c r="AB138"/>
      <c r="AC138"/>
      <c r="AD138"/>
      <c r="AE138"/>
      <c r="AF138"/>
      <c r="AG138"/>
      <c r="AH138"/>
      <c r="AI138"/>
      <c r="AJ138"/>
      <c r="AK138"/>
      <c r="AM138"/>
      <c r="AN138" s="41">
        <v>0</v>
      </c>
      <c r="AO138" s="70">
        <v>0</v>
      </c>
      <c r="AP138" s="70">
        <v>0</v>
      </c>
      <c r="AQ138" s="70">
        <v>0</v>
      </c>
      <c r="AR138" s="70">
        <v>0</v>
      </c>
      <c r="AS138" s="70">
        <v>0</v>
      </c>
      <c r="AT138" s="70">
        <v>0</v>
      </c>
      <c r="AU138" s="70">
        <v>0</v>
      </c>
      <c r="AV138" s="70">
        <v>0</v>
      </c>
      <c r="AW138" s="71">
        <v>0</v>
      </c>
      <c r="AX138"/>
    </row>
    <row r="139" spans="3:50" hidden="1" x14ac:dyDescent="0.25">
      <c r="C139" s="40" t="s">
        <v>576</v>
      </c>
      <c r="D139" s="41">
        <v>0</v>
      </c>
      <c r="E139" s="70">
        <v>0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1">
        <v>0</v>
      </c>
      <c r="N139"/>
      <c r="P139" s="41">
        <v>0</v>
      </c>
      <c r="Q139" s="70">
        <v>0</v>
      </c>
      <c r="R139" s="70">
        <v>0</v>
      </c>
      <c r="S139" s="70">
        <v>0</v>
      </c>
      <c r="T139" s="70">
        <v>0</v>
      </c>
      <c r="U139" s="70">
        <v>0</v>
      </c>
      <c r="V139" s="70">
        <v>0</v>
      </c>
      <c r="W139" s="70">
        <v>0</v>
      </c>
      <c r="X139" s="70">
        <v>0</v>
      </c>
      <c r="Y139" s="71">
        <v>0</v>
      </c>
      <c r="AA139"/>
      <c r="AB139"/>
      <c r="AC139"/>
      <c r="AD139"/>
      <c r="AE139"/>
      <c r="AF139"/>
      <c r="AG139"/>
      <c r="AH139"/>
      <c r="AI139"/>
      <c r="AJ139"/>
      <c r="AK139"/>
      <c r="AM139"/>
      <c r="AN139" s="41">
        <v>0</v>
      </c>
      <c r="AO139" s="70">
        <v>0</v>
      </c>
      <c r="AP139" s="70">
        <v>0</v>
      </c>
      <c r="AQ139" s="70">
        <v>0</v>
      </c>
      <c r="AR139" s="70">
        <v>0</v>
      </c>
      <c r="AS139" s="70">
        <v>0</v>
      </c>
      <c r="AT139" s="70">
        <v>0</v>
      </c>
      <c r="AU139" s="70">
        <v>0</v>
      </c>
      <c r="AV139" s="70">
        <v>0</v>
      </c>
      <c r="AW139" s="71">
        <v>0</v>
      </c>
      <c r="AX139"/>
    </row>
    <row r="140" spans="3:50" hidden="1" x14ac:dyDescent="0.25">
      <c r="C140" s="40" t="s">
        <v>576</v>
      </c>
      <c r="D140" s="41">
        <v>0</v>
      </c>
      <c r="E140" s="70">
        <v>0</v>
      </c>
      <c r="F140" s="70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70">
        <v>0</v>
      </c>
      <c r="M140" s="71">
        <v>0</v>
      </c>
      <c r="N140"/>
      <c r="P140" s="41">
        <v>0</v>
      </c>
      <c r="Q140" s="70">
        <v>0</v>
      </c>
      <c r="R140" s="70">
        <v>0</v>
      </c>
      <c r="S140" s="70">
        <v>0</v>
      </c>
      <c r="T140" s="70">
        <v>0</v>
      </c>
      <c r="U140" s="70">
        <v>0</v>
      </c>
      <c r="V140" s="70">
        <v>0</v>
      </c>
      <c r="W140" s="70">
        <v>0</v>
      </c>
      <c r="X140" s="70">
        <v>0</v>
      </c>
      <c r="Y140" s="71">
        <v>0</v>
      </c>
      <c r="AA140"/>
      <c r="AB140"/>
      <c r="AC140"/>
      <c r="AD140"/>
      <c r="AE140"/>
      <c r="AF140"/>
      <c r="AG140"/>
      <c r="AH140"/>
      <c r="AI140"/>
      <c r="AJ140"/>
      <c r="AK140"/>
      <c r="AM140"/>
      <c r="AN140" s="41">
        <v>0</v>
      </c>
      <c r="AO140" s="70">
        <v>0</v>
      </c>
      <c r="AP140" s="70">
        <v>0</v>
      </c>
      <c r="AQ140" s="70">
        <v>0</v>
      </c>
      <c r="AR140" s="70">
        <v>0</v>
      </c>
      <c r="AS140" s="70">
        <v>0</v>
      </c>
      <c r="AT140" s="70">
        <v>0</v>
      </c>
      <c r="AU140" s="70">
        <v>0</v>
      </c>
      <c r="AV140" s="70">
        <v>0</v>
      </c>
      <c r="AW140" s="71">
        <v>0</v>
      </c>
      <c r="AX140"/>
    </row>
    <row r="141" spans="3:50" hidden="1" x14ac:dyDescent="0.25">
      <c r="C141" s="40" t="s">
        <v>576</v>
      </c>
      <c r="D141" s="41">
        <v>0</v>
      </c>
      <c r="E141" s="70">
        <v>0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1">
        <v>0</v>
      </c>
      <c r="N141"/>
      <c r="P141" s="41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0</v>
      </c>
      <c r="V141" s="70">
        <v>0</v>
      </c>
      <c r="W141" s="70">
        <v>0</v>
      </c>
      <c r="X141" s="70">
        <v>0</v>
      </c>
      <c r="Y141" s="71">
        <v>0</v>
      </c>
      <c r="AA141"/>
      <c r="AB141"/>
      <c r="AC141"/>
      <c r="AD141"/>
      <c r="AE141"/>
      <c r="AF141"/>
      <c r="AG141"/>
      <c r="AH141"/>
      <c r="AI141"/>
      <c r="AJ141"/>
      <c r="AK141"/>
      <c r="AM141"/>
      <c r="AN141" s="41">
        <v>0</v>
      </c>
      <c r="AO141" s="70">
        <v>0</v>
      </c>
      <c r="AP141" s="70">
        <v>0</v>
      </c>
      <c r="AQ141" s="70">
        <v>0</v>
      </c>
      <c r="AR141" s="70">
        <v>0</v>
      </c>
      <c r="AS141" s="70">
        <v>0</v>
      </c>
      <c r="AT141" s="70">
        <v>0</v>
      </c>
      <c r="AU141" s="70">
        <v>0</v>
      </c>
      <c r="AV141" s="70">
        <v>0</v>
      </c>
      <c r="AW141" s="71">
        <v>0</v>
      </c>
      <c r="AX141"/>
    </row>
    <row r="142" spans="3:50" hidden="1" x14ac:dyDescent="0.25">
      <c r="C142" s="40" t="s">
        <v>576</v>
      </c>
      <c r="D142" s="41">
        <v>0</v>
      </c>
      <c r="E142" s="70">
        <v>0</v>
      </c>
      <c r="F142" s="70">
        <v>0</v>
      </c>
      <c r="G142" s="70">
        <v>0</v>
      </c>
      <c r="H142" s="70">
        <v>0</v>
      </c>
      <c r="I142" s="70">
        <v>0</v>
      </c>
      <c r="J142" s="70">
        <v>0</v>
      </c>
      <c r="K142" s="70">
        <v>0</v>
      </c>
      <c r="L142" s="70">
        <v>0</v>
      </c>
      <c r="M142" s="71">
        <v>0</v>
      </c>
      <c r="N142"/>
      <c r="P142" s="41">
        <v>0</v>
      </c>
      <c r="Q142" s="70">
        <v>0</v>
      </c>
      <c r="R142" s="70">
        <v>0</v>
      </c>
      <c r="S142" s="70">
        <v>0</v>
      </c>
      <c r="T142" s="70">
        <v>0</v>
      </c>
      <c r="U142" s="70">
        <v>0</v>
      </c>
      <c r="V142" s="70">
        <v>0</v>
      </c>
      <c r="W142" s="70">
        <v>0</v>
      </c>
      <c r="X142" s="70">
        <v>0</v>
      </c>
      <c r="Y142" s="71">
        <v>0</v>
      </c>
      <c r="AA142"/>
      <c r="AB142"/>
      <c r="AC142"/>
      <c r="AD142"/>
      <c r="AE142"/>
      <c r="AF142"/>
      <c r="AG142"/>
      <c r="AH142"/>
      <c r="AI142"/>
      <c r="AJ142"/>
      <c r="AK142"/>
      <c r="AM142"/>
      <c r="AN142" s="41">
        <v>0</v>
      </c>
      <c r="AO142" s="70">
        <v>0</v>
      </c>
      <c r="AP142" s="70">
        <v>0</v>
      </c>
      <c r="AQ142" s="70">
        <v>0</v>
      </c>
      <c r="AR142" s="70">
        <v>0</v>
      </c>
      <c r="AS142" s="70">
        <v>0</v>
      </c>
      <c r="AT142" s="70">
        <v>0</v>
      </c>
      <c r="AU142" s="70">
        <v>0</v>
      </c>
      <c r="AV142" s="70">
        <v>0</v>
      </c>
      <c r="AW142" s="71">
        <v>0</v>
      </c>
      <c r="AX142"/>
    </row>
    <row r="143" spans="3:50" hidden="1" x14ac:dyDescent="0.25">
      <c r="C143" s="40" t="s">
        <v>576</v>
      </c>
      <c r="D143" s="41">
        <v>0</v>
      </c>
      <c r="E143" s="70">
        <v>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1">
        <v>0</v>
      </c>
      <c r="N143"/>
      <c r="P143" s="41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0</v>
      </c>
      <c r="V143" s="70">
        <v>0</v>
      </c>
      <c r="W143" s="70">
        <v>0</v>
      </c>
      <c r="X143" s="70">
        <v>0</v>
      </c>
      <c r="Y143" s="71">
        <v>0</v>
      </c>
      <c r="AA143"/>
      <c r="AB143"/>
      <c r="AC143"/>
      <c r="AD143"/>
      <c r="AE143"/>
      <c r="AF143"/>
      <c r="AG143"/>
      <c r="AH143"/>
      <c r="AI143"/>
      <c r="AJ143"/>
      <c r="AK143"/>
      <c r="AM143"/>
      <c r="AN143" s="41">
        <v>0</v>
      </c>
      <c r="AO143" s="70">
        <v>0</v>
      </c>
      <c r="AP143" s="70">
        <v>0</v>
      </c>
      <c r="AQ143" s="70">
        <v>0</v>
      </c>
      <c r="AR143" s="70">
        <v>0</v>
      </c>
      <c r="AS143" s="70">
        <v>0</v>
      </c>
      <c r="AT143" s="70">
        <v>0</v>
      </c>
      <c r="AU143" s="70">
        <v>0</v>
      </c>
      <c r="AV143" s="70">
        <v>0</v>
      </c>
      <c r="AW143" s="71">
        <v>0</v>
      </c>
      <c r="AX143"/>
    </row>
    <row r="144" spans="3:50" hidden="1" x14ac:dyDescent="0.25">
      <c r="C144" s="40" t="s">
        <v>576</v>
      </c>
      <c r="D144" s="41">
        <v>0</v>
      </c>
      <c r="E144" s="70">
        <v>0</v>
      </c>
      <c r="F144" s="70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70">
        <v>0</v>
      </c>
      <c r="M144" s="71">
        <v>0</v>
      </c>
      <c r="N144"/>
      <c r="P144" s="41">
        <v>0</v>
      </c>
      <c r="Q144" s="70">
        <v>0</v>
      </c>
      <c r="R144" s="70">
        <v>0</v>
      </c>
      <c r="S144" s="70">
        <v>0</v>
      </c>
      <c r="T144" s="70">
        <v>0</v>
      </c>
      <c r="U144" s="70">
        <v>0</v>
      </c>
      <c r="V144" s="70">
        <v>0</v>
      </c>
      <c r="W144" s="70">
        <v>0</v>
      </c>
      <c r="X144" s="70">
        <v>0</v>
      </c>
      <c r="Y144" s="71">
        <v>0</v>
      </c>
      <c r="AA144"/>
      <c r="AB144"/>
      <c r="AC144"/>
      <c r="AD144"/>
      <c r="AE144"/>
      <c r="AF144"/>
      <c r="AG144"/>
      <c r="AH144"/>
      <c r="AI144"/>
      <c r="AJ144"/>
      <c r="AK144"/>
      <c r="AM144"/>
      <c r="AN144" s="41">
        <v>0</v>
      </c>
      <c r="AO144" s="70">
        <v>0</v>
      </c>
      <c r="AP144" s="70">
        <v>0</v>
      </c>
      <c r="AQ144" s="70">
        <v>0</v>
      </c>
      <c r="AR144" s="70">
        <v>0</v>
      </c>
      <c r="AS144" s="70">
        <v>0</v>
      </c>
      <c r="AT144" s="70">
        <v>0</v>
      </c>
      <c r="AU144" s="70">
        <v>0</v>
      </c>
      <c r="AV144" s="70">
        <v>0</v>
      </c>
      <c r="AW144" s="71">
        <v>0</v>
      </c>
      <c r="AX144"/>
    </row>
    <row r="145" spans="3:50" hidden="1" x14ac:dyDescent="0.25">
      <c r="C145" s="40" t="s">
        <v>576</v>
      </c>
      <c r="D145" s="41">
        <v>0</v>
      </c>
      <c r="E145" s="70">
        <v>0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1">
        <v>0</v>
      </c>
      <c r="N145"/>
      <c r="P145" s="41">
        <v>0</v>
      </c>
      <c r="Q145" s="70">
        <v>0</v>
      </c>
      <c r="R145" s="70">
        <v>0</v>
      </c>
      <c r="S145" s="70">
        <v>0</v>
      </c>
      <c r="T145" s="70">
        <v>0</v>
      </c>
      <c r="U145" s="70">
        <v>0</v>
      </c>
      <c r="V145" s="70">
        <v>0</v>
      </c>
      <c r="W145" s="70">
        <v>0</v>
      </c>
      <c r="X145" s="70">
        <v>0</v>
      </c>
      <c r="Y145" s="71">
        <v>0</v>
      </c>
      <c r="AA145"/>
      <c r="AB145"/>
      <c r="AC145"/>
      <c r="AD145"/>
      <c r="AE145"/>
      <c r="AF145"/>
      <c r="AG145"/>
      <c r="AH145"/>
      <c r="AI145"/>
      <c r="AJ145"/>
      <c r="AK145"/>
      <c r="AM145"/>
      <c r="AN145" s="41">
        <v>0</v>
      </c>
      <c r="AO145" s="70">
        <v>0</v>
      </c>
      <c r="AP145" s="70">
        <v>0</v>
      </c>
      <c r="AQ145" s="70">
        <v>0</v>
      </c>
      <c r="AR145" s="70">
        <v>0</v>
      </c>
      <c r="AS145" s="70">
        <v>0</v>
      </c>
      <c r="AT145" s="70">
        <v>0</v>
      </c>
      <c r="AU145" s="70">
        <v>0</v>
      </c>
      <c r="AV145" s="70">
        <v>0</v>
      </c>
      <c r="AW145" s="71">
        <v>0</v>
      </c>
      <c r="AX145"/>
    </row>
    <row r="146" spans="3:50" hidden="1" x14ac:dyDescent="0.25">
      <c r="C146" s="40" t="s">
        <v>576</v>
      </c>
      <c r="D146" s="41">
        <v>0</v>
      </c>
      <c r="E146" s="70">
        <v>0</v>
      </c>
      <c r="F146" s="70">
        <v>0</v>
      </c>
      <c r="G146" s="70">
        <v>0</v>
      </c>
      <c r="H146" s="70">
        <v>0</v>
      </c>
      <c r="I146" s="70">
        <v>0</v>
      </c>
      <c r="J146" s="70">
        <v>0</v>
      </c>
      <c r="K146" s="70">
        <v>0</v>
      </c>
      <c r="L146" s="70">
        <v>0</v>
      </c>
      <c r="M146" s="71">
        <v>0</v>
      </c>
      <c r="N146"/>
      <c r="P146" s="41">
        <v>0</v>
      </c>
      <c r="Q146" s="70">
        <v>0</v>
      </c>
      <c r="R146" s="70">
        <v>0</v>
      </c>
      <c r="S146" s="70">
        <v>0</v>
      </c>
      <c r="T146" s="70">
        <v>0</v>
      </c>
      <c r="U146" s="70">
        <v>0</v>
      </c>
      <c r="V146" s="70">
        <v>0</v>
      </c>
      <c r="W146" s="70">
        <v>0</v>
      </c>
      <c r="X146" s="70">
        <v>0</v>
      </c>
      <c r="Y146" s="71">
        <v>0</v>
      </c>
      <c r="AA146"/>
      <c r="AB146"/>
      <c r="AC146"/>
      <c r="AD146"/>
      <c r="AE146"/>
      <c r="AF146"/>
      <c r="AG146"/>
      <c r="AH146"/>
      <c r="AI146"/>
      <c r="AJ146"/>
      <c r="AK146"/>
      <c r="AM146"/>
      <c r="AN146" s="41">
        <v>0</v>
      </c>
      <c r="AO146" s="70">
        <v>0</v>
      </c>
      <c r="AP146" s="70">
        <v>0</v>
      </c>
      <c r="AQ146" s="70">
        <v>0</v>
      </c>
      <c r="AR146" s="70">
        <v>0</v>
      </c>
      <c r="AS146" s="70">
        <v>0</v>
      </c>
      <c r="AT146" s="70">
        <v>0</v>
      </c>
      <c r="AU146" s="70">
        <v>0</v>
      </c>
      <c r="AV146" s="70">
        <v>0</v>
      </c>
      <c r="AW146" s="71">
        <v>0</v>
      </c>
      <c r="AX146"/>
    </row>
    <row r="147" spans="3:50" hidden="1" x14ac:dyDescent="0.25">
      <c r="C147" s="40" t="s">
        <v>576</v>
      </c>
      <c r="D147" s="41">
        <v>0</v>
      </c>
      <c r="E147" s="70">
        <v>0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1">
        <v>0</v>
      </c>
      <c r="N147"/>
      <c r="P147" s="41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0</v>
      </c>
      <c r="V147" s="70">
        <v>0</v>
      </c>
      <c r="W147" s="70">
        <v>0</v>
      </c>
      <c r="X147" s="70">
        <v>0</v>
      </c>
      <c r="Y147" s="71">
        <v>0</v>
      </c>
      <c r="AA147"/>
      <c r="AB147"/>
      <c r="AC147"/>
      <c r="AD147"/>
      <c r="AE147"/>
      <c r="AF147"/>
      <c r="AG147"/>
      <c r="AH147"/>
      <c r="AI147"/>
      <c r="AJ147"/>
      <c r="AK147"/>
      <c r="AM147"/>
      <c r="AN147" s="41">
        <v>0</v>
      </c>
      <c r="AO147" s="70">
        <v>0</v>
      </c>
      <c r="AP147" s="70">
        <v>0</v>
      </c>
      <c r="AQ147" s="70">
        <v>0</v>
      </c>
      <c r="AR147" s="70">
        <v>0</v>
      </c>
      <c r="AS147" s="70">
        <v>0</v>
      </c>
      <c r="AT147" s="70">
        <v>0</v>
      </c>
      <c r="AU147" s="70">
        <v>0</v>
      </c>
      <c r="AV147" s="70">
        <v>0</v>
      </c>
      <c r="AW147" s="71">
        <v>0</v>
      </c>
      <c r="AX147"/>
    </row>
    <row r="148" spans="3:50" hidden="1" x14ac:dyDescent="0.25">
      <c r="C148" s="40" t="s">
        <v>576</v>
      </c>
      <c r="D148" s="41">
        <v>0</v>
      </c>
      <c r="E148" s="70">
        <v>0</v>
      </c>
      <c r="F148" s="70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70">
        <v>0</v>
      </c>
      <c r="M148" s="71">
        <v>0</v>
      </c>
      <c r="N148"/>
      <c r="P148" s="41">
        <v>0</v>
      </c>
      <c r="Q148" s="70">
        <v>0</v>
      </c>
      <c r="R148" s="70">
        <v>0</v>
      </c>
      <c r="S148" s="70">
        <v>0</v>
      </c>
      <c r="T148" s="70">
        <v>0</v>
      </c>
      <c r="U148" s="70">
        <v>0</v>
      </c>
      <c r="V148" s="70">
        <v>0</v>
      </c>
      <c r="W148" s="70">
        <v>0</v>
      </c>
      <c r="X148" s="70">
        <v>0</v>
      </c>
      <c r="Y148" s="71">
        <v>0</v>
      </c>
      <c r="AA148"/>
      <c r="AB148"/>
      <c r="AC148"/>
      <c r="AD148"/>
      <c r="AE148"/>
      <c r="AF148"/>
      <c r="AG148"/>
      <c r="AH148"/>
      <c r="AI148"/>
      <c r="AJ148"/>
      <c r="AK148"/>
      <c r="AM148"/>
      <c r="AN148" s="41">
        <v>0</v>
      </c>
      <c r="AO148" s="70">
        <v>0</v>
      </c>
      <c r="AP148" s="70">
        <v>0</v>
      </c>
      <c r="AQ148" s="70">
        <v>0</v>
      </c>
      <c r="AR148" s="70">
        <v>0</v>
      </c>
      <c r="AS148" s="70">
        <v>0</v>
      </c>
      <c r="AT148" s="70">
        <v>0</v>
      </c>
      <c r="AU148" s="70">
        <v>0</v>
      </c>
      <c r="AV148" s="70">
        <v>0</v>
      </c>
      <c r="AW148" s="71">
        <v>0</v>
      </c>
      <c r="AX148"/>
    </row>
    <row r="149" spans="3:50" hidden="1" x14ac:dyDescent="0.25">
      <c r="C149" s="40" t="s">
        <v>576</v>
      </c>
      <c r="D149" s="41">
        <v>0</v>
      </c>
      <c r="E149" s="70">
        <v>0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1">
        <v>0</v>
      </c>
      <c r="N149"/>
      <c r="P149" s="41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0</v>
      </c>
      <c r="V149" s="70">
        <v>0</v>
      </c>
      <c r="W149" s="70">
        <v>0</v>
      </c>
      <c r="X149" s="70">
        <v>0</v>
      </c>
      <c r="Y149" s="71">
        <v>0</v>
      </c>
      <c r="AA149"/>
      <c r="AB149"/>
      <c r="AC149"/>
      <c r="AD149"/>
      <c r="AE149"/>
      <c r="AF149"/>
      <c r="AG149"/>
      <c r="AH149"/>
      <c r="AI149"/>
      <c r="AJ149"/>
      <c r="AK149"/>
      <c r="AM149"/>
      <c r="AN149" s="41">
        <v>0</v>
      </c>
      <c r="AO149" s="70">
        <v>0</v>
      </c>
      <c r="AP149" s="70">
        <v>0</v>
      </c>
      <c r="AQ149" s="70">
        <v>0</v>
      </c>
      <c r="AR149" s="70">
        <v>0</v>
      </c>
      <c r="AS149" s="70">
        <v>0</v>
      </c>
      <c r="AT149" s="70">
        <v>0</v>
      </c>
      <c r="AU149" s="70">
        <v>0</v>
      </c>
      <c r="AV149" s="70">
        <v>0</v>
      </c>
      <c r="AW149" s="71">
        <v>0</v>
      </c>
      <c r="AX149"/>
    </row>
    <row r="150" spans="3:50" hidden="1" x14ac:dyDescent="0.25">
      <c r="C150" s="40" t="s">
        <v>576</v>
      </c>
      <c r="D150" s="41">
        <v>0</v>
      </c>
      <c r="E150" s="70">
        <v>0</v>
      </c>
      <c r="F150" s="70">
        <v>0</v>
      </c>
      <c r="G150" s="70">
        <v>0</v>
      </c>
      <c r="H150" s="70">
        <v>0</v>
      </c>
      <c r="I150" s="70">
        <v>0</v>
      </c>
      <c r="J150" s="70">
        <v>0</v>
      </c>
      <c r="K150" s="70">
        <v>0</v>
      </c>
      <c r="L150" s="70">
        <v>0</v>
      </c>
      <c r="M150" s="71">
        <v>0</v>
      </c>
      <c r="N150"/>
      <c r="P150" s="41">
        <v>0</v>
      </c>
      <c r="Q150" s="70">
        <v>0</v>
      </c>
      <c r="R150" s="70">
        <v>0</v>
      </c>
      <c r="S150" s="70">
        <v>0</v>
      </c>
      <c r="T150" s="70">
        <v>0</v>
      </c>
      <c r="U150" s="70">
        <v>0</v>
      </c>
      <c r="V150" s="70">
        <v>0</v>
      </c>
      <c r="W150" s="70">
        <v>0</v>
      </c>
      <c r="X150" s="70">
        <v>0</v>
      </c>
      <c r="Y150" s="71">
        <v>0</v>
      </c>
      <c r="AA150"/>
      <c r="AB150"/>
      <c r="AC150"/>
      <c r="AD150"/>
      <c r="AE150"/>
      <c r="AF150"/>
      <c r="AG150"/>
      <c r="AH150"/>
      <c r="AI150"/>
      <c r="AJ150"/>
      <c r="AK150"/>
      <c r="AM150"/>
      <c r="AN150" s="41">
        <v>0</v>
      </c>
      <c r="AO150" s="70">
        <v>0</v>
      </c>
      <c r="AP150" s="70">
        <v>0</v>
      </c>
      <c r="AQ150" s="70">
        <v>0</v>
      </c>
      <c r="AR150" s="70">
        <v>0</v>
      </c>
      <c r="AS150" s="70">
        <v>0</v>
      </c>
      <c r="AT150" s="70">
        <v>0</v>
      </c>
      <c r="AU150" s="70">
        <v>0</v>
      </c>
      <c r="AV150" s="70">
        <v>0</v>
      </c>
      <c r="AW150" s="71">
        <v>0</v>
      </c>
      <c r="AX150"/>
    </row>
    <row r="151" spans="3:50" hidden="1" x14ac:dyDescent="0.25">
      <c r="C151" s="40" t="s">
        <v>576</v>
      </c>
      <c r="D151" s="41">
        <v>0</v>
      </c>
      <c r="E151" s="70">
        <v>0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1">
        <v>0</v>
      </c>
      <c r="N151"/>
      <c r="P151" s="41">
        <v>0</v>
      </c>
      <c r="Q151" s="70">
        <v>0</v>
      </c>
      <c r="R151" s="70">
        <v>0</v>
      </c>
      <c r="S151" s="70">
        <v>0</v>
      </c>
      <c r="T151" s="70">
        <v>0</v>
      </c>
      <c r="U151" s="70">
        <v>0</v>
      </c>
      <c r="V151" s="70">
        <v>0</v>
      </c>
      <c r="W151" s="70">
        <v>0</v>
      </c>
      <c r="X151" s="70">
        <v>0</v>
      </c>
      <c r="Y151" s="71">
        <v>0</v>
      </c>
      <c r="AA151"/>
      <c r="AB151"/>
      <c r="AC151"/>
      <c r="AD151"/>
      <c r="AE151"/>
      <c r="AF151"/>
      <c r="AG151"/>
      <c r="AH151"/>
      <c r="AI151"/>
      <c r="AJ151"/>
      <c r="AK151"/>
      <c r="AM151"/>
      <c r="AN151" s="41">
        <v>0</v>
      </c>
      <c r="AO151" s="70">
        <v>0</v>
      </c>
      <c r="AP151" s="70">
        <v>0</v>
      </c>
      <c r="AQ151" s="70">
        <v>0</v>
      </c>
      <c r="AR151" s="70">
        <v>0</v>
      </c>
      <c r="AS151" s="70">
        <v>0</v>
      </c>
      <c r="AT151" s="70">
        <v>0</v>
      </c>
      <c r="AU151" s="70">
        <v>0</v>
      </c>
      <c r="AV151" s="70">
        <v>0</v>
      </c>
      <c r="AW151" s="71">
        <v>0</v>
      </c>
      <c r="AX151"/>
    </row>
    <row r="152" spans="3:50" hidden="1" x14ac:dyDescent="0.25">
      <c r="C152" s="40" t="s">
        <v>576</v>
      </c>
      <c r="D152" s="41">
        <v>0</v>
      </c>
      <c r="E152" s="70">
        <v>0</v>
      </c>
      <c r="F152" s="70">
        <v>0</v>
      </c>
      <c r="G152" s="70">
        <v>0</v>
      </c>
      <c r="H152" s="70">
        <v>0</v>
      </c>
      <c r="I152" s="70">
        <v>0</v>
      </c>
      <c r="J152" s="70">
        <v>0</v>
      </c>
      <c r="K152" s="70">
        <v>0</v>
      </c>
      <c r="L152" s="70">
        <v>0</v>
      </c>
      <c r="M152" s="71">
        <v>0</v>
      </c>
      <c r="N152"/>
      <c r="P152" s="41">
        <v>0</v>
      </c>
      <c r="Q152" s="70">
        <v>0</v>
      </c>
      <c r="R152" s="70">
        <v>0</v>
      </c>
      <c r="S152" s="70">
        <v>0</v>
      </c>
      <c r="T152" s="70">
        <v>0</v>
      </c>
      <c r="U152" s="70">
        <v>0</v>
      </c>
      <c r="V152" s="70">
        <v>0</v>
      </c>
      <c r="W152" s="70">
        <v>0</v>
      </c>
      <c r="X152" s="70">
        <v>0</v>
      </c>
      <c r="Y152" s="71">
        <v>0</v>
      </c>
      <c r="AA152"/>
      <c r="AB152"/>
      <c r="AC152"/>
      <c r="AD152"/>
      <c r="AE152"/>
      <c r="AF152"/>
      <c r="AG152"/>
      <c r="AH152"/>
      <c r="AI152"/>
      <c r="AJ152"/>
      <c r="AK152"/>
      <c r="AM152"/>
      <c r="AN152" s="41">
        <v>0</v>
      </c>
      <c r="AO152" s="70">
        <v>0</v>
      </c>
      <c r="AP152" s="70">
        <v>0</v>
      </c>
      <c r="AQ152" s="70">
        <v>0</v>
      </c>
      <c r="AR152" s="70">
        <v>0</v>
      </c>
      <c r="AS152" s="70">
        <v>0</v>
      </c>
      <c r="AT152" s="70">
        <v>0</v>
      </c>
      <c r="AU152" s="70">
        <v>0</v>
      </c>
      <c r="AV152" s="70">
        <v>0</v>
      </c>
      <c r="AW152" s="71">
        <v>0</v>
      </c>
      <c r="AX152"/>
    </row>
    <row r="153" spans="3:50" hidden="1" x14ac:dyDescent="0.25">
      <c r="C153" s="40" t="s">
        <v>576</v>
      </c>
      <c r="D153" s="41">
        <v>0</v>
      </c>
      <c r="E153" s="70">
        <v>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1">
        <v>0</v>
      </c>
      <c r="N153"/>
      <c r="P153" s="41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0</v>
      </c>
      <c r="V153" s="70">
        <v>0</v>
      </c>
      <c r="W153" s="70">
        <v>0</v>
      </c>
      <c r="X153" s="70">
        <v>0</v>
      </c>
      <c r="Y153" s="71">
        <v>0</v>
      </c>
      <c r="AA153"/>
      <c r="AB153"/>
      <c r="AC153"/>
      <c r="AD153"/>
      <c r="AE153"/>
      <c r="AF153"/>
      <c r="AG153"/>
      <c r="AH153"/>
      <c r="AI153"/>
      <c r="AJ153"/>
      <c r="AK153"/>
      <c r="AM153"/>
      <c r="AN153" s="41">
        <v>0</v>
      </c>
      <c r="AO153" s="70">
        <v>0</v>
      </c>
      <c r="AP153" s="70">
        <v>0</v>
      </c>
      <c r="AQ153" s="70">
        <v>0</v>
      </c>
      <c r="AR153" s="70">
        <v>0</v>
      </c>
      <c r="AS153" s="70">
        <v>0</v>
      </c>
      <c r="AT153" s="70">
        <v>0</v>
      </c>
      <c r="AU153" s="70">
        <v>0</v>
      </c>
      <c r="AV153" s="70">
        <v>0</v>
      </c>
      <c r="AW153" s="71">
        <v>0</v>
      </c>
      <c r="AX153"/>
    </row>
    <row r="154" spans="3:50" hidden="1" x14ac:dyDescent="0.25">
      <c r="C154" s="40" t="s">
        <v>576</v>
      </c>
      <c r="D154" s="41">
        <v>0</v>
      </c>
      <c r="E154" s="70">
        <v>0</v>
      </c>
      <c r="F154" s="70">
        <v>0</v>
      </c>
      <c r="G154" s="70">
        <v>0</v>
      </c>
      <c r="H154" s="70">
        <v>0</v>
      </c>
      <c r="I154" s="70">
        <v>0</v>
      </c>
      <c r="J154" s="70">
        <v>0</v>
      </c>
      <c r="K154" s="70">
        <v>0</v>
      </c>
      <c r="L154" s="70">
        <v>0</v>
      </c>
      <c r="M154" s="71">
        <v>0</v>
      </c>
      <c r="N154"/>
      <c r="P154" s="41">
        <v>0</v>
      </c>
      <c r="Q154" s="70">
        <v>0</v>
      </c>
      <c r="R154" s="70">
        <v>0</v>
      </c>
      <c r="S154" s="70">
        <v>0</v>
      </c>
      <c r="T154" s="70">
        <v>0</v>
      </c>
      <c r="U154" s="70">
        <v>0</v>
      </c>
      <c r="V154" s="70">
        <v>0</v>
      </c>
      <c r="W154" s="70">
        <v>0</v>
      </c>
      <c r="X154" s="70">
        <v>0</v>
      </c>
      <c r="Y154" s="71">
        <v>0</v>
      </c>
      <c r="AA154"/>
      <c r="AB154"/>
      <c r="AC154"/>
      <c r="AD154"/>
      <c r="AE154"/>
      <c r="AF154"/>
      <c r="AG154"/>
      <c r="AH154"/>
      <c r="AI154"/>
      <c r="AJ154"/>
      <c r="AK154"/>
      <c r="AM154"/>
      <c r="AN154" s="41">
        <v>0</v>
      </c>
      <c r="AO154" s="70">
        <v>0</v>
      </c>
      <c r="AP154" s="70">
        <v>0</v>
      </c>
      <c r="AQ154" s="70">
        <v>0</v>
      </c>
      <c r="AR154" s="70">
        <v>0</v>
      </c>
      <c r="AS154" s="70">
        <v>0</v>
      </c>
      <c r="AT154" s="70">
        <v>0</v>
      </c>
      <c r="AU154" s="70">
        <v>0</v>
      </c>
      <c r="AV154" s="70">
        <v>0</v>
      </c>
      <c r="AW154" s="71">
        <v>0</v>
      </c>
      <c r="AX154"/>
    </row>
    <row r="155" spans="3:50" hidden="1" x14ac:dyDescent="0.25">
      <c r="C155" s="40" t="s">
        <v>576</v>
      </c>
      <c r="D155" s="41">
        <v>0</v>
      </c>
      <c r="E155" s="70">
        <v>0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1">
        <v>0</v>
      </c>
      <c r="N155"/>
      <c r="P155" s="41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0</v>
      </c>
      <c r="V155" s="70">
        <v>0</v>
      </c>
      <c r="W155" s="70">
        <v>0</v>
      </c>
      <c r="X155" s="70">
        <v>0</v>
      </c>
      <c r="Y155" s="71">
        <v>0</v>
      </c>
      <c r="AA155"/>
      <c r="AB155"/>
      <c r="AC155"/>
      <c r="AD155"/>
      <c r="AE155"/>
      <c r="AF155"/>
      <c r="AG155"/>
      <c r="AH155"/>
      <c r="AI155"/>
      <c r="AJ155"/>
      <c r="AK155"/>
      <c r="AM155"/>
      <c r="AN155" s="41">
        <v>0</v>
      </c>
      <c r="AO155" s="70">
        <v>0</v>
      </c>
      <c r="AP155" s="70">
        <v>0</v>
      </c>
      <c r="AQ155" s="70">
        <v>0</v>
      </c>
      <c r="AR155" s="70">
        <v>0</v>
      </c>
      <c r="AS155" s="70">
        <v>0</v>
      </c>
      <c r="AT155" s="70">
        <v>0</v>
      </c>
      <c r="AU155" s="70">
        <v>0</v>
      </c>
      <c r="AV155" s="70">
        <v>0</v>
      </c>
      <c r="AW155" s="71">
        <v>0</v>
      </c>
      <c r="AX155"/>
    </row>
    <row r="156" spans="3:50" hidden="1" x14ac:dyDescent="0.25">
      <c r="C156" s="40" t="s">
        <v>576</v>
      </c>
      <c r="D156" s="41">
        <v>0</v>
      </c>
      <c r="E156" s="70">
        <v>0</v>
      </c>
      <c r="F156" s="70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70">
        <v>0</v>
      </c>
      <c r="M156" s="71">
        <v>0</v>
      </c>
      <c r="N156"/>
      <c r="P156" s="41">
        <v>0</v>
      </c>
      <c r="Q156" s="70">
        <v>0</v>
      </c>
      <c r="R156" s="70">
        <v>0</v>
      </c>
      <c r="S156" s="70">
        <v>0</v>
      </c>
      <c r="T156" s="70">
        <v>0</v>
      </c>
      <c r="U156" s="70">
        <v>0</v>
      </c>
      <c r="V156" s="70">
        <v>0</v>
      </c>
      <c r="W156" s="70">
        <v>0</v>
      </c>
      <c r="X156" s="70">
        <v>0</v>
      </c>
      <c r="Y156" s="71">
        <v>0</v>
      </c>
      <c r="AA156"/>
      <c r="AB156"/>
      <c r="AC156"/>
      <c r="AD156"/>
      <c r="AE156"/>
      <c r="AF156"/>
      <c r="AG156"/>
      <c r="AH156"/>
      <c r="AI156"/>
      <c r="AJ156"/>
      <c r="AK156"/>
      <c r="AM156"/>
      <c r="AN156" s="41">
        <v>0</v>
      </c>
      <c r="AO156" s="70">
        <v>0</v>
      </c>
      <c r="AP156" s="70">
        <v>0</v>
      </c>
      <c r="AQ156" s="70">
        <v>0</v>
      </c>
      <c r="AR156" s="70">
        <v>0</v>
      </c>
      <c r="AS156" s="70">
        <v>0</v>
      </c>
      <c r="AT156" s="70">
        <v>0</v>
      </c>
      <c r="AU156" s="70">
        <v>0</v>
      </c>
      <c r="AV156" s="70">
        <v>0</v>
      </c>
      <c r="AW156" s="71">
        <v>0</v>
      </c>
      <c r="AX156"/>
    </row>
    <row r="157" spans="3:50" hidden="1" x14ac:dyDescent="0.25">
      <c r="C157" s="40" t="s">
        <v>576</v>
      </c>
      <c r="D157" s="41">
        <v>0</v>
      </c>
      <c r="E157" s="70">
        <v>0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1">
        <v>0</v>
      </c>
      <c r="N157"/>
      <c r="P157" s="41">
        <v>0</v>
      </c>
      <c r="Q157" s="70">
        <v>0</v>
      </c>
      <c r="R157" s="70">
        <v>0</v>
      </c>
      <c r="S157" s="70">
        <v>0</v>
      </c>
      <c r="T157" s="70">
        <v>0</v>
      </c>
      <c r="U157" s="70">
        <v>0</v>
      </c>
      <c r="V157" s="70">
        <v>0</v>
      </c>
      <c r="W157" s="70">
        <v>0</v>
      </c>
      <c r="X157" s="70">
        <v>0</v>
      </c>
      <c r="Y157" s="71">
        <v>0</v>
      </c>
      <c r="AA157"/>
      <c r="AB157"/>
      <c r="AC157"/>
      <c r="AD157"/>
      <c r="AE157"/>
      <c r="AF157"/>
      <c r="AG157"/>
      <c r="AH157"/>
      <c r="AI157"/>
      <c r="AJ157"/>
      <c r="AK157"/>
      <c r="AM157"/>
      <c r="AN157" s="41">
        <v>0</v>
      </c>
      <c r="AO157" s="70">
        <v>0</v>
      </c>
      <c r="AP157" s="70">
        <v>0</v>
      </c>
      <c r="AQ157" s="70">
        <v>0</v>
      </c>
      <c r="AR157" s="70">
        <v>0</v>
      </c>
      <c r="AS157" s="70">
        <v>0</v>
      </c>
      <c r="AT157" s="70">
        <v>0</v>
      </c>
      <c r="AU157" s="70">
        <v>0</v>
      </c>
      <c r="AV157" s="70">
        <v>0</v>
      </c>
      <c r="AW157" s="71">
        <v>0</v>
      </c>
      <c r="AX157"/>
    </row>
    <row r="158" spans="3:50" hidden="1" x14ac:dyDescent="0.25">
      <c r="C158" s="40" t="s">
        <v>576</v>
      </c>
      <c r="D158" s="41">
        <v>0</v>
      </c>
      <c r="E158" s="70">
        <v>0</v>
      </c>
      <c r="F158" s="70">
        <v>0</v>
      </c>
      <c r="G158" s="70">
        <v>0</v>
      </c>
      <c r="H158" s="70">
        <v>0</v>
      </c>
      <c r="I158" s="70">
        <v>0</v>
      </c>
      <c r="J158" s="70">
        <v>0</v>
      </c>
      <c r="K158" s="70">
        <v>0</v>
      </c>
      <c r="L158" s="70">
        <v>0</v>
      </c>
      <c r="M158" s="71">
        <v>0</v>
      </c>
      <c r="N158"/>
      <c r="P158" s="41">
        <v>0</v>
      </c>
      <c r="Q158" s="70">
        <v>0</v>
      </c>
      <c r="R158" s="70">
        <v>0</v>
      </c>
      <c r="S158" s="70">
        <v>0</v>
      </c>
      <c r="T158" s="70">
        <v>0</v>
      </c>
      <c r="U158" s="70">
        <v>0</v>
      </c>
      <c r="V158" s="70">
        <v>0</v>
      </c>
      <c r="W158" s="70">
        <v>0</v>
      </c>
      <c r="X158" s="70">
        <v>0</v>
      </c>
      <c r="Y158" s="71">
        <v>0</v>
      </c>
      <c r="AA158"/>
      <c r="AB158"/>
      <c r="AC158"/>
      <c r="AD158"/>
      <c r="AE158"/>
      <c r="AF158"/>
      <c r="AG158"/>
      <c r="AH158"/>
      <c r="AI158"/>
      <c r="AJ158"/>
      <c r="AK158"/>
      <c r="AM158"/>
      <c r="AN158" s="41">
        <v>0</v>
      </c>
      <c r="AO158" s="70">
        <v>0</v>
      </c>
      <c r="AP158" s="70">
        <v>0</v>
      </c>
      <c r="AQ158" s="70">
        <v>0</v>
      </c>
      <c r="AR158" s="70">
        <v>0</v>
      </c>
      <c r="AS158" s="70">
        <v>0</v>
      </c>
      <c r="AT158" s="70">
        <v>0</v>
      </c>
      <c r="AU158" s="70">
        <v>0</v>
      </c>
      <c r="AV158" s="70">
        <v>0</v>
      </c>
      <c r="AW158" s="71">
        <v>0</v>
      </c>
      <c r="AX158"/>
    </row>
    <row r="159" spans="3:50" hidden="1" x14ac:dyDescent="0.25">
      <c r="C159" s="40" t="s">
        <v>576</v>
      </c>
      <c r="D159" s="41">
        <v>0</v>
      </c>
      <c r="E159" s="70">
        <v>0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1">
        <v>0</v>
      </c>
      <c r="N159"/>
      <c r="P159" s="41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0</v>
      </c>
      <c r="V159" s="70">
        <v>0</v>
      </c>
      <c r="W159" s="70">
        <v>0</v>
      </c>
      <c r="X159" s="70">
        <v>0</v>
      </c>
      <c r="Y159" s="71">
        <v>0</v>
      </c>
      <c r="AA159"/>
      <c r="AB159"/>
      <c r="AC159"/>
      <c r="AD159"/>
      <c r="AE159"/>
      <c r="AF159"/>
      <c r="AG159"/>
      <c r="AH159"/>
      <c r="AI159"/>
      <c r="AJ159"/>
      <c r="AK159"/>
      <c r="AM159"/>
      <c r="AN159" s="41">
        <v>0</v>
      </c>
      <c r="AO159" s="70">
        <v>0</v>
      </c>
      <c r="AP159" s="70">
        <v>0</v>
      </c>
      <c r="AQ159" s="70">
        <v>0</v>
      </c>
      <c r="AR159" s="70">
        <v>0</v>
      </c>
      <c r="AS159" s="70">
        <v>0</v>
      </c>
      <c r="AT159" s="70">
        <v>0</v>
      </c>
      <c r="AU159" s="70">
        <v>0</v>
      </c>
      <c r="AV159" s="70">
        <v>0</v>
      </c>
      <c r="AW159" s="71">
        <v>0</v>
      </c>
      <c r="AX159"/>
    </row>
    <row r="160" spans="3:50" hidden="1" x14ac:dyDescent="0.25">
      <c r="C160" s="40" t="s">
        <v>576</v>
      </c>
      <c r="D160" s="41">
        <v>0</v>
      </c>
      <c r="E160" s="70">
        <v>0</v>
      </c>
      <c r="F160" s="70">
        <v>0</v>
      </c>
      <c r="G160" s="70">
        <v>0</v>
      </c>
      <c r="H160" s="70">
        <v>0</v>
      </c>
      <c r="I160" s="70">
        <v>0</v>
      </c>
      <c r="J160" s="70">
        <v>0</v>
      </c>
      <c r="K160" s="70">
        <v>0</v>
      </c>
      <c r="L160" s="70">
        <v>0</v>
      </c>
      <c r="M160" s="71">
        <v>0</v>
      </c>
      <c r="N160"/>
      <c r="P160" s="41">
        <v>0</v>
      </c>
      <c r="Q160" s="70">
        <v>0</v>
      </c>
      <c r="R160" s="70">
        <v>0</v>
      </c>
      <c r="S160" s="70">
        <v>0</v>
      </c>
      <c r="T160" s="70">
        <v>0</v>
      </c>
      <c r="U160" s="70">
        <v>0</v>
      </c>
      <c r="V160" s="70">
        <v>0</v>
      </c>
      <c r="W160" s="70">
        <v>0</v>
      </c>
      <c r="X160" s="70">
        <v>0</v>
      </c>
      <c r="Y160" s="71">
        <v>0</v>
      </c>
      <c r="AA160"/>
      <c r="AB160"/>
      <c r="AC160"/>
      <c r="AD160"/>
      <c r="AE160"/>
      <c r="AF160"/>
      <c r="AG160"/>
      <c r="AH160"/>
      <c r="AI160"/>
      <c r="AJ160"/>
      <c r="AK160"/>
      <c r="AM160"/>
      <c r="AN160" s="41">
        <v>0</v>
      </c>
      <c r="AO160" s="70">
        <v>0</v>
      </c>
      <c r="AP160" s="70">
        <v>0</v>
      </c>
      <c r="AQ160" s="70">
        <v>0</v>
      </c>
      <c r="AR160" s="70">
        <v>0</v>
      </c>
      <c r="AS160" s="70">
        <v>0</v>
      </c>
      <c r="AT160" s="70">
        <v>0</v>
      </c>
      <c r="AU160" s="70">
        <v>0</v>
      </c>
      <c r="AV160" s="70">
        <v>0</v>
      </c>
      <c r="AW160" s="71">
        <v>0</v>
      </c>
      <c r="AX160"/>
    </row>
    <row r="161" spans="3:50" hidden="1" x14ac:dyDescent="0.25">
      <c r="C161" s="40" t="s">
        <v>576</v>
      </c>
      <c r="D161" s="41">
        <v>0</v>
      </c>
      <c r="E161" s="70">
        <v>0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1">
        <v>0</v>
      </c>
      <c r="N161"/>
      <c r="P161" s="41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0</v>
      </c>
      <c r="V161" s="70">
        <v>0</v>
      </c>
      <c r="W161" s="70">
        <v>0</v>
      </c>
      <c r="X161" s="70">
        <v>0</v>
      </c>
      <c r="Y161" s="71">
        <v>0</v>
      </c>
      <c r="AA161"/>
      <c r="AB161"/>
      <c r="AC161"/>
      <c r="AD161"/>
      <c r="AE161"/>
      <c r="AF161"/>
      <c r="AG161"/>
      <c r="AH161"/>
      <c r="AI161"/>
      <c r="AJ161"/>
      <c r="AK161"/>
      <c r="AM161"/>
      <c r="AN161" s="41">
        <v>0</v>
      </c>
      <c r="AO161" s="70">
        <v>0</v>
      </c>
      <c r="AP161" s="70">
        <v>0</v>
      </c>
      <c r="AQ161" s="70">
        <v>0</v>
      </c>
      <c r="AR161" s="70">
        <v>0</v>
      </c>
      <c r="AS161" s="70">
        <v>0</v>
      </c>
      <c r="AT161" s="70">
        <v>0</v>
      </c>
      <c r="AU161" s="70">
        <v>0</v>
      </c>
      <c r="AV161" s="70">
        <v>0</v>
      </c>
      <c r="AW161" s="71">
        <v>0</v>
      </c>
      <c r="AX161"/>
    </row>
    <row r="162" spans="3:50" hidden="1" x14ac:dyDescent="0.25">
      <c r="C162" s="40" t="s">
        <v>576</v>
      </c>
      <c r="D162" s="41">
        <v>0</v>
      </c>
      <c r="E162" s="70">
        <v>0</v>
      </c>
      <c r="F162" s="70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70">
        <v>0</v>
      </c>
      <c r="M162" s="71">
        <v>0</v>
      </c>
      <c r="N162"/>
      <c r="P162" s="41">
        <v>0</v>
      </c>
      <c r="Q162" s="70">
        <v>0</v>
      </c>
      <c r="R162" s="70">
        <v>0</v>
      </c>
      <c r="S162" s="70">
        <v>0</v>
      </c>
      <c r="T162" s="70">
        <v>0</v>
      </c>
      <c r="U162" s="70">
        <v>0</v>
      </c>
      <c r="V162" s="70">
        <v>0</v>
      </c>
      <c r="W162" s="70">
        <v>0</v>
      </c>
      <c r="X162" s="70">
        <v>0</v>
      </c>
      <c r="Y162" s="71">
        <v>0</v>
      </c>
      <c r="AA162"/>
      <c r="AB162"/>
      <c r="AC162"/>
      <c r="AD162"/>
      <c r="AE162"/>
      <c r="AF162"/>
      <c r="AG162"/>
      <c r="AH162"/>
      <c r="AI162"/>
      <c r="AJ162"/>
      <c r="AK162"/>
      <c r="AM162"/>
      <c r="AN162" s="41">
        <v>0</v>
      </c>
      <c r="AO162" s="70">
        <v>0</v>
      </c>
      <c r="AP162" s="70">
        <v>0</v>
      </c>
      <c r="AQ162" s="70">
        <v>0</v>
      </c>
      <c r="AR162" s="70">
        <v>0</v>
      </c>
      <c r="AS162" s="70">
        <v>0</v>
      </c>
      <c r="AT162" s="70">
        <v>0</v>
      </c>
      <c r="AU162" s="70">
        <v>0</v>
      </c>
      <c r="AV162" s="70">
        <v>0</v>
      </c>
      <c r="AW162" s="71">
        <v>0</v>
      </c>
      <c r="AX162"/>
    </row>
    <row r="163" spans="3:50" hidden="1" x14ac:dyDescent="0.25">
      <c r="C163" s="40" t="s">
        <v>576</v>
      </c>
      <c r="D163" s="41">
        <v>0</v>
      </c>
      <c r="E163" s="70">
        <v>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1">
        <v>0</v>
      </c>
      <c r="N163"/>
      <c r="P163" s="41">
        <v>0</v>
      </c>
      <c r="Q163" s="70">
        <v>0</v>
      </c>
      <c r="R163" s="70">
        <v>0</v>
      </c>
      <c r="S163" s="70">
        <v>0</v>
      </c>
      <c r="T163" s="70">
        <v>0</v>
      </c>
      <c r="U163" s="70">
        <v>0</v>
      </c>
      <c r="V163" s="70">
        <v>0</v>
      </c>
      <c r="W163" s="70">
        <v>0</v>
      </c>
      <c r="X163" s="70">
        <v>0</v>
      </c>
      <c r="Y163" s="71">
        <v>0</v>
      </c>
      <c r="AA163"/>
      <c r="AB163"/>
      <c r="AC163"/>
      <c r="AD163"/>
      <c r="AE163"/>
      <c r="AF163"/>
      <c r="AG163"/>
      <c r="AH163"/>
      <c r="AI163"/>
      <c r="AJ163"/>
      <c r="AK163"/>
      <c r="AM163"/>
      <c r="AN163" s="41">
        <v>0</v>
      </c>
      <c r="AO163" s="70">
        <v>0</v>
      </c>
      <c r="AP163" s="70">
        <v>0</v>
      </c>
      <c r="AQ163" s="70">
        <v>0</v>
      </c>
      <c r="AR163" s="70">
        <v>0</v>
      </c>
      <c r="AS163" s="70">
        <v>0</v>
      </c>
      <c r="AT163" s="70">
        <v>0</v>
      </c>
      <c r="AU163" s="70">
        <v>0</v>
      </c>
      <c r="AV163" s="70">
        <v>0</v>
      </c>
      <c r="AW163" s="71">
        <v>0</v>
      </c>
      <c r="AX163"/>
    </row>
    <row r="164" spans="3:50" hidden="1" x14ac:dyDescent="0.25">
      <c r="C164" s="40" t="s">
        <v>576</v>
      </c>
      <c r="D164" s="41">
        <v>0</v>
      </c>
      <c r="E164" s="70">
        <v>0</v>
      </c>
      <c r="F164" s="70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70">
        <v>0</v>
      </c>
      <c r="M164" s="71">
        <v>0</v>
      </c>
      <c r="N164"/>
      <c r="P164" s="41">
        <v>0</v>
      </c>
      <c r="Q164" s="70">
        <v>0</v>
      </c>
      <c r="R164" s="70">
        <v>0</v>
      </c>
      <c r="S164" s="70">
        <v>0</v>
      </c>
      <c r="T164" s="70">
        <v>0</v>
      </c>
      <c r="U164" s="70">
        <v>0</v>
      </c>
      <c r="V164" s="70">
        <v>0</v>
      </c>
      <c r="W164" s="70">
        <v>0</v>
      </c>
      <c r="X164" s="70">
        <v>0</v>
      </c>
      <c r="Y164" s="71">
        <v>0</v>
      </c>
      <c r="AA164"/>
      <c r="AB164"/>
      <c r="AC164"/>
      <c r="AD164"/>
      <c r="AE164"/>
      <c r="AF164"/>
      <c r="AG164"/>
      <c r="AH164"/>
      <c r="AI164"/>
      <c r="AJ164"/>
      <c r="AK164"/>
      <c r="AM164"/>
      <c r="AN164" s="41">
        <v>0</v>
      </c>
      <c r="AO164" s="70">
        <v>0</v>
      </c>
      <c r="AP164" s="70">
        <v>0</v>
      </c>
      <c r="AQ164" s="70">
        <v>0</v>
      </c>
      <c r="AR164" s="70">
        <v>0</v>
      </c>
      <c r="AS164" s="70">
        <v>0</v>
      </c>
      <c r="AT164" s="70">
        <v>0</v>
      </c>
      <c r="AU164" s="70">
        <v>0</v>
      </c>
      <c r="AV164" s="70">
        <v>0</v>
      </c>
      <c r="AW164" s="71">
        <v>0</v>
      </c>
      <c r="AX164"/>
    </row>
    <row r="165" spans="3:50" hidden="1" x14ac:dyDescent="0.25">
      <c r="C165" s="40" t="s">
        <v>576</v>
      </c>
      <c r="D165" s="41">
        <v>0</v>
      </c>
      <c r="E165" s="70">
        <v>0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1">
        <v>0</v>
      </c>
      <c r="N165"/>
      <c r="P165" s="41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0</v>
      </c>
      <c r="V165" s="70">
        <v>0</v>
      </c>
      <c r="W165" s="70">
        <v>0</v>
      </c>
      <c r="X165" s="70">
        <v>0</v>
      </c>
      <c r="Y165" s="71">
        <v>0</v>
      </c>
      <c r="AA165"/>
      <c r="AB165"/>
      <c r="AC165"/>
      <c r="AD165"/>
      <c r="AE165"/>
      <c r="AF165"/>
      <c r="AG165"/>
      <c r="AH165"/>
      <c r="AI165"/>
      <c r="AJ165"/>
      <c r="AK165"/>
      <c r="AM165"/>
      <c r="AN165" s="41">
        <v>0</v>
      </c>
      <c r="AO165" s="70">
        <v>0</v>
      </c>
      <c r="AP165" s="70">
        <v>0</v>
      </c>
      <c r="AQ165" s="70">
        <v>0</v>
      </c>
      <c r="AR165" s="70">
        <v>0</v>
      </c>
      <c r="AS165" s="70">
        <v>0</v>
      </c>
      <c r="AT165" s="70">
        <v>0</v>
      </c>
      <c r="AU165" s="70">
        <v>0</v>
      </c>
      <c r="AV165" s="70">
        <v>0</v>
      </c>
      <c r="AW165" s="71">
        <v>0</v>
      </c>
      <c r="AX165"/>
    </row>
    <row r="166" spans="3:50" hidden="1" x14ac:dyDescent="0.25">
      <c r="C166" s="40" t="s">
        <v>576</v>
      </c>
      <c r="D166" s="41">
        <v>0</v>
      </c>
      <c r="E166" s="70">
        <v>0</v>
      </c>
      <c r="F166" s="70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70">
        <v>0</v>
      </c>
      <c r="M166" s="71">
        <v>0</v>
      </c>
      <c r="N166"/>
      <c r="P166" s="41">
        <v>0</v>
      </c>
      <c r="Q166" s="70">
        <v>0</v>
      </c>
      <c r="R166" s="70">
        <v>0</v>
      </c>
      <c r="S166" s="70">
        <v>0</v>
      </c>
      <c r="T166" s="70">
        <v>0</v>
      </c>
      <c r="U166" s="70">
        <v>0</v>
      </c>
      <c r="V166" s="70">
        <v>0</v>
      </c>
      <c r="W166" s="70">
        <v>0</v>
      </c>
      <c r="X166" s="70">
        <v>0</v>
      </c>
      <c r="Y166" s="71">
        <v>0</v>
      </c>
      <c r="AA166"/>
      <c r="AB166"/>
      <c r="AC166"/>
      <c r="AD166"/>
      <c r="AE166"/>
      <c r="AF166"/>
      <c r="AG166"/>
      <c r="AH166"/>
      <c r="AI166"/>
      <c r="AJ166"/>
      <c r="AK166"/>
      <c r="AM166"/>
      <c r="AN166" s="41">
        <v>0</v>
      </c>
      <c r="AO166" s="70">
        <v>0</v>
      </c>
      <c r="AP166" s="70">
        <v>0</v>
      </c>
      <c r="AQ166" s="70">
        <v>0</v>
      </c>
      <c r="AR166" s="70">
        <v>0</v>
      </c>
      <c r="AS166" s="70">
        <v>0</v>
      </c>
      <c r="AT166" s="70">
        <v>0</v>
      </c>
      <c r="AU166" s="70">
        <v>0</v>
      </c>
      <c r="AV166" s="70">
        <v>0</v>
      </c>
      <c r="AW166" s="71">
        <v>0</v>
      </c>
      <c r="AX166"/>
    </row>
    <row r="167" spans="3:50" hidden="1" x14ac:dyDescent="0.25">
      <c r="C167" s="40" t="s">
        <v>576</v>
      </c>
      <c r="D167" s="41">
        <v>0</v>
      </c>
      <c r="E167" s="70">
        <v>0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1">
        <v>0</v>
      </c>
      <c r="N167"/>
      <c r="P167" s="41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0</v>
      </c>
      <c r="V167" s="70">
        <v>0</v>
      </c>
      <c r="W167" s="70">
        <v>0</v>
      </c>
      <c r="X167" s="70">
        <v>0</v>
      </c>
      <c r="Y167" s="71">
        <v>0</v>
      </c>
      <c r="AA167"/>
      <c r="AB167"/>
      <c r="AC167"/>
      <c r="AD167"/>
      <c r="AE167"/>
      <c r="AF167"/>
      <c r="AG167"/>
      <c r="AH167"/>
      <c r="AI167"/>
      <c r="AJ167"/>
      <c r="AK167"/>
      <c r="AM167"/>
      <c r="AN167" s="41">
        <v>0</v>
      </c>
      <c r="AO167" s="70">
        <v>0</v>
      </c>
      <c r="AP167" s="70">
        <v>0</v>
      </c>
      <c r="AQ167" s="70">
        <v>0</v>
      </c>
      <c r="AR167" s="70">
        <v>0</v>
      </c>
      <c r="AS167" s="70">
        <v>0</v>
      </c>
      <c r="AT167" s="70">
        <v>0</v>
      </c>
      <c r="AU167" s="70">
        <v>0</v>
      </c>
      <c r="AV167" s="70">
        <v>0</v>
      </c>
      <c r="AW167" s="71">
        <v>0</v>
      </c>
      <c r="AX167"/>
    </row>
    <row r="168" spans="3:50" hidden="1" x14ac:dyDescent="0.25">
      <c r="C168" s="40" t="s">
        <v>576</v>
      </c>
      <c r="D168" s="41">
        <v>0</v>
      </c>
      <c r="E168" s="70">
        <v>0</v>
      </c>
      <c r="F168" s="70">
        <v>0</v>
      </c>
      <c r="G168" s="70">
        <v>0</v>
      </c>
      <c r="H168" s="70">
        <v>0</v>
      </c>
      <c r="I168" s="70">
        <v>0</v>
      </c>
      <c r="J168" s="70">
        <v>0</v>
      </c>
      <c r="K168" s="70">
        <v>0</v>
      </c>
      <c r="L168" s="70">
        <v>0</v>
      </c>
      <c r="M168" s="71">
        <v>0</v>
      </c>
      <c r="N168"/>
      <c r="P168" s="41">
        <v>0</v>
      </c>
      <c r="Q168" s="70">
        <v>0</v>
      </c>
      <c r="R168" s="70">
        <v>0</v>
      </c>
      <c r="S168" s="70">
        <v>0</v>
      </c>
      <c r="T168" s="70">
        <v>0</v>
      </c>
      <c r="U168" s="70">
        <v>0</v>
      </c>
      <c r="V168" s="70">
        <v>0</v>
      </c>
      <c r="W168" s="70">
        <v>0</v>
      </c>
      <c r="X168" s="70">
        <v>0</v>
      </c>
      <c r="Y168" s="71">
        <v>0</v>
      </c>
      <c r="AA168"/>
      <c r="AB168"/>
      <c r="AC168"/>
      <c r="AD168"/>
      <c r="AE168"/>
      <c r="AF168"/>
      <c r="AG168"/>
      <c r="AH168"/>
      <c r="AI168"/>
      <c r="AJ168"/>
      <c r="AK168"/>
      <c r="AM168"/>
      <c r="AN168" s="41">
        <v>0</v>
      </c>
      <c r="AO168" s="70">
        <v>0</v>
      </c>
      <c r="AP168" s="70">
        <v>0</v>
      </c>
      <c r="AQ168" s="70">
        <v>0</v>
      </c>
      <c r="AR168" s="70">
        <v>0</v>
      </c>
      <c r="AS168" s="70">
        <v>0</v>
      </c>
      <c r="AT168" s="70">
        <v>0</v>
      </c>
      <c r="AU168" s="70">
        <v>0</v>
      </c>
      <c r="AV168" s="70">
        <v>0</v>
      </c>
      <c r="AW168" s="71">
        <v>0</v>
      </c>
      <c r="AX168"/>
    </row>
    <row r="169" spans="3:50" ht="14.4" thickBot="1" x14ac:dyDescent="0.3">
      <c r="C169" s="40" t="s">
        <v>575</v>
      </c>
      <c r="D169" s="41" t="s">
        <v>70</v>
      </c>
      <c r="E169" s="70">
        <v>0.27299007694301369</v>
      </c>
      <c r="F169" s="70">
        <v>0.27462654302272255</v>
      </c>
      <c r="G169" s="70">
        <v>0.23478604535132411</v>
      </c>
      <c r="H169" s="70">
        <v>0.20193298269683696</v>
      </c>
      <c r="I169" s="70">
        <v>0.22492796197030424</v>
      </c>
      <c r="J169" s="70">
        <v>0.26382099601667258</v>
      </c>
      <c r="K169" s="70">
        <v>0.21742505879744348</v>
      </c>
      <c r="L169" s="70">
        <v>0.18783504130813231</v>
      </c>
      <c r="M169" s="71">
        <v>0.25425862327474541</v>
      </c>
      <c r="N169"/>
      <c r="P169" s="41" t="s">
        <v>70</v>
      </c>
      <c r="Q169" s="70">
        <v>0.17071531901100206</v>
      </c>
      <c r="R169" s="70">
        <v>0.18896282850274687</v>
      </c>
      <c r="S169" s="70">
        <v>0.16290029670064854</v>
      </c>
      <c r="T169" s="70">
        <v>0.12387197209480855</v>
      </c>
      <c r="U169" s="70">
        <v>0.14665977503154287</v>
      </c>
      <c r="V169" s="70">
        <v>0.18436397000765398</v>
      </c>
      <c r="W169" s="70">
        <v>0.15521836255632163</v>
      </c>
      <c r="X169" s="70">
        <v>0.11966163156733976</v>
      </c>
      <c r="Y169" s="71">
        <v>0.17138647871871726</v>
      </c>
      <c r="AA169"/>
      <c r="AB169"/>
      <c r="AC169"/>
      <c r="AD169"/>
      <c r="AE169"/>
      <c r="AF169"/>
      <c r="AG169"/>
      <c r="AH169"/>
      <c r="AI169"/>
      <c r="AJ169"/>
      <c r="AK169"/>
      <c r="AM169"/>
      <c r="AN169" s="41" t="s">
        <v>70</v>
      </c>
      <c r="AO169" s="70">
        <v>0.22831702905361786</v>
      </c>
      <c r="AP169" s="70">
        <v>0.23979629818118961</v>
      </c>
      <c r="AQ169" s="70">
        <v>0.214415202639372</v>
      </c>
      <c r="AR169" s="70">
        <v>0.16442075601969344</v>
      </c>
      <c r="AS169" s="70">
        <v>0.18502833968706425</v>
      </c>
      <c r="AT169" s="70">
        <v>0.2167173098362819</v>
      </c>
      <c r="AU169" s="70">
        <v>0.19191456249827735</v>
      </c>
      <c r="AV169" s="70">
        <v>0.15133268565481281</v>
      </c>
      <c r="AW169" s="71">
        <v>0.21374996476599098</v>
      </c>
      <c r="AX169"/>
    </row>
    <row r="170" spans="3:50" ht="14.4" hidden="1" thickBot="1" x14ac:dyDescent="0.3">
      <c r="C170" s="40" t="s">
        <v>576</v>
      </c>
      <c r="D170" s="41" t="s">
        <v>105</v>
      </c>
      <c r="E170" s="70">
        <v>0</v>
      </c>
      <c r="F170" s="70">
        <v>0</v>
      </c>
      <c r="G170" s="70">
        <v>0</v>
      </c>
      <c r="H170" s="70">
        <v>0</v>
      </c>
      <c r="I170" s="70">
        <v>0</v>
      </c>
      <c r="J170" s="70">
        <v>0</v>
      </c>
      <c r="K170" s="70">
        <v>0</v>
      </c>
      <c r="L170" s="70">
        <v>0</v>
      </c>
      <c r="M170" s="71">
        <v>0</v>
      </c>
      <c r="N170"/>
      <c r="P170" s="41" t="s">
        <v>105</v>
      </c>
      <c r="Q170" s="70">
        <v>0</v>
      </c>
      <c r="R170" s="70">
        <v>0</v>
      </c>
      <c r="S170" s="70">
        <v>0</v>
      </c>
      <c r="T170" s="70">
        <v>0</v>
      </c>
      <c r="U170" s="70">
        <v>0</v>
      </c>
      <c r="V170" s="70">
        <v>0</v>
      </c>
      <c r="W170" s="70">
        <v>0</v>
      </c>
      <c r="X170" s="70">
        <v>0</v>
      </c>
      <c r="Y170" s="71">
        <v>0</v>
      </c>
      <c r="AA170"/>
      <c r="AB170"/>
      <c r="AC170"/>
      <c r="AD170"/>
      <c r="AE170"/>
      <c r="AF170"/>
      <c r="AG170"/>
      <c r="AH170"/>
      <c r="AI170"/>
      <c r="AJ170"/>
      <c r="AK170"/>
      <c r="AM170"/>
      <c r="AN170" s="41" t="s">
        <v>105</v>
      </c>
      <c r="AO170" s="70">
        <v>0</v>
      </c>
      <c r="AP170" s="70">
        <v>0</v>
      </c>
      <c r="AQ170" s="70">
        <v>0</v>
      </c>
      <c r="AR170" s="70">
        <v>0</v>
      </c>
      <c r="AS170" s="70">
        <v>0</v>
      </c>
      <c r="AT170" s="70">
        <v>0</v>
      </c>
      <c r="AU170" s="70">
        <v>0</v>
      </c>
      <c r="AV170" s="70">
        <v>0</v>
      </c>
      <c r="AW170" s="71">
        <v>0</v>
      </c>
      <c r="AX170"/>
    </row>
    <row r="171" spans="3:50" ht="14.4" thickBot="1" x14ac:dyDescent="0.3">
      <c r="D171" s="93" t="s">
        <v>91</v>
      </c>
      <c r="E171" s="96">
        <v>1</v>
      </c>
      <c r="F171" s="96">
        <v>0.99999999999999978</v>
      </c>
      <c r="G171" s="96">
        <v>1</v>
      </c>
      <c r="H171" s="96">
        <v>1</v>
      </c>
      <c r="I171" s="96">
        <v>1.0000000000000002</v>
      </c>
      <c r="J171" s="96">
        <v>1</v>
      </c>
      <c r="K171" s="96">
        <v>0.99999999999999989</v>
      </c>
      <c r="L171" s="96">
        <v>1</v>
      </c>
      <c r="M171" s="97">
        <v>1</v>
      </c>
      <c r="N171"/>
      <c r="P171" s="93" t="s">
        <v>91</v>
      </c>
      <c r="Q171" s="96">
        <v>1</v>
      </c>
      <c r="R171" s="96">
        <v>1.0000000000000002</v>
      </c>
      <c r="S171" s="96">
        <v>0.99999999999999989</v>
      </c>
      <c r="T171" s="96">
        <v>1</v>
      </c>
      <c r="U171" s="96">
        <v>1</v>
      </c>
      <c r="V171" s="96">
        <v>1</v>
      </c>
      <c r="W171" s="96">
        <v>0.99999999999999989</v>
      </c>
      <c r="X171" s="96">
        <v>0.99999999999999978</v>
      </c>
      <c r="Y171" s="97">
        <v>0.99999999999999989</v>
      </c>
      <c r="AA171"/>
      <c r="AB171"/>
      <c r="AC171"/>
      <c r="AD171"/>
      <c r="AE171"/>
      <c r="AF171"/>
      <c r="AG171"/>
      <c r="AH171"/>
      <c r="AI171"/>
      <c r="AJ171"/>
      <c r="AK171"/>
      <c r="AM171"/>
      <c r="AN171" s="93" t="s">
        <v>91</v>
      </c>
      <c r="AO171" s="96">
        <v>0.99999999999999967</v>
      </c>
      <c r="AP171" s="96">
        <v>1</v>
      </c>
      <c r="AQ171" s="96">
        <v>1.0000000000000002</v>
      </c>
      <c r="AR171" s="96">
        <v>1</v>
      </c>
      <c r="AS171" s="96">
        <v>1</v>
      </c>
      <c r="AT171" s="96">
        <v>0.99999999999999989</v>
      </c>
      <c r="AU171" s="96">
        <v>0.99999999999999978</v>
      </c>
      <c r="AV171" s="96">
        <v>1.0000000000000002</v>
      </c>
      <c r="AW171" s="97">
        <v>1.0000000000000002</v>
      </c>
      <c r="AX171"/>
    </row>
    <row r="172" spans="3:50" x14ac:dyDescent="0.25">
      <c r="N172"/>
      <c r="AA172"/>
      <c r="AB172"/>
      <c r="AC172"/>
      <c r="AD172"/>
      <c r="AE172"/>
      <c r="AF172"/>
      <c r="AG172"/>
      <c r="AH172"/>
      <c r="AI172"/>
      <c r="AJ172"/>
      <c r="AK172"/>
      <c r="AM172"/>
      <c r="AX172"/>
    </row>
    <row r="173" spans="3:50" x14ac:dyDescent="0.25">
      <c r="N173"/>
      <c r="AA173"/>
      <c r="AM173"/>
      <c r="AX173"/>
    </row>
    <row r="174" spans="3:50" ht="14.4" thickBot="1" x14ac:dyDescent="0.3">
      <c r="D174" s="36" t="s">
        <v>369</v>
      </c>
      <c r="N174"/>
      <c r="P174" s="36" t="s">
        <v>370</v>
      </c>
      <c r="AA174"/>
      <c r="AB174" s="36" t="s">
        <v>448</v>
      </c>
      <c r="AM174"/>
      <c r="AN174" s="36" t="s">
        <v>438</v>
      </c>
      <c r="AX174"/>
    </row>
    <row r="175" spans="3:50" x14ac:dyDescent="0.25">
      <c r="D175" s="37"/>
      <c r="E175" s="38" t="s">
        <v>531</v>
      </c>
      <c r="F175" s="38" t="s">
        <v>532</v>
      </c>
      <c r="G175" s="38" t="s">
        <v>533</v>
      </c>
      <c r="H175" s="38" t="s">
        <v>534</v>
      </c>
      <c r="I175" s="38" t="s">
        <v>535</v>
      </c>
      <c r="J175" s="38" t="s">
        <v>536</v>
      </c>
      <c r="K175" s="38" t="s">
        <v>537</v>
      </c>
      <c r="L175" s="38" t="s">
        <v>538</v>
      </c>
      <c r="M175" s="39" t="s">
        <v>539</v>
      </c>
      <c r="N175"/>
      <c r="P175" s="37"/>
      <c r="Q175" s="38" t="s">
        <v>531</v>
      </c>
      <c r="R175" s="38" t="s">
        <v>532</v>
      </c>
      <c r="S175" s="38" t="s">
        <v>533</v>
      </c>
      <c r="T175" s="38" t="s">
        <v>534</v>
      </c>
      <c r="U175" s="38" t="s">
        <v>535</v>
      </c>
      <c r="V175" s="38" t="s">
        <v>536</v>
      </c>
      <c r="W175" s="38" t="s">
        <v>537</v>
      </c>
      <c r="X175" s="38" t="s">
        <v>538</v>
      </c>
      <c r="Y175" s="39" t="s">
        <v>539</v>
      </c>
      <c r="AA175"/>
      <c r="AB175" s="37"/>
      <c r="AC175" s="38" t="s">
        <v>531</v>
      </c>
      <c r="AD175" s="38" t="s">
        <v>532</v>
      </c>
      <c r="AE175" s="38" t="s">
        <v>533</v>
      </c>
      <c r="AF175" s="38" t="s">
        <v>534</v>
      </c>
      <c r="AG175" s="38" t="s">
        <v>535</v>
      </c>
      <c r="AH175" s="38" t="s">
        <v>536</v>
      </c>
      <c r="AI175" s="38" t="s">
        <v>537</v>
      </c>
      <c r="AJ175" s="38" t="s">
        <v>538</v>
      </c>
      <c r="AK175" s="39" t="s">
        <v>539</v>
      </c>
      <c r="AM175"/>
      <c r="AN175" s="37"/>
      <c r="AO175" s="38" t="s">
        <v>531</v>
      </c>
      <c r="AP175" s="38" t="s">
        <v>532</v>
      </c>
      <c r="AQ175" s="38" t="s">
        <v>533</v>
      </c>
      <c r="AR175" s="38" t="s">
        <v>534</v>
      </c>
      <c r="AS175" s="38" t="s">
        <v>535</v>
      </c>
      <c r="AT175" s="38" t="s">
        <v>536</v>
      </c>
      <c r="AU175" s="38" t="s">
        <v>537</v>
      </c>
      <c r="AV175" s="38" t="s">
        <v>538</v>
      </c>
      <c r="AW175" s="39" t="s">
        <v>539</v>
      </c>
      <c r="AX175"/>
    </row>
    <row r="176" spans="3:50" hidden="1" x14ac:dyDescent="0.25">
      <c r="C176" s="40" t="s">
        <v>576</v>
      </c>
      <c r="D176" s="41" t="s">
        <v>315</v>
      </c>
      <c r="E176" s="87"/>
      <c r="F176" s="87">
        <v>0</v>
      </c>
      <c r="G176" s="87">
        <v>0</v>
      </c>
      <c r="H176" s="87">
        <v>0</v>
      </c>
      <c r="I176" s="87">
        <v>0</v>
      </c>
      <c r="J176" s="87">
        <v>0</v>
      </c>
      <c r="K176" s="87">
        <v>0</v>
      </c>
      <c r="L176" s="87">
        <v>0</v>
      </c>
      <c r="M176" s="88">
        <v>0</v>
      </c>
      <c r="N176"/>
      <c r="P176" s="41" t="s">
        <v>315</v>
      </c>
      <c r="Q176" s="87"/>
      <c r="R176" s="87">
        <v>0</v>
      </c>
      <c r="S176" s="87">
        <v>0</v>
      </c>
      <c r="T176" s="87">
        <v>0</v>
      </c>
      <c r="U176" s="87">
        <v>0</v>
      </c>
      <c r="V176" s="87">
        <v>0</v>
      </c>
      <c r="W176" s="87">
        <v>0</v>
      </c>
      <c r="X176" s="87">
        <v>0</v>
      </c>
      <c r="Y176" s="88">
        <v>0</v>
      </c>
      <c r="AA176"/>
      <c r="AB176" s="41" t="s">
        <v>315</v>
      </c>
      <c r="AC176" s="87"/>
      <c r="AD176" s="87">
        <v>0</v>
      </c>
      <c r="AE176" s="87">
        <v>0</v>
      </c>
      <c r="AF176" s="87">
        <v>0</v>
      </c>
      <c r="AG176" s="87">
        <v>0</v>
      </c>
      <c r="AH176" s="87">
        <v>0</v>
      </c>
      <c r="AI176" s="87">
        <v>0</v>
      </c>
      <c r="AJ176" s="87">
        <v>0</v>
      </c>
      <c r="AK176" s="88">
        <v>0</v>
      </c>
      <c r="AM176"/>
      <c r="AN176" s="41" t="s">
        <v>315</v>
      </c>
      <c r="AO176" s="87"/>
      <c r="AP176" s="87">
        <v>0</v>
      </c>
      <c r="AQ176" s="87">
        <v>0</v>
      </c>
      <c r="AR176" s="87">
        <v>0</v>
      </c>
      <c r="AS176" s="87">
        <v>0</v>
      </c>
      <c r="AT176" s="87">
        <v>0</v>
      </c>
      <c r="AU176" s="87">
        <v>0</v>
      </c>
      <c r="AV176" s="87">
        <v>0</v>
      </c>
      <c r="AW176" s="88">
        <v>0</v>
      </c>
      <c r="AX176"/>
    </row>
    <row r="177" spans="3:50" x14ac:dyDescent="0.25">
      <c r="C177" s="40" t="s">
        <v>575</v>
      </c>
      <c r="D177" s="41" t="s">
        <v>129</v>
      </c>
      <c r="E177" s="87"/>
      <c r="F177" s="87">
        <v>-0.82336956521739135</v>
      </c>
      <c r="G177" s="87">
        <v>-0.91538461538461535</v>
      </c>
      <c r="H177" s="87">
        <v>28.090909090909093</v>
      </c>
      <c r="I177" s="87">
        <v>-0.671875</v>
      </c>
      <c r="J177" s="87">
        <v>1.0761904761904759</v>
      </c>
      <c r="K177" s="87">
        <v>7.9090909090909083</v>
      </c>
      <c r="L177" s="87">
        <v>-1</v>
      </c>
      <c r="M177" s="88">
        <v>0</v>
      </c>
      <c r="N177"/>
      <c r="P177" s="41" t="s">
        <v>129</v>
      </c>
      <c r="Q177" s="87"/>
      <c r="R177" s="87">
        <v>-0.81606318098318664</v>
      </c>
      <c r="S177" s="87">
        <v>-0.91822078890017511</v>
      </c>
      <c r="T177" s="87">
        <v>22.658781607620089</v>
      </c>
      <c r="U177" s="87">
        <v>-0.6931945002007226</v>
      </c>
      <c r="V177" s="87">
        <v>1.2545915789798334</v>
      </c>
      <c r="W177" s="87">
        <v>4.9162261077756444</v>
      </c>
      <c r="X177" s="87">
        <v>-1</v>
      </c>
      <c r="Y177" s="88">
        <v>0</v>
      </c>
      <c r="AA177"/>
      <c r="AB177" s="41" t="s">
        <v>129</v>
      </c>
      <c r="AC177" s="87"/>
      <c r="AD177" s="87">
        <v>4.1365375356728018E-2</v>
      </c>
      <c r="AE177" s="87">
        <v>-3.3518414274797292E-2</v>
      </c>
      <c r="AF177" s="87">
        <v>-0.18672938223805957</v>
      </c>
      <c r="AG177" s="87">
        <v>-6.4973714897440193E-2</v>
      </c>
      <c r="AH177" s="87">
        <v>8.5927136664598835E-2</v>
      </c>
      <c r="AI177" s="87">
        <v>-0.33593380422926444</v>
      </c>
      <c r="AJ177" s="87">
        <v>-1</v>
      </c>
      <c r="AK177" s="88">
        <v>0</v>
      </c>
      <c r="AM177"/>
      <c r="AN177" s="41" t="s">
        <v>129</v>
      </c>
      <c r="AO177" s="87"/>
      <c r="AP177" s="87">
        <v>-0.85222610742939264</v>
      </c>
      <c r="AQ177" s="87">
        <v>-0.91012622302211754</v>
      </c>
      <c r="AR177" s="87">
        <v>21.595611628909687</v>
      </c>
      <c r="AS177" s="87">
        <v>-0.56656462313993972</v>
      </c>
      <c r="AT177" s="87">
        <v>0.66340163262468721</v>
      </c>
      <c r="AU177" s="87">
        <v>7.2142803324144289</v>
      </c>
      <c r="AV177" s="87">
        <v>-1</v>
      </c>
      <c r="AW177" s="88">
        <v>0</v>
      </c>
      <c r="AX177"/>
    </row>
    <row r="178" spans="3:50" x14ac:dyDescent="0.25">
      <c r="C178" s="40" t="s">
        <v>575</v>
      </c>
      <c r="D178" s="41" t="s">
        <v>46</v>
      </c>
      <c r="E178" s="87"/>
      <c r="F178" s="87">
        <v>-0.5724137931034482</v>
      </c>
      <c r="G178" s="87">
        <v>0.24551971326164868</v>
      </c>
      <c r="H178" s="87">
        <v>1.107913669064748</v>
      </c>
      <c r="I178" s="87">
        <v>-0.19112627986348119</v>
      </c>
      <c r="J178" s="87">
        <v>-0.33333333333333348</v>
      </c>
      <c r="K178" s="87">
        <v>4.3165467625899012E-2</v>
      </c>
      <c r="L178" s="87">
        <v>1.1126732413793103</v>
      </c>
      <c r="M178" s="88">
        <v>-0.37976928853857383</v>
      </c>
      <c r="N178"/>
      <c r="P178" s="41" t="s">
        <v>46</v>
      </c>
      <c r="Q178" s="87"/>
      <c r="R178" s="87">
        <v>-0.58467311765774932</v>
      </c>
      <c r="S178" s="87">
        <v>0.22531449351638355</v>
      </c>
      <c r="T178" s="87">
        <v>1.1320199082355047</v>
      </c>
      <c r="U178" s="87">
        <v>-0.2211004687530771</v>
      </c>
      <c r="V178" s="87">
        <v>-0.34809752147355255</v>
      </c>
      <c r="W178" s="87">
        <v>-2.0544349055330313E-2</v>
      </c>
      <c r="X178" s="87">
        <v>1.1271747091352817</v>
      </c>
      <c r="Y178" s="88">
        <v>-0.40083939553869408</v>
      </c>
      <c r="AA178"/>
      <c r="AB178" s="41" t="s">
        <v>46</v>
      </c>
      <c r="AC178" s="87"/>
      <c r="AD178" s="87">
        <v>-2.8671000973768845E-2</v>
      </c>
      <c r="AE178" s="87">
        <v>-1.62223203134646E-2</v>
      </c>
      <c r="AF178" s="87">
        <v>1.1436065681690089E-2</v>
      </c>
      <c r="AG178" s="87">
        <v>-3.7056697656757787E-2</v>
      </c>
      <c r="AH178" s="87">
        <v>-2.2146282210328772E-2</v>
      </c>
      <c r="AI178" s="87">
        <v>-6.1073548404764755E-2</v>
      </c>
      <c r="AJ178" s="87">
        <v>6.864037216897767E-3</v>
      </c>
      <c r="AK178" s="88">
        <v>-3.3971402271379847E-2</v>
      </c>
      <c r="AM178"/>
      <c r="AN178" s="41" t="s">
        <v>46</v>
      </c>
      <c r="AO178" s="87"/>
      <c r="AP178" s="87">
        <v>-0.57672895328778995</v>
      </c>
      <c r="AQ178" s="87">
        <v>0.24267156337814066</v>
      </c>
      <c r="AR178" s="87">
        <v>1.2832015337182225</v>
      </c>
      <c r="AS178" s="87">
        <v>-0.23432874311199903</v>
      </c>
      <c r="AT178" s="87">
        <v>-0.32794834269077155</v>
      </c>
      <c r="AU178" s="87">
        <v>8.2350999702126781E-2</v>
      </c>
      <c r="AV178" s="87">
        <v>1.212993385966044</v>
      </c>
      <c r="AW178" s="88">
        <v>-0.41226579946544584</v>
      </c>
      <c r="AX178"/>
    </row>
    <row r="179" spans="3:50" x14ac:dyDescent="0.25">
      <c r="C179" s="40" t="s">
        <v>575</v>
      </c>
      <c r="D179" s="41" t="s">
        <v>564</v>
      </c>
      <c r="E179" s="87"/>
      <c r="F179" s="87">
        <v>0</v>
      </c>
      <c r="G179" s="87">
        <v>0</v>
      </c>
      <c r="H179" s="87">
        <v>0</v>
      </c>
      <c r="I179" s="87">
        <v>0</v>
      </c>
      <c r="J179" s="87">
        <v>-0.30000000000000004</v>
      </c>
      <c r="K179" s="87">
        <v>0</v>
      </c>
      <c r="L179" s="87">
        <v>-1</v>
      </c>
      <c r="M179" s="88">
        <v>0</v>
      </c>
      <c r="N179"/>
      <c r="P179" s="41" t="s">
        <v>564</v>
      </c>
      <c r="Q179" s="87"/>
      <c r="R179" s="87">
        <v>0</v>
      </c>
      <c r="S179" s="87">
        <v>0</v>
      </c>
      <c r="T179" s="87">
        <v>0</v>
      </c>
      <c r="U179" s="87">
        <v>0</v>
      </c>
      <c r="V179" s="87">
        <v>-0.45984994789857581</v>
      </c>
      <c r="W179" s="87">
        <v>0</v>
      </c>
      <c r="X179" s="87">
        <v>-1</v>
      </c>
      <c r="Y179" s="88">
        <v>0</v>
      </c>
      <c r="AA179"/>
      <c r="AB179" s="41" t="s">
        <v>564</v>
      </c>
      <c r="AC179" s="87"/>
      <c r="AD179" s="87">
        <v>0</v>
      </c>
      <c r="AE179" s="87">
        <v>0</v>
      </c>
      <c r="AF179" s="87">
        <v>0</v>
      </c>
      <c r="AG179" s="87">
        <v>0</v>
      </c>
      <c r="AH179" s="87">
        <v>-0.22835706842653691</v>
      </c>
      <c r="AI179" s="87">
        <v>0</v>
      </c>
      <c r="AJ179" s="87">
        <v>-1</v>
      </c>
      <c r="AK179" s="88">
        <v>0</v>
      </c>
      <c r="AM179"/>
      <c r="AN179" s="41" t="s">
        <v>564</v>
      </c>
      <c r="AO179" s="87"/>
      <c r="AP179" s="87">
        <v>0</v>
      </c>
      <c r="AQ179" s="87">
        <v>0</v>
      </c>
      <c r="AR179" s="87">
        <v>0</v>
      </c>
      <c r="AS179" s="87">
        <v>0</v>
      </c>
      <c r="AT179" s="87">
        <v>0.42432431154149919</v>
      </c>
      <c r="AU179" s="87">
        <v>0</v>
      </c>
      <c r="AV179" s="87">
        <v>-1</v>
      </c>
      <c r="AW179" s="88">
        <v>0</v>
      </c>
      <c r="AX179"/>
    </row>
    <row r="180" spans="3:50" x14ac:dyDescent="0.25">
      <c r="C180" s="40" t="s">
        <v>575</v>
      </c>
      <c r="D180" s="41" t="s">
        <v>120</v>
      </c>
      <c r="E180" s="87"/>
      <c r="F180" s="87">
        <v>0</v>
      </c>
      <c r="G180" s="87">
        <v>0.94285714285714284</v>
      </c>
      <c r="H180" s="87">
        <v>3.0808823529411766</v>
      </c>
      <c r="I180" s="87">
        <v>-0.27027027027027029</v>
      </c>
      <c r="J180" s="87">
        <v>-0.32098765432098764</v>
      </c>
      <c r="K180" s="87">
        <v>0.86029411764705865</v>
      </c>
      <c r="L180" s="87">
        <v>-1</v>
      </c>
      <c r="M180" s="88">
        <v>0</v>
      </c>
      <c r="N180"/>
      <c r="P180" s="41" t="s">
        <v>120</v>
      </c>
      <c r="Q180" s="87"/>
      <c r="R180" s="87">
        <v>0</v>
      </c>
      <c r="S180" s="87">
        <v>0.94340072639225148</v>
      </c>
      <c r="T180" s="87">
        <v>3.100295468179703</v>
      </c>
      <c r="U180" s="87">
        <v>-0.29549342105263154</v>
      </c>
      <c r="V180" s="87">
        <v>-0.32777777777777772</v>
      </c>
      <c r="W180" s="87">
        <v>0.7686263595065066</v>
      </c>
      <c r="X180" s="87">
        <v>-1</v>
      </c>
      <c r="Y180" s="88">
        <v>0</v>
      </c>
      <c r="AA180"/>
      <c r="AB180" s="41" t="s">
        <v>120</v>
      </c>
      <c r="AC180" s="87"/>
      <c r="AD180" s="87">
        <v>0</v>
      </c>
      <c r="AE180" s="87">
        <v>2.7978564307051812E-4</v>
      </c>
      <c r="AF180" s="87">
        <v>4.7570876980893573E-3</v>
      </c>
      <c r="AG180" s="87">
        <v>-3.4565058479532063E-2</v>
      </c>
      <c r="AH180" s="87">
        <v>-1.0000000000000009E-2</v>
      </c>
      <c r="AI180" s="87">
        <v>-4.927594903998056E-2</v>
      </c>
      <c r="AJ180" s="87">
        <v>-1</v>
      </c>
      <c r="AK180" s="88">
        <v>0</v>
      </c>
      <c r="AM180"/>
      <c r="AN180" s="41" t="s">
        <v>120</v>
      </c>
      <c r="AO180" s="87"/>
      <c r="AP180" s="87">
        <v>0</v>
      </c>
      <c r="AQ180" s="87">
        <v>0.99894688644688645</v>
      </c>
      <c r="AR180" s="87">
        <v>3.2469707034381656</v>
      </c>
      <c r="AS180" s="87">
        <v>-0.31848336119950371</v>
      </c>
      <c r="AT180" s="87">
        <v>-0.32098765432098764</v>
      </c>
      <c r="AU180" s="87">
        <v>0.80809492177657649</v>
      </c>
      <c r="AV180" s="87">
        <v>-1</v>
      </c>
      <c r="AW180" s="88">
        <v>0</v>
      </c>
      <c r="AX180"/>
    </row>
    <row r="181" spans="3:50" hidden="1" x14ac:dyDescent="0.25">
      <c r="C181" s="40" t="s">
        <v>576</v>
      </c>
      <c r="D181" s="41" t="s">
        <v>121</v>
      </c>
      <c r="E181" s="87"/>
      <c r="F181" s="87">
        <v>0</v>
      </c>
      <c r="G181" s="87">
        <v>0</v>
      </c>
      <c r="H181" s="87">
        <v>0</v>
      </c>
      <c r="I181" s="87">
        <v>0</v>
      </c>
      <c r="J181" s="87">
        <v>0</v>
      </c>
      <c r="K181" s="87">
        <v>0</v>
      </c>
      <c r="L181" s="87">
        <v>0</v>
      </c>
      <c r="M181" s="88">
        <v>0</v>
      </c>
      <c r="N181"/>
      <c r="P181" s="41" t="s">
        <v>121</v>
      </c>
      <c r="Q181" s="87"/>
      <c r="R181" s="87">
        <v>0</v>
      </c>
      <c r="S181" s="87">
        <v>0</v>
      </c>
      <c r="T181" s="87">
        <v>0</v>
      </c>
      <c r="U181" s="87">
        <v>0</v>
      </c>
      <c r="V181" s="87">
        <v>0</v>
      </c>
      <c r="W181" s="87">
        <v>0</v>
      </c>
      <c r="X181" s="87">
        <v>0</v>
      </c>
      <c r="Y181" s="88">
        <v>0</v>
      </c>
      <c r="AA181"/>
      <c r="AB181" s="41" t="s">
        <v>121</v>
      </c>
      <c r="AC181" s="87"/>
      <c r="AD181" s="87">
        <v>0</v>
      </c>
      <c r="AE181" s="87">
        <v>0</v>
      </c>
      <c r="AF181" s="87">
        <v>0</v>
      </c>
      <c r="AG181" s="87">
        <v>0</v>
      </c>
      <c r="AH181" s="87">
        <v>0</v>
      </c>
      <c r="AI181" s="87">
        <v>0</v>
      </c>
      <c r="AJ181" s="87">
        <v>0</v>
      </c>
      <c r="AK181" s="88">
        <v>0</v>
      </c>
      <c r="AM181"/>
      <c r="AN181" s="41" t="s">
        <v>121</v>
      </c>
      <c r="AO181" s="87"/>
      <c r="AP181" s="87">
        <v>0</v>
      </c>
      <c r="AQ181" s="87">
        <v>0</v>
      </c>
      <c r="AR181" s="87">
        <v>0</v>
      </c>
      <c r="AS181" s="87">
        <v>0</v>
      </c>
      <c r="AT181" s="87">
        <v>0</v>
      </c>
      <c r="AU181" s="87">
        <v>0</v>
      </c>
      <c r="AV181" s="87">
        <v>0</v>
      </c>
      <c r="AW181" s="88">
        <v>0</v>
      </c>
      <c r="AX181"/>
    </row>
    <row r="182" spans="3:50" hidden="1" x14ac:dyDescent="0.25">
      <c r="C182" s="40" t="s">
        <v>576</v>
      </c>
      <c r="D182" s="41" t="s">
        <v>119</v>
      </c>
      <c r="E182" s="87"/>
      <c r="F182" s="87">
        <v>0</v>
      </c>
      <c r="G182" s="87">
        <v>0</v>
      </c>
      <c r="H182" s="87">
        <v>0</v>
      </c>
      <c r="I182" s="87">
        <v>0</v>
      </c>
      <c r="J182" s="87">
        <v>0</v>
      </c>
      <c r="K182" s="87">
        <v>0</v>
      </c>
      <c r="L182" s="87">
        <v>0</v>
      </c>
      <c r="M182" s="88">
        <v>0</v>
      </c>
      <c r="N182"/>
      <c r="P182" s="41" t="s">
        <v>119</v>
      </c>
      <c r="Q182" s="87"/>
      <c r="R182" s="87">
        <v>0</v>
      </c>
      <c r="S182" s="87">
        <v>0</v>
      </c>
      <c r="T182" s="87">
        <v>0</v>
      </c>
      <c r="U182" s="87">
        <v>0</v>
      </c>
      <c r="V182" s="87">
        <v>0</v>
      </c>
      <c r="W182" s="87">
        <v>0</v>
      </c>
      <c r="X182" s="87">
        <v>0</v>
      </c>
      <c r="Y182" s="88">
        <v>0</v>
      </c>
      <c r="AA182"/>
      <c r="AB182" s="41" t="s">
        <v>119</v>
      </c>
      <c r="AC182" s="87"/>
      <c r="AD182" s="87">
        <v>0</v>
      </c>
      <c r="AE182" s="87">
        <v>0</v>
      </c>
      <c r="AF182" s="87">
        <v>0</v>
      </c>
      <c r="AG182" s="87">
        <v>0</v>
      </c>
      <c r="AH182" s="87">
        <v>0</v>
      </c>
      <c r="AI182" s="87">
        <v>0</v>
      </c>
      <c r="AJ182" s="87">
        <v>0</v>
      </c>
      <c r="AK182" s="88">
        <v>0</v>
      </c>
      <c r="AM182"/>
      <c r="AN182" s="41" t="s">
        <v>119</v>
      </c>
      <c r="AO182" s="87"/>
      <c r="AP182" s="87">
        <v>0</v>
      </c>
      <c r="AQ182" s="87">
        <v>0</v>
      </c>
      <c r="AR182" s="87">
        <v>0</v>
      </c>
      <c r="AS182" s="87">
        <v>0</v>
      </c>
      <c r="AT182" s="87">
        <v>0</v>
      </c>
      <c r="AU182" s="87">
        <v>0</v>
      </c>
      <c r="AV182" s="87">
        <v>0</v>
      </c>
      <c r="AW182" s="88">
        <v>0</v>
      </c>
      <c r="AX182"/>
    </row>
    <row r="183" spans="3:50" x14ac:dyDescent="0.25">
      <c r="C183" s="40" t="s">
        <v>575</v>
      </c>
      <c r="D183" s="41" t="s">
        <v>118</v>
      </c>
      <c r="E183" s="87"/>
      <c r="F183" s="87">
        <v>-0.18623481781376516</v>
      </c>
      <c r="G183" s="87">
        <v>3.9751243781094523</v>
      </c>
      <c r="H183" s="87">
        <v>-0.27800000000000002</v>
      </c>
      <c r="I183" s="87">
        <v>-0.191135734072022</v>
      </c>
      <c r="J183" s="87">
        <v>1.2602739726027394</v>
      </c>
      <c r="K183" s="87">
        <v>0.43699999999999983</v>
      </c>
      <c r="L183" s="87">
        <v>-1</v>
      </c>
      <c r="M183" s="88">
        <v>0</v>
      </c>
      <c r="N183"/>
      <c r="P183" s="41" t="s">
        <v>118</v>
      </c>
      <c r="Q183" s="87"/>
      <c r="R183" s="87">
        <v>-0.19424763185715888</v>
      </c>
      <c r="S183" s="87">
        <v>3.9253731343283587</v>
      </c>
      <c r="T183" s="87">
        <v>-0.28522000000000003</v>
      </c>
      <c r="U183" s="87">
        <v>-0.19922437673130189</v>
      </c>
      <c r="V183" s="87">
        <v>1.2376712328767119</v>
      </c>
      <c r="W183" s="87">
        <v>0.38037646636999978</v>
      </c>
      <c r="X183" s="87">
        <v>-1</v>
      </c>
      <c r="Y183" s="88">
        <v>0</v>
      </c>
      <c r="AA183"/>
      <c r="AB183" s="41" t="s">
        <v>118</v>
      </c>
      <c r="AC183" s="87"/>
      <c r="AD183" s="87">
        <v>-9.8465923816828393E-3</v>
      </c>
      <c r="AE183" s="87">
        <v>-9.9999999999997868E-3</v>
      </c>
      <c r="AF183" s="87">
        <v>-1.0000000000000009E-2</v>
      </c>
      <c r="AG183" s="87">
        <v>-1.000000000000012E-2</v>
      </c>
      <c r="AH183" s="87">
        <v>-1.000000000000012E-2</v>
      </c>
      <c r="AI183" s="87">
        <v>-3.9403990000000055E-2</v>
      </c>
      <c r="AJ183" s="87">
        <v>-1</v>
      </c>
      <c r="AK183" s="88">
        <v>0</v>
      </c>
      <c r="AM183"/>
      <c r="AN183" s="41" t="s">
        <v>118</v>
      </c>
      <c r="AO183" s="87"/>
      <c r="AP183" s="87">
        <v>-0.19711863806306873</v>
      </c>
      <c r="AQ183" s="87">
        <v>4.0186098673408246</v>
      </c>
      <c r="AR183" s="87">
        <v>-0.25151567077837222</v>
      </c>
      <c r="AS183" s="87">
        <v>-0.22799416446020704</v>
      </c>
      <c r="AT183" s="87">
        <v>1.6103874098527711</v>
      </c>
      <c r="AU183" s="87">
        <v>0.82002505247961577</v>
      </c>
      <c r="AV183" s="87">
        <v>-1</v>
      </c>
      <c r="AW183" s="88">
        <v>0</v>
      </c>
      <c r="AX183"/>
    </row>
    <row r="184" spans="3:50" x14ac:dyDescent="0.25">
      <c r="C184" s="40" t="s">
        <v>575</v>
      </c>
      <c r="D184" s="41" t="s">
        <v>74</v>
      </c>
      <c r="E184" s="87"/>
      <c r="F184" s="87">
        <v>-0.39001105687548876</v>
      </c>
      <c r="G184" s="87">
        <v>0.47663468765197403</v>
      </c>
      <c r="H184" s="87">
        <v>-2.8502994011976091E-2</v>
      </c>
      <c r="I184" s="87">
        <v>-0.51842948717948711</v>
      </c>
      <c r="J184" s="87">
        <v>-0.71201843082042759</v>
      </c>
      <c r="K184" s="87">
        <v>1.0928143712574849</v>
      </c>
      <c r="L184" s="87">
        <v>0.13161659513590829</v>
      </c>
      <c r="M184" s="88">
        <v>-0.7130214917825537</v>
      </c>
      <c r="N184"/>
      <c r="P184" s="41" t="s">
        <v>74</v>
      </c>
      <c r="Q184" s="87"/>
      <c r="R184" s="87">
        <v>-0.39584412646411749</v>
      </c>
      <c r="S184" s="87">
        <v>0.47059112782164969</v>
      </c>
      <c r="T184" s="87">
        <v>-8.0912398200326696E-2</v>
      </c>
      <c r="U184" s="87">
        <v>-0.53540710179220663</v>
      </c>
      <c r="V184" s="87">
        <v>-0.70151332077534745</v>
      </c>
      <c r="W184" s="87">
        <v>0.95009299074850273</v>
      </c>
      <c r="X184" s="87">
        <v>0.11464234620886971</v>
      </c>
      <c r="Y184" s="88">
        <v>-0.71732616940581551</v>
      </c>
      <c r="AA184"/>
      <c r="AB184" s="41" t="s">
        <v>74</v>
      </c>
      <c r="AC184" s="87"/>
      <c r="AD184" s="87">
        <v>-9.562582493299443E-3</v>
      </c>
      <c r="AE184" s="87">
        <v>-4.0927928084463217E-3</v>
      </c>
      <c r="AF184" s="87">
        <v>-5.3947056826026629E-2</v>
      </c>
      <c r="AG184" s="87">
        <v>-3.525468059346748E-2</v>
      </c>
      <c r="AH184" s="87">
        <v>3.6478411014315926E-2</v>
      </c>
      <c r="AI184" s="87">
        <v>-6.8195910000000248E-2</v>
      </c>
      <c r="AJ184" s="87">
        <v>-1.4999999999999902E-2</v>
      </c>
      <c r="AK184" s="88">
        <v>-1.5000000000000013E-2</v>
      </c>
      <c r="AM184"/>
      <c r="AN184" s="41" t="s">
        <v>74</v>
      </c>
      <c r="AO184" s="87"/>
      <c r="AP184" s="87">
        <v>-0.39001105687548876</v>
      </c>
      <c r="AQ184" s="87">
        <v>0.47663468765197381</v>
      </c>
      <c r="AR184" s="87">
        <v>7.881986027944432E-4</v>
      </c>
      <c r="AS184" s="87">
        <v>-0.51231521000168423</v>
      </c>
      <c r="AT184" s="87">
        <v>-0.72395196467689349</v>
      </c>
      <c r="AU184" s="87">
        <v>1.7893155355954762</v>
      </c>
      <c r="AV184" s="87">
        <v>0.12369184820057288</v>
      </c>
      <c r="AW184" s="88">
        <v>-0.71717431363794026</v>
      </c>
      <c r="AX184"/>
    </row>
    <row r="185" spans="3:50" x14ac:dyDescent="0.25">
      <c r="C185" s="40" t="s">
        <v>575</v>
      </c>
      <c r="D185" s="41" t="s">
        <v>168</v>
      </c>
      <c r="E185" s="87"/>
      <c r="F185" s="87">
        <v>1.3523809523809525</v>
      </c>
      <c r="G185" s="87">
        <v>-0.48582995951417007</v>
      </c>
      <c r="H185" s="87">
        <v>0.59055118110236227</v>
      </c>
      <c r="I185" s="87">
        <v>1.0594059405940595</v>
      </c>
      <c r="J185" s="87">
        <v>-0.70673076923076927</v>
      </c>
      <c r="K185" s="87">
        <v>8.6614173228346525E-2</v>
      </c>
      <c r="L185" s="87">
        <v>2.3075652173913044</v>
      </c>
      <c r="M185" s="88">
        <v>-0.31149275705234392</v>
      </c>
      <c r="N185"/>
      <c r="P185" s="41" t="s">
        <v>168</v>
      </c>
      <c r="Q185" s="87"/>
      <c r="R185" s="87">
        <v>2.3885816424461583</v>
      </c>
      <c r="S185" s="87">
        <v>-0.52147506433601265</v>
      </c>
      <c r="T185" s="87">
        <v>0.19183104457404654</v>
      </c>
      <c r="U185" s="87">
        <v>1.7209540934286025</v>
      </c>
      <c r="V185" s="87">
        <v>-0.7084798449198515</v>
      </c>
      <c r="W185" s="87">
        <v>-0.24005335909816872</v>
      </c>
      <c r="X185" s="87">
        <v>2.8232708828049518</v>
      </c>
      <c r="Y185" s="88">
        <v>-0.30170829694268553</v>
      </c>
      <c r="AA185"/>
      <c r="AB185" s="41" t="s">
        <v>168</v>
      </c>
      <c r="AC185" s="87"/>
      <c r="AD185" s="87">
        <v>0.44049017189006734</v>
      </c>
      <c r="AE185" s="87">
        <v>-6.9325518826733101E-2</v>
      </c>
      <c r="AF185" s="87">
        <v>-0.25068048187671343</v>
      </c>
      <c r="AG185" s="87">
        <v>0.32123251652061957</v>
      </c>
      <c r="AH185" s="87">
        <v>-5.9640613660506547E-3</v>
      </c>
      <c r="AI185" s="87">
        <v>-0.30062881598164815</v>
      </c>
      <c r="AJ185" s="87">
        <v>0.15591700586946766</v>
      </c>
      <c r="AK185" s="88">
        <v>1.4211121538487914E-2</v>
      </c>
      <c r="AM185"/>
      <c r="AN185" s="41" t="s">
        <v>168</v>
      </c>
      <c r="AO185" s="87"/>
      <c r="AP185" s="87">
        <v>0.68342758138834858</v>
      </c>
      <c r="AQ185" s="87">
        <v>-0.47932962513300326</v>
      </c>
      <c r="AR185" s="87">
        <v>1.4086486654910475</v>
      </c>
      <c r="AS185" s="87">
        <v>0.70240575326094534</v>
      </c>
      <c r="AT185" s="87">
        <v>-0.70674193169870358</v>
      </c>
      <c r="AU185" s="87">
        <v>0.40947544610717723</v>
      </c>
      <c r="AV185" s="87">
        <v>1.8654303026230568</v>
      </c>
      <c r="AW185" s="88">
        <v>-0.31003333470759198</v>
      </c>
      <c r="AX185"/>
    </row>
    <row r="186" spans="3:50" x14ac:dyDescent="0.25">
      <c r="C186" s="40" t="s">
        <v>575</v>
      </c>
      <c r="D186" s="41" t="s">
        <v>75</v>
      </c>
      <c r="E186" s="87"/>
      <c r="F186" s="87">
        <v>1.8274251167903488E-2</v>
      </c>
      <c r="G186" s="87">
        <v>4.4933207394413532E-2</v>
      </c>
      <c r="H186" s="87">
        <v>9.2975206611569661E-3</v>
      </c>
      <c r="I186" s="87">
        <v>-7.8172978505629431E-2</v>
      </c>
      <c r="J186" s="87">
        <v>-2.6370575988896583E-3</v>
      </c>
      <c r="K186" s="87">
        <v>-7.1280991735537147E-2</v>
      </c>
      <c r="L186" s="87">
        <v>0.29945912124582863</v>
      </c>
      <c r="M186" s="88">
        <v>-0.21942356439478661</v>
      </c>
      <c r="N186"/>
      <c r="P186" s="41" t="s">
        <v>75</v>
      </c>
      <c r="Q186" s="87"/>
      <c r="R186" s="87">
        <v>-7.2132731122483973E-3</v>
      </c>
      <c r="S186" s="87">
        <v>1.5304116480533869E-2</v>
      </c>
      <c r="T186" s="87">
        <v>4.6324780092179996E-2</v>
      </c>
      <c r="U186" s="87">
        <v>-0.10270942644018932</v>
      </c>
      <c r="V186" s="87">
        <v>-1.0347211360901554E-3</v>
      </c>
      <c r="W186" s="87">
        <v>-8.470497095579177E-2</v>
      </c>
      <c r="X186" s="87">
        <v>0.27532925753931803</v>
      </c>
      <c r="Y186" s="88">
        <v>-0.22627706169102357</v>
      </c>
      <c r="AA186"/>
      <c r="AB186" s="41" t="s">
        <v>75</v>
      </c>
      <c r="AC186" s="87"/>
      <c r="AD186" s="87">
        <v>-2.5030117623929926E-2</v>
      </c>
      <c r="AE186" s="87">
        <v>-2.8355009396017872E-2</v>
      </c>
      <c r="AF186" s="87">
        <v>3.668616901661248E-2</v>
      </c>
      <c r="AG186" s="87">
        <v>-2.6617193207011836E-2</v>
      </c>
      <c r="AH186" s="87">
        <v>1.6065730885710394E-3</v>
      </c>
      <c r="AI186" s="87">
        <v>-1.4454295756625712E-2</v>
      </c>
      <c r="AJ186" s="87">
        <v>-1.8569159515673395E-2</v>
      </c>
      <c r="AK186" s="88">
        <v>-8.7800463652520921E-3</v>
      </c>
      <c r="AM186"/>
      <c r="AN186" s="41" t="s">
        <v>75</v>
      </c>
      <c r="AO186" s="87"/>
      <c r="AP186" s="87">
        <v>1.1480964750424372E-2</v>
      </c>
      <c r="AQ186" s="87">
        <v>0.11070160565841092</v>
      </c>
      <c r="AR186" s="87">
        <v>2.7606537604440984E-2</v>
      </c>
      <c r="AS186" s="87">
        <v>-7.2751297649312874E-2</v>
      </c>
      <c r="AT186" s="87">
        <v>-3.7574091288114286E-2</v>
      </c>
      <c r="AU186" s="87">
        <v>3.4666997726383597E-2</v>
      </c>
      <c r="AV186" s="87">
        <v>0.19775273234023261</v>
      </c>
      <c r="AW186" s="88">
        <v>-0.2177914831970712</v>
      </c>
      <c r="AX186"/>
    </row>
    <row r="187" spans="3:50" x14ac:dyDescent="0.25">
      <c r="C187" s="40" t="s">
        <v>575</v>
      </c>
      <c r="D187" s="41" t="s">
        <v>130</v>
      </c>
      <c r="E187" s="87"/>
      <c r="F187" s="87">
        <v>-0.28934010152284262</v>
      </c>
      <c r="G187" s="87">
        <v>-5.7142857142857162E-2</v>
      </c>
      <c r="H187" s="87">
        <v>1.2575757575757573</v>
      </c>
      <c r="I187" s="87">
        <v>-0.26174496644295298</v>
      </c>
      <c r="J187" s="87">
        <v>-0.20454545454545459</v>
      </c>
      <c r="K187" s="87">
        <v>4.5454545454545414E-2</v>
      </c>
      <c r="L187" s="87">
        <v>-1</v>
      </c>
      <c r="M187" s="88">
        <v>0</v>
      </c>
      <c r="N187"/>
      <c r="P187" s="41" t="s">
        <v>130</v>
      </c>
      <c r="Q187" s="87"/>
      <c r="R187" s="87">
        <v>-0.29644670050761412</v>
      </c>
      <c r="S187" s="87">
        <v>-6.6571428571428615E-2</v>
      </c>
      <c r="T187" s="87">
        <v>1.2349999999999999</v>
      </c>
      <c r="U187" s="87">
        <v>-0.26912751677852353</v>
      </c>
      <c r="V187" s="87">
        <v>-0.21250000000000002</v>
      </c>
      <c r="W187" s="87">
        <v>4.2594649999998513E-3</v>
      </c>
      <c r="X187" s="87">
        <v>-1</v>
      </c>
      <c r="Y187" s="88">
        <v>0</v>
      </c>
      <c r="AA187"/>
      <c r="AB187" s="41" t="s">
        <v>130</v>
      </c>
      <c r="AC187" s="87"/>
      <c r="AD187" s="87">
        <v>-9.9999999999998979E-3</v>
      </c>
      <c r="AE187" s="87">
        <v>-1.000000000000012E-2</v>
      </c>
      <c r="AF187" s="87">
        <v>-1.000000000000012E-2</v>
      </c>
      <c r="AG187" s="87">
        <v>-1.0000000000000009E-2</v>
      </c>
      <c r="AH187" s="87">
        <v>-9.9999999999998979E-3</v>
      </c>
      <c r="AI187" s="87">
        <v>-3.9403990000000055E-2</v>
      </c>
      <c r="AJ187" s="87">
        <v>-1</v>
      </c>
      <c r="AK187" s="88">
        <v>0</v>
      </c>
      <c r="AM187"/>
      <c r="AN187" s="41" t="s">
        <v>130</v>
      </c>
      <c r="AO187" s="87"/>
      <c r="AP187" s="87">
        <v>-0.28934010152284273</v>
      </c>
      <c r="AQ187" s="87">
        <v>-5.7142857142857051E-2</v>
      </c>
      <c r="AR187" s="87">
        <v>1.2575757575757573</v>
      </c>
      <c r="AS187" s="87">
        <v>-0.26174496644295298</v>
      </c>
      <c r="AT187" s="87">
        <v>-0.20454545454545459</v>
      </c>
      <c r="AU187" s="87">
        <v>4.5454545454545414E-2</v>
      </c>
      <c r="AV187" s="87">
        <v>-1</v>
      </c>
      <c r="AW187" s="88">
        <v>0</v>
      </c>
      <c r="AX187"/>
    </row>
    <row r="188" spans="3:50" hidden="1" x14ac:dyDescent="0.25">
      <c r="C188" s="40" t="s">
        <v>576</v>
      </c>
      <c r="D188" s="41" t="s">
        <v>144</v>
      </c>
      <c r="E188" s="87"/>
      <c r="F188" s="87">
        <v>0</v>
      </c>
      <c r="G188" s="87">
        <v>0</v>
      </c>
      <c r="H188" s="87">
        <v>0</v>
      </c>
      <c r="I188" s="87">
        <v>0</v>
      </c>
      <c r="J188" s="87">
        <v>0</v>
      </c>
      <c r="K188" s="87">
        <v>0</v>
      </c>
      <c r="L188" s="87">
        <v>0</v>
      </c>
      <c r="M188" s="88">
        <v>0</v>
      </c>
      <c r="N188"/>
      <c r="P188" s="41" t="s">
        <v>144</v>
      </c>
      <c r="Q188" s="87"/>
      <c r="R188" s="87">
        <v>0</v>
      </c>
      <c r="S188" s="87">
        <v>0</v>
      </c>
      <c r="T188" s="87">
        <v>0</v>
      </c>
      <c r="U188" s="87">
        <v>0</v>
      </c>
      <c r="V188" s="87">
        <v>0</v>
      </c>
      <c r="W188" s="87">
        <v>0</v>
      </c>
      <c r="X188" s="87">
        <v>0</v>
      </c>
      <c r="Y188" s="88">
        <v>0</v>
      </c>
      <c r="AA188"/>
      <c r="AB188" s="41" t="s">
        <v>144</v>
      </c>
      <c r="AC188" s="87"/>
      <c r="AD188" s="87">
        <v>0</v>
      </c>
      <c r="AE188" s="87">
        <v>0</v>
      </c>
      <c r="AF188" s="87">
        <v>0</v>
      </c>
      <c r="AG188" s="87">
        <v>0</v>
      </c>
      <c r="AH188" s="87">
        <v>0</v>
      </c>
      <c r="AI188" s="87">
        <v>0</v>
      </c>
      <c r="AJ188" s="87">
        <v>0</v>
      </c>
      <c r="AK188" s="88">
        <v>0</v>
      </c>
      <c r="AM188"/>
      <c r="AN188" s="41" t="s">
        <v>144</v>
      </c>
      <c r="AO188" s="87"/>
      <c r="AP188" s="87">
        <v>0</v>
      </c>
      <c r="AQ188" s="87">
        <v>0</v>
      </c>
      <c r="AR188" s="87">
        <v>0</v>
      </c>
      <c r="AS188" s="87">
        <v>0</v>
      </c>
      <c r="AT188" s="87">
        <v>0</v>
      </c>
      <c r="AU188" s="87">
        <v>0</v>
      </c>
      <c r="AV188" s="87">
        <v>0</v>
      </c>
      <c r="AW188" s="88">
        <v>0</v>
      </c>
      <c r="AX188"/>
    </row>
    <row r="189" spans="3:50" x14ac:dyDescent="0.25">
      <c r="C189" s="40" t="s">
        <v>575</v>
      </c>
      <c r="D189" s="41" t="s">
        <v>422</v>
      </c>
      <c r="E189" s="87"/>
      <c r="F189" s="87">
        <v>-7.7253218884120289E-2</v>
      </c>
      <c r="G189" s="87">
        <v>-0.51162790697674421</v>
      </c>
      <c r="H189" s="87">
        <v>0.33333333333333348</v>
      </c>
      <c r="I189" s="87">
        <v>-1</v>
      </c>
      <c r="J189" s="87">
        <v>0</v>
      </c>
      <c r="K189" s="87">
        <v>-1</v>
      </c>
      <c r="L189" s="87">
        <v>0</v>
      </c>
      <c r="M189" s="88">
        <v>0</v>
      </c>
      <c r="N189"/>
      <c r="P189" s="41" t="s">
        <v>422</v>
      </c>
      <c r="Q189" s="87"/>
      <c r="R189" s="87">
        <v>-8.6480686695279085E-2</v>
      </c>
      <c r="S189" s="87">
        <v>-0.5165116279069768</v>
      </c>
      <c r="T189" s="87">
        <v>0.32000000000000006</v>
      </c>
      <c r="U189" s="87">
        <v>-1</v>
      </c>
      <c r="V189" s="87">
        <v>0</v>
      </c>
      <c r="W189" s="87">
        <v>-1</v>
      </c>
      <c r="X189" s="87">
        <v>0</v>
      </c>
      <c r="Y189" s="88">
        <v>0</v>
      </c>
      <c r="AA189"/>
      <c r="AB189" s="41" t="s">
        <v>422</v>
      </c>
      <c r="AC189" s="87"/>
      <c r="AD189" s="87">
        <v>-1.0000000000000009E-2</v>
      </c>
      <c r="AE189" s="87">
        <v>-1.0000000000000009E-2</v>
      </c>
      <c r="AF189" s="87">
        <v>-1.0000000000000009E-2</v>
      </c>
      <c r="AG189" s="87">
        <v>-1</v>
      </c>
      <c r="AH189" s="87">
        <v>0</v>
      </c>
      <c r="AI189" s="87">
        <v>-1</v>
      </c>
      <c r="AJ189" s="87">
        <v>0</v>
      </c>
      <c r="AK189" s="88">
        <v>0</v>
      </c>
      <c r="AM189"/>
      <c r="AN189" s="41" t="s">
        <v>422</v>
      </c>
      <c r="AO189" s="87"/>
      <c r="AP189" s="87">
        <v>-7.7253218884120289E-2</v>
      </c>
      <c r="AQ189" s="87">
        <v>-0.51162790697674421</v>
      </c>
      <c r="AR189" s="87">
        <v>0.33333333333333326</v>
      </c>
      <c r="AS189" s="87">
        <v>-1</v>
      </c>
      <c r="AT189" s="87">
        <v>0</v>
      </c>
      <c r="AU189" s="87">
        <v>-1</v>
      </c>
      <c r="AV189" s="87">
        <v>0</v>
      </c>
      <c r="AW189" s="88">
        <v>0</v>
      </c>
      <c r="AX189"/>
    </row>
    <row r="190" spans="3:50" hidden="1" x14ac:dyDescent="0.25">
      <c r="C190" s="40" t="s">
        <v>576</v>
      </c>
      <c r="D190" s="41" t="s">
        <v>76</v>
      </c>
      <c r="E190" s="87"/>
      <c r="F190" s="87">
        <v>0</v>
      </c>
      <c r="G190" s="87">
        <v>0</v>
      </c>
      <c r="H190" s="87">
        <v>0</v>
      </c>
      <c r="I190" s="87">
        <v>0</v>
      </c>
      <c r="J190" s="87">
        <v>0</v>
      </c>
      <c r="K190" s="87">
        <v>0</v>
      </c>
      <c r="L190" s="87">
        <v>0</v>
      </c>
      <c r="M190" s="88">
        <v>0</v>
      </c>
      <c r="N190"/>
      <c r="P190" s="41" t="s">
        <v>76</v>
      </c>
      <c r="Q190" s="87"/>
      <c r="R190" s="87">
        <v>0</v>
      </c>
      <c r="S190" s="87">
        <v>0</v>
      </c>
      <c r="T190" s="87">
        <v>0</v>
      </c>
      <c r="U190" s="87">
        <v>0</v>
      </c>
      <c r="V190" s="87">
        <v>0</v>
      </c>
      <c r="W190" s="87">
        <v>0</v>
      </c>
      <c r="X190" s="87">
        <v>0</v>
      </c>
      <c r="Y190" s="88">
        <v>0</v>
      </c>
      <c r="AA190"/>
      <c r="AB190" s="41" t="s">
        <v>76</v>
      </c>
      <c r="AC190" s="87"/>
      <c r="AD190" s="87">
        <v>0</v>
      </c>
      <c r="AE190" s="87">
        <v>0</v>
      </c>
      <c r="AF190" s="87">
        <v>0</v>
      </c>
      <c r="AG190" s="87">
        <v>0</v>
      </c>
      <c r="AH190" s="87">
        <v>0</v>
      </c>
      <c r="AI190" s="87">
        <v>0</v>
      </c>
      <c r="AJ190" s="87">
        <v>0</v>
      </c>
      <c r="AK190" s="88">
        <v>0</v>
      </c>
      <c r="AM190"/>
      <c r="AN190" s="41" t="s">
        <v>76</v>
      </c>
      <c r="AO190" s="87"/>
      <c r="AP190" s="87">
        <v>0</v>
      </c>
      <c r="AQ190" s="87">
        <v>0</v>
      </c>
      <c r="AR190" s="87">
        <v>0</v>
      </c>
      <c r="AS190" s="87">
        <v>0</v>
      </c>
      <c r="AT190" s="87">
        <v>0</v>
      </c>
      <c r="AU190" s="87">
        <v>0</v>
      </c>
      <c r="AV190" s="87">
        <v>0</v>
      </c>
      <c r="AW190" s="88">
        <v>0</v>
      </c>
      <c r="AX190"/>
    </row>
    <row r="191" spans="3:50" hidden="1" x14ac:dyDescent="0.25">
      <c r="C191" s="40" t="s">
        <v>576</v>
      </c>
      <c r="D191" s="41" t="s">
        <v>123</v>
      </c>
      <c r="E191" s="87"/>
      <c r="F191" s="87">
        <v>0</v>
      </c>
      <c r="G191" s="87">
        <v>0</v>
      </c>
      <c r="H191" s="87">
        <v>0</v>
      </c>
      <c r="I191" s="87">
        <v>0</v>
      </c>
      <c r="J191" s="87">
        <v>0</v>
      </c>
      <c r="K191" s="87">
        <v>0</v>
      </c>
      <c r="L191" s="87">
        <v>0</v>
      </c>
      <c r="M191" s="88">
        <v>0</v>
      </c>
      <c r="N191"/>
      <c r="P191" s="41" t="s">
        <v>123</v>
      </c>
      <c r="Q191" s="87"/>
      <c r="R191" s="87">
        <v>0</v>
      </c>
      <c r="S191" s="87">
        <v>0</v>
      </c>
      <c r="T191" s="87">
        <v>0</v>
      </c>
      <c r="U191" s="87">
        <v>0</v>
      </c>
      <c r="V191" s="87">
        <v>0</v>
      </c>
      <c r="W191" s="87">
        <v>0</v>
      </c>
      <c r="X191" s="87">
        <v>0</v>
      </c>
      <c r="Y191" s="88">
        <v>0</v>
      </c>
      <c r="AA191"/>
      <c r="AB191" s="41" t="s">
        <v>123</v>
      </c>
      <c r="AC191" s="87"/>
      <c r="AD191" s="87">
        <v>0</v>
      </c>
      <c r="AE191" s="87">
        <v>0</v>
      </c>
      <c r="AF191" s="87">
        <v>0</v>
      </c>
      <c r="AG191" s="87">
        <v>0</v>
      </c>
      <c r="AH191" s="87">
        <v>0</v>
      </c>
      <c r="AI191" s="87">
        <v>0</v>
      </c>
      <c r="AJ191" s="87">
        <v>0</v>
      </c>
      <c r="AK191" s="88">
        <v>0</v>
      </c>
      <c r="AM191"/>
      <c r="AN191" s="41" t="s">
        <v>123</v>
      </c>
      <c r="AO191" s="87"/>
      <c r="AP191" s="87">
        <v>0</v>
      </c>
      <c r="AQ191" s="87">
        <v>0</v>
      </c>
      <c r="AR191" s="87">
        <v>0</v>
      </c>
      <c r="AS191" s="87">
        <v>0</v>
      </c>
      <c r="AT191" s="87">
        <v>0</v>
      </c>
      <c r="AU191" s="87">
        <v>0</v>
      </c>
      <c r="AV191" s="87">
        <v>0</v>
      </c>
      <c r="AW191" s="88">
        <v>0</v>
      </c>
      <c r="AX191"/>
    </row>
    <row r="192" spans="3:50" x14ac:dyDescent="0.25">
      <c r="C192" s="40" t="s">
        <v>575</v>
      </c>
      <c r="D192" s="41" t="s">
        <v>77</v>
      </c>
      <c r="E192" s="87"/>
      <c r="F192" s="87">
        <v>1.3510204081632651</v>
      </c>
      <c r="G192" s="87">
        <v>1.0138888888888893</v>
      </c>
      <c r="H192" s="87">
        <v>-0.35000000000000009</v>
      </c>
      <c r="I192" s="87">
        <v>-0.57294429708222805</v>
      </c>
      <c r="J192" s="87">
        <v>-0.15838509316770177</v>
      </c>
      <c r="K192" s="87">
        <v>-0.33448275862068977</v>
      </c>
      <c r="L192" s="87">
        <v>-1</v>
      </c>
      <c r="M192" s="88">
        <v>0</v>
      </c>
      <c r="N192"/>
      <c r="P192" s="41" t="s">
        <v>77</v>
      </c>
      <c r="Q192" s="87"/>
      <c r="R192" s="87">
        <v>1.5605808570768507</v>
      </c>
      <c r="S192" s="87">
        <v>1.4333911128101033</v>
      </c>
      <c r="T192" s="87">
        <v>-0.37111709860056796</v>
      </c>
      <c r="U192" s="87">
        <v>-0.58543912239987028</v>
      </c>
      <c r="V192" s="87">
        <v>-0.26000021746756685</v>
      </c>
      <c r="W192" s="87">
        <v>-0.28966944609064449</v>
      </c>
      <c r="X192" s="87">
        <v>-1</v>
      </c>
      <c r="Y192" s="88">
        <v>0</v>
      </c>
      <c r="AA192"/>
      <c r="AB192" s="41" t="s">
        <v>77</v>
      </c>
      <c r="AC192" s="87"/>
      <c r="AD192" s="87">
        <v>8.9135954833035713E-2</v>
      </c>
      <c r="AE192" s="87">
        <v>0.20830455256777514</v>
      </c>
      <c r="AF192" s="87">
        <v>-3.2487844000873789E-2</v>
      </c>
      <c r="AG192" s="87">
        <v>-2.9258069222056315E-2</v>
      </c>
      <c r="AH192" s="87">
        <v>-0.1207382657732714</v>
      </c>
      <c r="AI192" s="87">
        <v>6.7336065459653538E-2</v>
      </c>
      <c r="AJ192" s="87">
        <v>-1</v>
      </c>
      <c r="AK192" s="88">
        <v>0</v>
      </c>
      <c r="AM192"/>
      <c r="AN192" s="41" t="s">
        <v>77</v>
      </c>
      <c r="AO192" s="87"/>
      <c r="AP192" s="87">
        <v>1.4407983110485576</v>
      </c>
      <c r="AQ192" s="87">
        <v>1.200354148617865</v>
      </c>
      <c r="AR192" s="87">
        <v>-0.35487564160420315</v>
      </c>
      <c r="AS192" s="87">
        <v>-0.57558977045900672</v>
      </c>
      <c r="AT192" s="87">
        <v>-0.20261740663422134</v>
      </c>
      <c r="AU192" s="87">
        <v>-0.29017566576673048</v>
      </c>
      <c r="AV192" s="87">
        <v>-1</v>
      </c>
      <c r="AW192" s="88">
        <v>0</v>
      </c>
      <c r="AX192"/>
    </row>
    <row r="193" spans="3:50" x14ac:dyDescent="0.25">
      <c r="C193" s="40" t="s">
        <v>575</v>
      </c>
      <c r="D193" s="41" t="s">
        <v>148</v>
      </c>
      <c r="E193" s="87"/>
      <c r="F193" s="87">
        <v>-0.6470588235294118</v>
      </c>
      <c r="G193" s="87">
        <v>1.7333333333333334</v>
      </c>
      <c r="H193" s="87">
        <v>0.70731707317073189</v>
      </c>
      <c r="I193" s="87">
        <v>-0.2857142857142857</v>
      </c>
      <c r="J193" s="87">
        <v>-0.7</v>
      </c>
      <c r="K193" s="87">
        <v>0</v>
      </c>
      <c r="L193" s="87">
        <v>-1</v>
      </c>
      <c r="M193" s="88">
        <v>0</v>
      </c>
      <c r="N193"/>
      <c r="P193" s="41" t="s">
        <v>148</v>
      </c>
      <c r="Q193" s="87"/>
      <c r="R193" s="87">
        <v>-0.65058823529411769</v>
      </c>
      <c r="S193" s="87">
        <v>1.706</v>
      </c>
      <c r="T193" s="87">
        <v>0.69024390243902456</v>
      </c>
      <c r="U193" s="87">
        <v>-0.29285714285714282</v>
      </c>
      <c r="V193" s="87">
        <v>-0.70300000000000007</v>
      </c>
      <c r="W193" s="87">
        <v>-3.9403989999999833E-2</v>
      </c>
      <c r="X193" s="87">
        <v>-1</v>
      </c>
      <c r="Y193" s="88">
        <v>0</v>
      </c>
      <c r="AA193"/>
      <c r="AB193" s="41" t="s">
        <v>148</v>
      </c>
      <c r="AC193" s="87"/>
      <c r="AD193" s="87">
        <v>-1.0000000000000009E-2</v>
      </c>
      <c r="AE193" s="87">
        <v>-1.000000000000012E-2</v>
      </c>
      <c r="AF193" s="87">
        <v>-1.0000000000000009E-2</v>
      </c>
      <c r="AG193" s="87">
        <v>-1.0000000000000009E-2</v>
      </c>
      <c r="AH193" s="87">
        <v>-9.9999999999998979E-3</v>
      </c>
      <c r="AI193" s="87">
        <v>-3.9403989999999944E-2</v>
      </c>
      <c r="AJ193" s="87">
        <v>-1</v>
      </c>
      <c r="AK193" s="88">
        <v>0</v>
      </c>
      <c r="AM193"/>
      <c r="AN193" s="41" t="s">
        <v>148</v>
      </c>
      <c r="AO193" s="87"/>
      <c r="AP193" s="87">
        <v>-0.6470588235294118</v>
      </c>
      <c r="AQ193" s="87">
        <v>1.7333333333333334</v>
      </c>
      <c r="AR193" s="87">
        <v>0.70731707317073211</v>
      </c>
      <c r="AS193" s="87">
        <v>-0.28571428571428581</v>
      </c>
      <c r="AT193" s="87">
        <v>-0.7</v>
      </c>
      <c r="AU193" s="87">
        <v>0</v>
      </c>
      <c r="AV193" s="87">
        <v>-1</v>
      </c>
      <c r="AW193" s="88">
        <v>0</v>
      </c>
      <c r="AX193"/>
    </row>
    <row r="194" spans="3:50" x14ac:dyDescent="0.25">
      <c r="C194" s="40" t="s">
        <v>575</v>
      </c>
      <c r="D194" s="41" t="s">
        <v>78</v>
      </c>
      <c r="E194" s="87"/>
      <c r="F194" s="87">
        <v>-0.73360655737704916</v>
      </c>
      <c r="G194" s="87">
        <v>3.1846153846153848</v>
      </c>
      <c r="H194" s="87">
        <v>-0.67463235294117652</v>
      </c>
      <c r="I194" s="87">
        <v>-0.38983050847457612</v>
      </c>
      <c r="J194" s="87">
        <v>2.8703703703703702</v>
      </c>
      <c r="K194" s="87">
        <v>-0.24632352941176472</v>
      </c>
      <c r="L194" s="87">
        <v>1.293170731707316E-2</v>
      </c>
      <c r="M194" s="88">
        <v>2.9604962172106175E-2</v>
      </c>
      <c r="N194"/>
      <c r="P194" s="41" t="s">
        <v>78</v>
      </c>
      <c r="Q194" s="87"/>
      <c r="R194" s="87">
        <v>-0.82835739353316296</v>
      </c>
      <c r="S194" s="87">
        <v>3.8725954056519036</v>
      </c>
      <c r="T194" s="87">
        <v>-0.72613284398577904</v>
      </c>
      <c r="U194" s="87">
        <v>-0.20803008849200699</v>
      </c>
      <c r="V194" s="87">
        <v>3.391788917718058</v>
      </c>
      <c r="W194" s="87">
        <v>-0.26115289580126944</v>
      </c>
      <c r="X194" s="87">
        <v>6.7752609341653391E-2</v>
      </c>
      <c r="Y194" s="88">
        <v>2.2742440827313581E-2</v>
      </c>
      <c r="AA194"/>
      <c r="AB194" s="41" t="s">
        <v>78</v>
      </c>
      <c r="AC194" s="87"/>
      <c r="AD194" s="87">
        <v>-0.35568006187833501</v>
      </c>
      <c r="AE194" s="87">
        <v>0.16440699032122685</v>
      </c>
      <c r="AF194" s="87">
        <v>-0.15828399507493673</v>
      </c>
      <c r="AG194" s="87">
        <v>0.29795068830476579</v>
      </c>
      <c r="AH194" s="87">
        <v>0.13472058161136458</v>
      </c>
      <c r="AI194" s="87">
        <v>-1.9676037355830567E-2</v>
      </c>
      <c r="AJ194" s="87">
        <v>5.4121024772521897E-2</v>
      </c>
      <c r="AK194" s="88">
        <v>-6.665198398340122E-3</v>
      </c>
      <c r="AM194"/>
      <c r="AN194" s="41" t="s">
        <v>78</v>
      </c>
      <c r="AO194" s="87"/>
      <c r="AP194" s="87">
        <v>-0.8171664356348014</v>
      </c>
      <c r="AQ194" s="87">
        <v>3.826172086276773</v>
      </c>
      <c r="AR194" s="87">
        <v>-0.71835595445812461</v>
      </c>
      <c r="AS194" s="87">
        <v>-0.23249339201898755</v>
      </c>
      <c r="AT194" s="87">
        <v>3.3164136167612988</v>
      </c>
      <c r="AU194" s="87">
        <v>-0.30482477696107213</v>
      </c>
      <c r="AV194" s="87">
        <v>0.15440011011479293</v>
      </c>
      <c r="AW194" s="88">
        <v>2.9604457936205142E-2</v>
      </c>
      <c r="AX194"/>
    </row>
    <row r="195" spans="3:50" hidden="1" x14ac:dyDescent="0.25">
      <c r="C195" s="40" t="s">
        <v>576</v>
      </c>
      <c r="D195" s="41" t="s">
        <v>79</v>
      </c>
      <c r="E195" s="87"/>
      <c r="F195" s="87">
        <v>0</v>
      </c>
      <c r="G195" s="87">
        <v>0</v>
      </c>
      <c r="H195" s="87">
        <v>0</v>
      </c>
      <c r="I195" s="87">
        <v>0</v>
      </c>
      <c r="J195" s="87">
        <v>0</v>
      </c>
      <c r="K195" s="87">
        <v>0</v>
      </c>
      <c r="L195" s="87">
        <v>0</v>
      </c>
      <c r="M195" s="88">
        <v>0</v>
      </c>
      <c r="N195"/>
      <c r="P195" s="41" t="s">
        <v>79</v>
      </c>
      <c r="Q195" s="87"/>
      <c r="R195" s="87">
        <v>0</v>
      </c>
      <c r="S195" s="87">
        <v>0</v>
      </c>
      <c r="T195" s="87">
        <v>0</v>
      </c>
      <c r="U195" s="87">
        <v>0</v>
      </c>
      <c r="V195" s="87">
        <v>0</v>
      </c>
      <c r="W195" s="87">
        <v>0</v>
      </c>
      <c r="X195" s="87">
        <v>0</v>
      </c>
      <c r="Y195" s="88">
        <v>0</v>
      </c>
      <c r="AA195"/>
      <c r="AB195" s="41" t="s">
        <v>79</v>
      </c>
      <c r="AC195" s="87"/>
      <c r="AD195" s="87">
        <v>0</v>
      </c>
      <c r="AE195" s="87">
        <v>0</v>
      </c>
      <c r="AF195" s="87">
        <v>0</v>
      </c>
      <c r="AG195" s="87">
        <v>0</v>
      </c>
      <c r="AH195" s="87">
        <v>0</v>
      </c>
      <c r="AI195" s="87">
        <v>0</v>
      </c>
      <c r="AJ195" s="87">
        <v>0</v>
      </c>
      <c r="AK195" s="88">
        <v>0</v>
      </c>
      <c r="AM195"/>
      <c r="AN195" s="41" t="s">
        <v>79</v>
      </c>
      <c r="AO195" s="87"/>
      <c r="AP195" s="87">
        <v>0</v>
      </c>
      <c r="AQ195" s="87">
        <v>0</v>
      </c>
      <c r="AR195" s="87">
        <v>0</v>
      </c>
      <c r="AS195" s="87">
        <v>0</v>
      </c>
      <c r="AT195" s="87">
        <v>0</v>
      </c>
      <c r="AU195" s="87">
        <v>0</v>
      </c>
      <c r="AV195" s="87">
        <v>0</v>
      </c>
      <c r="AW195" s="88">
        <v>0</v>
      </c>
      <c r="AX195"/>
    </row>
    <row r="196" spans="3:50" x14ac:dyDescent="0.25">
      <c r="C196" s="40" t="s">
        <v>575</v>
      </c>
      <c r="D196" s="41" t="s">
        <v>55</v>
      </c>
      <c r="E196" s="87"/>
      <c r="F196" s="87">
        <v>-0.40489727590371349</v>
      </c>
      <c r="G196" s="87">
        <v>0.73201512846242456</v>
      </c>
      <c r="H196" s="87">
        <v>-0.17740188832609172</v>
      </c>
      <c r="I196" s="87">
        <v>-0.37891574143438078</v>
      </c>
      <c r="J196" s="87">
        <v>-4.4736198896578871E-2</v>
      </c>
      <c r="K196" s="87">
        <v>0.19161723400207742</v>
      </c>
      <c r="L196" s="87">
        <v>-0.29849572403672109</v>
      </c>
      <c r="M196" s="88">
        <v>-0.37211620256954137</v>
      </c>
      <c r="N196"/>
      <c r="P196" s="41" t="s">
        <v>55</v>
      </c>
      <c r="Q196" s="87"/>
      <c r="R196" s="87">
        <v>-0.46281350919811726</v>
      </c>
      <c r="S196" s="87">
        <v>0.77313520657007895</v>
      </c>
      <c r="T196" s="87">
        <v>-0.20067961045795235</v>
      </c>
      <c r="U196" s="87">
        <v>-0.36547666591539385</v>
      </c>
      <c r="V196" s="87">
        <v>-6.2564712287932589E-2</v>
      </c>
      <c r="W196" s="87">
        <v>0.12645140786433595</v>
      </c>
      <c r="X196" s="87">
        <v>-0.34642073661032813</v>
      </c>
      <c r="Y196" s="88">
        <v>-0.3777690721120841</v>
      </c>
      <c r="AA196"/>
      <c r="AB196" s="41" t="s">
        <v>55</v>
      </c>
      <c r="AC196" s="87"/>
      <c r="AD196" s="87">
        <v>-9.7321405110948667E-2</v>
      </c>
      <c r="AE196" s="87">
        <v>2.3741177217174947E-2</v>
      </c>
      <c r="AF196" s="87">
        <v>-2.8297806427603933E-2</v>
      </c>
      <c r="AG196" s="87">
        <v>2.1638087479505907E-2</v>
      </c>
      <c r="AH196" s="87">
        <v>-1.8663444977984001E-2</v>
      </c>
      <c r="AI196" s="87">
        <v>-5.4686877865034234E-2</v>
      </c>
      <c r="AJ196" s="87">
        <v>-6.8317491732745816E-2</v>
      </c>
      <c r="AK196" s="88">
        <v>-9.0030505097861147E-3</v>
      </c>
      <c r="AM196"/>
      <c r="AN196" s="41" t="s">
        <v>55</v>
      </c>
      <c r="AO196" s="87"/>
      <c r="AP196" s="87">
        <v>-0.3796880503534058</v>
      </c>
      <c r="AQ196" s="87">
        <v>0.73542676380364913</v>
      </c>
      <c r="AR196" s="87">
        <v>-0.18905735397307466</v>
      </c>
      <c r="AS196" s="87">
        <v>-0.33703126904895464</v>
      </c>
      <c r="AT196" s="87">
        <v>-1.3356007807803771E-2</v>
      </c>
      <c r="AU196" s="87">
        <v>0.21775759975293796</v>
      </c>
      <c r="AV196" s="87">
        <v>-0.29072003670729352</v>
      </c>
      <c r="AW196" s="88">
        <v>-0.37210161119901752</v>
      </c>
      <c r="AX196"/>
    </row>
    <row r="197" spans="3:50" hidden="1" x14ac:dyDescent="0.25">
      <c r="C197" s="40" t="s">
        <v>576</v>
      </c>
      <c r="D197" s="41" t="s">
        <v>149</v>
      </c>
      <c r="E197" s="87"/>
      <c r="F197" s="87">
        <v>0</v>
      </c>
      <c r="G197" s="87">
        <v>0</v>
      </c>
      <c r="H197" s="87">
        <v>0</v>
      </c>
      <c r="I197" s="87">
        <v>0</v>
      </c>
      <c r="J197" s="87">
        <v>0</v>
      </c>
      <c r="K197" s="87">
        <v>0</v>
      </c>
      <c r="L197" s="87">
        <v>0</v>
      </c>
      <c r="M197" s="88">
        <v>0</v>
      </c>
      <c r="N197"/>
      <c r="P197" s="41" t="s">
        <v>149</v>
      </c>
      <c r="Q197" s="87"/>
      <c r="R197" s="87">
        <v>0</v>
      </c>
      <c r="S197" s="87">
        <v>0</v>
      </c>
      <c r="T197" s="87">
        <v>0</v>
      </c>
      <c r="U197" s="87">
        <v>0</v>
      </c>
      <c r="V197" s="87">
        <v>0</v>
      </c>
      <c r="W197" s="87">
        <v>0</v>
      </c>
      <c r="X197" s="87">
        <v>0</v>
      </c>
      <c r="Y197" s="88">
        <v>0</v>
      </c>
      <c r="AA197"/>
      <c r="AB197" s="41" t="s">
        <v>149</v>
      </c>
      <c r="AC197" s="87"/>
      <c r="AD197" s="87">
        <v>0</v>
      </c>
      <c r="AE197" s="87">
        <v>0</v>
      </c>
      <c r="AF197" s="87">
        <v>0</v>
      </c>
      <c r="AG197" s="87">
        <v>0</v>
      </c>
      <c r="AH197" s="87">
        <v>0</v>
      </c>
      <c r="AI197" s="87">
        <v>0</v>
      </c>
      <c r="AJ197" s="87">
        <v>0</v>
      </c>
      <c r="AK197" s="88">
        <v>0</v>
      </c>
      <c r="AM197"/>
      <c r="AN197" s="41" t="s">
        <v>149</v>
      </c>
      <c r="AO197" s="87"/>
      <c r="AP197" s="87">
        <v>0</v>
      </c>
      <c r="AQ197" s="87">
        <v>0</v>
      </c>
      <c r="AR197" s="87">
        <v>0</v>
      </c>
      <c r="AS197" s="87">
        <v>0</v>
      </c>
      <c r="AT197" s="87">
        <v>0</v>
      </c>
      <c r="AU197" s="87">
        <v>0</v>
      </c>
      <c r="AV197" s="87">
        <v>0</v>
      </c>
      <c r="AW197" s="88">
        <v>0</v>
      </c>
      <c r="AX197"/>
    </row>
    <row r="198" spans="3:50" hidden="1" x14ac:dyDescent="0.25">
      <c r="C198" s="40" t="s">
        <v>576</v>
      </c>
      <c r="D198" s="41" t="s">
        <v>125</v>
      </c>
      <c r="E198" s="87"/>
      <c r="F198" s="87">
        <v>0</v>
      </c>
      <c r="G198" s="87">
        <v>0</v>
      </c>
      <c r="H198" s="87">
        <v>0</v>
      </c>
      <c r="I198" s="87">
        <v>0</v>
      </c>
      <c r="J198" s="87">
        <v>0</v>
      </c>
      <c r="K198" s="87">
        <v>0</v>
      </c>
      <c r="L198" s="87">
        <v>0</v>
      </c>
      <c r="M198" s="88">
        <v>0</v>
      </c>
      <c r="N198"/>
      <c r="P198" s="41" t="s">
        <v>125</v>
      </c>
      <c r="Q198" s="87"/>
      <c r="R198" s="87">
        <v>0</v>
      </c>
      <c r="S198" s="87">
        <v>0</v>
      </c>
      <c r="T198" s="87">
        <v>0</v>
      </c>
      <c r="U198" s="87">
        <v>0</v>
      </c>
      <c r="V198" s="87">
        <v>0</v>
      </c>
      <c r="W198" s="87">
        <v>0</v>
      </c>
      <c r="X198" s="87">
        <v>0</v>
      </c>
      <c r="Y198" s="88">
        <v>0</v>
      </c>
      <c r="AA198"/>
      <c r="AB198" s="41" t="s">
        <v>125</v>
      </c>
      <c r="AC198" s="87"/>
      <c r="AD198" s="87">
        <v>0</v>
      </c>
      <c r="AE198" s="87">
        <v>0</v>
      </c>
      <c r="AF198" s="87">
        <v>0</v>
      </c>
      <c r="AG198" s="87">
        <v>0</v>
      </c>
      <c r="AH198" s="87">
        <v>0</v>
      </c>
      <c r="AI198" s="87">
        <v>0</v>
      </c>
      <c r="AJ198" s="87">
        <v>0</v>
      </c>
      <c r="AK198" s="88">
        <v>0</v>
      </c>
      <c r="AM198"/>
      <c r="AN198" s="41" t="s">
        <v>125</v>
      </c>
      <c r="AO198" s="87"/>
      <c r="AP198" s="87">
        <v>0</v>
      </c>
      <c r="AQ198" s="87">
        <v>0</v>
      </c>
      <c r="AR198" s="87">
        <v>0</v>
      </c>
      <c r="AS198" s="87">
        <v>0</v>
      </c>
      <c r="AT198" s="87">
        <v>0</v>
      </c>
      <c r="AU198" s="87">
        <v>0</v>
      </c>
      <c r="AV198" s="87">
        <v>0</v>
      </c>
      <c r="AW198" s="88">
        <v>0</v>
      </c>
      <c r="AX198"/>
    </row>
    <row r="199" spans="3:50" x14ac:dyDescent="0.25">
      <c r="C199" s="40" t="s">
        <v>575</v>
      </c>
      <c r="D199" s="41" t="s">
        <v>423</v>
      </c>
      <c r="E199" s="87"/>
      <c r="F199" s="87">
        <v>-1</v>
      </c>
      <c r="G199" s="87">
        <v>0</v>
      </c>
      <c r="H199" s="87">
        <v>0</v>
      </c>
      <c r="I199" s="87">
        <v>0</v>
      </c>
      <c r="J199" s="87">
        <v>0</v>
      </c>
      <c r="K199" s="87">
        <v>0</v>
      </c>
      <c r="L199" s="87">
        <v>0</v>
      </c>
      <c r="M199" s="88">
        <v>0</v>
      </c>
      <c r="N199"/>
      <c r="P199" s="41" t="s">
        <v>423</v>
      </c>
      <c r="Q199" s="87"/>
      <c r="R199" s="87">
        <v>-1</v>
      </c>
      <c r="S199" s="87">
        <v>0</v>
      </c>
      <c r="T199" s="87">
        <v>0</v>
      </c>
      <c r="U199" s="87">
        <v>0</v>
      </c>
      <c r="V199" s="87">
        <v>0</v>
      </c>
      <c r="W199" s="87">
        <v>0</v>
      </c>
      <c r="X199" s="87">
        <v>0</v>
      </c>
      <c r="Y199" s="88">
        <v>0</v>
      </c>
      <c r="AA199"/>
      <c r="AB199" s="41" t="s">
        <v>423</v>
      </c>
      <c r="AC199" s="87"/>
      <c r="AD199" s="87">
        <v>-1</v>
      </c>
      <c r="AE199" s="87">
        <v>0</v>
      </c>
      <c r="AF199" s="87">
        <v>0</v>
      </c>
      <c r="AG199" s="87">
        <v>0</v>
      </c>
      <c r="AH199" s="87">
        <v>0</v>
      </c>
      <c r="AI199" s="87">
        <v>0</v>
      </c>
      <c r="AJ199" s="87">
        <v>0</v>
      </c>
      <c r="AK199" s="88">
        <v>0</v>
      </c>
      <c r="AM199"/>
      <c r="AN199" s="41" t="s">
        <v>423</v>
      </c>
      <c r="AO199" s="87"/>
      <c r="AP199" s="87">
        <v>-1</v>
      </c>
      <c r="AQ199" s="87">
        <v>0</v>
      </c>
      <c r="AR199" s="87">
        <v>0</v>
      </c>
      <c r="AS199" s="87">
        <v>0</v>
      </c>
      <c r="AT199" s="87">
        <v>0</v>
      </c>
      <c r="AU199" s="87">
        <v>0</v>
      </c>
      <c r="AV199" s="87">
        <v>0</v>
      </c>
      <c r="AW199" s="88">
        <v>0</v>
      </c>
      <c r="AX199"/>
    </row>
    <row r="200" spans="3:50" x14ac:dyDescent="0.25">
      <c r="C200" s="40" t="s">
        <v>575</v>
      </c>
      <c r="D200" s="41" t="s">
        <v>80</v>
      </c>
      <c r="E200" s="87"/>
      <c r="F200" s="87">
        <v>-0.33333333333333326</v>
      </c>
      <c r="G200" s="87">
        <v>2.6799999999999997</v>
      </c>
      <c r="H200" s="87">
        <v>-0.30706521739130432</v>
      </c>
      <c r="I200" s="87">
        <v>1.3098039215686272</v>
      </c>
      <c r="J200" s="87">
        <v>-0.5857385398981324</v>
      </c>
      <c r="K200" s="87">
        <v>0.29891304347826075</v>
      </c>
      <c r="L200" s="87">
        <v>-0.28292887029288694</v>
      </c>
      <c r="M200" s="88">
        <v>0.32904364569961486</v>
      </c>
      <c r="N200"/>
      <c r="P200" s="41" t="s">
        <v>80</v>
      </c>
      <c r="Q200" s="87"/>
      <c r="R200" s="87">
        <v>-0.33999999999999986</v>
      </c>
      <c r="S200" s="87">
        <v>2.3532589749379085</v>
      </c>
      <c r="T200" s="87">
        <v>-0.3148115867640785</v>
      </c>
      <c r="U200" s="87">
        <v>1.2945424189159906</v>
      </c>
      <c r="V200" s="87">
        <v>-0.56423270373780476</v>
      </c>
      <c r="W200" s="87">
        <v>0.30138808875569278</v>
      </c>
      <c r="X200" s="87">
        <v>-0.28770793360288982</v>
      </c>
      <c r="Y200" s="88">
        <v>0.32018596971543456</v>
      </c>
      <c r="AA200"/>
      <c r="AB200" s="41" t="s">
        <v>80</v>
      </c>
      <c r="AC200" s="87"/>
      <c r="AD200" s="87">
        <v>-1.0000000000000009E-2</v>
      </c>
      <c r="AE200" s="87">
        <v>-8.8788322027742006E-2</v>
      </c>
      <c r="AF200" s="87">
        <v>-1.1179074232081865E-2</v>
      </c>
      <c r="AG200" s="87">
        <v>-6.6072719463876606E-3</v>
      </c>
      <c r="AH200" s="87">
        <v>5.1913678272266228E-2</v>
      </c>
      <c r="AI200" s="87">
        <v>1.9054741884831916E-3</v>
      </c>
      <c r="AJ200" s="87">
        <v>-6.6646990961062302E-3</v>
      </c>
      <c r="AK200" s="88">
        <v>-6.6646990961065633E-3</v>
      </c>
      <c r="AM200"/>
      <c r="AN200" s="41" t="s">
        <v>80</v>
      </c>
      <c r="AO200" s="87"/>
      <c r="AP200" s="87">
        <v>-0.33333333333333326</v>
      </c>
      <c r="AQ200" s="87">
        <v>5.0637641546271004</v>
      </c>
      <c r="AR200" s="87">
        <v>-0.30331309734789258</v>
      </c>
      <c r="AS200" s="87">
        <v>1.2740515752636576</v>
      </c>
      <c r="AT200" s="87">
        <v>-0.70500054530183465</v>
      </c>
      <c r="AU200" s="87">
        <v>4.4951901904653147E-2</v>
      </c>
      <c r="AV200" s="87">
        <v>-0.24729318878549622</v>
      </c>
      <c r="AW200" s="88">
        <v>0.32904364569961486</v>
      </c>
      <c r="AX200"/>
    </row>
    <row r="201" spans="3:50" x14ac:dyDescent="0.25">
      <c r="C201" s="40" t="s">
        <v>575</v>
      </c>
      <c r="D201" s="41" t="s">
        <v>81</v>
      </c>
      <c r="E201" s="87"/>
      <c r="F201" s="87">
        <v>-0.5093569241238517</v>
      </c>
      <c r="G201" s="87">
        <v>0.79680998613037457</v>
      </c>
      <c r="H201" s="87">
        <v>-0.12215360864531055</v>
      </c>
      <c r="I201" s="87">
        <v>0.42119147065289053</v>
      </c>
      <c r="J201" s="87">
        <v>4.037122969837581E-2</v>
      </c>
      <c r="K201" s="87">
        <v>0.2803936703975296</v>
      </c>
      <c r="L201" s="87">
        <v>-7.9124189902034403E-2</v>
      </c>
      <c r="M201" s="88">
        <v>-0.24379546943532493</v>
      </c>
      <c r="N201"/>
      <c r="P201" s="41" t="s">
        <v>81</v>
      </c>
      <c r="Q201" s="87"/>
      <c r="R201" s="87">
        <v>-0.50620036300509597</v>
      </c>
      <c r="S201" s="87">
        <v>0.75423265010807294</v>
      </c>
      <c r="T201" s="87">
        <v>-0.12149675619546474</v>
      </c>
      <c r="U201" s="87">
        <v>0.39555135391129803</v>
      </c>
      <c r="V201" s="87">
        <v>1.4756746458843839E-2</v>
      </c>
      <c r="W201" s="87">
        <v>0.2313802476177651</v>
      </c>
      <c r="X201" s="87">
        <v>-8.780845243154467E-2</v>
      </c>
      <c r="Y201" s="88">
        <v>-0.25315804957369403</v>
      </c>
      <c r="AA201"/>
      <c r="AB201" s="41" t="s">
        <v>81</v>
      </c>
      <c r="AC201" s="87"/>
      <c r="AD201" s="87">
        <v>6.4335181192947122E-3</v>
      </c>
      <c r="AE201" s="87">
        <v>-2.3696070453168239E-2</v>
      </c>
      <c r="AF201" s="87">
        <v>7.4825442846804258E-4</v>
      </c>
      <c r="AG201" s="87">
        <v>-1.8041282452823659E-2</v>
      </c>
      <c r="AH201" s="87">
        <v>-2.4620522471539452E-2</v>
      </c>
      <c r="AI201" s="87">
        <v>-3.8279963352636059E-2</v>
      </c>
      <c r="AJ201" s="87">
        <v>-9.4304383221733845E-3</v>
      </c>
      <c r="AK201" s="88">
        <v>-1.2381015664343908E-2</v>
      </c>
      <c r="AM201"/>
      <c r="AN201" s="41" t="s">
        <v>81</v>
      </c>
      <c r="AO201" s="87"/>
      <c r="AP201" s="87">
        <v>-0.50024424128474232</v>
      </c>
      <c r="AQ201" s="87">
        <v>0.57008497796034918</v>
      </c>
      <c r="AR201" s="87">
        <v>-6.8207623437612996E-2</v>
      </c>
      <c r="AS201" s="87">
        <v>0.4691151059747074</v>
      </c>
      <c r="AT201" s="87">
        <v>0.19580927465384068</v>
      </c>
      <c r="AU201" s="87">
        <v>0.54678579482647582</v>
      </c>
      <c r="AV201" s="87">
        <v>-9.2445343540041747E-2</v>
      </c>
      <c r="AW201" s="88">
        <v>-0.25287877731167763</v>
      </c>
      <c r="AX201"/>
    </row>
    <row r="202" spans="3:50" hidden="1" x14ac:dyDescent="0.25">
      <c r="C202" s="40" t="s">
        <v>576</v>
      </c>
      <c r="D202" s="41" t="s">
        <v>313</v>
      </c>
      <c r="E202" s="87"/>
      <c r="F202" s="87">
        <v>0</v>
      </c>
      <c r="G202" s="87">
        <v>0</v>
      </c>
      <c r="H202" s="87">
        <v>0</v>
      </c>
      <c r="I202" s="87">
        <v>0</v>
      </c>
      <c r="J202" s="87">
        <v>0</v>
      </c>
      <c r="K202" s="87">
        <v>0</v>
      </c>
      <c r="L202" s="87">
        <v>0</v>
      </c>
      <c r="M202" s="88">
        <v>0</v>
      </c>
      <c r="N202"/>
      <c r="P202" s="41" t="s">
        <v>313</v>
      </c>
      <c r="Q202" s="87"/>
      <c r="R202" s="87">
        <v>0</v>
      </c>
      <c r="S202" s="87">
        <v>0</v>
      </c>
      <c r="T202" s="87">
        <v>0</v>
      </c>
      <c r="U202" s="87">
        <v>0</v>
      </c>
      <c r="V202" s="87">
        <v>0</v>
      </c>
      <c r="W202" s="87">
        <v>0</v>
      </c>
      <c r="X202" s="87">
        <v>0</v>
      </c>
      <c r="Y202" s="88">
        <v>0</v>
      </c>
      <c r="AA202"/>
      <c r="AB202" s="41" t="s">
        <v>313</v>
      </c>
      <c r="AC202" s="87"/>
      <c r="AD202" s="87">
        <v>0</v>
      </c>
      <c r="AE202" s="87">
        <v>0</v>
      </c>
      <c r="AF202" s="87">
        <v>0</v>
      </c>
      <c r="AG202" s="87">
        <v>0</v>
      </c>
      <c r="AH202" s="87">
        <v>0</v>
      </c>
      <c r="AI202" s="87">
        <v>0</v>
      </c>
      <c r="AJ202" s="87">
        <v>0</v>
      </c>
      <c r="AK202" s="88">
        <v>0</v>
      </c>
      <c r="AM202"/>
      <c r="AN202" s="41" t="s">
        <v>313</v>
      </c>
      <c r="AO202" s="87"/>
      <c r="AP202" s="87">
        <v>0</v>
      </c>
      <c r="AQ202" s="87">
        <v>0</v>
      </c>
      <c r="AR202" s="87">
        <v>0</v>
      </c>
      <c r="AS202" s="87">
        <v>0</v>
      </c>
      <c r="AT202" s="87">
        <v>0</v>
      </c>
      <c r="AU202" s="87">
        <v>0</v>
      </c>
      <c r="AV202" s="87">
        <v>0</v>
      </c>
      <c r="AW202" s="88">
        <v>0</v>
      </c>
      <c r="AX202"/>
    </row>
    <row r="203" spans="3:50" hidden="1" x14ac:dyDescent="0.25">
      <c r="C203" s="40" t="s">
        <v>576</v>
      </c>
      <c r="D203" s="41" t="s">
        <v>82</v>
      </c>
      <c r="E203" s="87"/>
      <c r="F203" s="87">
        <v>0</v>
      </c>
      <c r="G203" s="87">
        <v>0</v>
      </c>
      <c r="H203" s="87">
        <v>0</v>
      </c>
      <c r="I203" s="87">
        <v>0</v>
      </c>
      <c r="J203" s="87">
        <v>0</v>
      </c>
      <c r="K203" s="87">
        <v>0</v>
      </c>
      <c r="L203" s="87">
        <v>0</v>
      </c>
      <c r="M203" s="88">
        <v>0</v>
      </c>
      <c r="N203"/>
      <c r="P203" s="41" t="s">
        <v>82</v>
      </c>
      <c r="Q203" s="87"/>
      <c r="R203" s="87">
        <v>0</v>
      </c>
      <c r="S203" s="87">
        <v>0</v>
      </c>
      <c r="T203" s="87">
        <v>0</v>
      </c>
      <c r="U203" s="87">
        <v>0</v>
      </c>
      <c r="V203" s="87">
        <v>0</v>
      </c>
      <c r="W203" s="87">
        <v>0</v>
      </c>
      <c r="X203" s="87">
        <v>0</v>
      </c>
      <c r="Y203" s="88">
        <v>0</v>
      </c>
      <c r="AA203"/>
      <c r="AB203" s="41" t="s">
        <v>82</v>
      </c>
      <c r="AC203" s="87"/>
      <c r="AD203" s="87">
        <v>0</v>
      </c>
      <c r="AE203" s="87">
        <v>0</v>
      </c>
      <c r="AF203" s="87">
        <v>0</v>
      </c>
      <c r="AG203" s="87">
        <v>0</v>
      </c>
      <c r="AH203" s="87">
        <v>0</v>
      </c>
      <c r="AI203" s="87">
        <v>0</v>
      </c>
      <c r="AJ203" s="87">
        <v>0</v>
      </c>
      <c r="AK203" s="88">
        <v>0</v>
      </c>
      <c r="AM203"/>
      <c r="AN203" s="41" t="s">
        <v>82</v>
      </c>
      <c r="AO203" s="87"/>
      <c r="AP203" s="87">
        <v>0</v>
      </c>
      <c r="AQ203" s="87">
        <v>0</v>
      </c>
      <c r="AR203" s="87">
        <v>0</v>
      </c>
      <c r="AS203" s="87">
        <v>0</v>
      </c>
      <c r="AT203" s="87">
        <v>0</v>
      </c>
      <c r="AU203" s="87">
        <v>0</v>
      </c>
      <c r="AV203" s="87">
        <v>0</v>
      </c>
      <c r="AW203" s="88">
        <v>0</v>
      </c>
      <c r="AX203"/>
    </row>
    <row r="204" spans="3:50" hidden="1" x14ac:dyDescent="0.25">
      <c r="C204" s="40" t="s">
        <v>576</v>
      </c>
      <c r="D204" s="41">
        <v>0</v>
      </c>
      <c r="E204" s="87"/>
      <c r="F204" s="87">
        <v>0</v>
      </c>
      <c r="G204" s="87">
        <v>0</v>
      </c>
      <c r="H204" s="87">
        <v>0</v>
      </c>
      <c r="I204" s="87">
        <v>0</v>
      </c>
      <c r="J204" s="87">
        <v>0</v>
      </c>
      <c r="K204" s="87">
        <v>0</v>
      </c>
      <c r="L204" s="87">
        <v>0</v>
      </c>
      <c r="M204" s="88">
        <v>0</v>
      </c>
      <c r="N204"/>
      <c r="P204" s="41">
        <v>0</v>
      </c>
      <c r="Q204" s="87"/>
      <c r="R204" s="87">
        <v>0</v>
      </c>
      <c r="S204" s="87">
        <v>0</v>
      </c>
      <c r="T204" s="87">
        <v>0</v>
      </c>
      <c r="U204" s="87">
        <v>0</v>
      </c>
      <c r="V204" s="87">
        <v>0</v>
      </c>
      <c r="W204" s="87">
        <v>0</v>
      </c>
      <c r="X204" s="87">
        <v>0</v>
      </c>
      <c r="Y204" s="88">
        <v>0</v>
      </c>
      <c r="AA204"/>
      <c r="AB204" s="41">
        <v>0</v>
      </c>
      <c r="AC204" s="87"/>
      <c r="AD204" s="87">
        <v>0</v>
      </c>
      <c r="AE204" s="87">
        <v>0</v>
      </c>
      <c r="AF204" s="87">
        <v>0</v>
      </c>
      <c r="AG204" s="87">
        <v>0</v>
      </c>
      <c r="AH204" s="87">
        <v>0</v>
      </c>
      <c r="AI204" s="87">
        <v>0</v>
      </c>
      <c r="AJ204" s="87">
        <v>0</v>
      </c>
      <c r="AK204" s="88">
        <v>0</v>
      </c>
      <c r="AM204"/>
      <c r="AN204" s="41">
        <v>0</v>
      </c>
      <c r="AO204" s="87"/>
      <c r="AP204" s="87">
        <v>0</v>
      </c>
      <c r="AQ204" s="87">
        <v>0</v>
      </c>
      <c r="AR204" s="87">
        <v>0</v>
      </c>
      <c r="AS204" s="87">
        <v>0</v>
      </c>
      <c r="AT204" s="87">
        <v>0</v>
      </c>
      <c r="AU204" s="87">
        <v>0</v>
      </c>
      <c r="AV204" s="87">
        <v>0</v>
      </c>
      <c r="AW204" s="88">
        <v>0</v>
      </c>
      <c r="AX204"/>
    </row>
    <row r="205" spans="3:50" hidden="1" x14ac:dyDescent="0.25">
      <c r="C205" s="40" t="s">
        <v>576</v>
      </c>
      <c r="D205" s="41">
        <v>0</v>
      </c>
      <c r="E205" s="87"/>
      <c r="F205" s="87">
        <v>0</v>
      </c>
      <c r="G205" s="87">
        <v>0</v>
      </c>
      <c r="H205" s="87">
        <v>0</v>
      </c>
      <c r="I205" s="87">
        <v>0</v>
      </c>
      <c r="J205" s="87">
        <v>0</v>
      </c>
      <c r="K205" s="87">
        <v>0</v>
      </c>
      <c r="L205" s="87">
        <v>0</v>
      </c>
      <c r="M205" s="88">
        <v>0</v>
      </c>
      <c r="N205"/>
      <c r="P205" s="41">
        <v>0</v>
      </c>
      <c r="Q205" s="87"/>
      <c r="R205" s="87">
        <v>0</v>
      </c>
      <c r="S205" s="87">
        <v>0</v>
      </c>
      <c r="T205" s="87">
        <v>0</v>
      </c>
      <c r="U205" s="87">
        <v>0</v>
      </c>
      <c r="V205" s="87">
        <v>0</v>
      </c>
      <c r="W205" s="87">
        <v>0</v>
      </c>
      <c r="X205" s="87">
        <v>0</v>
      </c>
      <c r="Y205" s="88">
        <v>0</v>
      </c>
      <c r="AA205"/>
      <c r="AB205" s="41">
        <v>0</v>
      </c>
      <c r="AC205" s="87"/>
      <c r="AD205" s="87">
        <v>0</v>
      </c>
      <c r="AE205" s="87">
        <v>0</v>
      </c>
      <c r="AF205" s="87">
        <v>0</v>
      </c>
      <c r="AG205" s="87">
        <v>0</v>
      </c>
      <c r="AH205" s="87">
        <v>0</v>
      </c>
      <c r="AI205" s="87">
        <v>0</v>
      </c>
      <c r="AJ205" s="87">
        <v>0</v>
      </c>
      <c r="AK205" s="88">
        <v>0</v>
      </c>
      <c r="AM205"/>
      <c r="AN205" s="41">
        <v>0</v>
      </c>
      <c r="AO205" s="87"/>
      <c r="AP205" s="87">
        <v>0</v>
      </c>
      <c r="AQ205" s="87">
        <v>0</v>
      </c>
      <c r="AR205" s="87">
        <v>0</v>
      </c>
      <c r="AS205" s="87">
        <v>0</v>
      </c>
      <c r="AT205" s="87">
        <v>0</v>
      </c>
      <c r="AU205" s="87">
        <v>0</v>
      </c>
      <c r="AV205" s="87">
        <v>0</v>
      </c>
      <c r="AW205" s="88">
        <v>0</v>
      </c>
      <c r="AX205"/>
    </row>
    <row r="206" spans="3:50" hidden="1" x14ac:dyDescent="0.25">
      <c r="C206" s="40" t="s">
        <v>576</v>
      </c>
      <c r="D206" s="41">
        <v>0</v>
      </c>
      <c r="E206" s="87"/>
      <c r="F206" s="87">
        <v>0</v>
      </c>
      <c r="G206" s="87">
        <v>0</v>
      </c>
      <c r="H206" s="87">
        <v>0</v>
      </c>
      <c r="I206" s="87">
        <v>0</v>
      </c>
      <c r="J206" s="87">
        <v>0</v>
      </c>
      <c r="K206" s="87">
        <v>0</v>
      </c>
      <c r="L206" s="87">
        <v>0</v>
      </c>
      <c r="M206" s="88">
        <v>0</v>
      </c>
      <c r="N206"/>
      <c r="P206" s="41">
        <v>0</v>
      </c>
      <c r="Q206" s="87"/>
      <c r="R206" s="87">
        <v>0</v>
      </c>
      <c r="S206" s="87">
        <v>0</v>
      </c>
      <c r="T206" s="87">
        <v>0</v>
      </c>
      <c r="U206" s="87">
        <v>0</v>
      </c>
      <c r="V206" s="87">
        <v>0</v>
      </c>
      <c r="W206" s="87">
        <v>0</v>
      </c>
      <c r="X206" s="87">
        <v>0</v>
      </c>
      <c r="Y206" s="88">
        <v>0</v>
      </c>
      <c r="AA206"/>
      <c r="AB206" s="41">
        <v>0</v>
      </c>
      <c r="AC206" s="87"/>
      <c r="AD206" s="87">
        <v>0</v>
      </c>
      <c r="AE206" s="87">
        <v>0</v>
      </c>
      <c r="AF206" s="87">
        <v>0</v>
      </c>
      <c r="AG206" s="87">
        <v>0</v>
      </c>
      <c r="AH206" s="87">
        <v>0</v>
      </c>
      <c r="AI206" s="87">
        <v>0</v>
      </c>
      <c r="AJ206" s="87">
        <v>0</v>
      </c>
      <c r="AK206" s="88">
        <v>0</v>
      </c>
      <c r="AM206"/>
      <c r="AN206" s="41">
        <v>0</v>
      </c>
      <c r="AO206" s="87"/>
      <c r="AP206" s="87">
        <v>0</v>
      </c>
      <c r="AQ206" s="87">
        <v>0</v>
      </c>
      <c r="AR206" s="87">
        <v>0</v>
      </c>
      <c r="AS206" s="87">
        <v>0</v>
      </c>
      <c r="AT206" s="87">
        <v>0</v>
      </c>
      <c r="AU206" s="87">
        <v>0</v>
      </c>
      <c r="AV206" s="87">
        <v>0</v>
      </c>
      <c r="AW206" s="88">
        <v>0</v>
      </c>
      <c r="AX206"/>
    </row>
    <row r="207" spans="3:50" hidden="1" x14ac:dyDescent="0.25">
      <c r="C207" s="40" t="s">
        <v>576</v>
      </c>
      <c r="D207" s="41">
        <v>0</v>
      </c>
      <c r="E207" s="87"/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8">
        <v>0</v>
      </c>
      <c r="N207"/>
      <c r="P207" s="41">
        <v>0</v>
      </c>
      <c r="Q207" s="87"/>
      <c r="R207" s="87">
        <v>0</v>
      </c>
      <c r="S207" s="87">
        <v>0</v>
      </c>
      <c r="T207" s="87">
        <v>0</v>
      </c>
      <c r="U207" s="87">
        <v>0</v>
      </c>
      <c r="V207" s="87">
        <v>0</v>
      </c>
      <c r="W207" s="87">
        <v>0</v>
      </c>
      <c r="X207" s="87">
        <v>0</v>
      </c>
      <c r="Y207" s="88">
        <v>0</v>
      </c>
      <c r="AA207"/>
      <c r="AB207" s="41">
        <v>0</v>
      </c>
      <c r="AC207" s="87"/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8">
        <v>0</v>
      </c>
      <c r="AM207"/>
      <c r="AN207" s="41">
        <v>0</v>
      </c>
      <c r="AO207" s="87"/>
      <c r="AP207" s="87">
        <v>0</v>
      </c>
      <c r="AQ207" s="87">
        <v>0</v>
      </c>
      <c r="AR207" s="87">
        <v>0</v>
      </c>
      <c r="AS207" s="87">
        <v>0</v>
      </c>
      <c r="AT207" s="87">
        <v>0</v>
      </c>
      <c r="AU207" s="87">
        <v>0</v>
      </c>
      <c r="AV207" s="87">
        <v>0</v>
      </c>
      <c r="AW207" s="88">
        <v>0</v>
      </c>
      <c r="AX207"/>
    </row>
    <row r="208" spans="3:50" hidden="1" x14ac:dyDescent="0.25">
      <c r="C208" s="40" t="s">
        <v>576</v>
      </c>
      <c r="D208" s="41">
        <v>0</v>
      </c>
      <c r="E208" s="87"/>
      <c r="F208" s="87">
        <v>0</v>
      </c>
      <c r="G208" s="87">
        <v>0</v>
      </c>
      <c r="H208" s="87">
        <v>0</v>
      </c>
      <c r="I208" s="87">
        <v>0</v>
      </c>
      <c r="J208" s="87">
        <v>0</v>
      </c>
      <c r="K208" s="87">
        <v>0</v>
      </c>
      <c r="L208" s="87">
        <v>0</v>
      </c>
      <c r="M208" s="88">
        <v>0</v>
      </c>
      <c r="N208"/>
      <c r="P208" s="41">
        <v>0</v>
      </c>
      <c r="Q208" s="87"/>
      <c r="R208" s="87">
        <v>0</v>
      </c>
      <c r="S208" s="87">
        <v>0</v>
      </c>
      <c r="T208" s="87">
        <v>0</v>
      </c>
      <c r="U208" s="87">
        <v>0</v>
      </c>
      <c r="V208" s="87">
        <v>0</v>
      </c>
      <c r="W208" s="87">
        <v>0</v>
      </c>
      <c r="X208" s="87">
        <v>0</v>
      </c>
      <c r="Y208" s="88">
        <v>0</v>
      </c>
      <c r="AA208"/>
      <c r="AB208" s="41">
        <v>0</v>
      </c>
      <c r="AC208" s="87"/>
      <c r="AD208" s="87">
        <v>0</v>
      </c>
      <c r="AE208" s="87">
        <v>0</v>
      </c>
      <c r="AF208" s="87">
        <v>0</v>
      </c>
      <c r="AG208" s="87">
        <v>0</v>
      </c>
      <c r="AH208" s="87">
        <v>0</v>
      </c>
      <c r="AI208" s="87">
        <v>0</v>
      </c>
      <c r="AJ208" s="87">
        <v>0</v>
      </c>
      <c r="AK208" s="88">
        <v>0</v>
      </c>
      <c r="AM208"/>
      <c r="AN208" s="41">
        <v>0</v>
      </c>
      <c r="AO208" s="87"/>
      <c r="AP208" s="87">
        <v>0</v>
      </c>
      <c r="AQ208" s="87">
        <v>0</v>
      </c>
      <c r="AR208" s="87">
        <v>0</v>
      </c>
      <c r="AS208" s="87">
        <v>0</v>
      </c>
      <c r="AT208" s="87">
        <v>0</v>
      </c>
      <c r="AU208" s="87">
        <v>0</v>
      </c>
      <c r="AV208" s="87">
        <v>0</v>
      </c>
      <c r="AW208" s="88">
        <v>0</v>
      </c>
      <c r="AX208"/>
    </row>
    <row r="209" spans="3:50" hidden="1" x14ac:dyDescent="0.25">
      <c r="C209" s="40" t="s">
        <v>576</v>
      </c>
      <c r="D209" s="41">
        <v>0</v>
      </c>
      <c r="E209" s="87"/>
      <c r="F209" s="87">
        <v>0</v>
      </c>
      <c r="G209" s="87">
        <v>0</v>
      </c>
      <c r="H209" s="87">
        <v>0</v>
      </c>
      <c r="I209" s="87">
        <v>0</v>
      </c>
      <c r="J209" s="87">
        <v>0</v>
      </c>
      <c r="K209" s="87">
        <v>0</v>
      </c>
      <c r="L209" s="87">
        <v>0</v>
      </c>
      <c r="M209" s="88">
        <v>0</v>
      </c>
      <c r="N209"/>
      <c r="P209" s="41">
        <v>0</v>
      </c>
      <c r="Q209" s="87"/>
      <c r="R209" s="87">
        <v>0</v>
      </c>
      <c r="S209" s="87">
        <v>0</v>
      </c>
      <c r="T209" s="87">
        <v>0</v>
      </c>
      <c r="U209" s="87">
        <v>0</v>
      </c>
      <c r="V209" s="87">
        <v>0</v>
      </c>
      <c r="W209" s="87">
        <v>0</v>
      </c>
      <c r="X209" s="87">
        <v>0</v>
      </c>
      <c r="Y209" s="88">
        <v>0</v>
      </c>
      <c r="AA209"/>
      <c r="AB209" s="41">
        <v>0</v>
      </c>
      <c r="AC209" s="87"/>
      <c r="AD209" s="87">
        <v>0</v>
      </c>
      <c r="AE209" s="87">
        <v>0</v>
      </c>
      <c r="AF209" s="87">
        <v>0</v>
      </c>
      <c r="AG209" s="87">
        <v>0</v>
      </c>
      <c r="AH209" s="87">
        <v>0</v>
      </c>
      <c r="AI209" s="87">
        <v>0</v>
      </c>
      <c r="AJ209" s="87">
        <v>0</v>
      </c>
      <c r="AK209" s="88">
        <v>0</v>
      </c>
      <c r="AM209"/>
      <c r="AN209" s="41">
        <v>0</v>
      </c>
      <c r="AO209" s="87"/>
      <c r="AP209" s="87">
        <v>0</v>
      </c>
      <c r="AQ209" s="87">
        <v>0</v>
      </c>
      <c r="AR209" s="87">
        <v>0</v>
      </c>
      <c r="AS209" s="87">
        <v>0</v>
      </c>
      <c r="AT209" s="87">
        <v>0</v>
      </c>
      <c r="AU209" s="87">
        <v>0</v>
      </c>
      <c r="AV209" s="87">
        <v>0</v>
      </c>
      <c r="AW209" s="88">
        <v>0</v>
      </c>
      <c r="AX209"/>
    </row>
    <row r="210" spans="3:50" hidden="1" x14ac:dyDescent="0.25">
      <c r="C210" s="40" t="s">
        <v>576</v>
      </c>
      <c r="D210" s="41">
        <v>0</v>
      </c>
      <c r="E210" s="87"/>
      <c r="F210" s="87">
        <v>0</v>
      </c>
      <c r="G210" s="87">
        <v>0</v>
      </c>
      <c r="H210" s="87">
        <v>0</v>
      </c>
      <c r="I210" s="87">
        <v>0</v>
      </c>
      <c r="J210" s="87">
        <v>0</v>
      </c>
      <c r="K210" s="87">
        <v>0</v>
      </c>
      <c r="L210" s="87">
        <v>0</v>
      </c>
      <c r="M210" s="88">
        <v>0</v>
      </c>
      <c r="N210"/>
      <c r="P210" s="41">
        <v>0</v>
      </c>
      <c r="Q210" s="87"/>
      <c r="R210" s="87">
        <v>0</v>
      </c>
      <c r="S210" s="87">
        <v>0</v>
      </c>
      <c r="T210" s="87">
        <v>0</v>
      </c>
      <c r="U210" s="87">
        <v>0</v>
      </c>
      <c r="V210" s="87">
        <v>0</v>
      </c>
      <c r="W210" s="87">
        <v>0</v>
      </c>
      <c r="X210" s="87">
        <v>0</v>
      </c>
      <c r="Y210" s="88">
        <v>0</v>
      </c>
      <c r="AA210"/>
      <c r="AB210" s="41">
        <v>0</v>
      </c>
      <c r="AC210" s="87"/>
      <c r="AD210" s="87">
        <v>0</v>
      </c>
      <c r="AE210" s="87">
        <v>0</v>
      </c>
      <c r="AF210" s="87">
        <v>0</v>
      </c>
      <c r="AG210" s="87">
        <v>0</v>
      </c>
      <c r="AH210" s="87">
        <v>0</v>
      </c>
      <c r="AI210" s="87">
        <v>0</v>
      </c>
      <c r="AJ210" s="87">
        <v>0</v>
      </c>
      <c r="AK210" s="88">
        <v>0</v>
      </c>
      <c r="AM210"/>
      <c r="AN210" s="41">
        <v>0</v>
      </c>
      <c r="AO210" s="87"/>
      <c r="AP210" s="87">
        <v>0</v>
      </c>
      <c r="AQ210" s="87">
        <v>0</v>
      </c>
      <c r="AR210" s="87">
        <v>0</v>
      </c>
      <c r="AS210" s="87">
        <v>0</v>
      </c>
      <c r="AT210" s="87">
        <v>0</v>
      </c>
      <c r="AU210" s="87">
        <v>0</v>
      </c>
      <c r="AV210" s="87">
        <v>0</v>
      </c>
      <c r="AW210" s="88">
        <v>0</v>
      </c>
      <c r="AX210"/>
    </row>
    <row r="211" spans="3:50" hidden="1" x14ac:dyDescent="0.25">
      <c r="C211" s="40" t="s">
        <v>576</v>
      </c>
      <c r="D211" s="41">
        <v>0</v>
      </c>
      <c r="E211" s="87"/>
      <c r="F211" s="87">
        <v>0</v>
      </c>
      <c r="G211" s="87">
        <v>0</v>
      </c>
      <c r="H211" s="87">
        <v>0</v>
      </c>
      <c r="I211" s="87">
        <v>0</v>
      </c>
      <c r="J211" s="87">
        <v>0</v>
      </c>
      <c r="K211" s="87">
        <v>0</v>
      </c>
      <c r="L211" s="87">
        <v>0</v>
      </c>
      <c r="M211" s="88">
        <v>0</v>
      </c>
      <c r="N211"/>
      <c r="P211" s="41">
        <v>0</v>
      </c>
      <c r="Q211" s="87"/>
      <c r="R211" s="87">
        <v>0</v>
      </c>
      <c r="S211" s="87">
        <v>0</v>
      </c>
      <c r="T211" s="87">
        <v>0</v>
      </c>
      <c r="U211" s="87">
        <v>0</v>
      </c>
      <c r="V211" s="87">
        <v>0</v>
      </c>
      <c r="W211" s="87">
        <v>0</v>
      </c>
      <c r="X211" s="87">
        <v>0</v>
      </c>
      <c r="Y211" s="88">
        <v>0</v>
      </c>
      <c r="AA211"/>
      <c r="AB211" s="41">
        <v>0</v>
      </c>
      <c r="AC211" s="87"/>
      <c r="AD211" s="87">
        <v>0</v>
      </c>
      <c r="AE211" s="87">
        <v>0</v>
      </c>
      <c r="AF211" s="87">
        <v>0</v>
      </c>
      <c r="AG211" s="87">
        <v>0</v>
      </c>
      <c r="AH211" s="87">
        <v>0</v>
      </c>
      <c r="AI211" s="87">
        <v>0</v>
      </c>
      <c r="AJ211" s="87">
        <v>0</v>
      </c>
      <c r="AK211" s="88">
        <v>0</v>
      </c>
      <c r="AM211"/>
      <c r="AN211" s="41">
        <v>0</v>
      </c>
      <c r="AO211" s="87"/>
      <c r="AP211" s="87">
        <v>0</v>
      </c>
      <c r="AQ211" s="87">
        <v>0</v>
      </c>
      <c r="AR211" s="87">
        <v>0</v>
      </c>
      <c r="AS211" s="87">
        <v>0</v>
      </c>
      <c r="AT211" s="87">
        <v>0</v>
      </c>
      <c r="AU211" s="87">
        <v>0</v>
      </c>
      <c r="AV211" s="87">
        <v>0</v>
      </c>
      <c r="AW211" s="88">
        <v>0</v>
      </c>
      <c r="AX211"/>
    </row>
    <row r="212" spans="3:50" hidden="1" x14ac:dyDescent="0.25">
      <c r="C212" s="40" t="s">
        <v>576</v>
      </c>
      <c r="D212" s="41">
        <v>0</v>
      </c>
      <c r="E212" s="87"/>
      <c r="F212" s="87">
        <v>0</v>
      </c>
      <c r="G212" s="87">
        <v>0</v>
      </c>
      <c r="H212" s="87">
        <v>0</v>
      </c>
      <c r="I212" s="87">
        <v>0</v>
      </c>
      <c r="J212" s="87">
        <v>0</v>
      </c>
      <c r="K212" s="87">
        <v>0</v>
      </c>
      <c r="L212" s="87">
        <v>0</v>
      </c>
      <c r="M212" s="88">
        <v>0</v>
      </c>
      <c r="N212"/>
      <c r="P212" s="41">
        <v>0</v>
      </c>
      <c r="Q212" s="87"/>
      <c r="R212" s="87">
        <v>0</v>
      </c>
      <c r="S212" s="87">
        <v>0</v>
      </c>
      <c r="T212" s="87">
        <v>0</v>
      </c>
      <c r="U212" s="87">
        <v>0</v>
      </c>
      <c r="V212" s="87">
        <v>0</v>
      </c>
      <c r="W212" s="87">
        <v>0</v>
      </c>
      <c r="X212" s="87">
        <v>0</v>
      </c>
      <c r="Y212" s="88">
        <v>0</v>
      </c>
      <c r="AA212"/>
      <c r="AB212" s="41">
        <v>0</v>
      </c>
      <c r="AC212" s="87"/>
      <c r="AD212" s="87">
        <v>0</v>
      </c>
      <c r="AE212" s="87">
        <v>0</v>
      </c>
      <c r="AF212" s="87">
        <v>0</v>
      </c>
      <c r="AG212" s="87">
        <v>0</v>
      </c>
      <c r="AH212" s="87">
        <v>0</v>
      </c>
      <c r="AI212" s="87">
        <v>0</v>
      </c>
      <c r="AJ212" s="87">
        <v>0</v>
      </c>
      <c r="AK212" s="88">
        <v>0</v>
      </c>
      <c r="AM212"/>
      <c r="AN212" s="41">
        <v>0</v>
      </c>
      <c r="AO212" s="87"/>
      <c r="AP212" s="87">
        <v>0</v>
      </c>
      <c r="AQ212" s="87">
        <v>0</v>
      </c>
      <c r="AR212" s="87">
        <v>0</v>
      </c>
      <c r="AS212" s="87">
        <v>0</v>
      </c>
      <c r="AT212" s="87">
        <v>0</v>
      </c>
      <c r="AU212" s="87">
        <v>0</v>
      </c>
      <c r="AV212" s="87">
        <v>0</v>
      </c>
      <c r="AW212" s="88">
        <v>0</v>
      </c>
      <c r="AX212"/>
    </row>
    <row r="213" spans="3:50" hidden="1" x14ac:dyDescent="0.25">
      <c r="C213" s="40" t="s">
        <v>576</v>
      </c>
      <c r="D213" s="41">
        <v>0</v>
      </c>
      <c r="E213" s="87"/>
      <c r="F213" s="87">
        <v>0</v>
      </c>
      <c r="G213" s="87">
        <v>0</v>
      </c>
      <c r="H213" s="87">
        <v>0</v>
      </c>
      <c r="I213" s="87">
        <v>0</v>
      </c>
      <c r="J213" s="87">
        <v>0</v>
      </c>
      <c r="K213" s="87">
        <v>0</v>
      </c>
      <c r="L213" s="87">
        <v>0</v>
      </c>
      <c r="M213" s="88">
        <v>0</v>
      </c>
      <c r="N213"/>
      <c r="P213" s="41">
        <v>0</v>
      </c>
      <c r="Q213" s="87"/>
      <c r="R213" s="87">
        <v>0</v>
      </c>
      <c r="S213" s="87">
        <v>0</v>
      </c>
      <c r="T213" s="87">
        <v>0</v>
      </c>
      <c r="U213" s="87">
        <v>0</v>
      </c>
      <c r="V213" s="87">
        <v>0</v>
      </c>
      <c r="W213" s="87">
        <v>0</v>
      </c>
      <c r="X213" s="87">
        <v>0</v>
      </c>
      <c r="Y213" s="88">
        <v>0</v>
      </c>
      <c r="AA213"/>
      <c r="AB213" s="41">
        <v>0</v>
      </c>
      <c r="AC213" s="87"/>
      <c r="AD213" s="87">
        <v>0</v>
      </c>
      <c r="AE213" s="87">
        <v>0</v>
      </c>
      <c r="AF213" s="87">
        <v>0</v>
      </c>
      <c r="AG213" s="87">
        <v>0</v>
      </c>
      <c r="AH213" s="87">
        <v>0</v>
      </c>
      <c r="AI213" s="87">
        <v>0</v>
      </c>
      <c r="AJ213" s="87">
        <v>0</v>
      </c>
      <c r="AK213" s="88">
        <v>0</v>
      </c>
      <c r="AM213"/>
      <c r="AN213" s="41">
        <v>0</v>
      </c>
      <c r="AO213" s="87"/>
      <c r="AP213" s="87">
        <v>0</v>
      </c>
      <c r="AQ213" s="87">
        <v>0</v>
      </c>
      <c r="AR213" s="87">
        <v>0</v>
      </c>
      <c r="AS213" s="87">
        <v>0</v>
      </c>
      <c r="AT213" s="87">
        <v>0</v>
      </c>
      <c r="AU213" s="87">
        <v>0</v>
      </c>
      <c r="AV213" s="87">
        <v>0</v>
      </c>
      <c r="AW213" s="88">
        <v>0</v>
      </c>
      <c r="AX213"/>
    </row>
    <row r="214" spans="3:50" hidden="1" x14ac:dyDescent="0.25">
      <c r="C214" s="40" t="s">
        <v>576</v>
      </c>
      <c r="D214" s="41">
        <v>0</v>
      </c>
      <c r="E214" s="87"/>
      <c r="F214" s="87">
        <v>0</v>
      </c>
      <c r="G214" s="87">
        <v>0</v>
      </c>
      <c r="H214" s="87">
        <v>0</v>
      </c>
      <c r="I214" s="87">
        <v>0</v>
      </c>
      <c r="J214" s="87">
        <v>0</v>
      </c>
      <c r="K214" s="87">
        <v>0</v>
      </c>
      <c r="L214" s="87">
        <v>0</v>
      </c>
      <c r="M214" s="88">
        <v>0</v>
      </c>
      <c r="N214"/>
      <c r="P214" s="41">
        <v>0</v>
      </c>
      <c r="Q214" s="87"/>
      <c r="R214" s="87">
        <v>0</v>
      </c>
      <c r="S214" s="87">
        <v>0</v>
      </c>
      <c r="T214" s="87">
        <v>0</v>
      </c>
      <c r="U214" s="87">
        <v>0</v>
      </c>
      <c r="V214" s="87">
        <v>0</v>
      </c>
      <c r="W214" s="87">
        <v>0</v>
      </c>
      <c r="X214" s="87">
        <v>0</v>
      </c>
      <c r="Y214" s="88">
        <v>0</v>
      </c>
      <c r="AA214"/>
      <c r="AB214" s="41">
        <v>0</v>
      </c>
      <c r="AC214" s="87"/>
      <c r="AD214" s="87">
        <v>0</v>
      </c>
      <c r="AE214" s="87">
        <v>0</v>
      </c>
      <c r="AF214" s="87">
        <v>0</v>
      </c>
      <c r="AG214" s="87">
        <v>0</v>
      </c>
      <c r="AH214" s="87">
        <v>0</v>
      </c>
      <c r="AI214" s="87">
        <v>0</v>
      </c>
      <c r="AJ214" s="87">
        <v>0</v>
      </c>
      <c r="AK214" s="88">
        <v>0</v>
      </c>
      <c r="AM214"/>
      <c r="AN214" s="41">
        <v>0</v>
      </c>
      <c r="AO214" s="87"/>
      <c r="AP214" s="87">
        <v>0</v>
      </c>
      <c r="AQ214" s="87">
        <v>0</v>
      </c>
      <c r="AR214" s="87">
        <v>0</v>
      </c>
      <c r="AS214" s="87">
        <v>0</v>
      </c>
      <c r="AT214" s="87">
        <v>0</v>
      </c>
      <c r="AU214" s="87">
        <v>0</v>
      </c>
      <c r="AV214" s="87">
        <v>0</v>
      </c>
      <c r="AW214" s="88">
        <v>0</v>
      </c>
      <c r="AX214"/>
    </row>
    <row r="215" spans="3:50" hidden="1" x14ac:dyDescent="0.25">
      <c r="C215" s="40" t="s">
        <v>576</v>
      </c>
      <c r="D215" s="41">
        <v>0</v>
      </c>
      <c r="E215" s="87"/>
      <c r="F215" s="87">
        <v>0</v>
      </c>
      <c r="G215" s="87">
        <v>0</v>
      </c>
      <c r="H215" s="87">
        <v>0</v>
      </c>
      <c r="I215" s="87">
        <v>0</v>
      </c>
      <c r="J215" s="87">
        <v>0</v>
      </c>
      <c r="K215" s="87">
        <v>0</v>
      </c>
      <c r="L215" s="87">
        <v>0</v>
      </c>
      <c r="M215" s="88">
        <v>0</v>
      </c>
      <c r="N215"/>
      <c r="P215" s="41">
        <v>0</v>
      </c>
      <c r="Q215" s="87"/>
      <c r="R215" s="87">
        <v>0</v>
      </c>
      <c r="S215" s="87">
        <v>0</v>
      </c>
      <c r="T215" s="87">
        <v>0</v>
      </c>
      <c r="U215" s="87">
        <v>0</v>
      </c>
      <c r="V215" s="87">
        <v>0</v>
      </c>
      <c r="W215" s="87">
        <v>0</v>
      </c>
      <c r="X215" s="87">
        <v>0</v>
      </c>
      <c r="Y215" s="88">
        <v>0</v>
      </c>
      <c r="AA215"/>
      <c r="AB215" s="41">
        <v>0</v>
      </c>
      <c r="AC215" s="87"/>
      <c r="AD215" s="87">
        <v>0</v>
      </c>
      <c r="AE215" s="87">
        <v>0</v>
      </c>
      <c r="AF215" s="87">
        <v>0</v>
      </c>
      <c r="AG215" s="87">
        <v>0</v>
      </c>
      <c r="AH215" s="87">
        <v>0</v>
      </c>
      <c r="AI215" s="87">
        <v>0</v>
      </c>
      <c r="AJ215" s="87">
        <v>0</v>
      </c>
      <c r="AK215" s="88">
        <v>0</v>
      </c>
      <c r="AM215"/>
      <c r="AN215" s="41">
        <v>0</v>
      </c>
      <c r="AO215" s="87"/>
      <c r="AP215" s="87">
        <v>0</v>
      </c>
      <c r="AQ215" s="87">
        <v>0</v>
      </c>
      <c r="AR215" s="87">
        <v>0</v>
      </c>
      <c r="AS215" s="87">
        <v>0</v>
      </c>
      <c r="AT215" s="87">
        <v>0</v>
      </c>
      <c r="AU215" s="87">
        <v>0</v>
      </c>
      <c r="AV215" s="87">
        <v>0</v>
      </c>
      <c r="AW215" s="88">
        <v>0</v>
      </c>
      <c r="AX215"/>
    </row>
    <row r="216" spans="3:50" hidden="1" x14ac:dyDescent="0.25">
      <c r="C216" s="40" t="s">
        <v>576</v>
      </c>
      <c r="D216" s="41">
        <v>0</v>
      </c>
      <c r="E216" s="87"/>
      <c r="F216" s="87">
        <v>0</v>
      </c>
      <c r="G216" s="87">
        <v>0</v>
      </c>
      <c r="H216" s="87">
        <v>0</v>
      </c>
      <c r="I216" s="87">
        <v>0</v>
      </c>
      <c r="J216" s="87">
        <v>0</v>
      </c>
      <c r="K216" s="87">
        <v>0</v>
      </c>
      <c r="L216" s="87">
        <v>0</v>
      </c>
      <c r="M216" s="88">
        <v>0</v>
      </c>
      <c r="N216"/>
      <c r="P216" s="41">
        <v>0</v>
      </c>
      <c r="Q216" s="87"/>
      <c r="R216" s="87">
        <v>0</v>
      </c>
      <c r="S216" s="87">
        <v>0</v>
      </c>
      <c r="T216" s="87">
        <v>0</v>
      </c>
      <c r="U216" s="87">
        <v>0</v>
      </c>
      <c r="V216" s="87">
        <v>0</v>
      </c>
      <c r="W216" s="87">
        <v>0</v>
      </c>
      <c r="X216" s="87">
        <v>0</v>
      </c>
      <c r="Y216" s="88">
        <v>0</v>
      </c>
      <c r="AA216"/>
      <c r="AB216" s="41">
        <v>0</v>
      </c>
      <c r="AC216" s="87"/>
      <c r="AD216" s="87">
        <v>0</v>
      </c>
      <c r="AE216" s="87">
        <v>0</v>
      </c>
      <c r="AF216" s="87">
        <v>0</v>
      </c>
      <c r="AG216" s="87">
        <v>0</v>
      </c>
      <c r="AH216" s="87">
        <v>0</v>
      </c>
      <c r="AI216" s="87">
        <v>0</v>
      </c>
      <c r="AJ216" s="87">
        <v>0</v>
      </c>
      <c r="AK216" s="88">
        <v>0</v>
      </c>
      <c r="AM216"/>
      <c r="AN216" s="41">
        <v>0</v>
      </c>
      <c r="AO216" s="87"/>
      <c r="AP216" s="87">
        <v>0</v>
      </c>
      <c r="AQ216" s="87">
        <v>0</v>
      </c>
      <c r="AR216" s="87">
        <v>0</v>
      </c>
      <c r="AS216" s="87">
        <v>0</v>
      </c>
      <c r="AT216" s="87">
        <v>0</v>
      </c>
      <c r="AU216" s="87">
        <v>0</v>
      </c>
      <c r="AV216" s="87">
        <v>0</v>
      </c>
      <c r="AW216" s="88">
        <v>0</v>
      </c>
      <c r="AX216"/>
    </row>
    <row r="217" spans="3:50" hidden="1" x14ac:dyDescent="0.25">
      <c r="C217" s="40" t="s">
        <v>576</v>
      </c>
      <c r="D217" s="41">
        <v>0</v>
      </c>
      <c r="E217" s="87"/>
      <c r="F217" s="87">
        <v>0</v>
      </c>
      <c r="G217" s="87">
        <v>0</v>
      </c>
      <c r="H217" s="87">
        <v>0</v>
      </c>
      <c r="I217" s="87">
        <v>0</v>
      </c>
      <c r="J217" s="87">
        <v>0</v>
      </c>
      <c r="K217" s="87">
        <v>0</v>
      </c>
      <c r="L217" s="87">
        <v>0</v>
      </c>
      <c r="M217" s="88">
        <v>0</v>
      </c>
      <c r="N217"/>
      <c r="P217" s="41">
        <v>0</v>
      </c>
      <c r="Q217" s="87"/>
      <c r="R217" s="87">
        <v>0</v>
      </c>
      <c r="S217" s="87">
        <v>0</v>
      </c>
      <c r="T217" s="87">
        <v>0</v>
      </c>
      <c r="U217" s="87">
        <v>0</v>
      </c>
      <c r="V217" s="87">
        <v>0</v>
      </c>
      <c r="W217" s="87">
        <v>0</v>
      </c>
      <c r="X217" s="87">
        <v>0</v>
      </c>
      <c r="Y217" s="88">
        <v>0</v>
      </c>
      <c r="AA217"/>
      <c r="AB217" s="41">
        <v>0</v>
      </c>
      <c r="AC217" s="87"/>
      <c r="AD217" s="87">
        <v>0</v>
      </c>
      <c r="AE217" s="87">
        <v>0</v>
      </c>
      <c r="AF217" s="87">
        <v>0</v>
      </c>
      <c r="AG217" s="87">
        <v>0</v>
      </c>
      <c r="AH217" s="87">
        <v>0</v>
      </c>
      <c r="AI217" s="87">
        <v>0</v>
      </c>
      <c r="AJ217" s="87">
        <v>0</v>
      </c>
      <c r="AK217" s="88">
        <v>0</v>
      </c>
      <c r="AM217"/>
      <c r="AN217" s="41">
        <v>0</v>
      </c>
      <c r="AO217" s="87"/>
      <c r="AP217" s="87">
        <v>0</v>
      </c>
      <c r="AQ217" s="87">
        <v>0</v>
      </c>
      <c r="AR217" s="87">
        <v>0</v>
      </c>
      <c r="AS217" s="87">
        <v>0</v>
      </c>
      <c r="AT217" s="87">
        <v>0</v>
      </c>
      <c r="AU217" s="87">
        <v>0</v>
      </c>
      <c r="AV217" s="87">
        <v>0</v>
      </c>
      <c r="AW217" s="88">
        <v>0</v>
      </c>
      <c r="AX217"/>
    </row>
    <row r="218" spans="3:50" hidden="1" x14ac:dyDescent="0.25">
      <c r="C218" s="40" t="s">
        <v>576</v>
      </c>
      <c r="D218" s="41">
        <v>0</v>
      </c>
      <c r="E218" s="87"/>
      <c r="F218" s="87">
        <v>0</v>
      </c>
      <c r="G218" s="87">
        <v>0</v>
      </c>
      <c r="H218" s="87">
        <v>0</v>
      </c>
      <c r="I218" s="87">
        <v>0</v>
      </c>
      <c r="J218" s="87">
        <v>0</v>
      </c>
      <c r="K218" s="87">
        <v>0</v>
      </c>
      <c r="L218" s="87">
        <v>0</v>
      </c>
      <c r="M218" s="88">
        <v>0</v>
      </c>
      <c r="N218"/>
      <c r="P218" s="41">
        <v>0</v>
      </c>
      <c r="Q218" s="87"/>
      <c r="R218" s="87">
        <v>0</v>
      </c>
      <c r="S218" s="87">
        <v>0</v>
      </c>
      <c r="T218" s="87">
        <v>0</v>
      </c>
      <c r="U218" s="87">
        <v>0</v>
      </c>
      <c r="V218" s="87">
        <v>0</v>
      </c>
      <c r="W218" s="87">
        <v>0</v>
      </c>
      <c r="X218" s="87">
        <v>0</v>
      </c>
      <c r="Y218" s="88">
        <v>0</v>
      </c>
      <c r="AA218"/>
      <c r="AB218" s="41">
        <v>0</v>
      </c>
      <c r="AC218" s="87"/>
      <c r="AD218" s="87">
        <v>0</v>
      </c>
      <c r="AE218" s="87">
        <v>0</v>
      </c>
      <c r="AF218" s="87">
        <v>0</v>
      </c>
      <c r="AG218" s="87">
        <v>0</v>
      </c>
      <c r="AH218" s="87">
        <v>0</v>
      </c>
      <c r="AI218" s="87">
        <v>0</v>
      </c>
      <c r="AJ218" s="87">
        <v>0</v>
      </c>
      <c r="AK218" s="88">
        <v>0</v>
      </c>
      <c r="AM218"/>
      <c r="AN218" s="41">
        <v>0</v>
      </c>
      <c r="AO218" s="87"/>
      <c r="AP218" s="87">
        <v>0</v>
      </c>
      <c r="AQ218" s="87">
        <v>0</v>
      </c>
      <c r="AR218" s="87">
        <v>0</v>
      </c>
      <c r="AS218" s="87">
        <v>0</v>
      </c>
      <c r="AT218" s="87">
        <v>0</v>
      </c>
      <c r="AU218" s="87">
        <v>0</v>
      </c>
      <c r="AV218" s="87">
        <v>0</v>
      </c>
      <c r="AW218" s="88">
        <v>0</v>
      </c>
      <c r="AX218"/>
    </row>
    <row r="219" spans="3:50" hidden="1" x14ac:dyDescent="0.25">
      <c r="C219" s="40" t="s">
        <v>576</v>
      </c>
      <c r="D219" s="41">
        <v>0</v>
      </c>
      <c r="E219" s="87"/>
      <c r="F219" s="87">
        <v>0</v>
      </c>
      <c r="G219" s="87">
        <v>0</v>
      </c>
      <c r="H219" s="87">
        <v>0</v>
      </c>
      <c r="I219" s="87">
        <v>0</v>
      </c>
      <c r="J219" s="87">
        <v>0</v>
      </c>
      <c r="K219" s="87">
        <v>0</v>
      </c>
      <c r="L219" s="87">
        <v>0</v>
      </c>
      <c r="M219" s="88">
        <v>0</v>
      </c>
      <c r="N219"/>
      <c r="P219" s="41">
        <v>0</v>
      </c>
      <c r="Q219" s="87"/>
      <c r="R219" s="87">
        <v>0</v>
      </c>
      <c r="S219" s="87">
        <v>0</v>
      </c>
      <c r="T219" s="87">
        <v>0</v>
      </c>
      <c r="U219" s="87">
        <v>0</v>
      </c>
      <c r="V219" s="87">
        <v>0</v>
      </c>
      <c r="W219" s="87">
        <v>0</v>
      </c>
      <c r="X219" s="87">
        <v>0</v>
      </c>
      <c r="Y219" s="88">
        <v>0</v>
      </c>
      <c r="AA219"/>
      <c r="AB219" s="41">
        <v>0</v>
      </c>
      <c r="AC219" s="87"/>
      <c r="AD219" s="87">
        <v>0</v>
      </c>
      <c r="AE219" s="87">
        <v>0</v>
      </c>
      <c r="AF219" s="87">
        <v>0</v>
      </c>
      <c r="AG219" s="87">
        <v>0</v>
      </c>
      <c r="AH219" s="87">
        <v>0</v>
      </c>
      <c r="AI219" s="87">
        <v>0</v>
      </c>
      <c r="AJ219" s="87">
        <v>0</v>
      </c>
      <c r="AK219" s="88">
        <v>0</v>
      </c>
      <c r="AM219"/>
      <c r="AN219" s="41">
        <v>0</v>
      </c>
      <c r="AO219" s="87"/>
      <c r="AP219" s="87">
        <v>0</v>
      </c>
      <c r="AQ219" s="87">
        <v>0</v>
      </c>
      <c r="AR219" s="87">
        <v>0</v>
      </c>
      <c r="AS219" s="87">
        <v>0</v>
      </c>
      <c r="AT219" s="87">
        <v>0</v>
      </c>
      <c r="AU219" s="87">
        <v>0</v>
      </c>
      <c r="AV219" s="87">
        <v>0</v>
      </c>
      <c r="AW219" s="88">
        <v>0</v>
      </c>
      <c r="AX219"/>
    </row>
    <row r="220" spans="3:50" hidden="1" x14ac:dyDescent="0.25">
      <c r="C220" s="40" t="s">
        <v>576</v>
      </c>
      <c r="D220" s="41">
        <v>0</v>
      </c>
      <c r="E220" s="87"/>
      <c r="F220" s="87">
        <v>0</v>
      </c>
      <c r="G220" s="87">
        <v>0</v>
      </c>
      <c r="H220" s="87">
        <v>0</v>
      </c>
      <c r="I220" s="87">
        <v>0</v>
      </c>
      <c r="J220" s="87">
        <v>0</v>
      </c>
      <c r="K220" s="87">
        <v>0</v>
      </c>
      <c r="L220" s="87">
        <v>0</v>
      </c>
      <c r="M220" s="88">
        <v>0</v>
      </c>
      <c r="N220"/>
      <c r="P220" s="41">
        <v>0</v>
      </c>
      <c r="Q220" s="87"/>
      <c r="R220" s="87">
        <v>0</v>
      </c>
      <c r="S220" s="87">
        <v>0</v>
      </c>
      <c r="T220" s="87">
        <v>0</v>
      </c>
      <c r="U220" s="87">
        <v>0</v>
      </c>
      <c r="V220" s="87">
        <v>0</v>
      </c>
      <c r="W220" s="87">
        <v>0</v>
      </c>
      <c r="X220" s="87">
        <v>0</v>
      </c>
      <c r="Y220" s="88">
        <v>0</v>
      </c>
      <c r="AA220"/>
      <c r="AB220" s="41">
        <v>0</v>
      </c>
      <c r="AC220" s="87"/>
      <c r="AD220" s="87">
        <v>0</v>
      </c>
      <c r="AE220" s="87">
        <v>0</v>
      </c>
      <c r="AF220" s="87">
        <v>0</v>
      </c>
      <c r="AG220" s="87">
        <v>0</v>
      </c>
      <c r="AH220" s="87">
        <v>0</v>
      </c>
      <c r="AI220" s="87">
        <v>0</v>
      </c>
      <c r="AJ220" s="87">
        <v>0</v>
      </c>
      <c r="AK220" s="88">
        <v>0</v>
      </c>
      <c r="AM220"/>
      <c r="AN220" s="41">
        <v>0</v>
      </c>
      <c r="AO220" s="87"/>
      <c r="AP220" s="87">
        <v>0</v>
      </c>
      <c r="AQ220" s="87">
        <v>0</v>
      </c>
      <c r="AR220" s="87">
        <v>0</v>
      </c>
      <c r="AS220" s="87">
        <v>0</v>
      </c>
      <c r="AT220" s="87">
        <v>0</v>
      </c>
      <c r="AU220" s="87">
        <v>0</v>
      </c>
      <c r="AV220" s="87">
        <v>0</v>
      </c>
      <c r="AW220" s="88">
        <v>0</v>
      </c>
      <c r="AX220"/>
    </row>
    <row r="221" spans="3:50" hidden="1" x14ac:dyDescent="0.25">
      <c r="C221" s="40" t="s">
        <v>576</v>
      </c>
      <c r="D221" s="41">
        <v>0</v>
      </c>
      <c r="E221" s="87"/>
      <c r="F221" s="87">
        <v>0</v>
      </c>
      <c r="G221" s="87">
        <v>0</v>
      </c>
      <c r="H221" s="87">
        <v>0</v>
      </c>
      <c r="I221" s="87">
        <v>0</v>
      </c>
      <c r="J221" s="87">
        <v>0</v>
      </c>
      <c r="K221" s="87">
        <v>0</v>
      </c>
      <c r="L221" s="87">
        <v>0</v>
      </c>
      <c r="M221" s="88">
        <v>0</v>
      </c>
      <c r="N221"/>
      <c r="P221" s="41">
        <v>0</v>
      </c>
      <c r="Q221" s="87"/>
      <c r="R221" s="87">
        <v>0</v>
      </c>
      <c r="S221" s="87">
        <v>0</v>
      </c>
      <c r="T221" s="87">
        <v>0</v>
      </c>
      <c r="U221" s="87">
        <v>0</v>
      </c>
      <c r="V221" s="87">
        <v>0</v>
      </c>
      <c r="W221" s="87">
        <v>0</v>
      </c>
      <c r="X221" s="87">
        <v>0</v>
      </c>
      <c r="Y221" s="88">
        <v>0</v>
      </c>
      <c r="AA221"/>
      <c r="AB221" s="41">
        <v>0</v>
      </c>
      <c r="AC221" s="87"/>
      <c r="AD221" s="87">
        <v>0</v>
      </c>
      <c r="AE221" s="87">
        <v>0</v>
      </c>
      <c r="AF221" s="87">
        <v>0</v>
      </c>
      <c r="AG221" s="87">
        <v>0</v>
      </c>
      <c r="AH221" s="87">
        <v>0</v>
      </c>
      <c r="AI221" s="87">
        <v>0</v>
      </c>
      <c r="AJ221" s="87">
        <v>0</v>
      </c>
      <c r="AK221" s="88">
        <v>0</v>
      </c>
      <c r="AM221"/>
      <c r="AN221" s="41">
        <v>0</v>
      </c>
      <c r="AO221" s="87"/>
      <c r="AP221" s="87">
        <v>0</v>
      </c>
      <c r="AQ221" s="87">
        <v>0</v>
      </c>
      <c r="AR221" s="87">
        <v>0</v>
      </c>
      <c r="AS221" s="87">
        <v>0</v>
      </c>
      <c r="AT221" s="87">
        <v>0</v>
      </c>
      <c r="AU221" s="87">
        <v>0</v>
      </c>
      <c r="AV221" s="87">
        <v>0</v>
      </c>
      <c r="AW221" s="88">
        <v>0</v>
      </c>
      <c r="AX221"/>
    </row>
    <row r="222" spans="3:50" hidden="1" x14ac:dyDescent="0.25">
      <c r="C222" s="40" t="s">
        <v>576</v>
      </c>
      <c r="D222" s="41">
        <v>0</v>
      </c>
      <c r="E222" s="87"/>
      <c r="F222" s="87">
        <v>0</v>
      </c>
      <c r="G222" s="87">
        <v>0</v>
      </c>
      <c r="H222" s="87">
        <v>0</v>
      </c>
      <c r="I222" s="87">
        <v>0</v>
      </c>
      <c r="J222" s="87">
        <v>0</v>
      </c>
      <c r="K222" s="87">
        <v>0</v>
      </c>
      <c r="L222" s="87">
        <v>0</v>
      </c>
      <c r="M222" s="88">
        <v>0</v>
      </c>
      <c r="N222"/>
      <c r="P222" s="41">
        <v>0</v>
      </c>
      <c r="Q222" s="87"/>
      <c r="R222" s="87">
        <v>0</v>
      </c>
      <c r="S222" s="87">
        <v>0</v>
      </c>
      <c r="T222" s="87">
        <v>0</v>
      </c>
      <c r="U222" s="87">
        <v>0</v>
      </c>
      <c r="V222" s="87">
        <v>0</v>
      </c>
      <c r="W222" s="87">
        <v>0</v>
      </c>
      <c r="X222" s="87">
        <v>0</v>
      </c>
      <c r="Y222" s="88">
        <v>0</v>
      </c>
      <c r="AA222"/>
      <c r="AB222" s="41">
        <v>0</v>
      </c>
      <c r="AC222" s="87"/>
      <c r="AD222" s="87">
        <v>0</v>
      </c>
      <c r="AE222" s="87">
        <v>0</v>
      </c>
      <c r="AF222" s="87">
        <v>0</v>
      </c>
      <c r="AG222" s="87">
        <v>0</v>
      </c>
      <c r="AH222" s="87">
        <v>0</v>
      </c>
      <c r="AI222" s="87">
        <v>0</v>
      </c>
      <c r="AJ222" s="87">
        <v>0</v>
      </c>
      <c r="AK222" s="88">
        <v>0</v>
      </c>
      <c r="AM222"/>
      <c r="AN222" s="41">
        <v>0</v>
      </c>
      <c r="AO222" s="87"/>
      <c r="AP222" s="87">
        <v>0</v>
      </c>
      <c r="AQ222" s="87">
        <v>0</v>
      </c>
      <c r="AR222" s="87">
        <v>0</v>
      </c>
      <c r="AS222" s="87">
        <v>0</v>
      </c>
      <c r="AT222" s="87">
        <v>0</v>
      </c>
      <c r="AU222" s="87">
        <v>0</v>
      </c>
      <c r="AV222" s="87">
        <v>0</v>
      </c>
      <c r="AW222" s="88">
        <v>0</v>
      </c>
      <c r="AX222"/>
    </row>
    <row r="223" spans="3:50" hidden="1" x14ac:dyDescent="0.25">
      <c r="C223" s="40" t="s">
        <v>576</v>
      </c>
      <c r="D223" s="41">
        <v>0</v>
      </c>
      <c r="E223" s="87"/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8">
        <v>0</v>
      </c>
      <c r="N223"/>
      <c r="P223" s="41">
        <v>0</v>
      </c>
      <c r="Q223" s="87"/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8">
        <v>0</v>
      </c>
      <c r="AA223"/>
      <c r="AB223" s="41">
        <v>0</v>
      </c>
      <c r="AC223" s="87"/>
      <c r="AD223" s="87">
        <v>0</v>
      </c>
      <c r="AE223" s="87">
        <v>0</v>
      </c>
      <c r="AF223" s="87">
        <v>0</v>
      </c>
      <c r="AG223" s="87">
        <v>0</v>
      </c>
      <c r="AH223" s="87">
        <v>0</v>
      </c>
      <c r="AI223" s="87">
        <v>0</v>
      </c>
      <c r="AJ223" s="87">
        <v>0</v>
      </c>
      <c r="AK223" s="88">
        <v>0</v>
      </c>
      <c r="AM223"/>
      <c r="AN223" s="41">
        <v>0</v>
      </c>
      <c r="AO223" s="87"/>
      <c r="AP223" s="87">
        <v>0</v>
      </c>
      <c r="AQ223" s="87">
        <v>0</v>
      </c>
      <c r="AR223" s="87">
        <v>0</v>
      </c>
      <c r="AS223" s="87">
        <v>0</v>
      </c>
      <c r="AT223" s="87">
        <v>0</v>
      </c>
      <c r="AU223" s="87">
        <v>0</v>
      </c>
      <c r="AV223" s="87">
        <v>0</v>
      </c>
      <c r="AW223" s="88">
        <v>0</v>
      </c>
      <c r="AX223"/>
    </row>
    <row r="224" spans="3:50" hidden="1" x14ac:dyDescent="0.25">
      <c r="C224" s="40" t="s">
        <v>576</v>
      </c>
      <c r="D224" s="41">
        <v>0</v>
      </c>
      <c r="E224" s="87"/>
      <c r="F224" s="87">
        <v>0</v>
      </c>
      <c r="G224" s="87">
        <v>0</v>
      </c>
      <c r="H224" s="87">
        <v>0</v>
      </c>
      <c r="I224" s="87">
        <v>0</v>
      </c>
      <c r="J224" s="87">
        <v>0</v>
      </c>
      <c r="K224" s="87">
        <v>0</v>
      </c>
      <c r="L224" s="87">
        <v>0</v>
      </c>
      <c r="M224" s="88">
        <v>0</v>
      </c>
      <c r="N224"/>
      <c r="P224" s="41">
        <v>0</v>
      </c>
      <c r="Q224" s="87"/>
      <c r="R224" s="87">
        <v>0</v>
      </c>
      <c r="S224" s="87">
        <v>0</v>
      </c>
      <c r="T224" s="87">
        <v>0</v>
      </c>
      <c r="U224" s="87">
        <v>0</v>
      </c>
      <c r="V224" s="87">
        <v>0</v>
      </c>
      <c r="W224" s="87">
        <v>0</v>
      </c>
      <c r="X224" s="87">
        <v>0</v>
      </c>
      <c r="Y224" s="88">
        <v>0</v>
      </c>
      <c r="AA224"/>
      <c r="AB224" s="41">
        <v>0</v>
      </c>
      <c r="AC224" s="87"/>
      <c r="AD224" s="87">
        <v>0</v>
      </c>
      <c r="AE224" s="87">
        <v>0</v>
      </c>
      <c r="AF224" s="87">
        <v>0</v>
      </c>
      <c r="AG224" s="87">
        <v>0</v>
      </c>
      <c r="AH224" s="87">
        <v>0</v>
      </c>
      <c r="AI224" s="87">
        <v>0</v>
      </c>
      <c r="AJ224" s="87">
        <v>0</v>
      </c>
      <c r="AK224" s="88">
        <v>0</v>
      </c>
      <c r="AM224"/>
      <c r="AN224" s="41">
        <v>0</v>
      </c>
      <c r="AO224" s="87"/>
      <c r="AP224" s="87">
        <v>0</v>
      </c>
      <c r="AQ224" s="87">
        <v>0</v>
      </c>
      <c r="AR224" s="87">
        <v>0</v>
      </c>
      <c r="AS224" s="87">
        <v>0</v>
      </c>
      <c r="AT224" s="87">
        <v>0</v>
      </c>
      <c r="AU224" s="87">
        <v>0</v>
      </c>
      <c r="AV224" s="87">
        <v>0</v>
      </c>
      <c r="AW224" s="88">
        <v>0</v>
      </c>
      <c r="AX224"/>
    </row>
    <row r="225" spans="3:50" hidden="1" x14ac:dyDescent="0.25">
      <c r="C225" s="40" t="s">
        <v>576</v>
      </c>
      <c r="D225" s="41">
        <v>0</v>
      </c>
      <c r="E225" s="87"/>
      <c r="F225" s="87">
        <v>0</v>
      </c>
      <c r="G225" s="87">
        <v>0</v>
      </c>
      <c r="H225" s="87">
        <v>0</v>
      </c>
      <c r="I225" s="87">
        <v>0</v>
      </c>
      <c r="J225" s="87">
        <v>0</v>
      </c>
      <c r="K225" s="87">
        <v>0</v>
      </c>
      <c r="L225" s="87">
        <v>0</v>
      </c>
      <c r="M225" s="88">
        <v>0</v>
      </c>
      <c r="N225"/>
      <c r="P225" s="41">
        <v>0</v>
      </c>
      <c r="Q225" s="87"/>
      <c r="R225" s="87">
        <v>0</v>
      </c>
      <c r="S225" s="87">
        <v>0</v>
      </c>
      <c r="T225" s="87">
        <v>0</v>
      </c>
      <c r="U225" s="87">
        <v>0</v>
      </c>
      <c r="V225" s="87">
        <v>0</v>
      </c>
      <c r="W225" s="87">
        <v>0</v>
      </c>
      <c r="X225" s="87">
        <v>0</v>
      </c>
      <c r="Y225" s="88">
        <v>0</v>
      </c>
      <c r="AA225"/>
      <c r="AB225" s="41">
        <v>0</v>
      </c>
      <c r="AC225" s="87"/>
      <c r="AD225" s="87">
        <v>0</v>
      </c>
      <c r="AE225" s="87">
        <v>0</v>
      </c>
      <c r="AF225" s="87">
        <v>0</v>
      </c>
      <c r="AG225" s="87">
        <v>0</v>
      </c>
      <c r="AH225" s="87">
        <v>0</v>
      </c>
      <c r="AI225" s="87">
        <v>0</v>
      </c>
      <c r="AJ225" s="87">
        <v>0</v>
      </c>
      <c r="AK225" s="88">
        <v>0</v>
      </c>
      <c r="AM225"/>
      <c r="AN225" s="41">
        <v>0</v>
      </c>
      <c r="AO225" s="87"/>
      <c r="AP225" s="87">
        <v>0</v>
      </c>
      <c r="AQ225" s="87">
        <v>0</v>
      </c>
      <c r="AR225" s="87">
        <v>0</v>
      </c>
      <c r="AS225" s="87">
        <v>0</v>
      </c>
      <c r="AT225" s="87">
        <v>0</v>
      </c>
      <c r="AU225" s="87">
        <v>0</v>
      </c>
      <c r="AV225" s="87">
        <v>0</v>
      </c>
      <c r="AW225" s="88">
        <v>0</v>
      </c>
      <c r="AX225"/>
    </row>
    <row r="226" spans="3:50" hidden="1" x14ac:dyDescent="0.25">
      <c r="C226" s="40" t="s">
        <v>576</v>
      </c>
      <c r="D226" s="41">
        <v>0</v>
      </c>
      <c r="E226" s="87"/>
      <c r="F226" s="87">
        <v>0</v>
      </c>
      <c r="G226" s="87">
        <v>0</v>
      </c>
      <c r="H226" s="87">
        <v>0</v>
      </c>
      <c r="I226" s="87">
        <v>0</v>
      </c>
      <c r="J226" s="87">
        <v>0</v>
      </c>
      <c r="K226" s="87">
        <v>0</v>
      </c>
      <c r="L226" s="87">
        <v>0</v>
      </c>
      <c r="M226" s="88">
        <v>0</v>
      </c>
      <c r="N226"/>
      <c r="P226" s="41">
        <v>0</v>
      </c>
      <c r="Q226" s="87"/>
      <c r="R226" s="87">
        <v>0</v>
      </c>
      <c r="S226" s="87">
        <v>0</v>
      </c>
      <c r="T226" s="87">
        <v>0</v>
      </c>
      <c r="U226" s="87">
        <v>0</v>
      </c>
      <c r="V226" s="87">
        <v>0</v>
      </c>
      <c r="W226" s="87">
        <v>0</v>
      </c>
      <c r="X226" s="87">
        <v>0</v>
      </c>
      <c r="Y226" s="88">
        <v>0</v>
      </c>
      <c r="AA226"/>
      <c r="AB226" s="41">
        <v>0</v>
      </c>
      <c r="AC226" s="87"/>
      <c r="AD226" s="87">
        <v>0</v>
      </c>
      <c r="AE226" s="87">
        <v>0</v>
      </c>
      <c r="AF226" s="87">
        <v>0</v>
      </c>
      <c r="AG226" s="87">
        <v>0</v>
      </c>
      <c r="AH226" s="87">
        <v>0</v>
      </c>
      <c r="AI226" s="87">
        <v>0</v>
      </c>
      <c r="AJ226" s="87">
        <v>0</v>
      </c>
      <c r="AK226" s="88">
        <v>0</v>
      </c>
      <c r="AM226"/>
      <c r="AN226" s="41">
        <v>0</v>
      </c>
      <c r="AO226" s="87"/>
      <c r="AP226" s="87">
        <v>0</v>
      </c>
      <c r="AQ226" s="87">
        <v>0</v>
      </c>
      <c r="AR226" s="87">
        <v>0</v>
      </c>
      <c r="AS226" s="87">
        <v>0</v>
      </c>
      <c r="AT226" s="87">
        <v>0</v>
      </c>
      <c r="AU226" s="87">
        <v>0</v>
      </c>
      <c r="AV226" s="87">
        <v>0</v>
      </c>
      <c r="AW226" s="88">
        <v>0</v>
      </c>
      <c r="AX226"/>
    </row>
    <row r="227" spans="3:50" hidden="1" x14ac:dyDescent="0.25">
      <c r="C227" s="40" t="s">
        <v>576</v>
      </c>
      <c r="D227" s="41">
        <v>0</v>
      </c>
      <c r="E227" s="87"/>
      <c r="F227" s="87">
        <v>0</v>
      </c>
      <c r="G227" s="87">
        <v>0</v>
      </c>
      <c r="H227" s="87">
        <v>0</v>
      </c>
      <c r="I227" s="87">
        <v>0</v>
      </c>
      <c r="J227" s="87">
        <v>0</v>
      </c>
      <c r="K227" s="87">
        <v>0</v>
      </c>
      <c r="L227" s="87">
        <v>0</v>
      </c>
      <c r="M227" s="88">
        <v>0</v>
      </c>
      <c r="N227"/>
      <c r="P227" s="41">
        <v>0</v>
      </c>
      <c r="Q227" s="87"/>
      <c r="R227" s="87">
        <v>0</v>
      </c>
      <c r="S227" s="87">
        <v>0</v>
      </c>
      <c r="T227" s="87">
        <v>0</v>
      </c>
      <c r="U227" s="87">
        <v>0</v>
      </c>
      <c r="V227" s="87">
        <v>0</v>
      </c>
      <c r="W227" s="87">
        <v>0</v>
      </c>
      <c r="X227" s="87">
        <v>0</v>
      </c>
      <c r="Y227" s="88">
        <v>0</v>
      </c>
      <c r="AA227"/>
      <c r="AB227" s="41">
        <v>0</v>
      </c>
      <c r="AC227" s="87"/>
      <c r="AD227" s="87">
        <v>0</v>
      </c>
      <c r="AE227" s="87">
        <v>0</v>
      </c>
      <c r="AF227" s="87">
        <v>0</v>
      </c>
      <c r="AG227" s="87">
        <v>0</v>
      </c>
      <c r="AH227" s="87">
        <v>0</v>
      </c>
      <c r="AI227" s="87">
        <v>0</v>
      </c>
      <c r="AJ227" s="87">
        <v>0</v>
      </c>
      <c r="AK227" s="88">
        <v>0</v>
      </c>
      <c r="AM227"/>
      <c r="AN227" s="41">
        <v>0</v>
      </c>
      <c r="AO227" s="87"/>
      <c r="AP227" s="87">
        <v>0</v>
      </c>
      <c r="AQ227" s="87">
        <v>0</v>
      </c>
      <c r="AR227" s="87">
        <v>0</v>
      </c>
      <c r="AS227" s="87">
        <v>0</v>
      </c>
      <c r="AT227" s="87">
        <v>0</v>
      </c>
      <c r="AU227" s="87">
        <v>0</v>
      </c>
      <c r="AV227" s="87">
        <v>0</v>
      </c>
      <c r="AW227" s="88">
        <v>0</v>
      </c>
      <c r="AX227"/>
    </row>
    <row r="228" spans="3:50" hidden="1" x14ac:dyDescent="0.25">
      <c r="C228" s="40" t="s">
        <v>576</v>
      </c>
      <c r="D228" s="41">
        <v>0</v>
      </c>
      <c r="E228" s="87"/>
      <c r="F228" s="87">
        <v>0</v>
      </c>
      <c r="G228" s="87">
        <v>0</v>
      </c>
      <c r="H228" s="87">
        <v>0</v>
      </c>
      <c r="I228" s="87">
        <v>0</v>
      </c>
      <c r="J228" s="87">
        <v>0</v>
      </c>
      <c r="K228" s="87">
        <v>0</v>
      </c>
      <c r="L228" s="87">
        <v>0</v>
      </c>
      <c r="M228" s="88">
        <v>0</v>
      </c>
      <c r="N228"/>
      <c r="P228" s="41">
        <v>0</v>
      </c>
      <c r="Q228" s="87"/>
      <c r="R228" s="87">
        <v>0</v>
      </c>
      <c r="S228" s="87">
        <v>0</v>
      </c>
      <c r="T228" s="87">
        <v>0</v>
      </c>
      <c r="U228" s="87">
        <v>0</v>
      </c>
      <c r="V228" s="87">
        <v>0</v>
      </c>
      <c r="W228" s="87">
        <v>0</v>
      </c>
      <c r="X228" s="87">
        <v>0</v>
      </c>
      <c r="Y228" s="88">
        <v>0</v>
      </c>
      <c r="AA228"/>
      <c r="AB228" s="41">
        <v>0</v>
      </c>
      <c r="AC228" s="87"/>
      <c r="AD228" s="87">
        <v>0</v>
      </c>
      <c r="AE228" s="87">
        <v>0</v>
      </c>
      <c r="AF228" s="87">
        <v>0</v>
      </c>
      <c r="AG228" s="87">
        <v>0</v>
      </c>
      <c r="AH228" s="87">
        <v>0</v>
      </c>
      <c r="AI228" s="87">
        <v>0</v>
      </c>
      <c r="AJ228" s="87">
        <v>0</v>
      </c>
      <c r="AK228" s="88">
        <v>0</v>
      </c>
      <c r="AM228"/>
      <c r="AN228" s="41">
        <v>0</v>
      </c>
      <c r="AO228" s="87"/>
      <c r="AP228" s="87">
        <v>0</v>
      </c>
      <c r="AQ228" s="87">
        <v>0</v>
      </c>
      <c r="AR228" s="87">
        <v>0</v>
      </c>
      <c r="AS228" s="87">
        <v>0</v>
      </c>
      <c r="AT228" s="87">
        <v>0</v>
      </c>
      <c r="AU228" s="87">
        <v>0</v>
      </c>
      <c r="AV228" s="87">
        <v>0</v>
      </c>
      <c r="AW228" s="88">
        <v>0</v>
      </c>
      <c r="AX228"/>
    </row>
    <row r="229" spans="3:50" hidden="1" x14ac:dyDescent="0.25">
      <c r="C229" s="40" t="s">
        <v>576</v>
      </c>
      <c r="D229" s="41">
        <v>0</v>
      </c>
      <c r="E229" s="87"/>
      <c r="F229" s="87">
        <v>0</v>
      </c>
      <c r="G229" s="87">
        <v>0</v>
      </c>
      <c r="H229" s="87">
        <v>0</v>
      </c>
      <c r="I229" s="87">
        <v>0</v>
      </c>
      <c r="J229" s="87">
        <v>0</v>
      </c>
      <c r="K229" s="87">
        <v>0</v>
      </c>
      <c r="L229" s="87">
        <v>0</v>
      </c>
      <c r="M229" s="88">
        <v>0</v>
      </c>
      <c r="N229"/>
      <c r="P229" s="41">
        <v>0</v>
      </c>
      <c r="Q229" s="87"/>
      <c r="R229" s="87">
        <v>0</v>
      </c>
      <c r="S229" s="87">
        <v>0</v>
      </c>
      <c r="T229" s="87">
        <v>0</v>
      </c>
      <c r="U229" s="87">
        <v>0</v>
      </c>
      <c r="V229" s="87">
        <v>0</v>
      </c>
      <c r="W229" s="87">
        <v>0</v>
      </c>
      <c r="X229" s="87">
        <v>0</v>
      </c>
      <c r="Y229" s="88">
        <v>0</v>
      </c>
      <c r="AA229"/>
      <c r="AB229" s="41">
        <v>0</v>
      </c>
      <c r="AC229" s="87"/>
      <c r="AD229" s="87">
        <v>0</v>
      </c>
      <c r="AE229" s="87">
        <v>0</v>
      </c>
      <c r="AF229" s="87">
        <v>0</v>
      </c>
      <c r="AG229" s="87">
        <v>0</v>
      </c>
      <c r="AH229" s="87">
        <v>0</v>
      </c>
      <c r="AI229" s="87">
        <v>0</v>
      </c>
      <c r="AJ229" s="87">
        <v>0</v>
      </c>
      <c r="AK229" s="88">
        <v>0</v>
      </c>
      <c r="AM229"/>
      <c r="AN229" s="41">
        <v>0</v>
      </c>
      <c r="AO229" s="87"/>
      <c r="AP229" s="87">
        <v>0</v>
      </c>
      <c r="AQ229" s="87">
        <v>0</v>
      </c>
      <c r="AR229" s="87">
        <v>0</v>
      </c>
      <c r="AS229" s="87">
        <v>0</v>
      </c>
      <c r="AT229" s="87">
        <v>0</v>
      </c>
      <c r="AU229" s="87">
        <v>0</v>
      </c>
      <c r="AV229" s="87">
        <v>0</v>
      </c>
      <c r="AW229" s="88">
        <v>0</v>
      </c>
      <c r="AX229"/>
    </row>
    <row r="230" spans="3:50" hidden="1" x14ac:dyDescent="0.25">
      <c r="C230" s="40" t="s">
        <v>576</v>
      </c>
      <c r="D230" s="41">
        <v>0</v>
      </c>
      <c r="E230" s="87"/>
      <c r="F230" s="87">
        <v>0</v>
      </c>
      <c r="G230" s="87">
        <v>0</v>
      </c>
      <c r="H230" s="87">
        <v>0</v>
      </c>
      <c r="I230" s="87">
        <v>0</v>
      </c>
      <c r="J230" s="87">
        <v>0</v>
      </c>
      <c r="K230" s="87">
        <v>0</v>
      </c>
      <c r="L230" s="87">
        <v>0</v>
      </c>
      <c r="M230" s="88">
        <v>0</v>
      </c>
      <c r="N230"/>
      <c r="P230" s="41">
        <v>0</v>
      </c>
      <c r="Q230" s="87"/>
      <c r="R230" s="87">
        <v>0</v>
      </c>
      <c r="S230" s="87">
        <v>0</v>
      </c>
      <c r="T230" s="87">
        <v>0</v>
      </c>
      <c r="U230" s="87">
        <v>0</v>
      </c>
      <c r="V230" s="87">
        <v>0</v>
      </c>
      <c r="W230" s="87">
        <v>0</v>
      </c>
      <c r="X230" s="87">
        <v>0</v>
      </c>
      <c r="Y230" s="88">
        <v>0</v>
      </c>
      <c r="AA230"/>
      <c r="AB230" s="41">
        <v>0</v>
      </c>
      <c r="AC230" s="87"/>
      <c r="AD230" s="87">
        <v>0</v>
      </c>
      <c r="AE230" s="87">
        <v>0</v>
      </c>
      <c r="AF230" s="87">
        <v>0</v>
      </c>
      <c r="AG230" s="87">
        <v>0</v>
      </c>
      <c r="AH230" s="87">
        <v>0</v>
      </c>
      <c r="AI230" s="87">
        <v>0</v>
      </c>
      <c r="AJ230" s="87">
        <v>0</v>
      </c>
      <c r="AK230" s="88">
        <v>0</v>
      </c>
      <c r="AM230"/>
      <c r="AN230" s="41">
        <v>0</v>
      </c>
      <c r="AO230" s="87"/>
      <c r="AP230" s="87">
        <v>0</v>
      </c>
      <c r="AQ230" s="87">
        <v>0</v>
      </c>
      <c r="AR230" s="87">
        <v>0</v>
      </c>
      <c r="AS230" s="87">
        <v>0</v>
      </c>
      <c r="AT230" s="87">
        <v>0</v>
      </c>
      <c r="AU230" s="87">
        <v>0</v>
      </c>
      <c r="AV230" s="87">
        <v>0</v>
      </c>
      <c r="AW230" s="88">
        <v>0</v>
      </c>
      <c r="AX230"/>
    </row>
    <row r="231" spans="3:50" hidden="1" x14ac:dyDescent="0.25">
      <c r="C231" s="40" t="s">
        <v>576</v>
      </c>
      <c r="D231" s="41">
        <v>0</v>
      </c>
      <c r="E231" s="87"/>
      <c r="F231" s="87">
        <v>0</v>
      </c>
      <c r="G231" s="87">
        <v>0</v>
      </c>
      <c r="H231" s="87">
        <v>0</v>
      </c>
      <c r="I231" s="87">
        <v>0</v>
      </c>
      <c r="J231" s="87">
        <v>0</v>
      </c>
      <c r="K231" s="87">
        <v>0</v>
      </c>
      <c r="L231" s="87">
        <v>0</v>
      </c>
      <c r="M231" s="88">
        <v>0</v>
      </c>
      <c r="N231"/>
      <c r="P231" s="41">
        <v>0</v>
      </c>
      <c r="Q231" s="87"/>
      <c r="R231" s="87">
        <v>0</v>
      </c>
      <c r="S231" s="87">
        <v>0</v>
      </c>
      <c r="T231" s="87">
        <v>0</v>
      </c>
      <c r="U231" s="87">
        <v>0</v>
      </c>
      <c r="V231" s="87">
        <v>0</v>
      </c>
      <c r="W231" s="87">
        <v>0</v>
      </c>
      <c r="X231" s="87">
        <v>0</v>
      </c>
      <c r="Y231" s="88">
        <v>0</v>
      </c>
      <c r="AA231"/>
      <c r="AB231" s="41">
        <v>0</v>
      </c>
      <c r="AC231" s="87"/>
      <c r="AD231" s="87">
        <v>0</v>
      </c>
      <c r="AE231" s="87">
        <v>0</v>
      </c>
      <c r="AF231" s="87">
        <v>0</v>
      </c>
      <c r="AG231" s="87">
        <v>0</v>
      </c>
      <c r="AH231" s="87">
        <v>0</v>
      </c>
      <c r="AI231" s="87">
        <v>0</v>
      </c>
      <c r="AJ231" s="87">
        <v>0</v>
      </c>
      <c r="AK231" s="88">
        <v>0</v>
      </c>
      <c r="AM231"/>
      <c r="AN231" s="41">
        <v>0</v>
      </c>
      <c r="AO231" s="87"/>
      <c r="AP231" s="87">
        <v>0</v>
      </c>
      <c r="AQ231" s="87">
        <v>0</v>
      </c>
      <c r="AR231" s="87">
        <v>0</v>
      </c>
      <c r="AS231" s="87">
        <v>0</v>
      </c>
      <c r="AT231" s="87">
        <v>0</v>
      </c>
      <c r="AU231" s="87">
        <v>0</v>
      </c>
      <c r="AV231" s="87">
        <v>0</v>
      </c>
      <c r="AW231" s="88">
        <v>0</v>
      </c>
      <c r="AX231"/>
    </row>
    <row r="232" spans="3:50" hidden="1" x14ac:dyDescent="0.25">
      <c r="C232" s="40" t="s">
        <v>576</v>
      </c>
      <c r="D232" s="41">
        <v>0</v>
      </c>
      <c r="E232" s="87"/>
      <c r="F232" s="87">
        <v>0</v>
      </c>
      <c r="G232" s="87">
        <v>0</v>
      </c>
      <c r="H232" s="87">
        <v>0</v>
      </c>
      <c r="I232" s="87">
        <v>0</v>
      </c>
      <c r="J232" s="87">
        <v>0</v>
      </c>
      <c r="K232" s="87">
        <v>0</v>
      </c>
      <c r="L232" s="87">
        <v>0</v>
      </c>
      <c r="M232" s="88">
        <v>0</v>
      </c>
      <c r="N232"/>
      <c r="P232" s="41">
        <v>0</v>
      </c>
      <c r="Q232" s="87"/>
      <c r="R232" s="87">
        <v>0</v>
      </c>
      <c r="S232" s="87">
        <v>0</v>
      </c>
      <c r="T232" s="87">
        <v>0</v>
      </c>
      <c r="U232" s="87">
        <v>0</v>
      </c>
      <c r="V232" s="87">
        <v>0</v>
      </c>
      <c r="W232" s="87">
        <v>0</v>
      </c>
      <c r="X232" s="87">
        <v>0</v>
      </c>
      <c r="Y232" s="88">
        <v>0</v>
      </c>
      <c r="AA232"/>
      <c r="AB232" s="41">
        <v>0</v>
      </c>
      <c r="AC232" s="87"/>
      <c r="AD232" s="87">
        <v>0</v>
      </c>
      <c r="AE232" s="87">
        <v>0</v>
      </c>
      <c r="AF232" s="87">
        <v>0</v>
      </c>
      <c r="AG232" s="87">
        <v>0</v>
      </c>
      <c r="AH232" s="87">
        <v>0</v>
      </c>
      <c r="AI232" s="87">
        <v>0</v>
      </c>
      <c r="AJ232" s="87">
        <v>0</v>
      </c>
      <c r="AK232" s="88">
        <v>0</v>
      </c>
      <c r="AM232"/>
      <c r="AN232" s="41">
        <v>0</v>
      </c>
      <c r="AO232" s="87"/>
      <c r="AP232" s="87">
        <v>0</v>
      </c>
      <c r="AQ232" s="87">
        <v>0</v>
      </c>
      <c r="AR232" s="87">
        <v>0</v>
      </c>
      <c r="AS232" s="87">
        <v>0</v>
      </c>
      <c r="AT232" s="87">
        <v>0</v>
      </c>
      <c r="AU232" s="87">
        <v>0</v>
      </c>
      <c r="AV232" s="87">
        <v>0</v>
      </c>
      <c r="AW232" s="88">
        <v>0</v>
      </c>
      <c r="AX232"/>
    </row>
    <row r="233" spans="3:50" hidden="1" x14ac:dyDescent="0.25">
      <c r="C233" s="40" t="s">
        <v>576</v>
      </c>
      <c r="D233" s="41">
        <v>0</v>
      </c>
      <c r="E233" s="87"/>
      <c r="F233" s="87">
        <v>0</v>
      </c>
      <c r="G233" s="87">
        <v>0</v>
      </c>
      <c r="H233" s="87">
        <v>0</v>
      </c>
      <c r="I233" s="87">
        <v>0</v>
      </c>
      <c r="J233" s="87">
        <v>0</v>
      </c>
      <c r="K233" s="87">
        <v>0</v>
      </c>
      <c r="L233" s="87">
        <v>0</v>
      </c>
      <c r="M233" s="88">
        <v>0</v>
      </c>
      <c r="N233"/>
      <c r="P233" s="41">
        <v>0</v>
      </c>
      <c r="Q233" s="87"/>
      <c r="R233" s="87">
        <v>0</v>
      </c>
      <c r="S233" s="87">
        <v>0</v>
      </c>
      <c r="T233" s="87">
        <v>0</v>
      </c>
      <c r="U233" s="87">
        <v>0</v>
      </c>
      <c r="V233" s="87">
        <v>0</v>
      </c>
      <c r="W233" s="87">
        <v>0</v>
      </c>
      <c r="X233" s="87">
        <v>0</v>
      </c>
      <c r="Y233" s="88">
        <v>0</v>
      </c>
      <c r="AA233"/>
      <c r="AB233" s="41">
        <v>0</v>
      </c>
      <c r="AC233" s="87"/>
      <c r="AD233" s="87">
        <v>0</v>
      </c>
      <c r="AE233" s="87">
        <v>0</v>
      </c>
      <c r="AF233" s="87">
        <v>0</v>
      </c>
      <c r="AG233" s="87">
        <v>0</v>
      </c>
      <c r="AH233" s="87">
        <v>0</v>
      </c>
      <c r="AI233" s="87">
        <v>0</v>
      </c>
      <c r="AJ233" s="87">
        <v>0</v>
      </c>
      <c r="AK233" s="88">
        <v>0</v>
      </c>
      <c r="AM233"/>
      <c r="AN233" s="41">
        <v>0</v>
      </c>
      <c r="AO233" s="87"/>
      <c r="AP233" s="87">
        <v>0</v>
      </c>
      <c r="AQ233" s="87">
        <v>0</v>
      </c>
      <c r="AR233" s="87">
        <v>0</v>
      </c>
      <c r="AS233" s="87">
        <v>0</v>
      </c>
      <c r="AT233" s="87">
        <v>0</v>
      </c>
      <c r="AU233" s="87">
        <v>0</v>
      </c>
      <c r="AV233" s="87">
        <v>0</v>
      </c>
      <c r="AW233" s="88">
        <v>0</v>
      </c>
      <c r="AX233"/>
    </row>
    <row r="234" spans="3:50" hidden="1" x14ac:dyDescent="0.25">
      <c r="C234" s="40" t="s">
        <v>576</v>
      </c>
      <c r="D234" s="41">
        <v>0</v>
      </c>
      <c r="E234" s="87"/>
      <c r="F234" s="87">
        <v>0</v>
      </c>
      <c r="G234" s="87">
        <v>0</v>
      </c>
      <c r="H234" s="87">
        <v>0</v>
      </c>
      <c r="I234" s="87">
        <v>0</v>
      </c>
      <c r="J234" s="87">
        <v>0</v>
      </c>
      <c r="K234" s="87">
        <v>0</v>
      </c>
      <c r="L234" s="87">
        <v>0</v>
      </c>
      <c r="M234" s="88">
        <v>0</v>
      </c>
      <c r="N234"/>
      <c r="P234" s="41">
        <v>0</v>
      </c>
      <c r="Q234" s="87"/>
      <c r="R234" s="87">
        <v>0</v>
      </c>
      <c r="S234" s="87">
        <v>0</v>
      </c>
      <c r="T234" s="87">
        <v>0</v>
      </c>
      <c r="U234" s="87">
        <v>0</v>
      </c>
      <c r="V234" s="87">
        <v>0</v>
      </c>
      <c r="W234" s="87">
        <v>0</v>
      </c>
      <c r="X234" s="87">
        <v>0</v>
      </c>
      <c r="Y234" s="88">
        <v>0</v>
      </c>
      <c r="AA234"/>
      <c r="AB234" s="41">
        <v>0</v>
      </c>
      <c r="AC234" s="87"/>
      <c r="AD234" s="87">
        <v>0</v>
      </c>
      <c r="AE234" s="87">
        <v>0</v>
      </c>
      <c r="AF234" s="87">
        <v>0</v>
      </c>
      <c r="AG234" s="87">
        <v>0</v>
      </c>
      <c r="AH234" s="87">
        <v>0</v>
      </c>
      <c r="AI234" s="87">
        <v>0</v>
      </c>
      <c r="AJ234" s="87">
        <v>0</v>
      </c>
      <c r="AK234" s="88">
        <v>0</v>
      </c>
      <c r="AM234"/>
      <c r="AN234" s="41">
        <v>0</v>
      </c>
      <c r="AO234" s="87"/>
      <c r="AP234" s="87">
        <v>0</v>
      </c>
      <c r="AQ234" s="87">
        <v>0</v>
      </c>
      <c r="AR234" s="87">
        <v>0</v>
      </c>
      <c r="AS234" s="87">
        <v>0</v>
      </c>
      <c r="AT234" s="87">
        <v>0</v>
      </c>
      <c r="AU234" s="87">
        <v>0</v>
      </c>
      <c r="AV234" s="87">
        <v>0</v>
      </c>
      <c r="AW234" s="88">
        <v>0</v>
      </c>
      <c r="AX234"/>
    </row>
    <row r="235" spans="3:50" hidden="1" x14ac:dyDescent="0.25">
      <c r="C235" s="40" t="s">
        <v>576</v>
      </c>
      <c r="D235" s="41">
        <v>0</v>
      </c>
      <c r="E235" s="87"/>
      <c r="F235" s="87">
        <v>0</v>
      </c>
      <c r="G235" s="87">
        <v>0</v>
      </c>
      <c r="H235" s="87">
        <v>0</v>
      </c>
      <c r="I235" s="87">
        <v>0</v>
      </c>
      <c r="J235" s="87">
        <v>0</v>
      </c>
      <c r="K235" s="87">
        <v>0</v>
      </c>
      <c r="L235" s="87">
        <v>0</v>
      </c>
      <c r="M235" s="88">
        <v>0</v>
      </c>
      <c r="N235"/>
      <c r="P235" s="41">
        <v>0</v>
      </c>
      <c r="Q235" s="87"/>
      <c r="R235" s="87">
        <v>0</v>
      </c>
      <c r="S235" s="87">
        <v>0</v>
      </c>
      <c r="T235" s="87">
        <v>0</v>
      </c>
      <c r="U235" s="87">
        <v>0</v>
      </c>
      <c r="V235" s="87">
        <v>0</v>
      </c>
      <c r="W235" s="87">
        <v>0</v>
      </c>
      <c r="X235" s="87">
        <v>0</v>
      </c>
      <c r="Y235" s="88">
        <v>0</v>
      </c>
      <c r="AA235"/>
      <c r="AB235" s="41">
        <v>0</v>
      </c>
      <c r="AC235" s="87"/>
      <c r="AD235" s="87">
        <v>0</v>
      </c>
      <c r="AE235" s="87">
        <v>0</v>
      </c>
      <c r="AF235" s="87">
        <v>0</v>
      </c>
      <c r="AG235" s="87">
        <v>0</v>
      </c>
      <c r="AH235" s="87">
        <v>0</v>
      </c>
      <c r="AI235" s="87">
        <v>0</v>
      </c>
      <c r="AJ235" s="87">
        <v>0</v>
      </c>
      <c r="AK235" s="88">
        <v>0</v>
      </c>
      <c r="AM235"/>
      <c r="AN235" s="41">
        <v>0</v>
      </c>
      <c r="AO235" s="87"/>
      <c r="AP235" s="87">
        <v>0</v>
      </c>
      <c r="AQ235" s="87">
        <v>0</v>
      </c>
      <c r="AR235" s="87">
        <v>0</v>
      </c>
      <c r="AS235" s="87">
        <v>0</v>
      </c>
      <c r="AT235" s="87">
        <v>0</v>
      </c>
      <c r="AU235" s="87">
        <v>0</v>
      </c>
      <c r="AV235" s="87">
        <v>0</v>
      </c>
      <c r="AW235" s="88">
        <v>0</v>
      </c>
      <c r="AX235"/>
    </row>
    <row r="236" spans="3:50" hidden="1" x14ac:dyDescent="0.25">
      <c r="C236" s="40" t="s">
        <v>576</v>
      </c>
      <c r="D236" s="41">
        <v>0</v>
      </c>
      <c r="E236" s="87"/>
      <c r="F236" s="87">
        <v>0</v>
      </c>
      <c r="G236" s="87">
        <v>0</v>
      </c>
      <c r="H236" s="87">
        <v>0</v>
      </c>
      <c r="I236" s="87">
        <v>0</v>
      </c>
      <c r="J236" s="87">
        <v>0</v>
      </c>
      <c r="K236" s="87">
        <v>0</v>
      </c>
      <c r="L236" s="87">
        <v>0</v>
      </c>
      <c r="M236" s="88">
        <v>0</v>
      </c>
      <c r="N236"/>
      <c r="P236" s="41">
        <v>0</v>
      </c>
      <c r="Q236" s="87"/>
      <c r="R236" s="87">
        <v>0</v>
      </c>
      <c r="S236" s="87">
        <v>0</v>
      </c>
      <c r="T236" s="87">
        <v>0</v>
      </c>
      <c r="U236" s="87">
        <v>0</v>
      </c>
      <c r="V236" s="87">
        <v>0</v>
      </c>
      <c r="W236" s="87">
        <v>0</v>
      </c>
      <c r="X236" s="87">
        <v>0</v>
      </c>
      <c r="Y236" s="88">
        <v>0</v>
      </c>
      <c r="AA236"/>
      <c r="AB236" s="41">
        <v>0</v>
      </c>
      <c r="AC236" s="87"/>
      <c r="AD236" s="87">
        <v>0</v>
      </c>
      <c r="AE236" s="87">
        <v>0</v>
      </c>
      <c r="AF236" s="87">
        <v>0</v>
      </c>
      <c r="AG236" s="87">
        <v>0</v>
      </c>
      <c r="AH236" s="87">
        <v>0</v>
      </c>
      <c r="AI236" s="87">
        <v>0</v>
      </c>
      <c r="AJ236" s="87">
        <v>0</v>
      </c>
      <c r="AK236" s="88">
        <v>0</v>
      </c>
      <c r="AM236"/>
      <c r="AN236" s="41">
        <v>0</v>
      </c>
      <c r="AO236" s="87"/>
      <c r="AP236" s="87">
        <v>0</v>
      </c>
      <c r="AQ236" s="87">
        <v>0</v>
      </c>
      <c r="AR236" s="87">
        <v>0</v>
      </c>
      <c r="AS236" s="87">
        <v>0</v>
      </c>
      <c r="AT236" s="87">
        <v>0</v>
      </c>
      <c r="AU236" s="87">
        <v>0</v>
      </c>
      <c r="AV236" s="87">
        <v>0</v>
      </c>
      <c r="AW236" s="88">
        <v>0</v>
      </c>
      <c r="AX236"/>
    </row>
    <row r="237" spans="3:50" hidden="1" x14ac:dyDescent="0.25">
      <c r="C237" s="40" t="s">
        <v>576</v>
      </c>
      <c r="D237" s="41">
        <v>0</v>
      </c>
      <c r="E237" s="87"/>
      <c r="F237" s="87">
        <v>0</v>
      </c>
      <c r="G237" s="87">
        <v>0</v>
      </c>
      <c r="H237" s="87">
        <v>0</v>
      </c>
      <c r="I237" s="87">
        <v>0</v>
      </c>
      <c r="J237" s="87">
        <v>0</v>
      </c>
      <c r="K237" s="87">
        <v>0</v>
      </c>
      <c r="L237" s="87">
        <v>0</v>
      </c>
      <c r="M237" s="88">
        <v>0</v>
      </c>
      <c r="N237"/>
      <c r="P237" s="41">
        <v>0</v>
      </c>
      <c r="Q237" s="87"/>
      <c r="R237" s="87">
        <v>0</v>
      </c>
      <c r="S237" s="87">
        <v>0</v>
      </c>
      <c r="T237" s="87">
        <v>0</v>
      </c>
      <c r="U237" s="87">
        <v>0</v>
      </c>
      <c r="V237" s="87">
        <v>0</v>
      </c>
      <c r="W237" s="87">
        <v>0</v>
      </c>
      <c r="X237" s="87">
        <v>0</v>
      </c>
      <c r="Y237" s="88">
        <v>0</v>
      </c>
      <c r="AA237"/>
      <c r="AB237" s="41">
        <v>0</v>
      </c>
      <c r="AC237" s="87"/>
      <c r="AD237" s="87">
        <v>0</v>
      </c>
      <c r="AE237" s="87">
        <v>0</v>
      </c>
      <c r="AF237" s="87">
        <v>0</v>
      </c>
      <c r="AG237" s="87">
        <v>0</v>
      </c>
      <c r="AH237" s="87">
        <v>0</v>
      </c>
      <c r="AI237" s="87">
        <v>0</v>
      </c>
      <c r="AJ237" s="87">
        <v>0</v>
      </c>
      <c r="AK237" s="88">
        <v>0</v>
      </c>
      <c r="AM237"/>
      <c r="AN237" s="41">
        <v>0</v>
      </c>
      <c r="AO237" s="87"/>
      <c r="AP237" s="87">
        <v>0</v>
      </c>
      <c r="AQ237" s="87">
        <v>0</v>
      </c>
      <c r="AR237" s="87">
        <v>0</v>
      </c>
      <c r="AS237" s="87">
        <v>0</v>
      </c>
      <c r="AT237" s="87">
        <v>0</v>
      </c>
      <c r="AU237" s="87">
        <v>0</v>
      </c>
      <c r="AV237" s="87">
        <v>0</v>
      </c>
      <c r="AW237" s="88">
        <v>0</v>
      </c>
      <c r="AX237"/>
    </row>
    <row r="238" spans="3:50" hidden="1" x14ac:dyDescent="0.25">
      <c r="C238" s="40" t="s">
        <v>576</v>
      </c>
      <c r="D238" s="41">
        <v>0</v>
      </c>
      <c r="E238" s="87"/>
      <c r="F238" s="87">
        <v>0</v>
      </c>
      <c r="G238" s="87">
        <v>0</v>
      </c>
      <c r="H238" s="87">
        <v>0</v>
      </c>
      <c r="I238" s="87">
        <v>0</v>
      </c>
      <c r="J238" s="87">
        <v>0</v>
      </c>
      <c r="K238" s="87">
        <v>0</v>
      </c>
      <c r="L238" s="87">
        <v>0</v>
      </c>
      <c r="M238" s="88">
        <v>0</v>
      </c>
      <c r="N238"/>
      <c r="P238" s="41">
        <v>0</v>
      </c>
      <c r="Q238" s="87"/>
      <c r="R238" s="87">
        <v>0</v>
      </c>
      <c r="S238" s="87">
        <v>0</v>
      </c>
      <c r="T238" s="87">
        <v>0</v>
      </c>
      <c r="U238" s="87">
        <v>0</v>
      </c>
      <c r="V238" s="87">
        <v>0</v>
      </c>
      <c r="W238" s="87">
        <v>0</v>
      </c>
      <c r="X238" s="87">
        <v>0</v>
      </c>
      <c r="Y238" s="88">
        <v>0</v>
      </c>
      <c r="AA238"/>
      <c r="AB238" s="41">
        <v>0</v>
      </c>
      <c r="AC238" s="87"/>
      <c r="AD238" s="87">
        <v>0</v>
      </c>
      <c r="AE238" s="87">
        <v>0</v>
      </c>
      <c r="AF238" s="87">
        <v>0</v>
      </c>
      <c r="AG238" s="87">
        <v>0</v>
      </c>
      <c r="AH238" s="87">
        <v>0</v>
      </c>
      <c r="AI238" s="87">
        <v>0</v>
      </c>
      <c r="AJ238" s="87">
        <v>0</v>
      </c>
      <c r="AK238" s="88">
        <v>0</v>
      </c>
      <c r="AM238"/>
      <c r="AN238" s="41">
        <v>0</v>
      </c>
      <c r="AO238" s="87"/>
      <c r="AP238" s="87">
        <v>0</v>
      </c>
      <c r="AQ238" s="87">
        <v>0</v>
      </c>
      <c r="AR238" s="87">
        <v>0</v>
      </c>
      <c r="AS238" s="87">
        <v>0</v>
      </c>
      <c r="AT238" s="87">
        <v>0</v>
      </c>
      <c r="AU238" s="87">
        <v>0</v>
      </c>
      <c r="AV238" s="87">
        <v>0</v>
      </c>
      <c r="AW238" s="88">
        <v>0</v>
      </c>
      <c r="AX238"/>
    </row>
    <row r="239" spans="3:50" hidden="1" x14ac:dyDescent="0.25">
      <c r="C239" s="40" t="s">
        <v>576</v>
      </c>
      <c r="D239" s="41">
        <v>0</v>
      </c>
      <c r="E239" s="87"/>
      <c r="F239" s="87">
        <v>0</v>
      </c>
      <c r="G239" s="87">
        <v>0</v>
      </c>
      <c r="H239" s="87">
        <v>0</v>
      </c>
      <c r="I239" s="87">
        <v>0</v>
      </c>
      <c r="J239" s="87">
        <v>0</v>
      </c>
      <c r="K239" s="87">
        <v>0</v>
      </c>
      <c r="L239" s="87">
        <v>0</v>
      </c>
      <c r="M239" s="88">
        <v>0</v>
      </c>
      <c r="N239"/>
      <c r="P239" s="41">
        <v>0</v>
      </c>
      <c r="Q239" s="87"/>
      <c r="R239" s="87">
        <v>0</v>
      </c>
      <c r="S239" s="87">
        <v>0</v>
      </c>
      <c r="T239" s="87">
        <v>0</v>
      </c>
      <c r="U239" s="87">
        <v>0</v>
      </c>
      <c r="V239" s="87">
        <v>0</v>
      </c>
      <c r="W239" s="87">
        <v>0</v>
      </c>
      <c r="X239" s="87">
        <v>0</v>
      </c>
      <c r="Y239" s="88">
        <v>0</v>
      </c>
      <c r="AA239"/>
      <c r="AB239" s="41">
        <v>0</v>
      </c>
      <c r="AC239" s="87"/>
      <c r="AD239" s="87">
        <v>0</v>
      </c>
      <c r="AE239" s="87">
        <v>0</v>
      </c>
      <c r="AF239" s="87">
        <v>0</v>
      </c>
      <c r="AG239" s="87">
        <v>0</v>
      </c>
      <c r="AH239" s="87">
        <v>0</v>
      </c>
      <c r="AI239" s="87">
        <v>0</v>
      </c>
      <c r="AJ239" s="87">
        <v>0</v>
      </c>
      <c r="AK239" s="88">
        <v>0</v>
      </c>
      <c r="AM239"/>
      <c r="AN239" s="41">
        <v>0</v>
      </c>
      <c r="AO239" s="87"/>
      <c r="AP239" s="87">
        <v>0</v>
      </c>
      <c r="AQ239" s="87">
        <v>0</v>
      </c>
      <c r="AR239" s="87">
        <v>0</v>
      </c>
      <c r="AS239" s="87">
        <v>0</v>
      </c>
      <c r="AT239" s="87">
        <v>0</v>
      </c>
      <c r="AU239" s="87">
        <v>0</v>
      </c>
      <c r="AV239" s="87">
        <v>0</v>
      </c>
      <c r="AW239" s="88">
        <v>0</v>
      </c>
      <c r="AX239"/>
    </row>
    <row r="240" spans="3:50" hidden="1" x14ac:dyDescent="0.25">
      <c r="C240" s="40" t="s">
        <v>576</v>
      </c>
      <c r="D240" s="41">
        <v>0</v>
      </c>
      <c r="E240" s="87"/>
      <c r="F240" s="87">
        <v>0</v>
      </c>
      <c r="G240" s="87">
        <v>0</v>
      </c>
      <c r="H240" s="87">
        <v>0</v>
      </c>
      <c r="I240" s="87">
        <v>0</v>
      </c>
      <c r="J240" s="87">
        <v>0</v>
      </c>
      <c r="K240" s="87">
        <v>0</v>
      </c>
      <c r="L240" s="87">
        <v>0</v>
      </c>
      <c r="M240" s="88">
        <v>0</v>
      </c>
      <c r="N240"/>
      <c r="P240" s="41">
        <v>0</v>
      </c>
      <c r="Q240" s="87"/>
      <c r="R240" s="87">
        <v>0</v>
      </c>
      <c r="S240" s="87">
        <v>0</v>
      </c>
      <c r="T240" s="87">
        <v>0</v>
      </c>
      <c r="U240" s="87">
        <v>0</v>
      </c>
      <c r="V240" s="87">
        <v>0</v>
      </c>
      <c r="W240" s="87">
        <v>0</v>
      </c>
      <c r="X240" s="87">
        <v>0</v>
      </c>
      <c r="Y240" s="88">
        <v>0</v>
      </c>
      <c r="AA240"/>
      <c r="AB240" s="41">
        <v>0</v>
      </c>
      <c r="AC240" s="87"/>
      <c r="AD240" s="87">
        <v>0</v>
      </c>
      <c r="AE240" s="87">
        <v>0</v>
      </c>
      <c r="AF240" s="87">
        <v>0</v>
      </c>
      <c r="AG240" s="87">
        <v>0</v>
      </c>
      <c r="AH240" s="87">
        <v>0</v>
      </c>
      <c r="AI240" s="87">
        <v>0</v>
      </c>
      <c r="AJ240" s="87">
        <v>0</v>
      </c>
      <c r="AK240" s="88">
        <v>0</v>
      </c>
      <c r="AM240"/>
      <c r="AN240" s="41">
        <v>0</v>
      </c>
      <c r="AO240" s="87"/>
      <c r="AP240" s="87">
        <v>0</v>
      </c>
      <c r="AQ240" s="87">
        <v>0</v>
      </c>
      <c r="AR240" s="87">
        <v>0</v>
      </c>
      <c r="AS240" s="87">
        <v>0</v>
      </c>
      <c r="AT240" s="87">
        <v>0</v>
      </c>
      <c r="AU240" s="87">
        <v>0</v>
      </c>
      <c r="AV240" s="87">
        <v>0</v>
      </c>
      <c r="AW240" s="88">
        <v>0</v>
      </c>
      <c r="AX240"/>
    </row>
    <row r="241" spans="3:50" hidden="1" x14ac:dyDescent="0.25">
      <c r="C241" s="40" t="s">
        <v>576</v>
      </c>
      <c r="D241" s="41">
        <v>0</v>
      </c>
      <c r="E241" s="87"/>
      <c r="F241" s="87">
        <v>0</v>
      </c>
      <c r="G241" s="87">
        <v>0</v>
      </c>
      <c r="H241" s="87">
        <v>0</v>
      </c>
      <c r="I241" s="87">
        <v>0</v>
      </c>
      <c r="J241" s="87">
        <v>0</v>
      </c>
      <c r="K241" s="87">
        <v>0</v>
      </c>
      <c r="L241" s="87">
        <v>0</v>
      </c>
      <c r="M241" s="88">
        <v>0</v>
      </c>
      <c r="N241"/>
      <c r="P241" s="41">
        <v>0</v>
      </c>
      <c r="Q241" s="87"/>
      <c r="R241" s="87">
        <v>0</v>
      </c>
      <c r="S241" s="87">
        <v>0</v>
      </c>
      <c r="T241" s="87">
        <v>0</v>
      </c>
      <c r="U241" s="87">
        <v>0</v>
      </c>
      <c r="V241" s="87">
        <v>0</v>
      </c>
      <c r="W241" s="87">
        <v>0</v>
      </c>
      <c r="X241" s="87">
        <v>0</v>
      </c>
      <c r="Y241" s="88">
        <v>0</v>
      </c>
      <c r="AA241"/>
      <c r="AB241" s="41">
        <v>0</v>
      </c>
      <c r="AC241" s="87"/>
      <c r="AD241" s="87">
        <v>0</v>
      </c>
      <c r="AE241" s="87">
        <v>0</v>
      </c>
      <c r="AF241" s="87">
        <v>0</v>
      </c>
      <c r="AG241" s="87">
        <v>0</v>
      </c>
      <c r="AH241" s="87">
        <v>0</v>
      </c>
      <c r="AI241" s="87">
        <v>0</v>
      </c>
      <c r="AJ241" s="87">
        <v>0</v>
      </c>
      <c r="AK241" s="88">
        <v>0</v>
      </c>
      <c r="AM241"/>
      <c r="AN241" s="41">
        <v>0</v>
      </c>
      <c r="AO241" s="87"/>
      <c r="AP241" s="87">
        <v>0</v>
      </c>
      <c r="AQ241" s="87">
        <v>0</v>
      </c>
      <c r="AR241" s="87">
        <v>0</v>
      </c>
      <c r="AS241" s="87">
        <v>0</v>
      </c>
      <c r="AT241" s="87">
        <v>0</v>
      </c>
      <c r="AU241" s="87">
        <v>0</v>
      </c>
      <c r="AV241" s="87">
        <v>0</v>
      </c>
      <c r="AW241" s="88">
        <v>0</v>
      </c>
      <c r="AX241"/>
    </row>
    <row r="242" spans="3:50" hidden="1" x14ac:dyDescent="0.25">
      <c r="C242" s="40" t="s">
        <v>576</v>
      </c>
      <c r="D242" s="41">
        <v>0</v>
      </c>
      <c r="E242" s="87"/>
      <c r="F242" s="87">
        <v>0</v>
      </c>
      <c r="G242" s="87">
        <v>0</v>
      </c>
      <c r="H242" s="87">
        <v>0</v>
      </c>
      <c r="I242" s="87">
        <v>0</v>
      </c>
      <c r="J242" s="87">
        <v>0</v>
      </c>
      <c r="K242" s="87">
        <v>0</v>
      </c>
      <c r="L242" s="87">
        <v>0</v>
      </c>
      <c r="M242" s="88">
        <v>0</v>
      </c>
      <c r="N242"/>
      <c r="P242" s="41">
        <v>0</v>
      </c>
      <c r="Q242" s="87"/>
      <c r="R242" s="87">
        <v>0</v>
      </c>
      <c r="S242" s="87">
        <v>0</v>
      </c>
      <c r="T242" s="87">
        <v>0</v>
      </c>
      <c r="U242" s="87">
        <v>0</v>
      </c>
      <c r="V242" s="87">
        <v>0</v>
      </c>
      <c r="W242" s="87">
        <v>0</v>
      </c>
      <c r="X242" s="87">
        <v>0</v>
      </c>
      <c r="Y242" s="88">
        <v>0</v>
      </c>
      <c r="AA242"/>
      <c r="AB242" s="41">
        <v>0</v>
      </c>
      <c r="AC242" s="87"/>
      <c r="AD242" s="87">
        <v>0</v>
      </c>
      <c r="AE242" s="87">
        <v>0</v>
      </c>
      <c r="AF242" s="87">
        <v>0</v>
      </c>
      <c r="AG242" s="87">
        <v>0</v>
      </c>
      <c r="AH242" s="87">
        <v>0</v>
      </c>
      <c r="AI242" s="87">
        <v>0</v>
      </c>
      <c r="AJ242" s="87">
        <v>0</v>
      </c>
      <c r="AK242" s="88">
        <v>0</v>
      </c>
      <c r="AM242"/>
      <c r="AN242" s="41">
        <v>0</v>
      </c>
      <c r="AO242" s="87"/>
      <c r="AP242" s="87">
        <v>0</v>
      </c>
      <c r="AQ242" s="87">
        <v>0</v>
      </c>
      <c r="AR242" s="87">
        <v>0</v>
      </c>
      <c r="AS242" s="87">
        <v>0</v>
      </c>
      <c r="AT242" s="87">
        <v>0</v>
      </c>
      <c r="AU242" s="87">
        <v>0</v>
      </c>
      <c r="AV242" s="87">
        <v>0</v>
      </c>
      <c r="AW242" s="88">
        <v>0</v>
      </c>
      <c r="AX242"/>
    </row>
    <row r="243" spans="3:50" hidden="1" x14ac:dyDescent="0.25">
      <c r="C243" s="40" t="s">
        <v>576</v>
      </c>
      <c r="D243" s="41">
        <v>0</v>
      </c>
      <c r="E243" s="87"/>
      <c r="F243" s="87">
        <v>0</v>
      </c>
      <c r="G243" s="87">
        <v>0</v>
      </c>
      <c r="H243" s="87">
        <v>0</v>
      </c>
      <c r="I243" s="87">
        <v>0</v>
      </c>
      <c r="J243" s="87">
        <v>0</v>
      </c>
      <c r="K243" s="87">
        <v>0</v>
      </c>
      <c r="L243" s="87">
        <v>0</v>
      </c>
      <c r="M243" s="88">
        <v>0</v>
      </c>
      <c r="N243"/>
      <c r="P243" s="41">
        <v>0</v>
      </c>
      <c r="Q243" s="87"/>
      <c r="R243" s="87">
        <v>0</v>
      </c>
      <c r="S243" s="87">
        <v>0</v>
      </c>
      <c r="T243" s="87">
        <v>0</v>
      </c>
      <c r="U243" s="87">
        <v>0</v>
      </c>
      <c r="V243" s="87">
        <v>0</v>
      </c>
      <c r="W243" s="87">
        <v>0</v>
      </c>
      <c r="X243" s="87">
        <v>0</v>
      </c>
      <c r="Y243" s="88">
        <v>0</v>
      </c>
      <c r="AA243"/>
      <c r="AB243" s="41">
        <v>0</v>
      </c>
      <c r="AC243" s="87"/>
      <c r="AD243" s="87">
        <v>0</v>
      </c>
      <c r="AE243" s="87">
        <v>0</v>
      </c>
      <c r="AF243" s="87">
        <v>0</v>
      </c>
      <c r="AG243" s="87">
        <v>0</v>
      </c>
      <c r="AH243" s="87">
        <v>0</v>
      </c>
      <c r="AI243" s="87">
        <v>0</v>
      </c>
      <c r="AJ243" s="87">
        <v>0</v>
      </c>
      <c r="AK243" s="88">
        <v>0</v>
      </c>
      <c r="AM243"/>
      <c r="AN243" s="41">
        <v>0</v>
      </c>
      <c r="AO243" s="87"/>
      <c r="AP243" s="87">
        <v>0</v>
      </c>
      <c r="AQ243" s="87">
        <v>0</v>
      </c>
      <c r="AR243" s="87">
        <v>0</v>
      </c>
      <c r="AS243" s="87">
        <v>0</v>
      </c>
      <c r="AT243" s="87">
        <v>0</v>
      </c>
      <c r="AU243" s="87">
        <v>0</v>
      </c>
      <c r="AV243" s="87">
        <v>0</v>
      </c>
      <c r="AW243" s="88">
        <v>0</v>
      </c>
      <c r="AX243"/>
    </row>
    <row r="244" spans="3:50" hidden="1" x14ac:dyDescent="0.25">
      <c r="C244" s="40" t="s">
        <v>576</v>
      </c>
      <c r="D244" s="41">
        <v>0</v>
      </c>
      <c r="E244" s="87"/>
      <c r="F244" s="87">
        <v>0</v>
      </c>
      <c r="G244" s="87">
        <v>0</v>
      </c>
      <c r="H244" s="87">
        <v>0</v>
      </c>
      <c r="I244" s="87">
        <v>0</v>
      </c>
      <c r="J244" s="87">
        <v>0</v>
      </c>
      <c r="K244" s="87">
        <v>0</v>
      </c>
      <c r="L244" s="87">
        <v>0</v>
      </c>
      <c r="M244" s="88">
        <v>0</v>
      </c>
      <c r="N244"/>
      <c r="P244" s="41">
        <v>0</v>
      </c>
      <c r="Q244" s="87"/>
      <c r="R244" s="87">
        <v>0</v>
      </c>
      <c r="S244" s="87">
        <v>0</v>
      </c>
      <c r="T244" s="87">
        <v>0</v>
      </c>
      <c r="U244" s="87">
        <v>0</v>
      </c>
      <c r="V244" s="87">
        <v>0</v>
      </c>
      <c r="W244" s="87">
        <v>0</v>
      </c>
      <c r="X244" s="87">
        <v>0</v>
      </c>
      <c r="Y244" s="88">
        <v>0</v>
      </c>
      <c r="AA244"/>
      <c r="AB244" s="41">
        <v>0</v>
      </c>
      <c r="AC244" s="87"/>
      <c r="AD244" s="87">
        <v>0</v>
      </c>
      <c r="AE244" s="87">
        <v>0</v>
      </c>
      <c r="AF244" s="87">
        <v>0</v>
      </c>
      <c r="AG244" s="87">
        <v>0</v>
      </c>
      <c r="AH244" s="87">
        <v>0</v>
      </c>
      <c r="AI244" s="87">
        <v>0</v>
      </c>
      <c r="AJ244" s="87">
        <v>0</v>
      </c>
      <c r="AK244" s="88">
        <v>0</v>
      </c>
      <c r="AM244"/>
      <c r="AN244" s="41">
        <v>0</v>
      </c>
      <c r="AO244" s="87"/>
      <c r="AP244" s="87">
        <v>0</v>
      </c>
      <c r="AQ244" s="87">
        <v>0</v>
      </c>
      <c r="AR244" s="87">
        <v>0</v>
      </c>
      <c r="AS244" s="87">
        <v>0</v>
      </c>
      <c r="AT244" s="87">
        <v>0</v>
      </c>
      <c r="AU244" s="87">
        <v>0</v>
      </c>
      <c r="AV244" s="87">
        <v>0</v>
      </c>
      <c r="AW244" s="88">
        <v>0</v>
      </c>
      <c r="AX244"/>
    </row>
    <row r="245" spans="3:50" hidden="1" x14ac:dyDescent="0.25">
      <c r="C245" s="40" t="s">
        <v>576</v>
      </c>
      <c r="D245" s="41">
        <v>0</v>
      </c>
      <c r="E245" s="87"/>
      <c r="F245" s="87">
        <v>0</v>
      </c>
      <c r="G245" s="87">
        <v>0</v>
      </c>
      <c r="H245" s="87">
        <v>0</v>
      </c>
      <c r="I245" s="87">
        <v>0</v>
      </c>
      <c r="J245" s="87">
        <v>0</v>
      </c>
      <c r="K245" s="87">
        <v>0</v>
      </c>
      <c r="L245" s="87">
        <v>0</v>
      </c>
      <c r="M245" s="88">
        <v>0</v>
      </c>
      <c r="N245"/>
      <c r="P245" s="41">
        <v>0</v>
      </c>
      <c r="Q245" s="87"/>
      <c r="R245" s="87">
        <v>0</v>
      </c>
      <c r="S245" s="87">
        <v>0</v>
      </c>
      <c r="T245" s="87">
        <v>0</v>
      </c>
      <c r="U245" s="87">
        <v>0</v>
      </c>
      <c r="V245" s="87">
        <v>0</v>
      </c>
      <c r="W245" s="87">
        <v>0</v>
      </c>
      <c r="X245" s="87">
        <v>0</v>
      </c>
      <c r="Y245" s="88">
        <v>0</v>
      </c>
      <c r="AA245"/>
      <c r="AB245" s="41">
        <v>0</v>
      </c>
      <c r="AC245" s="87"/>
      <c r="AD245" s="87">
        <v>0</v>
      </c>
      <c r="AE245" s="87">
        <v>0</v>
      </c>
      <c r="AF245" s="87">
        <v>0</v>
      </c>
      <c r="AG245" s="87">
        <v>0</v>
      </c>
      <c r="AH245" s="87">
        <v>0</v>
      </c>
      <c r="AI245" s="87">
        <v>0</v>
      </c>
      <c r="AJ245" s="87">
        <v>0</v>
      </c>
      <c r="AK245" s="88">
        <v>0</v>
      </c>
      <c r="AM245"/>
      <c r="AN245" s="41">
        <v>0</v>
      </c>
      <c r="AO245" s="87"/>
      <c r="AP245" s="87">
        <v>0</v>
      </c>
      <c r="AQ245" s="87">
        <v>0</v>
      </c>
      <c r="AR245" s="87">
        <v>0</v>
      </c>
      <c r="AS245" s="87">
        <v>0</v>
      </c>
      <c r="AT245" s="87">
        <v>0</v>
      </c>
      <c r="AU245" s="87">
        <v>0</v>
      </c>
      <c r="AV245" s="87">
        <v>0</v>
      </c>
      <c r="AW245" s="88">
        <v>0</v>
      </c>
      <c r="AX245"/>
    </row>
    <row r="246" spans="3:50" hidden="1" x14ac:dyDescent="0.25">
      <c r="C246" s="40" t="s">
        <v>576</v>
      </c>
      <c r="D246" s="41">
        <v>0</v>
      </c>
      <c r="E246" s="87"/>
      <c r="F246" s="87">
        <v>0</v>
      </c>
      <c r="G246" s="87">
        <v>0</v>
      </c>
      <c r="H246" s="87">
        <v>0</v>
      </c>
      <c r="I246" s="87">
        <v>0</v>
      </c>
      <c r="J246" s="87">
        <v>0</v>
      </c>
      <c r="K246" s="87">
        <v>0</v>
      </c>
      <c r="L246" s="87">
        <v>0</v>
      </c>
      <c r="M246" s="88">
        <v>0</v>
      </c>
      <c r="N246"/>
      <c r="P246" s="41">
        <v>0</v>
      </c>
      <c r="Q246" s="87"/>
      <c r="R246" s="87">
        <v>0</v>
      </c>
      <c r="S246" s="87">
        <v>0</v>
      </c>
      <c r="T246" s="87">
        <v>0</v>
      </c>
      <c r="U246" s="87">
        <v>0</v>
      </c>
      <c r="V246" s="87">
        <v>0</v>
      </c>
      <c r="W246" s="87">
        <v>0</v>
      </c>
      <c r="X246" s="87">
        <v>0</v>
      </c>
      <c r="Y246" s="88">
        <v>0</v>
      </c>
      <c r="AA246"/>
      <c r="AB246" s="41">
        <v>0</v>
      </c>
      <c r="AC246" s="87"/>
      <c r="AD246" s="87">
        <v>0</v>
      </c>
      <c r="AE246" s="87">
        <v>0</v>
      </c>
      <c r="AF246" s="87">
        <v>0</v>
      </c>
      <c r="AG246" s="87">
        <v>0</v>
      </c>
      <c r="AH246" s="87">
        <v>0</v>
      </c>
      <c r="AI246" s="87">
        <v>0</v>
      </c>
      <c r="AJ246" s="87">
        <v>0</v>
      </c>
      <c r="AK246" s="88">
        <v>0</v>
      </c>
      <c r="AM246"/>
      <c r="AN246" s="41">
        <v>0</v>
      </c>
      <c r="AO246" s="87"/>
      <c r="AP246" s="87">
        <v>0</v>
      </c>
      <c r="AQ246" s="87">
        <v>0</v>
      </c>
      <c r="AR246" s="87">
        <v>0</v>
      </c>
      <c r="AS246" s="87">
        <v>0</v>
      </c>
      <c r="AT246" s="87">
        <v>0</v>
      </c>
      <c r="AU246" s="87">
        <v>0</v>
      </c>
      <c r="AV246" s="87">
        <v>0</v>
      </c>
      <c r="AW246" s="88">
        <v>0</v>
      </c>
      <c r="AX246"/>
    </row>
    <row r="247" spans="3:50" hidden="1" x14ac:dyDescent="0.25">
      <c r="C247" s="40" t="s">
        <v>576</v>
      </c>
      <c r="D247" s="41">
        <v>0</v>
      </c>
      <c r="E247" s="87"/>
      <c r="F247" s="87">
        <v>0</v>
      </c>
      <c r="G247" s="87">
        <v>0</v>
      </c>
      <c r="H247" s="87">
        <v>0</v>
      </c>
      <c r="I247" s="87">
        <v>0</v>
      </c>
      <c r="J247" s="87">
        <v>0</v>
      </c>
      <c r="K247" s="87">
        <v>0</v>
      </c>
      <c r="L247" s="87">
        <v>0</v>
      </c>
      <c r="M247" s="88">
        <v>0</v>
      </c>
      <c r="N247"/>
      <c r="P247" s="41">
        <v>0</v>
      </c>
      <c r="Q247" s="87"/>
      <c r="R247" s="87">
        <v>0</v>
      </c>
      <c r="S247" s="87">
        <v>0</v>
      </c>
      <c r="T247" s="87">
        <v>0</v>
      </c>
      <c r="U247" s="87">
        <v>0</v>
      </c>
      <c r="V247" s="87">
        <v>0</v>
      </c>
      <c r="W247" s="87">
        <v>0</v>
      </c>
      <c r="X247" s="87">
        <v>0</v>
      </c>
      <c r="Y247" s="88">
        <v>0</v>
      </c>
      <c r="AA247"/>
      <c r="AB247" s="41">
        <v>0</v>
      </c>
      <c r="AC247" s="87"/>
      <c r="AD247" s="87">
        <v>0</v>
      </c>
      <c r="AE247" s="87">
        <v>0</v>
      </c>
      <c r="AF247" s="87">
        <v>0</v>
      </c>
      <c r="AG247" s="87">
        <v>0</v>
      </c>
      <c r="AH247" s="87">
        <v>0</v>
      </c>
      <c r="AI247" s="87">
        <v>0</v>
      </c>
      <c r="AJ247" s="87">
        <v>0</v>
      </c>
      <c r="AK247" s="88">
        <v>0</v>
      </c>
      <c r="AM247"/>
      <c r="AN247" s="41">
        <v>0</v>
      </c>
      <c r="AO247" s="87"/>
      <c r="AP247" s="87">
        <v>0</v>
      </c>
      <c r="AQ247" s="87">
        <v>0</v>
      </c>
      <c r="AR247" s="87">
        <v>0</v>
      </c>
      <c r="AS247" s="87">
        <v>0</v>
      </c>
      <c r="AT247" s="87">
        <v>0</v>
      </c>
      <c r="AU247" s="87">
        <v>0</v>
      </c>
      <c r="AV247" s="87">
        <v>0</v>
      </c>
      <c r="AW247" s="88">
        <v>0</v>
      </c>
      <c r="AX247"/>
    </row>
    <row r="248" spans="3:50" hidden="1" x14ac:dyDescent="0.25">
      <c r="C248" s="40" t="s">
        <v>576</v>
      </c>
      <c r="D248" s="41">
        <v>0</v>
      </c>
      <c r="E248" s="87"/>
      <c r="F248" s="87">
        <v>0</v>
      </c>
      <c r="G248" s="87">
        <v>0</v>
      </c>
      <c r="H248" s="87">
        <v>0</v>
      </c>
      <c r="I248" s="87">
        <v>0</v>
      </c>
      <c r="J248" s="87">
        <v>0</v>
      </c>
      <c r="K248" s="87">
        <v>0</v>
      </c>
      <c r="L248" s="87">
        <v>0</v>
      </c>
      <c r="M248" s="88">
        <v>0</v>
      </c>
      <c r="N248"/>
      <c r="P248" s="41">
        <v>0</v>
      </c>
      <c r="Q248" s="87"/>
      <c r="R248" s="87">
        <v>0</v>
      </c>
      <c r="S248" s="87">
        <v>0</v>
      </c>
      <c r="T248" s="87">
        <v>0</v>
      </c>
      <c r="U248" s="87">
        <v>0</v>
      </c>
      <c r="V248" s="87">
        <v>0</v>
      </c>
      <c r="W248" s="87">
        <v>0</v>
      </c>
      <c r="X248" s="87">
        <v>0</v>
      </c>
      <c r="Y248" s="88">
        <v>0</v>
      </c>
      <c r="AA248"/>
      <c r="AB248" s="41">
        <v>0</v>
      </c>
      <c r="AC248" s="87"/>
      <c r="AD248" s="87">
        <v>0</v>
      </c>
      <c r="AE248" s="87">
        <v>0</v>
      </c>
      <c r="AF248" s="87">
        <v>0</v>
      </c>
      <c r="AG248" s="87">
        <v>0</v>
      </c>
      <c r="AH248" s="87">
        <v>0</v>
      </c>
      <c r="AI248" s="87">
        <v>0</v>
      </c>
      <c r="AJ248" s="87">
        <v>0</v>
      </c>
      <c r="AK248" s="88">
        <v>0</v>
      </c>
      <c r="AM248"/>
      <c r="AN248" s="41">
        <v>0</v>
      </c>
      <c r="AO248" s="87"/>
      <c r="AP248" s="87">
        <v>0</v>
      </c>
      <c r="AQ248" s="87">
        <v>0</v>
      </c>
      <c r="AR248" s="87">
        <v>0</v>
      </c>
      <c r="AS248" s="87">
        <v>0</v>
      </c>
      <c r="AT248" s="87">
        <v>0</v>
      </c>
      <c r="AU248" s="87">
        <v>0</v>
      </c>
      <c r="AV248" s="87">
        <v>0</v>
      </c>
      <c r="AW248" s="88">
        <v>0</v>
      </c>
      <c r="AX248"/>
    </row>
    <row r="249" spans="3:50" hidden="1" x14ac:dyDescent="0.25">
      <c r="C249" s="40" t="s">
        <v>576</v>
      </c>
      <c r="D249" s="41">
        <v>0</v>
      </c>
      <c r="E249" s="87"/>
      <c r="F249" s="87">
        <v>0</v>
      </c>
      <c r="G249" s="87">
        <v>0</v>
      </c>
      <c r="H249" s="87">
        <v>0</v>
      </c>
      <c r="I249" s="87">
        <v>0</v>
      </c>
      <c r="J249" s="87">
        <v>0</v>
      </c>
      <c r="K249" s="87">
        <v>0</v>
      </c>
      <c r="L249" s="87">
        <v>0</v>
      </c>
      <c r="M249" s="88">
        <v>0</v>
      </c>
      <c r="N249"/>
      <c r="P249" s="41">
        <v>0</v>
      </c>
      <c r="Q249" s="87"/>
      <c r="R249" s="87">
        <v>0</v>
      </c>
      <c r="S249" s="87">
        <v>0</v>
      </c>
      <c r="T249" s="87">
        <v>0</v>
      </c>
      <c r="U249" s="87">
        <v>0</v>
      </c>
      <c r="V249" s="87">
        <v>0</v>
      </c>
      <c r="W249" s="87">
        <v>0</v>
      </c>
      <c r="X249" s="87">
        <v>0</v>
      </c>
      <c r="Y249" s="88">
        <v>0</v>
      </c>
      <c r="AA249"/>
      <c r="AB249" s="41">
        <v>0</v>
      </c>
      <c r="AC249" s="87"/>
      <c r="AD249" s="87">
        <v>0</v>
      </c>
      <c r="AE249" s="87">
        <v>0</v>
      </c>
      <c r="AF249" s="87">
        <v>0</v>
      </c>
      <c r="AG249" s="87">
        <v>0</v>
      </c>
      <c r="AH249" s="87">
        <v>0</v>
      </c>
      <c r="AI249" s="87">
        <v>0</v>
      </c>
      <c r="AJ249" s="87">
        <v>0</v>
      </c>
      <c r="AK249" s="88">
        <v>0</v>
      </c>
      <c r="AM249"/>
      <c r="AN249" s="41">
        <v>0</v>
      </c>
      <c r="AO249" s="87"/>
      <c r="AP249" s="87">
        <v>0</v>
      </c>
      <c r="AQ249" s="87">
        <v>0</v>
      </c>
      <c r="AR249" s="87">
        <v>0</v>
      </c>
      <c r="AS249" s="87">
        <v>0</v>
      </c>
      <c r="AT249" s="87">
        <v>0</v>
      </c>
      <c r="AU249" s="87">
        <v>0</v>
      </c>
      <c r="AV249" s="87">
        <v>0</v>
      </c>
      <c r="AW249" s="88">
        <v>0</v>
      </c>
      <c r="AX249"/>
    </row>
    <row r="250" spans="3:50" hidden="1" x14ac:dyDescent="0.25">
      <c r="C250" s="40" t="s">
        <v>576</v>
      </c>
      <c r="D250" s="41">
        <v>0</v>
      </c>
      <c r="E250" s="87"/>
      <c r="F250" s="87">
        <v>0</v>
      </c>
      <c r="G250" s="87">
        <v>0</v>
      </c>
      <c r="H250" s="87">
        <v>0</v>
      </c>
      <c r="I250" s="87">
        <v>0</v>
      </c>
      <c r="J250" s="87">
        <v>0</v>
      </c>
      <c r="K250" s="87">
        <v>0</v>
      </c>
      <c r="L250" s="87">
        <v>0</v>
      </c>
      <c r="M250" s="88">
        <v>0</v>
      </c>
      <c r="N250"/>
      <c r="P250" s="41">
        <v>0</v>
      </c>
      <c r="Q250" s="87"/>
      <c r="R250" s="87">
        <v>0</v>
      </c>
      <c r="S250" s="87">
        <v>0</v>
      </c>
      <c r="T250" s="87">
        <v>0</v>
      </c>
      <c r="U250" s="87">
        <v>0</v>
      </c>
      <c r="V250" s="87">
        <v>0</v>
      </c>
      <c r="W250" s="87">
        <v>0</v>
      </c>
      <c r="X250" s="87">
        <v>0</v>
      </c>
      <c r="Y250" s="88">
        <v>0</v>
      </c>
      <c r="AA250"/>
      <c r="AB250" s="41">
        <v>0</v>
      </c>
      <c r="AC250" s="87"/>
      <c r="AD250" s="87">
        <v>0</v>
      </c>
      <c r="AE250" s="87">
        <v>0</v>
      </c>
      <c r="AF250" s="87">
        <v>0</v>
      </c>
      <c r="AG250" s="87">
        <v>0</v>
      </c>
      <c r="AH250" s="87">
        <v>0</v>
      </c>
      <c r="AI250" s="87">
        <v>0</v>
      </c>
      <c r="AJ250" s="87">
        <v>0</v>
      </c>
      <c r="AK250" s="88">
        <v>0</v>
      </c>
      <c r="AM250"/>
      <c r="AN250" s="41">
        <v>0</v>
      </c>
      <c r="AO250" s="87"/>
      <c r="AP250" s="87">
        <v>0</v>
      </c>
      <c r="AQ250" s="87">
        <v>0</v>
      </c>
      <c r="AR250" s="87">
        <v>0</v>
      </c>
      <c r="AS250" s="87">
        <v>0</v>
      </c>
      <c r="AT250" s="87">
        <v>0</v>
      </c>
      <c r="AU250" s="87">
        <v>0</v>
      </c>
      <c r="AV250" s="87">
        <v>0</v>
      </c>
      <c r="AW250" s="88">
        <v>0</v>
      </c>
      <c r="AX250"/>
    </row>
    <row r="251" spans="3:50" hidden="1" x14ac:dyDescent="0.25">
      <c r="C251" s="40" t="s">
        <v>576</v>
      </c>
      <c r="D251" s="41">
        <v>0</v>
      </c>
      <c r="E251" s="87"/>
      <c r="F251" s="87">
        <v>0</v>
      </c>
      <c r="G251" s="87">
        <v>0</v>
      </c>
      <c r="H251" s="87">
        <v>0</v>
      </c>
      <c r="I251" s="87">
        <v>0</v>
      </c>
      <c r="J251" s="87">
        <v>0</v>
      </c>
      <c r="K251" s="87">
        <v>0</v>
      </c>
      <c r="L251" s="87">
        <v>0</v>
      </c>
      <c r="M251" s="88">
        <v>0</v>
      </c>
      <c r="N251"/>
      <c r="P251" s="41">
        <v>0</v>
      </c>
      <c r="Q251" s="87"/>
      <c r="R251" s="87">
        <v>0</v>
      </c>
      <c r="S251" s="87">
        <v>0</v>
      </c>
      <c r="T251" s="87">
        <v>0</v>
      </c>
      <c r="U251" s="87">
        <v>0</v>
      </c>
      <c r="V251" s="87">
        <v>0</v>
      </c>
      <c r="W251" s="87">
        <v>0</v>
      </c>
      <c r="X251" s="87">
        <v>0</v>
      </c>
      <c r="Y251" s="88">
        <v>0</v>
      </c>
      <c r="AA251"/>
      <c r="AB251" s="41">
        <v>0</v>
      </c>
      <c r="AC251" s="87"/>
      <c r="AD251" s="87">
        <v>0</v>
      </c>
      <c r="AE251" s="87">
        <v>0</v>
      </c>
      <c r="AF251" s="87">
        <v>0</v>
      </c>
      <c r="AG251" s="87">
        <v>0</v>
      </c>
      <c r="AH251" s="87">
        <v>0</v>
      </c>
      <c r="AI251" s="87">
        <v>0</v>
      </c>
      <c r="AJ251" s="87">
        <v>0</v>
      </c>
      <c r="AK251" s="88">
        <v>0</v>
      </c>
      <c r="AM251"/>
      <c r="AN251" s="41">
        <v>0</v>
      </c>
      <c r="AO251" s="87"/>
      <c r="AP251" s="87">
        <v>0</v>
      </c>
      <c r="AQ251" s="87">
        <v>0</v>
      </c>
      <c r="AR251" s="87">
        <v>0</v>
      </c>
      <c r="AS251" s="87">
        <v>0</v>
      </c>
      <c r="AT251" s="87">
        <v>0</v>
      </c>
      <c r="AU251" s="87">
        <v>0</v>
      </c>
      <c r="AV251" s="87">
        <v>0</v>
      </c>
      <c r="AW251" s="88">
        <v>0</v>
      </c>
      <c r="AX251"/>
    </row>
    <row r="252" spans="3:50" hidden="1" x14ac:dyDescent="0.25">
      <c r="C252" s="40" t="s">
        <v>576</v>
      </c>
      <c r="D252" s="41">
        <v>0</v>
      </c>
      <c r="E252" s="87"/>
      <c r="F252" s="87">
        <v>0</v>
      </c>
      <c r="G252" s="87">
        <v>0</v>
      </c>
      <c r="H252" s="87">
        <v>0</v>
      </c>
      <c r="I252" s="87">
        <v>0</v>
      </c>
      <c r="J252" s="87">
        <v>0</v>
      </c>
      <c r="K252" s="87">
        <v>0</v>
      </c>
      <c r="L252" s="87">
        <v>0</v>
      </c>
      <c r="M252" s="88">
        <v>0</v>
      </c>
      <c r="N252"/>
      <c r="P252" s="41">
        <v>0</v>
      </c>
      <c r="Q252" s="87"/>
      <c r="R252" s="87">
        <v>0</v>
      </c>
      <c r="S252" s="87">
        <v>0</v>
      </c>
      <c r="T252" s="87">
        <v>0</v>
      </c>
      <c r="U252" s="87">
        <v>0</v>
      </c>
      <c r="V252" s="87">
        <v>0</v>
      </c>
      <c r="W252" s="87">
        <v>0</v>
      </c>
      <c r="X252" s="87">
        <v>0</v>
      </c>
      <c r="Y252" s="88">
        <v>0</v>
      </c>
      <c r="AA252"/>
      <c r="AB252" s="41">
        <v>0</v>
      </c>
      <c r="AC252" s="87"/>
      <c r="AD252" s="87">
        <v>0</v>
      </c>
      <c r="AE252" s="87">
        <v>0</v>
      </c>
      <c r="AF252" s="87">
        <v>0</v>
      </c>
      <c r="AG252" s="87">
        <v>0</v>
      </c>
      <c r="AH252" s="87">
        <v>0</v>
      </c>
      <c r="AI252" s="87">
        <v>0</v>
      </c>
      <c r="AJ252" s="87">
        <v>0</v>
      </c>
      <c r="AK252" s="88">
        <v>0</v>
      </c>
      <c r="AM252"/>
      <c r="AN252" s="41">
        <v>0</v>
      </c>
      <c r="AO252" s="87"/>
      <c r="AP252" s="87">
        <v>0</v>
      </c>
      <c r="AQ252" s="87">
        <v>0</v>
      </c>
      <c r="AR252" s="87">
        <v>0</v>
      </c>
      <c r="AS252" s="87">
        <v>0</v>
      </c>
      <c r="AT252" s="87">
        <v>0</v>
      </c>
      <c r="AU252" s="87">
        <v>0</v>
      </c>
      <c r="AV252" s="87">
        <v>0</v>
      </c>
      <c r="AW252" s="88">
        <v>0</v>
      </c>
      <c r="AX252"/>
    </row>
    <row r="253" spans="3:50" hidden="1" x14ac:dyDescent="0.25">
      <c r="C253" s="40" t="s">
        <v>576</v>
      </c>
      <c r="D253" s="41">
        <v>0</v>
      </c>
      <c r="E253" s="87"/>
      <c r="F253" s="87">
        <v>0</v>
      </c>
      <c r="G253" s="87">
        <v>0</v>
      </c>
      <c r="H253" s="87">
        <v>0</v>
      </c>
      <c r="I253" s="87">
        <v>0</v>
      </c>
      <c r="J253" s="87">
        <v>0</v>
      </c>
      <c r="K253" s="87">
        <v>0</v>
      </c>
      <c r="L253" s="87">
        <v>0</v>
      </c>
      <c r="M253" s="88">
        <v>0</v>
      </c>
      <c r="N253"/>
      <c r="P253" s="41">
        <v>0</v>
      </c>
      <c r="Q253" s="87"/>
      <c r="R253" s="87">
        <v>0</v>
      </c>
      <c r="S253" s="87">
        <v>0</v>
      </c>
      <c r="T253" s="87">
        <v>0</v>
      </c>
      <c r="U253" s="87">
        <v>0</v>
      </c>
      <c r="V253" s="87">
        <v>0</v>
      </c>
      <c r="W253" s="87">
        <v>0</v>
      </c>
      <c r="X253" s="87">
        <v>0</v>
      </c>
      <c r="Y253" s="88">
        <v>0</v>
      </c>
      <c r="AA253"/>
      <c r="AB253" s="41">
        <v>0</v>
      </c>
      <c r="AC253" s="87"/>
      <c r="AD253" s="87">
        <v>0</v>
      </c>
      <c r="AE253" s="87">
        <v>0</v>
      </c>
      <c r="AF253" s="87">
        <v>0</v>
      </c>
      <c r="AG253" s="87">
        <v>0</v>
      </c>
      <c r="AH253" s="87">
        <v>0</v>
      </c>
      <c r="AI253" s="87">
        <v>0</v>
      </c>
      <c r="AJ253" s="87">
        <v>0</v>
      </c>
      <c r="AK253" s="88">
        <v>0</v>
      </c>
      <c r="AM253"/>
      <c r="AN253" s="41">
        <v>0</v>
      </c>
      <c r="AO253" s="87"/>
      <c r="AP253" s="87">
        <v>0</v>
      </c>
      <c r="AQ253" s="87">
        <v>0</v>
      </c>
      <c r="AR253" s="87">
        <v>0</v>
      </c>
      <c r="AS253" s="87">
        <v>0</v>
      </c>
      <c r="AT253" s="87">
        <v>0</v>
      </c>
      <c r="AU253" s="87">
        <v>0</v>
      </c>
      <c r="AV253" s="87">
        <v>0</v>
      </c>
      <c r="AW253" s="88">
        <v>0</v>
      </c>
      <c r="AX253"/>
    </row>
    <row r="254" spans="3:50" ht="14.4" thickBot="1" x14ac:dyDescent="0.3">
      <c r="C254" s="40" t="s">
        <v>575</v>
      </c>
      <c r="D254" s="41" t="s">
        <v>70</v>
      </c>
      <c r="E254" s="87"/>
      <c r="F254" s="87">
        <v>-0.39609110252975011</v>
      </c>
      <c r="G254" s="87">
        <v>0.11666449171342808</v>
      </c>
      <c r="H254" s="87">
        <v>1.3556152857309822E-2</v>
      </c>
      <c r="I254" s="87">
        <v>2.5366078634843747E-2</v>
      </c>
      <c r="J254" s="87">
        <v>8.3436410660069571E-2</v>
      </c>
      <c r="K254" s="87">
        <v>-1.4374196564216568E-2</v>
      </c>
      <c r="L254" s="87">
        <v>-1.1028574816219994E-2</v>
      </c>
      <c r="M254" s="88">
        <v>1.7963585835485851E-2</v>
      </c>
      <c r="N254"/>
      <c r="P254" s="41" t="s">
        <v>70</v>
      </c>
      <c r="Q254" s="87"/>
      <c r="R254" s="87">
        <v>-0.40292542013329635</v>
      </c>
      <c r="S254" s="87">
        <v>0.12032765772443943</v>
      </c>
      <c r="T254" s="87">
        <v>2.7000713964480783E-2</v>
      </c>
      <c r="U254" s="87">
        <v>1.3492261223375213E-2</v>
      </c>
      <c r="V254" s="87">
        <v>4.8779036837884426E-2</v>
      </c>
      <c r="W254" s="87">
        <v>-2.7706684206660337E-2</v>
      </c>
      <c r="X254" s="87">
        <v>7.4106987328133034E-3</v>
      </c>
      <c r="Y254" s="88">
        <v>-1.3224666091640191E-2</v>
      </c>
      <c r="AA254"/>
      <c r="AB254" s="41" t="s">
        <v>70</v>
      </c>
      <c r="AC254" s="87"/>
      <c r="AD254" s="87">
        <v>-1.1316802306067908E-2</v>
      </c>
      <c r="AE254" s="87">
        <v>3.2804535634429755E-3</v>
      </c>
      <c r="AF254" s="87">
        <v>1.3264742233836113E-2</v>
      </c>
      <c r="AG254" s="87">
        <v>-1.1580076285805374E-2</v>
      </c>
      <c r="AH254" s="87">
        <v>-3.1988378349838364E-2</v>
      </c>
      <c r="AI254" s="87">
        <v>-1.3526926340572842E-2</v>
      </c>
      <c r="AJ254" s="87">
        <v>1.8644900226117977E-2</v>
      </c>
      <c r="AK254" s="88">
        <v>-3.0637885638638562E-2</v>
      </c>
      <c r="AM254"/>
      <c r="AN254" s="41" t="s">
        <v>70</v>
      </c>
      <c r="AO254" s="87"/>
      <c r="AP254" s="87">
        <v>-0.39833343818262867</v>
      </c>
      <c r="AQ254" s="87">
        <v>0.19067781808581152</v>
      </c>
      <c r="AR254" s="87">
        <v>-1.144931918599279E-2</v>
      </c>
      <c r="AS254" s="87">
        <v>1.5602696053850007E-2</v>
      </c>
      <c r="AT254" s="87">
        <v>6.2321169249458741E-2</v>
      </c>
      <c r="AU254" s="87">
        <v>2.0396786642332465E-2</v>
      </c>
      <c r="AV254" s="87">
        <v>-4.5085647392084316E-2</v>
      </c>
      <c r="AW254" s="88">
        <v>1.502298308410821E-2</v>
      </c>
      <c r="AX254"/>
    </row>
    <row r="255" spans="3:50" ht="14.4" hidden="1" thickBot="1" x14ac:dyDescent="0.3">
      <c r="C255" s="40" t="s">
        <v>576</v>
      </c>
      <c r="D255" s="41" t="s">
        <v>105</v>
      </c>
      <c r="E255" s="87"/>
      <c r="F255" s="87">
        <v>0</v>
      </c>
      <c r="G255" s="87">
        <v>0</v>
      </c>
      <c r="H255" s="87">
        <v>0</v>
      </c>
      <c r="I255" s="87">
        <v>0</v>
      </c>
      <c r="J255" s="87">
        <v>0</v>
      </c>
      <c r="K255" s="87">
        <v>0</v>
      </c>
      <c r="L255" s="87">
        <v>0</v>
      </c>
      <c r="M255" s="88">
        <v>0</v>
      </c>
      <c r="N255"/>
      <c r="P255" s="41" t="s">
        <v>105</v>
      </c>
      <c r="Q255" s="87"/>
      <c r="R255" s="87">
        <v>0</v>
      </c>
      <c r="S255" s="87">
        <v>0</v>
      </c>
      <c r="T255" s="87">
        <v>0</v>
      </c>
      <c r="U255" s="87">
        <v>0</v>
      </c>
      <c r="V255" s="87">
        <v>0</v>
      </c>
      <c r="W255" s="87">
        <v>0</v>
      </c>
      <c r="X255" s="87">
        <v>0</v>
      </c>
      <c r="Y255" s="88">
        <v>0</v>
      </c>
      <c r="AA255"/>
      <c r="AB255" s="41" t="s">
        <v>105</v>
      </c>
      <c r="AC255" s="87"/>
      <c r="AD255" s="87">
        <v>0</v>
      </c>
      <c r="AE255" s="87">
        <v>0</v>
      </c>
      <c r="AF255" s="87">
        <v>0</v>
      </c>
      <c r="AG255" s="87">
        <v>0</v>
      </c>
      <c r="AH255" s="87">
        <v>0</v>
      </c>
      <c r="AI255" s="87">
        <v>0</v>
      </c>
      <c r="AJ255" s="87">
        <v>0</v>
      </c>
      <c r="AK255" s="88">
        <v>0</v>
      </c>
      <c r="AM255"/>
      <c r="AN255" s="41" t="s">
        <v>105</v>
      </c>
      <c r="AO255" s="87"/>
      <c r="AP255" s="87">
        <v>0</v>
      </c>
      <c r="AQ255" s="87">
        <v>0</v>
      </c>
      <c r="AR255" s="87">
        <v>0</v>
      </c>
      <c r="AS255" s="87">
        <v>0</v>
      </c>
      <c r="AT255" s="87">
        <v>0</v>
      </c>
      <c r="AU255" s="87">
        <v>0</v>
      </c>
      <c r="AV255" s="87">
        <v>0</v>
      </c>
      <c r="AW255" s="88">
        <v>0</v>
      </c>
      <c r="AX255"/>
    </row>
    <row r="256" spans="3:50" ht="14.4" thickBot="1" x14ac:dyDescent="0.3">
      <c r="D256" s="93" t="s">
        <v>91</v>
      </c>
      <c r="E256" s="98"/>
      <c r="F256" s="98">
        <v>-0.39968972200428021</v>
      </c>
      <c r="G256" s="98">
        <v>0.30614964197127859</v>
      </c>
      <c r="H256" s="98">
        <v>0.17845454314976261</v>
      </c>
      <c r="I256" s="98">
        <v>-7.9459802146655156E-2</v>
      </c>
      <c r="J256" s="98">
        <v>-7.6286014177619266E-2</v>
      </c>
      <c r="K256" s="98">
        <v>6.4326190664597327E-2</v>
      </c>
      <c r="L256" s="98">
        <v>0.144766007301244</v>
      </c>
      <c r="M256" s="99">
        <v>-0.24797346208798143</v>
      </c>
      <c r="N256"/>
      <c r="P256" s="93" t="s">
        <v>91</v>
      </c>
      <c r="Q256" s="98"/>
      <c r="R256" s="98">
        <v>-0.46058291896375458</v>
      </c>
      <c r="S256" s="98">
        <v>0.29956965911790467</v>
      </c>
      <c r="T256" s="98">
        <v>0.3505776826459619</v>
      </c>
      <c r="U256" s="98">
        <v>-0.14398283323723149</v>
      </c>
      <c r="V256" s="98">
        <v>-0.16570630587930679</v>
      </c>
      <c r="W256" s="98">
        <v>2.041322311540994E-2</v>
      </c>
      <c r="X256" s="98">
        <v>0.30675670246924924</v>
      </c>
      <c r="Y256" s="99">
        <v>-0.31103581024221549</v>
      </c>
      <c r="AA256"/>
      <c r="AB256" s="93" t="s">
        <v>91</v>
      </c>
      <c r="AC256" s="98"/>
      <c r="AD256" s="98">
        <v>-0.10143620589469327</v>
      </c>
      <c r="AE256" s="98">
        <v>-5.0376944891576958E-3</v>
      </c>
      <c r="AF256" s="98">
        <v>0.14605836134854222</v>
      </c>
      <c r="AG256" s="98">
        <v>-7.0092573079416742E-2</v>
      </c>
      <c r="AH256" s="98">
        <v>-9.6805172460474154E-2</v>
      </c>
      <c r="AI256" s="98">
        <v>-4.1258937282908303E-2</v>
      </c>
      <c r="AJ256" s="98">
        <v>0.14150550779359206</v>
      </c>
      <c r="AK256" s="99">
        <v>-8.3856546245462349E-2</v>
      </c>
      <c r="AM256"/>
      <c r="AN256" s="93" t="s">
        <v>91</v>
      </c>
      <c r="AO256" s="98"/>
      <c r="AP256" s="98">
        <v>-0.42713576933014163</v>
      </c>
      <c r="AQ256" s="98">
        <v>0.33162261625475264</v>
      </c>
      <c r="AR256" s="98">
        <v>0.28913343836368832</v>
      </c>
      <c r="AS256" s="98">
        <v>-9.7510341479396079E-2</v>
      </c>
      <c r="AT256" s="98">
        <v>-9.3014202192071571E-2</v>
      </c>
      <c r="AU256" s="98">
        <v>0.14003117289467593</v>
      </c>
      <c r="AV256" s="98">
        <v>0.2109873647659386</v>
      </c>
      <c r="AW256" s="99">
        <v>-0.28137459952499844</v>
      </c>
      <c r="AX256"/>
    </row>
    <row r="257" spans="3:50" x14ac:dyDescent="0.25">
      <c r="N257"/>
      <c r="AA257"/>
      <c r="AM257"/>
      <c r="AX257"/>
    </row>
    <row r="258" spans="3:50" x14ac:dyDescent="0.25">
      <c r="N258"/>
      <c r="AA258"/>
      <c r="AM258"/>
      <c r="AX258"/>
    </row>
    <row r="259" spans="3:50" ht="14.4" thickBot="1" x14ac:dyDescent="0.3">
      <c r="D259" s="36" t="s">
        <v>371</v>
      </c>
      <c r="N259"/>
      <c r="P259" s="36" t="s">
        <v>372</v>
      </c>
      <c r="AA259"/>
      <c r="AB259" s="36" t="s">
        <v>449</v>
      </c>
      <c r="AM259"/>
      <c r="AN259" s="36" t="s">
        <v>439</v>
      </c>
      <c r="AX259"/>
    </row>
    <row r="260" spans="3:50" x14ac:dyDescent="0.25">
      <c r="D260" s="37"/>
      <c r="E260" s="38" t="s">
        <v>531</v>
      </c>
      <c r="F260" s="38" t="s">
        <v>532</v>
      </c>
      <c r="G260" s="38" t="s">
        <v>533</v>
      </c>
      <c r="H260" s="38" t="s">
        <v>534</v>
      </c>
      <c r="I260" s="38" t="s">
        <v>535</v>
      </c>
      <c r="J260" s="38" t="s">
        <v>536</v>
      </c>
      <c r="K260" s="38" t="s">
        <v>537</v>
      </c>
      <c r="L260" s="38" t="s">
        <v>538</v>
      </c>
      <c r="M260" s="39" t="s">
        <v>539</v>
      </c>
      <c r="N260"/>
      <c r="P260" s="37"/>
      <c r="Q260" s="38" t="s">
        <v>531</v>
      </c>
      <c r="R260" s="38" t="s">
        <v>532</v>
      </c>
      <c r="S260" s="38" t="s">
        <v>533</v>
      </c>
      <c r="T260" s="38" t="s">
        <v>534</v>
      </c>
      <c r="U260" s="38" t="s">
        <v>535</v>
      </c>
      <c r="V260" s="38" t="s">
        <v>536</v>
      </c>
      <c r="W260" s="38" t="s">
        <v>537</v>
      </c>
      <c r="X260" s="38" t="s">
        <v>538</v>
      </c>
      <c r="Y260" s="39" t="s">
        <v>539</v>
      </c>
      <c r="AA260"/>
      <c r="AB260" s="37"/>
      <c r="AC260" s="38" t="s">
        <v>531</v>
      </c>
      <c r="AD260" s="38" t="s">
        <v>532</v>
      </c>
      <c r="AE260" s="38" t="s">
        <v>533</v>
      </c>
      <c r="AF260" s="38" t="s">
        <v>534</v>
      </c>
      <c r="AG260" s="38" t="s">
        <v>535</v>
      </c>
      <c r="AH260" s="38" t="s">
        <v>536</v>
      </c>
      <c r="AI260" s="38" t="s">
        <v>537</v>
      </c>
      <c r="AJ260" s="38" t="s">
        <v>538</v>
      </c>
      <c r="AK260" s="39" t="s">
        <v>539</v>
      </c>
      <c r="AM260"/>
      <c r="AN260" s="37"/>
      <c r="AO260" s="38" t="s">
        <v>531</v>
      </c>
      <c r="AP260" s="38" t="s">
        <v>532</v>
      </c>
      <c r="AQ260" s="38" t="s">
        <v>533</v>
      </c>
      <c r="AR260" s="38" t="s">
        <v>534</v>
      </c>
      <c r="AS260" s="38" t="s">
        <v>535</v>
      </c>
      <c r="AT260" s="38" t="s">
        <v>536</v>
      </c>
      <c r="AU260" s="38" t="s">
        <v>537</v>
      </c>
      <c r="AV260" s="38" t="s">
        <v>538</v>
      </c>
      <c r="AW260" s="39" t="s">
        <v>539</v>
      </c>
      <c r="AX260"/>
    </row>
    <row r="261" spans="3:50" hidden="1" x14ac:dyDescent="0.25">
      <c r="C261" s="40" t="s">
        <v>576</v>
      </c>
      <c r="D261" s="41" t="s">
        <v>315</v>
      </c>
      <c r="E261" s="91"/>
      <c r="F261" s="87"/>
      <c r="G261" s="87"/>
      <c r="H261" s="87"/>
      <c r="I261" s="87">
        <v>0</v>
      </c>
      <c r="J261" s="87">
        <v>0</v>
      </c>
      <c r="K261" s="87">
        <v>0</v>
      </c>
      <c r="L261" s="87">
        <v>0</v>
      </c>
      <c r="M261" s="88">
        <v>0</v>
      </c>
      <c r="N261"/>
      <c r="P261" s="41" t="s">
        <v>315</v>
      </c>
      <c r="Q261" s="91"/>
      <c r="R261" s="87"/>
      <c r="S261" s="87"/>
      <c r="T261" s="87"/>
      <c r="U261" s="87">
        <v>0</v>
      </c>
      <c r="V261" s="87">
        <v>0</v>
      </c>
      <c r="W261" s="87">
        <v>0</v>
      </c>
      <c r="X261" s="87">
        <v>0</v>
      </c>
      <c r="Y261" s="88">
        <v>0</v>
      </c>
      <c r="AA261"/>
      <c r="AB261" s="41" t="s">
        <v>315</v>
      </c>
      <c r="AC261" s="91"/>
      <c r="AD261" s="87"/>
      <c r="AE261" s="87"/>
      <c r="AF261" s="87"/>
      <c r="AG261" s="87">
        <v>0</v>
      </c>
      <c r="AH261" s="87">
        <v>0</v>
      </c>
      <c r="AI261" s="87">
        <v>0</v>
      </c>
      <c r="AJ261" s="87">
        <v>0</v>
      </c>
      <c r="AK261" s="88">
        <v>0</v>
      </c>
      <c r="AM261"/>
      <c r="AN261" s="41" t="s">
        <v>315</v>
      </c>
      <c r="AO261" s="91"/>
      <c r="AP261" s="87"/>
      <c r="AQ261" s="87"/>
      <c r="AR261" s="87"/>
      <c r="AS261" s="87">
        <v>0</v>
      </c>
      <c r="AT261" s="87">
        <v>0</v>
      </c>
      <c r="AU261" s="87">
        <v>0</v>
      </c>
      <c r="AV261" s="87">
        <v>0</v>
      </c>
      <c r="AW261" s="88">
        <v>0</v>
      </c>
      <c r="AX261"/>
    </row>
    <row r="262" spans="3:50" x14ac:dyDescent="0.25">
      <c r="C262" s="40" t="s">
        <v>575</v>
      </c>
      <c r="D262" s="41" t="s">
        <v>129</v>
      </c>
      <c r="E262" s="91"/>
      <c r="F262" s="87"/>
      <c r="G262" s="87"/>
      <c r="H262" s="87"/>
      <c r="I262" s="87">
        <v>-0.85733695652173914</v>
      </c>
      <c r="J262" s="87">
        <v>0.67692307692307696</v>
      </c>
      <c r="K262" s="87">
        <v>7.9090909090909083</v>
      </c>
      <c r="L262" s="87">
        <v>-1</v>
      </c>
      <c r="M262" s="88">
        <v>-1</v>
      </c>
      <c r="N262"/>
      <c r="P262" s="41" t="s">
        <v>129</v>
      </c>
      <c r="Q262" s="91"/>
      <c r="R262" s="87"/>
      <c r="S262" s="87"/>
      <c r="T262" s="87"/>
      <c r="U262" s="87">
        <v>-0.89081396275692726</v>
      </c>
      <c r="V262" s="87">
        <v>0.33833955282171257</v>
      </c>
      <c r="W262" s="87">
        <v>4.9162261077756444</v>
      </c>
      <c r="X262" s="87">
        <v>-1</v>
      </c>
      <c r="Y262" s="88">
        <v>-1</v>
      </c>
      <c r="AA262"/>
      <c r="AB262" s="41" t="s">
        <v>129</v>
      </c>
      <c r="AC262" s="91"/>
      <c r="AD262" s="87"/>
      <c r="AE262" s="87"/>
      <c r="AF262" s="87"/>
      <c r="AG262" s="87">
        <v>-0.23465787227712831</v>
      </c>
      <c r="AH262" s="87">
        <v>-0.20190760611549252</v>
      </c>
      <c r="AI262" s="87">
        <v>-0.33593380422926444</v>
      </c>
      <c r="AJ262" s="87">
        <v>-1</v>
      </c>
      <c r="AK262" s="88">
        <v>-1</v>
      </c>
      <c r="AM262"/>
      <c r="AN262" s="41" t="s">
        <v>129</v>
      </c>
      <c r="AO262" s="91"/>
      <c r="AP262" s="87"/>
      <c r="AQ262" s="87"/>
      <c r="AR262" s="87"/>
      <c r="AS262" s="87">
        <v>-0.86992939395497393</v>
      </c>
      <c r="AT262" s="87">
        <v>0.46412640750057177</v>
      </c>
      <c r="AU262" s="87">
        <v>7.2142803324144289</v>
      </c>
      <c r="AV262" s="87">
        <v>-1</v>
      </c>
      <c r="AW262" s="88">
        <v>-1</v>
      </c>
      <c r="AX262"/>
    </row>
    <row r="263" spans="3:50" x14ac:dyDescent="0.25">
      <c r="C263" s="40" t="s">
        <v>575</v>
      </c>
      <c r="D263" s="41" t="s">
        <v>46</v>
      </c>
      <c r="E263" s="91"/>
      <c r="F263" s="87"/>
      <c r="G263" s="87"/>
      <c r="H263" s="87"/>
      <c r="I263" s="87">
        <v>-9.1954022988505635E-2</v>
      </c>
      <c r="J263" s="87">
        <v>0.41577060931899612</v>
      </c>
      <c r="K263" s="87">
        <v>4.3165467625899012E-2</v>
      </c>
      <c r="L263" s="87">
        <v>4.552088737201343E-2</v>
      </c>
      <c r="M263" s="88">
        <v>-0.19831223628691996</v>
      </c>
      <c r="N263"/>
      <c r="P263" s="41" t="s">
        <v>46</v>
      </c>
      <c r="Q263" s="91"/>
      <c r="R263" s="87"/>
      <c r="S263" s="87"/>
      <c r="T263" s="87"/>
      <c r="U263" s="87">
        <v>-0.15489570131493691</v>
      </c>
      <c r="V263" s="87">
        <v>0.32648670324247608</v>
      </c>
      <c r="W263" s="87">
        <v>-2.0544349055330313E-2</v>
      </c>
      <c r="X263" s="87">
        <v>-2.27702464873073E-2</v>
      </c>
      <c r="Y263" s="88">
        <v>-0.24827587343017665</v>
      </c>
      <c r="AA263"/>
      <c r="AB263" s="41" t="s">
        <v>46</v>
      </c>
      <c r="AC263" s="91"/>
      <c r="AD263" s="87"/>
      <c r="AE263" s="87"/>
      <c r="AF263" s="87"/>
      <c r="AG263" s="87">
        <v>-6.9315519169613982E-2</v>
      </c>
      <c r="AH263" s="87">
        <v>-6.3063822266706593E-2</v>
      </c>
      <c r="AI263" s="87">
        <v>-6.1073548404764755E-2</v>
      </c>
      <c r="AJ263" s="87">
        <v>-6.5317809222324774E-2</v>
      </c>
      <c r="AK263" s="88">
        <v>-6.2323063173430837E-2</v>
      </c>
      <c r="AM263"/>
      <c r="AN263" s="41" t="s">
        <v>46</v>
      </c>
      <c r="AO263" s="91"/>
      <c r="AP263" s="87"/>
      <c r="AQ263" s="87"/>
      <c r="AR263" s="87"/>
      <c r="AS263" s="87">
        <v>-8.0479292291207871E-2</v>
      </c>
      <c r="AT263" s="87">
        <v>0.45997563581525736</v>
      </c>
      <c r="AU263" s="87">
        <v>8.2350999702126781E-2</v>
      </c>
      <c r="AV263" s="87">
        <v>4.9068848396343956E-2</v>
      </c>
      <c r="AW263" s="88">
        <v>-0.19472797839645128</v>
      </c>
      <c r="AX263"/>
    </row>
    <row r="264" spans="3:50" x14ac:dyDescent="0.25">
      <c r="C264" s="40" t="s">
        <v>575</v>
      </c>
      <c r="D264" s="41" t="s">
        <v>564</v>
      </c>
      <c r="E264" s="91"/>
      <c r="F264" s="87"/>
      <c r="G264" s="87"/>
      <c r="H264" s="87"/>
      <c r="I264" s="87">
        <v>0</v>
      </c>
      <c r="J264" s="87">
        <v>0</v>
      </c>
      <c r="K264" s="87">
        <v>0</v>
      </c>
      <c r="L264" s="87">
        <v>0</v>
      </c>
      <c r="M264" s="88">
        <v>-1</v>
      </c>
      <c r="N264"/>
      <c r="P264" s="41" t="s">
        <v>564</v>
      </c>
      <c r="Q264" s="91"/>
      <c r="R264" s="87"/>
      <c r="S264" s="87"/>
      <c r="T264" s="87"/>
      <c r="U264" s="87">
        <v>0</v>
      </c>
      <c r="V264" s="87">
        <v>0</v>
      </c>
      <c r="W264" s="87">
        <v>0</v>
      </c>
      <c r="X264" s="87">
        <v>0</v>
      </c>
      <c r="Y264" s="88">
        <v>-1</v>
      </c>
      <c r="AA264"/>
      <c r="AB264" s="41" t="s">
        <v>564</v>
      </c>
      <c r="AC264" s="91"/>
      <c r="AD264" s="87"/>
      <c r="AE264" s="87"/>
      <c r="AF264" s="87"/>
      <c r="AG264" s="87">
        <v>0</v>
      </c>
      <c r="AH264" s="87">
        <v>0</v>
      </c>
      <c r="AI264" s="87">
        <v>0</v>
      </c>
      <c r="AJ264" s="87">
        <v>0</v>
      </c>
      <c r="AK264" s="88">
        <v>-1</v>
      </c>
      <c r="AM264"/>
      <c r="AN264" s="41" t="s">
        <v>564</v>
      </c>
      <c r="AO264" s="91"/>
      <c r="AP264" s="87"/>
      <c r="AQ264" s="87"/>
      <c r="AR264" s="87"/>
      <c r="AS264" s="87">
        <v>0</v>
      </c>
      <c r="AT264" s="87">
        <v>0</v>
      </c>
      <c r="AU264" s="87">
        <v>0</v>
      </c>
      <c r="AV264" s="87">
        <v>0</v>
      </c>
      <c r="AW264" s="88">
        <v>-1</v>
      </c>
      <c r="AX264"/>
    </row>
    <row r="265" spans="3:50" x14ac:dyDescent="0.25">
      <c r="C265" s="40" t="s">
        <v>575</v>
      </c>
      <c r="D265" s="41" t="s">
        <v>120</v>
      </c>
      <c r="E265" s="91"/>
      <c r="F265" s="87"/>
      <c r="G265" s="87"/>
      <c r="H265" s="87"/>
      <c r="I265" s="87">
        <v>0</v>
      </c>
      <c r="J265" s="87">
        <v>2.9285714285714284</v>
      </c>
      <c r="K265" s="87">
        <v>0.86029411764705865</v>
      </c>
      <c r="L265" s="87">
        <v>-1</v>
      </c>
      <c r="M265" s="88">
        <v>-1</v>
      </c>
      <c r="N265"/>
      <c r="P265" s="41" t="s">
        <v>120</v>
      </c>
      <c r="Q265" s="91"/>
      <c r="R265" s="87"/>
      <c r="S265" s="87"/>
      <c r="T265" s="87"/>
      <c r="U265" s="87">
        <v>0</v>
      </c>
      <c r="V265" s="87">
        <v>2.7737700392857136</v>
      </c>
      <c r="W265" s="87">
        <v>0.7686263595065066</v>
      </c>
      <c r="X265" s="87">
        <v>-1</v>
      </c>
      <c r="Y265" s="88">
        <v>-1</v>
      </c>
      <c r="AA265"/>
      <c r="AB265" s="41" t="s">
        <v>120</v>
      </c>
      <c r="AC265" s="91"/>
      <c r="AD265" s="87"/>
      <c r="AE265" s="87"/>
      <c r="AF265" s="87"/>
      <c r="AG265" s="87">
        <v>0</v>
      </c>
      <c r="AH265" s="87">
        <v>-3.9403990000000166E-2</v>
      </c>
      <c r="AI265" s="87">
        <v>-4.927594903998056E-2</v>
      </c>
      <c r="AJ265" s="87">
        <v>-1</v>
      </c>
      <c r="AK265" s="88">
        <v>-1</v>
      </c>
      <c r="AM265"/>
      <c r="AN265" s="41" t="s">
        <v>120</v>
      </c>
      <c r="AO265" s="91"/>
      <c r="AP265" s="87"/>
      <c r="AQ265" s="87"/>
      <c r="AR265" s="87"/>
      <c r="AS265" s="87">
        <v>0</v>
      </c>
      <c r="AT265" s="87">
        <v>2.9285714285714293</v>
      </c>
      <c r="AU265" s="87">
        <v>0.80809492177657649</v>
      </c>
      <c r="AV265" s="87">
        <v>-1</v>
      </c>
      <c r="AW265" s="88">
        <v>-1</v>
      </c>
      <c r="AX265"/>
    </row>
    <row r="266" spans="3:50" hidden="1" x14ac:dyDescent="0.25">
      <c r="C266" s="40" t="s">
        <v>576</v>
      </c>
      <c r="D266" s="41" t="s">
        <v>121</v>
      </c>
      <c r="E266" s="91"/>
      <c r="F266" s="87"/>
      <c r="G266" s="87"/>
      <c r="H266" s="87"/>
      <c r="I266" s="87">
        <v>0</v>
      </c>
      <c r="J266" s="87">
        <v>0</v>
      </c>
      <c r="K266" s="87">
        <v>0</v>
      </c>
      <c r="L266" s="87">
        <v>0</v>
      </c>
      <c r="M266" s="88">
        <v>0</v>
      </c>
      <c r="N266"/>
      <c r="P266" s="41" t="s">
        <v>121</v>
      </c>
      <c r="Q266" s="91"/>
      <c r="R266" s="87"/>
      <c r="S266" s="87"/>
      <c r="T266" s="87"/>
      <c r="U266" s="87">
        <v>0</v>
      </c>
      <c r="V266" s="87">
        <v>0</v>
      </c>
      <c r="W266" s="87">
        <v>0</v>
      </c>
      <c r="X266" s="87">
        <v>0</v>
      </c>
      <c r="Y266" s="88">
        <v>0</v>
      </c>
      <c r="AA266"/>
      <c r="AB266" s="41" t="s">
        <v>121</v>
      </c>
      <c r="AC266" s="91"/>
      <c r="AD266" s="87"/>
      <c r="AE266" s="87"/>
      <c r="AF266" s="87"/>
      <c r="AG266" s="87">
        <v>0</v>
      </c>
      <c r="AH266" s="87">
        <v>0</v>
      </c>
      <c r="AI266" s="87">
        <v>0</v>
      </c>
      <c r="AJ266" s="87">
        <v>0</v>
      </c>
      <c r="AK266" s="88">
        <v>0</v>
      </c>
      <c r="AM266"/>
      <c r="AN266" s="41" t="s">
        <v>121</v>
      </c>
      <c r="AO266" s="91"/>
      <c r="AP266" s="87"/>
      <c r="AQ266" s="87"/>
      <c r="AR266" s="87"/>
      <c r="AS266" s="87">
        <v>0</v>
      </c>
      <c r="AT266" s="87">
        <v>0</v>
      </c>
      <c r="AU266" s="87">
        <v>0</v>
      </c>
      <c r="AV266" s="87">
        <v>0</v>
      </c>
      <c r="AW266" s="88">
        <v>0</v>
      </c>
      <c r="AX266"/>
    </row>
    <row r="267" spans="3:50" hidden="1" x14ac:dyDescent="0.25">
      <c r="C267" s="40" t="s">
        <v>576</v>
      </c>
      <c r="D267" s="41" t="s">
        <v>119</v>
      </c>
      <c r="E267" s="91"/>
      <c r="F267" s="87"/>
      <c r="G267" s="87"/>
      <c r="H267" s="87"/>
      <c r="I267" s="87">
        <v>0</v>
      </c>
      <c r="J267" s="87">
        <v>0</v>
      </c>
      <c r="K267" s="87">
        <v>0</v>
      </c>
      <c r="L267" s="87">
        <v>0</v>
      </c>
      <c r="M267" s="88">
        <v>0</v>
      </c>
      <c r="N267"/>
      <c r="P267" s="41" t="s">
        <v>119</v>
      </c>
      <c r="Q267" s="91"/>
      <c r="R267" s="87"/>
      <c r="S267" s="87"/>
      <c r="T267" s="87"/>
      <c r="U267" s="87">
        <v>0</v>
      </c>
      <c r="V267" s="87">
        <v>0</v>
      </c>
      <c r="W267" s="87">
        <v>0</v>
      </c>
      <c r="X267" s="87">
        <v>0</v>
      </c>
      <c r="Y267" s="88">
        <v>0</v>
      </c>
      <c r="AA267"/>
      <c r="AB267" s="41" t="s">
        <v>119</v>
      </c>
      <c r="AC267" s="91"/>
      <c r="AD267" s="87"/>
      <c r="AE267" s="87"/>
      <c r="AF267" s="87"/>
      <c r="AG267" s="87">
        <v>0</v>
      </c>
      <c r="AH267" s="87">
        <v>0</v>
      </c>
      <c r="AI267" s="87">
        <v>0</v>
      </c>
      <c r="AJ267" s="87">
        <v>0</v>
      </c>
      <c r="AK267" s="88">
        <v>0</v>
      </c>
      <c r="AM267"/>
      <c r="AN267" s="41" t="s">
        <v>119</v>
      </c>
      <c r="AO267" s="91"/>
      <c r="AP267" s="87"/>
      <c r="AQ267" s="87"/>
      <c r="AR267" s="87"/>
      <c r="AS267" s="87">
        <v>0</v>
      </c>
      <c r="AT267" s="87">
        <v>0</v>
      </c>
      <c r="AU267" s="87">
        <v>0</v>
      </c>
      <c r="AV267" s="87">
        <v>0</v>
      </c>
      <c r="AW267" s="88">
        <v>0</v>
      </c>
      <c r="AX267"/>
    </row>
    <row r="268" spans="3:50" x14ac:dyDescent="0.25">
      <c r="C268" s="40" t="s">
        <v>575</v>
      </c>
      <c r="D268" s="41" t="s">
        <v>118</v>
      </c>
      <c r="E268" s="91"/>
      <c r="F268" s="87"/>
      <c r="G268" s="87"/>
      <c r="H268" s="87"/>
      <c r="I268" s="87">
        <v>1.3643724696356276</v>
      </c>
      <c r="J268" s="87">
        <v>5.5671641791044779</v>
      </c>
      <c r="K268" s="87">
        <v>0.43699999999999983</v>
      </c>
      <c r="L268" s="87">
        <v>-1</v>
      </c>
      <c r="M268" s="88">
        <v>-1</v>
      </c>
      <c r="N268"/>
      <c r="P268" s="41" t="s">
        <v>118</v>
      </c>
      <c r="Q268" s="91"/>
      <c r="R268" s="87"/>
      <c r="S268" s="87"/>
      <c r="T268" s="87"/>
      <c r="U268" s="87">
        <v>1.2715587003038422</v>
      </c>
      <c r="V268" s="87">
        <v>5.3083917074626861</v>
      </c>
      <c r="W268" s="87">
        <v>0.38037646636999978</v>
      </c>
      <c r="X268" s="87">
        <v>-1</v>
      </c>
      <c r="Y268" s="88">
        <v>-1</v>
      </c>
      <c r="AA268"/>
      <c r="AB268" s="41" t="s">
        <v>118</v>
      </c>
      <c r="AC268" s="91"/>
      <c r="AD268" s="87"/>
      <c r="AE268" s="87"/>
      <c r="AF268" s="87"/>
      <c r="AG268" s="87">
        <v>-3.9255138741354445E-2</v>
      </c>
      <c r="AH268" s="87">
        <v>-3.9403989999999944E-2</v>
      </c>
      <c r="AI268" s="87">
        <v>-3.9403990000000055E-2</v>
      </c>
      <c r="AJ268" s="87">
        <v>-1</v>
      </c>
      <c r="AK268" s="88">
        <v>-1</v>
      </c>
      <c r="AM268"/>
      <c r="AN268" s="41" t="s">
        <v>118</v>
      </c>
      <c r="AO268" s="91"/>
      <c r="AP268" s="87"/>
      <c r="AQ268" s="87"/>
      <c r="AR268" s="87"/>
      <c r="AS268" s="87">
        <v>1.328295548013255</v>
      </c>
      <c r="AT268" s="87">
        <v>6.5699271064004163</v>
      </c>
      <c r="AU268" s="87">
        <v>0.82002505247961577</v>
      </c>
      <c r="AV268" s="87">
        <v>-1</v>
      </c>
      <c r="AW268" s="88">
        <v>-1</v>
      </c>
      <c r="AX268"/>
    </row>
    <row r="269" spans="3:50" x14ac:dyDescent="0.25">
      <c r="C269" s="40" t="s">
        <v>575</v>
      </c>
      <c r="D269" s="41" t="s">
        <v>74</v>
      </c>
      <c r="E269" s="91"/>
      <c r="F269" s="87"/>
      <c r="G269" s="87"/>
      <c r="H269" s="87"/>
      <c r="I269" s="87">
        <v>-0.57859820393193273</v>
      </c>
      <c r="J269" s="87">
        <v>-0.80105221274150051</v>
      </c>
      <c r="K269" s="87">
        <v>1.0928143712574849</v>
      </c>
      <c r="L269" s="87">
        <v>1.4377465483234717</v>
      </c>
      <c r="M269" s="88">
        <v>0.45270702675028773</v>
      </c>
      <c r="N269"/>
      <c r="P269" s="41" t="s">
        <v>74</v>
      </c>
      <c r="Q269" s="91"/>
      <c r="R269" s="87"/>
      <c r="S269" s="87"/>
      <c r="T269" s="87"/>
      <c r="U269" s="87">
        <v>-0.62062350657574472</v>
      </c>
      <c r="V269" s="87">
        <v>-0.81256686451567939</v>
      </c>
      <c r="W269" s="87">
        <v>0.95009299074850273</v>
      </c>
      <c r="X269" s="87">
        <v>1.3650152850252013</v>
      </c>
      <c r="Y269" s="88">
        <v>0.43895425997851922</v>
      </c>
      <c r="AA269"/>
      <c r="AB269" s="41" t="s">
        <v>74</v>
      </c>
      <c r="AC269" s="91"/>
      <c r="AD269" s="87"/>
      <c r="AE269" s="87"/>
      <c r="AF269" s="87"/>
      <c r="AG269" s="87">
        <v>-9.9727393276282661E-2</v>
      </c>
      <c r="AH269" s="87">
        <v>-5.7877757440033317E-2</v>
      </c>
      <c r="AI269" s="87">
        <v>-6.8195910000000248E-2</v>
      </c>
      <c r="AJ269" s="87">
        <v>-2.9835449197247343E-2</v>
      </c>
      <c r="AK269" s="88">
        <v>-9.4669926685309047E-3</v>
      </c>
      <c r="AM269"/>
      <c r="AN269" s="41" t="s">
        <v>74</v>
      </c>
      <c r="AO269" s="91"/>
      <c r="AP269" s="87"/>
      <c r="AQ269" s="87"/>
      <c r="AR269" s="87"/>
      <c r="AS269" s="87">
        <v>-0.56038103895675828</v>
      </c>
      <c r="AT269" s="87">
        <v>-0.80105221274150051</v>
      </c>
      <c r="AU269" s="87">
        <v>1.7893155355954762</v>
      </c>
      <c r="AV269" s="87">
        <v>2.1318625996826372</v>
      </c>
      <c r="AW269" s="88">
        <v>0.81627807041094202</v>
      </c>
      <c r="AX269"/>
    </row>
    <row r="270" spans="3:50" x14ac:dyDescent="0.25">
      <c r="C270" s="40" t="s">
        <v>575</v>
      </c>
      <c r="D270" s="41" t="s">
        <v>168</v>
      </c>
      <c r="E270" s="91"/>
      <c r="F270" s="87"/>
      <c r="G270" s="87"/>
      <c r="H270" s="87"/>
      <c r="I270" s="87">
        <v>2.9619047619047625</v>
      </c>
      <c r="J270" s="87">
        <v>-0.50607287449392713</v>
      </c>
      <c r="K270" s="87">
        <v>8.6614173228346525E-2</v>
      </c>
      <c r="L270" s="87">
        <v>1.2596237623762376</v>
      </c>
      <c r="M270" s="88">
        <v>-0.24455528846153862</v>
      </c>
      <c r="N270"/>
      <c r="P270" s="41" t="s">
        <v>168</v>
      </c>
      <c r="Q270" s="91"/>
      <c r="R270" s="87"/>
      <c r="S270" s="87"/>
      <c r="T270" s="87"/>
      <c r="U270" s="87">
        <v>4.2584583156209401</v>
      </c>
      <c r="V270" s="87">
        <v>-0.54761409185180332</v>
      </c>
      <c r="W270" s="87">
        <v>-0.24005335909816872</v>
      </c>
      <c r="X270" s="87">
        <v>1.437830326599526</v>
      </c>
      <c r="Y270" s="88">
        <v>-0.37436772835042287</v>
      </c>
      <c r="AA270"/>
      <c r="AB270" s="41" t="s">
        <v>168</v>
      </c>
      <c r="AC270" s="91"/>
      <c r="AD270" s="87"/>
      <c r="AE270" s="87"/>
      <c r="AF270" s="87"/>
      <c r="AG270" s="87">
        <v>0.32725510370240074</v>
      </c>
      <c r="AH270" s="87">
        <v>-8.4103940060618165E-2</v>
      </c>
      <c r="AI270" s="87">
        <v>-0.30062881598164815</v>
      </c>
      <c r="AJ270" s="87">
        <v>7.8865591338924901E-2</v>
      </c>
      <c r="AK270" s="88">
        <v>-0.17183579143008576</v>
      </c>
      <c r="AM270"/>
      <c r="AN270" s="41" t="s">
        <v>168</v>
      </c>
      <c r="AO270" s="91"/>
      <c r="AP270" s="87"/>
      <c r="AQ270" s="87"/>
      <c r="AR270" s="87"/>
      <c r="AS270" s="87">
        <v>2.5941304953643232</v>
      </c>
      <c r="AT270" s="87">
        <v>-0.37389182763414941</v>
      </c>
      <c r="AU270" s="87">
        <v>0.40947544610717723</v>
      </c>
      <c r="AV270" s="87">
        <v>0.67677159061937431</v>
      </c>
      <c r="AW270" s="88">
        <v>-0.32042258396940226</v>
      </c>
      <c r="AX270"/>
    </row>
    <row r="271" spans="3:50" x14ac:dyDescent="0.25">
      <c r="C271" s="40" t="s">
        <v>575</v>
      </c>
      <c r="D271" s="41" t="s">
        <v>75</v>
      </c>
      <c r="E271" s="91"/>
      <c r="F271" s="87"/>
      <c r="G271" s="87"/>
      <c r="H271" s="87"/>
      <c r="I271" s="87">
        <v>-1.0030228084638604E-2</v>
      </c>
      <c r="J271" s="87">
        <v>-3.0360275266495873E-2</v>
      </c>
      <c r="K271" s="87">
        <v>-7.1280991735537147E-2</v>
      </c>
      <c r="L271" s="87">
        <v>0.19571519959058348</v>
      </c>
      <c r="M271" s="88">
        <v>1.2497015961137947E-2</v>
      </c>
      <c r="N271"/>
      <c r="P271" s="41" t="s">
        <v>75</v>
      </c>
      <c r="Q271" s="91"/>
      <c r="R271" s="87"/>
      <c r="S271" s="87"/>
      <c r="T271" s="87"/>
      <c r="U271" s="87">
        <v>-5.3650133146297074E-2</v>
      </c>
      <c r="V271" s="87">
        <v>-4.7760578338976178E-2</v>
      </c>
      <c r="W271" s="87">
        <v>-8.470497095579177E-2</v>
      </c>
      <c r="X271" s="87">
        <v>0.11562160433354229</v>
      </c>
      <c r="Y271" s="88">
        <v>-3.8012823068640511E-2</v>
      </c>
      <c r="AA271"/>
      <c r="AB271" s="41" t="s">
        <v>75</v>
      </c>
      <c r="AC271" s="91"/>
      <c r="AD271" s="87"/>
      <c r="AE271" s="87"/>
      <c r="AF271" s="87"/>
      <c r="AG271" s="87">
        <v>-4.4061855522380289E-2</v>
      </c>
      <c r="AH271" s="87">
        <v>-1.7945121913463979E-2</v>
      </c>
      <c r="AI271" s="87">
        <v>-1.4454295756625712E-2</v>
      </c>
      <c r="AJ271" s="87">
        <v>-6.6983839700679226E-2</v>
      </c>
      <c r="AK271" s="88">
        <v>-4.9886407795316612E-2</v>
      </c>
      <c r="AM271"/>
      <c r="AN271" s="41" t="s">
        <v>75</v>
      </c>
      <c r="AO271" s="91"/>
      <c r="AP271" s="87"/>
      <c r="AQ271" s="87"/>
      <c r="AR271" s="87"/>
      <c r="AS271" s="87">
        <v>7.0479134614824357E-2</v>
      </c>
      <c r="AT271" s="87">
        <v>1.8562770623166136E-2</v>
      </c>
      <c r="AU271" s="87">
        <v>3.4666997726383597E-2</v>
      </c>
      <c r="AV271" s="87">
        <v>0.20598222981146352</v>
      </c>
      <c r="AW271" s="88">
        <v>1.734256287451208E-2</v>
      </c>
      <c r="AX271"/>
    </row>
    <row r="272" spans="3:50" x14ac:dyDescent="0.25">
      <c r="C272" s="40" t="s">
        <v>575</v>
      </c>
      <c r="D272" s="41" t="s">
        <v>130</v>
      </c>
      <c r="E272" s="91"/>
      <c r="F272" s="87"/>
      <c r="G272" s="87"/>
      <c r="H272" s="87"/>
      <c r="I272" s="87">
        <v>0.11675126903553301</v>
      </c>
      <c r="J272" s="87">
        <v>0.24999999999999978</v>
      </c>
      <c r="K272" s="87">
        <v>4.5454545454545414E-2</v>
      </c>
      <c r="L272" s="87">
        <v>-1</v>
      </c>
      <c r="M272" s="88">
        <v>-1</v>
      </c>
      <c r="N272"/>
      <c r="P272" s="41" t="s">
        <v>130</v>
      </c>
      <c r="Q272" s="91"/>
      <c r="R272" s="87"/>
      <c r="S272" s="87"/>
      <c r="T272" s="87"/>
      <c r="U272" s="87">
        <v>7.2746813197969384E-2</v>
      </c>
      <c r="V272" s="87">
        <v>0.20074501249999965</v>
      </c>
      <c r="W272" s="87">
        <v>4.2594649999998513E-3</v>
      </c>
      <c r="X272" s="87">
        <v>-1</v>
      </c>
      <c r="Y272" s="88">
        <v>-1</v>
      </c>
      <c r="AA272"/>
      <c r="AB272" s="41" t="s">
        <v>130</v>
      </c>
      <c r="AC272" s="91"/>
      <c r="AD272" s="87"/>
      <c r="AE272" s="87"/>
      <c r="AF272" s="87"/>
      <c r="AG272" s="87">
        <v>-3.9403990000000055E-2</v>
      </c>
      <c r="AH272" s="87">
        <v>-3.9403990000000166E-2</v>
      </c>
      <c r="AI272" s="87">
        <v>-3.9403990000000055E-2</v>
      </c>
      <c r="AJ272" s="87">
        <v>-1</v>
      </c>
      <c r="AK272" s="88">
        <v>-1</v>
      </c>
      <c r="AM272"/>
      <c r="AN272" s="41" t="s">
        <v>130</v>
      </c>
      <c r="AO272" s="91"/>
      <c r="AP272" s="87"/>
      <c r="AQ272" s="87"/>
      <c r="AR272" s="87"/>
      <c r="AS272" s="87">
        <v>0.11675126903553301</v>
      </c>
      <c r="AT272" s="87">
        <v>0.25</v>
      </c>
      <c r="AU272" s="87">
        <v>4.5454545454545414E-2</v>
      </c>
      <c r="AV272" s="87">
        <v>-1</v>
      </c>
      <c r="AW272" s="88">
        <v>-1</v>
      </c>
      <c r="AX272"/>
    </row>
    <row r="273" spans="3:50" hidden="1" x14ac:dyDescent="0.25">
      <c r="C273" s="40" t="s">
        <v>576</v>
      </c>
      <c r="D273" s="41" t="s">
        <v>144</v>
      </c>
      <c r="E273" s="91"/>
      <c r="F273" s="87"/>
      <c r="G273" s="87"/>
      <c r="H273" s="87"/>
      <c r="I273" s="87">
        <v>0</v>
      </c>
      <c r="J273" s="87">
        <v>0</v>
      </c>
      <c r="K273" s="87">
        <v>0</v>
      </c>
      <c r="L273" s="87">
        <v>0</v>
      </c>
      <c r="M273" s="88">
        <v>0</v>
      </c>
      <c r="N273"/>
      <c r="P273" s="41" t="s">
        <v>144</v>
      </c>
      <c r="Q273" s="91"/>
      <c r="R273" s="87"/>
      <c r="S273" s="87"/>
      <c r="T273" s="87"/>
      <c r="U273" s="87">
        <v>0</v>
      </c>
      <c r="V273" s="87">
        <v>0</v>
      </c>
      <c r="W273" s="87">
        <v>0</v>
      </c>
      <c r="X273" s="87">
        <v>0</v>
      </c>
      <c r="Y273" s="88">
        <v>0</v>
      </c>
      <c r="AA273"/>
      <c r="AB273" s="41" t="s">
        <v>144</v>
      </c>
      <c r="AC273" s="91"/>
      <c r="AD273" s="87"/>
      <c r="AE273" s="87"/>
      <c r="AF273" s="87"/>
      <c r="AG273" s="87">
        <v>0</v>
      </c>
      <c r="AH273" s="87">
        <v>0</v>
      </c>
      <c r="AI273" s="87">
        <v>0</v>
      </c>
      <c r="AJ273" s="87">
        <v>0</v>
      </c>
      <c r="AK273" s="88">
        <v>0</v>
      </c>
      <c r="AM273"/>
      <c r="AN273" s="41" t="s">
        <v>144</v>
      </c>
      <c r="AO273" s="91"/>
      <c r="AP273" s="87"/>
      <c r="AQ273" s="87"/>
      <c r="AR273" s="87"/>
      <c r="AS273" s="87">
        <v>0</v>
      </c>
      <c r="AT273" s="87">
        <v>0</v>
      </c>
      <c r="AU273" s="87">
        <v>0</v>
      </c>
      <c r="AV273" s="87">
        <v>0</v>
      </c>
      <c r="AW273" s="88">
        <v>0</v>
      </c>
      <c r="AX273"/>
    </row>
    <row r="274" spans="3:50" x14ac:dyDescent="0.25">
      <c r="C274" s="40" t="s">
        <v>575</v>
      </c>
      <c r="D274" s="41" t="s">
        <v>422</v>
      </c>
      <c r="E274" s="91"/>
      <c r="F274" s="87"/>
      <c r="G274" s="87"/>
      <c r="H274" s="87"/>
      <c r="I274" s="87">
        <v>-1</v>
      </c>
      <c r="J274" s="87">
        <v>-1</v>
      </c>
      <c r="K274" s="87">
        <v>-1</v>
      </c>
      <c r="L274" s="87">
        <v>-1</v>
      </c>
      <c r="M274" s="88">
        <v>0</v>
      </c>
      <c r="N274"/>
      <c r="P274" s="41" t="s">
        <v>422</v>
      </c>
      <c r="Q274" s="91"/>
      <c r="R274" s="87"/>
      <c r="S274" s="87"/>
      <c r="T274" s="87"/>
      <c r="U274" s="87">
        <v>-1</v>
      </c>
      <c r="V274" s="87">
        <v>-1</v>
      </c>
      <c r="W274" s="87">
        <v>-1</v>
      </c>
      <c r="X274" s="87">
        <v>-1</v>
      </c>
      <c r="Y274" s="88">
        <v>0</v>
      </c>
      <c r="AA274"/>
      <c r="AB274" s="41" t="s">
        <v>422</v>
      </c>
      <c r="AC274" s="91"/>
      <c r="AD274" s="87"/>
      <c r="AE274" s="87"/>
      <c r="AF274" s="87"/>
      <c r="AG274" s="87">
        <v>-1</v>
      </c>
      <c r="AH274" s="87">
        <v>-1</v>
      </c>
      <c r="AI274" s="87">
        <v>-1</v>
      </c>
      <c r="AJ274" s="87">
        <v>-1</v>
      </c>
      <c r="AK274" s="88">
        <v>0</v>
      </c>
      <c r="AM274"/>
      <c r="AN274" s="41" t="s">
        <v>422</v>
      </c>
      <c r="AO274" s="91"/>
      <c r="AP274" s="87"/>
      <c r="AQ274" s="87"/>
      <c r="AR274" s="87"/>
      <c r="AS274" s="87">
        <v>-1</v>
      </c>
      <c r="AT274" s="87">
        <v>-1</v>
      </c>
      <c r="AU274" s="87">
        <v>-1</v>
      </c>
      <c r="AV274" s="87">
        <v>-1</v>
      </c>
      <c r="AW274" s="88">
        <v>0</v>
      </c>
      <c r="AX274"/>
    </row>
    <row r="275" spans="3:50" hidden="1" x14ac:dyDescent="0.25">
      <c r="C275" s="40" t="s">
        <v>576</v>
      </c>
      <c r="D275" s="41" t="s">
        <v>76</v>
      </c>
      <c r="E275" s="91"/>
      <c r="F275" s="87"/>
      <c r="G275" s="87"/>
      <c r="H275" s="87"/>
      <c r="I275" s="87">
        <v>0</v>
      </c>
      <c r="J275" s="87">
        <v>0</v>
      </c>
      <c r="K275" s="87">
        <v>0</v>
      </c>
      <c r="L275" s="87">
        <v>0</v>
      </c>
      <c r="M275" s="88">
        <v>0</v>
      </c>
      <c r="N275"/>
      <c r="P275" s="41" t="s">
        <v>76</v>
      </c>
      <c r="Q275" s="91"/>
      <c r="R275" s="87"/>
      <c r="S275" s="87"/>
      <c r="T275" s="87"/>
      <c r="U275" s="87">
        <v>0</v>
      </c>
      <c r="V275" s="87">
        <v>0</v>
      </c>
      <c r="W275" s="87">
        <v>0</v>
      </c>
      <c r="X275" s="87">
        <v>0</v>
      </c>
      <c r="Y275" s="88">
        <v>0</v>
      </c>
      <c r="AA275"/>
      <c r="AB275" s="41" t="s">
        <v>76</v>
      </c>
      <c r="AC275" s="91"/>
      <c r="AD275" s="87"/>
      <c r="AE275" s="87"/>
      <c r="AF275" s="87"/>
      <c r="AG275" s="87">
        <v>0</v>
      </c>
      <c r="AH275" s="87">
        <v>0</v>
      </c>
      <c r="AI275" s="87">
        <v>0</v>
      </c>
      <c r="AJ275" s="87">
        <v>0</v>
      </c>
      <c r="AK275" s="88">
        <v>0</v>
      </c>
      <c r="AM275"/>
      <c r="AN275" s="41" t="s">
        <v>76</v>
      </c>
      <c r="AO275" s="91"/>
      <c r="AP275" s="87"/>
      <c r="AQ275" s="87"/>
      <c r="AR275" s="87"/>
      <c r="AS275" s="87">
        <v>0</v>
      </c>
      <c r="AT275" s="87">
        <v>0</v>
      </c>
      <c r="AU275" s="87">
        <v>0</v>
      </c>
      <c r="AV275" s="87">
        <v>0</v>
      </c>
      <c r="AW275" s="88">
        <v>0</v>
      </c>
      <c r="AX275"/>
    </row>
    <row r="276" spans="3:50" hidden="1" x14ac:dyDescent="0.25">
      <c r="C276" s="40" t="s">
        <v>576</v>
      </c>
      <c r="D276" s="41" t="s">
        <v>123</v>
      </c>
      <c r="E276" s="91"/>
      <c r="F276" s="87"/>
      <c r="G276" s="87"/>
      <c r="H276" s="87"/>
      <c r="I276" s="87">
        <v>0</v>
      </c>
      <c r="J276" s="87">
        <v>0</v>
      </c>
      <c r="K276" s="87">
        <v>0</v>
      </c>
      <c r="L276" s="87">
        <v>0</v>
      </c>
      <c r="M276" s="88">
        <v>0</v>
      </c>
      <c r="N276"/>
      <c r="P276" s="41" t="s">
        <v>123</v>
      </c>
      <c r="Q276" s="91"/>
      <c r="R276" s="87"/>
      <c r="S276" s="87"/>
      <c r="T276" s="87"/>
      <c r="U276" s="87">
        <v>0</v>
      </c>
      <c r="V276" s="87">
        <v>0</v>
      </c>
      <c r="W276" s="87">
        <v>0</v>
      </c>
      <c r="X276" s="87">
        <v>0</v>
      </c>
      <c r="Y276" s="88">
        <v>0</v>
      </c>
      <c r="AA276"/>
      <c r="AB276" s="41" t="s">
        <v>123</v>
      </c>
      <c r="AC276" s="91"/>
      <c r="AD276" s="87"/>
      <c r="AE276" s="87"/>
      <c r="AF276" s="87"/>
      <c r="AG276" s="87">
        <v>0</v>
      </c>
      <c r="AH276" s="87">
        <v>0</v>
      </c>
      <c r="AI276" s="87">
        <v>0</v>
      </c>
      <c r="AJ276" s="87">
        <v>0</v>
      </c>
      <c r="AK276" s="88">
        <v>0</v>
      </c>
      <c r="AM276"/>
      <c r="AN276" s="41" t="s">
        <v>123</v>
      </c>
      <c r="AO276" s="91"/>
      <c r="AP276" s="87"/>
      <c r="AQ276" s="87"/>
      <c r="AR276" s="87"/>
      <c r="AS276" s="87">
        <v>0</v>
      </c>
      <c r="AT276" s="87">
        <v>0</v>
      </c>
      <c r="AU276" s="87">
        <v>0</v>
      </c>
      <c r="AV276" s="87">
        <v>0</v>
      </c>
      <c r="AW276" s="88">
        <v>0</v>
      </c>
      <c r="AX276"/>
    </row>
    <row r="277" spans="3:50" x14ac:dyDescent="0.25">
      <c r="C277" s="40" t="s">
        <v>575</v>
      </c>
      <c r="D277" s="41" t="s">
        <v>77</v>
      </c>
      <c r="E277" s="91"/>
      <c r="F277" s="87"/>
      <c r="G277" s="87"/>
      <c r="H277" s="87"/>
      <c r="I277" s="87">
        <v>0.31428571428571428</v>
      </c>
      <c r="J277" s="87">
        <v>-0.52951388888888884</v>
      </c>
      <c r="K277" s="87">
        <v>-0.33448275862068977</v>
      </c>
      <c r="L277" s="87">
        <v>-1</v>
      </c>
      <c r="M277" s="88">
        <v>-1</v>
      </c>
      <c r="N277"/>
      <c r="P277" s="41" t="s">
        <v>77</v>
      </c>
      <c r="Q277" s="91"/>
      <c r="R277" s="87"/>
      <c r="S277" s="87"/>
      <c r="T277" s="87"/>
      <c r="U277" s="87">
        <v>0.62445809978129296</v>
      </c>
      <c r="V277" s="87">
        <v>-0.53053673847131799</v>
      </c>
      <c r="W277" s="87">
        <v>-0.28966944609064449</v>
      </c>
      <c r="X277" s="87">
        <v>-1</v>
      </c>
      <c r="Y277" s="88">
        <v>-1</v>
      </c>
      <c r="AA277"/>
      <c r="AB277" s="41" t="s">
        <v>77</v>
      </c>
      <c r="AC277" s="91"/>
      <c r="AD277" s="87"/>
      <c r="AE277" s="87"/>
      <c r="AF277" s="87"/>
      <c r="AG277" s="87">
        <v>0.23600072809446204</v>
      </c>
      <c r="AH277" s="87">
        <v>-2.1740271567498581E-3</v>
      </c>
      <c r="AI277" s="87">
        <v>6.7336065459653538E-2</v>
      </c>
      <c r="AJ277" s="87">
        <v>-1</v>
      </c>
      <c r="AK277" s="88">
        <v>-1</v>
      </c>
      <c r="AM277"/>
      <c r="AN277" s="41" t="s">
        <v>77</v>
      </c>
      <c r="AO277" s="91"/>
      <c r="AP277" s="87"/>
      <c r="AQ277" s="87"/>
      <c r="AR277" s="87"/>
      <c r="AS277" s="87">
        <v>0.47046185784658689</v>
      </c>
      <c r="AT277" s="87">
        <v>-0.51961590421149462</v>
      </c>
      <c r="AU277" s="87">
        <v>-0.29017566576673048</v>
      </c>
      <c r="AV277" s="87">
        <v>-1</v>
      </c>
      <c r="AW277" s="88">
        <v>-1</v>
      </c>
      <c r="AX277"/>
    </row>
    <row r="278" spans="3:50" x14ac:dyDescent="0.25">
      <c r="C278" s="40" t="s">
        <v>575</v>
      </c>
      <c r="D278" s="41" t="s">
        <v>148</v>
      </c>
      <c r="E278" s="91"/>
      <c r="F278" s="87"/>
      <c r="G278" s="87"/>
      <c r="H278" s="87"/>
      <c r="I278" s="87">
        <v>0.17647058823529416</v>
      </c>
      <c r="J278" s="87">
        <v>0</v>
      </c>
      <c r="K278" s="87">
        <v>0</v>
      </c>
      <c r="L278" s="87">
        <v>-1</v>
      </c>
      <c r="M278" s="88">
        <v>-1</v>
      </c>
      <c r="N278"/>
      <c r="P278" s="41" t="s">
        <v>148</v>
      </c>
      <c r="Q278" s="91"/>
      <c r="R278" s="87"/>
      <c r="S278" s="87"/>
      <c r="T278" s="87"/>
      <c r="U278" s="87">
        <v>0.13011295294117642</v>
      </c>
      <c r="V278" s="87">
        <v>-3.9403989999999944E-2</v>
      </c>
      <c r="W278" s="87">
        <v>-3.9403989999999833E-2</v>
      </c>
      <c r="X278" s="87">
        <v>-1</v>
      </c>
      <c r="Y278" s="88">
        <v>-1</v>
      </c>
      <c r="AA278"/>
      <c r="AB278" s="41" t="s">
        <v>148</v>
      </c>
      <c r="AC278" s="91"/>
      <c r="AD278" s="87"/>
      <c r="AE278" s="87"/>
      <c r="AF278" s="87"/>
      <c r="AG278" s="87">
        <v>-3.9403990000000055E-2</v>
      </c>
      <c r="AH278" s="87">
        <v>-3.9403990000000055E-2</v>
      </c>
      <c r="AI278" s="87">
        <v>-3.9403989999999944E-2</v>
      </c>
      <c r="AJ278" s="87">
        <v>-1</v>
      </c>
      <c r="AK278" s="88">
        <v>-1</v>
      </c>
      <c r="AM278"/>
      <c r="AN278" s="41" t="s">
        <v>148</v>
      </c>
      <c r="AO278" s="91"/>
      <c r="AP278" s="87"/>
      <c r="AQ278" s="87"/>
      <c r="AR278" s="87"/>
      <c r="AS278" s="87">
        <v>0.17647058823529416</v>
      </c>
      <c r="AT278" s="87">
        <v>0</v>
      </c>
      <c r="AU278" s="87">
        <v>0</v>
      </c>
      <c r="AV278" s="87">
        <v>-1</v>
      </c>
      <c r="AW278" s="88">
        <v>-1</v>
      </c>
      <c r="AX278"/>
    </row>
    <row r="279" spans="3:50" x14ac:dyDescent="0.25">
      <c r="C279" s="40" t="s">
        <v>575</v>
      </c>
      <c r="D279" s="41" t="s">
        <v>78</v>
      </c>
      <c r="E279" s="91"/>
      <c r="F279" s="87"/>
      <c r="G279" s="87"/>
      <c r="H279" s="87"/>
      <c r="I279" s="87">
        <v>-0.77868852459016391</v>
      </c>
      <c r="J279" s="87">
        <v>2.2153846153846155</v>
      </c>
      <c r="K279" s="87">
        <v>-0.24632352941176472</v>
      </c>
      <c r="L279" s="87">
        <v>1.3463389830508476</v>
      </c>
      <c r="M279" s="88">
        <v>2.9592314814814809</v>
      </c>
      <c r="N279"/>
      <c r="P279" s="41" t="s">
        <v>78</v>
      </c>
      <c r="Q279" s="91"/>
      <c r="R279" s="87"/>
      <c r="S279" s="87"/>
      <c r="T279" s="87"/>
      <c r="U279" s="87">
        <v>-0.81860133510098232</v>
      </c>
      <c r="V279" s="87">
        <v>3.6414154538388521</v>
      </c>
      <c r="W279" s="87">
        <v>-0.26115289580126944</v>
      </c>
      <c r="X279" s="87">
        <v>1.8806153132570378</v>
      </c>
      <c r="Y279" s="88">
        <v>2.7199993254229908</v>
      </c>
      <c r="AA279"/>
      <c r="AB279" s="41" t="s">
        <v>78</v>
      </c>
      <c r="AC279" s="91"/>
      <c r="AD279" s="87"/>
      <c r="AE279" s="87"/>
      <c r="AF279" s="87"/>
      <c r="AG279" s="87">
        <v>-0.18034677341925343</v>
      </c>
      <c r="AH279" s="87">
        <v>0.44350241387332723</v>
      </c>
      <c r="AI279" s="87">
        <v>-1.9676037355830567E-2</v>
      </c>
      <c r="AJ279" s="87">
        <v>0.22770636897124419</v>
      </c>
      <c r="AK279" s="88">
        <v>-6.0423887104719909E-2</v>
      </c>
      <c r="AM279"/>
      <c r="AN279" s="41" t="s">
        <v>78</v>
      </c>
      <c r="AO279" s="91"/>
      <c r="AP279" s="87"/>
      <c r="AQ279" s="87"/>
      <c r="AR279" s="87"/>
      <c r="AS279" s="87">
        <v>-0.80926015445592903</v>
      </c>
      <c r="AT279" s="87">
        <v>3.5030685116484452</v>
      </c>
      <c r="AU279" s="87">
        <v>-0.30482477696107213</v>
      </c>
      <c r="AV279" s="87">
        <v>1.8493780242405129</v>
      </c>
      <c r="AW279" s="88">
        <v>2.8224196190582722</v>
      </c>
      <c r="AX279"/>
    </row>
    <row r="280" spans="3:50" hidden="1" x14ac:dyDescent="0.25">
      <c r="C280" s="40" t="s">
        <v>576</v>
      </c>
      <c r="D280" s="41" t="s">
        <v>79</v>
      </c>
      <c r="E280" s="91"/>
      <c r="F280" s="87"/>
      <c r="G280" s="87"/>
      <c r="H280" s="87"/>
      <c r="I280" s="87">
        <v>0</v>
      </c>
      <c r="J280" s="87">
        <v>0</v>
      </c>
      <c r="K280" s="87">
        <v>0</v>
      </c>
      <c r="L280" s="87">
        <v>0</v>
      </c>
      <c r="M280" s="88">
        <v>0</v>
      </c>
      <c r="N280"/>
      <c r="P280" s="41" t="s">
        <v>79</v>
      </c>
      <c r="Q280" s="91"/>
      <c r="R280" s="87"/>
      <c r="S280" s="87"/>
      <c r="T280" s="87"/>
      <c r="U280" s="87">
        <v>0</v>
      </c>
      <c r="V280" s="87">
        <v>0</v>
      </c>
      <c r="W280" s="87">
        <v>0</v>
      </c>
      <c r="X280" s="87">
        <v>0</v>
      </c>
      <c r="Y280" s="88">
        <v>0</v>
      </c>
      <c r="AA280"/>
      <c r="AB280" s="41" t="s">
        <v>79</v>
      </c>
      <c r="AC280" s="91"/>
      <c r="AD280" s="87"/>
      <c r="AE280" s="87"/>
      <c r="AF280" s="87"/>
      <c r="AG280" s="87">
        <v>0</v>
      </c>
      <c r="AH280" s="87">
        <v>0</v>
      </c>
      <c r="AI280" s="87">
        <v>0</v>
      </c>
      <c r="AJ280" s="87">
        <v>0</v>
      </c>
      <c r="AK280" s="88">
        <v>0</v>
      </c>
      <c r="AM280"/>
      <c r="AN280" s="41" t="s">
        <v>79</v>
      </c>
      <c r="AO280" s="91"/>
      <c r="AP280" s="87"/>
      <c r="AQ280" s="87"/>
      <c r="AR280" s="87"/>
      <c r="AS280" s="87">
        <v>0</v>
      </c>
      <c r="AT280" s="87">
        <v>0</v>
      </c>
      <c r="AU280" s="87">
        <v>0</v>
      </c>
      <c r="AV280" s="87">
        <v>0</v>
      </c>
      <c r="AW280" s="88">
        <v>0</v>
      </c>
      <c r="AX280"/>
    </row>
    <row r="281" spans="3:50" x14ac:dyDescent="0.25">
      <c r="C281" s="40" t="s">
        <v>575</v>
      </c>
      <c r="D281" s="41" t="s">
        <v>55</v>
      </c>
      <c r="E281" s="91"/>
      <c r="F281" s="87"/>
      <c r="G281" s="87"/>
      <c r="H281" s="87"/>
      <c r="I281" s="87">
        <v>-0.47339879357218451</v>
      </c>
      <c r="J281" s="87">
        <v>-0.15469540005585503</v>
      </c>
      <c r="K281" s="87">
        <v>0.19161723400207742</v>
      </c>
      <c r="L281" s="87">
        <v>1.6200466668913283E-2</v>
      </c>
      <c r="M281" s="88">
        <v>2.7325679508055201E-2</v>
      </c>
      <c r="N281"/>
      <c r="P281" s="41" t="s">
        <v>55</v>
      </c>
      <c r="Q281" s="91"/>
      <c r="R281" s="87"/>
      <c r="S281" s="87"/>
      <c r="T281" s="87"/>
      <c r="U281" s="87">
        <v>-0.51690179433345906</v>
      </c>
      <c r="V281" s="87">
        <v>-0.15695328684425258</v>
      </c>
      <c r="W281" s="87">
        <v>0.12645140786433595</v>
      </c>
      <c r="X281" s="87">
        <v>-7.8935942297136963E-2</v>
      </c>
      <c r="Y281" s="88">
        <v>-9.6779405133360585E-2</v>
      </c>
      <c r="AA281"/>
      <c r="AB281" s="41" t="s">
        <v>55</v>
      </c>
      <c r="AC281" s="91"/>
      <c r="AD281" s="87"/>
      <c r="AE281" s="87"/>
      <c r="AF281" s="87"/>
      <c r="AG281" s="87">
        <v>-8.2610902197463587E-2</v>
      </c>
      <c r="AH281" s="87">
        <v>-2.6710925133339725E-3</v>
      </c>
      <c r="AI281" s="87">
        <v>-5.4686877865034234E-2</v>
      </c>
      <c r="AJ281" s="87">
        <v>-9.3619725719971014E-2</v>
      </c>
      <c r="AK281" s="88">
        <v>-0.12080403236960335</v>
      </c>
      <c r="AM281"/>
      <c r="AN281" s="41" t="s">
        <v>55</v>
      </c>
      <c r="AO281" s="91"/>
      <c r="AP281" s="87"/>
      <c r="AQ281" s="87"/>
      <c r="AR281" s="87"/>
      <c r="AS281" s="87">
        <v>-0.42123851348675245</v>
      </c>
      <c r="AT281" s="87">
        <v>-7.9444553815463115E-2</v>
      </c>
      <c r="AU281" s="87">
        <v>0.21775759975293796</v>
      </c>
      <c r="AV281" s="87">
        <v>6.5095133279623019E-2</v>
      </c>
      <c r="AW281" s="88">
        <v>8.7527312889605913E-3</v>
      </c>
      <c r="AX281"/>
    </row>
    <row r="282" spans="3:50" hidden="1" x14ac:dyDescent="0.25">
      <c r="C282" s="40" t="s">
        <v>576</v>
      </c>
      <c r="D282" s="41" t="s">
        <v>149</v>
      </c>
      <c r="E282" s="91"/>
      <c r="F282" s="87"/>
      <c r="G282" s="87"/>
      <c r="H282" s="87"/>
      <c r="I282" s="87">
        <v>0</v>
      </c>
      <c r="J282" s="87">
        <v>0</v>
      </c>
      <c r="K282" s="87">
        <v>0</v>
      </c>
      <c r="L282" s="87">
        <v>0</v>
      </c>
      <c r="M282" s="88">
        <v>0</v>
      </c>
      <c r="N282"/>
      <c r="P282" s="41" t="s">
        <v>149</v>
      </c>
      <c r="Q282" s="91"/>
      <c r="R282" s="87"/>
      <c r="S282" s="87"/>
      <c r="T282" s="87"/>
      <c r="U282" s="87">
        <v>0</v>
      </c>
      <c r="V282" s="87">
        <v>0</v>
      </c>
      <c r="W282" s="87">
        <v>0</v>
      </c>
      <c r="X282" s="87">
        <v>0</v>
      </c>
      <c r="Y282" s="88">
        <v>0</v>
      </c>
      <c r="AA282"/>
      <c r="AB282" s="41" t="s">
        <v>149</v>
      </c>
      <c r="AC282" s="91"/>
      <c r="AD282" s="87"/>
      <c r="AE282" s="87"/>
      <c r="AF282" s="87"/>
      <c r="AG282" s="87">
        <v>0</v>
      </c>
      <c r="AH282" s="87">
        <v>0</v>
      </c>
      <c r="AI282" s="87">
        <v>0</v>
      </c>
      <c r="AJ282" s="87">
        <v>0</v>
      </c>
      <c r="AK282" s="88">
        <v>0</v>
      </c>
      <c r="AM282"/>
      <c r="AN282" s="41" t="s">
        <v>149</v>
      </c>
      <c r="AO282" s="91"/>
      <c r="AP282" s="87"/>
      <c r="AQ282" s="87"/>
      <c r="AR282" s="87"/>
      <c r="AS282" s="87">
        <v>0</v>
      </c>
      <c r="AT282" s="87">
        <v>0</v>
      </c>
      <c r="AU282" s="87">
        <v>0</v>
      </c>
      <c r="AV282" s="87">
        <v>0</v>
      </c>
      <c r="AW282" s="88">
        <v>0</v>
      </c>
      <c r="AX282"/>
    </row>
    <row r="283" spans="3:50" hidden="1" x14ac:dyDescent="0.25">
      <c r="C283" s="40" t="s">
        <v>576</v>
      </c>
      <c r="D283" s="41" t="s">
        <v>125</v>
      </c>
      <c r="E283" s="91"/>
      <c r="F283" s="87"/>
      <c r="G283" s="87"/>
      <c r="H283" s="87"/>
      <c r="I283" s="87">
        <v>0</v>
      </c>
      <c r="J283" s="87">
        <v>0</v>
      </c>
      <c r="K283" s="87">
        <v>0</v>
      </c>
      <c r="L283" s="87">
        <v>0</v>
      </c>
      <c r="M283" s="88">
        <v>0</v>
      </c>
      <c r="N283"/>
      <c r="P283" s="41" t="s">
        <v>125</v>
      </c>
      <c r="Q283" s="91"/>
      <c r="R283" s="87"/>
      <c r="S283" s="87"/>
      <c r="T283" s="87"/>
      <c r="U283" s="87">
        <v>0</v>
      </c>
      <c r="V283" s="87">
        <v>0</v>
      </c>
      <c r="W283" s="87">
        <v>0</v>
      </c>
      <c r="X283" s="87">
        <v>0</v>
      </c>
      <c r="Y283" s="88">
        <v>0</v>
      </c>
      <c r="AA283"/>
      <c r="AB283" s="41" t="s">
        <v>125</v>
      </c>
      <c r="AC283" s="91"/>
      <c r="AD283" s="87"/>
      <c r="AE283" s="87"/>
      <c r="AF283" s="87"/>
      <c r="AG283" s="87">
        <v>0</v>
      </c>
      <c r="AH283" s="87">
        <v>0</v>
      </c>
      <c r="AI283" s="87">
        <v>0</v>
      </c>
      <c r="AJ283" s="87">
        <v>0</v>
      </c>
      <c r="AK283" s="88">
        <v>0</v>
      </c>
      <c r="AM283"/>
      <c r="AN283" s="41" t="s">
        <v>125</v>
      </c>
      <c r="AO283" s="91"/>
      <c r="AP283" s="87"/>
      <c r="AQ283" s="87"/>
      <c r="AR283" s="87"/>
      <c r="AS283" s="87">
        <v>0</v>
      </c>
      <c r="AT283" s="87">
        <v>0</v>
      </c>
      <c r="AU283" s="87">
        <v>0</v>
      </c>
      <c r="AV283" s="87">
        <v>0</v>
      </c>
      <c r="AW283" s="88">
        <v>0</v>
      </c>
      <c r="AX283"/>
    </row>
    <row r="284" spans="3:50" x14ac:dyDescent="0.25">
      <c r="C284" s="40" t="s">
        <v>575</v>
      </c>
      <c r="D284" s="41" t="s">
        <v>423</v>
      </c>
      <c r="E284" s="91"/>
      <c r="F284" s="87"/>
      <c r="G284" s="87"/>
      <c r="H284" s="87"/>
      <c r="I284" s="87">
        <v>-1</v>
      </c>
      <c r="J284" s="87">
        <v>0</v>
      </c>
      <c r="K284" s="87">
        <v>0</v>
      </c>
      <c r="L284" s="87">
        <v>0</v>
      </c>
      <c r="M284" s="88">
        <v>0</v>
      </c>
      <c r="N284"/>
      <c r="P284" s="41" t="s">
        <v>423</v>
      </c>
      <c r="Q284" s="91"/>
      <c r="R284" s="87"/>
      <c r="S284" s="87"/>
      <c r="T284" s="87"/>
      <c r="U284" s="87">
        <v>-1</v>
      </c>
      <c r="V284" s="87">
        <v>0</v>
      </c>
      <c r="W284" s="87">
        <v>0</v>
      </c>
      <c r="X284" s="87">
        <v>0</v>
      </c>
      <c r="Y284" s="88">
        <v>0</v>
      </c>
      <c r="AA284"/>
      <c r="AB284" s="41" t="s">
        <v>423</v>
      </c>
      <c r="AC284" s="91"/>
      <c r="AD284" s="87"/>
      <c r="AE284" s="87"/>
      <c r="AF284" s="87"/>
      <c r="AG284" s="87">
        <v>-1</v>
      </c>
      <c r="AH284" s="87">
        <v>0</v>
      </c>
      <c r="AI284" s="87">
        <v>0</v>
      </c>
      <c r="AJ284" s="87">
        <v>0</v>
      </c>
      <c r="AK284" s="88">
        <v>0</v>
      </c>
      <c r="AM284"/>
      <c r="AN284" s="41" t="s">
        <v>423</v>
      </c>
      <c r="AO284" s="91"/>
      <c r="AP284" s="87"/>
      <c r="AQ284" s="87"/>
      <c r="AR284" s="87"/>
      <c r="AS284" s="87">
        <v>-1</v>
      </c>
      <c r="AT284" s="87">
        <v>0</v>
      </c>
      <c r="AU284" s="87">
        <v>0</v>
      </c>
      <c r="AV284" s="87">
        <v>0</v>
      </c>
      <c r="AW284" s="88">
        <v>0</v>
      </c>
      <c r="AX284"/>
    </row>
    <row r="285" spans="3:50" x14ac:dyDescent="0.25">
      <c r="C285" s="40" t="s">
        <v>575</v>
      </c>
      <c r="D285" s="41" t="s">
        <v>80</v>
      </c>
      <c r="E285" s="91"/>
      <c r="F285" s="87"/>
      <c r="G285" s="87"/>
      <c r="H285" s="87"/>
      <c r="I285" s="87">
        <v>2.9266666666666667</v>
      </c>
      <c r="J285" s="87">
        <v>1.44</v>
      </c>
      <c r="K285" s="87">
        <v>0.29891304347826075</v>
      </c>
      <c r="L285" s="87">
        <v>0.34415686274509816</v>
      </c>
      <c r="M285" s="88">
        <v>-0.22658234295415958</v>
      </c>
      <c r="N285"/>
      <c r="P285" s="41" t="s">
        <v>80</v>
      </c>
      <c r="Q285" s="91"/>
      <c r="R285" s="87"/>
      <c r="S285" s="87"/>
      <c r="T285" s="87"/>
      <c r="U285" s="87">
        <v>2.4795023354300749</v>
      </c>
      <c r="V285" s="87">
        <v>1.2973535228005413</v>
      </c>
      <c r="W285" s="87">
        <v>0.30138808875569278</v>
      </c>
      <c r="X285" s="87">
        <v>0.35286644230688102</v>
      </c>
      <c r="Y285" s="88">
        <v>-0.22161591727026975</v>
      </c>
      <c r="AA285"/>
      <c r="AB285" s="41" t="s">
        <v>80</v>
      </c>
      <c r="AC285" s="91"/>
      <c r="AD285" s="87"/>
      <c r="AE285" s="87"/>
      <c r="AF285" s="87"/>
      <c r="AG285" s="87">
        <v>-0.11387886194480268</v>
      </c>
      <c r="AH285" s="87">
        <v>-5.8461670983384506E-2</v>
      </c>
      <c r="AI285" s="87">
        <v>1.9054741884831916E-3</v>
      </c>
      <c r="AJ285" s="87">
        <v>6.4795856816859398E-3</v>
      </c>
      <c r="AK285" s="88">
        <v>6.4214019923718446E-3</v>
      </c>
      <c r="AM285"/>
      <c r="AN285" s="41" t="s">
        <v>80</v>
      </c>
      <c r="AO285" s="91"/>
      <c r="AP285" s="87"/>
      <c r="AQ285" s="87"/>
      <c r="AR285" s="87"/>
      <c r="AS285" s="87">
        <v>5.4045555767106306</v>
      </c>
      <c r="AT285" s="87">
        <v>1.8340106040705941</v>
      </c>
      <c r="AU285" s="87">
        <v>4.4951901904653147E-2</v>
      </c>
      <c r="AV285" s="87">
        <v>0.12897545649418451</v>
      </c>
      <c r="AW285" s="88">
        <v>-0.34018310185842981</v>
      </c>
      <c r="AX285"/>
    </row>
    <row r="286" spans="3:50" x14ac:dyDescent="0.25">
      <c r="C286" s="40" t="s">
        <v>575</v>
      </c>
      <c r="D286" s="41" t="s">
        <v>81</v>
      </c>
      <c r="E286" s="91"/>
      <c r="F286" s="87"/>
      <c r="G286" s="87"/>
      <c r="H286" s="87"/>
      <c r="I286" s="87">
        <v>9.9863899285471458E-2</v>
      </c>
      <c r="J286" s="87">
        <v>1.3321775312066579</v>
      </c>
      <c r="K286" s="87">
        <v>0.2803936703975296</v>
      </c>
      <c r="L286" s="87">
        <v>0.34315475928775552</v>
      </c>
      <c r="M286" s="88">
        <v>-0.28531817478731614</v>
      </c>
      <c r="N286"/>
      <c r="P286" s="41" t="s">
        <v>81</v>
      </c>
      <c r="Q286" s="91"/>
      <c r="R286" s="87"/>
      <c r="S286" s="87"/>
      <c r="T286" s="87"/>
      <c r="U286" s="87">
        <v>6.200643459277444E-2</v>
      </c>
      <c r="V286" s="87">
        <v>1.1824199807924165</v>
      </c>
      <c r="W286" s="87">
        <v>0.2313802476177651</v>
      </c>
      <c r="X286" s="87">
        <v>0.27860046236732883</v>
      </c>
      <c r="Y286" s="88">
        <v>-0.31574537873216291</v>
      </c>
      <c r="AA286"/>
      <c r="AB286" s="41" t="s">
        <v>81</v>
      </c>
      <c r="AC286" s="91"/>
      <c r="AD286" s="87"/>
      <c r="AE286" s="87"/>
      <c r="AF286" s="87"/>
      <c r="AG286" s="87">
        <v>-3.4420135725239498E-2</v>
      </c>
      <c r="AH286" s="87">
        <v>-6.4213615134503743E-2</v>
      </c>
      <c r="AI286" s="87">
        <v>-3.8279963352636059E-2</v>
      </c>
      <c r="AJ286" s="87">
        <v>-4.8061696892365946E-2</v>
      </c>
      <c r="AK286" s="88">
        <v>-4.2574475621780294E-2</v>
      </c>
      <c r="AM286"/>
      <c r="AN286" s="41" t="s">
        <v>81</v>
      </c>
      <c r="AO286" s="91"/>
      <c r="AP286" s="87"/>
      <c r="AQ286" s="87"/>
      <c r="AR286" s="87"/>
      <c r="AS286" s="87">
        <v>7.412776547270461E-2</v>
      </c>
      <c r="AT286" s="87">
        <v>1.5701593662821574</v>
      </c>
      <c r="AU286" s="87">
        <v>0.54678579482647582</v>
      </c>
      <c r="AV286" s="87">
        <v>0.50655090763870025</v>
      </c>
      <c r="AW286" s="88">
        <v>-0.23384073066865207</v>
      </c>
      <c r="AX286"/>
    </row>
    <row r="287" spans="3:50" hidden="1" x14ac:dyDescent="0.25">
      <c r="C287" s="40" t="s">
        <v>576</v>
      </c>
      <c r="D287" s="41" t="s">
        <v>313</v>
      </c>
      <c r="E287" s="91"/>
      <c r="F287" s="87"/>
      <c r="G287" s="87"/>
      <c r="H287" s="87"/>
      <c r="I287" s="87">
        <v>0</v>
      </c>
      <c r="J287" s="87">
        <v>0</v>
      </c>
      <c r="K287" s="87">
        <v>0</v>
      </c>
      <c r="L287" s="87">
        <v>0</v>
      </c>
      <c r="M287" s="88">
        <v>0</v>
      </c>
      <c r="N287"/>
      <c r="P287" s="41" t="s">
        <v>313</v>
      </c>
      <c r="Q287" s="91"/>
      <c r="R287" s="87"/>
      <c r="S287" s="87"/>
      <c r="T287" s="87"/>
      <c r="U287" s="87">
        <v>0</v>
      </c>
      <c r="V287" s="87">
        <v>0</v>
      </c>
      <c r="W287" s="87">
        <v>0</v>
      </c>
      <c r="X287" s="87">
        <v>0</v>
      </c>
      <c r="Y287" s="88">
        <v>0</v>
      </c>
      <c r="AA287"/>
      <c r="AB287" s="41" t="s">
        <v>313</v>
      </c>
      <c r="AC287" s="91"/>
      <c r="AD287" s="87"/>
      <c r="AE287" s="87"/>
      <c r="AF287" s="87"/>
      <c r="AG287" s="87">
        <v>0</v>
      </c>
      <c r="AH287" s="87">
        <v>0</v>
      </c>
      <c r="AI287" s="87">
        <v>0</v>
      </c>
      <c r="AJ287" s="87">
        <v>0</v>
      </c>
      <c r="AK287" s="88">
        <v>0</v>
      </c>
      <c r="AM287"/>
      <c r="AN287" s="41" t="s">
        <v>313</v>
      </c>
      <c r="AO287" s="91"/>
      <c r="AP287" s="87"/>
      <c r="AQ287" s="87"/>
      <c r="AR287" s="87"/>
      <c r="AS287" s="87">
        <v>0</v>
      </c>
      <c r="AT287" s="87">
        <v>0</v>
      </c>
      <c r="AU287" s="87">
        <v>0</v>
      </c>
      <c r="AV287" s="87">
        <v>0</v>
      </c>
      <c r="AW287" s="88">
        <v>0</v>
      </c>
      <c r="AX287"/>
    </row>
    <row r="288" spans="3:50" hidden="1" x14ac:dyDescent="0.25">
      <c r="C288" s="40" t="s">
        <v>576</v>
      </c>
      <c r="D288" s="41" t="s">
        <v>82</v>
      </c>
      <c r="E288" s="91"/>
      <c r="F288" s="87"/>
      <c r="G288" s="87"/>
      <c r="H288" s="87"/>
      <c r="I288" s="87">
        <v>0</v>
      </c>
      <c r="J288" s="87">
        <v>0</v>
      </c>
      <c r="K288" s="87">
        <v>0</v>
      </c>
      <c r="L288" s="87">
        <v>0</v>
      </c>
      <c r="M288" s="88">
        <v>0</v>
      </c>
      <c r="N288"/>
      <c r="P288" s="41" t="s">
        <v>82</v>
      </c>
      <c r="Q288" s="91"/>
      <c r="R288" s="87"/>
      <c r="S288" s="87"/>
      <c r="T288" s="87"/>
      <c r="U288" s="87">
        <v>0</v>
      </c>
      <c r="V288" s="87">
        <v>0</v>
      </c>
      <c r="W288" s="87">
        <v>0</v>
      </c>
      <c r="X288" s="87">
        <v>0</v>
      </c>
      <c r="Y288" s="88">
        <v>0</v>
      </c>
      <c r="AA288"/>
      <c r="AB288" s="41" t="s">
        <v>82</v>
      </c>
      <c r="AC288" s="91"/>
      <c r="AD288" s="87"/>
      <c r="AE288" s="87"/>
      <c r="AF288" s="87"/>
      <c r="AG288" s="87">
        <v>0</v>
      </c>
      <c r="AH288" s="87">
        <v>0</v>
      </c>
      <c r="AI288" s="87">
        <v>0</v>
      </c>
      <c r="AJ288" s="87">
        <v>0</v>
      </c>
      <c r="AK288" s="88">
        <v>0</v>
      </c>
      <c r="AM288"/>
      <c r="AN288" s="41" t="s">
        <v>82</v>
      </c>
      <c r="AO288" s="91"/>
      <c r="AP288" s="87"/>
      <c r="AQ288" s="87"/>
      <c r="AR288" s="87"/>
      <c r="AS288" s="87">
        <v>0</v>
      </c>
      <c r="AT288" s="87">
        <v>0</v>
      </c>
      <c r="AU288" s="87">
        <v>0</v>
      </c>
      <c r="AV288" s="87">
        <v>0</v>
      </c>
      <c r="AW288" s="88">
        <v>0</v>
      </c>
      <c r="AX288"/>
    </row>
    <row r="289" spans="3:50" hidden="1" x14ac:dyDescent="0.25">
      <c r="C289" s="40" t="s">
        <v>576</v>
      </c>
      <c r="D289" s="41">
        <v>0</v>
      </c>
      <c r="E289" s="91"/>
      <c r="F289" s="87"/>
      <c r="G289" s="87"/>
      <c r="H289" s="87"/>
      <c r="I289" s="87">
        <v>0</v>
      </c>
      <c r="J289" s="87">
        <v>0</v>
      </c>
      <c r="K289" s="87">
        <v>0</v>
      </c>
      <c r="L289" s="87">
        <v>0</v>
      </c>
      <c r="M289" s="88">
        <v>0</v>
      </c>
      <c r="N289"/>
      <c r="P289" s="41">
        <v>0</v>
      </c>
      <c r="Q289" s="91"/>
      <c r="R289" s="87"/>
      <c r="S289" s="87"/>
      <c r="T289" s="87"/>
      <c r="U289" s="87">
        <v>0</v>
      </c>
      <c r="V289" s="87">
        <v>0</v>
      </c>
      <c r="W289" s="87">
        <v>0</v>
      </c>
      <c r="X289" s="87">
        <v>0</v>
      </c>
      <c r="Y289" s="88">
        <v>0</v>
      </c>
      <c r="AA289"/>
      <c r="AB289" s="41">
        <v>0</v>
      </c>
      <c r="AC289" s="91"/>
      <c r="AD289" s="87"/>
      <c r="AE289" s="87"/>
      <c r="AF289" s="87"/>
      <c r="AG289" s="87">
        <v>0</v>
      </c>
      <c r="AH289" s="87">
        <v>0</v>
      </c>
      <c r="AI289" s="87">
        <v>0</v>
      </c>
      <c r="AJ289" s="87">
        <v>0</v>
      </c>
      <c r="AK289" s="88">
        <v>0</v>
      </c>
      <c r="AM289"/>
      <c r="AN289" s="41">
        <v>0</v>
      </c>
      <c r="AO289" s="91"/>
      <c r="AP289" s="87"/>
      <c r="AQ289" s="87"/>
      <c r="AR289" s="87"/>
      <c r="AS289" s="87">
        <v>0</v>
      </c>
      <c r="AT289" s="87">
        <v>0</v>
      </c>
      <c r="AU289" s="87">
        <v>0</v>
      </c>
      <c r="AV289" s="87">
        <v>0</v>
      </c>
      <c r="AW289" s="88">
        <v>0</v>
      </c>
      <c r="AX289"/>
    </row>
    <row r="290" spans="3:50" hidden="1" x14ac:dyDescent="0.25">
      <c r="C290" s="40" t="s">
        <v>576</v>
      </c>
      <c r="D290" s="41">
        <v>0</v>
      </c>
      <c r="E290" s="91"/>
      <c r="F290" s="87"/>
      <c r="G290" s="87"/>
      <c r="H290" s="87"/>
      <c r="I290" s="87">
        <v>0</v>
      </c>
      <c r="J290" s="87">
        <v>0</v>
      </c>
      <c r="K290" s="87">
        <v>0</v>
      </c>
      <c r="L290" s="87">
        <v>0</v>
      </c>
      <c r="M290" s="88">
        <v>0</v>
      </c>
      <c r="N290"/>
      <c r="P290" s="41">
        <v>0</v>
      </c>
      <c r="Q290" s="91"/>
      <c r="R290" s="87"/>
      <c r="S290" s="87"/>
      <c r="T290" s="87"/>
      <c r="U290" s="87">
        <v>0</v>
      </c>
      <c r="V290" s="87">
        <v>0</v>
      </c>
      <c r="W290" s="87">
        <v>0</v>
      </c>
      <c r="X290" s="87">
        <v>0</v>
      </c>
      <c r="Y290" s="88">
        <v>0</v>
      </c>
      <c r="AA290"/>
      <c r="AB290" s="41">
        <v>0</v>
      </c>
      <c r="AC290" s="91"/>
      <c r="AD290" s="87"/>
      <c r="AE290" s="87"/>
      <c r="AF290" s="87"/>
      <c r="AG290" s="87">
        <v>0</v>
      </c>
      <c r="AH290" s="87">
        <v>0</v>
      </c>
      <c r="AI290" s="87">
        <v>0</v>
      </c>
      <c r="AJ290" s="87">
        <v>0</v>
      </c>
      <c r="AK290" s="88">
        <v>0</v>
      </c>
      <c r="AM290"/>
      <c r="AN290" s="41">
        <v>0</v>
      </c>
      <c r="AO290" s="91"/>
      <c r="AP290" s="87"/>
      <c r="AQ290" s="87"/>
      <c r="AR290" s="87"/>
      <c r="AS290" s="87">
        <v>0</v>
      </c>
      <c r="AT290" s="87">
        <v>0</v>
      </c>
      <c r="AU290" s="87">
        <v>0</v>
      </c>
      <c r="AV290" s="87">
        <v>0</v>
      </c>
      <c r="AW290" s="88">
        <v>0</v>
      </c>
      <c r="AX290"/>
    </row>
    <row r="291" spans="3:50" hidden="1" x14ac:dyDescent="0.25">
      <c r="C291" s="40" t="s">
        <v>576</v>
      </c>
      <c r="D291" s="41">
        <v>0</v>
      </c>
      <c r="E291" s="91"/>
      <c r="F291" s="87"/>
      <c r="G291" s="87"/>
      <c r="H291" s="87"/>
      <c r="I291" s="87">
        <v>0</v>
      </c>
      <c r="J291" s="87">
        <v>0</v>
      </c>
      <c r="K291" s="87">
        <v>0</v>
      </c>
      <c r="L291" s="87">
        <v>0</v>
      </c>
      <c r="M291" s="88">
        <v>0</v>
      </c>
      <c r="N291"/>
      <c r="P291" s="41">
        <v>0</v>
      </c>
      <c r="Q291" s="91"/>
      <c r="R291" s="87"/>
      <c r="S291" s="87"/>
      <c r="T291" s="87"/>
      <c r="U291" s="87">
        <v>0</v>
      </c>
      <c r="V291" s="87">
        <v>0</v>
      </c>
      <c r="W291" s="87">
        <v>0</v>
      </c>
      <c r="X291" s="87">
        <v>0</v>
      </c>
      <c r="Y291" s="88">
        <v>0</v>
      </c>
      <c r="AA291"/>
      <c r="AB291" s="41">
        <v>0</v>
      </c>
      <c r="AC291" s="91"/>
      <c r="AD291" s="87"/>
      <c r="AE291" s="87"/>
      <c r="AF291" s="87"/>
      <c r="AG291" s="87">
        <v>0</v>
      </c>
      <c r="AH291" s="87">
        <v>0</v>
      </c>
      <c r="AI291" s="87">
        <v>0</v>
      </c>
      <c r="AJ291" s="87">
        <v>0</v>
      </c>
      <c r="AK291" s="88">
        <v>0</v>
      </c>
      <c r="AM291"/>
      <c r="AN291" s="41">
        <v>0</v>
      </c>
      <c r="AO291" s="91"/>
      <c r="AP291" s="87"/>
      <c r="AQ291" s="87"/>
      <c r="AR291" s="87"/>
      <c r="AS291" s="87">
        <v>0</v>
      </c>
      <c r="AT291" s="87">
        <v>0</v>
      </c>
      <c r="AU291" s="87">
        <v>0</v>
      </c>
      <c r="AV291" s="87">
        <v>0</v>
      </c>
      <c r="AW291" s="88">
        <v>0</v>
      </c>
      <c r="AX291"/>
    </row>
    <row r="292" spans="3:50" hidden="1" x14ac:dyDescent="0.25">
      <c r="C292" s="40" t="s">
        <v>576</v>
      </c>
      <c r="D292" s="41">
        <v>0</v>
      </c>
      <c r="E292" s="91"/>
      <c r="F292" s="87"/>
      <c r="G292" s="87"/>
      <c r="H292" s="87"/>
      <c r="I292" s="87">
        <v>0</v>
      </c>
      <c r="J292" s="87">
        <v>0</v>
      </c>
      <c r="K292" s="87">
        <v>0</v>
      </c>
      <c r="L292" s="87">
        <v>0</v>
      </c>
      <c r="M292" s="88">
        <v>0</v>
      </c>
      <c r="N292"/>
      <c r="P292" s="41">
        <v>0</v>
      </c>
      <c r="Q292" s="91"/>
      <c r="R292" s="87"/>
      <c r="S292" s="87"/>
      <c r="T292" s="87"/>
      <c r="U292" s="87">
        <v>0</v>
      </c>
      <c r="V292" s="87">
        <v>0</v>
      </c>
      <c r="W292" s="87">
        <v>0</v>
      </c>
      <c r="X292" s="87">
        <v>0</v>
      </c>
      <c r="Y292" s="88">
        <v>0</v>
      </c>
      <c r="AA292"/>
      <c r="AB292" s="41">
        <v>0</v>
      </c>
      <c r="AC292" s="91"/>
      <c r="AD292" s="87"/>
      <c r="AE292" s="87"/>
      <c r="AF292" s="87"/>
      <c r="AG292" s="87">
        <v>0</v>
      </c>
      <c r="AH292" s="87">
        <v>0</v>
      </c>
      <c r="AI292" s="87">
        <v>0</v>
      </c>
      <c r="AJ292" s="87">
        <v>0</v>
      </c>
      <c r="AK292" s="88">
        <v>0</v>
      </c>
      <c r="AM292"/>
      <c r="AN292" s="41">
        <v>0</v>
      </c>
      <c r="AO292" s="91"/>
      <c r="AP292" s="87"/>
      <c r="AQ292" s="87"/>
      <c r="AR292" s="87"/>
      <c r="AS292" s="87">
        <v>0</v>
      </c>
      <c r="AT292" s="87">
        <v>0</v>
      </c>
      <c r="AU292" s="87">
        <v>0</v>
      </c>
      <c r="AV292" s="87">
        <v>0</v>
      </c>
      <c r="AW292" s="88">
        <v>0</v>
      </c>
      <c r="AX292"/>
    </row>
    <row r="293" spans="3:50" hidden="1" x14ac:dyDescent="0.25">
      <c r="C293" s="40" t="s">
        <v>576</v>
      </c>
      <c r="D293" s="41">
        <v>0</v>
      </c>
      <c r="E293" s="91"/>
      <c r="F293" s="87"/>
      <c r="G293" s="87"/>
      <c r="H293" s="87"/>
      <c r="I293" s="87">
        <v>0</v>
      </c>
      <c r="J293" s="87">
        <v>0</v>
      </c>
      <c r="K293" s="87">
        <v>0</v>
      </c>
      <c r="L293" s="87">
        <v>0</v>
      </c>
      <c r="M293" s="88">
        <v>0</v>
      </c>
      <c r="N293"/>
      <c r="P293" s="41">
        <v>0</v>
      </c>
      <c r="Q293" s="91"/>
      <c r="R293" s="87"/>
      <c r="S293" s="87"/>
      <c r="T293" s="87"/>
      <c r="U293" s="87">
        <v>0</v>
      </c>
      <c r="V293" s="87">
        <v>0</v>
      </c>
      <c r="W293" s="87">
        <v>0</v>
      </c>
      <c r="X293" s="87">
        <v>0</v>
      </c>
      <c r="Y293" s="88">
        <v>0</v>
      </c>
      <c r="AA293"/>
      <c r="AB293" s="41">
        <v>0</v>
      </c>
      <c r="AC293" s="91"/>
      <c r="AD293" s="87"/>
      <c r="AE293" s="87"/>
      <c r="AF293" s="87"/>
      <c r="AG293" s="87">
        <v>0</v>
      </c>
      <c r="AH293" s="87">
        <v>0</v>
      </c>
      <c r="AI293" s="87">
        <v>0</v>
      </c>
      <c r="AJ293" s="87">
        <v>0</v>
      </c>
      <c r="AK293" s="88">
        <v>0</v>
      </c>
      <c r="AM293"/>
      <c r="AN293" s="41">
        <v>0</v>
      </c>
      <c r="AO293" s="91"/>
      <c r="AP293" s="87"/>
      <c r="AQ293" s="87"/>
      <c r="AR293" s="87"/>
      <c r="AS293" s="87">
        <v>0</v>
      </c>
      <c r="AT293" s="87">
        <v>0</v>
      </c>
      <c r="AU293" s="87">
        <v>0</v>
      </c>
      <c r="AV293" s="87">
        <v>0</v>
      </c>
      <c r="AW293" s="88">
        <v>0</v>
      </c>
      <c r="AX293"/>
    </row>
    <row r="294" spans="3:50" hidden="1" x14ac:dyDescent="0.25">
      <c r="C294" s="40" t="s">
        <v>576</v>
      </c>
      <c r="D294" s="41">
        <v>0</v>
      </c>
      <c r="E294" s="91"/>
      <c r="F294" s="87"/>
      <c r="G294" s="87"/>
      <c r="H294" s="87"/>
      <c r="I294" s="87">
        <v>0</v>
      </c>
      <c r="J294" s="87">
        <v>0</v>
      </c>
      <c r="K294" s="87">
        <v>0</v>
      </c>
      <c r="L294" s="87">
        <v>0</v>
      </c>
      <c r="M294" s="88">
        <v>0</v>
      </c>
      <c r="N294"/>
      <c r="P294" s="41">
        <v>0</v>
      </c>
      <c r="Q294" s="91"/>
      <c r="R294" s="87"/>
      <c r="S294" s="87"/>
      <c r="T294" s="87"/>
      <c r="U294" s="87">
        <v>0</v>
      </c>
      <c r="V294" s="87">
        <v>0</v>
      </c>
      <c r="W294" s="87">
        <v>0</v>
      </c>
      <c r="X294" s="87">
        <v>0</v>
      </c>
      <c r="Y294" s="88">
        <v>0</v>
      </c>
      <c r="AA294"/>
      <c r="AB294" s="41">
        <v>0</v>
      </c>
      <c r="AC294" s="91"/>
      <c r="AD294" s="87"/>
      <c r="AE294" s="87"/>
      <c r="AF294" s="87"/>
      <c r="AG294" s="87">
        <v>0</v>
      </c>
      <c r="AH294" s="87">
        <v>0</v>
      </c>
      <c r="AI294" s="87">
        <v>0</v>
      </c>
      <c r="AJ294" s="87">
        <v>0</v>
      </c>
      <c r="AK294" s="88">
        <v>0</v>
      </c>
      <c r="AM294"/>
      <c r="AN294" s="41">
        <v>0</v>
      </c>
      <c r="AO294" s="91"/>
      <c r="AP294" s="87"/>
      <c r="AQ294" s="87"/>
      <c r="AR294" s="87"/>
      <c r="AS294" s="87">
        <v>0</v>
      </c>
      <c r="AT294" s="87">
        <v>0</v>
      </c>
      <c r="AU294" s="87">
        <v>0</v>
      </c>
      <c r="AV294" s="87">
        <v>0</v>
      </c>
      <c r="AW294" s="88">
        <v>0</v>
      </c>
      <c r="AX294"/>
    </row>
    <row r="295" spans="3:50" hidden="1" x14ac:dyDescent="0.25">
      <c r="C295" s="40" t="s">
        <v>576</v>
      </c>
      <c r="D295" s="41">
        <v>0</v>
      </c>
      <c r="E295" s="91"/>
      <c r="F295" s="87"/>
      <c r="G295" s="87"/>
      <c r="H295" s="87"/>
      <c r="I295" s="87">
        <v>0</v>
      </c>
      <c r="J295" s="87">
        <v>0</v>
      </c>
      <c r="K295" s="87">
        <v>0</v>
      </c>
      <c r="L295" s="87">
        <v>0</v>
      </c>
      <c r="M295" s="88">
        <v>0</v>
      </c>
      <c r="N295"/>
      <c r="P295" s="41">
        <v>0</v>
      </c>
      <c r="Q295" s="91"/>
      <c r="R295" s="87"/>
      <c r="S295" s="87"/>
      <c r="T295" s="87"/>
      <c r="U295" s="87">
        <v>0</v>
      </c>
      <c r="V295" s="87">
        <v>0</v>
      </c>
      <c r="W295" s="87">
        <v>0</v>
      </c>
      <c r="X295" s="87">
        <v>0</v>
      </c>
      <c r="Y295" s="88">
        <v>0</v>
      </c>
      <c r="AA295"/>
      <c r="AB295" s="41">
        <v>0</v>
      </c>
      <c r="AC295" s="91"/>
      <c r="AD295" s="87"/>
      <c r="AE295" s="87"/>
      <c r="AF295" s="87"/>
      <c r="AG295" s="87">
        <v>0</v>
      </c>
      <c r="AH295" s="87">
        <v>0</v>
      </c>
      <c r="AI295" s="87">
        <v>0</v>
      </c>
      <c r="AJ295" s="87">
        <v>0</v>
      </c>
      <c r="AK295" s="88">
        <v>0</v>
      </c>
      <c r="AM295"/>
      <c r="AN295" s="41">
        <v>0</v>
      </c>
      <c r="AO295" s="91"/>
      <c r="AP295" s="87"/>
      <c r="AQ295" s="87"/>
      <c r="AR295" s="87"/>
      <c r="AS295" s="87">
        <v>0</v>
      </c>
      <c r="AT295" s="87">
        <v>0</v>
      </c>
      <c r="AU295" s="87">
        <v>0</v>
      </c>
      <c r="AV295" s="87">
        <v>0</v>
      </c>
      <c r="AW295" s="88">
        <v>0</v>
      </c>
      <c r="AX295"/>
    </row>
    <row r="296" spans="3:50" hidden="1" x14ac:dyDescent="0.25">
      <c r="C296" s="40" t="s">
        <v>576</v>
      </c>
      <c r="D296" s="41">
        <v>0</v>
      </c>
      <c r="E296" s="91"/>
      <c r="F296" s="87"/>
      <c r="G296" s="87"/>
      <c r="H296" s="87"/>
      <c r="I296" s="87">
        <v>0</v>
      </c>
      <c r="J296" s="87">
        <v>0</v>
      </c>
      <c r="K296" s="87">
        <v>0</v>
      </c>
      <c r="L296" s="87">
        <v>0</v>
      </c>
      <c r="M296" s="88">
        <v>0</v>
      </c>
      <c r="N296"/>
      <c r="P296" s="41">
        <v>0</v>
      </c>
      <c r="Q296" s="91"/>
      <c r="R296" s="87"/>
      <c r="S296" s="87"/>
      <c r="T296" s="87"/>
      <c r="U296" s="87">
        <v>0</v>
      </c>
      <c r="V296" s="87">
        <v>0</v>
      </c>
      <c r="W296" s="87">
        <v>0</v>
      </c>
      <c r="X296" s="87">
        <v>0</v>
      </c>
      <c r="Y296" s="88">
        <v>0</v>
      </c>
      <c r="AA296"/>
      <c r="AB296" s="41">
        <v>0</v>
      </c>
      <c r="AC296" s="91"/>
      <c r="AD296" s="87"/>
      <c r="AE296" s="87"/>
      <c r="AF296" s="87"/>
      <c r="AG296" s="87">
        <v>0</v>
      </c>
      <c r="AH296" s="87">
        <v>0</v>
      </c>
      <c r="AI296" s="87">
        <v>0</v>
      </c>
      <c r="AJ296" s="87">
        <v>0</v>
      </c>
      <c r="AK296" s="88">
        <v>0</v>
      </c>
      <c r="AM296"/>
      <c r="AN296" s="41">
        <v>0</v>
      </c>
      <c r="AO296" s="91"/>
      <c r="AP296" s="87"/>
      <c r="AQ296" s="87"/>
      <c r="AR296" s="87"/>
      <c r="AS296" s="87">
        <v>0</v>
      </c>
      <c r="AT296" s="87">
        <v>0</v>
      </c>
      <c r="AU296" s="87">
        <v>0</v>
      </c>
      <c r="AV296" s="87">
        <v>0</v>
      </c>
      <c r="AW296" s="88">
        <v>0</v>
      </c>
      <c r="AX296"/>
    </row>
    <row r="297" spans="3:50" hidden="1" x14ac:dyDescent="0.25">
      <c r="C297" s="40" t="s">
        <v>576</v>
      </c>
      <c r="D297" s="41">
        <v>0</v>
      </c>
      <c r="E297" s="91"/>
      <c r="F297" s="87"/>
      <c r="G297" s="87"/>
      <c r="H297" s="87"/>
      <c r="I297" s="87">
        <v>0</v>
      </c>
      <c r="J297" s="87">
        <v>0</v>
      </c>
      <c r="K297" s="87">
        <v>0</v>
      </c>
      <c r="L297" s="87">
        <v>0</v>
      </c>
      <c r="M297" s="88">
        <v>0</v>
      </c>
      <c r="N297"/>
      <c r="P297" s="41">
        <v>0</v>
      </c>
      <c r="Q297" s="91"/>
      <c r="R297" s="87"/>
      <c r="S297" s="87"/>
      <c r="T297" s="87"/>
      <c r="U297" s="87">
        <v>0</v>
      </c>
      <c r="V297" s="87">
        <v>0</v>
      </c>
      <c r="W297" s="87">
        <v>0</v>
      </c>
      <c r="X297" s="87">
        <v>0</v>
      </c>
      <c r="Y297" s="88">
        <v>0</v>
      </c>
      <c r="AA297"/>
      <c r="AB297" s="41">
        <v>0</v>
      </c>
      <c r="AC297" s="91"/>
      <c r="AD297" s="87"/>
      <c r="AE297" s="87"/>
      <c r="AF297" s="87"/>
      <c r="AG297" s="87">
        <v>0</v>
      </c>
      <c r="AH297" s="87">
        <v>0</v>
      </c>
      <c r="AI297" s="87">
        <v>0</v>
      </c>
      <c r="AJ297" s="87">
        <v>0</v>
      </c>
      <c r="AK297" s="88">
        <v>0</v>
      </c>
      <c r="AM297"/>
      <c r="AN297" s="41">
        <v>0</v>
      </c>
      <c r="AO297" s="91"/>
      <c r="AP297" s="87"/>
      <c r="AQ297" s="87"/>
      <c r="AR297" s="87"/>
      <c r="AS297" s="87">
        <v>0</v>
      </c>
      <c r="AT297" s="87">
        <v>0</v>
      </c>
      <c r="AU297" s="87">
        <v>0</v>
      </c>
      <c r="AV297" s="87">
        <v>0</v>
      </c>
      <c r="AW297" s="88">
        <v>0</v>
      </c>
      <c r="AX297"/>
    </row>
    <row r="298" spans="3:50" hidden="1" x14ac:dyDescent="0.25">
      <c r="C298" s="40" t="s">
        <v>576</v>
      </c>
      <c r="D298" s="41">
        <v>0</v>
      </c>
      <c r="E298" s="91"/>
      <c r="F298" s="87"/>
      <c r="G298" s="87"/>
      <c r="H298" s="87"/>
      <c r="I298" s="87">
        <v>0</v>
      </c>
      <c r="J298" s="87">
        <v>0</v>
      </c>
      <c r="K298" s="87">
        <v>0</v>
      </c>
      <c r="L298" s="87">
        <v>0</v>
      </c>
      <c r="M298" s="88">
        <v>0</v>
      </c>
      <c r="N298"/>
      <c r="P298" s="41">
        <v>0</v>
      </c>
      <c r="Q298" s="91"/>
      <c r="R298" s="87"/>
      <c r="S298" s="87"/>
      <c r="T298" s="87"/>
      <c r="U298" s="87">
        <v>0</v>
      </c>
      <c r="V298" s="87">
        <v>0</v>
      </c>
      <c r="W298" s="87">
        <v>0</v>
      </c>
      <c r="X298" s="87">
        <v>0</v>
      </c>
      <c r="Y298" s="88">
        <v>0</v>
      </c>
      <c r="AA298"/>
      <c r="AB298" s="41">
        <v>0</v>
      </c>
      <c r="AC298" s="91"/>
      <c r="AD298" s="87"/>
      <c r="AE298" s="87"/>
      <c r="AF298" s="87"/>
      <c r="AG298" s="87">
        <v>0</v>
      </c>
      <c r="AH298" s="87">
        <v>0</v>
      </c>
      <c r="AI298" s="87">
        <v>0</v>
      </c>
      <c r="AJ298" s="87">
        <v>0</v>
      </c>
      <c r="AK298" s="88">
        <v>0</v>
      </c>
      <c r="AM298"/>
      <c r="AN298" s="41">
        <v>0</v>
      </c>
      <c r="AO298" s="91"/>
      <c r="AP298" s="87"/>
      <c r="AQ298" s="87"/>
      <c r="AR298" s="87"/>
      <c r="AS298" s="87">
        <v>0</v>
      </c>
      <c r="AT298" s="87">
        <v>0</v>
      </c>
      <c r="AU298" s="87">
        <v>0</v>
      </c>
      <c r="AV298" s="87">
        <v>0</v>
      </c>
      <c r="AW298" s="88">
        <v>0</v>
      </c>
      <c r="AX298"/>
    </row>
    <row r="299" spans="3:50" hidden="1" x14ac:dyDescent="0.25">
      <c r="C299" s="40" t="s">
        <v>576</v>
      </c>
      <c r="D299" s="41">
        <v>0</v>
      </c>
      <c r="E299" s="91"/>
      <c r="F299" s="87"/>
      <c r="G299" s="87"/>
      <c r="H299" s="87"/>
      <c r="I299" s="87">
        <v>0</v>
      </c>
      <c r="J299" s="87">
        <v>0</v>
      </c>
      <c r="K299" s="87">
        <v>0</v>
      </c>
      <c r="L299" s="87">
        <v>0</v>
      </c>
      <c r="M299" s="88">
        <v>0</v>
      </c>
      <c r="N299"/>
      <c r="P299" s="41">
        <v>0</v>
      </c>
      <c r="Q299" s="91"/>
      <c r="R299" s="87"/>
      <c r="S299" s="87"/>
      <c r="T299" s="87"/>
      <c r="U299" s="87">
        <v>0</v>
      </c>
      <c r="V299" s="87">
        <v>0</v>
      </c>
      <c r="W299" s="87">
        <v>0</v>
      </c>
      <c r="X299" s="87">
        <v>0</v>
      </c>
      <c r="Y299" s="88">
        <v>0</v>
      </c>
      <c r="AA299"/>
      <c r="AB299" s="41">
        <v>0</v>
      </c>
      <c r="AC299" s="91"/>
      <c r="AD299" s="87"/>
      <c r="AE299" s="87"/>
      <c r="AF299" s="87"/>
      <c r="AG299" s="87">
        <v>0</v>
      </c>
      <c r="AH299" s="87">
        <v>0</v>
      </c>
      <c r="AI299" s="87">
        <v>0</v>
      </c>
      <c r="AJ299" s="87">
        <v>0</v>
      </c>
      <c r="AK299" s="88">
        <v>0</v>
      </c>
      <c r="AM299"/>
      <c r="AN299" s="41">
        <v>0</v>
      </c>
      <c r="AO299" s="91"/>
      <c r="AP299" s="87"/>
      <c r="AQ299" s="87"/>
      <c r="AR299" s="87"/>
      <c r="AS299" s="87">
        <v>0</v>
      </c>
      <c r="AT299" s="87">
        <v>0</v>
      </c>
      <c r="AU299" s="87">
        <v>0</v>
      </c>
      <c r="AV299" s="87">
        <v>0</v>
      </c>
      <c r="AW299" s="88">
        <v>0</v>
      </c>
      <c r="AX299"/>
    </row>
    <row r="300" spans="3:50" hidden="1" x14ac:dyDescent="0.25">
      <c r="C300" s="40" t="s">
        <v>576</v>
      </c>
      <c r="D300" s="41">
        <v>0</v>
      </c>
      <c r="E300" s="91"/>
      <c r="F300" s="87"/>
      <c r="G300" s="87"/>
      <c r="H300" s="87"/>
      <c r="I300" s="87">
        <v>0</v>
      </c>
      <c r="J300" s="87">
        <v>0</v>
      </c>
      <c r="K300" s="87">
        <v>0</v>
      </c>
      <c r="L300" s="87">
        <v>0</v>
      </c>
      <c r="M300" s="88">
        <v>0</v>
      </c>
      <c r="N300"/>
      <c r="P300" s="41">
        <v>0</v>
      </c>
      <c r="Q300" s="91"/>
      <c r="R300" s="87"/>
      <c r="S300" s="87"/>
      <c r="T300" s="87"/>
      <c r="U300" s="87">
        <v>0</v>
      </c>
      <c r="V300" s="87">
        <v>0</v>
      </c>
      <c r="W300" s="87">
        <v>0</v>
      </c>
      <c r="X300" s="87">
        <v>0</v>
      </c>
      <c r="Y300" s="88">
        <v>0</v>
      </c>
      <c r="AA300"/>
      <c r="AB300" s="41">
        <v>0</v>
      </c>
      <c r="AC300" s="91"/>
      <c r="AD300" s="87"/>
      <c r="AE300" s="87"/>
      <c r="AF300" s="87"/>
      <c r="AG300" s="87">
        <v>0</v>
      </c>
      <c r="AH300" s="87">
        <v>0</v>
      </c>
      <c r="AI300" s="87">
        <v>0</v>
      </c>
      <c r="AJ300" s="87">
        <v>0</v>
      </c>
      <c r="AK300" s="88">
        <v>0</v>
      </c>
      <c r="AM300"/>
      <c r="AN300" s="41">
        <v>0</v>
      </c>
      <c r="AO300" s="91"/>
      <c r="AP300" s="87"/>
      <c r="AQ300" s="87"/>
      <c r="AR300" s="87"/>
      <c r="AS300" s="87">
        <v>0</v>
      </c>
      <c r="AT300" s="87">
        <v>0</v>
      </c>
      <c r="AU300" s="87">
        <v>0</v>
      </c>
      <c r="AV300" s="87">
        <v>0</v>
      </c>
      <c r="AW300" s="88">
        <v>0</v>
      </c>
      <c r="AX300"/>
    </row>
    <row r="301" spans="3:50" hidden="1" x14ac:dyDescent="0.25">
      <c r="C301" s="40" t="s">
        <v>576</v>
      </c>
      <c r="D301" s="41">
        <v>0</v>
      </c>
      <c r="E301" s="91"/>
      <c r="F301" s="87"/>
      <c r="G301" s="87"/>
      <c r="H301" s="87"/>
      <c r="I301" s="87">
        <v>0</v>
      </c>
      <c r="J301" s="87">
        <v>0</v>
      </c>
      <c r="K301" s="87">
        <v>0</v>
      </c>
      <c r="L301" s="87">
        <v>0</v>
      </c>
      <c r="M301" s="88">
        <v>0</v>
      </c>
      <c r="N301"/>
      <c r="P301" s="41">
        <v>0</v>
      </c>
      <c r="Q301" s="91"/>
      <c r="R301" s="87"/>
      <c r="S301" s="87"/>
      <c r="T301" s="87"/>
      <c r="U301" s="87">
        <v>0</v>
      </c>
      <c r="V301" s="87">
        <v>0</v>
      </c>
      <c r="W301" s="87">
        <v>0</v>
      </c>
      <c r="X301" s="87">
        <v>0</v>
      </c>
      <c r="Y301" s="88">
        <v>0</v>
      </c>
      <c r="AA301"/>
      <c r="AB301" s="41">
        <v>0</v>
      </c>
      <c r="AC301" s="91"/>
      <c r="AD301" s="87"/>
      <c r="AE301" s="87"/>
      <c r="AF301" s="87"/>
      <c r="AG301" s="87">
        <v>0</v>
      </c>
      <c r="AH301" s="87">
        <v>0</v>
      </c>
      <c r="AI301" s="87">
        <v>0</v>
      </c>
      <c r="AJ301" s="87">
        <v>0</v>
      </c>
      <c r="AK301" s="88">
        <v>0</v>
      </c>
      <c r="AM301"/>
      <c r="AN301" s="41">
        <v>0</v>
      </c>
      <c r="AO301" s="91"/>
      <c r="AP301" s="87"/>
      <c r="AQ301" s="87"/>
      <c r="AR301" s="87"/>
      <c r="AS301" s="87">
        <v>0</v>
      </c>
      <c r="AT301" s="87">
        <v>0</v>
      </c>
      <c r="AU301" s="87">
        <v>0</v>
      </c>
      <c r="AV301" s="87">
        <v>0</v>
      </c>
      <c r="AW301" s="88">
        <v>0</v>
      </c>
      <c r="AX301"/>
    </row>
    <row r="302" spans="3:50" hidden="1" x14ac:dyDescent="0.25">
      <c r="C302" s="40" t="s">
        <v>576</v>
      </c>
      <c r="D302" s="41">
        <v>0</v>
      </c>
      <c r="E302" s="91"/>
      <c r="F302" s="87"/>
      <c r="G302" s="87"/>
      <c r="H302" s="87"/>
      <c r="I302" s="87">
        <v>0</v>
      </c>
      <c r="J302" s="87">
        <v>0</v>
      </c>
      <c r="K302" s="87">
        <v>0</v>
      </c>
      <c r="L302" s="87">
        <v>0</v>
      </c>
      <c r="M302" s="88">
        <v>0</v>
      </c>
      <c r="N302"/>
      <c r="P302" s="41">
        <v>0</v>
      </c>
      <c r="Q302" s="91"/>
      <c r="R302" s="87"/>
      <c r="S302" s="87"/>
      <c r="T302" s="87"/>
      <c r="U302" s="87">
        <v>0</v>
      </c>
      <c r="V302" s="87">
        <v>0</v>
      </c>
      <c r="W302" s="87">
        <v>0</v>
      </c>
      <c r="X302" s="87">
        <v>0</v>
      </c>
      <c r="Y302" s="88">
        <v>0</v>
      </c>
      <c r="AA302"/>
      <c r="AB302" s="41">
        <v>0</v>
      </c>
      <c r="AC302" s="91"/>
      <c r="AD302" s="87"/>
      <c r="AE302" s="87"/>
      <c r="AF302" s="87"/>
      <c r="AG302" s="87">
        <v>0</v>
      </c>
      <c r="AH302" s="87">
        <v>0</v>
      </c>
      <c r="AI302" s="87">
        <v>0</v>
      </c>
      <c r="AJ302" s="87">
        <v>0</v>
      </c>
      <c r="AK302" s="88">
        <v>0</v>
      </c>
      <c r="AM302"/>
      <c r="AN302" s="41">
        <v>0</v>
      </c>
      <c r="AO302" s="91"/>
      <c r="AP302" s="87"/>
      <c r="AQ302" s="87"/>
      <c r="AR302" s="87"/>
      <c r="AS302" s="87">
        <v>0</v>
      </c>
      <c r="AT302" s="87">
        <v>0</v>
      </c>
      <c r="AU302" s="87">
        <v>0</v>
      </c>
      <c r="AV302" s="87">
        <v>0</v>
      </c>
      <c r="AW302" s="88">
        <v>0</v>
      </c>
      <c r="AX302"/>
    </row>
    <row r="303" spans="3:50" hidden="1" x14ac:dyDescent="0.25">
      <c r="C303" s="40" t="s">
        <v>576</v>
      </c>
      <c r="D303" s="41">
        <v>0</v>
      </c>
      <c r="E303" s="91"/>
      <c r="F303" s="87"/>
      <c r="G303" s="87"/>
      <c r="H303" s="87"/>
      <c r="I303" s="87">
        <v>0</v>
      </c>
      <c r="J303" s="87">
        <v>0</v>
      </c>
      <c r="K303" s="87">
        <v>0</v>
      </c>
      <c r="L303" s="87">
        <v>0</v>
      </c>
      <c r="M303" s="88">
        <v>0</v>
      </c>
      <c r="N303"/>
      <c r="P303" s="41">
        <v>0</v>
      </c>
      <c r="Q303" s="91"/>
      <c r="R303" s="87"/>
      <c r="S303" s="87"/>
      <c r="T303" s="87"/>
      <c r="U303" s="87">
        <v>0</v>
      </c>
      <c r="V303" s="87">
        <v>0</v>
      </c>
      <c r="W303" s="87">
        <v>0</v>
      </c>
      <c r="X303" s="87">
        <v>0</v>
      </c>
      <c r="Y303" s="88">
        <v>0</v>
      </c>
      <c r="AA303"/>
      <c r="AB303" s="41">
        <v>0</v>
      </c>
      <c r="AC303" s="91"/>
      <c r="AD303" s="87"/>
      <c r="AE303" s="87"/>
      <c r="AF303" s="87"/>
      <c r="AG303" s="87">
        <v>0</v>
      </c>
      <c r="AH303" s="87">
        <v>0</v>
      </c>
      <c r="AI303" s="87">
        <v>0</v>
      </c>
      <c r="AJ303" s="87">
        <v>0</v>
      </c>
      <c r="AK303" s="88">
        <v>0</v>
      </c>
      <c r="AM303"/>
      <c r="AN303" s="41">
        <v>0</v>
      </c>
      <c r="AO303" s="91"/>
      <c r="AP303" s="87"/>
      <c r="AQ303" s="87"/>
      <c r="AR303" s="87"/>
      <c r="AS303" s="87">
        <v>0</v>
      </c>
      <c r="AT303" s="87">
        <v>0</v>
      </c>
      <c r="AU303" s="87">
        <v>0</v>
      </c>
      <c r="AV303" s="87">
        <v>0</v>
      </c>
      <c r="AW303" s="88">
        <v>0</v>
      </c>
      <c r="AX303"/>
    </row>
    <row r="304" spans="3:50" hidden="1" x14ac:dyDescent="0.25">
      <c r="C304" s="40" t="s">
        <v>576</v>
      </c>
      <c r="D304" s="41">
        <v>0</v>
      </c>
      <c r="E304" s="91"/>
      <c r="F304" s="87"/>
      <c r="G304" s="87"/>
      <c r="H304" s="87"/>
      <c r="I304" s="87">
        <v>0</v>
      </c>
      <c r="J304" s="87">
        <v>0</v>
      </c>
      <c r="K304" s="87">
        <v>0</v>
      </c>
      <c r="L304" s="87">
        <v>0</v>
      </c>
      <c r="M304" s="88">
        <v>0</v>
      </c>
      <c r="N304"/>
      <c r="P304" s="41">
        <v>0</v>
      </c>
      <c r="Q304" s="91"/>
      <c r="R304" s="87"/>
      <c r="S304" s="87"/>
      <c r="T304" s="87"/>
      <c r="U304" s="87">
        <v>0</v>
      </c>
      <c r="V304" s="87">
        <v>0</v>
      </c>
      <c r="W304" s="87">
        <v>0</v>
      </c>
      <c r="X304" s="87">
        <v>0</v>
      </c>
      <c r="Y304" s="88">
        <v>0</v>
      </c>
      <c r="AA304"/>
      <c r="AB304" s="41">
        <v>0</v>
      </c>
      <c r="AC304" s="91"/>
      <c r="AD304" s="87"/>
      <c r="AE304" s="87"/>
      <c r="AF304" s="87"/>
      <c r="AG304" s="87">
        <v>0</v>
      </c>
      <c r="AH304" s="87">
        <v>0</v>
      </c>
      <c r="AI304" s="87">
        <v>0</v>
      </c>
      <c r="AJ304" s="87">
        <v>0</v>
      </c>
      <c r="AK304" s="88">
        <v>0</v>
      </c>
      <c r="AM304"/>
      <c r="AN304" s="41">
        <v>0</v>
      </c>
      <c r="AO304" s="91"/>
      <c r="AP304" s="87"/>
      <c r="AQ304" s="87"/>
      <c r="AR304" s="87"/>
      <c r="AS304" s="87">
        <v>0</v>
      </c>
      <c r="AT304" s="87">
        <v>0</v>
      </c>
      <c r="AU304" s="87">
        <v>0</v>
      </c>
      <c r="AV304" s="87">
        <v>0</v>
      </c>
      <c r="AW304" s="88">
        <v>0</v>
      </c>
      <c r="AX304"/>
    </row>
    <row r="305" spans="3:50" hidden="1" x14ac:dyDescent="0.25">
      <c r="C305" s="40" t="s">
        <v>576</v>
      </c>
      <c r="D305" s="41">
        <v>0</v>
      </c>
      <c r="E305" s="91"/>
      <c r="F305" s="87"/>
      <c r="G305" s="87"/>
      <c r="H305" s="87"/>
      <c r="I305" s="87">
        <v>0</v>
      </c>
      <c r="J305" s="87">
        <v>0</v>
      </c>
      <c r="K305" s="87">
        <v>0</v>
      </c>
      <c r="L305" s="87">
        <v>0</v>
      </c>
      <c r="M305" s="88">
        <v>0</v>
      </c>
      <c r="N305"/>
      <c r="P305" s="41">
        <v>0</v>
      </c>
      <c r="Q305" s="91"/>
      <c r="R305" s="87"/>
      <c r="S305" s="87"/>
      <c r="T305" s="87"/>
      <c r="U305" s="87">
        <v>0</v>
      </c>
      <c r="V305" s="87">
        <v>0</v>
      </c>
      <c r="W305" s="87">
        <v>0</v>
      </c>
      <c r="X305" s="87">
        <v>0</v>
      </c>
      <c r="Y305" s="88">
        <v>0</v>
      </c>
      <c r="AA305"/>
      <c r="AB305" s="41">
        <v>0</v>
      </c>
      <c r="AC305" s="91"/>
      <c r="AD305" s="87"/>
      <c r="AE305" s="87"/>
      <c r="AF305" s="87"/>
      <c r="AG305" s="87">
        <v>0</v>
      </c>
      <c r="AH305" s="87">
        <v>0</v>
      </c>
      <c r="AI305" s="87">
        <v>0</v>
      </c>
      <c r="AJ305" s="87">
        <v>0</v>
      </c>
      <c r="AK305" s="88">
        <v>0</v>
      </c>
      <c r="AM305"/>
      <c r="AN305" s="41">
        <v>0</v>
      </c>
      <c r="AO305" s="91"/>
      <c r="AP305" s="87"/>
      <c r="AQ305" s="87"/>
      <c r="AR305" s="87"/>
      <c r="AS305" s="87">
        <v>0</v>
      </c>
      <c r="AT305" s="87">
        <v>0</v>
      </c>
      <c r="AU305" s="87">
        <v>0</v>
      </c>
      <c r="AV305" s="87">
        <v>0</v>
      </c>
      <c r="AW305" s="88">
        <v>0</v>
      </c>
      <c r="AX305"/>
    </row>
    <row r="306" spans="3:50" hidden="1" x14ac:dyDescent="0.25">
      <c r="C306" s="40" t="s">
        <v>576</v>
      </c>
      <c r="D306" s="41">
        <v>0</v>
      </c>
      <c r="E306" s="91"/>
      <c r="F306" s="87"/>
      <c r="G306" s="87"/>
      <c r="H306" s="87"/>
      <c r="I306" s="87">
        <v>0</v>
      </c>
      <c r="J306" s="87">
        <v>0</v>
      </c>
      <c r="K306" s="87">
        <v>0</v>
      </c>
      <c r="L306" s="87">
        <v>0</v>
      </c>
      <c r="M306" s="88">
        <v>0</v>
      </c>
      <c r="N306"/>
      <c r="P306" s="41">
        <v>0</v>
      </c>
      <c r="Q306" s="91"/>
      <c r="R306" s="87"/>
      <c r="S306" s="87"/>
      <c r="T306" s="87"/>
      <c r="U306" s="87">
        <v>0</v>
      </c>
      <c r="V306" s="87">
        <v>0</v>
      </c>
      <c r="W306" s="87">
        <v>0</v>
      </c>
      <c r="X306" s="87">
        <v>0</v>
      </c>
      <c r="Y306" s="88">
        <v>0</v>
      </c>
      <c r="AA306"/>
      <c r="AB306" s="41">
        <v>0</v>
      </c>
      <c r="AC306" s="91"/>
      <c r="AD306" s="87"/>
      <c r="AE306" s="87"/>
      <c r="AF306" s="87"/>
      <c r="AG306" s="87">
        <v>0</v>
      </c>
      <c r="AH306" s="87">
        <v>0</v>
      </c>
      <c r="AI306" s="87">
        <v>0</v>
      </c>
      <c r="AJ306" s="87">
        <v>0</v>
      </c>
      <c r="AK306" s="88">
        <v>0</v>
      </c>
      <c r="AM306"/>
      <c r="AN306" s="41">
        <v>0</v>
      </c>
      <c r="AO306" s="91"/>
      <c r="AP306" s="87"/>
      <c r="AQ306" s="87"/>
      <c r="AR306" s="87"/>
      <c r="AS306" s="87">
        <v>0</v>
      </c>
      <c r="AT306" s="87">
        <v>0</v>
      </c>
      <c r="AU306" s="87">
        <v>0</v>
      </c>
      <c r="AV306" s="87">
        <v>0</v>
      </c>
      <c r="AW306" s="88">
        <v>0</v>
      </c>
      <c r="AX306"/>
    </row>
    <row r="307" spans="3:50" hidden="1" x14ac:dyDescent="0.25">
      <c r="C307" s="40" t="s">
        <v>576</v>
      </c>
      <c r="D307" s="41">
        <v>0</v>
      </c>
      <c r="E307" s="91"/>
      <c r="F307" s="87"/>
      <c r="G307" s="87"/>
      <c r="H307" s="87"/>
      <c r="I307" s="87">
        <v>0</v>
      </c>
      <c r="J307" s="87">
        <v>0</v>
      </c>
      <c r="K307" s="87">
        <v>0</v>
      </c>
      <c r="L307" s="87">
        <v>0</v>
      </c>
      <c r="M307" s="88">
        <v>0</v>
      </c>
      <c r="N307"/>
      <c r="P307" s="41">
        <v>0</v>
      </c>
      <c r="Q307" s="91"/>
      <c r="R307" s="87"/>
      <c r="S307" s="87"/>
      <c r="T307" s="87"/>
      <c r="U307" s="87">
        <v>0</v>
      </c>
      <c r="V307" s="87">
        <v>0</v>
      </c>
      <c r="W307" s="87">
        <v>0</v>
      </c>
      <c r="X307" s="87">
        <v>0</v>
      </c>
      <c r="Y307" s="88">
        <v>0</v>
      </c>
      <c r="AA307"/>
      <c r="AB307" s="41">
        <v>0</v>
      </c>
      <c r="AC307" s="91"/>
      <c r="AD307" s="87"/>
      <c r="AE307" s="87"/>
      <c r="AF307" s="87"/>
      <c r="AG307" s="87">
        <v>0</v>
      </c>
      <c r="AH307" s="87">
        <v>0</v>
      </c>
      <c r="AI307" s="87">
        <v>0</v>
      </c>
      <c r="AJ307" s="87">
        <v>0</v>
      </c>
      <c r="AK307" s="88">
        <v>0</v>
      </c>
      <c r="AM307"/>
      <c r="AN307" s="41">
        <v>0</v>
      </c>
      <c r="AO307" s="91"/>
      <c r="AP307" s="87"/>
      <c r="AQ307" s="87"/>
      <c r="AR307" s="87"/>
      <c r="AS307" s="87">
        <v>0</v>
      </c>
      <c r="AT307" s="87">
        <v>0</v>
      </c>
      <c r="AU307" s="87">
        <v>0</v>
      </c>
      <c r="AV307" s="87">
        <v>0</v>
      </c>
      <c r="AW307" s="88">
        <v>0</v>
      </c>
      <c r="AX307"/>
    </row>
    <row r="308" spans="3:50" hidden="1" x14ac:dyDescent="0.25">
      <c r="C308" s="40" t="s">
        <v>576</v>
      </c>
      <c r="D308" s="41">
        <v>0</v>
      </c>
      <c r="E308" s="91"/>
      <c r="F308" s="87"/>
      <c r="G308" s="87"/>
      <c r="H308" s="87"/>
      <c r="I308" s="87">
        <v>0</v>
      </c>
      <c r="J308" s="87">
        <v>0</v>
      </c>
      <c r="K308" s="87">
        <v>0</v>
      </c>
      <c r="L308" s="87">
        <v>0</v>
      </c>
      <c r="M308" s="88">
        <v>0</v>
      </c>
      <c r="N308"/>
      <c r="P308" s="41">
        <v>0</v>
      </c>
      <c r="Q308" s="91"/>
      <c r="R308" s="87"/>
      <c r="S308" s="87"/>
      <c r="T308" s="87"/>
      <c r="U308" s="87">
        <v>0</v>
      </c>
      <c r="V308" s="87">
        <v>0</v>
      </c>
      <c r="W308" s="87">
        <v>0</v>
      </c>
      <c r="X308" s="87">
        <v>0</v>
      </c>
      <c r="Y308" s="88">
        <v>0</v>
      </c>
      <c r="AA308"/>
      <c r="AB308" s="41">
        <v>0</v>
      </c>
      <c r="AC308" s="91"/>
      <c r="AD308" s="87"/>
      <c r="AE308" s="87"/>
      <c r="AF308" s="87"/>
      <c r="AG308" s="87">
        <v>0</v>
      </c>
      <c r="AH308" s="87">
        <v>0</v>
      </c>
      <c r="AI308" s="87">
        <v>0</v>
      </c>
      <c r="AJ308" s="87">
        <v>0</v>
      </c>
      <c r="AK308" s="88">
        <v>0</v>
      </c>
      <c r="AM308"/>
      <c r="AN308" s="41">
        <v>0</v>
      </c>
      <c r="AO308" s="91"/>
      <c r="AP308" s="87"/>
      <c r="AQ308" s="87"/>
      <c r="AR308" s="87"/>
      <c r="AS308" s="87">
        <v>0</v>
      </c>
      <c r="AT308" s="87">
        <v>0</v>
      </c>
      <c r="AU308" s="87">
        <v>0</v>
      </c>
      <c r="AV308" s="87">
        <v>0</v>
      </c>
      <c r="AW308" s="88">
        <v>0</v>
      </c>
      <c r="AX308"/>
    </row>
    <row r="309" spans="3:50" hidden="1" x14ac:dyDescent="0.25">
      <c r="C309" s="40" t="s">
        <v>576</v>
      </c>
      <c r="D309" s="41">
        <v>0</v>
      </c>
      <c r="E309" s="91"/>
      <c r="F309" s="87"/>
      <c r="G309" s="87"/>
      <c r="H309" s="87"/>
      <c r="I309" s="87">
        <v>0</v>
      </c>
      <c r="J309" s="87">
        <v>0</v>
      </c>
      <c r="K309" s="87">
        <v>0</v>
      </c>
      <c r="L309" s="87">
        <v>0</v>
      </c>
      <c r="M309" s="88">
        <v>0</v>
      </c>
      <c r="N309"/>
      <c r="P309" s="41">
        <v>0</v>
      </c>
      <c r="Q309" s="91"/>
      <c r="R309" s="87"/>
      <c r="S309" s="87"/>
      <c r="T309" s="87"/>
      <c r="U309" s="87">
        <v>0</v>
      </c>
      <c r="V309" s="87">
        <v>0</v>
      </c>
      <c r="W309" s="87">
        <v>0</v>
      </c>
      <c r="X309" s="87">
        <v>0</v>
      </c>
      <c r="Y309" s="88">
        <v>0</v>
      </c>
      <c r="AA309"/>
      <c r="AB309" s="41">
        <v>0</v>
      </c>
      <c r="AC309" s="91"/>
      <c r="AD309" s="87"/>
      <c r="AE309" s="87"/>
      <c r="AF309" s="87"/>
      <c r="AG309" s="87">
        <v>0</v>
      </c>
      <c r="AH309" s="87">
        <v>0</v>
      </c>
      <c r="AI309" s="87">
        <v>0</v>
      </c>
      <c r="AJ309" s="87">
        <v>0</v>
      </c>
      <c r="AK309" s="88">
        <v>0</v>
      </c>
      <c r="AM309"/>
      <c r="AN309" s="41">
        <v>0</v>
      </c>
      <c r="AO309" s="91"/>
      <c r="AP309" s="87"/>
      <c r="AQ309" s="87"/>
      <c r="AR309" s="87"/>
      <c r="AS309" s="87">
        <v>0</v>
      </c>
      <c r="AT309" s="87">
        <v>0</v>
      </c>
      <c r="AU309" s="87">
        <v>0</v>
      </c>
      <c r="AV309" s="87">
        <v>0</v>
      </c>
      <c r="AW309" s="88">
        <v>0</v>
      </c>
      <c r="AX309"/>
    </row>
    <row r="310" spans="3:50" hidden="1" x14ac:dyDescent="0.25">
      <c r="C310" s="40" t="s">
        <v>576</v>
      </c>
      <c r="D310" s="41">
        <v>0</v>
      </c>
      <c r="E310" s="91"/>
      <c r="F310" s="87"/>
      <c r="G310" s="87"/>
      <c r="H310" s="87"/>
      <c r="I310" s="87">
        <v>0</v>
      </c>
      <c r="J310" s="87">
        <v>0</v>
      </c>
      <c r="K310" s="87">
        <v>0</v>
      </c>
      <c r="L310" s="87">
        <v>0</v>
      </c>
      <c r="M310" s="88">
        <v>0</v>
      </c>
      <c r="N310"/>
      <c r="P310" s="41">
        <v>0</v>
      </c>
      <c r="Q310" s="91"/>
      <c r="R310" s="87"/>
      <c r="S310" s="87"/>
      <c r="T310" s="87"/>
      <c r="U310" s="87">
        <v>0</v>
      </c>
      <c r="V310" s="87">
        <v>0</v>
      </c>
      <c r="W310" s="87">
        <v>0</v>
      </c>
      <c r="X310" s="87">
        <v>0</v>
      </c>
      <c r="Y310" s="88">
        <v>0</v>
      </c>
      <c r="AA310"/>
      <c r="AB310" s="41">
        <v>0</v>
      </c>
      <c r="AC310" s="91"/>
      <c r="AD310" s="87"/>
      <c r="AE310" s="87"/>
      <c r="AF310" s="87"/>
      <c r="AG310" s="87">
        <v>0</v>
      </c>
      <c r="AH310" s="87">
        <v>0</v>
      </c>
      <c r="AI310" s="87">
        <v>0</v>
      </c>
      <c r="AJ310" s="87">
        <v>0</v>
      </c>
      <c r="AK310" s="88">
        <v>0</v>
      </c>
      <c r="AM310"/>
      <c r="AN310" s="41">
        <v>0</v>
      </c>
      <c r="AO310" s="91"/>
      <c r="AP310" s="87"/>
      <c r="AQ310" s="87"/>
      <c r="AR310" s="87"/>
      <c r="AS310" s="87">
        <v>0</v>
      </c>
      <c r="AT310" s="87">
        <v>0</v>
      </c>
      <c r="AU310" s="87">
        <v>0</v>
      </c>
      <c r="AV310" s="87">
        <v>0</v>
      </c>
      <c r="AW310" s="88">
        <v>0</v>
      </c>
      <c r="AX310"/>
    </row>
    <row r="311" spans="3:50" hidden="1" x14ac:dyDescent="0.25">
      <c r="C311" s="40" t="s">
        <v>576</v>
      </c>
      <c r="D311" s="41">
        <v>0</v>
      </c>
      <c r="E311" s="91"/>
      <c r="F311" s="87"/>
      <c r="G311" s="87"/>
      <c r="H311" s="87"/>
      <c r="I311" s="87">
        <v>0</v>
      </c>
      <c r="J311" s="87">
        <v>0</v>
      </c>
      <c r="K311" s="87">
        <v>0</v>
      </c>
      <c r="L311" s="87">
        <v>0</v>
      </c>
      <c r="M311" s="88">
        <v>0</v>
      </c>
      <c r="N311"/>
      <c r="P311" s="41">
        <v>0</v>
      </c>
      <c r="Q311" s="91"/>
      <c r="R311" s="87"/>
      <c r="S311" s="87"/>
      <c r="T311" s="87"/>
      <c r="U311" s="87">
        <v>0</v>
      </c>
      <c r="V311" s="87">
        <v>0</v>
      </c>
      <c r="W311" s="87">
        <v>0</v>
      </c>
      <c r="X311" s="87">
        <v>0</v>
      </c>
      <c r="Y311" s="88">
        <v>0</v>
      </c>
      <c r="AA311"/>
      <c r="AB311" s="41">
        <v>0</v>
      </c>
      <c r="AC311" s="91"/>
      <c r="AD311" s="87"/>
      <c r="AE311" s="87"/>
      <c r="AF311" s="87"/>
      <c r="AG311" s="87">
        <v>0</v>
      </c>
      <c r="AH311" s="87">
        <v>0</v>
      </c>
      <c r="AI311" s="87">
        <v>0</v>
      </c>
      <c r="AJ311" s="87">
        <v>0</v>
      </c>
      <c r="AK311" s="88">
        <v>0</v>
      </c>
      <c r="AM311"/>
      <c r="AN311" s="41">
        <v>0</v>
      </c>
      <c r="AO311" s="91"/>
      <c r="AP311" s="87"/>
      <c r="AQ311" s="87"/>
      <c r="AR311" s="87"/>
      <c r="AS311" s="87">
        <v>0</v>
      </c>
      <c r="AT311" s="87">
        <v>0</v>
      </c>
      <c r="AU311" s="87">
        <v>0</v>
      </c>
      <c r="AV311" s="87">
        <v>0</v>
      </c>
      <c r="AW311" s="88">
        <v>0</v>
      </c>
      <c r="AX311"/>
    </row>
    <row r="312" spans="3:50" hidden="1" x14ac:dyDescent="0.25">
      <c r="C312" s="40" t="s">
        <v>576</v>
      </c>
      <c r="D312" s="41">
        <v>0</v>
      </c>
      <c r="E312" s="91"/>
      <c r="F312" s="87"/>
      <c r="G312" s="87"/>
      <c r="H312" s="87"/>
      <c r="I312" s="87">
        <v>0</v>
      </c>
      <c r="J312" s="87">
        <v>0</v>
      </c>
      <c r="K312" s="87">
        <v>0</v>
      </c>
      <c r="L312" s="87">
        <v>0</v>
      </c>
      <c r="M312" s="88">
        <v>0</v>
      </c>
      <c r="N312"/>
      <c r="P312" s="41">
        <v>0</v>
      </c>
      <c r="Q312" s="91"/>
      <c r="R312" s="87"/>
      <c r="S312" s="87"/>
      <c r="T312" s="87"/>
      <c r="U312" s="87">
        <v>0</v>
      </c>
      <c r="V312" s="87">
        <v>0</v>
      </c>
      <c r="W312" s="87">
        <v>0</v>
      </c>
      <c r="X312" s="87">
        <v>0</v>
      </c>
      <c r="Y312" s="88">
        <v>0</v>
      </c>
      <c r="AA312"/>
      <c r="AB312" s="41">
        <v>0</v>
      </c>
      <c r="AC312" s="91"/>
      <c r="AD312" s="87"/>
      <c r="AE312" s="87"/>
      <c r="AF312" s="87"/>
      <c r="AG312" s="87">
        <v>0</v>
      </c>
      <c r="AH312" s="87">
        <v>0</v>
      </c>
      <c r="AI312" s="87">
        <v>0</v>
      </c>
      <c r="AJ312" s="87">
        <v>0</v>
      </c>
      <c r="AK312" s="88">
        <v>0</v>
      </c>
      <c r="AM312"/>
      <c r="AN312" s="41">
        <v>0</v>
      </c>
      <c r="AO312" s="91"/>
      <c r="AP312" s="87"/>
      <c r="AQ312" s="87"/>
      <c r="AR312" s="87"/>
      <c r="AS312" s="87">
        <v>0</v>
      </c>
      <c r="AT312" s="87">
        <v>0</v>
      </c>
      <c r="AU312" s="87">
        <v>0</v>
      </c>
      <c r="AV312" s="87">
        <v>0</v>
      </c>
      <c r="AW312" s="88">
        <v>0</v>
      </c>
      <c r="AX312"/>
    </row>
    <row r="313" spans="3:50" hidden="1" x14ac:dyDescent="0.25">
      <c r="C313" s="40" t="s">
        <v>576</v>
      </c>
      <c r="D313" s="41">
        <v>0</v>
      </c>
      <c r="E313" s="91"/>
      <c r="F313" s="87"/>
      <c r="G313" s="87"/>
      <c r="H313" s="87"/>
      <c r="I313" s="87">
        <v>0</v>
      </c>
      <c r="J313" s="87">
        <v>0</v>
      </c>
      <c r="K313" s="87">
        <v>0</v>
      </c>
      <c r="L313" s="87">
        <v>0</v>
      </c>
      <c r="M313" s="88">
        <v>0</v>
      </c>
      <c r="N313"/>
      <c r="P313" s="41">
        <v>0</v>
      </c>
      <c r="Q313" s="91"/>
      <c r="R313" s="87"/>
      <c r="S313" s="87"/>
      <c r="T313" s="87"/>
      <c r="U313" s="87">
        <v>0</v>
      </c>
      <c r="V313" s="87">
        <v>0</v>
      </c>
      <c r="W313" s="87">
        <v>0</v>
      </c>
      <c r="X313" s="87">
        <v>0</v>
      </c>
      <c r="Y313" s="88">
        <v>0</v>
      </c>
      <c r="AA313"/>
      <c r="AB313" s="41">
        <v>0</v>
      </c>
      <c r="AC313" s="91"/>
      <c r="AD313" s="87"/>
      <c r="AE313" s="87"/>
      <c r="AF313" s="87"/>
      <c r="AG313" s="87">
        <v>0</v>
      </c>
      <c r="AH313" s="87">
        <v>0</v>
      </c>
      <c r="AI313" s="87">
        <v>0</v>
      </c>
      <c r="AJ313" s="87">
        <v>0</v>
      </c>
      <c r="AK313" s="88">
        <v>0</v>
      </c>
      <c r="AM313"/>
      <c r="AN313" s="41">
        <v>0</v>
      </c>
      <c r="AO313" s="91"/>
      <c r="AP313" s="87"/>
      <c r="AQ313" s="87"/>
      <c r="AR313" s="87"/>
      <c r="AS313" s="87">
        <v>0</v>
      </c>
      <c r="AT313" s="87">
        <v>0</v>
      </c>
      <c r="AU313" s="87">
        <v>0</v>
      </c>
      <c r="AV313" s="87">
        <v>0</v>
      </c>
      <c r="AW313" s="88">
        <v>0</v>
      </c>
      <c r="AX313"/>
    </row>
    <row r="314" spans="3:50" hidden="1" x14ac:dyDescent="0.25">
      <c r="C314" s="40" t="s">
        <v>576</v>
      </c>
      <c r="D314" s="41">
        <v>0</v>
      </c>
      <c r="E314" s="91"/>
      <c r="F314" s="87"/>
      <c r="G314" s="87"/>
      <c r="H314" s="87"/>
      <c r="I314" s="87">
        <v>0</v>
      </c>
      <c r="J314" s="87">
        <v>0</v>
      </c>
      <c r="K314" s="87">
        <v>0</v>
      </c>
      <c r="L314" s="87">
        <v>0</v>
      </c>
      <c r="M314" s="88">
        <v>0</v>
      </c>
      <c r="N314"/>
      <c r="P314" s="41">
        <v>0</v>
      </c>
      <c r="Q314" s="91"/>
      <c r="R314" s="87"/>
      <c r="S314" s="87"/>
      <c r="T314" s="87"/>
      <c r="U314" s="87">
        <v>0</v>
      </c>
      <c r="V314" s="87">
        <v>0</v>
      </c>
      <c r="W314" s="87">
        <v>0</v>
      </c>
      <c r="X314" s="87">
        <v>0</v>
      </c>
      <c r="Y314" s="88">
        <v>0</v>
      </c>
      <c r="AA314"/>
      <c r="AB314" s="41">
        <v>0</v>
      </c>
      <c r="AC314" s="91"/>
      <c r="AD314" s="87"/>
      <c r="AE314" s="87"/>
      <c r="AF314" s="87"/>
      <c r="AG314" s="87">
        <v>0</v>
      </c>
      <c r="AH314" s="87">
        <v>0</v>
      </c>
      <c r="AI314" s="87">
        <v>0</v>
      </c>
      <c r="AJ314" s="87">
        <v>0</v>
      </c>
      <c r="AK314" s="88">
        <v>0</v>
      </c>
      <c r="AM314"/>
      <c r="AN314" s="41">
        <v>0</v>
      </c>
      <c r="AO314" s="91"/>
      <c r="AP314" s="87"/>
      <c r="AQ314" s="87"/>
      <c r="AR314" s="87"/>
      <c r="AS314" s="87">
        <v>0</v>
      </c>
      <c r="AT314" s="87">
        <v>0</v>
      </c>
      <c r="AU314" s="87">
        <v>0</v>
      </c>
      <c r="AV314" s="87">
        <v>0</v>
      </c>
      <c r="AW314" s="88">
        <v>0</v>
      </c>
      <c r="AX314"/>
    </row>
    <row r="315" spans="3:50" hidden="1" x14ac:dyDescent="0.25">
      <c r="C315" s="40" t="s">
        <v>576</v>
      </c>
      <c r="D315" s="41">
        <v>0</v>
      </c>
      <c r="E315" s="91"/>
      <c r="F315" s="87"/>
      <c r="G315" s="87"/>
      <c r="H315" s="87"/>
      <c r="I315" s="87">
        <v>0</v>
      </c>
      <c r="J315" s="87">
        <v>0</v>
      </c>
      <c r="K315" s="87">
        <v>0</v>
      </c>
      <c r="L315" s="87">
        <v>0</v>
      </c>
      <c r="M315" s="88">
        <v>0</v>
      </c>
      <c r="N315"/>
      <c r="P315" s="41">
        <v>0</v>
      </c>
      <c r="Q315" s="91"/>
      <c r="R315" s="87"/>
      <c r="S315" s="87"/>
      <c r="T315" s="87"/>
      <c r="U315" s="87">
        <v>0</v>
      </c>
      <c r="V315" s="87">
        <v>0</v>
      </c>
      <c r="W315" s="87">
        <v>0</v>
      </c>
      <c r="X315" s="87">
        <v>0</v>
      </c>
      <c r="Y315" s="88">
        <v>0</v>
      </c>
      <c r="AA315"/>
      <c r="AB315" s="41">
        <v>0</v>
      </c>
      <c r="AC315" s="91"/>
      <c r="AD315" s="87"/>
      <c r="AE315" s="87"/>
      <c r="AF315" s="87"/>
      <c r="AG315" s="87">
        <v>0</v>
      </c>
      <c r="AH315" s="87">
        <v>0</v>
      </c>
      <c r="AI315" s="87">
        <v>0</v>
      </c>
      <c r="AJ315" s="87">
        <v>0</v>
      </c>
      <c r="AK315" s="88">
        <v>0</v>
      </c>
      <c r="AM315"/>
      <c r="AN315" s="41">
        <v>0</v>
      </c>
      <c r="AO315" s="91"/>
      <c r="AP315" s="87"/>
      <c r="AQ315" s="87"/>
      <c r="AR315" s="87"/>
      <c r="AS315" s="87">
        <v>0</v>
      </c>
      <c r="AT315" s="87">
        <v>0</v>
      </c>
      <c r="AU315" s="87">
        <v>0</v>
      </c>
      <c r="AV315" s="87">
        <v>0</v>
      </c>
      <c r="AW315" s="88">
        <v>0</v>
      </c>
      <c r="AX315"/>
    </row>
    <row r="316" spans="3:50" hidden="1" x14ac:dyDescent="0.25">
      <c r="C316" s="40" t="s">
        <v>576</v>
      </c>
      <c r="D316" s="41">
        <v>0</v>
      </c>
      <c r="E316" s="91"/>
      <c r="F316" s="87"/>
      <c r="G316" s="87"/>
      <c r="H316" s="87"/>
      <c r="I316" s="87">
        <v>0</v>
      </c>
      <c r="J316" s="87">
        <v>0</v>
      </c>
      <c r="K316" s="87">
        <v>0</v>
      </c>
      <c r="L316" s="87">
        <v>0</v>
      </c>
      <c r="M316" s="88">
        <v>0</v>
      </c>
      <c r="N316"/>
      <c r="P316" s="41">
        <v>0</v>
      </c>
      <c r="Q316" s="91"/>
      <c r="R316" s="87"/>
      <c r="S316" s="87"/>
      <c r="T316" s="87"/>
      <c r="U316" s="87">
        <v>0</v>
      </c>
      <c r="V316" s="87">
        <v>0</v>
      </c>
      <c r="W316" s="87">
        <v>0</v>
      </c>
      <c r="X316" s="87">
        <v>0</v>
      </c>
      <c r="Y316" s="88">
        <v>0</v>
      </c>
      <c r="AA316"/>
      <c r="AB316" s="41">
        <v>0</v>
      </c>
      <c r="AC316" s="91"/>
      <c r="AD316" s="87"/>
      <c r="AE316" s="87"/>
      <c r="AF316" s="87"/>
      <c r="AG316" s="87">
        <v>0</v>
      </c>
      <c r="AH316" s="87">
        <v>0</v>
      </c>
      <c r="AI316" s="87">
        <v>0</v>
      </c>
      <c r="AJ316" s="87">
        <v>0</v>
      </c>
      <c r="AK316" s="88">
        <v>0</v>
      </c>
      <c r="AM316"/>
      <c r="AN316" s="41">
        <v>0</v>
      </c>
      <c r="AO316" s="91"/>
      <c r="AP316" s="87"/>
      <c r="AQ316" s="87"/>
      <c r="AR316" s="87"/>
      <c r="AS316" s="87">
        <v>0</v>
      </c>
      <c r="AT316" s="87">
        <v>0</v>
      </c>
      <c r="AU316" s="87">
        <v>0</v>
      </c>
      <c r="AV316" s="87">
        <v>0</v>
      </c>
      <c r="AW316" s="88">
        <v>0</v>
      </c>
      <c r="AX316"/>
    </row>
    <row r="317" spans="3:50" hidden="1" x14ac:dyDescent="0.25">
      <c r="C317" s="40" t="s">
        <v>576</v>
      </c>
      <c r="D317" s="41">
        <v>0</v>
      </c>
      <c r="E317" s="91"/>
      <c r="F317" s="87"/>
      <c r="G317" s="87"/>
      <c r="H317" s="87"/>
      <c r="I317" s="87">
        <v>0</v>
      </c>
      <c r="J317" s="87">
        <v>0</v>
      </c>
      <c r="K317" s="87">
        <v>0</v>
      </c>
      <c r="L317" s="87">
        <v>0</v>
      </c>
      <c r="M317" s="88">
        <v>0</v>
      </c>
      <c r="N317"/>
      <c r="P317" s="41">
        <v>0</v>
      </c>
      <c r="Q317" s="91"/>
      <c r="R317" s="87"/>
      <c r="S317" s="87"/>
      <c r="T317" s="87"/>
      <c r="U317" s="87">
        <v>0</v>
      </c>
      <c r="V317" s="87">
        <v>0</v>
      </c>
      <c r="W317" s="87">
        <v>0</v>
      </c>
      <c r="X317" s="87">
        <v>0</v>
      </c>
      <c r="Y317" s="88">
        <v>0</v>
      </c>
      <c r="AA317"/>
      <c r="AB317" s="41">
        <v>0</v>
      </c>
      <c r="AC317" s="91"/>
      <c r="AD317" s="87"/>
      <c r="AE317" s="87"/>
      <c r="AF317" s="87"/>
      <c r="AG317" s="87">
        <v>0</v>
      </c>
      <c r="AH317" s="87">
        <v>0</v>
      </c>
      <c r="AI317" s="87">
        <v>0</v>
      </c>
      <c r="AJ317" s="87">
        <v>0</v>
      </c>
      <c r="AK317" s="88">
        <v>0</v>
      </c>
      <c r="AM317"/>
      <c r="AN317" s="41">
        <v>0</v>
      </c>
      <c r="AO317" s="91"/>
      <c r="AP317" s="87"/>
      <c r="AQ317" s="87"/>
      <c r="AR317" s="87"/>
      <c r="AS317" s="87">
        <v>0</v>
      </c>
      <c r="AT317" s="87">
        <v>0</v>
      </c>
      <c r="AU317" s="87">
        <v>0</v>
      </c>
      <c r="AV317" s="87">
        <v>0</v>
      </c>
      <c r="AW317" s="88">
        <v>0</v>
      </c>
      <c r="AX317"/>
    </row>
    <row r="318" spans="3:50" hidden="1" x14ac:dyDescent="0.25">
      <c r="C318" s="40" t="s">
        <v>576</v>
      </c>
      <c r="D318" s="41">
        <v>0</v>
      </c>
      <c r="E318" s="91"/>
      <c r="F318" s="87"/>
      <c r="G318" s="87"/>
      <c r="H318" s="87"/>
      <c r="I318" s="87">
        <v>0</v>
      </c>
      <c r="J318" s="87">
        <v>0</v>
      </c>
      <c r="K318" s="87">
        <v>0</v>
      </c>
      <c r="L318" s="87">
        <v>0</v>
      </c>
      <c r="M318" s="88">
        <v>0</v>
      </c>
      <c r="N318"/>
      <c r="P318" s="41">
        <v>0</v>
      </c>
      <c r="Q318" s="91"/>
      <c r="R318" s="87"/>
      <c r="S318" s="87"/>
      <c r="T318" s="87"/>
      <c r="U318" s="87">
        <v>0</v>
      </c>
      <c r="V318" s="87">
        <v>0</v>
      </c>
      <c r="W318" s="87">
        <v>0</v>
      </c>
      <c r="X318" s="87">
        <v>0</v>
      </c>
      <c r="Y318" s="88">
        <v>0</v>
      </c>
      <c r="AA318"/>
      <c r="AB318" s="41">
        <v>0</v>
      </c>
      <c r="AC318" s="91"/>
      <c r="AD318" s="87"/>
      <c r="AE318" s="87"/>
      <c r="AF318" s="87"/>
      <c r="AG318" s="87">
        <v>0</v>
      </c>
      <c r="AH318" s="87">
        <v>0</v>
      </c>
      <c r="AI318" s="87">
        <v>0</v>
      </c>
      <c r="AJ318" s="87">
        <v>0</v>
      </c>
      <c r="AK318" s="88">
        <v>0</v>
      </c>
      <c r="AM318"/>
      <c r="AN318" s="41">
        <v>0</v>
      </c>
      <c r="AO318" s="91"/>
      <c r="AP318" s="87"/>
      <c r="AQ318" s="87"/>
      <c r="AR318" s="87"/>
      <c r="AS318" s="87">
        <v>0</v>
      </c>
      <c r="AT318" s="87">
        <v>0</v>
      </c>
      <c r="AU318" s="87">
        <v>0</v>
      </c>
      <c r="AV318" s="87">
        <v>0</v>
      </c>
      <c r="AW318" s="88">
        <v>0</v>
      </c>
      <c r="AX318"/>
    </row>
    <row r="319" spans="3:50" hidden="1" x14ac:dyDescent="0.25">
      <c r="C319" s="40" t="s">
        <v>576</v>
      </c>
      <c r="D319" s="41">
        <v>0</v>
      </c>
      <c r="E319" s="91"/>
      <c r="F319" s="87"/>
      <c r="G319" s="87"/>
      <c r="H319" s="87"/>
      <c r="I319" s="87">
        <v>0</v>
      </c>
      <c r="J319" s="87">
        <v>0</v>
      </c>
      <c r="K319" s="87">
        <v>0</v>
      </c>
      <c r="L319" s="87">
        <v>0</v>
      </c>
      <c r="M319" s="88">
        <v>0</v>
      </c>
      <c r="N319"/>
      <c r="P319" s="41">
        <v>0</v>
      </c>
      <c r="Q319" s="91"/>
      <c r="R319" s="87"/>
      <c r="S319" s="87"/>
      <c r="T319" s="87"/>
      <c r="U319" s="87">
        <v>0</v>
      </c>
      <c r="V319" s="87">
        <v>0</v>
      </c>
      <c r="W319" s="87">
        <v>0</v>
      </c>
      <c r="X319" s="87">
        <v>0</v>
      </c>
      <c r="Y319" s="88">
        <v>0</v>
      </c>
      <c r="AA319"/>
      <c r="AB319" s="41">
        <v>0</v>
      </c>
      <c r="AC319" s="91"/>
      <c r="AD319" s="87"/>
      <c r="AE319" s="87"/>
      <c r="AF319" s="87"/>
      <c r="AG319" s="87">
        <v>0</v>
      </c>
      <c r="AH319" s="87">
        <v>0</v>
      </c>
      <c r="AI319" s="87">
        <v>0</v>
      </c>
      <c r="AJ319" s="87">
        <v>0</v>
      </c>
      <c r="AK319" s="88">
        <v>0</v>
      </c>
      <c r="AM319"/>
      <c r="AN319" s="41">
        <v>0</v>
      </c>
      <c r="AO319" s="91"/>
      <c r="AP319" s="87"/>
      <c r="AQ319" s="87"/>
      <c r="AR319" s="87"/>
      <c r="AS319" s="87">
        <v>0</v>
      </c>
      <c r="AT319" s="87">
        <v>0</v>
      </c>
      <c r="AU319" s="87">
        <v>0</v>
      </c>
      <c r="AV319" s="87">
        <v>0</v>
      </c>
      <c r="AW319" s="88">
        <v>0</v>
      </c>
      <c r="AX319"/>
    </row>
    <row r="320" spans="3:50" hidden="1" x14ac:dyDescent="0.25">
      <c r="C320" s="40" t="s">
        <v>576</v>
      </c>
      <c r="D320" s="41">
        <v>0</v>
      </c>
      <c r="E320" s="91"/>
      <c r="F320" s="87"/>
      <c r="G320" s="87"/>
      <c r="H320" s="87"/>
      <c r="I320" s="87">
        <v>0</v>
      </c>
      <c r="J320" s="87">
        <v>0</v>
      </c>
      <c r="K320" s="87">
        <v>0</v>
      </c>
      <c r="L320" s="87">
        <v>0</v>
      </c>
      <c r="M320" s="88">
        <v>0</v>
      </c>
      <c r="N320"/>
      <c r="P320" s="41">
        <v>0</v>
      </c>
      <c r="Q320" s="91"/>
      <c r="R320" s="87"/>
      <c r="S320" s="87"/>
      <c r="T320" s="87"/>
      <c r="U320" s="87">
        <v>0</v>
      </c>
      <c r="V320" s="87">
        <v>0</v>
      </c>
      <c r="W320" s="87">
        <v>0</v>
      </c>
      <c r="X320" s="87">
        <v>0</v>
      </c>
      <c r="Y320" s="88">
        <v>0</v>
      </c>
      <c r="AA320"/>
      <c r="AB320" s="41">
        <v>0</v>
      </c>
      <c r="AC320" s="91"/>
      <c r="AD320" s="87"/>
      <c r="AE320" s="87"/>
      <c r="AF320" s="87"/>
      <c r="AG320" s="87">
        <v>0</v>
      </c>
      <c r="AH320" s="87">
        <v>0</v>
      </c>
      <c r="AI320" s="87">
        <v>0</v>
      </c>
      <c r="AJ320" s="87">
        <v>0</v>
      </c>
      <c r="AK320" s="88">
        <v>0</v>
      </c>
      <c r="AM320"/>
      <c r="AN320" s="41">
        <v>0</v>
      </c>
      <c r="AO320" s="91"/>
      <c r="AP320" s="87"/>
      <c r="AQ320" s="87"/>
      <c r="AR320" s="87"/>
      <c r="AS320" s="87">
        <v>0</v>
      </c>
      <c r="AT320" s="87">
        <v>0</v>
      </c>
      <c r="AU320" s="87">
        <v>0</v>
      </c>
      <c r="AV320" s="87">
        <v>0</v>
      </c>
      <c r="AW320" s="88">
        <v>0</v>
      </c>
      <c r="AX320"/>
    </row>
    <row r="321" spans="3:50" hidden="1" x14ac:dyDescent="0.25">
      <c r="C321" s="40" t="s">
        <v>576</v>
      </c>
      <c r="D321" s="41">
        <v>0</v>
      </c>
      <c r="E321" s="91"/>
      <c r="F321" s="87"/>
      <c r="G321" s="87"/>
      <c r="H321" s="87"/>
      <c r="I321" s="87">
        <v>0</v>
      </c>
      <c r="J321" s="87">
        <v>0</v>
      </c>
      <c r="K321" s="87">
        <v>0</v>
      </c>
      <c r="L321" s="87">
        <v>0</v>
      </c>
      <c r="M321" s="88">
        <v>0</v>
      </c>
      <c r="N321"/>
      <c r="P321" s="41">
        <v>0</v>
      </c>
      <c r="Q321" s="91"/>
      <c r="R321" s="87"/>
      <c r="S321" s="87"/>
      <c r="T321" s="87"/>
      <c r="U321" s="87">
        <v>0</v>
      </c>
      <c r="V321" s="87">
        <v>0</v>
      </c>
      <c r="W321" s="87">
        <v>0</v>
      </c>
      <c r="X321" s="87">
        <v>0</v>
      </c>
      <c r="Y321" s="88">
        <v>0</v>
      </c>
      <c r="AA321"/>
      <c r="AB321" s="41">
        <v>0</v>
      </c>
      <c r="AC321" s="91"/>
      <c r="AD321" s="87"/>
      <c r="AE321" s="87"/>
      <c r="AF321" s="87"/>
      <c r="AG321" s="87">
        <v>0</v>
      </c>
      <c r="AH321" s="87">
        <v>0</v>
      </c>
      <c r="AI321" s="87">
        <v>0</v>
      </c>
      <c r="AJ321" s="87">
        <v>0</v>
      </c>
      <c r="AK321" s="88">
        <v>0</v>
      </c>
      <c r="AM321"/>
      <c r="AN321" s="41">
        <v>0</v>
      </c>
      <c r="AO321" s="91"/>
      <c r="AP321" s="87"/>
      <c r="AQ321" s="87"/>
      <c r="AR321" s="87"/>
      <c r="AS321" s="87">
        <v>0</v>
      </c>
      <c r="AT321" s="87">
        <v>0</v>
      </c>
      <c r="AU321" s="87">
        <v>0</v>
      </c>
      <c r="AV321" s="87">
        <v>0</v>
      </c>
      <c r="AW321" s="88">
        <v>0</v>
      </c>
      <c r="AX321"/>
    </row>
    <row r="322" spans="3:50" hidden="1" x14ac:dyDescent="0.25">
      <c r="C322" s="40" t="s">
        <v>576</v>
      </c>
      <c r="D322" s="41">
        <v>0</v>
      </c>
      <c r="E322" s="91"/>
      <c r="F322" s="87"/>
      <c r="G322" s="87"/>
      <c r="H322" s="87"/>
      <c r="I322" s="87">
        <v>0</v>
      </c>
      <c r="J322" s="87">
        <v>0</v>
      </c>
      <c r="K322" s="87">
        <v>0</v>
      </c>
      <c r="L322" s="87">
        <v>0</v>
      </c>
      <c r="M322" s="88">
        <v>0</v>
      </c>
      <c r="N322"/>
      <c r="P322" s="41">
        <v>0</v>
      </c>
      <c r="Q322" s="91"/>
      <c r="R322" s="87"/>
      <c r="S322" s="87"/>
      <c r="T322" s="87"/>
      <c r="U322" s="87">
        <v>0</v>
      </c>
      <c r="V322" s="87">
        <v>0</v>
      </c>
      <c r="W322" s="87">
        <v>0</v>
      </c>
      <c r="X322" s="87">
        <v>0</v>
      </c>
      <c r="Y322" s="88">
        <v>0</v>
      </c>
      <c r="AA322"/>
      <c r="AB322" s="41">
        <v>0</v>
      </c>
      <c r="AC322" s="91"/>
      <c r="AD322" s="87"/>
      <c r="AE322" s="87"/>
      <c r="AF322" s="87"/>
      <c r="AG322" s="87">
        <v>0</v>
      </c>
      <c r="AH322" s="87">
        <v>0</v>
      </c>
      <c r="AI322" s="87">
        <v>0</v>
      </c>
      <c r="AJ322" s="87">
        <v>0</v>
      </c>
      <c r="AK322" s="88">
        <v>0</v>
      </c>
      <c r="AM322"/>
      <c r="AN322" s="41">
        <v>0</v>
      </c>
      <c r="AO322" s="91"/>
      <c r="AP322" s="87"/>
      <c r="AQ322" s="87"/>
      <c r="AR322" s="87"/>
      <c r="AS322" s="87">
        <v>0</v>
      </c>
      <c r="AT322" s="87">
        <v>0</v>
      </c>
      <c r="AU322" s="87">
        <v>0</v>
      </c>
      <c r="AV322" s="87">
        <v>0</v>
      </c>
      <c r="AW322" s="88">
        <v>0</v>
      </c>
      <c r="AX322"/>
    </row>
    <row r="323" spans="3:50" hidden="1" x14ac:dyDescent="0.25">
      <c r="C323" s="40" t="s">
        <v>576</v>
      </c>
      <c r="D323" s="41">
        <v>0</v>
      </c>
      <c r="E323" s="91"/>
      <c r="F323" s="87"/>
      <c r="G323" s="87"/>
      <c r="H323" s="87"/>
      <c r="I323" s="87">
        <v>0</v>
      </c>
      <c r="J323" s="87">
        <v>0</v>
      </c>
      <c r="K323" s="87">
        <v>0</v>
      </c>
      <c r="L323" s="87">
        <v>0</v>
      </c>
      <c r="M323" s="88">
        <v>0</v>
      </c>
      <c r="N323"/>
      <c r="P323" s="41">
        <v>0</v>
      </c>
      <c r="Q323" s="91"/>
      <c r="R323" s="87"/>
      <c r="S323" s="87"/>
      <c r="T323" s="87"/>
      <c r="U323" s="87">
        <v>0</v>
      </c>
      <c r="V323" s="87">
        <v>0</v>
      </c>
      <c r="W323" s="87">
        <v>0</v>
      </c>
      <c r="X323" s="87">
        <v>0</v>
      </c>
      <c r="Y323" s="88">
        <v>0</v>
      </c>
      <c r="AA323"/>
      <c r="AB323" s="41">
        <v>0</v>
      </c>
      <c r="AC323" s="91"/>
      <c r="AD323" s="87"/>
      <c r="AE323" s="87"/>
      <c r="AF323" s="87"/>
      <c r="AG323" s="87">
        <v>0</v>
      </c>
      <c r="AH323" s="87">
        <v>0</v>
      </c>
      <c r="AI323" s="87">
        <v>0</v>
      </c>
      <c r="AJ323" s="87">
        <v>0</v>
      </c>
      <c r="AK323" s="88">
        <v>0</v>
      </c>
      <c r="AM323"/>
      <c r="AN323" s="41">
        <v>0</v>
      </c>
      <c r="AO323" s="91"/>
      <c r="AP323" s="87"/>
      <c r="AQ323" s="87"/>
      <c r="AR323" s="87"/>
      <c r="AS323" s="87">
        <v>0</v>
      </c>
      <c r="AT323" s="87">
        <v>0</v>
      </c>
      <c r="AU323" s="87">
        <v>0</v>
      </c>
      <c r="AV323" s="87">
        <v>0</v>
      </c>
      <c r="AW323" s="88">
        <v>0</v>
      </c>
      <c r="AX323"/>
    </row>
    <row r="324" spans="3:50" hidden="1" x14ac:dyDescent="0.25">
      <c r="C324" s="40" t="s">
        <v>576</v>
      </c>
      <c r="D324" s="41">
        <v>0</v>
      </c>
      <c r="E324" s="91"/>
      <c r="F324" s="87"/>
      <c r="G324" s="87"/>
      <c r="H324" s="87"/>
      <c r="I324" s="87">
        <v>0</v>
      </c>
      <c r="J324" s="87">
        <v>0</v>
      </c>
      <c r="K324" s="87">
        <v>0</v>
      </c>
      <c r="L324" s="87">
        <v>0</v>
      </c>
      <c r="M324" s="88">
        <v>0</v>
      </c>
      <c r="N324"/>
      <c r="P324" s="41">
        <v>0</v>
      </c>
      <c r="Q324" s="91"/>
      <c r="R324" s="87"/>
      <c r="S324" s="87"/>
      <c r="T324" s="87"/>
      <c r="U324" s="87">
        <v>0</v>
      </c>
      <c r="V324" s="87">
        <v>0</v>
      </c>
      <c r="W324" s="87">
        <v>0</v>
      </c>
      <c r="X324" s="87">
        <v>0</v>
      </c>
      <c r="Y324" s="88">
        <v>0</v>
      </c>
      <c r="AA324"/>
      <c r="AB324" s="41">
        <v>0</v>
      </c>
      <c r="AC324" s="91"/>
      <c r="AD324" s="87"/>
      <c r="AE324" s="87"/>
      <c r="AF324" s="87"/>
      <c r="AG324" s="87">
        <v>0</v>
      </c>
      <c r="AH324" s="87">
        <v>0</v>
      </c>
      <c r="AI324" s="87">
        <v>0</v>
      </c>
      <c r="AJ324" s="87">
        <v>0</v>
      </c>
      <c r="AK324" s="88">
        <v>0</v>
      </c>
      <c r="AM324"/>
      <c r="AN324" s="41">
        <v>0</v>
      </c>
      <c r="AO324" s="91"/>
      <c r="AP324" s="87"/>
      <c r="AQ324" s="87"/>
      <c r="AR324" s="87"/>
      <c r="AS324" s="87">
        <v>0</v>
      </c>
      <c r="AT324" s="87">
        <v>0</v>
      </c>
      <c r="AU324" s="87">
        <v>0</v>
      </c>
      <c r="AV324" s="87">
        <v>0</v>
      </c>
      <c r="AW324" s="88">
        <v>0</v>
      </c>
      <c r="AX324"/>
    </row>
    <row r="325" spans="3:50" hidden="1" x14ac:dyDescent="0.25">
      <c r="C325" s="40" t="s">
        <v>576</v>
      </c>
      <c r="D325" s="41">
        <v>0</v>
      </c>
      <c r="E325" s="91"/>
      <c r="F325" s="87"/>
      <c r="G325" s="87"/>
      <c r="H325" s="87"/>
      <c r="I325" s="87">
        <v>0</v>
      </c>
      <c r="J325" s="87">
        <v>0</v>
      </c>
      <c r="K325" s="87">
        <v>0</v>
      </c>
      <c r="L325" s="87">
        <v>0</v>
      </c>
      <c r="M325" s="88">
        <v>0</v>
      </c>
      <c r="N325"/>
      <c r="P325" s="41">
        <v>0</v>
      </c>
      <c r="Q325" s="91"/>
      <c r="R325" s="87"/>
      <c r="S325" s="87"/>
      <c r="T325" s="87"/>
      <c r="U325" s="87">
        <v>0</v>
      </c>
      <c r="V325" s="87">
        <v>0</v>
      </c>
      <c r="W325" s="87">
        <v>0</v>
      </c>
      <c r="X325" s="87">
        <v>0</v>
      </c>
      <c r="Y325" s="88">
        <v>0</v>
      </c>
      <c r="AA325"/>
      <c r="AB325" s="41">
        <v>0</v>
      </c>
      <c r="AC325" s="91"/>
      <c r="AD325" s="87"/>
      <c r="AE325" s="87"/>
      <c r="AF325" s="87"/>
      <c r="AG325" s="87">
        <v>0</v>
      </c>
      <c r="AH325" s="87">
        <v>0</v>
      </c>
      <c r="AI325" s="87">
        <v>0</v>
      </c>
      <c r="AJ325" s="87">
        <v>0</v>
      </c>
      <c r="AK325" s="88">
        <v>0</v>
      </c>
      <c r="AM325"/>
      <c r="AN325" s="41">
        <v>0</v>
      </c>
      <c r="AO325" s="91"/>
      <c r="AP325" s="87"/>
      <c r="AQ325" s="87"/>
      <c r="AR325" s="87"/>
      <c r="AS325" s="87">
        <v>0</v>
      </c>
      <c r="AT325" s="87">
        <v>0</v>
      </c>
      <c r="AU325" s="87">
        <v>0</v>
      </c>
      <c r="AV325" s="87">
        <v>0</v>
      </c>
      <c r="AW325" s="88">
        <v>0</v>
      </c>
      <c r="AX325"/>
    </row>
    <row r="326" spans="3:50" hidden="1" x14ac:dyDescent="0.25">
      <c r="C326" s="40" t="s">
        <v>576</v>
      </c>
      <c r="D326" s="41">
        <v>0</v>
      </c>
      <c r="E326" s="91"/>
      <c r="F326" s="87"/>
      <c r="G326" s="87"/>
      <c r="H326" s="87"/>
      <c r="I326" s="87">
        <v>0</v>
      </c>
      <c r="J326" s="87">
        <v>0</v>
      </c>
      <c r="K326" s="87">
        <v>0</v>
      </c>
      <c r="L326" s="87">
        <v>0</v>
      </c>
      <c r="M326" s="88">
        <v>0</v>
      </c>
      <c r="N326"/>
      <c r="P326" s="41">
        <v>0</v>
      </c>
      <c r="Q326" s="91"/>
      <c r="R326" s="87"/>
      <c r="S326" s="87"/>
      <c r="T326" s="87"/>
      <c r="U326" s="87">
        <v>0</v>
      </c>
      <c r="V326" s="87">
        <v>0</v>
      </c>
      <c r="W326" s="87">
        <v>0</v>
      </c>
      <c r="X326" s="87">
        <v>0</v>
      </c>
      <c r="Y326" s="88">
        <v>0</v>
      </c>
      <c r="AA326"/>
      <c r="AB326" s="41">
        <v>0</v>
      </c>
      <c r="AC326" s="91"/>
      <c r="AD326" s="87"/>
      <c r="AE326" s="87"/>
      <c r="AF326" s="87"/>
      <c r="AG326" s="87">
        <v>0</v>
      </c>
      <c r="AH326" s="87">
        <v>0</v>
      </c>
      <c r="AI326" s="87">
        <v>0</v>
      </c>
      <c r="AJ326" s="87">
        <v>0</v>
      </c>
      <c r="AK326" s="88">
        <v>0</v>
      </c>
      <c r="AM326"/>
      <c r="AN326" s="41">
        <v>0</v>
      </c>
      <c r="AO326" s="91"/>
      <c r="AP326" s="87"/>
      <c r="AQ326" s="87"/>
      <c r="AR326" s="87"/>
      <c r="AS326" s="87">
        <v>0</v>
      </c>
      <c r="AT326" s="87">
        <v>0</v>
      </c>
      <c r="AU326" s="87">
        <v>0</v>
      </c>
      <c r="AV326" s="87">
        <v>0</v>
      </c>
      <c r="AW326" s="88">
        <v>0</v>
      </c>
      <c r="AX326"/>
    </row>
    <row r="327" spans="3:50" hidden="1" x14ac:dyDescent="0.25">
      <c r="C327" s="40" t="s">
        <v>576</v>
      </c>
      <c r="D327" s="41">
        <v>0</v>
      </c>
      <c r="E327" s="91"/>
      <c r="F327" s="87"/>
      <c r="G327" s="87"/>
      <c r="H327" s="87"/>
      <c r="I327" s="87">
        <v>0</v>
      </c>
      <c r="J327" s="87">
        <v>0</v>
      </c>
      <c r="K327" s="87">
        <v>0</v>
      </c>
      <c r="L327" s="87">
        <v>0</v>
      </c>
      <c r="M327" s="88">
        <v>0</v>
      </c>
      <c r="N327"/>
      <c r="P327" s="41">
        <v>0</v>
      </c>
      <c r="Q327" s="91"/>
      <c r="R327" s="87"/>
      <c r="S327" s="87"/>
      <c r="T327" s="87"/>
      <c r="U327" s="87">
        <v>0</v>
      </c>
      <c r="V327" s="87">
        <v>0</v>
      </c>
      <c r="W327" s="87">
        <v>0</v>
      </c>
      <c r="X327" s="87">
        <v>0</v>
      </c>
      <c r="Y327" s="88">
        <v>0</v>
      </c>
      <c r="AA327"/>
      <c r="AB327" s="41">
        <v>0</v>
      </c>
      <c r="AC327" s="91"/>
      <c r="AD327" s="87"/>
      <c r="AE327" s="87"/>
      <c r="AF327" s="87"/>
      <c r="AG327" s="87">
        <v>0</v>
      </c>
      <c r="AH327" s="87">
        <v>0</v>
      </c>
      <c r="AI327" s="87">
        <v>0</v>
      </c>
      <c r="AJ327" s="87">
        <v>0</v>
      </c>
      <c r="AK327" s="88">
        <v>0</v>
      </c>
      <c r="AM327"/>
      <c r="AN327" s="41">
        <v>0</v>
      </c>
      <c r="AO327" s="91"/>
      <c r="AP327" s="87"/>
      <c r="AQ327" s="87"/>
      <c r="AR327" s="87"/>
      <c r="AS327" s="87">
        <v>0</v>
      </c>
      <c r="AT327" s="87">
        <v>0</v>
      </c>
      <c r="AU327" s="87">
        <v>0</v>
      </c>
      <c r="AV327" s="87">
        <v>0</v>
      </c>
      <c r="AW327" s="88">
        <v>0</v>
      </c>
      <c r="AX327"/>
    </row>
    <row r="328" spans="3:50" hidden="1" x14ac:dyDescent="0.25">
      <c r="C328" s="40" t="s">
        <v>576</v>
      </c>
      <c r="D328" s="41">
        <v>0</v>
      </c>
      <c r="E328" s="91"/>
      <c r="F328" s="87"/>
      <c r="G328" s="87"/>
      <c r="H328" s="87"/>
      <c r="I328" s="87">
        <v>0</v>
      </c>
      <c r="J328" s="87">
        <v>0</v>
      </c>
      <c r="K328" s="87">
        <v>0</v>
      </c>
      <c r="L328" s="87">
        <v>0</v>
      </c>
      <c r="M328" s="88">
        <v>0</v>
      </c>
      <c r="N328"/>
      <c r="P328" s="41">
        <v>0</v>
      </c>
      <c r="Q328" s="91"/>
      <c r="R328" s="87"/>
      <c r="S328" s="87"/>
      <c r="T328" s="87"/>
      <c r="U328" s="87">
        <v>0</v>
      </c>
      <c r="V328" s="87">
        <v>0</v>
      </c>
      <c r="W328" s="87">
        <v>0</v>
      </c>
      <c r="X328" s="87">
        <v>0</v>
      </c>
      <c r="Y328" s="88">
        <v>0</v>
      </c>
      <c r="AA328"/>
      <c r="AB328" s="41">
        <v>0</v>
      </c>
      <c r="AC328" s="91"/>
      <c r="AD328" s="87"/>
      <c r="AE328" s="87"/>
      <c r="AF328" s="87"/>
      <c r="AG328" s="87">
        <v>0</v>
      </c>
      <c r="AH328" s="87">
        <v>0</v>
      </c>
      <c r="AI328" s="87">
        <v>0</v>
      </c>
      <c r="AJ328" s="87">
        <v>0</v>
      </c>
      <c r="AK328" s="88">
        <v>0</v>
      </c>
      <c r="AM328"/>
      <c r="AN328" s="41">
        <v>0</v>
      </c>
      <c r="AO328" s="91"/>
      <c r="AP328" s="87"/>
      <c r="AQ328" s="87"/>
      <c r="AR328" s="87"/>
      <c r="AS328" s="87">
        <v>0</v>
      </c>
      <c r="AT328" s="87">
        <v>0</v>
      </c>
      <c r="AU328" s="87">
        <v>0</v>
      </c>
      <c r="AV328" s="87">
        <v>0</v>
      </c>
      <c r="AW328" s="88">
        <v>0</v>
      </c>
      <c r="AX328"/>
    </row>
    <row r="329" spans="3:50" hidden="1" x14ac:dyDescent="0.25">
      <c r="C329" s="40" t="s">
        <v>576</v>
      </c>
      <c r="D329" s="41">
        <v>0</v>
      </c>
      <c r="E329" s="91"/>
      <c r="F329" s="87"/>
      <c r="G329" s="87"/>
      <c r="H329" s="87"/>
      <c r="I329" s="87">
        <v>0</v>
      </c>
      <c r="J329" s="87">
        <v>0</v>
      </c>
      <c r="K329" s="87">
        <v>0</v>
      </c>
      <c r="L329" s="87">
        <v>0</v>
      </c>
      <c r="M329" s="88">
        <v>0</v>
      </c>
      <c r="N329"/>
      <c r="P329" s="41">
        <v>0</v>
      </c>
      <c r="Q329" s="91"/>
      <c r="R329" s="87"/>
      <c r="S329" s="87"/>
      <c r="T329" s="87"/>
      <c r="U329" s="87">
        <v>0</v>
      </c>
      <c r="V329" s="87">
        <v>0</v>
      </c>
      <c r="W329" s="87">
        <v>0</v>
      </c>
      <c r="X329" s="87">
        <v>0</v>
      </c>
      <c r="Y329" s="88">
        <v>0</v>
      </c>
      <c r="AA329"/>
      <c r="AB329" s="41">
        <v>0</v>
      </c>
      <c r="AC329" s="91"/>
      <c r="AD329" s="87"/>
      <c r="AE329" s="87"/>
      <c r="AF329" s="87"/>
      <c r="AG329" s="87">
        <v>0</v>
      </c>
      <c r="AH329" s="87">
        <v>0</v>
      </c>
      <c r="AI329" s="87">
        <v>0</v>
      </c>
      <c r="AJ329" s="87">
        <v>0</v>
      </c>
      <c r="AK329" s="88">
        <v>0</v>
      </c>
      <c r="AM329"/>
      <c r="AN329" s="41">
        <v>0</v>
      </c>
      <c r="AO329" s="91"/>
      <c r="AP329" s="87"/>
      <c r="AQ329" s="87"/>
      <c r="AR329" s="87"/>
      <c r="AS329" s="87">
        <v>0</v>
      </c>
      <c r="AT329" s="87">
        <v>0</v>
      </c>
      <c r="AU329" s="87">
        <v>0</v>
      </c>
      <c r="AV329" s="87">
        <v>0</v>
      </c>
      <c r="AW329" s="88">
        <v>0</v>
      </c>
      <c r="AX329"/>
    </row>
    <row r="330" spans="3:50" hidden="1" x14ac:dyDescent="0.25">
      <c r="C330" s="40" t="s">
        <v>576</v>
      </c>
      <c r="D330" s="41">
        <v>0</v>
      </c>
      <c r="E330" s="91"/>
      <c r="F330" s="87"/>
      <c r="G330" s="87"/>
      <c r="H330" s="87"/>
      <c r="I330" s="87">
        <v>0</v>
      </c>
      <c r="J330" s="87">
        <v>0</v>
      </c>
      <c r="K330" s="87">
        <v>0</v>
      </c>
      <c r="L330" s="87">
        <v>0</v>
      </c>
      <c r="M330" s="88">
        <v>0</v>
      </c>
      <c r="N330"/>
      <c r="P330" s="41">
        <v>0</v>
      </c>
      <c r="Q330" s="91"/>
      <c r="R330" s="87"/>
      <c r="S330" s="87"/>
      <c r="T330" s="87"/>
      <c r="U330" s="87">
        <v>0</v>
      </c>
      <c r="V330" s="87">
        <v>0</v>
      </c>
      <c r="W330" s="87">
        <v>0</v>
      </c>
      <c r="X330" s="87">
        <v>0</v>
      </c>
      <c r="Y330" s="88">
        <v>0</v>
      </c>
      <c r="AA330"/>
      <c r="AB330" s="41">
        <v>0</v>
      </c>
      <c r="AC330" s="91"/>
      <c r="AD330" s="87"/>
      <c r="AE330" s="87"/>
      <c r="AF330" s="87"/>
      <c r="AG330" s="87">
        <v>0</v>
      </c>
      <c r="AH330" s="87">
        <v>0</v>
      </c>
      <c r="AI330" s="87">
        <v>0</v>
      </c>
      <c r="AJ330" s="87">
        <v>0</v>
      </c>
      <c r="AK330" s="88">
        <v>0</v>
      </c>
      <c r="AM330"/>
      <c r="AN330" s="41">
        <v>0</v>
      </c>
      <c r="AO330" s="91"/>
      <c r="AP330" s="87"/>
      <c r="AQ330" s="87"/>
      <c r="AR330" s="87"/>
      <c r="AS330" s="87">
        <v>0</v>
      </c>
      <c r="AT330" s="87">
        <v>0</v>
      </c>
      <c r="AU330" s="87">
        <v>0</v>
      </c>
      <c r="AV330" s="87">
        <v>0</v>
      </c>
      <c r="AW330" s="88">
        <v>0</v>
      </c>
      <c r="AX330"/>
    </row>
    <row r="331" spans="3:50" hidden="1" x14ac:dyDescent="0.25">
      <c r="C331" s="40" t="s">
        <v>576</v>
      </c>
      <c r="D331" s="41">
        <v>0</v>
      </c>
      <c r="E331" s="91"/>
      <c r="F331" s="87"/>
      <c r="G331" s="87"/>
      <c r="H331" s="87"/>
      <c r="I331" s="87">
        <v>0</v>
      </c>
      <c r="J331" s="87">
        <v>0</v>
      </c>
      <c r="K331" s="87">
        <v>0</v>
      </c>
      <c r="L331" s="87">
        <v>0</v>
      </c>
      <c r="M331" s="88">
        <v>0</v>
      </c>
      <c r="N331"/>
      <c r="P331" s="41">
        <v>0</v>
      </c>
      <c r="Q331" s="91"/>
      <c r="R331" s="87"/>
      <c r="S331" s="87"/>
      <c r="T331" s="87"/>
      <c r="U331" s="87">
        <v>0</v>
      </c>
      <c r="V331" s="87">
        <v>0</v>
      </c>
      <c r="W331" s="87">
        <v>0</v>
      </c>
      <c r="X331" s="87">
        <v>0</v>
      </c>
      <c r="Y331" s="88">
        <v>0</v>
      </c>
      <c r="AA331"/>
      <c r="AB331" s="41">
        <v>0</v>
      </c>
      <c r="AC331" s="91"/>
      <c r="AD331" s="87"/>
      <c r="AE331" s="87"/>
      <c r="AF331" s="87"/>
      <c r="AG331" s="87">
        <v>0</v>
      </c>
      <c r="AH331" s="87">
        <v>0</v>
      </c>
      <c r="AI331" s="87">
        <v>0</v>
      </c>
      <c r="AJ331" s="87">
        <v>0</v>
      </c>
      <c r="AK331" s="88">
        <v>0</v>
      </c>
      <c r="AM331"/>
      <c r="AN331" s="41">
        <v>0</v>
      </c>
      <c r="AO331" s="91"/>
      <c r="AP331" s="87"/>
      <c r="AQ331" s="87"/>
      <c r="AR331" s="87"/>
      <c r="AS331" s="87">
        <v>0</v>
      </c>
      <c r="AT331" s="87">
        <v>0</v>
      </c>
      <c r="AU331" s="87">
        <v>0</v>
      </c>
      <c r="AV331" s="87">
        <v>0</v>
      </c>
      <c r="AW331" s="88">
        <v>0</v>
      </c>
      <c r="AX331"/>
    </row>
    <row r="332" spans="3:50" hidden="1" x14ac:dyDescent="0.25">
      <c r="C332" s="40" t="s">
        <v>576</v>
      </c>
      <c r="D332" s="41">
        <v>0</v>
      </c>
      <c r="E332" s="91"/>
      <c r="F332" s="87"/>
      <c r="G332" s="87"/>
      <c r="H332" s="87"/>
      <c r="I332" s="87">
        <v>0</v>
      </c>
      <c r="J332" s="87">
        <v>0</v>
      </c>
      <c r="K332" s="87">
        <v>0</v>
      </c>
      <c r="L332" s="87">
        <v>0</v>
      </c>
      <c r="M332" s="88">
        <v>0</v>
      </c>
      <c r="N332"/>
      <c r="P332" s="41">
        <v>0</v>
      </c>
      <c r="Q332" s="91"/>
      <c r="R332" s="87"/>
      <c r="S332" s="87"/>
      <c r="T332" s="87"/>
      <c r="U332" s="87">
        <v>0</v>
      </c>
      <c r="V332" s="87">
        <v>0</v>
      </c>
      <c r="W332" s="87">
        <v>0</v>
      </c>
      <c r="X332" s="87">
        <v>0</v>
      </c>
      <c r="Y332" s="88">
        <v>0</v>
      </c>
      <c r="AA332"/>
      <c r="AB332" s="41">
        <v>0</v>
      </c>
      <c r="AC332" s="91"/>
      <c r="AD332" s="87"/>
      <c r="AE332" s="87"/>
      <c r="AF332" s="87"/>
      <c r="AG332" s="87">
        <v>0</v>
      </c>
      <c r="AH332" s="87">
        <v>0</v>
      </c>
      <c r="AI332" s="87">
        <v>0</v>
      </c>
      <c r="AJ332" s="87">
        <v>0</v>
      </c>
      <c r="AK332" s="88">
        <v>0</v>
      </c>
      <c r="AM332"/>
      <c r="AN332" s="41">
        <v>0</v>
      </c>
      <c r="AO332" s="91"/>
      <c r="AP332" s="87"/>
      <c r="AQ332" s="87"/>
      <c r="AR332" s="87"/>
      <c r="AS332" s="87">
        <v>0</v>
      </c>
      <c r="AT332" s="87">
        <v>0</v>
      </c>
      <c r="AU332" s="87">
        <v>0</v>
      </c>
      <c r="AV332" s="87">
        <v>0</v>
      </c>
      <c r="AW332" s="88">
        <v>0</v>
      </c>
      <c r="AX332"/>
    </row>
    <row r="333" spans="3:50" hidden="1" x14ac:dyDescent="0.25">
      <c r="C333" s="40" t="s">
        <v>576</v>
      </c>
      <c r="D333" s="41">
        <v>0</v>
      </c>
      <c r="E333" s="91"/>
      <c r="F333" s="87"/>
      <c r="G333" s="87"/>
      <c r="H333" s="87"/>
      <c r="I333" s="87">
        <v>0</v>
      </c>
      <c r="J333" s="87">
        <v>0</v>
      </c>
      <c r="K333" s="87">
        <v>0</v>
      </c>
      <c r="L333" s="87">
        <v>0</v>
      </c>
      <c r="M333" s="88">
        <v>0</v>
      </c>
      <c r="N333"/>
      <c r="P333" s="41">
        <v>0</v>
      </c>
      <c r="Q333" s="91"/>
      <c r="R333" s="87"/>
      <c r="S333" s="87"/>
      <c r="T333" s="87"/>
      <c r="U333" s="87">
        <v>0</v>
      </c>
      <c r="V333" s="87">
        <v>0</v>
      </c>
      <c r="W333" s="87">
        <v>0</v>
      </c>
      <c r="X333" s="87">
        <v>0</v>
      </c>
      <c r="Y333" s="88">
        <v>0</v>
      </c>
      <c r="AA333"/>
      <c r="AB333" s="41">
        <v>0</v>
      </c>
      <c r="AC333" s="91"/>
      <c r="AD333" s="87"/>
      <c r="AE333" s="87"/>
      <c r="AF333" s="87"/>
      <c r="AG333" s="87">
        <v>0</v>
      </c>
      <c r="AH333" s="87">
        <v>0</v>
      </c>
      <c r="AI333" s="87">
        <v>0</v>
      </c>
      <c r="AJ333" s="87">
        <v>0</v>
      </c>
      <c r="AK333" s="88">
        <v>0</v>
      </c>
      <c r="AM333"/>
      <c r="AN333" s="41">
        <v>0</v>
      </c>
      <c r="AO333" s="91"/>
      <c r="AP333" s="87"/>
      <c r="AQ333" s="87"/>
      <c r="AR333" s="87"/>
      <c r="AS333" s="87">
        <v>0</v>
      </c>
      <c r="AT333" s="87">
        <v>0</v>
      </c>
      <c r="AU333" s="87">
        <v>0</v>
      </c>
      <c r="AV333" s="87">
        <v>0</v>
      </c>
      <c r="AW333" s="88">
        <v>0</v>
      </c>
      <c r="AX333"/>
    </row>
    <row r="334" spans="3:50" hidden="1" x14ac:dyDescent="0.25">
      <c r="C334" s="40" t="s">
        <v>576</v>
      </c>
      <c r="D334" s="41">
        <v>0</v>
      </c>
      <c r="E334" s="91"/>
      <c r="F334" s="87"/>
      <c r="G334" s="87"/>
      <c r="H334" s="87"/>
      <c r="I334" s="87">
        <v>0</v>
      </c>
      <c r="J334" s="87">
        <v>0</v>
      </c>
      <c r="K334" s="87">
        <v>0</v>
      </c>
      <c r="L334" s="87">
        <v>0</v>
      </c>
      <c r="M334" s="88">
        <v>0</v>
      </c>
      <c r="N334"/>
      <c r="P334" s="41">
        <v>0</v>
      </c>
      <c r="Q334" s="91"/>
      <c r="R334" s="87"/>
      <c r="S334" s="87"/>
      <c r="T334" s="87"/>
      <c r="U334" s="87">
        <v>0</v>
      </c>
      <c r="V334" s="87">
        <v>0</v>
      </c>
      <c r="W334" s="87">
        <v>0</v>
      </c>
      <c r="X334" s="87">
        <v>0</v>
      </c>
      <c r="Y334" s="88">
        <v>0</v>
      </c>
      <c r="AA334"/>
      <c r="AB334" s="41">
        <v>0</v>
      </c>
      <c r="AC334" s="91"/>
      <c r="AD334" s="87"/>
      <c r="AE334" s="87"/>
      <c r="AF334" s="87"/>
      <c r="AG334" s="87">
        <v>0</v>
      </c>
      <c r="AH334" s="87">
        <v>0</v>
      </c>
      <c r="AI334" s="87">
        <v>0</v>
      </c>
      <c r="AJ334" s="87">
        <v>0</v>
      </c>
      <c r="AK334" s="88">
        <v>0</v>
      </c>
      <c r="AM334"/>
      <c r="AN334" s="41">
        <v>0</v>
      </c>
      <c r="AO334" s="91"/>
      <c r="AP334" s="87"/>
      <c r="AQ334" s="87"/>
      <c r="AR334" s="87"/>
      <c r="AS334" s="87">
        <v>0</v>
      </c>
      <c r="AT334" s="87">
        <v>0</v>
      </c>
      <c r="AU334" s="87">
        <v>0</v>
      </c>
      <c r="AV334" s="87">
        <v>0</v>
      </c>
      <c r="AW334" s="88">
        <v>0</v>
      </c>
      <c r="AX334"/>
    </row>
    <row r="335" spans="3:50" hidden="1" x14ac:dyDescent="0.25">
      <c r="C335" s="40" t="s">
        <v>576</v>
      </c>
      <c r="D335" s="41">
        <v>0</v>
      </c>
      <c r="E335" s="91"/>
      <c r="F335" s="87"/>
      <c r="G335" s="87"/>
      <c r="H335" s="87"/>
      <c r="I335" s="87">
        <v>0</v>
      </c>
      <c r="J335" s="87">
        <v>0</v>
      </c>
      <c r="K335" s="87">
        <v>0</v>
      </c>
      <c r="L335" s="87">
        <v>0</v>
      </c>
      <c r="M335" s="88">
        <v>0</v>
      </c>
      <c r="N335"/>
      <c r="P335" s="41">
        <v>0</v>
      </c>
      <c r="Q335" s="91"/>
      <c r="R335" s="87"/>
      <c r="S335" s="87"/>
      <c r="T335" s="87"/>
      <c r="U335" s="87">
        <v>0</v>
      </c>
      <c r="V335" s="87">
        <v>0</v>
      </c>
      <c r="W335" s="87">
        <v>0</v>
      </c>
      <c r="X335" s="87">
        <v>0</v>
      </c>
      <c r="Y335" s="88">
        <v>0</v>
      </c>
      <c r="AA335"/>
      <c r="AB335" s="41">
        <v>0</v>
      </c>
      <c r="AC335" s="91"/>
      <c r="AD335" s="87"/>
      <c r="AE335" s="87"/>
      <c r="AF335" s="87"/>
      <c r="AG335" s="87">
        <v>0</v>
      </c>
      <c r="AH335" s="87">
        <v>0</v>
      </c>
      <c r="AI335" s="87">
        <v>0</v>
      </c>
      <c r="AJ335" s="87">
        <v>0</v>
      </c>
      <c r="AK335" s="88">
        <v>0</v>
      </c>
      <c r="AM335"/>
      <c r="AN335" s="41">
        <v>0</v>
      </c>
      <c r="AO335" s="91"/>
      <c r="AP335" s="87"/>
      <c r="AQ335" s="87"/>
      <c r="AR335" s="87"/>
      <c r="AS335" s="87">
        <v>0</v>
      </c>
      <c r="AT335" s="87">
        <v>0</v>
      </c>
      <c r="AU335" s="87">
        <v>0</v>
      </c>
      <c r="AV335" s="87">
        <v>0</v>
      </c>
      <c r="AW335" s="88">
        <v>0</v>
      </c>
      <c r="AX335"/>
    </row>
    <row r="336" spans="3:50" hidden="1" x14ac:dyDescent="0.25">
      <c r="C336" s="40" t="s">
        <v>576</v>
      </c>
      <c r="D336" s="41">
        <v>0</v>
      </c>
      <c r="E336" s="91"/>
      <c r="F336" s="87"/>
      <c r="G336" s="87"/>
      <c r="H336" s="87"/>
      <c r="I336" s="87">
        <v>0</v>
      </c>
      <c r="J336" s="87">
        <v>0</v>
      </c>
      <c r="K336" s="87">
        <v>0</v>
      </c>
      <c r="L336" s="87">
        <v>0</v>
      </c>
      <c r="M336" s="88">
        <v>0</v>
      </c>
      <c r="N336"/>
      <c r="P336" s="41">
        <v>0</v>
      </c>
      <c r="Q336" s="91"/>
      <c r="R336" s="87"/>
      <c r="S336" s="87"/>
      <c r="T336" s="87"/>
      <c r="U336" s="87">
        <v>0</v>
      </c>
      <c r="V336" s="87">
        <v>0</v>
      </c>
      <c r="W336" s="87">
        <v>0</v>
      </c>
      <c r="X336" s="87">
        <v>0</v>
      </c>
      <c r="Y336" s="88">
        <v>0</v>
      </c>
      <c r="AA336"/>
      <c r="AB336" s="41">
        <v>0</v>
      </c>
      <c r="AC336" s="91"/>
      <c r="AD336" s="87"/>
      <c r="AE336" s="87"/>
      <c r="AF336" s="87"/>
      <c r="AG336" s="87">
        <v>0</v>
      </c>
      <c r="AH336" s="87">
        <v>0</v>
      </c>
      <c r="AI336" s="87">
        <v>0</v>
      </c>
      <c r="AJ336" s="87">
        <v>0</v>
      </c>
      <c r="AK336" s="88">
        <v>0</v>
      </c>
      <c r="AM336"/>
      <c r="AN336" s="41">
        <v>0</v>
      </c>
      <c r="AO336" s="91"/>
      <c r="AP336" s="87"/>
      <c r="AQ336" s="87"/>
      <c r="AR336" s="87"/>
      <c r="AS336" s="87">
        <v>0</v>
      </c>
      <c r="AT336" s="87">
        <v>0</v>
      </c>
      <c r="AU336" s="87">
        <v>0</v>
      </c>
      <c r="AV336" s="87">
        <v>0</v>
      </c>
      <c r="AW336" s="88">
        <v>0</v>
      </c>
      <c r="AX336"/>
    </row>
    <row r="337" spans="3:50" hidden="1" x14ac:dyDescent="0.25">
      <c r="C337" s="40" t="s">
        <v>576</v>
      </c>
      <c r="D337" s="41">
        <v>0</v>
      </c>
      <c r="E337" s="91"/>
      <c r="F337" s="87"/>
      <c r="G337" s="87"/>
      <c r="H337" s="87"/>
      <c r="I337" s="87">
        <v>0</v>
      </c>
      <c r="J337" s="87">
        <v>0</v>
      </c>
      <c r="K337" s="87">
        <v>0</v>
      </c>
      <c r="L337" s="87">
        <v>0</v>
      </c>
      <c r="M337" s="88">
        <v>0</v>
      </c>
      <c r="N337"/>
      <c r="P337" s="41">
        <v>0</v>
      </c>
      <c r="Q337" s="91"/>
      <c r="R337" s="87"/>
      <c r="S337" s="87"/>
      <c r="T337" s="87"/>
      <c r="U337" s="87">
        <v>0</v>
      </c>
      <c r="V337" s="87">
        <v>0</v>
      </c>
      <c r="W337" s="87">
        <v>0</v>
      </c>
      <c r="X337" s="87">
        <v>0</v>
      </c>
      <c r="Y337" s="88">
        <v>0</v>
      </c>
      <c r="AA337"/>
      <c r="AB337" s="41">
        <v>0</v>
      </c>
      <c r="AC337" s="91"/>
      <c r="AD337" s="87"/>
      <c r="AE337" s="87"/>
      <c r="AF337" s="87"/>
      <c r="AG337" s="87">
        <v>0</v>
      </c>
      <c r="AH337" s="87">
        <v>0</v>
      </c>
      <c r="AI337" s="87">
        <v>0</v>
      </c>
      <c r="AJ337" s="87">
        <v>0</v>
      </c>
      <c r="AK337" s="88">
        <v>0</v>
      </c>
      <c r="AM337"/>
      <c r="AN337" s="41">
        <v>0</v>
      </c>
      <c r="AO337" s="91"/>
      <c r="AP337" s="87"/>
      <c r="AQ337" s="87"/>
      <c r="AR337" s="87"/>
      <c r="AS337" s="87">
        <v>0</v>
      </c>
      <c r="AT337" s="87">
        <v>0</v>
      </c>
      <c r="AU337" s="87">
        <v>0</v>
      </c>
      <c r="AV337" s="87">
        <v>0</v>
      </c>
      <c r="AW337" s="88">
        <v>0</v>
      </c>
      <c r="AX337"/>
    </row>
    <row r="338" spans="3:50" hidden="1" x14ac:dyDescent="0.25">
      <c r="C338" s="40" t="s">
        <v>576</v>
      </c>
      <c r="D338" s="41">
        <v>0</v>
      </c>
      <c r="E338" s="91"/>
      <c r="F338" s="87"/>
      <c r="G338" s="87"/>
      <c r="H338" s="87"/>
      <c r="I338" s="87">
        <v>0</v>
      </c>
      <c r="J338" s="87">
        <v>0</v>
      </c>
      <c r="K338" s="87">
        <v>0</v>
      </c>
      <c r="L338" s="87">
        <v>0</v>
      </c>
      <c r="M338" s="88">
        <v>0</v>
      </c>
      <c r="N338"/>
      <c r="P338" s="41">
        <v>0</v>
      </c>
      <c r="Q338" s="91"/>
      <c r="R338" s="87"/>
      <c r="S338" s="87"/>
      <c r="T338" s="87"/>
      <c r="U338" s="87">
        <v>0</v>
      </c>
      <c r="V338" s="87">
        <v>0</v>
      </c>
      <c r="W338" s="87">
        <v>0</v>
      </c>
      <c r="X338" s="87">
        <v>0</v>
      </c>
      <c r="Y338" s="88">
        <v>0</v>
      </c>
      <c r="AA338"/>
      <c r="AB338" s="41">
        <v>0</v>
      </c>
      <c r="AC338" s="91"/>
      <c r="AD338" s="87"/>
      <c r="AE338" s="87"/>
      <c r="AF338" s="87"/>
      <c r="AG338" s="87">
        <v>0</v>
      </c>
      <c r="AH338" s="87">
        <v>0</v>
      </c>
      <c r="AI338" s="87">
        <v>0</v>
      </c>
      <c r="AJ338" s="87">
        <v>0</v>
      </c>
      <c r="AK338" s="88">
        <v>0</v>
      </c>
      <c r="AM338"/>
      <c r="AN338" s="41">
        <v>0</v>
      </c>
      <c r="AO338" s="91"/>
      <c r="AP338" s="87"/>
      <c r="AQ338" s="87"/>
      <c r="AR338" s="87"/>
      <c r="AS338" s="87">
        <v>0</v>
      </c>
      <c r="AT338" s="87">
        <v>0</v>
      </c>
      <c r="AU338" s="87">
        <v>0</v>
      </c>
      <c r="AV338" s="87">
        <v>0</v>
      </c>
      <c r="AW338" s="88">
        <v>0</v>
      </c>
      <c r="AX338"/>
    </row>
    <row r="339" spans="3:50" ht="14.4" thickBot="1" x14ac:dyDescent="0.3">
      <c r="C339" s="40" t="s">
        <v>575</v>
      </c>
      <c r="D339" s="41" t="s">
        <v>70</v>
      </c>
      <c r="E339" s="91"/>
      <c r="F339" s="87"/>
      <c r="G339" s="87"/>
      <c r="H339" s="87"/>
      <c r="I339" s="87">
        <v>-0.29915674994089358</v>
      </c>
      <c r="J339" s="87">
        <v>0.25734046717995551</v>
      </c>
      <c r="K339" s="87">
        <v>-1.4374196564216568E-2</v>
      </c>
      <c r="L339" s="87">
        <v>-3.8281448172489352E-2</v>
      </c>
      <c r="M339" s="88">
        <v>-4.5224446193635526E-2</v>
      </c>
      <c r="N339"/>
      <c r="P339" s="41" t="s">
        <v>70</v>
      </c>
      <c r="Q339" s="91"/>
      <c r="R339" s="87"/>
      <c r="S339" s="87"/>
      <c r="T339" s="87"/>
      <c r="U339" s="87">
        <v>-0.30375061956697491</v>
      </c>
      <c r="V339" s="87">
        <v>0.22298248699943124</v>
      </c>
      <c r="W339" s="87">
        <v>-2.7706684206660337E-2</v>
      </c>
      <c r="X339" s="87">
        <v>-4.6253157064028327E-2</v>
      </c>
      <c r="Y339" s="88">
        <v>-7.1395120209250318E-2</v>
      </c>
      <c r="AA339"/>
      <c r="AB339" s="41" t="s">
        <v>70</v>
      </c>
      <c r="AC339" s="91"/>
      <c r="AD339" s="87"/>
      <c r="AE339" s="87"/>
      <c r="AF339" s="87"/>
      <c r="AG339" s="87">
        <v>-6.5547747312881821E-3</v>
      </c>
      <c r="AH339" s="87">
        <v>-2.7325916151879182E-2</v>
      </c>
      <c r="AI339" s="87">
        <v>-1.3526926340572842E-2</v>
      </c>
      <c r="AJ339" s="87">
        <v>-8.2890247634203051E-3</v>
      </c>
      <c r="AK339" s="88">
        <v>-2.7410289163019796E-2</v>
      </c>
      <c r="AM339"/>
      <c r="AN339" s="41" t="s">
        <v>70</v>
      </c>
      <c r="AO339" s="91"/>
      <c r="AP339" s="87"/>
      <c r="AQ339" s="87"/>
      <c r="AR339" s="87"/>
      <c r="AS339" s="87">
        <v>-0.28076150530232424</v>
      </c>
      <c r="AT339" s="87">
        <v>0.26990982571568845</v>
      </c>
      <c r="AU339" s="87">
        <v>2.0396786642332465E-2</v>
      </c>
      <c r="AV339" s="87">
        <v>-1.4323134027471207E-2</v>
      </c>
      <c r="AW339" s="88">
        <v>-1.4885765128588524E-2</v>
      </c>
      <c r="AX339"/>
    </row>
    <row r="340" spans="3:50" ht="14.4" hidden="1" thickBot="1" x14ac:dyDescent="0.3">
      <c r="C340" s="40" t="s">
        <v>576</v>
      </c>
      <c r="D340" s="41" t="s">
        <v>105</v>
      </c>
      <c r="E340" s="91"/>
      <c r="F340" s="87"/>
      <c r="G340" s="87"/>
      <c r="H340" s="87"/>
      <c r="I340" s="87">
        <v>0</v>
      </c>
      <c r="J340" s="87">
        <v>0</v>
      </c>
      <c r="K340" s="87">
        <v>0</v>
      </c>
      <c r="L340" s="87">
        <v>0</v>
      </c>
      <c r="M340" s="88">
        <v>0</v>
      </c>
      <c r="N340"/>
      <c r="P340" s="41" t="s">
        <v>105</v>
      </c>
      <c r="Q340" s="91"/>
      <c r="R340" s="87"/>
      <c r="S340" s="87"/>
      <c r="T340" s="87"/>
      <c r="U340" s="87">
        <v>0</v>
      </c>
      <c r="V340" s="87">
        <v>0</v>
      </c>
      <c r="W340" s="87">
        <v>0</v>
      </c>
      <c r="X340" s="87">
        <v>0</v>
      </c>
      <c r="Y340" s="88">
        <v>0</v>
      </c>
      <c r="AA340"/>
      <c r="AB340" s="41" t="s">
        <v>105</v>
      </c>
      <c r="AC340" s="91"/>
      <c r="AD340" s="87"/>
      <c r="AE340" s="87"/>
      <c r="AF340" s="87"/>
      <c r="AG340" s="87">
        <v>0</v>
      </c>
      <c r="AH340" s="87">
        <v>0</v>
      </c>
      <c r="AI340" s="87">
        <v>0</v>
      </c>
      <c r="AJ340" s="87">
        <v>0</v>
      </c>
      <c r="AK340" s="88">
        <v>0</v>
      </c>
      <c r="AM340"/>
      <c r="AN340" s="41" t="s">
        <v>105</v>
      </c>
      <c r="AO340" s="91"/>
      <c r="AP340" s="87"/>
      <c r="AQ340" s="87"/>
      <c r="AR340" s="87"/>
      <c r="AS340" s="87">
        <v>0</v>
      </c>
      <c r="AT340" s="87">
        <v>0</v>
      </c>
      <c r="AU340" s="87">
        <v>0</v>
      </c>
      <c r="AV340" s="87">
        <v>0</v>
      </c>
      <c r="AW340" s="88">
        <v>0</v>
      </c>
      <c r="AX340"/>
    </row>
    <row r="341" spans="3:50" ht="14.4" thickBot="1" x14ac:dyDescent="0.3">
      <c r="D341" s="93" t="s">
        <v>91</v>
      </c>
      <c r="E341" s="100"/>
      <c r="F341" s="98"/>
      <c r="G341" s="98"/>
      <c r="H341" s="98"/>
      <c r="I341" s="98">
        <v>-0.14940209708614893</v>
      </c>
      <c r="J341" s="98">
        <v>0.30883845909816965</v>
      </c>
      <c r="K341" s="98">
        <v>6.4326190664597327E-2</v>
      </c>
      <c r="L341" s="98">
        <v>3.3900247434842212E-2</v>
      </c>
      <c r="M341" s="99">
        <v>-0.15536505039329762</v>
      </c>
      <c r="N341"/>
      <c r="P341" s="93" t="s">
        <v>91</v>
      </c>
      <c r="Q341" s="100"/>
      <c r="R341" s="98"/>
      <c r="S341" s="98"/>
      <c r="T341" s="98"/>
      <c r="U341" s="98">
        <v>-0.18954986078307767</v>
      </c>
      <c r="V341" s="98">
        <v>0.2534891168981781</v>
      </c>
      <c r="W341" s="98">
        <v>2.041322311540994E-2</v>
      </c>
      <c r="X341" s="98">
        <v>-1.2695207592990587E-2</v>
      </c>
      <c r="Y341" s="99">
        <v>-0.20536915291421443</v>
      </c>
      <c r="AA341"/>
      <c r="AB341" s="93" t="s">
        <v>91</v>
      </c>
      <c r="AC341" s="100"/>
      <c r="AD341" s="98"/>
      <c r="AE341" s="98"/>
      <c r="AF341" s="98"/>
      <c r="AG341" s="98">
        <v>-4.7199462353947119E-2</v>
      </c>
      <c r="AH341" s="98">
        <v>-4.228890266422114E-2</v>
      </c>
      <c r="AI341" s="98">
        <v>-4.1258937282908303E-2</v>
      </c>
      <c r="AJ341" s="98">
        <v>-4.5067650523769931E-2</v>
      </c>
      <c r="AK341" s="99">
        <v>-5.9202028692041275E-2</v>
      </c>
      <c r="AM341"/>
      <c r="AN341" s="93" t="s">
        <v>91</v>
      </c>
      <c r="AO341" s="100"/>
      <c r="AP341" s="98"/>
      <c r="AQ341" s="98"/>
      <c r="AR341" s="98"/>
      <c r="AS341" s="98">
        <v>-0.11249056999536922</v>
      </c>
      <c r="AT341" s="98">
        <v>0.40514698830743967</v>
      </c>
      <c r="AU341" s="98">
        <v>0.14003117289467593</v>
      </c>
      <c r="AV341" s="98">
        <v>7.0923540364533855E-2</v>
      </c>
      <c r="AW341" s="99">
        <v>-0.14725575987860506</v>
      </c>
      <c r="AX341"/>
    </row>
    <row r="342" spans="3:50" x14ac:dyDescent="0.25"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O342" s="35"/>
      <c r="AP342" s="35"/>
      <c r="AQ342" s="35"/>
      <c r="AR342" s="35"/>
      <c r="AS342" s="35"/>
      <c r="AT342" s="35"/>
      <c r="AU342" s="35"/>
      <c r="AV342" s="35"/>
      <c r="AW342" s="35"/>
    </row>
    <row r="343" spans="3:50" x14ac:dyDescent="0.25"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O343" s="35"/>
      <c r="AP343" s="35"/>
      <c r="AQ343" s="35"/>
      <c r="AR343" s="35"/>
      <c r="AS343" s="35"/>
      <c r="AT343" s="35"/>
      <c r="AU343" s="35"/>
      <c r="AV343" s="35"/>
      <c r="AW343" s="35"/>
    </row>
    <row r="344" spans="3:50" x14ac:dyDescent="0.25">
      <c r="Z344" s="35"/>
      <c r="AL344" s="35"/>
    </row>
    <row r="345" spans="3:50" ht="14.4" thickBot="1" x14ac:dyDescent="0.3">
      <c r="D345" s="36" t="s">
        <v>365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P345" s="36" t="s">
        <v>373</v>
      </c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B345" s="36" t="s">
        <v>450</v>
      </c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N345" s="36" t="s">
        <v>440</v>
      </c>
      <c r="AO345" s="35"/>
      <c r="AP345" s="35"/>
      <c r="AQ345" s="35"/>
      <c r="AR345" s="35"/>
      <c r="AS345" s="35"/>
      <c r="AT345" s="35"/>
      <c r="AU345" s="35"/>
      <c r="AV345" s="35"/>
      <c r="AW345" s="35"/>
      <c r="AX345" s="34"/>
    </row>
    <row r="346" spans="3:50" x14ac:dyDescent="0.25">
      <c r="D346" s="37"/>
      <c r="E346" s="68" t="s">
        <v>206</v>
      </c>
      <c r="F346" s="68" t="s">
        <v>137</v>
      </c>
      <c r="G346" s="68" t="s">
        <v>138</v>
      </c>
      <c r="H346" s="68" t="s">
        <v>207</v>
      </c>
      <c r="I346" s="68" t="s">
        <v>267</v>
      </c>
      <c r="J346" s="68" t="s">
        <v>421</v>
      </c>
      <c r="K346" s="68" t="s">
        <v>568</v>
      </c>
      <c r="L346" s="69" t="s">
        <v>568</v>
      </c>
      <c r="M346"/>
      <c r="N346"/>
      <c r="O346"/>
      <c r="P346" s="37"/>
      <c r="Q346" s="68" t="s">
        <v>206</v>
      </c>
      <c r="R346" s="68" t="s">
        <v>137</v>
      </c>
      <c r="S346" s="68" t="s">
        <v>138</v>
      </c>
      <c r="T346" s="68" t="s">
        <v>207</v>
      </c>
      <c r="U346" s="68" t="s">
        <v>267</v>
      </c>
      <c r="V346" s="68" t="s">
        <v>421</v>
      </c>
      <c r="W346" s="68" t="s">
        <v>568</v>
      </c>
      <c r="X346" s="69" t="s">
        <v>568</v>
      </c>
      <c r="Y346"/>
      <c r="AA346"/>
      <c r="AB346" s="37"/>
      <c r="AC346" s="68" t="s">
        <v>206</v>
      </c>
      <c r="AD346" s="68" t="s">
        <v>137</v>
      </c>
      <c r="AE346" s="68" t="s">
        <v>138</v>
      </c>
      <c r="AF346" s="68" t="s">
        <v>207</v>
      </c>
      <c r="AG346" s="68" t="s">
        <v>267</v>
      </c>
      <c r="AH346" s="68" t="s">
        <v>421</v>
      </c>
      <c r="AI346" s="68" t="s">
        <v>568</v>
      </c>
      <c r="AJ346" s="69" t="s">
        <v>568</v>
      </c>
      <c r="AK346"/>
      <c r="AM346"/>
      <c r="AN346" s="37"/>
      <c r="AO346" s="68" t="s">
        <v>206</v>
      </c>
      <c r="AP346" s="68" t="s">
        <v>137</v>
      </c>
      <c r="AQ346" s="68" t="s">
        <v>138</v>
      </c>
      <c r="AR346" s="68" t="s">
        <v>207</v>
      </c>
      <c r="AS346" s="68" t="s">
        <v>267</v>
      </c>
      <c r="AT346" s="68" t="s">
        <v>421</v>
      </c>
      <c r="AU346" s="68" t="s">
        <v>568</v>
      </c>
      <c r="AV346" s="69" t="s">
        <v>568</v>
      </c>
      <c r="AW346"/>
      <c r="AX346" s="6"/>
    </row>
    <row r="347" spans="3:50" x14ac:dyDescent="0.25">
      <c r="C347" s="40" t="s">
        <v>575</v>
      </c>
      <c r="D347" s="41" t="s">
        <v>315</v>
      </c>
      <c r="E347" s="76">
        <v>1.2E-2</v>
      </c>
      <c r="F347" s="76">
        <v>0</v>
      </c>
      <c r="G347" s="76">
        <v>0</v>
      </c>
      <c r="H347" s="76">
        <v>0</v>
      </c>
      <c r="I347" s="76">
        <v>0</v>
      </c>
      <c r="J347" s="76">
        <v>0</v>
      </c>
      <c r="K347" s="76">
        <v>0</v>
      </c>
      <c r="L347" s="77">
        <v>0</v>
      </c>
      <c r="M347"/>
      <c r="N347"/>
      <c r="O347"/>
      <c r="P347" s="41" t="s">
        <v>315</v>
      </c>
      <c r="Q347" s="76">
        <v>0.159444</v>
      </c>
      <c r="R347" s="76">
        <v>0</v>
      </c>
      <c r="S347" s="76">
        <v>0</v>
      </c>
      <c r="T347" s="76">
        <v>0</v>
      </c>
      <c r="U347" s="76">
        <v>0</v>
      </c>
      <c r="V347" s="76">
        <v>0</v>
      </c>
      <c r="W347" s="76">
        <v>0</v>
      </c>
      <c r="X347" s="77">
        <v>0</v>
      </c>
      <c r="Y347"/>
      <c r="AA347"/>
      <c r="AB347" s="41" t="s">
        <v>315</v>
      </c>
      <c r="AC347" s="76">
        <v>13.287000000000001</v>
      </c>
      <c r="AD347" s="76">
        <v>0</v>
      </c>
      <c r="AE347" s="76">
        <v>0</v>
      </c>
      <c r="AF347" s="76">
        <v>0</v>
      </c>
      <c r="AG347" s="76">
        <v>0</v>
      </c>
      <c r="AH347" s="76">
        <v>0</v>
      </c>
      <c r="AI347" s="76">
        <v>0</v>
      </c>
      <c r="AJ347" s="77">
        <v>0</v>
      </c>
      <c r="AK347"/>
      <c r="AM347"/>
      <c r="AN347" s="41" t="s">
        <v>315</v>
      </c>
      <c r="AO347" s="76">
        <v>6.7447607039999987E-3</v>
      </c>
      <c r="AP347" s="76">
        <v>0</v>
      </c>
      <c r="AQ347" s="76">
        <v>0</v>
      </c>
      <c r="AR347" s="76">
        <v>0</v>
      </c>
      <c r="AS347" s="76">
        <v>0</v>
      </c>
      <c r="AT347" s="76">
        <v>0</v>
      </c>
      <c r="AU347" s="76">
        <v>0</v>
      </c>
      <c r="AV347" s="77">
        <v>0</v>
      </c>
      <c r="AW347"/>
      <c r="AX347" s="6"/>
    </row>
    <row r="348" spans="3:50" x14ac:dyDescent="0.25">
      <c r="C348" s="40" t="s">
        <v>575</v>
      </c>
      <c r="D348" s="41" t="s">
        <v>129</v>
      </c>
      <c r="E348" s="76">
        <v>3.302999999999999</v>
      </c>
      <c r="F348" s="76">
        <v>0.56600000000000006</v>
      </c>
      <c r="G348" s="76">
        <v>0.316</v>
      </c>
      <c r="H348" s="76">
        <v>0</v>
      </c>
      <c r="I348" s="76">
        <v>0</v>
      </c>
      <c r="J348" s="76">
        <v>0</v>
      </c>
      <c r="K348" s="76">
        <v>0</v>
      </c>
      <c r="L348" s="77">
        <v>0</v>
      </c>
      <c r="M348"/>
      <c r="N348"/>
      <c r="O348"/>
      <c r="P348" s="41" t="s">
        <v>129</v>
      </c>
      <c r="Q348" s="76">
        <v>39.734866047133885</v>
      </c>
      <c r="R348" s="76">
        <v>5.6825550330268504</v>
      </c>
      <c r="S348" s="76">
        <v>2.8681508704358571</v>
      </c>
      <c r="T348" s="76">
        <v>0</v>
      </c>
      <c r="U348" s="76">
        <v>0</v>
      </c>
      <c r="V348" s="76">
        <v>0</v>
      </c>
      <c r="W348" s="76">
        <v>0</v>
      </c>
      <c r="X348" s="77">
        <v>0</v>
      </c>
      <c r="Y348"/>
      <c r="AA348"/>
      <c r="AB348" s="41" t="s">
        <v>129</v>
      </c>
      <c r="AC348" s="76">
        <v>12.029932197134089</v>
      </c>
      <c r="AD348" s="76">
        <v>10.039849881672879</v>
      </c>
      <c r="AE348" s="76">
        <v>9.0764268051767623</v>
      </c>
      <c r="AF348" s="76">
        <v>0</v>
      </c>
      <c r="AG348" s="76">
        <v>0</v>
      </c>
      <c r="AH348" s="76">
        <v>0</v>
      </c>
      <c r="AI348" s="76">
        <v>0</v>
      </c>
      <c r="AJ348" s="77">
        <v>0</v>
      </c>
      <c r="AK348"/>
      <c r="AM348"/>
      <c r="AN348" s="41" t="s">
        <v>129</v>
      </c>
      <c r="AO348" s="76">
        <v>2.5478628276739967</v>
      </c>
      <c r="AP348" s="76">
        <v>0.3793183705398247</v>
      </c>
      <c r="AQ348" s="76">
        <v>0.20880713942216789</v>
      </c>
      <c r="AR348" s="76">
        <v>0</v>
      </c>
      <c r="AS348" s="76">
        <v>0</v>
      </c>
      <c r="AT348" s="76">
        <v>0</v>
      </c>
      <c r="AU348" s="76">
        <v>0</v>
      </c>
      <c r="AV348" s="77">
        <v>0</v>
      </c>
      <c r="AW348"/>
      <c r="AX348" s="6"/>
    </row>
    <row r="349" spans="3:50" x14ac:dyDescent="0.25">
      <c r="C349" s="40" t="s">
        <v>575</v>
      </c>
      <c r="D349" s="41" t="s">
        <v>46</v>
      </c>
      <c r="E349" s="76">
        <v>40.400000000000006</v>
      </c>
      <c r="F349" s="76">
        <v>39.03</v>
      </c>
      <c r="G349" s="76">
        <v>39.966881000000001</v>
      </c>
      <c r="H349" s="76">
        <v>0</v>
      </c>
      <c r="I349" s="76">
        <v>0</v>
      </c>
      <c r="J349" s="76">
        <v>0</v>
      </c>
      <c r="K349" s="76">
        <v>0</v>
      </c>
      <c r="L349" s="77">
        <v>0</v>
      </c>
      <c r="M349"/>
      <c r="N349"/>
      <c r="O349"/>
      <c r="P349" s="41" t="s">
        <v>46</v>
      </c>
      <c r="Q349" s="76">
        <v>1211.827299130457</v>
      </c>
      <c r="R349" s="76">
        <v>1088.3513271086722</v>
      </c>
      <c r="S349" s="76">
        <v>1046.6445621128767</v>
      </c>
      <c r="T349" s="76">
        <v>0</v>
      </c>
      <c r="U349" s="76">
        <v>0</v>
      </c>
      <c r="V349" s="76">
        <v>0</v>
      </c>
      <c r="W349" s="76">
        <v>0</v>
      </c>
      <c r="X349" s="77">
        <v>0</v>
      </c>
      <c r="Y349"/>
      <c r="AA349"/>
      <c r="AB349" s="41" t="s">
        <v>46</v>
      </c>
      <c r="AC349" s="76">
        <v>29.995725226001408</v>
      </c>
      <c r="AD349" s="76">
        <v>27.884994289230647</v>
      </c>
      <c r="AE349" s="76">
        <v>26.187796893955188</v>
      </c>
      <c r="AF349" s="76">
        <v>0</v>
      </c>
      <c r="AG349" s="76">
        <v>0</v>
      </c>
      <c r="AH349" s="76">
        <v>0</v>
      </c>
      <c r="AI349" s="76">
        <v>0</v>
      </c>
      <c r="AJ349" s="77">
        <v>0</v>
      </c>
      <c r="AK349"/>
      <c r="AM349"/>
      <c r="AN349" s="41" t="s">
        <v>46</v>
      </c>
      <c r="AO349" s="76">
        <v>40.09820055117261</v>
      </c>
      <c r="AP349" s="76">
        <v>39.879392430733198</v>
      </c>
      <c r="AQ349" s="76">
        <v>41.410825931609189</v>
      </c>
      <c r="AR349" s="76">
        <v>0</v>
      </c>
      <c r="AS349" s="76">
        <v>0</v>
      </c>
      <c r="AT349" s="76">
        <v>0</v>
      </c>
      <c r="AU349" s="76">
        <v>0</v>
      </c>
      <c r="AV349" s="77">
        <v>0</v>
      </c>
      <c r="AW349"/>
      <c r="AX349" s="6"/>
    </row>
    <row r="350" spans="3:50" x14ac:dyDescent="0.25">
      <c r="C350" s="40" t="s">
        <v>575</v>
      </c>
      <c r="D350" s="41" t="s">
        <v>564</v>
      </c>
      <c r="E350" s="76">
        <v>0</v>
      </c>
      <c r="F350" s="76">
        <v>0.01</v>
      </c>
      <c r="G350" s="76">
        <v>1.4E-2</v>
      </c>
      <c r="H350" s="76">
        <v>0</v>
      </c>
      <c r="I350" s="76">
        <v>0</v>
      </c>
      <c r="J350" s="76">
        <v>0</v>
      </c>
      <c r="K350" s="76">
        <v>0</v>
      </c>
      <c r="L350" s="77">
        <v>0</v>
      </c>
      <c r="M350"/>
      <c r="N350"/>
      <c r="O350"/>
      <c r="P350" s="41" t="s">
        <v>564</v>
      </c>
      <c r="Q350" s="76">
        <v>0</v>
      </c>
      <c r="R350" s="76">
        <v>0.1106222365116</v>
      </c>
      <c r="S350" s="76">
        <v>0.12129904714195899</v>
      </c>
      <c r="T350" s="76">
        <v>0</v>
      </c>
      <c r="U350" s="76">
        <v>0</v>
      </c>
      <c r="V350" s="76">
        <v>0</v>
      </c>
      <c r="W350" s="76">
        <v>0</v>
      </c>
      <c r="X350" s="77">
        <v>0</v>
      </c>
      <c r="Y350"/>
      <c r="AA350"/>
      <c r="AB350" s="41" t="s">
        <v>564</v>
      </c>
      <c r="AC350" s="76">
        <v>0</v>
      </c>
      <c r="AD350" s="76">
        <v>11.06222365116</v>
      </c>
      <c r="AE350" s="76">
        <v>8.6642176529970705</v>
      </c>
      <c r="AF350" s="76">
        <v>0</v>
      </c>
      <c r="AG350" s="76">
        <v>0</v>
      </c>
      <c r="AH350" s="76">
        <v>0</v>
      </c>
      <c r="AI350" s="76">
        <v>0</v>
      </c>
      <c r="AJ350" s="77">
        <v>0</v>
      </c>
      <c r="AK350"/>
      <c r="AM350"/>
      <c r="AN350" s="41" t="s">
        <v>564</v>
      </c>
      <c r="AO350" s="76">
        <v>0</v>
      </c>
      <c r="AP350" s="76">
        <v>2.8264682068965519E-3</v>
      </c>
      <c r="AQ350" s="76">
        <v>7.7591462460416937E-3</v>
      </c>
      <c r="AR350" s="76">
        <v>0</v>
      </c>
      <c r="AS350" s="76">
        <v>0</v>
      </c>
      <c r="AT350" s="76">
        <v>0</v>
      </c>
      <c r="AU350" s="76">
        <v>0</v>
      </c>
      <c r="AV350" s="77">
        <v>0</v>
      </c>
      <c r="AW350"/>
      <c r="AX350" s="6"/>
    </row>
    <row r="351" spans="3:50" x14ac:dyDescent="0.25">
      <c r="C351" s="40" t="s">
        <v>575</v>
      </c>
      <c r="D351" s="41" t="s">
        <v>120</v>
      </c>
      <c r="E351" s="76">
        <v>0.32500000000000001</v>
      </c>
      <c r="F351" s="76">
        <v>1.1659999999999999</v>
      </c>
      <c r="G351" s="76">
        <v>0.52800000000000002</v>
      </c>
      <c r="H351" s="76">
        <v>0</v>
      </c>
      <c r="I351" s="76">
        <v>0</v>
      </c>
      <c r="J351" s="76">
        <v>0</v>
      </c>
      <c r="K351" s="76">
        <v>0</v>
      </c>
      <c r="L351" s="77">
        <v>0</v>
      </c>
      <c r="M351"/>
      <c r="N351"/>
      <c r="O351"/>
      <c r="P351" s="41" t="s">
        <v>120</v>
      </c>
      <c r="Q351" s="76">
        <v>2.6423461482074031</v>
      </c>
      <c r="R351" s="76">
        <v>8.9191080592614007</v>
      </c>
      <c r="S351" s="76">
        <v>3.891793982965182</v>
      </c>
      <c r="T351" s="76">
        <v>0</v>
      </c>
      <c r="U351" s="76">
        <v>0</v>
      </c>
      <c r="V351" s="76">
        <v>0</v>
      </c>
      <c r="W351" s="76">
        <v>0</v>
      </c>
      <c r="X351" s="77">
        <v>0</v>
      </c>
      <c r="Y351"/>
      <c r="AA351"/>
      <c r="AB351" s="41" t="s">
        <v>120</v>
      </c>
      <c r="AC351" s="76">
        <v>8.1302958406381638</v>
      </c>
      <c r="AD351" s="76">
        <v>7.6493208055415103</v>
      </c>
      <c r="AE351" s="76">
        <v>7.370821937434056</v>
      </c>
      <c r="AF351" s="76">
        <v>0</v>
      </c>
      <c r="AG351" s="76">
        <v>0</v>
      </c>
      <c r="AH351" s="76">
        <v>0</v>
      </c>
      <c r="AI351" s="76">
        <v>0</v>
      </c>
      <c r="AJ351" s="77">
        <v>0</v>
      </c>
      <c r="AK351"/>
      <c r="AM351"/>
      <c r="AN351" s="41" t="s">
        <v>120</v>
      </c>
      <c r="AO351" s="76">
        <v>0.10815783936219178</v>
      </c>
      <c r="AP351" s="76">
        <v>0.38943612435199998</v>
      </c>
      <c r="AQ351" s="76">
        <v>0.17004972441600003</v>
      </c>
      <c r="AR351" s="76">
        <v>0</v>
      </c>
      <c r="AS351" s="76">
        <v>0</v>
      </c>
      <c r="AT351" s="76">
        <v>0</v>
      </c>
      <c r="AU351" s="76">
        <v>0</v>
      </c>
      <c r="AV351" s="77">
        <v>0</v>
      </c>
      <c r="AW351"/>
      <c r="AX351" s="6"/>
    </row>
    <row r="352" spans="3:50" hidden="1" x14ac:dyDescent="0.25">
      <c r="C352" s="40" t="s">
        <v>576</v>
      </c>
      <c r="D352" s="41" t="s">
        <v>121</v>
      </c>
      <c r="E352" s="76">
        <v>0</v>
      </c>
      <c r="F352" s="76">
        <v>0</v>
      </c>
      <c r="G352" s="76">
        <v>0</v>
      </c>
      <c r="H352" s="76">
        <v>0</v>
      </c>
      <c r="I352" s="76">
        <v>0</v>
      </c>
      <c r="J352" s="76">
        <v>0</v>
      </c>
      <c r="K352" s="76">
        <v>0</v>
      </c>
      <c r="L352" s="77">
        <v>0</v>
      </c>
      <c r="M352"/>
      <c r="N352"/>
      <c r="O352"/>
      <c r="P352" s="41" t="s">
        <v>121</v>
      </c>
      <c r="Q352" s="76">
        <v>0</v>
      </c>
      <c r="R352" s="76">
        <v>0</v>
      </c>
      <c r="S352" s="76">
        <v>0</v>
      </c>
      <c r="T352" s="76">
        <v>0</v>
      </c>
      <c r="U352" s="76">
        <v>0</v>
      </c>
      <c r="V352" s="76">
        <v>0</v>
      </c>
      <c r="W352" s="76">
        <v>0</v>
      </c>
      <c r="X352" s="77">
        <v>0</v>
      </c>
      <c r="Y352"/>
      <c r="AA352"/>
      <c r="AB352" s="41" t="s">
        <v>121</v>
      </c>
      <c r="AC352" s="76">
        <v>0</v>
      </c>
      <c r="AD352" s="76">
        <v>0</v>
      </c>
      <c r="AE352" s="76">
        <v>0</v>
      </c>
      <c r="AF352" s="76">
        <v>0</v>
      </c>
      <c r="AG352" s="76">
        <v>0</v>
      </c>
      <c r="AH352" s="76">
        <v>0</v>
      </c>
      <c r="AI352" s="76">
        <v>0</v>
      </c>
      <c r="AJ352" s="77">
        <v>0</v>
      </c>
      <c r="AK352"/>
      <c r="AM352"/>
      <c r="AN352" s="41" t="s">
        <v>121</v>
      </c>
      <c r="AO352" s="76">
        <v>0</v>
      </c>
      <c r="AP352" s="76">
        <v>0</v>
      </c>
      <c r="AQ352" s="76">
        <v>0</v>
      </c>
      <c r="AR352" s="76">
        <v>0</v>
      </c>
      <c r="AS352" s="76">
        <v>0</v>
      </c>
      <c r="AT352" s="76">
        <v>0</v>
      </c>
      <c r="AU352" s="76">
        <v>0</v>
      </c>
      <c r="AV352" s="77">
        <v>0</v>
      </c>
      <c r="AW352"/>
      <c r="AX352" s="6"/>
    </row>
    <row r="353" spans="3:50" hidden="1" x14ac:dyDescent="0.25">
      <c r="C353" s="40" t="s">
        <v>576</v>
      </c>
      <c r="D353" s="41" t="s">
        <v>119</v>
      </c>
      <c r="E353" s="76">
        <v>0</v>
      </c>
      <c r="F353" s="76">
        <v>0</v>
      </c>
      <c r="G353" s="76">
        <v>0</v>
      </c>
      <c r="H353" s="76">
        <v>0</v>
      </c>
      <c r="I353" s="76">
        <v>0</v>
      </c>
      <c r="J353" s="76">
        <v>0</v>
      </c>
      <c r="K353" s="76">
        <v>0</v>
      </c>
      <c r="L353" s="77">
        <v>0</v>
      </c>
      <c r="M353"/>
      <c r="N353"/>
      <c r="O353"/>
      <c r="P353" s="41" t="s">
        <v>119</v>
      </c>
      <c r="Q353" s="76">
        <v>0</v>
      </c>
      <c r="R353" s="76">
        <v>0</v>
      </c>
      <c r="S353" s="76">
        <v>0</v>
      </c>
      <c r="T353" s="76">
        <v>0</v>
      </c>
      <c r="U353" s="76">
        <v>0</v>
      </c>
      <c r="V353" s="76">
        <v>0</v>
      </c>
      <c r="W353" s="76">
        <v>0</v>
      </c>
      <c r="X353" s="77">
        <v>0</v>
      </c>
      <c r="Y353"/>
      <c r="AA353"/>
      <c r="AB353" s="41" t="s">
        <v>119</v>
      </c>
      <c r="AC353" s="76">
        <v>0</v>
      </c>
      <c r="AD353" s="76">
        <v>0</v>
      </c>
      <c r="AE353" s="76">
        <v>0</v>
      </c>
      <c r="AF353" s="76">
        <v>0</v>
      </c>
      <c r="AG353" s="76">
        <v>0</v>
      </c>
      <c r="AH353" s="76">
        <v>0</v>
      </c>
      <c r="AI353" s="76">
        <v>0</v>
      </c>
      <c r="AJ353" s="77">
        <v>0</v>
      </c>
      <c r="AK353"/>
      <c r="AM353"/>
      <c r="AN353" s="41" t="s">
        <v>119</v>
      </c>
      <c r="AO353" s="76">
        <v>0</v>
      </c>
      <c r="AP353" s="76">
        <v>0</v>
      </c>
      <c r="AQ353" s="76">
        <v>0</v>
      </c>
      <c r="AR353" s="76">
        <v>0</v>
      </c>
      <c r="AS353" s="76">
        <v>0</v>
      </c>
      <c r="AT353" s="76">
        <v>0</v>
      </c>
      <c r="AU353" s="76">
        <v>0</v>
      </c>
      <c r="AV353" s="77">
        <v>0</v>
      </c>
      <c r="AW353"/>
      <c r="AX353" s="6"/>
    </row>
    <row r="354" spans="3:50" x14ac:dyDescent="0.25">
      <c r="C354" s="40" t="s">
        <v>575</v>
      </c>
      <c r="D354" s="41" t="s">
        <v>118</v>
      </c>
      <c r="E354" s="76">
        <v>0.84099999999999986</v>
      </c>
      <c r="F354" s="76">
        <v>2.5069999999999997</v>
      </c>
      <c r="G354" s="76">
        <v>2.7570000000000001</v>
      </c>
      <c r="H354" s="76">
        <v>0</v>
      </c>
      <c r="I354" s="76">
        <v>0</v>
      </c>
      <c r="J354" s="76">
        <v>0</v>
      </c>
      <c r="K354" s="76">
        <v>0</v>
      </c>
      <c r="L354" s="77">
        <v>0</v>
      </c>
      <c r="M354"/>
      <c r="N354"/>
      <c r="O354"/>
      <c r="P354" s="41" t="s">
        <v>118</v>
      </c>
      <c r="Q354" s="76">
        <v>9.6643905201170117</v>
      </c>
      <c r="R354" s="76">
        <v>28.106340543325434</v>
      </c>
      <c r="S354" s="76">
        <v>30.036190587857138</v>
      </c>
      <c r="T354" s="76">
        <v>0</v>
      </c>
      <c r="U354" s="76">
        <v>0</v>
      </c>
      <c r="V354" s="76">
        <v>0</v>
      </c>
      <c r="W354" s="76">
        <v>0</v>
      </c>
      <c r="X354" s="77">
        <v>0</v>
      </c>
      <c r="Y354"/>
      <c r="AA354"/>
      <c r="AB354" s="41" t="s">
        <v>118</v>
      </c>
      <c r="AC354" s="76">
        <v>11.49154639728539</v>
      </c>
      <c r="AD354" s="76">
        <v>11.211145011298539</v>
      </c>
      <c r="AE354" s="76">
        <v>10.894519618374007</v>
      </c>
      <c r="AF354" s="76">
        <v>0</v>
      </c>
      <c r="AG354" s="76">
        <v>0</v>
      </c>
      <c r="AH354" s="76">
        <v>0</v>
      </c>
      <c r="AI354" s="76">
        <v>0</v>
      </c>
      <c r="AJ354" s="77">
        <v>0</v>
      </c>
      <c r="AK354"/>
      <c r="AM354"/>
      <c r="AN354" s="41" t="s">
        <v>118</v>
      </c>
      <c r="AO354" s="76">
        <v>0.41736120976979302</v>
      </c>
      <c r="AP354" s="76">
        <v>1.1945745077081991</v>
      </c>
      <c r="AQ354" s="76">
        <v>1.5743006423979626</v>
      </c>
      <c r="AR354" s="76">
        <v>0</v>
      </c>
      <c r="AS354" s="76">
        <v>0</v>
      </c>
      <c r="AT354" s="76">
        <v>0</v>
      </c>
      <c r="AU354" s="76">
        <v>0</v>
      </c>
      <c r="AV354" s="77">
        <v>0</v>
      </c>
      <c r="AW354"/>
      <c r="AX354" s="6"/>
    </row>
    <row r="355" spans="3:50" x14ac:dyDescent="0.25">
      <c r="C355" s="40" t="s">
        <v>575</v>
      </c>
      <c r="D355" s="41" t="s">
        <v>74</v>
      </c>
      <c r="E355" s="76">
        <v>1.2254700000000001</v>
      </c>
      <c r="F355" s="76">
        <v>1.0409299999999999</v>
      </c>
      <c r="G355" s="76">
        <v>1.7619999999999998</v>
      </c>
      <c r="H355" s="76">
        <v>0</v>
      </c>
      <c r="I355" s="76">
        <v>0</v>
      </c>
      <c r="J355" s="76">
        <v>0</v>
      </c>
      <c r="K355" s="76">
        <v>0</v>
      </c>
      <c r="L355" s="77">
        <v>0</v>
      </c>
      <c r="M355"/>
      <c r="N355"/>
      <c r="O355"/>
      <c r="P355" s="41" t="s">
        <v>74</v>
      </c>
      <c r="Q355" s="76">
        <v>22.698929458371158</v>
      </c>
      <c r="R355" s="76">
        <v>17.993816790309108</v>
      </c>
      <c r="S355" s="76">
        <v>28.932214001217641</v>
      </c>
      <c r="T355" s="76">
        <v>0</v>
      </c>
      <c r="U355" s="76">
        <v>0</v>
      </c>
      <c r="V355" s="76">
        <v>0</v>
      </c>
      <c r="W355" s="76">
        <v>0</v>
      </c>
      <c r="X355" s="77">
        <v>0</v>
      </c>
      <c r="Y355"/>
      <c r="AA355"/>
      <c r="AB355" s="41" t="s">
        <v>74</v>
      </c>
      <c r="AC355" s="76">
        <v>18.522631691001131</v>
      </c>
      <c r="AD355" s="76">
        <v>17.286288982265003</v>
      </c>
      <c r="AE355" s="76">
        <v>16.420098752109901</v>
      </c>
      <c r="AF355" s="76">
        <v>0</v>
      </c>
      <c r="AG355" s="76">
        <v>0</v>
      </c>
      <c r="AH355" s="76">
        <v>0</v>
      </c>
      <c r="AI355" s="76">
        <v>0</v>
      </c>
      <c r="AJ355" s="77">
        <v>0</v>
      </c>
      <c r="AK355"/>
      <c r="AM355"/>
      <c r="AN355" s="41" t="s">
        <v>74</v>
      </c>
      <c r="AO355" s="76">
        <v>0.56924944214399986</v>
      </c>
      <c r="AP355" s="76">
        <v>0.49121012919067986</v>
      </c>
      <c r="AQ355" s="76">
        <v>1.0774795869719997</v>
      </c>
      <c r="AR355" s="76">
        <v>0</v>
      </c>
      <c r="AS355" s="76">
        <v>0</v>
      </c>
      <c r="AT355" s="76">
        <v>0</v>
      </c>
      <c r="AU355" s="76">
        <v>0</v>
      </c>
      <c r="AV355" s="77">
        <v>0</v>
      </c>
      <c r="AW355"/>
      <c r="AX355" s="6"/>
    </row>
    <row r="356" spans="3:50" x14ac:dyDescent="0.25">
      <c r="C356" s="40" t="s">
        <v>575</v>
      </c>
      <c r="D356" s="41" t="s">
        <v>168</v>
      </c>
      <c r="E356" s="76">
        <v>0.56699999999999995</v>
      </c>
      <c r="F356" s="76">
        <v>0.99199999999999999</v>
      </c>
      <c r="G356" s="76">
        <v>1.0307089999999999</v>
      </c>
      <c r="H356" s="76">
        <v>0</v>
      </c>
      <c r="I356" s="76">
        <v>0</v>
      </c>
      <c r="J356" s="76">
        <v>0</v>
      </c>
      <c r="K356" s="76">
        <v>0</v>
      </c>
      <c r="L356" s="77">
        <v>0</v>
      </c>
      <c r="M356"/>
      <c r="N356"/>
      <c r="O356"/>
      <c r="P356" s="41" t="s">
        <v>168</v>
      </c>
      <c r="Q356" s="76">
        <v>10.786281530082993</v>
      </c>
      <c r="R356" s="76">
        <v>15.648876640687906</v>
      </c>
      <c r="S356" s="76">
        <v>13.808685228285889</v>
      </c>
      <c r="T356" s="76">
        <v>0</v>
      </c>
      <c r="U356" s="76">
        <v>0</v>
      </c>
      <c r="V356" s="76">
        <v>0</v>
      </c>
      <c r="W356" s="76">
        <v>0</v>
      </c>
      <c r="X356" s="77">
        <v>0</v>
      </c>
      <c r="Y356"/>
      <c r="AA356"/>
      <c r="AB356" s="41" t="s">
        <v>168</v>
      </c>
      <c r="AC356" s="76">
        <v>19.023424215313923</v>
      </c>
      <c r="AD356" s="76">
        <v>15.775077258757969</v>
      </c>
      <c r="AE356" s="76">
        <v>13.397268509623851</v>
      </c>
      <c r="AF356" s="76">
        <v>0</v>
      </c>
      <c r="AG356" s="76">
        <v>0</v>
      </c>
      <c r="AH356" s="76">
        <v>0</v>
      </c>
      <c r="AI356" s="76">
        <v>0</v>
      </c>
      <c r="AJ356" s="77">
        <v>0</v>
      </c>
      <c r="AK356"/>
      <c r="AM356"/>
      <c r="AN356" s="41" t="s">
        <v>168</v>
      </c>
      <c r="AO356" s="76">
        <v>0.46477735084298055</v>
      </c>
      <c r="AP356" s="76">
        <v>0.84284055971274652</v>
      </c>
      <c r="AQ356" s="76">
        <v>0.84351909515787504</v>
      </c>
      <c r="AR356" s="76">
        <v>0</v>
      </c>
      <c r="AS356" s="76">
        <v>0</v>
      </c>
      <c r="AT356" s="76">
        <v>0</v>
      </c>
      <c r="AU356" s="76">
        <v>0</v>
      </c>
      <c r="AV356" s="77">
        <v>0</v>
      </c>
      <c r="AW356"/>
      <c r="AX356" s="6"/>
    </row>
    <row r="357" spans="3:50" x14ac:dyDescent="0.25">
      <c r="C357" s="40" t="s">
        <v>575</v>
      </c>
      <c r="D357" s="41" t="s">
        <v>75</v>
      </c>
      <c r="E357" s="76">
        <v>20.651000000000007</v>
      </c>
      <c r="F357" s="76">
        <v>30.176000000000005</v>
      </c>
      <c r="G357" s="76">
        <v>31.018751000000002</v>
      </c>
      <c r="H357" s="76">
        <v>0</v>
      </c>
      <c r="I357" s="76">
        <v>0</v>
      </c>
      <c r="J357" s="76">
        <v>0</v>
      </c>
      <c r="K357" s="76">
        <v>0</v>
      </c>
      <c r="L357" s="77">
        <v>0</v>
      </c>
      <c r="M357"/>
      <c r="N357"/>
      <c r="O357"/>
      <c r="P357" s="41" t="s">
        <v>75</v>
      </c>
      <c r="Q357" s="76">
        <v>280.28945798188437</v>
      </c>
      <c r="R357" s="76">
        <v>380.06187978835942</v>
      </c>
      <c r="S357" s="76">
        <v>375.61455932876049</v>
      </c>
      <c r="T357" s="76">
        <v>0</v>
      </c>
      <c r="U357" s="76">
        <v>0</v>
      </c>
      <c r="V357" s="76">
        <v>0</v>
      </c>
      <c r="W357" s="76">
        <v>0</v>
      </c>
      <c r="X357" s="77">
        <v>0</v>
      </c>
      <c r="Y357"/>
      <c r="AA357"/>
      <c r="AB357" s="41" t="s">
        <v>75</v>
      </c>
      <c r="AC357" s="76">
        <v>13.572682096842007</v>
      </c>
      <c r="AD357" s="76">
        <v>12.594839600621665</v>
      </c>
      <c r="AE357" s="76">
        <v>12.109274139657025</v>
      </c>
      <c r="AF357" s="76">
        <v>0</v>
      </c>
      <c r="AG357" s="76">
        <v>0</v>
      </c>
      <c r="AH357" s="76">
        <v>0</v>
      </c>
      <c r="AI357" s="76">
        <v>0</v>
      </c>
      <c r="AJ357" s="77">
        <v>0</v>
      </c>
      <c r="AK357"/>
      <c r="AM357"/>
      <c r="AN357" s="41" t="s">
        <v>75</v>
      </c>
      <c r="AO357" s="76">
        <v>13.665970996040619</v>
      </c>
      <c r="AP357" s="76">
        <v>20.712890794826457</v>
      </c>
      <c r="AQ357" s="76">
        <v>22.205054801963243</v>
      </c>
      <c r="AR357" s="76">
        <v>0</v>
      </c>
      <c r="AS357" s="76">
        <v>0</v>
      </c>
      <c r="AT357" s="76">
        <v>0</v>
      </c>
      <c r="AU357" s="76">
        <v>0</v>
      </c>
      <c r="AV357" s="77">
        <v>0</v>
      </c>
      <c r="AW357"/>
      <c r="AX357" s="6"/>
    </row>
    <row r="358" spans="3:50" x14ac:dyDescent="0.25">
      <c r="C358" s="40" t="s">
        <v>575</v>
      </c>
      <c r="D358" s="41" t="s">
        <v>130</v>
      </c>
      <c r="E358" s="76">
        <v>0.95599999999999996</v>
      </c>
      <c r="F358" s="76">
        <v>0.79</v>
      </c>
      <c r="G358" s="76">
        <v>0.31299999999999994</v>
      </c>
      <c r="H358" s="76">
        <v>0</v>
      </c>
      <c r="I358" s="76">
        <v>0</v>
      </c>
      <c r="J358" s="76">
        <v>0</v>
      </c>
      <c r="K358" s="76">
        <v>0</v>
      </c>
      <c r="L358" s="77">
        <v>0</v>
      </c>
      <c r="M358"/>
      <c r="N358"/>
      <c r="O358"/>
      <c r="P358" s="41" t="s">
        <v>130</v>
      </c>
      <c r="Q358" s="76">
        <v>10.680080985561153</v>
      </c>
      <c r="R358" s="76">
        <v>8.4552930264725976</v>
      </c>
      <c r="S358" s="76">
        <v>3.260711755406267</v>
      </c>
      <c r="T358" s="76">
        <v>0</v>
      </c>
      <c r="U358" s="76">
        <v>0</v>
      </c>
      <c r="V358" s="76">
        <v>0</v>
      </c>
      <c r="W358" s="76">
        <v>0</v>
      </c>
      <c r="X358" s="77">
        <v>0</v>
      </c>
      <c r="Y358"/>
      <c r="AA358"/>
      <c r="AB358" s="41" t="s">
        <v>130</v>
      </c>
      <c r="AC358" s="76">
        <v>11.171632830084889</v>
      </c>
      <c r="AD358" s="76">
        <v>10.702902565155187</v>
      </c>
      <c r="AE358" s="76">
        <v>10.417609442192548</v>
      </c>
      <c r="AF358" s="76">
        <v>0</v>
      </c>
      <c r="AG358" s="76">
        <v>0</v>
      </c>
      <c r="AH358" s="76">
        <v>0</v>
      </c>
      <c r="AI358" s="76">
        <v>0</v>
      </c>
      <c r="AJ358" s="77">
        <v>0</v>
      </c>
      <c r="AK358"/>
      <c r="AM358"/>
      <c r="AN358" s="41" t="s">
        <v>130</v>
      </c>
      <c r="AO358" s="76">
        <v>0.73970736335849763</v>
      </c>
      <c r="AP358" s="76">
        <v>0.61126445298453258</v>
      </c>
      <c r="AQ358" s="76">
        <v>0.24218452377741606</v>
      </c>
      <c r="AR358" s="76">
        <v>0</v>
      </c>
      <c r="AS358" s="76">
        <v>0</v>
      </c>
      <c r="AT358" s="76">
        <v>0</v>
      </c>
      <c r="AU358" s="76">
        <v>0</v>
      </c>
      <c r="AV358" s="77">
        <v>0</v>
      </c>
      <c r="AW358"/>
      <c r="AX358" s="6"/>
    </row>
    <row r="359" spans="3:50" hidden="1" x14ac:dyDescent="0.25">
      <c r="C359" s="40" t="s">
        <v>576</v>
      </c>
      <c r="D359" s="41" t="s">
        <v>144</v>
      </c>
      <c r="E359" s="76">
        <v>0</v>
      </c>
      <c r="F359" s="76">
        <v>0</v>
      </c>
      <c r="G359" s="76">
        <v>0</v>
      </c>
      <c r="H359" s="76">
        <v>0</v>
      </c>
      <c r="I359" s="76">
        <v>0</v>
      </c>
      <c r="J359" s="76">
        <v>0</v>
      </c>
      <c r="K359" s="76">
        <v>0</v>
      </c>
      <c r="L359" s="77">
        <v>0</v>
      </c>
      <c r="M359"/>
      <c r="N359"/>
      <c r="O359"/>
      <c r="P359" s="41" t="s">
        <v>144</v>
      </c>
      <c r="Q359" s="76">
        <v>0</v>
      </c>
      <c r="R359" s="76">
        <v>0</v>
      </c>
      <c r="S359" s="76">
        <v>0</v>
      </c>
      <c r="T359" s="76">
        <v>0</v>
      </c>
      <c r="U359" s="76">
        <v>0</v>
      </c>
      <c r="V359" s="76">
        <v>0</v>
      </c>
      <c r="W359" s="76">
        <v>0</v>
      </c>
      <c r="X359" s="77">
        <v>0</v>
      </c>
      <c r="Y359"/>
      <c r="AA359"/>
      <c r="AB359" s="41" t="s">
        <v>144</v>
      </c>
      <c r="AC359" s="76">
        <v>0</v>
      </c>
      <c r="AD359" s="76">
        <v>0</v>
      </c>
      <c r="AE359" s="76">
        <v>0</v>
      </c>
      <c r="AF359" s="76">
        <v>0</v>
      </c>
      <c r="AG359" s="76">
        <v>0</v>
      </c>
      <c r="AH359" s="76">
        <v>0</v>
      </c>
      <c r="AI359" s="76">
        <v>0</v>
      </c>
      <c r="AJ359" s="77">
        <v>0</v>
      </c>
      <c r="AK359"/>
      <c r="AM359"/>
      <c r="AN359" s="41" t="s">
        <v>144</v>
      </c>
      <c r="AO359" s="76">
        <v>0</v>
      </c>
      <c r="AP359" s="76">
        <v>0</v>
      </c>
      <c r="AQ359" s="76">
        <v>0</v>
      </c>
      <c r="AR359" s="76">
        <v>0</v>
      </c>
      <c r="AS359" s="76">
        <v>0</v>
      </c>
      <c r="AT359" s="76">
        <v>0</v>
      </c>
      <c r="AU359" s="76">
        <v>0</v>
      </c>
      <c r="AV359" s="77">
        <v>0</v>
      </c>
      <c r="AW359"/>
      <c r="AX359" s="6"/>
    </row>
    <row r="360" spans="3:50" x14ac:dyDescent="0.25">
      <c r="C360" s="40" t="s">
        <v>575</v>
      </c>
      <c r="D360" s="41" t="s">
        <v>422</v>
      </c>
      <c r="E360" s="76">
        <v>0.443</v>
      </c>
      <c r="F360" s="76">
        <v>0.46</v>
      </c>
      <c r="G360" s="76">
        <v>0</v>
      </c>
      <c r="H360" s="76">
        <v>0</v>
      </c>
      <c r="I360" s="76">
        <v>0</v>
      </c>
      <c r="J360" s="76">
        <v>0</v>
      </c>
      <c r="K360" s="76">
        <v>0</v>
      </c>
      <c r="L360" s="77">
        <v>0</v>
      </c>
      <c r="M360"/>
      <c r="N360"/>
      <c r="O360"/>
      <c r="P360" s="41" t="s">
        <v>422</v>
      </c>
      <c r="Q360" s="76">
        <v>4.0755764210526326</v>
      </c>
      <c r="R360" s="76">
        <v>4.0535827833600004</v>
      </c>
      <c r="S360" s="76">
        <v>0</v>
      </c>
      <c r="T360" s="76">
        <v>0</v>
      </c>
      <c r="U360" s="76">
        <v>0</v>
      </c>
      <c r="V360" s="76">
        <v>0</v>
      </c>
      <c r="W360" s="76">
        <v>0</v>
      </c>
      <c r="X360" s="77">
        <v>0</v>
      </c>
      <c r="Y360"/>
      <c r="AA360"/>
      <c r="AB360" s="41" t="s">
        <v>422</v>
      </c>
      <c r="AC360" s="76">
        <v>9.1999467743851753</v>
      </c>
      <c r="AD360" s="76">
        <v>8.8121364855652171</v>
      </c>
      <c r="AE360" s="76">
        <v>0</v>
      </c>
      <c r="AF360" s="76">
        <v>0</v>
      </c>
      <c r="AG360" s="76">
        <v>0</v>
      </c>
      <c r="AH360" s="76">
        <v>0</v>
      </c>
      <c r="AI360" s="76">
        <v>0</v>
      </c>
      <c r="AJ360" s="77">
        <v>0</v>
      </c>
      <c r="AK360"/>
      <c r="AM360"/>
      <c r="AN360" s="41" t="s">
        <v>422</v>
      </c>
      <c r="AO360" s="76">
        <v>0.25477609580238103</v>
      </c>
      <c r="AP360" s="76">
        <v>0.26455305658937978</v>
      </c>
      <c r="AQ360" s="76">
        <v>0</v>
      </c>
      <c r="AR360" s="76">
        <v>0</v>
      </c>
      <c r="AS360" s="76">
        <v>0</v>
      </c>
      <c r="AT360" s="76">
        <v>0</v>
      </c>
      <c r="AU360" s="76">
        <v>0</v>
      </c>
      <c r="AV360" s="77">
        <v>0</v>
      </c>
      <c r="AW360"/>
      <c r="AX360" s="6"/>
    </row>
    <row r="361" spans="3:50" hidden="1" x14ac:dyDescent="0.25">
      <c r="C361" s="40" t="s">
        <v>576</v>
      </c>
      <c r="D361" s="41" t="s">
        <v>76</v>
      </c>
      <c r="E361" s="76">
        <v>0</v>
      </c>
      <c r="F361" s="76">
        <v>0</v>
      </c>
      <c r="G361" s="76">
        <v>0</v>
      </c>
      <c r="H361" s="76">
        <v>0</v>
      </c>
      <c r="I361" s="76">
        <v>0</v>
      </c>
      <c r="J361" s="76">
        <v>0</v>
      </c>
      <c r="K361" s="76">
        <v>0</v>
      </c>
      <c r="L361" s="77">
        <v>0</v>
      </c>
      <c r="M361"/>
      <c r="N361"/>
      <c r="O361"/>
      <c r="P361" s="41" t="s">
        <v>76</v>
      </c>
      <c r="Q361" s="76">
        <v>0</v>
      </c>
      <c r="R361" s="76">
        <v>0</v>
      </c>
      <c r="S361" s="76">
        <v>0</v>
      </c>
      <c r="T361" s="76">
        <v>0</v>
      </c>
      <c r="U361" s="76">
        <v>0</v>
      </c>
      <c r="V361" s="76">
        <v>0</v>
      </c>
      <c r="W361" s="76">
        <v>0</v>
      </c>
      <c r="X361" s="77">
        <v>0</v>
      </c>
      <c r="Y361"/>
      <c r="AA361"/>
      <c r="AB361" s="41" t="s">
        <v>76</v>
      </c>
      <c r="AC361" s="76">
        <v>0</v>
      </c>
      <c r="AD361" s="76">
        <v>0</v>
      </c>
      <c r="AE361" s="76">
        <v>0</v>
      </c>
      <c r="AF361" s="76">
        <v>0</v>
      </c>
      <c r="AG361" s="76">
        <v>0</v>
      </c>
      <c r="AH361" s="76">
        <v>0</v>
      </c>
      <c r="AI361" s="76">
        <v>0</v>
      </c>
      <c r="AJ361" s="77">
        <v>0</v>
      </c>
      <c r="AK361"/>
      <c r="AM361"/>
      <c r="AN361" s="41" t="s">
        <v>76</v>
      </c>
      <c r="AO361" s="76">
        <v>0</v>
      </c>
      <c r="AP361" s="76">
        <v>0</v>
      </c>
      <c r="AQ361" s="76">
        <v>0</v>
      </c>
      <c r="AR361" s="76">
        <v>0</v>
      </c>
      <c r="AS361" s="76">
        <v>0</v>
      </c>
      <c r="AT361" s="76">
        <v>0</v>
      </c>
      <c r="AU361" s="76">
        <v>0</v>
      </c>
      <c r="AV361" s="77">
        <v>0</v>
      </c>
      <c r="AW361"/>
      <c r="AX361" s="6"/>
    </row>
    <row r="362" spans="3:50" hidden="1" x14ac:dyDescent="0.25">
      <c r="C362" s="40" t="s">
        <v>576</v>
      </c>
      <c r="D362" s="41" t="s">
        <v>123</v>
      </c>
      <c r="E362" s="76">
        <v>0</v>
      </c>
      <c r="F362" s="76">
        <v>0</v>
      </c>
      <c r="G362" s="76">
        <v>0</v>
      </c>
      <c r="H362" s="76">
        <v>0</v>
      </c>
      <c r="I362" s="76">
        <v>0</v>
      </c>
      <c r="J362" s="76">
        <v>0</v>
      </c>
      <c r="K362" s="76">
        <v>0</v>
      </c>
      <c r="L362" s="77">
        <v>0</v>
      </c>
      <c r="M362"/>
      <c r="N362"/>
      <c r="O362"/>
      <c r="P362" s="41" t="s">
        <v>123</v>
      </c>
      <c r="Q362" s="76">
        <v>0</v>
      </c>
      <c r="R362" s="76">
        <v>0</v>
      </c>
      <c r="S362" s="76">
        <v>0</v>
      </c>
      <c r="T362" s="76">
        <v>0</v>
      </c>
      <c r="U362" s="76">
        <v>0</v>
      </c>
      <c r="V362" s="76">
        <v>0</v>
      </c>
      <c r="W362" s="76">
        <v>0</v>
      </c>
      <c r="X362" s="77">
        <v>0</v>
      </c>
      <c r="Y362"/>
      <c r="AA362"/>
      <c r="AB362" s="41" t="s">
        <v>123</v>
      </c>
      <c r="AC362" s="76">
        <v>0</v>
      </c>
      <c r="AD362" s="76">
        <v>0</v>
      </c>
      <c r="AE362" s="76">
        <v>0</v>
      </c>
      <c r="AF362" s="76">
        <v>0</v>
      </c>
      <c r="AG362" s="76">
        <v>0</v>
      </c>
      <c r="AH362" s="76">
        <v>0</v>
      </c>
      <c r="AI362" s="76">
        <v>0</v>
      </c>
      <c r="AJ362" s="77">
        <v>0</v>
      </c>
      <c r="AK362"/>
      <c r="AM362"/>
      <c r="AN362" s="41" t="s">
        <v>123</v>
      </c>
      <c r="AO362" s="76">
        <v>0</v>
      </c>
      <c r="AP362" s="76">
        <v>0</v>
      </c>
      <c r="AQ362" s="76">
        <v>0</v>
      </c>
      <c r="AR362" s="76">
        <v>0</v>
      </c>
      <c r="AS362" s="76">
        <v>0</v>
      </c>
      <c r="AT362" s="76">
        <v>0</v>
      </c>
      <c r="AU362" s="76">
        <v>0</v>
      </c>
      <c r="AV362" s="77">
        <v>0</v>
      </c>
      <c r="AW362"/>
      <c r="AX362" s="6"/>
    </row>
    <row r="363" spans="3:50" x14ac:dyDescent="0.25">
      <c r="C363" s="40" t="s">
        <v>575</v>
      </c>
      <c r="D363" s="41" t="s">
        <v>77</v>
      </c>
      <c r="E363" s="76">
        <v>1.9950000000000001</v>
      </c>
      <c r="F363" s="76">
        <v>2.8119999999999994</v>
      </c>
      <c r="G363" s="76">
        <v>1.0429999999999999</v>
      </c>
      <c r="H363" s="76">
        <v>0</v>
      </c>
      <c r="I363" s="76">
        <v>0</v>
      </c>
      <c r="J363" s="76">
        <v>0</v>
      </c>
      <c r="K363" s="76">
        <v>0</v>
      </c>
      <c r="L363" s="77">
        <v>0</v>
      </c>
      <c r="M363"/>
      <c r="N363"/>
      <c r="O363"/>
      <c r="P363" s="41" t="s">
        <v>77</v>
      </c>
      <c r="Q363" s="76">
        <v>23.592838908712562</v>
      </c>
      <c r="R363" s="76">
        <v>41.26174798985096</v>
      </c>
      <c r="S363" s="76">
        <v>16.200495352340315</v>
      </c>
      <c r="T363" s="76">
        <v>0</v>
      </c>
      <c r="U363" s="76">
        <v>0</v>
      </c>
      <c r="V363" s="76">
        <v>0</v>
      </c>
      <c r="W363" s="76">
        <v>0</v>
      </c>
      <c r="X363" s="77">
        <v>0</v>
      </c>
      <c r="Y363"/>
      <c r="AA363"/>
      <c r="AB363" s="41" t="s">
        <v>77</v>
      </c>
      <c r="AC363" s="76">
        <v>11.825984415394768</v>
      </c>
      <c r="AD363" s="76">
        <v>14.673452343474739</v>
      </c>
      <c r="AE363" s="76">
        <v>15.532593818159459</v>
      </c>
      <c r="AF363" s="76">
        <v>0</v>
      </c>
      <c r="AG363" s="76">
        <v>0</v>
      </c>
      <c r="AH363" s="76">
        <v>0</v>
      </c>
      <c r="AI363" s="76">
        <v>0</v>
      </c>
      <c r="AJ363" s="77">
        <v>0</v>
      </c>
      <c r="AK363"/>
      <c r="AM363"/>
      <c r="AN363" s="41" t="s">
        <v>77</v>
      </c>
      <c r="AO363" s="76">
        <v>1.6462276307862069</v>
      </c>
      <c r="AP363" s="76">
        <v>2.5789196635074201</v>
      </c>
      <c r="AQ363" s="76">
        <v>1.0085189814007169</v>
      </c>
      <c r="AR363" s="76">
        <v>0</v>
      </c>
      <c r="AS363" s="76">
        <v>0</v>
      </c>
      <c r="AT363" s="76">
        <v>0</v>
      </c>
      <c r="AU363" s="76">
        <v>0</v>
      </c>
      <c r="AV363" s="77">
        <v>0</v>
      </c>
      <c r="AW363"/>
      <c r="AX363" s="6"/>
    </row>
    <row r="364" spans="3:50" x14ac:dyDescent="0.25">
      <c r="C364" s="40" t="s">
        <v>575</v>
      </c>
      <c r="D364" s="41" t="s">
        <v>148</v>
      </c>
      <c r="E364" s="76">
        <v>0.32500000000000001</v>
      </c>
      <c r="F364" s="76">
        <v>0.70399999999999996</v>
      </c>
      <c r="G364" s="76">
        <v>0.224</v>
      </c>
      <c r="H364" s="76">
        <v>0</v>
      </c>
      <c r="I364" s="76">
        <v>0</v>
      </c>
      <c r="J364" s="76">
        <v>0</v>
      </c>
      <c r="K364" s="76">
        <v>0</v>
      </c>
      <c r="L364" s="77">
        <v>0</v>
      </c>
      <c r="M364"/>
      <c r="N364"/>
      <c r="O364"/>
      <c r="P364" s="41" t="s">
        <v>148</v>
      </c>
      <c r="Q364" s="76">
        <v>3.4508576199756837</v>
      </c>
      <c r="R364" s="76">
        <v>7.0794559220220004</v>
      </c>
      <c r="S364" s="76">
        <v>2.1888446887286532</v>
      </c>
      <c r="T364" s="76">
        <v>0</v>
      </c>
      <c r="U364" s="76">
        <v>0</v>
      </c>
      <c r="V364" s="76">
        <v>0</v>
      </c>
      <c r="W364" s="76">
        <v>0</v>
      </c>
      <c r="X364" s="77">
        <v>0</v>
      </c>
      <c r="Y364"/>
      <c r="AA364"/>
      <c r="AB364" s="41" t="s">
        <v>148</v>
      </c>
      <c r="AC364" s="76">
        <v>10.618023446079027</v>
      </c>
      <c r="AD364" s="76">
        <v>10.056045343781252</v>
      </c>
      <c r="AE364" s="76">
        <v>9.7716280746814874</v>
      </c>
      <c r="AF364" s="76">
        <v>0</v>
      </c>
      <c r="AG364" s="76">
        <v>0</v>
      </c>
      <c r="AH364" s="76">
        <v>0</v>
      </c>
      <c r="AI364" s="76">
        <v>0</v>
      </c>
      <c r="AJ364" s="77">
        <v>0</v>
      </c>
      <c r="AK364"/>
      <c r="AM364"/>
      <c r="AN364" s="41" t="s">
        <v>148</v>
      </c>
      <c r="AO364" s="76">
        <v>0.26653561820689653</v>
      </c>
      <c r="AP364" s="76">
        <v>0.577357154515862</v>
      </c>
      <c r="AQ364" s="76">
        <v>0.18370454916413792</v>
      </c>
      <c r="AR364" s="76">
        <v>0</v>
      </c>
      <c r="AS364" s="76">
        <v>0</v>
      </c>
      <c r="AT364" s="76">
        <v>0</v>
      </c>
      <c r="AU364" s="76">
        <v>0</v>
      </c>
      <c r="AV364" s="77">
        <v>0</v>
      </c>
      <c r="AW364"/>
      <c r="AX364" s="6"/>
    </row>
    <row r="365" spans="3:50" x14ac:dyDescent="0.25">
      <c r="C365" s="40" t="s">
        <v>575</v>
      </c>
      <c r="D365" s="41" t="s">
        <v>78</v>
      </c>
      <c r="E365" s="76">
        <v>1.121</v>
      </c>
      <c r="F365" s="76">
        <v>0.95900000000000007</v>
      </c>
      <c r="G365" s="76">
        <v>1.6708989999999999</v>
      </c>
      <c r="H365" s="76">
        <v>0</v>
      </c>
      <c r="I365" s="76">
        <v>0</v>
      </c>
      <c r="J365" s="76">
        <v>0</v>
      </c>
      <c r="K365" s="76">
        <v>0</v>
      </c>
      <c r="L365" s="77">
        <v>0</v>
      </c>
      <c r="M365"/>
      <c r="N365"/>
      <c r="O365"/>
      <c r="P365" s="41" t="s">
        <v>78</v>
      </c>
      <c r="Q365" s="76">
        <v>25.239747114914564</v>
      </c>
      <c r="R365" s="76">
        <v>14.131537388533106</v>
      </c>
      <c r="S365" s="76">
        <v>27.38962613964496</v>
      </c>
      <c r="T365" s="76">
        <v>0</v>
      </c>
      <c r="U365" s="76">
        <v>0</v>
      </c>
      <c r="V365" s="76">
        <v>0</v>
      </c>
      <c r="W365" s="76">
        <v>0</v>
      </c>
      <c r="X365" s="77">
        <v>0</v>
      </c>
      <c r="Y365"/>
      <c r="AA365"/>
      <c r="AB365" s="41" t="s">
        <v>78</v>
      </c>
      <c r="AC365" s="76">
        <v>22.515385472715938</v>
      </c>
      <c r="AD365" s="76">
        <v>14.735701135071016</v>
      </c>
      <c r="AE365" s="76">
        <v>16.392149459449652</v>
      </c>
      <c r="AF365" s="76">
        <v>0</v>
      </c>
      <c r="AG365" s="76">
        <v>0</v>
      </c>
      <c r="AH365" s="76">
        <v>0</v>
      </c>
      <c r="AI365" s="76">
        <v>0</v>
      </c>
      <c r="AJ365" s="77">
        <v>0</v>
      </c>
      <c r="AK365"/>
      <c r="AM365"/>
      <c r="AN365" s="41" t="s">
        <v>78</v>
      </c>
      <c r="AO365" s="76">
        <v>1.1536952763998176</v>
      </c>
      <c r="AP365" s="76">
        <v>0.7056395602963198</v>
      </c>
      <c r="AQ365" s="76">
        <v>1.3479512147203769</v>
      </c>
      <c r="AR365" s="76">
        <v>0</v>
      </c>
      <c r="AS365" s="76">
        <v>0</v>
      </c>
      <c r="AT365" s="76">
        <v>0</v>
      </c>
      <c r="AU365" s="76">
        <v>0</v>
      </c>
      <c r="AV365" s="77">
        <v>0</v>
      </c>
      <c r="AW365"/>
      <c r="AX365" s="6"/>
    </row>
    <row r="366" spans="3:50" hidden="1" x14ac:dyDescent="0.25">
      <c r="C366" s="40" t="s">
        <v>576</v>
      </c>
      <c r="D366" s="41" t="s">
        <v>79</v>
      </c>
      <c r="E366" s="76">
        <v>0</v>
      </c>
      <c r="F366" s="76">
        <v>0</v>
      </c>
      <c r="G366" s="76">
        <v>0</v>
      </c>
      <c r="H366" s="76">
        <v>0</v>
      </c>
      <c r="I366" s="76">
        <v>0</v>
      </c>
      <c r="J366" s="76">
        <v>0</v>
      </c>
      <c r="K366" s="76">
        <v>0</v>
      </c>
      <c r="L366" s="77">
        <v>0</v>
      </c>
      <c r="M366"/>
      <c r="N366"/>
      <c r="O366"/>
      <c r="P366" s="41" t="s">
        <v>79</v>
      </c>
      <c r="Q366" s="76">
        <v>0</v>
      </c>
      <c r="R366" s="76">
        <v>0</v>
      </c>
      <c r="S366" s="76">
        <v>0</v>
      </c>
      <c r="T366" s="76">
        <v>0</v>
      </c>
      <c r="U366" s="76">
        <v>0</v>
      </c>
      <c r="V366" s="76">
        <v>0</v>
      </c>
      <c r="W366" s="76">
        <v>0</v>
      </c>
      <c r="X366" s="77">
        <v>0</v>
      </c>
      <c r="Y366"/>
      <c r="AA366"/>
      <c r="AB366" s="41" t="s">
        <v>79</v>
      </c>
      <c r="AC366" s="76">
        <v>0</v>
      </c>
      <c r="AD366" s="76">
        <v>0</v>
      </c>
      <c r="AE366" s="76">
        <v>0</v>
      </c>
      <c r="AF366" s="76">
        <v>0</v>
      </c>
      <c r="AG366" s="76">
        <v>0</v>
      </c>
      <c r="AH366" s="76">
        <v>0</v>
      </c>
      <c r="AI366" s="76">
        <v>0</v>
      </c>
      <c r="AJ366" s="77">
        <v>0</v>
      </c>
      <c r="AK366"/>
      <c r="AM366"/>
      <c r="AN366" s="41" t="s">
        <v>79</v>
      </c>
      <c r="AO366" s="76">
        <v>0</v>
      </c>
      <c r="AP366" s="76">
        <v>0</v>
      </c>
      <c r="AQ366" s="76">
        <v>0</v>
      </c>
      <c r="AR366" s="76">
        <v>0</v>
      </c>
      <c r="AS366" s="76">
        <v>0</v>
      </c>
      <c r="AT366" s="76">
        <v>0</v>
      </c>
      <c r="AU366" s="76">
        <v>0</v>
      </c>
      <c r="AV366" s="77">
        <v>0</v>
      </c>
      <c r="AW366"/>
      <c r="AX366" s="6"/>
    </row>
    <row r="367" spans="3:50" x14ac:dyDescent="0.25">
      <c r="C367" s="40" t="s">
        <v>575</v>
      </c>
      <c r="D367" s="41" t="s">
        <v>55</v>
      </c>
      <c r="E367" s="76">
        <v>13.129256</v>
      </c>
      <c r="F367" s="76">
        <v>11.445361999999999</v>
      </c>
      <c r="G367" s="76">
        <v>11.9549</v>
      </c>
      <c r="H367" s="76">
        <v>0</v>
      </c>
      <c r="I367" s="76">
        <v>0</v>
      </c>
      <c r="J367" s="76">
        <v>0</v>
      </c>
      <c r="K367" s="76">
        <v>0</v>
      </c>
      <c r="L367" s="77">
        <v>0</v>
      </c>
      <c r="M367"/>
      <c r="N367"/>
      <c r="O367"/>
      <c r="P367" s="41" t="s">
        <v>55</v>
      </c>
      <c r="Q367" s="76">
        <v>250.74290805066715</v>
      </c>
      <c r="R367" s="76">
        <v>196.26787577935789</v>
      </c>
      <c r="S367" s="76">
        <v>191.19131144318547</v>
      </c>
      <c r="T367" s="76">
        <v>0</v>
      </c>
      <c r="U367" s="76">
        <v>0</v>
      </c>
      <c r="V367" s="76">
        <v>0</v>
      </c>
      <c r="W367" s="76">
        <v>0</v>
      </c>
      <c r="X367" s="77">
        <v>0</v>
      </c>
      <c r="Y367"/>
      <c r="AA367"/>
      <c r="AB367" s="41" t="s">
        <v>55</v>
      </c>
      <c r="AC367" s="76">
        <v>19.098028711654884</v>
      </c>
      <c r="AD367" s="76">
        <v>17.148245357320974</v>
      </c>
      <c r="AE367" s="76">
        <v>15.992715241715569</v>
      </c>
      <c r="AF367" s="76">
        <v>0</v>
      </c>
      <c r="AG367" s="76">
        <v>0</v>
      </c>
      <c r="AH367" s="76">
        <v>0</v>
      </c>
      <c r="AI367" s="76">
        <v>0</v>
      </c>
      <c r="AJ367" s="77">
        <v>0</v>
      </c>
      <c r="AK367"/>
      <c r="AM367"/>
      <c r="AN367" s="41" t="s">
        <v>55</v>
      </c>
      <c r="AO367" s="76">
        <v>7.9981270354236127</v>
      </c>
      <c r="AP367" s="76">
        <v>7.2775739615576782</v>
      </c>
      <c r="AQ367" s="76">
        <v>7.8485571812171493</v>
      </c>
      <c r="AR367" s="76">
        <v>0</v>
      </c>
      <c r="AS367" s="76">
        <v>0</v>
      </c>
      <c r="AT367" s="76">
        <v>0</v>
      </c>
      <c r="AU367" s="76">
        <v>0</v>
      </c>
      <c r="AV367" s="77">
        <v>0</v>
      </c>
      <c r="AW367"/>
      <c r="AX367" s="6"/>
    </row>
    <row r="368" spans="3:50" hidden="1" x14ac:dyDescent="0.25">
      <c r="C368" s="40" t="s">
        <v>576</v>
      </c>
      <c r="D368" s="41" t="s">
        <v>149</v>
      </c>
      <c r="E368" s="76">
        <v>0</v>
      </c>
      <c r="F368" s="76">
        <v>0</v>
      </c>
      <c r="G368" s="76">
        <v>0</v>
      </c>
      <c r="H368" s="76">
        <v>0</v>
      </c>
      <c r="I368" s="76">
        <v>0</v>
      </c>
      <c r="J368" s="76">
        <v>0</v>
      </c>
      <c r="K368" s="76">
        <v>0</v>
      </c>
      <c r="L368" s="77">
        <v>0</v>
      </c>
      <c r="M368"/>
      <c r="N368"/>
      <c r="O368"/>
      <c r="P368" s="41" t="s">
        <v>149</v>
      </c>
      <c r="Q368" s="76">
        <v>0</v>
      </c>
      <c r="R368" s="76">
        <v>0</v>
      </c>
      <c r="S368" s="76">
        <v>0</v>
      </c>
      <c r="T368" s="76">
        <v>0</v>
      </c>
      <c r="U368" s="76">
        <v>0</v>
      </c>
      <c r="V368" s="76">
        <v>0</v>
      </c>
      <c r="W368" s="76">
        <v>0</v>
      </c>
      <c r="X368" s="77">
        <v>0</v>
      </c>
      <c r="Y368"/>
      <c r="AA368"/>
      <c r="AB368" s="41" t="s">
        <v>149</v>
      </c>
      <c r="AC368" s="76">
        <v>0</v>
      </c>
      <c r="AD368" s="76">
        <v>0</v>
      </c>
      <c r="AE368" s="76">
        <v>0</v>
      </c>
      <c r="AF368" s="76">
        <v>0</v>
      </c>
      <c r="AG368" s="76">
        <v>0</v>
      </c>
      <c r="AH368" s="76">
        <v>0</v>
      </c>
      <c r="AI368" s="76">
        <v>0</v>
      </c>
      <c r="AJ368" s="77">
        <v>0</v>
      </c>
      <c r="AK368"/>
      <c r="AM368"/>
      <c r="AN368" s="41" t="s">
        <v>149</v>
      </c>
      <c r="AO368" s="76">
        <v>0</v>
      </c>
      <c r="AP368" s="76">
        <v>0</v>
      </c>
      <c r="AQ368" s="76">
        <v>0</v>
      </c>
      <c r="AR368" s="76">
        <v>0</v>
      </c>
      <c r="AS368" s="76">
        <v>0</v>
      </c>
      <c r="AT368" s="76">
        <v>0</v>
      </c>
      <c r="AU368" s="76">
        <v>0</v>
      </c>
      <c r="AV368" s="77">
        <v>0</v>
      </c>
      <c r="AW368"/>
      <c r="AX368" s="6"/>
    </row>
    <row r="369" spans="3:50" hidden="1" x14ac:dyDescent="0.25">
      <c r="C369" s="40" t="s">
        <v>576</v>
      </c>
      <c r="D369" s="41" t="s">
        <v>125</v>
      </c>
      <c r="E369" s="76">
        <v>0</v>
      </c>
      <c r="F369" s="76">
        <v>0</v>
      </c>
      <c r="G369" s="76">
        <v>0</v>
      </c>
      <c r="H369" s="76">
        <v>0</v>
      </c>
      <c r="I369" s="76">
        <v>0</v>
      </c>
      <c r="J369" s="76">
        <v>0</v>
      </c>
      <c r="K369" s="76">
        <v>0</v>
      </c>
      <c r="L369" s="77">
        <v>0</v>
      </c>
      <c r="M369"/>
      <c r="N369"/>
      <c r="O369"/>
      <c r="P369" s="41" t="s">
        <v>125</v>
      </c>
      <c r="Q369" s="76">
        <v>0</v>
      </c>
      <c r="R369" s="76">
        <v>0</v>
      </c>
      <c r="S369" s="76">
        <v>0</v>
      </c>
      <c r="T369" s="76">
        <v>0</v>
      </c>
      <c r="U369" s="76">
        <v>0</v>
      </c>
      <c r="V369" s="76">
        <v>0</v>
      </c>
      <c r="W369" s="76">
        <v>0</v>
      </c>
      <c r="X369" s="77">
        <v>0</v>
      </c>
      <c r="Y369"/>
      <c r="AA369"/>
      <c r="AB369" s="41" t="s">
        <v>125</v>
      </c>
      <c r="AC369" s="76">
        <v>0</v>
      </c>
      <c r="AD369" s="76">
        <v>0</v>
      </c>
      <c r="AE369" s="76">
        <v>0</v>
      </c>
      <c r="AF369" s="76">
        <v>0</v>
      </c>
      <c r="AG369" s="76">
        <v>0</v>
      </c>
      <c r="AH369" s="76">
        <v>0</v>
      </c>
      <c r="AI369" s="76">
        <v>0</v>
      </c>
      <c r="AJ369" s="77">
        <v>0</v>
      </c>
      <c r="AK369"/>
      <c r="AM369"/>
      <c r="AN369" s="41" t="s">
        <v>125</v>
      </c>
      <c r="AO369" s="76">
        <v>0</v>
      </c>
      <c r="AP369" s="76">
        <v>0</v>
      </c>
      <c r="AQ369" s="76">
        <v>0</v>
      </c>
      <c r="AR369" s="76">
        <v>0</v>
      </c>
      <c r="AS369" s="76">
        <v>0</v>
      </c>
      <c r="AT369" s="76">
        <v>0</v>
      </c>
      <c r="AU369" s="76">
        <v>0</v>
      </c>
      <c r="AV369" s="77">
        <v>0</v>
      </c>
      <c r="AW369"/>
      <c r="AX369" s="6"/>
    </row>
    <row r="370" spans="3:50" x14ac:dyDescent="0.25">
      <c r="C370" s="40" t="s">
        <v>575</v>
      </c>
      <c r="D370" s="41" t="s">
        <v>423</v>
      </c>
      <c r="E370" s="76">
        <v>0.86299999999999999</v>
      </c>
      <c r="F370" s="76">
        <v>0</v>
      </c>
      <c r="G370" s="76">
        <v>0</v>
      </c>
      <c r="H370" s="76">
        <v>0</v>
      </c>
      <c r="I370" s="76">
        <v>0</v>
      </c>
      <c r="J370" s="76">
        <v>0</v>
      </c>
      <c r="K370" s="76">
        <v>0</v>
      </c>
      <c r="L370" s="77">
        <v>0</v>
      </c>
      <c r="M370"/>
      <c r="N370"/>
      <c r="O370"/>
      <c r="P370" s="41" t="s">
        <v>423</v>
      </c>
      <c r="Q370" s="76">
        <v>11.466680999999999</v>
      </c>
      <c r="R370" s="76">
        <v>0</v>
      </c>
      <c r="S370" s="76">
        <v>0</v>
      </c>
      <c r="T370" s="76">
        <v>0</v>
      </c>
      <c r="U370" s="76">
        <v>0</v>
      </c>
      <c r="V370" s="76">
        <v>0</v>
      </c>
      <c r="W370" s="76">
        <v>0</v>
      </c>
      <c r="X370" s="77">
        <v>0</v>
      </c>
      <c r="Y370"/>
      <c r="AA370"/>
      <c r="AB370" s="41" t="s">
        <v>423</v>
      </c>
      <c r="AC370" s="76">
        <v>13.286999999999999</v>
      </c>
      <c r="AD370" s="76">
        <v>0</v>
      </c>
      <c r="AE370" s="76">
        <v>0</v>
      </c>
      <c r="AF370" s="76">
        <v>0</v>
      </c>
      <c r="AG370" s="76">
        <v>0</v>
      </c>
      <c r="AH370" s="76">
        <v>0</v>
      </c>
      <c r="AI370" s="76">
        <v>0</v>
      </c>
      <c r="AJ370" s="77">
        <v>0</v>
      </c>
      <c r="AK370"/>
      <c r="AM370"/>
      <c r="AN370" s="41" t="s">
        <v>423</v>
      </c>
      <c r="AO370" s="76">
        <v>0.48506070729599993</v>
      </c>
      <c r="AP370" s="76">
        <v>0</v>
      </c>
      <c r="AQ370" s="76">
        <v>0</v>
      </c>
      <c r="AR370" s="76">
        <v>0</v>
      </c>
      <c r="AS370" s="76">
        <v>0</v>
      </c>
      <c r="AT370" s="76">
        <v>0</v>
      </c>
      <c r="AU370" s="76">
        <v>0</v>
      </c>
      <c r="AV370" s="77">
        <v>0</v>
      </c>
      <c r="AW370"/>
      <c r="AX370" s="6"/>
    </row>
    <row r="371" spans="3:50" x14ac:dyDescent="0.25">
      <c r="C371" s="40" t="s">
        <v>575</v>
      </c>
      <c r="D371" s="41" t="s">
        <v>80</v>
      </c>
      <c r="E371" s="76">
        <v>0.3</v>
      </c>
      <c r="F371" s="76">
        <v>1.3119999999999998</v>
      </c>
      <c r="G371" s="76">
        <v>1.520303</v>
      </c>
      <c r="H371" s="76">
        <v>0</v>
      </c>
      <c r="I371" s="76">
        <v>0</v>
      </c>
      <c r="J371" s="76">
        <v>0</v>
      </c>
      <c r="K371" s="76">
        <v>0</v>
      </c>
      <c r="L371" s="77">
        <v>0</v>
      </c>
      <c r="M371"/>
      <c r="N371"/>
      <c r="O371"/>
      <c r="P371" s="41" t="s">
        <v>80</v>
      </c>
      <c r="Q371" s="76">
        <v>3.9861</v>
      </c>
      <c r="R371" s="76">
        <v>15.683467160303911</v>
      </c>
      <c r="S371" s="76">
        <v>18.249027101625195</v>
      </c>
      <c r="T371" s="76">
        <v>0</v>
      </c>
      <c r="U371" s="76">
        <v>0</v>
      </c>
      <c r="V371" s="76">
        <v>0</v>
      </c>
      <c r="W371" s="76">
        <v>0</v>
      </c>
      <c r="X371" s="77">
        <v>0</v>
      </c>
      <c r="Y371"/>
      <c r="AA371"/>
      <c r="AB371" s="41" t="s">
        <v>80</v>
      </c>
      <c r="AC371" s="76">
        <v>13.287000000000001</v>
      </c>
      <c r="AD371" s="76">
        <v>11.953862164865788</v>
      </c>
      <c r="AE371" s="76">
        <v>12.003546070503837</v>
      </c>
      <c r="AF371" s="76">
        <v>0</v>
      </c>
      <c r="AG371" s="76">
        <v>0</v>
      </c>
      <c r="AH371" s="76">
        <v>0</v>
      </c>
      <c r="AI371" s="76">
        <v>0</v>
      </c>
      <c r="AJ371" s="77">
        <v>0</v>
      </c>
      <c r="AK371"/>
      <c r="AM371"/>
      <c r="AN371" s="41" t="s">
        <v>80</v>
      </c>
      <c r="AO371" s="76">
        <v>0.19789315259999996</v>
      </c>
      <c r="AP371" s="76">
        <v>1.3783352135221929</v>
      </c>
      <c r="AQ371" s="76">
        <v>1.3376595023420337</v>
      </c>
      <c r="AR371" s="76">
        <v>0</v>
      </c>
      <c r="AS371" s="76">
        <v>0</v>
      </c>
      <c r="AT371" s="76">
        <v>0</v>
      </c>
      <c r="AU371" s="76">
        <v>0</v>
      </c>
      <c r="AV371" s="77">
        <v>0</v>
      </c>
      <c r="AW371"/>
      <c r="AX371" s="6"/>
    </row>
    <row r="372" spans="3:50" x14ac:dyDescent="0.25">
      <c r="C372" s="40" t="s">
        <v>575</v>
      </c>
      <c r="D372" s="41" t="s">
        <v>81</v>
      </c>
      <c r="E372" s="76">
        <v>13.121999999999998</v>
      </c>
      <c r="F372" s="76">
        <v>19.079999999999995</v>
      </c>
      <c r="G372" s="76">
        <v>24.091429000000002</v>
      </c>
      <c r="H372" s="76">
        <v>0</v>
      </c>
      <c r="I372" s="76">
        <v>0</v>
      </c>
      <c r="J372" s="76">
        <v>0</v>
      </c>
      <c r="K372" s="76">
        <v>0</v>
      </c>
      <c r="L372" s="77">
        <v>0</v>
      </c>
      <c r="M372"/>
      <c r="N372"/>
      <c r="O372"/>
      <c r="P372" s="41" t="s">
        <v>81</v>
      </c>
      <c r="Q372" s="76">
        <v>148.5583396269769</v>
      </c>
      <c r="R372" s="76">
        <v>215.77549387872949</v>
      </c>
      <c r="S372" s="76">
        <v>260.58403873494296</v>
      </c>
      <c r="T372" s="76">
        <v>0</v>
      </c>
      <c r="U372" s="76">
        <v>0</v>
      </c>
      <c r="V372" s="76">
        <v>0</v>
      </c>
      <c r="W372" s="76">
        <v>0</v>
      </c>
      <c r="X372" s="77">
        <v>0</v>
      </c>
      <c r="Y372"/>
      <c r="AA372"/>
      <c r="AB372" s="41" t="s">
        <v>81</v>
      </c>
      <c r="AC372" s="76">
        <v>11.321318368158583</v>
      </c>
      <c r="AD372" s="76">
        <v>11.308988148780374</v>
      </c>
      <c r="AE372" s="76">
        <v>10.816462515982051</v>
      </c>
      <c r="AF372" s="76">
        <v>0</v>
      </c>
      <c r="AG372" s="76">
        <v>0</v>
      </c>
      <c r="AH372" s="76">
        <v>0</v>
      </c>
      <c r="AI372" s="76">
        <v>0</v>
      </c>
      <c r="AJ372" s="77">
        <v>0</v>
      </c>
      <c r="AK372"/>
      <c r="AM372"/>
      <c r="AN372" s="41" t="s">
        <v>81</v>
      </c>
      <c r="AO372" s="76">
        <v>9.3646065480602356</v>
      </c>
      <c r="AP372" s="76">
        <v>15.05041776705241</v>
      </c>
      <c r="AQ372" s="76">
        <v>21.543325310465768</v>
      </c>
      <c r="AR372" s="76">
        <v>0</v>
      </c>
      <c r="AS372" s="76">
        <v>0</v>
      </c>
      <c r="AT372" s="76">
        <v>0</v>
      </c>
      <c r="AU372" s="76">
        <v>0</v>
      </c>
      <c r="AV372" s="77">
        <v>0</v>
      </c>
      <c r="AW372"/>
      <c r="AX372" s="6"/>
    </row>
    <row r="373" spans="3:50" x14ac:dyDescent="0.25">
      <c r="C373" s="40" t="s">
        <v>575</v>
      </c>
      <c r="D373" s="41" t="s">
        <v>313</v>
      </c>
      <c r="E373" s="76">
        <v>4.4999999999999998E-2</v>
      </c>
      <c r="F373" s="76">
        <v>0</v>
      </c>
      <c r="G373" s="76">
        <v>0</v>
      </c>
      <c r="H373" s="76">
        <v>0</v>
      </c>
      <c r="I373" s="76">
        <v>0</v>
      </c>
      <c r="J373" s="76">
        <v>0</v>
      </c>
      <c r="K373" s="76">
        <v>0</v>
      </c>
      <c r="L373" s="77">
        <v>0</v>
      </c>
      <c r="M373"/>
      <c r="N373"/>
      <c r="O373"/>
      <c r="P373" s="41" t="s">
        <v>313</v>
      </c>
      <c r="Q373" s="76">
        <v>0.5665006353711588</v>
      </c>
      <c r="R373" s="76">
        <v>0</v>
      </c>
      <c r="S373" s="76">
        <v>0</v>
      </c>
      <c r="T373" s="76">
        <v>0</v>
      </c>
      <c r="U373" s="76">
        <v>0</v>
      </c>
      <c r="V373" s="76">
        <v>0</v>
      </c>
      <c r="W373" s="76">
        <v>0</v>
      </c>
      <c r="X373" s="77">
        <v>0</v>
      </c>
      <c r="Y373"/>
      <c r="AA373"/>
      <c r="AB373" s="41" t="s">
        <v>313</v>
      </c>
      <c r="AC373" s="76">
        <v>12.588903008247973</v>
      </c>
      <c r="AD373" s="76">
        <v>0</v>
      </c>
      <c r="AE373" s="76">
        <v>0</v>
      </c>
      <c r="AF373" s="76">
        <v>0</v>
      </c>
      <c r="AG373" s="76">
        <v>0</v>
      </c>
      <c r="AH373" s="76">
        <v>0</v>
      </c>
      <c r="AI373" s="76">
        <v>0</v>
      </c>
      <c r="AJ373" s="77">
        <v>0</v>
      </c>
      <c r="AK373"/>
      <c r="AM373"/>
      <c r="AN373" s="41" t="s">
        <v>313</v>
      </c>
      <c r="AO373" s="76">
        <v>4.3703004783106583E-2</v>
      </c>
      <c r="AP373" s="76">
        <v>0</v>
      </c>
      <c r="AQ373" s="76">
        <v>0</v>
      </c>
      <c r="AR373" s="76">
        <v>0</v>
      </c>
      <c r="AS373" s="76">
        <v>0</v>
      </c>
      <c r="AT373" s="76">
        <v>0</v>
      </c>
      <c r="AU373" s="76">
        <v>0</v>
      </c>
      <c r="AV373" s="77">
        <v>0</v>
      </c>
      <c r="AW373"/>
      <c r="AX373" s="6"/>
    </row>
    <row r="374" spans="3:50" x14ac:dyDescent="0.25">
      <c r="C374" s="40" t="s">
        <v>575</v>
      </c>
      <c r="D374" s="41" t="s">
        <v>82</v>
      </c>
      <c r="E374" s="76">
        <v>2.1000000000000001E-2</v>
      </c>
      <c r="F374" s="76">
        <v>0</v>
      </c>
      <c r="G374" s="76">
        <v>0</v>
      </c>
      <c r="H374" s="76">
        <v>0</v>
      </c>
      <c r="I374" s="76">
        <v>0</v>
      </c>
      <c r="J374" s="76">
        <v>0</v>
      </c>
      <c r="K374" s="76">
        <v>0</v>
      </c>
      <c r="L374" s="77">
        <v>0</v>
      </c>
      <c r="M374"/>
      <c r="N374"/>
      <c r="O374"/>
      <c r="P374" s="41" t="s">
        <v>82</v>
      </c>
      <c r="Q374" s="76">
        <v>0.21258159722222225</v>
      </c>
      <c r="R374" s="76">
        <v>0</v>
      </c>
      <c r="S374" s="76">
        <v>0</v>
      </c>
      <c r="T374" s="76">
        <v>0</v>
      </c>
      <c r="U374" s="76">
        <v>0</v>
      </c>
      <c r="V374" s="76">
        <v>0</v>
      </c>
      <c r="W374" s="76">
        <v>0</v>
      </c>
      <c r="X374" s="77">
        <v>0</v>
      </c>
      <c r="Y374"/>
      <c r="AA374"/>
      <c r="AB374" s="41" t="s">
        <v>82</v>
      </c>
      <c r="AC374" s="76">
        <v>10.122933201058203</v>
      </c>
      <c r="AD374" s="76">
        <v>0</v>
      </c>
      <c r="AE374" s="76">
        <v>0</v>
      </c>
      <c r="AF374" s="76">
        <v>0</v>
      </c>
      <c r="AG374" s="76">
        <v>0</v>
      </c>
      <c r="AH374" s="76">
        <v>0</v>
      </c>
      <c r="AI374" s="76">
        <v>0</v>
      </c>
      <c r="AJ374" s="77">
        <v>0</v>
      </c>
      <c r="AK374"/>
      <c r="AM374"/>
      <c r="AN374" s="41" t="s">
        <v>82</v>
      </c>
      <c r="AO374" s="76">
        <v>1.3277392799999999E-2</v>
      </c>
      <c r="AP374" s="76">
        <v>0</v>
      </c>
      <c r="AQ374" s="76">
        <v>0</v>
      </c>
      <c r="AR374" s="76">
        <v>0</v>
      </c>
      <c r="AS374" s="76">
        <v>0</v>
      </c>
      <c r="AT374" s="76">
        <v>0</v>
      </c>
      <c r="AU374" s="76">
        <v>0</v>
      </c>
      <c r="AV374" s="77">
        <v>0</v>
      </c>
      <c r="AW374"/>
      <c r="AX374" s="6"/>
    </row>
    <row r="375" spans="3:50" hidden="1" x14ac:dyDescent="0.25">
      <c r="C375" s="40" t="s">
        <v>576</v>
      </c>
      <c r="D375" s="41">
        <v>0</v>
      </c>
      <c r="E375" s="76">
        <v>0</v>
      </c>
      <c r="F375" s="76">
        <v>0</v>
      </c>
      <c r="G375" s="76">
        <v>0</v>
      </c>
      <c r="H375" s="76">
        <v>0</v>
      </c>
      <c r="I375" s="76">
        <v>0</v>
      </c>
      <c r="J375" s="76">
        <v>0</v>
      </c>
      <c r="K375" s="76">
        <v>0</v>
      </c>
      <c r="L375" s="77">
        <v>0</v>
      </c>
      <c r="M375"/>
      <c r="N375"/>
      <c r="O375"/>
      <c r="P375" s="41">
        <v>0</v>
      </c>
      <c r="Q375" s="76">
        <v>0</v>
      </c>
      <c r="R375" s="76">
        <v>0</v>
      </c>
      <c r="S375" s="76">
        <v>0</v>
      </c>
      <c r="T375" s="76">
        <v>0</v>
      </c>
      <c r="U375" s="76">
        <v>0</v>
      </c>
      <c r="V375" s="76">
        <v>0</v>
      </c>
      <c r="W375" s="76">
        <v>0</v>
      </c>
      <c r="X375" s="77">
        <v>0</v>
      </c>
      <c r="Y375"/>
      <c r="AA375"/>
      <c r="AB375" s="41">
        <v>0</v>
      </c>
      <c r="AC375" s="76">
        <v>0</v>
      </c>
      <c r="AD375" s="76">
        <v>0</v>
      </c>
      <c r="AE375" s="76">
        <v>0</v>
      </c>
      <c r="AF375" s="76">
        <v>0</v>
      </c>
      <c r="AG375" s="76">
        <v>0</v>
      </c>
      <c r="AH375" s="76">
        <v>0</v>
      </c>
      <c r="AI375" s="76">
        <v>0</v>
      </c>
      <c r="AJ375" s="77">
        <v>0</v>
      </c>
      <c r="AK375"/>
      <c r="AM375"/>
      <c r="AN375" s="41">
        <v>0</v>
      </c>
      <c r="AO375" s="76">
        <v>0</v>
      </c>
      <c r="AP375" s="76">
        <v>0</v>
      </c>
      <c r="AQ375" s="76">
        <v>0</v>
      </c>
      <c r="AR375" s="76">
        <v>0</v>
      </c>
      <c r="AS375" s="76">
        <v>0</v>
      </c>
      <c r="AT375" s="76">
        <v>0</v>
      </c>
      <c r="AU375" s="76">
        <v>0</v>
      </c>
      <c r="AV375" s="77">
        <v>0</v>
      </c>
      <c r="AW375"/>
      <c r="AX375" s="6"/>
    </row>
    <row r="376" spans="3:50" hidden="1" x14ac:dyDescent="0.25">
      <c r="C376" s="40" t="s">
        <v>576</v>
      </c>
      <c r="D376" s="41">
        <v>0</v>
      </c>
      <c r="E376" s="76">
        <v>0</v>
      </c>
      <c r="F376" s="76">
        <v>0</v>
      </c>
      <c r="G376" s="76">
        <v>0</v>
      </c>
      <c r="H376" s="76">
        <v>0</v>
      </c>
      <c r="I376" s="76">
        <v>0</v>
      </c>
      <c r="J376" s="76">
        <v>0</v>
      </c>
      <c r="K376" s="76">
        <v>0</v>
      </c>
      <c r="L376" s="77">
        <v>0</v>
      </c>
      <c r="M376"/>
      <c r="N376"/>
      <c r="O376"/>
      <c r="P376" s="41">
        <v>0</v>
      </c>
      <c r="Q376" s="76">
        <v>0</v>
      </c>
      <c r="R376" s="76">
        <v>0</v>
      </c>
      <c r="S376" s="76">
        <v>0</v>
      </c>
      <c r="T376" s="76">
        <v>0</v>
      </c>
      <c r="U376" s="76">
        <v>0</v>
      </c>
      <c r="V376" s="76">
        <v>0</v>
      </c>
      <c r="W376" s="76">
        <v>0</v>
      </c>
      <c r="X376" s="77">
        <v>0</v>
      </c>
      <c r="Y376"/>
      <c r="AA376"/>
      <c r="AB376" s="41">
        <v>0</v>
      </c>
      <c r="AC376" s="76">
        <v>0</v>
      </c>
      <c r="AD376" s="76">
        <v>0</v>
      </c>
      <c r="AE376" s="76">
        <v>0</v>
      </c>
      <c r="AF376" s="76">
        <v>0</v>
      </c>
      <c r="AG376" s="76">
        <v>0</v>
      </c>
      <c r="AH376" s="76">
        <v>0</v>
      </c>
      <c r="AI376" s="76">
        <v>0</v>
      </c>
      <c r="AJ376" s="77">
        <v>0</v>
      </c>
      <c r="AK376"/>
      <c r="AM376"/>
      <c r="AN376" s="41">
        <v>0</v>
      </c>
      <c r="AO376" s="76">
        <v>0</v>
      </c>
      <c r="AP376" s="76">
        <v>0</v>
      </c>
      <c r="AQ376" s="76">
        <v>0</v>
      </c>
      <c r="AR376" s="76">
        <v>0</v>
      </c>
      <c r="AS376" s="76">
        <v>0</v>
      </c>
      <c r="AT376" s="76">
        <v>0</v>
      </c>
      <c r="AU376" s="76">
        <v>0</v>
      </c>
      <c r="AV376" s="77">
        <v>0</v>
      </c>
      <c r="AW376"/>
      <c r="AX376" s="6"/>
    </row>
    <row r="377" spans="3:50" hidden="1" x14ac:dyDescent="0.25">
      <c r="C377" s="40" t="s">
        <v>576</v>
      </c>
      <c r="D377" s="41">
        <v>0</v>
      </c>
      <c r="E377" s="76">
        <v>0</v>
      </c>
      <c r="F377" s="76">
        <v>0</v>
      </c>
      <c r="G377" s="76">
        <v>0</v>
      </c>
      <c r="H377" s="76">
        <v>0</v>
      </c>
      <c r="I377" s="76">
        <v>0</v>
      </c>
      <c r="J377" s="76">
        <v>0</v>
      </c>
      <c r="K377" s="76">
        <v>0</v>
      </c>
      <c r="L377" s="77">
        <v>0</v>
      </c>
      <c r="M377"/>
      <c r="N377"/>
      <c r="O377"/>
      <c r="P377" s="41">
        <v>0</v>
      </c>
      <c r="Q377" s="76">
        <v>0</v>
      </c>
      <c r="R377" s="76">
        <v>0</v>
      </c>
      <c r="S377" s="76">
        <v>0</v>
      </c>
      <c r="T377" s="76">
        <v>0</v>
      </c>
      <c r="U377" s="76">
        <v>0</v>
      </c>
      <c r="V377" s="76">
        <v>0</v>
      </c>
      <c r="W377" s="76">
        <v>0</v>
      </c>
      <c r="X377" s="77">
        <v>0</v>
      </c>
      <c r="Y377"/>
      <c r="AA377"/>
      <c r="AB377" s="41">
        <v>0</v>
      </c>
      <c r="AC377" s="76">
        <v>0</v>
      </c>
      <c r="AD377" s="76">
        <v>0</v>
      </c>
      <c r="AE377" s="76">
        <v>0</v>
      </c>
      <c r="AF377" s="76">
        <v>0</v>
      </c>
      <c r="AG377" s="76">
        <v>0</v>
      </c>
      <c r="AH377" s="76">
        <v>0</v>
      </c>
      <c r="AI377" s="76">
        <v>0</v>
      </c>
      <c r="AJ377" s="77">
        <v>0</v>
      </c>
      <c r="AK377"/>
      <c r="AM377"/>
      <c r="AN377" s="41">
        <v>0</v>
      </c>
      <c r="AO377" s="76">
        <v>0</v>
      </c>
      <c r="AP377" s="76">
        <v>0</v>
      </c>
      <c r="AQ377" s="76">
        <v>0</v>
      </c>
      <c r="AR377" s="76">
        <v>0</v>
      </c>
      <c r="AS377" s="76">
        <v>0</v>
      </c>
      <c r="AT377" s="76">
        <v>0</v>
      </c>
      <c r="AU377" s="76">
        <v>0</v>
      </c>
      <c r="AV377" s="77">
        <v>0</v>
      </c>
      <c r="AW377"/>
      <c r="AX377" s="6"/>
    </row>
    <row r="378" spans="3:50" hidden="1" x14ac:dyDescent="0.25">
      <c r="C378" s="40" t="s">
        <v>576</v>
      </c>
      <c r="D378" s="41">
        <v>0</v>
      </c>
      <c r="E378" s="76">
        <v>0</v>
      </c>
      <c r="F378" s="76">
        <v>0</v>
      </c>
      <c r="G378" s="76">
        <v>0</v>
      </c>
      <c r="H378" s="76">
        <v>0</v>
      </c>
      <c r="I378" s="76">
        <v>0</v>
      </c>
      <c r="J378" s="76">
        <v>0</v>
      </c>
      <c r="K378" s="76">
        <v>0</v>
      </c>
      <c r="L378" s="77">
        <v>0</v>
      </c>
      <c r="M378"/>
      <c r="N378"/>
      <c r="O378"/>
      <c r="P378" s="41">
        <v>0</v>
      </c>
      <c r="Q378" s="76">
        <v>0</v>
      </c>
      <c r="R378" s="76">
        <v>0</v>
      </c>
      <c r="S378" s="76">
        <v>0</v>
      </c>
      <c r="T378" s="76">
        <v>0</v>
      </c>
      <c r="U378" s="76">
        <v>0</v>
      </c>
      <c r="V378" s="76">
        <v>0</v>
      </c>
      <c r="W378" s="76">
        <v>0</v>
      </c>
      <c r="X378" s="77">
        <v>0</v>
      </c>
      <c r="Y378"/>
      <c r="AA378"/>
      <c r="AB378" s="41">
        <v>0</v>
      </c>
      <c r="AC378" s="76">
        <v>0</v>
      </c>
      <c r="AD378" s="76">
        <v>0</v>
      </c>
      <c r="AE378" s="76">
        <v>0</v>
      </c>
      <c r="AF378" s="76">
        <v>0</v>
      </c>
      <c r="AG378" s="76">
        <v>0</v>
      </c>
      <c r="AH378" s="76">
        <v>0</v>
      </c>
      <c r="AI378" s="76">
        <v>0</v>
      </c>
      <c r="AJ378" s="77">
        <v>0</v>
      </c>
      <c r="AK378"/>
      <c r="AM378"/>
      <c r="AN378" s="41">
        <v>0</v>
      </c>
      <c r="AO378" s="76">
        <v>0</v>
      </c>
      <c r="AP378" s="76">
        <v>0</v>
      </c>
      <c r="AQ378" s="76">
        <v>0</v>
      </c>
      <c r="AR378" s="76">
        <v>0</v>
      </c>
      <c r="AS378" s="76">
        <v>0</v>
      </c>
      <c r="AT378" s="76">
        <v>0</v>
      </c>
      <c r="AU378" s="76">
        <v>0</v>
      </c>
      <c r="AV378" s="77">
        <v>0</v>
      </c>
      <c r="AW378"/>
      <c r="AX378" s="6"/>
    </row>
    <row r="379" spans="3:50" hidden="1" x14ac:dyDescent="0.25">
      <c r="C379" s="40" t="s">
        <v>576</v>
      </c>
      <c r="D379" s="41">
        <v>0</v>
      </c>
      <c r="E379" s="76">
        <v>0</v>
      </c>
      <c r="F379" s="76">
        <v>0</v>
      </c>
      <c r="G379" s="76">
        <v>0</v>
      </c>
      <c r="H379" s="76">
        <v>0</v>
      </c>
      <c r="I379" s="76">
        <v>0</v>
      </c>
      <c r="J379" s="76">
        <v>0</v>
      </c>
      <c r="K379" s="76">
        <v>0</v>
      </c>
      <c r="L379" s="77">
        <v>0</v>
      </c>
      <c r="M379"/>
      <c r="N379"/>
      <c r="O379"/>
      <c r="P379" s="41">
        <v>0</v>
      </c>
      <c r="Q379" s="76">
        <v>0</v>
      </c>
      <c r="R379" s="76">
        <v>0</v>
      </c>
      <c r="S379" s="76">
        <v>0</v>
      </c>
      <c r="T379" s="76">
        <v>0</v>
      </c>
      <c r="U379" s="76">
        <v>0</v>
      </c>
      <c r="V379" s="76">
        <v>0</v>
      </c>
      <c r="W379" s="76">
        <v>0</v>
      </c>
      <c r="X379" s="77">
        <v>0</v>
      </c>
      <c r="Y379"/>
      <c r="AA379"/>
      <c r="AB379" s="41">
        <v>0</v>
      </c>
      <c r="AC379" s="76">
        <v>0</v>
      </c>
      <c r="AD379" s="76">
        <v>0</v>
      </c>
      <c r="AE379" s="76">
        <v>0</v>
      </c>
      <c r="AF379" s="76">
        <v>0</v>
      </c>
      <c r="AG379" s="76">
        <v>0</v>
      </c>
      <c r="AH379" s="76">
        <v>0</v>
      </c>
      <c r="AI379" s="76">
        <v>0</v>
      </c>
      <c r="AJ379" s="77">
        <v>0</v>
      </c>
      <c r="AK379"/>
      <c r="AM379"/>
      <c r="AN379" s="41">
        <v>0</v>
      </c>
      <c r="AO379" s="76">
        <v>0</v>
      </c>
      <c r="AP379" s="76">
        <v>0</v>
      </c>
      <c r="AQ379" s="76">
        <v>0</v>
      </c>
      <c r="AR379" s="76">
        <v>0</v>
      </c>
      <c r="AS379" s="76">
        <v>0</v>
      </c>
      <c r="AT379" s="76">
        <v>0</v>
      </c>
      <c r="AU379" s="76">
        <v>0</v>
      </c>
      <c r="AV379" s="77">
        <v>0</v>
      </c>
      <c r="AW379"/>
      <c r="AX379" s="6"/>
    </row>
    <row r="380" spans="3:50" hidden="1" x14ac:dyDescent="0.25">
      <c r="C380" s="40" t="s">
        <v>576</v>
      </c>
      <c r="D380" s="41">
        <v>0</v>
      </c>
      <c r="E380" s="76">
        <v>0</v>
      </c>
      <c r="F380" s="76">
        <v>0</v>
      </c>
      <c r="G380" s="76">
        <v>0</v>
      </c>
      <c r="H380" s="76">
        <v>0</v>
      </c>
      <c r="I380" s="76">
        <v>0</v>
      </c>
      <c r="J380" s="76">
        <v>0</v>
      </c>
      <c r="K380" s="76">
        <v>0</v>
      </c>
      <c r="L380" s="77">
        <v>0</v>
      </c>
      <c r="M380"/>
      <c r="N380"/>
      <c r="O380"/>
      <c r="P380" s="41">
        <v>0</v>
      </c>
      <c r="Q380" s="76">
        <v>0</v>
      </c>
      <c r="R380" s="76">
        <v>0</v>
      </c>
      <c r="S380" s="76">
        <v>0</v>
      </c>
      <c r="T380" s="76">
        <v>0</v>
      </c>
      <c r="U380" s="76">
        <v>0</v>
      </c>
      <c r="V380" s="76">
        <v>0</v>
      </c>
      <c r="W380" s="76">
        <v>0</v>
      </c>
      <c r="X380" s="77">
        <v>0</v>
      </c>
      <c r="Y380"/>
      <c r="AA380"/>
      <c r="AB380" s="41">
        <v>0</v>
      </c>
      <c r="AC380" s="76">
        <v>0</v>
      </c>
      <c r="AD380" s="76">
        <v>0</v>
      </c>
      <c r="AE380" s="76">
        <v>0</v>
      </c>
      <c r="AF380" s="76">
        <v>0</v>
      </c>
      <c r="AG380" s="76">
        <v>0</v>
      </c>
      <c r="AH380" s="76">
        <v>0</v>
      </c>
      <c r="AI380" s="76">
        <v>0</v>
      </c>
      <c r="AJ380" s="77">
        <v>0</v>
      </c>
      <c r="AK380"/>
      <c r="AM380"/>
      <c r="AN380" s="41">
        <v>0</v>
      </c>
      <c r="AO380" s="76">
        <v>0</v>
      </c>
      <c r="AP380" s="76">
        <v>0</v>
      </c>
      <c r="AQ380" s="76">
        <v>0</v>
      </c>
      <c r="AR380" s="76">
        <v>0</v>
      </c>
      <c r="AS380" s="76">
        <v>0</v>
      </c>
      <c r="AT380" s="76">
        <v>0</v>
      </c>
      <c r="AU380" s="76">
        <v>0</v>
      </c>
      <c r="AV380" s="77">
        <v>0</v>
      </c>
      <c r="AW380"/>
      <c r="AX380" s="6"/>
    </row>
    <row r="381" spans="3:50" hidden="1" x14ac:dyDescent="0.25">
      <c r="C381" s="40" t="s">
        <v>576</v>
      </c>
      <c r="D381" s="41">
        <v>0</v>
      </c>
      <c r="E381" s="76">
        <v>0</v>
      </c>
      <c r="F381" s="76">
        <v>0</v>
      </c>
      <c r="G381" s="76">
        <v>0</v>
      </c>
      <c r="H381" s="76">
        <v>0</v>
      </c>
      <c r="I381" s="76">
        <v>0</v>
      </c>
      <c r="J381" s="76">
        <v>0</v>
      </c>
      <c r="K381" s="76">
        <v>0</v>
      </c>
      <c r="L381" s="77">
        <v>0</v>
      </c>
      <c r="M381"/>
      <c r="N381"/>
      <c r="O381"/>
      <c r="P381" s="41">
        <v>0</v>
      </c>
      <c r="Q381" s="76">
        <v>0</v>
      </c>
      <c r="R381" s="76">
        <v>0</v>
      </c>
      <c r="S381" s="76">
        <v>0</v>
      </c>
      <c r="T381" s="76">
        <v>0</v>
      </c>
      <c r="U381" s="76">
        <v>0</v>
      </c>
      <c r="V381" s="76">
        <v>0</v>
      </c>
      <c r="W381" s="76">
        <v>0</v>
      </c>
      <c r="X381" s="77">
        <v>0</v>
      </c>
      <c r="Y381"/>
      <c r="AA381"/>
      <c r="AB381" s="41">
        <v>0</v>
      </c>
      <c r="AC381" s="76">
        <v>0</v>
      </c>
      <c r="AD381" s="76">
        <v>0</v>
      </c>
      <c r="AE381" s="76">
        <v>0</v>
      </c>
      <c r="AF381" s="76">
        <v>0</v>
      </c>
      <c r="AG381" s="76">
        <v>0</v>
      </c>
      <c r="AH381" s="76">
        <v>0</v>
      </c>
      <c r="AI381" s="76">
        <v>0</v>
      </c>
      <c r="AJ381" s="77">
        <v>0</v>
      </c>
      <c r="AK381"/>
      <c r="AM381"/>
      <c r="AN381" s="41">
        <v>0</v>
      </c>
      <c r="AO381" s="76">
        <v>0</v>
      </c>
      <c r="AP381" s="76">
        <v>0</v>
      </c>
      <c r="AQ381" s="76">
        <v>0</v>
      </c>
      <c r="AR381" s="76">
        <v>0</v>
      </c>
      <c r="AS381" s="76">
        <v>0</v>
      </c>
      <c r="AT381" s="76">
        <v>0</v>
      </c>
      <c r="AU381" s="76">
        <v>0</v>
      </c>
      <c r="AV381" s="77">
        <v>0</v>
      </c>
      <c r="AW381"/>
      <c r="AX381" s="6"/>
    </row>
    <row r="382" spans="3:50" hidden="1" x14ac:dyDescent="0.25">
      <c r="C382" s="40" t="s">
        <v>576</v>
      </c>
      <c r="D382" s="41">
        <v>0</v>
      </c>
      <c r="E382" s="76">
        <v>0</v>
      </c>
      <c r="F382" s="76">
        <v>0</v>
      </c>
      <c r="G382" s="76">
        <v>0</v>
      </c>
      <c r="H382" s="76">
        <v>0</v>
      </c>
      <c r="I382" s="76">
        <v>0</v>
      </c>
      <c r="J382" s="76">
        <v>0</v>
      </c>
      <c r="K382" s="76">
        <v>0</v>
      </c>
      <c r="L382" s="77">
        <v>0</v>
      </c>
      <c r="M382"/>
      <c r="N382"/>
      <c r="O382"/>
      <c r="P382" s="41">
        <v>0</v>
      </c>
      <c r="Q382" s="76">
        <v>0</v>
      </c>
      <c r="R382" s="76">
        <v>0</v>
      </c>
      <c r="S382" s="76">
        <v>0</v>
      </c>
      <c r="T382" s="76">
        <v>0</v>
      </c>
      <c r="U382" s="76">
        <v>0</v>
      </c>
      <c r="V382" s="76">
        <v>0</v>
      </c>
      <c r="W382" s="76">
        <v>0</v>
      </c>
      <c r="X382" s="77">
        <v>0</v>
      </c>
      <c r="Y382"/>
      <c r="AA382"/>
      <c r="AB382" s="41">
        <v>0</v>
      </c>
      <c r="AC382" s="76">
        <v>0</v>
      </c>
      <c r="AD382" s="76">
        <v>0</v>
      </c>
      <c r="AE382" s="76">
        <v>0</v>
      </c>
      <c r="AF382" s="76">
        <v>0</v>
      </c>
      <c r="AG382" s="76">
        <v>0</v>
      </c>
      <c r="AH382" s="76">
        <v>0</v>
      </c>
      <c r="AI382" s="76">
        <v>0</v>
      </c>
      <c r="AJ382" s="77">
        <v>0</v>
      </c>
      <c r="AK382"/>
      <c r="AM382"/>
      <c r="AN382" s="41">
        <v>0</v>
      </c>
      <c r="AO382" s="76">
        <v>0</v>
      </c>
      <c r="AP382" s="76">
        <v>0</v>
      </c>
      <c r="AQ382" s="76">
        <v>0</v>
      </c>
      <c r="AR382" s="76">
        <v>0</v>
      </c>
      <c r="AS382" s="76">
        <v>0</v>
      </c>
      <c r="AT382" s="76">
        <v>0</v>
      </c>
      <c r="AU382" s="76">
        <v>0</v>
      </c>
      <c r="AV382" s="77">
        <v>0</v>
      </c>
      <c r="AW382"/>
      <c r="AX382" s="6"/>
    </row>
    <row r="383" spans="3:50" hidden="1" x14ac:dyDescent="0.25">
      <c r="C383" s="40" t="s">
        <v>576</v>
      </c>
      <c r="D383" s="41">
        <v>0</v>
      </c>
      <c r="E383" s="76">
        <v>0</v>
      </c>
      <c r="F383" s="76">
        <v>0</v>
      </c>
      <c r="G383" s="76">
        <v>0</v>
      </c>
      <c r="H383" s="76">
        <v>0</v>
      </c>
      <c r="I383" s="76">
        <v>0</v>
      </c>
      <c r="J383" s="76">
        <v>0</v>
      </c>
      <c r="K383" s="76">
        <v>0</v>
      </c>
      <c r="L383" s="77">
        <v>0</v>
      </c>
      <c r="M383"/>
      <c r="N383"/>
      <c r="O383"/>
      <c r="P383" s="41">
        <v>0</v>
      </c>
      <c r="Q383" s="76">
        <v>0</v>
      </c>
      <c r="R383" s="76">
        <v>0</v>
      </c>
      <c r="S383" s="76">
        <v>0</v>
      </c>
      <c r="T383" s="76">
        <v>0</v>
      </c>
      <c r="U383" s="76">
        <v>0</v>
      </c>
      <c r="V383" s="76">
        <v>0</v>
      </c>
      <c r="W383" s="76">
        <v>0</v>
      </c>
      <c r="X383" s="77">
        <v>0</v>
      </c>
      <c r="Y383"/>
      <c r="AA383"/>
      <c r="AB383" s="41">
        <v>0</v>
      </c>
      <c r="AC383" s="76">
        <v>0</v>
      </c>
      <c r="AD383" s="76">
        <v>0</v>
      </c>
      <c r="AE383" s="76">
        <v>0</v>
      </c>
      <c r="AF383" s="76">
        <v>0</v>
      </c>
      <c r="AG383" s="76">
        <v>0</v>
      </c>
      <c r="AH383" s="76">
        <v>0</v>
      </c>
      <c r="AI383" s="76">
        <v>0</v>
      </c>
      <c r="AJ383" s="77">
        <v>0</v>
      </c>
      <c r="AK383"/>
      <c r="AM383"/>
      <c r="AN383" s="41">
        <v>0</v>
      </c>
      <c r="AO383" s="76">
        <v>0</v>
      </c>
      <c r="AP383" s="76">
        <v>0</v>
      </c>
      <c r="AQ383" s="76">
        <v>0</v>
      </c>
      <c r="AR383" s="76">
        <v>0</v>
      </c>
      <c r="AS383" s="76">
        <v>0</v>
      </c>
      <c r="AT383" s="76">
        <v>0</v>
      </c>
      <c r="AU383" s="76">
        <v>0</v>
      </c>
      <c r="AV383" s="77">
        <v>0</v>
      </c>
      <c r="AW383"/>
      <c r="AX383" s="6"/>
    </row>
    <row r="384" spans="3:50" hidden="1" x14ac:dyDescent="0.25">
      <c r="C384" s="40" t="s">
        <v>576</v>
      </c>
      <c r="D384" s="41">
        <v>0</v>
      </c>
      <c r="E384" s="76">
        <v>0</v>
      </c>
      <c r="F384" s="76">
        <v>0</v>
      </c>
      <c r="G384" s="76">
        <v>0</v>
      </c>
      <c r="H384" s="76">
        <v>0</v>
      </c>
      <c r="I384" s="76">
        <v>0</v>
      </c>
      <c r="J384" s="76">
        <v>0</v>
      </c>
      <c r="K384" s="76">
        <v>0</v>
      </c>
      <c r="L384" s="77">
        <v>0</v>
      </c>
      <c r="M384"/>
      <c r="N384"/>
      <c r="O384"/>
      <c r="P384" s="41">
        <v>0</v>
      </c>
      <c r="Q384" s="76">
        <v>0</v>
      </c>
      <c r="R384" s="76">
        <v>0</v>
      </c>
      <c r="S384" s="76">
        <v>0</v>
      </c>
      <c r="T384" s="76">
        <v>0</v>
      </c>
      <c r="U384" s="76">
        <v>0</v>
      </c>
      <c r="V384" s="76">
        <v>0</v>
      </c>
      <c r="W384" s="76">
        <v>0</v>
      </c>
      <c r="X384" s="77">
        <v>0</v>
      </c>
      <c r="Y384"/>
      <c r="AA384"/>
      <c r="AB384" s="41">
        <v>0</v>
      </c>
      <c r="AC384" s="76">
        <v>0</v>
      </c>
      <c r="AD384" s="76">
        <v>0</v>
      </c>
      <c r="AE384" s="76">
        <v>0</v>
      </c>
      <c r="AF384" s="76">
        <v>0</v>
      </c>
      <c r="AG384" s="76">
        <v>0</v>
      </c>
      <c r="AH384" s="76">
        <v>0</v>
      </c>
      <c r="AI384" s="76">
        <v>0</v>
      </c>
      <c r="AJ384" s="77">
        <v>0</v>
      </c>
      <c r="AK384"/>
      <c r="AM384"/>
      <c r="AN384" s="41">
        <v>0</v>
      </c>
      <c r="AO384" s="76">
        <v>0</v>
      </c>
      <c r="AP384" s="76">
        <v>0</v>
      </c>
      <c r="AQ384" s="76">
        <v>0</v>
      </c>
      <c r="AR384" s="76">
        <v>0</v>
      </c>
      <c r="AS384" s="76">
        <v>0</v>
      </c>
      <c r="AT384" s="76">
        <v>0</v>
      </c>
      <c r="AU384" s="76">
        <v>0</v>
      </c>
      <c r="AV384" s="77">
        <v>0</v>
      </c>
      <c r="AW384"/>
      <c r="AX384" s="6"/>
    </row>
    <row r="385" spans="3:50" hidden="1" x14ac:dyDescent="0.25">
      <c r="C385" s="40" t="s">
        <v>576</v>
      </c>
      <c r="D385" s="41">
        <v>0</v>
      </c>
      <c r="E385" s="76">
        <v>0</v>
      </c>
      <c r="F385" s="76">
        <v>0</v>
      </c>
      <c r="G385" s="76">
        <v>0</v>
      </c>
      <c r="H385" s="76">
        <v>0</v>
      </c>
      <c r="I385" s="76">
        <v>0</v>
      </c>
      <c r="J385" s="76">
        <v>0</v>
      </c>
      <c r="K385" s="76">
        <v>0</v>
      </c>
      <c r="L385" s="77">
        <v>0</v>
      </c>
      <c r="M385"/>
      <c r="N385"/>
      <c r="O385"/>
      <c r="P385" s="41">
        <v>0</v>
      </c>
      <c r="Q385" s="76">
        <v>0</v>
      </c>
      <c r="R385" s="76">
        <v>0</v>
      </c>
      <c r="S385" s="76">
        <v>0</v>
      </c>
      <c r="T385" s="76">
        <v>0</v>
      </c>
      <c r="U385" s="76">
        <v>0</v>
      </c>
      <c r="V385" s="76">
        <v>0</v>
      </c>
      <c r="W385" s="76">
        <v>0</v>
      </c>
      <c r="X385" s="77">
        <v>0</v>
      </c>
      <c r="Y385"/>
      <c r="AA385"/>
      <c r="AB385" s="41">
        <v>0</v>
      </c>
      <c r="AC385" s="76">
        <v>0</v>
      </c>
      <c r="AD385" s="76">
        <v>0</v>
      </c>
      <c r="AE385" s="76">
        <v>0</v>
      </c>
      <c r="AF385" s="76">
        <v>0</v>
      </c>
      <c r="AG385" s="76">
        <v>0</v>
      </c>
      <c r="AH385" s="76">
        <v>0</v>
      </c>
      <c r="AI385" s="76">
        <v>0</v>
      </c>
      <c r="AJ385" s="77">
        <v>0</v>
      </c>
      <c r="AK385"/>
      <c r="AM385"/>
      <c r="AN385" s="41">
        <v>0</v>
      </c>
      <c r="AO385" s="76">
        <v>0</v>
      </c>
      <c r="AP385" s="76">
        <v>0</v>
      </c>
      <c r="AQ385" s="76">
        <v>0</v>
      </c>
      <c r="AR385" s="76">
        <v>0</v>
      </c>
      <c r="AS385" s="76">
        <v>0</v>
      </c>
      <c r="AT385" s="76">
        <v>0</v>
      </c>
      <c r="AU385" s="76">
        <v>0</v>
      </c>
      <c r="AV385" s="77">
        <v>0</v>
      </c>
      <c r="AW385"/>
      <c r="AX385" s="6"/>
    </row>
    <row r="386" spans="3:50" hidden="1" x14ac:dyDescent="0.25">
      <c r="C386" s="40" t="s">
        <v>576</v>
      </c>
      <c r="D386" s="41">
        <v>0</v>
      </c>
      <c r="E386" s="76">
        <v>0</v>
      </c>
      <c r="F386" s="76">
        <v>0</v>
      </c>
      <c r="G386" s="76">
        <v>0</v>
      </c>
      <c r="H386" s="76">
        <v>0</v>
      </c>
      <c r="I386" s="76">
        <v>0</v>
      </c>
      <c r="J386" s="76">
        <v>0</v>
      </c>
      <c r="K386" s="76">
        <v>0</v>
      </c>
      <c r="L386" s="77">
        <v>0</v>
      </c>
      <c r="M386"/>
      <c r="N386"/>
      <c r="O386"/>
      <c r="P386" s="41">
        <v>0</v>
      </c>
      <c r="Q386" s="76">
        <v>0</v>
      </c>
      <c r="R386" s="76">
        <v>0</v>
      </c>
      <c r="S386" s="76">
        <v>0</v>
      </c>
      <c r="T386" s="76">
        <v>0</v>
      </c>
      <c r="U386" s="76">
        <v>0</v>
      </c>
      <c r="V386" s="76">
        <v>0</v>
      </c>
      <c r="W386" s="76">
        <v>0</v>
      </c>
      <c r="X386" s="77">
        <v>0</v>
      </c>
      <c r="Y386"/>
      <c r="AA386"/>
      <c r="AB386" s="41">
        <v>0</v>
      </c>
      <c r="AC386" s="76">
        <v>0</v>
      </c>
      <c r="AD386" s="76">
        <v>0</v>
      </c>
      <c r="AE386" s="76">
        <v>0</v>
      </c>
      <c r="AF386" s="76">
        <v>0</v>
      </c>
      <c r="AG386" s="76">
        <v>0</v>
      </c>
      <c r="AH386" s="76">
        <v>0</v>
      </c>
      <c r="AI386" s="76">
        <v>0</v>
      </c>
      <c r="AJ386" s="77">
        <v>0</v>
      </c>
      <c r="AK386"/>
      <c r="AM386"/>
      <c r="AN386" s="41">
        <v>0</v>
      </c>
      <c r="AO386" s="76">
        <v>0</v>
      </c>
      <c r="AP386" s="76">
        <v>0</v>
      </c>
      <c r="AQ386" s="76">
        <v>0</v>
      </c>
      <c r="AR386" s="76">
        <v>0</v>
      </c>
      <c r="AS386" s="76">
        <v>0</v>
      </c>
      <c r="AT386" s="76">
        <v>0</v>
      </c>
      <c r="AU386" s="76">
        <v>0</v>
      </c>
      <c r="AV386" s="77">
        <v>0</v>
      </c>
      <c r="AW386"/>
      <c r="AX386" s="6"/>
    </row>
    <row r="387" spans="3:50" hidden="1" x14ac:dyDescent="0.25">
      <c r="C387" s="40" t="s">
        <v>576</v>
      </c>
      <c r="D387" s="41">
        <v>0</v>
      </c>
      <c r="E387" s="76">
        <v>0</v>
      </c>
      <c r="F387" s="76">
        <v>0</v>
      </c>
      <c r="G387" s="76">
        <v>0</v>
      </c>
      <c r="H387" s="76">
        <v>0</v>
      </c>
      <c r="I387" s="76">
        <v>0</v>
      </c>
      <c r="J387" s="76">
        <v>0</v>
      </c>
      <c r="K387" s="76">
        <v>0</v>
      </c>
      <c r="L387" s="77">
        <v>0</v>
      </c>
      <c r="M387"/>
      <c r="N387"/>
      <c r="O387"/>
      <c r="P387" s="41">
        <v>0</v>
      </c>
      <c r="Q387" s="76">
        <v>0</v>
      </c>
      <c r="R387" s="76">
        <v>0</v>
      </c>
      <c r="S387" s="76">
        <v>0</v>
      </c>
      <c r="T387" s="76">
        <v>0</v>
      </c>
      <c r="U387" s="76">
        <v>0</v>
      </c>
      <c r="V387" s="76">
        <v>0</v>
      </c>
      <c r="W387" s="76">
        <v>0</v>
      </c>
      <c r="X387" s="77">
        <v>0</v>
      </c>
      <c r="Y387"/>
      <c r="AA387"/>
      <c r="AB387" s="41">
        <v>0</v>
      </c>
      <c r="AC387" s="76">
        <v>0</v>
      </c>
      <c r="AD387" s="76">
        <v>0</v>
      </c>
      <c r="AE387" s="76">
        <v>0</v>
      </c>
      <c r="AF387" s="76">
        <v>0</v>
      </c>
      <c r="AG387" s="76">
        <v>0</v>
      </c>
      <c r="AH387" s="76">
        <v>0</v>
      </c>
      <c r="AI387" s="76">
        <v>0</v>
      </c>
      <c r="AJ387" s="77">
        <v>0</v>
      </c>
      <c r="AK387"/>
      <c r="AM387"/>
      <c r="AN387" s="41">
        <v>0</v>
      </c>
      <c r="AO387" s="76">
        <v>0</v>
      </c>
      <c r="AP387" s="76">
        <v>0</v>
      </c>
      <c r="AQ387" s="76">
        <v>0</v>
      </c>
      <c r="AR387" s="76">
        <v>0</v>
      </c>
      <c r="AS387" s="76">
        <v>0</v>
      </c>
      <c r="AT387" s="76">
        <v>0</v>
      </c>
      <c r="AU387" s="76">
        <v>0</v>
      </c>
      <c r="AV387" s="77">
        <v>0</v>
      </c>
      <c r="AW387"/>
      <c r="AX387" s="6"/>
    </row>
    <row r="388" spans="3:50" hidden="1" x14ac:dyDescent="0.25">
      <c r="C388" s="40" t="s">
        <v>576</v>
      </c>
      <c r="D388" s="41">
        <v>0</v>
      </c>
      <c r="E388" s="76">
        <v>0</v>
      </c>
      <c r="F388" s="76">
        <v>0</v>
      </c>
      <c r="G388" s="76">
        <v>0</v>
      </c>
      <c r="H388" s="76">
        <v>0</v>
      </c>
      <c r="I388" s="76">
        <v>0</v>
      </c>
      <c r="J388" s="76">
        <v>0</v>
      </c>
      <c r="K388" s="76">
        <v>0</v>
      </c>
      <c r="L388" s="77">
        <v>0</v>
      </c>
      <c r="M388"/>
      <c r="N388"/>
      <c r="O388"/>
      <c r="P388" s="41">
        <v>0</v>
      </c>
      <c r="Q388" s="76">
        <v>0</v>
      </c>
      <c r="R388" s="76">
        <v>0</v>
      </c>
      <c r="S388" s="76">
        <v>0</v>
      </c>
      <c r="T388" s="76">
        <v>0</v>
      </c>
      <c r="U388" s="76">
        <v>0</v>
      </c>
      <c r="V388" s="76">
        <v>0</v>
      </c>
      <c r="W388" s="76">
        <v>0</v>
      </c>
      <c r="X388" s="77">
        <v>0</v>
      </c>
      <c r="Y388"/>
      <c r="AA388"/>
      <c r="AB388" s="41">
        <v>0</v>
      </c>
      <c r="AC388" s="76">
        <v>0</v>
      </c>
      <c r="AD388" s="76">
        <v>0</v>
      </c>
      <c r="AE388" s="76">
        <v>0</v>
      </c>
      <c r="AF388" s="76">
        <v>0</v>
      </c>
      <c r="AG388" s="76">
        <v>0</v>
      </c>
      <c r="AH388" s="76">
        <v>0</v>
      </c>
      <c r="AI388" s="76">
        <v>0</v>
      </c>
      <c r="AJ388" s="77">
        <v>0</v>
      </c>
      <c r="AK388"/>
      <c r="AM388"/>
      <c r="AN388" s="41">
        <v>0</v>
      </c>
      <c r="AO388" s="76">
        <v>0</v>
      </c>
      <c r="AP388" s="76">
        <v>0</v>
      </c>
      <c r="AQ388" s="76">
        <v>0</v>
      </c>
      <c r="AR388" s="76">
        <v>0</v>
      </c>
      <c r="AS388" s="76">
        <v>0</v>
      </c>
      <c r="AT388" s="76">
        <v>0</v>
      </c>
      <c r="AU388" s="76">
        <v>0</v>
      </c>
      <c r="AV388" s="77">
        <v>0</v>
      </c>
      <c r="AW388"/>
      <c r="AX388" s="6"/>
    </row>
    <row r="389" spans="3:50" hidden="1" x14ac:dyDescent="0.25">
      <c r="C389" s="40" t="s">
        <v>576</v>
      </c>
      <c r="D389" s="41">
        <v>0</v>
      </c>
      <c r="E389" s="76">
        <v>0</v>
      </c>
      <c r="F389" s="76">
        <v>0</v>
      </c>
      <c r="G389" s="76">
        <v>0</v>
      </c>
      <c r="H389" s="76">
        <v>0</v>
      </c>
      <c r="I389" s="76">
        <v>0</v>
      </c>
      <c r="J389" s="76">
        <v>0</v>
      </c>
      <c r="K389" s="76">
        <v>0</v>
      </c>
      <c r="L389" s="77">
        <v>0</v>
      </c>
      <c r="M389"/>
      <c r="N389"/>
      <c r="O389"/>
      <c r="P389" s="41">
        <v>0</v>
      </c>
      <c r="Q389" s="76">
        <v>0</v>
      </c>
      <c r="R389" s="76">
        <v>0</v>
      </c>
      <c r="S389" s="76">
        <v>0</v>
      </c>
      <c r="T389" s="76">
        <v>0</v>
      </c>
      <c r="U389" s="76">
        <v>0</v>
      </c>
      <c r="V389" s="76">
        <v>0</v>
      </c>
      <c r="W389" s="76">
        <v>0</v>
      </c>
      <c r="X389" s="77">
        <v>0</v>
      </c>
      <c r="Y389"/>
      <c r="AA389"/>
      <c r="AB389" s="41">
        <v>0</v>
      </c>
      <c r="AC389" s="76">
        <v>0</v>
      </c>
      <c r="AD389" s="76">
        <v>0</v>
      </c>
      <c r="AE389" s="76">
        <v>0</v>
      </c>
      <c r="AF389" s="76">
        <v>0</v>
      </c>
      <c r="AG389" s="76">
        <v>0</v>
      </c>
      <c r="AH389" s="76">
        <v>0</v>
      </c>
      <c r="AI389" s="76">
        <v>0</v>
      </c>
      <c r="AJ389" s="77">
        <v>0</v>
      </c>
      <c r="AK389"/>
      <c r="AM389"/>
      <c r="AN389" s="41">
        <v>0</v>
      </c>
      <c r="AO389" s="76">
        <v>0</v>
      </c>
      <c r="AP389" s="76">
        <v>0</v>
      </c>
      <c r="AQ389" s="76">
        <v>0</v>
      </c>
      <c r="AR389" s="76">
        <v>0</v>
      </c>
      <c r="AS389" s="76">
        <v>0</v>
      </c>
      <c r="AT389" s="76">
        <v>0</v>
      </c>
      <c r="AU389" s="76">
        <v>0</v>
      </c>
      <c r="AV389" s="77">
        <v>0</v>
      </c>
      <c r="AW389"/>
      <c r="AX389" s="6"/>
    </row>
    <row r="390" spans="3:50" hidden="1" x14ac:dyDescent="0.25">
      <c r="C390" s="40" t="s">
        <v>576</v>
      </c>
      <c r="D390" s="41">
        <v>0</v>
      </c>
      <c r="E390" s="76">
        <v>0</v>
      </c>
      <c r="F390" s="76">
        <v>0</v>
      </c>
      <c r="G390" s="76">
        <v>0</v>
      </c>
      <c r="H390" s="76">
        <v>0</v>
      </c>
      <c r="I390" s="76">
        <v>0</v>
      </c>
      <c r="J390" s="76">
        <v>0</v>
      </c>
      <c r="K390" s="76">
        <v>0</v>
      </c>
      <c r="L390" s="77">
        <v>0</v>
      </c>
      <c r="M390"/>
      <c r="N390"/>
      <c r="O390"/>
      <c r="P390" s="41">
        <v>0</v>
      </c>
      <c r="Q390" s="76">
        <v>0</v>
      </c>
      <c r="R390" s="76">
        <v>0</v>
      </c>
      <c r="S390" s="76">
        <v>0</v>
      </c>
      <c r="T390" s="76">
        <v>0</v>
      </c>
      <c r="U390" s="76">
        <v>0</v>
      </c>
      <c r="V390" s="76">
        <v>0</v>
      </c>
      <c r="W390" s="76">
        <v>0</v>
      </c>
      <c r="X390" s="77">
        <v>0</v>
      </c>
      <c r="Y390"/>
      <c r="AA390"/>
      <c r="AB390" s="41">
        <v>0</v>
      </c>
      <c r="AC390" s="76">
        <v>0</v>
      </c>
      <c r="AD390" s="76">
        <v>0</v>
      </c>
      <c r="AE390" s="76">
        <v>0</v>
      </c>
      <c r="AF390" s="76">
        <v>0</v>
      </c>
      <c r="AG390" s="76">
        <v>0</v>
      </c>
      <c r="AH390" s="76">
        <v>0</v>
      </c>
      <c r="AI390" s="76">
        <v>0</v>
      </c>
      <c r="AJ390" s="77">
        <v>0</v>
      </c>
      <c r="AK390"/>
      <c r="AM390"/>
      <c r="AN390" s="41">
        <v>0</v>
      </c>
      <c r="AO390" s="76">
        <v>0</v>
      </c>
      <c r="AP390" s="76">
        <v>0</v>
      </c>
      <c r="AQ390" s="76">
        <v>0</v>
      </c>
      <c r="AR390" s="76">
        <v>0</v>
      </c>
      <c r="AS390" s="76">
        <v>0</v>
      </c>
      <c r="AT390" s="76">
        <v>0</v>
      </c>
      <c r="AU390" s="76">
        <v>0</v>
      </c>
      <c r="AV390" s="77">
        <v>0</v>
      </c>
      <c r="AW390"/>
      <c r="AX390" s="6"/>
    </row>
    <row r="391" spans="3:50" hidden="1" x14ac:dyDescent="0.25">
      <c r="C391" s="40" t="s">
        <v>576</v>
      </c>
      <c r="D391" s="41">
        <v>0</v>
      </c>
      <c r="E391" s="76">
        <v>0</v>
      </c>
      <c r="F391" s="76">
        <v>0</v>
      </c>
      <c r="G391" s="76">
        <v>0</v>
      </c>
      <c r="H391" s="76">
        <v>0</v>
      </c>
      <c r="I391" s="76">
        <v>0</v>
      </c>
      <c r="J391" s="76">
        <v>0</v>
      </c>
      <c r="K391" s="76">
        <v>0</v>
      </c>
      <c r="L391" s="77">
        <v>0</v>
      </c>
      <c r="M391"/>
      <c r="N391"/>
      <c r="O391"/>
      <c r="P391" s="41">
        <v>0</v>
      </c>
      <c r="Q391" s="76">
        <v>0</v>
      </c>
      <c r="R391" s="76">
        <v>0</v>
      </c>
      <c r="S391" s="76">
        <v>0</v>
      </c>
      <c r="T391" s="76">
        <v>0</v>
      </c>
      <c r="U391" s="76">
        <v>0</v>
      </c>
      <c r="V391" s="76">
        <v>0</v>
      </c>
      <c r="W391" s="76">
        <v>0</v>
      </c>
      <c r="X391" s="77">
        <v>0</v>
      </c>
      <c r="Y391"/>
      <c r="AA391"/>
      <c r="AB391" s="41">
        <v>0</v>
      </c>
      <c r="AC391" s="76">
        <v>0</v>
      </c>
      <c r="AD391" s="76">
        <v>0</v>
      </c>
      <c r="AE391" s="76">
        <v>0</v>
      </c>
      <c r="AF391" s="76">
        <v>0</v>
      </c>
      <c r="AG391" s="76">
        <v>0</v>
      </c>
      <c r="AH391" s="76">
        <v>0</v>
      </c>
      <c r="AI391" s="76">
        <v>0</v>
      </c>
      <c r="AJ391" s="77">
        <v>0</v>
      </c>
      <c r="AK391"/>
      <c r="AM391"/>
      <c r="AN391" s="41">
        <v>0</v>
      </c>
      <c r="AO391" s="76">
        <v>0</v>
      </c>
      <c r="AP391" s="76">
        <v>0</v>
      </c>
      <c r="AQ391" s="76">
        <v>0</v>
      </c>
      <c r="AR391" s="76">
        <v>0</v>
      </c>
      <c r="AS391" s="76">
        <v>0</v>
      </c>
      <c r="AT391" s="76">
        <v>0</v>
      </c>
      <c r="AU391" s="76">
        <v>0</v>
      </c>
      <c r="AV391" s="77">
        <v>0</v>
      </c>
      <c r="AW391"/>
      <c r="AX391" s="6"/>
    </row>
    <row r="392" spans="3:50" hidden="1" x14ac:dyDescent="0.25">
      <c r="C392" s="40" t="s">
        <v>576</v>
      </c>
      <c r="D392" s="41">
        <v>0</v>
      </c>
      <c r="E392" s="76">
        <v>0</v>
      </c>
      <c r="F392" s="76">
        <v>0</v>
      </c>
      <c r="G392" s="76">
        <v>0</v>
      </c>
      <c r="H392" s="76">
        <v>0</v>
      </c>
      <c r="I392" s="76">
        <v>0</v>
      </c>
      <c r="J392" s="76">
        <v>0</v>
      </c>
      <c r="K392" s="76">
        <v>0</v>
      </c>
      <c r="L392" s="77">
        <v>0</v>
      </c>
      <c r="M392"/>
      <c r="N392"/>
      <c r="O392"/>
      <c r="P392" s="41">
        <v>0</v>
      </c>
      <c r="Q392" s="76">
        <v>0</v>
      </c>
      <c r="R392" s="76">
        <v>0</v>
      </c>
      <c r="S392" s="76">
        <v>0</v>
      </c>
      <c r="T392" s="76">
        <v>0</v>
      </c>
      <c r="U392" s="76">
        <v>0</v>
      </c>
      <c r="V392" s="76">
        <v>0</v>
      </c>
      <c r="W392" s="76">
        <v>0</v>
      </c>
      <c r="X392" s="77">
        <v>0</v>
      </c>
      <c r="Y392"/>
      <c r="AA392"/>
      <c r="AB392" s="41">
        <v>0</v>
      </c>
      <c r="AC392" s="76">
        <v>0</v>
      </c>
      <c r="AD392" s="76">
        <v>0</v>
      </c>
      <c r="AE392" s="76">
        <v>0</v>
      </c>
      <c r="AF392" s="76">
        <v>0</v>
      </c>
      <c r="AG392" s="76">
        <v>0</v>
      </c>
      <c r="AH392" s="76">
        <v>0</v>
      </c>
      <c r="AI392" s="76">
        <v>0</v>
      </c>
      <c r="AJ392" s="77">
        <v>0</v>
      </c>
      <c r="AK392"/>
      <c r="AM392"/>
      <c r="AN392" s="41">
        <v>0</v>
      </c>
      <c r="AO392" s="76">
        <v>0</v>
      </c>
      <c r="AP392" s="76">
        <v>0</v>
      </c>
      <c r="AQ392" s="76">
        <v>0</v>
      </c>
      <c r="AR392" s="76">
        <v>0</v>
      </c>
      <c r="AS392" s="76">
        <v>0</v>
      </c>
      <c r="AT392" s="76">
        <v>0</v>
      </c>
      <c r="AU392" s="76">
        <v>0</v>
      </c>
      <c r="AV392" s="77">
        <v>0</v>
      </c>
      <c r="AW392"/>
      <c r="AX392" s="6"/>
    </row>
    <row r="393" spans="3:50" hidden="1" x14ac:dyDescent="0.25">
      <c r="C393" s="40" t="s">
        <v>576</v>
      </c>
      <c r="D393" s="41">
        <v>0</v>
      </c>
      <c r="E393" s="76">
        <v>0</v>
      </c>
      <c r="F393" s="76">
        <v>0</v>
      </c>
      <c r="G393" s="76">
        <v>0</v>
      </c>
      <c r="H393" s="76">
        <v>0</v>
      </c>
      <c r="I393" s="76">
        <v>0</v>
      </c>
      <c r="J393" s="76">
        <v>0</v>
      </c>
      <c r="K393" s="76">
        <v>0</v>
      </c>
      <c r="L393" s="77">
        <v>0</v>
      </c>
      <c r="M393"/>
      <c r="N393"/>
      <c r="O393"/>
      <c r="P393" s="41">
        <v>0</v>
      </c>
      <c r="Q393" s="76">
        <v>0</v>
      </c>
      <c r="R393" s="76">
        <v>0</v>
      </c>
      <c r="S393" s="76">
        <v>0</v>
      </c>
      <c r="T393" s="76">
        <v>0</v>
      </c>
      <c r="U393" s="76">
        <v>0</v>
      </c>
      <c r="V393" s="76">
        <v>0</v>
      </c>
      <c r="W393" s="76">
        <v>0</v>
      </c>
      <c r="X393" s="77">
        <v>0</v>
      </c>
      <c r="Y393"/>
      <c r="AA393"/>
      <c r="AB393" s="41">
        <v>0</v>
      </c>
      <c r="AC393" s="76">
        <v>0</v>
      </c>
      <c r="AD393" s="76">
        <v>0</v>
      </c>
      <c r="AE393" s="76">
        <v>0</v>
      </c>
      <c r="AF393" s="76">
        <v>0</v>
      </c>
      <c r="AG393" s="76">
        <v>0</v>
      </c>
      <c r="AH393" s="76">
        <v>0</v>
      </c>
      <c r="AI393" s="76">
        <v>0</v>
      </c>
      <c r="AJ393" s="77">
        <v>0</v>
      </c>
      <c r="AK393"/>
      <c r="AM393"/>
      <c r="AN393" s="41">
        <v>0</v>
      </c>
      <c r="AO393" s="76">
        <v>0</v>
      </c>
      <c r="AP393" s="76">
        <v>0</v>
      </c>
      <c r="AQ393" s="76">
        <v>0</v>
      </c>
      <c r="AR393" s="76">
        <v>0</v>
      </c>
      <c r="AS393" s="76">
        <v>0</v>
      </c>
      <c r="AT393" s="76">
        <v>0</v>
      </c>
      <c r="AU393" s="76">
        <v>0</v>
      </c>
      <c r="AV393" s="77">
        <v>0</v>
      </c>
      <c r="AW393"/>
      <c r="AX393" s="6"/>
    </row>
    <row r="394" spans="3:50" hidden="1" x14ac:dyDescent="0.25">
      <c r="C394" s="40" t="s">
        <v>576</v>
      </c>
      <c r="D394" s="41">
        <v>0</v>
      </c>
      <c r="E394" s="76">
        <v>0</v>
      </c>
      <c r="F394" s="76">
        <v>0</v>
      </c>
      <c r="G394" s="76">
        <v>0</v>
      </c>
      <c r="H394" s="76">
        <v>0</v>
      </c>
      <c r="I394" s="76">
        <v>0</v>
      </c>
      <c r="J394" s="76">
        <v>0</v>
      </c>
      <c r="K394" s="76">
        <v>0</v>
      </c>
      <c r="L394" s="77">
        <v>0</v>
      </c>
      <c r="M394"/>
      <c r="N394"/>
      <c r="O394"/>
      <c r="P394" s="41">
        <v>0</v>
      </c>
      <c r="Q394" s="76">
        <v>0</v>
      </c>
      <c r="R394" s="76">
        <v>0</v>
      </c>
      <c r="S394" s="76">
        <v>0</v>
      </c>
      <c r="T394" s="76">
        <v>0</v>
      </c>
      <c r="U394" s="76">
        <v>0</v>
      </c>
      <c r="V394" s="76">
        <v>0</v>
      </c>
      <c r="W394" s="76">
        <v>0</v>
      </c>
      <c r="X394" s="77">
        <v>0</v>
      </c>
      <c r="Y394"/>
      <c r="AA394"/>
      <c r="AB394" s="41">
        <v>0</v>
      </c>
      <c r="AC394" s="76">
        <v>0</v>
      </c>
      <c r="AD394" s="76">
        <v>0</v>
      </c>
      <c r="AE394" s="76">
        <v>0</v>
      </c>
      <c r="AF394" s="76">
        <v>0</v>
      </c>
      <c r="AG394" s="76">
        <v>0</v>
      </c>
      <c r="AH394" s="76">
        <v>0</v>
      </c>
      <c r="AI394" s="76">
        <v>0</v>
      </c>
      <c r="AJ394" s="77">
        <v>0</v>
      </c>
      <c r="AK394"/>
      <c r="AM394"/>
      <c r="AN394" s="41">
        <v>0</v>
      </c>
      <c r="AO394" s="76">
        <v>0</v>
      </c>
      <c r="AP394" s="76">
        <v>0</v>
      </c>
      <c r="AQ394" s="76">
        <v>0</v>
      </c>
      <c r="AR394" s="76">
        <v>0</v>
      </c>
      <c r="AS394" s="76">
        <v>0</v>
      </c>
      <c r="AT394" s="76">
        <v>0</v>
      </c>
      <c r="AU394" s="76">
        <v>0</v>
      </c>
      <c r="AV394" s="77">
        <v>0</v>
      </c>
      <c r="AW394"/>
      <c r="AX394" s="6"/>
    </row>
    <row r="395" spans="3:50" hidden="1" x14ac:dyDescent="0.25">
      <c r="C395" s="40" t="s">
        <v>576</v>
      </c>
      <c r="D395" s="41">
        <v>0</v>
      </c>
      <c r="E395" s="76">
        <v>0</v>
      </c>
      <c r="F395" s="76">
        <v>0</v>
      </c>
      <c r="G395" s="76">
        <v>0</v>
      </c>
      <c r="H395" s="76">
        <v>0</v>
      </c>
      <c r="I395" s="76">
        <v>0</v>
      </c>
      <c r="J395" s="76">
        <v>0</v>
      </c>
      <c r="K395" s="76">
        <v>0</v>
      </c>
      <c r="L395" s="77">
        <v>0</v>
      </c>
      <c r="M395"/>
      <c r="N395"/>
      <c r="O395"/>
      <c r="P395" s="41">
        <v>0</v>
      </c>
      <c r="Q395" s="76">
        <v>0</v>
      </c>
      <c r="R395" s="76">
        <v>0</v>
      </c>
      <c r="S395" s="76">
        <v>0</v>
      </c>
      <c r="T395" s="76">
        <v>0</v>
      </c>
      <c r="U395" s="76">
        <v>0</v>
      </c>
      <c r="V395" s="76">
        <v>0</v>
      </c>
      <c r="W395" s="76">
        <v>0</v>
      </c>
      <c r="X395" s="77">
        <v>0</v>
      </c>
      <c r="Y395"/>
      <c r="AA395"/>
      <c r="AB395" s="41">
        <v>0</v>
      </c>
      <c r="AC395" s="76">
        <v>0</v>
      </c>
      <c r="AD395" s="76">
        <v>0</v>
      </c>
      <c r="AE395" s="76">
        <v>0</v>
      </c>
      <c r="AF395" s="76">
        <v>0</v>
      </c>
      <c r="AG395" s="76">
        <v>0</v>
      </c>
      <c r="AH395" s="76">
        <v>0</v>
      </c>
      <c r="AI395" s="76">
        <v>0</v>
      </c>
      <c r="AJ395" s="77">
        <v>0</v>
      </c>
      <c r="AK395"/>
      <c r="AM395"/>
      <c r="AN395" s="41">
        <v>0</v>
      </c>
      <c r="AO395" s="76">
        <v>0</v>
      </c>
      <c r="AP395" s="76">
        <v>0</v>
      </c>
      <c r="AQ395" s="76">
        <v>0</v>
      </c>
      <c r="AR395" s="76">
        <v>0</v>
      </c>
      <c r="AS395" s="76">
        <v>0</v>
      </c>
      <c r="AT395" s="76">
        <v>0</v>
      </c>
      <c r="AU395" s="76">
        <v>0</v>
      </c>
      <c r="AV395" s="77">
        <v>0</v>
      </c>
      <c r="AW395"/>
      <c r="AX395" s="6"/>
    </row>
    <row r="396" spans="3:50" hidden="1" x14ac:dyDescent="0.25">
      <c r="C396" s="40" t="s">
        <v>576</v>
      </c>
      <c r="D396" s="41">
        <v>0</v>
      </c>
      <c r="E396" s="76">
        <v>0</v>
      </c>
      <c r="F396" s="76">
        <v>0</v>
      </c>
      <c r="G396" s="76">
        <v>0</v>
      </c>
      <c r="H396" s="76">
        <v>0</v>
      </c>
      <c r="I396" s="76">
        <v>0</v>
      </c>
      <c r="J396" s="76">
        <v>0</v>
      </c>
      <c r="K396" s="76">
        <v>0</v>
      </c>
      <c r="L396" s="77">
        <v>0</v>
      </c>
      <c r="M396"/>
      <c r="N396"/>
      <c r="O396"/>
      <c r="P396" s="41">
        <v>0</v>
      </c>
      <c r="Q396" s="76">
        <v>0</v>
      </c>
      <c r="R396" s="76">
        <v>0</v>
      </c>
      <c r="S396" s="76">
        <v>0</v>
      </c>
      <c r="T396" s="76">
        <v>0</v>
      </c>
      <c r="U396" s="76">
        <v>0</v>
      </c>
      <c r="V396" s="76">
        <v>0</v>
      </c>
      <c r="W396" s="76">
        <v>0</v>
      </c>
      <c r="X396" s="77">
        <v>0</v>
      </c>
      <c r="Y396"/>
      <c r="AA396"/>
      <c r="AB396" s="41">
        <v>0</v>
      </c>
      <c r="AC396" s="76">
        <v>0</v>
      </c>
      <c r="AD396" s="76">
        <v>0</v>
      </c>
      <c r="AE396" s="76">
        <v>0</v>
      </c>
      <c r="AF396" s="76">
        <v>0</v>
      </c>
      <c r="AG396" s="76">
        <v>0</v>
      </c>
      <c r="AH396" s="76">
        <v>0</v>
      </c>
      <c r="AI396" s="76">
        <v>0</v>
      </c>
      <c r="AJ396" s="77">
        <v>0</v>
      </c>
      <c r="AK396"/>
      <c r="AM396"/>
      <c r="AN396" s="41">
        <v>0</v>
      </c>
      <c r="AO396" s="76">
        <v>0</v>
      </c>
      <c r="AP396" s="76">
        <v>0</v>
      </c>
      <c r="AQ396" s="76">
        <v>0</v>
      </c>
      <c r="AR396" s="76">
        <v>0</v>
      </c>
      <c r="AS396" s="76">
        <v>0</v>
      </c>
      <c r="AT396" s="76">
        <v>0</v>
      </c>
      <c r="AU396" s="76">
        <v>0</v>
      </c>
      <c r="AV396" s="77">
        <v>0</v>
      </c>
      <c r="AW396"/>
      <c r="AX396" s="6"/>
    </row>
    <row r="397" spans="3:50" hidden="1" x14ac:dyDescent="0.25">
      <c r="C397" s="40" t="s">
        <v>576</v>
      </c>
      <c r="D397" s="41">
        <v>0</v>
      </c>
      <c r="E397" s="76">
        <v>0</v>
      </c>
      <c r="F397" s="76">
        <v>0</v>
      </c>
      <c r="G397" s="76">
        <v>0</v>
      </c>
      <c r="H397" s="76">
        <v>0</v>
      </c>
      <c r="I397" s="76">
        <v>0</v>
      </c>
      <c r="J397" s="76">
        <v>0</v>
      </c>
      <c r="K397" s="76">
        <v>0</v>
      </c>
      <c r="L397" s="77">
        <v>0</v>
      </c>
      <c r="M397"/>
      <c r="N397"/>
      <c r="O397"/>
      <c r="P397" s="41">
        <v>0</v>
      </c>
      <c r="Q397" s="76">
        <v>0</v>
      </c>
      <c r="R397" s="76">
        <v>0</v>
      </c>
      <c r="S397" s="76">
        <v>0</v>
      </c>
      <c r="T397" s="76">
        <v>0</v>
      </c>
      <c r="U397" s="76">
        <v>0</v>
      </c>
      <c r="V397" s="76">
        <v>0</v>
      </c>
      <c r="W397" s="76">
        <v>0</v>
      </c>
      <c r="X397" s="77">
        <v>0</v>
      </c>
      <c r="Y397"/>
      <c r="AA397"/>
      <c r="AB397" s="41">
        <v>0</v>
      </c>
      <c r="AC397" s="76">
        <v>0</v>
      </c>
      <c r="AD397" s="76">
        <v>0</v>
      </c>
      <c r="AE397" s="76">
        <v>0</v>
      </c>
      <c r="AF397" s="76">
        <v>0</v>
      </c>
      <c r="AG397" s="76">
        <v>0</v>
      </c>
      <c r="AH397" s="76">
        <v>0</v>
      </c>
      <c r="AI397" s="76">
        <v>0</v>
      </c>
      <c r="AJ397" s="77">
        <v>0</v>
      </c>
      <c r="AK397"/>
      <c r="AM397"/>
      <c r="AN397" s="41">
        <v>0</v>
      </c>
      <c r="AO397" s="76">
        <v>0</v>
      </c>
      <c r="AP397" s="76">
        <v>0</v>
      </c>
      <c r="AQ397" s="76">
        <v>0</v>
      </c>
      <c r="AR397" s="76">
        <v>0</v>
      </c>
      <c r="AS397" s="76">
        <v>0</v>
      </c>
      <c r="AT397" s="76">
        <v>0</v>
      </c>
      <c r="AU397" s="76">
        <v>0</v>
      </c>
      <c r="AV397" s="77">
        <v>0</v>
      </c>
      <c r="AW397"/>
      <c r="AX397" s="6"/>
    </row>
    <row r="398" spans="3:50" hidden="1" x14ac:dyDescent="0.25">
      <c r="C398" s="40" t="s">
        <v>576</v>
      </c>
      <c r="D398" s="41">
        <v>0</v>
      </c>
      <c r="E398" s="76">
        <v>0</v>
      </c>
      <c r="F398" s="76">
        <v>0</v>
      </c>
      <c r="G398" s="76">
        <v>0</v>
      </c>
      <c r="H398" s="76">
        <v>0</v>
      </c>
      <c r="I398" s="76">
        <v>0</v>
      </c>
      <c r="J398" s="76">
        <v>0</v>
      </c>
      <c r="K398" s="76">
        <v>0</v>
      </c>
      <c r="L398" s="77">
        <v>0</v>
      </c>
      <c r="M398"/>
      <c r="N398"/>
      <c r="O398"/>
      <c r="P398" s="41">
        <v>0</v>
      </c>
      <c r="Q398" s="76">
        <v>0</v>
      </c>
      <c r="R398" s="76">
        <v>0</v>
      </c>
      <c r="S398" s="76">
        <v>0</v>
      </c>
      <c r="T398" s="76">
        <v>0</v>
      </c>
      <c r="U398" s="76">
        <v>0</v>
      </c>
      <c r="V398" s="76">
        <v>0</v>
      </c>
      <c r="W398" s="76">
        <v>0</v>
      </c>
      <c r="X398" s="77">
        <v>0</v>
      </c>
      <c r="Y398"/>
      <c r="AA398"/>
      <c r="AB398" s="41">
        <v>0</v>
      </c>
      <c r="AC398" s="76">
        <v>0</v>
      </c>
      <c r="AD398" s="76">
        <v>0</v>
      </c>
      <c r="AE398" s="76">
        <v>0</v>
      </c>
      <c r="AF398" s="76">
        <v>0</v>
      </c>
      <c r="AG398" s="76">
        <v>0</v>
      </c>
      <c r="AH398" s="76">
        <v>0</v>
      </c>
      <c r="AI398" s="76">
        <v>0</v>
      </c>
      <c r="AJ398" s="77">
        <v>0</v>
      </c>
      <c r="AK398"/>
      <c r="AM398"/>
      <c r="AN398" s="41">
        <v>0</v>
      </c>
      <c r="AO398" s="76">
        <v>0</v>
      </c>
      <c r="AP398" s="76">
        <v>0</v>
      </c>
      <c r="AQ398" s="76">
        <v>0</v>
      </c>
      <c r="AR398" s="76">
        <v>0</v>
      </c>
      <c r="AS398" s="76">
        <v>0</v>
      </c>
      <c r="AT398" s="76">
        <v>0</v>
      </c>
      <c r="AU398" s="76">
        <v>0</v>
      </c>
      <c r="AV398" s="77">
        <v>0</v>
      </c>
      <c r="AW398"/>
      <c r="AX398" s="6"/>
    </row>
    <row r="399" spans="3:50" hidden="1" x14ac:dyDescent="0.25">
      <c r="C399" s="40" t="s">
        <v>576</v>
      </c>
      <c r="D399" s="41">
        <v>0</v>
      </c>
      <c r="E399" s="76">
        <v>0</v>
      </c>
      <c r="F399" s="76">
        <v>0</v>
      </c>
      <c r="G399" s="76">
        <v>0</v>
      </c>
      <c r="H399" s="76">
        <v>0</v>
      </c>
      <c r="I399" s="76">
        <v>0</v>
      </c>
      <c r="J399" s="76">
        <v>0</v>
      </c>
      <c r="K399" s="76">
        <v>0</v>
      </c>
      <c r="L399" s="77">
        <v>0</v>
      </c>
      <c r="M399"/>
      <c r="N399"/>
      <c r="O399"/>
      <c r="P399" s="41">
        <v>0</v>
      </c>
      <c r="Q399" s="76">
        <v>0</v>
      </c>
      <c r="R399" s="76">
        <v>0</v>
      </c>
      <c r="S399" s="76">
        <v>0</v>
      </c>
      <c r="T399" s="76">
        <v>0</v>
      </c>
      <c r="U399" s="76">
        <v>0</v>
      </c>
      <c r="V399" s="76">
        <v>0</v>
      </c>
      <c r="W399" s="76">
        <v>0</v>
      </c>
      <c r="X399" s="77">
        <v>0</v>
      </c>
      <c r="Y399"/>
      <c r="AA399"/>
      <c r="AB399" s="41">
        <v>0</v>
      </c>
      <c r="AC399" s="76">
        <v>0</v>
      </c>
      <c r="AD399" s="76">
        <v>0</v>
      </c>
      <c r="AE399" s="76">
        <v>0</v>
      </c>
      <c r="AF399" s="76">
        <v>0</v>
      </c>
      <c r="AG399" s="76">
        <v>0</v>
      </c>
      <c r="AH399" s="76">
        <v>0</v>
      </c>
      <c r="AI399" s="76">
        <v>0</v>
      </c>
      <c r="AJ399" s="77">
        <v>0</v>
      </c>
      <c r="AK399"/>
      <c r="AM399"/>
      <c r="AN399" s="41">
        <v>0</v>
      </c>
      <c r="AO399" s="76">
        <v>0</v>
      </c>
      <c r="AP399" s="76">
        <v>0</v>
      </c>
      <c r="AQ399" s="76">
        <v>0</v>
      </c>
      <c r="AR399" s="76">
        <v>0</v>
      </c>
      <c r="AS399" s="76">
        <v>0</v>
      </c>
      <c r="AT399" s="76">
        <v>0</v>
      </c>
      <c r="AU399" s="76">
        <v>0</v>
      </c>
      <c r="AV399" s="77">
        <v>0</v>
      </c>
      <c r="AW399"/>
      <c r="AX399" s="6"/>
    </row>
    <row r="400" spans="3:50" hidden="1" x14ac:dyDescent="0.25">
      <c r="C400" s="40" t="s">
        <v>576</v>
      </c>
      <c r="D400" s="41">
        <v>0</v>
      </c>
      <c r="E400" s="76">
        <v>0</v>
      </c>
      <c r="F400" s="76">
        <v>0</v>
      </c>
      <c r="G400" s="76">
        <v>0</v>
      </c>
      <c r="H400" s="76">
        <v>0</v>
      </c>
      <c r="I400" s="76">
        <v>0</v>
      </c>
      <c r="J400" s="76">
        <v>0</v>
      </c>
      <c r="K400" s="76">
        <v>0</v>
      </c>
      <c r="L400" s="77">
        <v>0</v>
      </c>
      <c r="M400"/>
      <c r="N400"/>
      <c r="O400"/>
      <c r="P400" s="41">
        <v>0</v>
      </c>
      <c r="Q400" s="76">
        <v>0</v>
      </c>
      <c r="R400" s="76">
        <v>0</v>
      </c>
      <c r="S400" s="76">
        <v>0</v>
      </c>
      <c r="T400" s="76">
        <v>0</v>
      </c>
      <c r="U400" s="76">
        <v>0</v>
      </c>
      <c r="V400" s="76">
        <v>0</v>
      </c>
      <c r="W400" s="76">
        <v>0</v>
      </c>
      <c r="X400" s="77">
        <v>0</v>
      </c>
      <c r="Y400"/>
      <c r="AA400"/>
      <c r="AB400" s="41">
        <v>0</v>
      </c>
      <c r="AC400" s="76">
        <v>0</v>
      </c>
      <c r="AD400" s="76">
        <v>0</v>
      </c>
      <c r="AE400" s="76">
        <v>0</v>
      </c>
      <c r="AF400" s="76">
        <v>0</v>
      </c>
      <c r="AG400" s="76">
        <v>0</v>
      </c>
      <c r="AH400" s="76">
        <v>0</v>
      </c>
      <c r="AI400" s="76">
        <v>0</v>
      </c>
      <c r="AJ400" s="77">
        <v>0</v>
      </c>
      <c r="AK400"/>
      <c r="AM400"/>
      <c r="AN400" s="41">
        <v>0</v>
      </c>
      <c r="AO400" s="76">
        <v>0</v>
      </c>
      <c r="AP400" s="76">
        <v>0</v>
      </c>
      <c r="AQ400" s="76">
        <v>0</v>
      </c>
      <c r="AR400" s="76">
        <v>0</v>
      </c>
      <c r="AS400" s="76">
        <v>0</v>
      </c>
      <c r="AT400" s="76">
        <v>0</v>
      </c>
      <c r="AU400" s="76">
        <v>0</v>
      </c>
      <c r="AV400" s="77">
        <v>0</v>
      </c>
      <c r="AW400"/>
      <c r="AX400" s="6"/>
    </row>
    <row r="401" spans="3:50" hidden="1" x14ac:dyDescent="0.25">
      <c r="C401" s="40" t="s">
        <v>576</v>
      </c>
      <c r="D401" s="41">
        <v>0</v>
      </c>
      <c r="E401" s="76">
        <v>0</v>
      </c>
      <c r="F401" s="76">
        <v>0</v>
      </c>
      <c r="G401" s="76">
        <v>0</v>
      </c>
      <c r="H401" s="76">
        <v>0</v>
      </c>
      <c r="I401" s="76">
        <v>0</v>
      </c>
      <c r="J401" s="76">
        <v>0</v>
      </c>
      <c r="K401" s="76">
        <v>0</v>
      </c>
      <c r="L401" s="77">
        <v>0</v>
      </c>
      <c r="M401"/>
      <c r="N401"/>
      <c r="O401"/>
      <c r="P401" s="41">
        <v>0</v>
      </c>
      <c r="Q401" s="76">
        <v>0</v>
      </c>
      <c r="R401" s="76">
        <v>0</v>
      </c>
      <c r="S401" s="76">
        <v>0</v>
      </c>
      <c r="T401" s="76">
        <v>0</v>
      </c>
      <c r="U401" s="76">
        <v>0</v>
      </c>
      <c r="V401" s="76">
        <v>0</v>
      </c>
      <c r="W401" s="76">
        <v>0</v>
      </c>
      <c r="X401" s="77">
        <v>0</v>
      </c>
      <c r="Y401"/>
      <c r="AA401"/>
      <c r="AB401" s="41">
        <v>0</v>
      </c>
      <c r="AC401" s="76">
        <v>0</v>
      </c>
      <c r="AD401" s="76">
        <v>0</v>
      </c>
      <c r="AE401" s="76">
        <v>0</v>
      </c>
      <c r="AF401" s="76">
        <v>0</v>
      </c>
      <c r="AG401" s="76">
        <v>0</v>
      </c>
      <c r="AH401" s="76">
        <v>0</v>
      </c>
      <c r="AI401" s="76">
        <v>0</v>
      </c>
      <c r="AJ401" s="77">
        <v>0</v>
      </c>
      <c r="AK401"/>
      <c r="AM401"/>
      <c r="AN401" s="41">
        <v>0</v>
      </c>
      <c r="AO401" s="76">
        <v>0</v>
      </c>
      <c r="AP401" s="76">
        <v>0</v>
      </c>
      <c r="AQ401" s="76">
        <v>0</v>
      </c>
      <c r="AR401" s="76">
        <v>0</v>
      </c>
      <c r="AS401" s="76">
        <v>0</v>
      </c>
      <c r="AT401" s="76">
        <v>0</v>
      </c>
      <c r="AU401" s="76">
        <v>0</v>
      </c>
      <c r="AV401" s="77">
        <v>0</v>
      </c>
      <c r="AW401"/>
      <c r="AX401" s="6"/>
    </row>
    <row r="402" spans="3:50" hidden="1" x14ac:dyDescent="0.25">
      <c r="C402" s="40" t="s">
        <v>576</v>
      </c>
      <c r="D402" s="41">
        <v>0</v>
      </c>
      <c r="E402" s="76">
        <v>0</v>
      </c>
      <c r="F402" s="76">
        <v>0</v>
      </c>
      <c r="G402" s="76">
        <v>0</v>
      </c>
      <c r="H402" s="76">
        <v>0</v>
      </c>
      <c r="I402" s="76">
        <v>0</v>
      </c>
      <c r="J402" s="76">
        <v>0</v>
      </c>
      <c r="K402" s="76">
        <v>0</v>
      </c>
      <c r="L402" s="77">
        <v>0</v>
      </c>
      <c r="M402"/>
      <c r="N402"/>
      <c r="O402"/>
      <c r="P402" s="41">
        <v>0</v>
      </c>
      <c r="Q402" s="76">
        <v>0</v>
      </c>
      <c r="R402" s="76">
        <v>0</v>
      </c>
      <c r="S402" s="76">
        <v>0</v>
      </c>
      <c r="T402" s="76">
        <v>0</v>
      </c>
      <c r="U402" s="76">
        <v>0</v>
      </c>
      <c r="V402" s="76">
        <v>0</v>
      </c>
      <c r="W402" s="76">
        <v>0</v>
      </c>
      <c r="X402" s="77">
        <v>0</v>
      </c>
      <c r="Y402"/>
      <c r="AA402"/>
      <c r="AB402" s="41">
        <v>0</v>
      </c>
      <c r="AC402" s="76">
        <v>0</v>
      </c>
      <c r="AD402" s="76">
        <v>0</v>
      </c>
      <c r="AE402" s="76">
        <v>0</v>
      </c>
      <c r="AF402" s="76">
        <v>0</v>
      </c>
      <c r="AG402" s="76">
        <v>0</v>
      </c>
      <c r="AH402" s="76">
        <v>0</v>
      </c>
      <c r="AI402" s="76">
        <v>0</v>
      </c>
      <c r="AJ402" s="77">
        <v>0</v>
      </c>
      <c r="AK402"/>
      <c r="AM402"/>
      <c r="AN402" s="41">
        <v>0</v>
      </c>
      <c r="AO402" s="76">
        <v>0</v>
      </c>
      <c r="AP402" s="76">
        <v>0</v>
      </c>
      <c r="AQ402" s="76">
        <v>0</v>
      </c>
      <c r="AR402" s="76">
        <v>0</v>
      </c>
      <c r="AS402" s="76">
        <v>0</v>
      </c>
      <c r="AT402" s="76">
        <v>0</v>
      </c>
      <c r="AU402" s="76">
        <v>0</v>
      </c>
      <c r="AV402" s="77">
        <v>0</v>
      </c>
      <c r="AW402"/>
      <c r="AX402" s="6"/>
    </row>
    <row r="403" spans="3:50" hidden="1" x14ac:dyDescent="0.25">
      <c r="C403" s="40" t="s">
        <v>576</v>
      </c>
      <c r="D403" s="41">
        <v>0</v>
      </c>
      <c r="E403" s="76">
        <v>0</v>
      </c>
      <c r="F403" s="76">
        <v>0</v>
      </c>
      <c r="G403" s="76">
        <v>0</v>
      </c>
      <c r="H403" s="76">
        <v>0</v>
      </c>
      <c r="I403" s="76">
        <v>0</v>
      </c>
      <c r="J403" s="76">
        <v>0</v>
      </c>
      <c r="K403" s="76">
        <v>0</v>
      </c>
      <c r="L403" s="77">
        <v>0</v>
      </c>
      <c r="M403"/>
      <c r="N403"/>
      <c r="O403"/>
      <c r="P403" s="41">
        <v>0</v>
      </c>
      <c r="Q403" s="76">
        <v>0</v>
      </c>
      <c r="R403" s="76">
        <v>0</v>
      </c>
      <c r="S403" s="76">
        <v>0</v>
      </c>
      <c r="T403" s="76">
        <v>0</v>
      </c>
      <c r="U403" s="76">
        <v>0</v>
      </c>
      <c r="V403" s="76">
        <v>0</v>
      </c>
      <c r="W403" s="76">
        <v>0</v>
      </c>
      <c r="X403" s="77">
        <v>0</v>
      </c>
      <c r="Y403"/>
      <c r="AA403"/>
      <c r="AB403" s="41">
        <v>0</v>
      </c>
      <c r="AC403" s="76">
        <v>0</v>
      </c>
      <c r="AD403" s="76">
        <v>0</v>
      </c>
      <c r="AE403" s="76">
        <v>0</v>
      </c>
      <c r="AF403" s="76">
        <v>0</v>
      </c>
      <c r="AG403" s="76">
        <v>0</v>
      </c>
      <c r="AH403" s="76">
        <v>0</v>
      </c>
      <c r="AI403" s="76">
        <v>0</v>
      </c>
      <c r="AJ403" s="77">
        <v>0</v>
      </c>
      <c r="AK403"/>
      <c r="AM403"/>
      <c r="AN403" s="41">
        <v>0</v>
      </c>
      <c r="AO403" s="76">
        <v>0</v>
      </c>
      <c r="AP403" s="76">
        <v>0</v>
      </c>
      <c r="AQ403" s="76">
        <v>0</v>
      </c>
      <c r="AR403" s="76">
        <v>0</v>
      </c>
      <c r="AS403" s="76">
        <v>0</v>
      </c>
      <c r="AT403" s="76">
        <v>0</v>
      </c>
      <c r="AU403" s="76">
        <v>0</v>
      </c>
      <c r="AV403" s="77">
        <v>0</v>
      </c>
      <c r="AW403"/>
      <c r="AX403" s="6"/>
    </row>
    <row r="404" spans="3:50" hidden="1" x14ac:dyDescent="0.25">
      <c r="C404" s="40" t="s">
        <v>576</v>
      </c>
      <c r="D404" s="41">
        <v>0</v>
      </c>
      <c r="E404" s="76">
        <v>0</v>
      </c>
      <c r="F404" s="76">
        <v>0</v>
      </c>
      <c r="G404" s="76">
        <v>0</v>
      </c>
      <c r="H404" s="76">
        <v>0</v>
      </c>
      <c r="I404" s="76">
        <v>0</v>
      </c>
      <c r="J404" s="76">
        <v>0</v>
      </c>
      <c r="K404" s="76">
        <v>0</v>
      </c>
      <c r="L404" s="77">
        <v>0</v>
      </c>
      <c r="M404"/>
      <c r="N404"/>
      <c r="O404"/>
      <c r="P404" s="41">
        <v>0</v>
      </c>
      <c r="Q404" s="76">
        <v>0</v>
      </c>
      <c r="R404" s="76">
        <v>0</v>
      </c>
      <c r="S404" s="76">
        <v>0</v>
      </c>
      <c r="T404" s="76">
        <v>0</v>
      </c>
      <c r="U404" s="76">
        <v>0</v>
      </c>
      <c r="V404" s="76">
        <v>0</v>
      </c>
      <c r="W404" s="76">
        <v>0</v>
      </c>
      <c r="X404" s="77">
        <v>0</v>
      </c>
      <c r="Y404"/>
      <c r="AA404"/>
      <c r="AB404" s="41">
        <v>0</v>
      </c>
      <c r="AC404" s="76">
        <v>0</v>
      </c>
      <c r="AD404" s="76">
        <v>0</v>
      </c>
      <c r="AE404" s="76">
        <v>0</v>
      </c>
      <c r="AF404" s="76">
        <v>0</v>
      </c>
      <c r="AG404" s="76">
        <v>0</v>
      </c>
      <c r="AH404" s="76">
        <v>0</v>
      </c>
      <c r="AI404" s="76">
        <v>0</v>
      </c>
      <c r="AJ404" s="77">
        <v>0</v>
      </c>
      <c r="AK404"/>
      <c r="AM404"/>
      <c r="AN404" s="41">
        <v>0</v>
      </c>
      <c r="AO404" s="76">
        <v>0</v>
      </c>
      <c r="AP404" s="76">
        <v>0</v>
      </c>
      <c r="AQ404" s="76">
        <v>0</v>
      </c>
      <c r="AR404" s="76">
        <v>0</v>
      </c>
      <c r="AS404" s="76">
        <v>0</v>
      </c>
      <c r="AT404" s="76">
        <v>0</v>
      </c>
      <c r="AU404" s="76">
        <v>0</v>
      </c>
      <c r="AV404" s="77">
        <v>0</v>
      </c>
      <c r="AW404"/>
      <c r="AX404" s="6"/>
    </row>
    <row r="405" spans="3:50" hidden="1" x14ac:dyDescent="0.25">
      <c r="C405" s="40" t="s">
        <v>576</v>
      </c>
      <c r="D405" s="41">
        <v>0</v>
      </c>
      <c r="E405" s="76">
        <v>0</v>
      </c>
      <c r="F405" s="76">
        <v>0</v>
      </c>
      <c r="G405" s="76">
        <v>0</v>
      </c>
      <c r="H405" s="76">
        <v>0</v>
      </c>
      <c r="I405" s="76">
        <v>0</v>
      </c>
      <c r="J405" s="76">
        <v>0</v>
      </c>
      <c r="K405" s="76">
        <v>0</v>
      </c>
      <c r="L405" s="77">
        <v>0</v>
      </c>
      <c r="M405"/>
      <c r="N405"/>
      <c r="O405"/>
      <c r="P405" s="41">
        <v>0</v>
      </c>
      <c r="Q405" s="76">
        <v>0</v>
      </c>
      <c r="R405" s="76">
        <v>0</v>
      </c>
      <c r="S405" s="76">
        <v>0</v>
      </c>
      <c r="T405" s="76">
        <v>0</v>
      </c>
      <c r="U405" s="76">
        <v>0</v>
      </c>
      <c r="V405" s="76">
        <v>0</v>
      </c>
      <c r="W405" s="76">
        <v>0</v>
      </c>
      <c r="X405" s="77">
        <v>0</v>
      </c>
      <c r="Y405"/>
      <c r="AA405"/>
      <c r="AB405" s="41">
        <v>0</v>
      </c>
      <c r="AC405" s="76">
        <v>0</v>
      </c>
      <c r="AD405" s="76">
        <v>0</v>
      </c>
      <c r="AE405" s="76">
        <v>0</v>
      </c>
      <c r="AF405" s="76">
        <v>0</v>
      </c>
      <c r="AG405" s="76">
        <v>0</v>
      </c>
      <c r="AH405" s="76">
        <v>0</v>
      </c>
      <c r="AI405" s="76">
        <v>0</v>
      </c>
      <c r="AJ405" s="77">
        <v>0</v>
      </c>
      <c r="AK405"/>
      <c r="AM405"/>
      <c r="AN405" s="41">
        <v>0</v>
      </c>
      <c r="AO405" s="76">
        <v>0</v>
      </c>
      <c r="AP405" s="76">
        <v>0</v>
      </c>
      <c r="AQ405" s="76">
        <v>0</v>
      </c>
      <c r="AR405" s="76">
        <v>0</v>
      </c>
      <c r="AS405" s="76">
        <v>0</v>
      </c>
      <c r="AT405" s="76">
        <v>0</v>
      </c>
      <c r="AU405" s="76">
        <v>0</v>
      </c>
      <c r="AV405" s="77">
        <v>0</v>
      </c>
      <c r="AW405"/>
      <c r="AX405" s="6"/>
    </row>
    <row r="406" spans="3:50" hidden="1" x14ac:dyDescent="0.25">
      <c r="C406" s="40" t="s">
        <v>576</v>
      </c>
      <c r="D406" s="41">
        <v>0</v>
      </c>
      <c r="E406" s="76">
        <v>0</v>
      </c>
      <c r="F406" s="76">
        <v>0</v>
      </c>
      <c r="G406" s="76">
        <v>0</v>
      </c>
      <c r="H406" s="76">
        <v>0</v>
      </c>
      <c r="I406" s="76">
        <v>0</v>
      </c>
      <c r="J406" s="76">
        <v>0</v>
      </c>
      <c r="K406" s="76">
        <v>0</v>
      </c>
      <c r="L406" s="77">
        <v>0</v>
      </c>
      <c r="M406"/>
      <c r="N406"/>
      <c r="O406"/>
      <c r="P406" s="41">
        <v>0</v>
      </c>
      <c r="Q406" s="76">
        <v>0</v>
      </c>
      <c r="R406" s="76">
        <v>0</v>
      </c>
      <c r="S406" s="76">
        <v>0</v>
      </c>
      <c r="T406" s="76">
        <v>0</v>
      </c>
      <c r="U406" s="76">
        <v>0</v>
      </c>
      <c r="V406" s="76">
        <v>0</v>
      </c>
      <c r="W406" s="76">
        <v>0</v>
      </c>
      <c r="X406" s="77">
        <v>0</v>
      </c>
      <c r="Y406"/>
      <c r="AA406"/>
      <c r="AB406" s="41">
        <v>0</v>
      </c>
      <c r="AC406" s="76">
        <v>0</v>
      </c>
      <c r="AD406" s="76">
        <v>0</v>
      </c>
      <c r="AE406" s="76">
        <v>0</v>
      </c>
      <c r="AF406" s="76">
        <v>0</v>
      </c>
      <c r="AG406" s="76">
        <v>0</v>
      </c>
      <c r="AH406" s="76">
        <v>0</v>
      </c>
      <c r="AI406" s="76">
        <v>0</v>
      </c>
      <c r="AJ406" s="77">
        <v>0</v>
      </c>
      <c r="AK406"/>
      <c r="AM406"/>
      <c r="AN406" s="41">
        <v>0</v>
      </c>
      <c r="AO406" s="76">
        <v>0</v>
      </c>
      <c r="AP406" s="76">
        <v>0</v>
      </c>
      <c r="AQ406" s="76">
        <v>0</v>
      </c>
      <c r="AR406" s="76">
        <v>0</v>
      </c>
      <c r="AS406" s="76">
        <v>0</v>
      </c>
      <c r="AT406" s="76">
        <v>0</v>
      </c>
      <c r="AU406" s="76">
        <v>0</v>
      </c>
      <c r="AV406" s="77">
        <v>0</v>
      </c>
      <c r="AW406"/>
      <c r="AX406" s="6"/>
    </row>
    <row r="407" spans="3:50" hidden="1" x14ac:dyDescent="0.25">
      <c r="C407" s="40" t="s">
        <v>576</v>
      </c>
      <c r="D407" s="41">
        <v>0</v>
      </c>
      <c r="E407" s="76">
        <v>0</v>
      </c>
      <c r="F407" s="76">
        <v>0</v>
      </c>
      <c r="G407" s="76">
        <v>0</v>
      </c>
      <c r="H407" s="76">
        <v>0</v>
      </c>
      <c r="I407" s="76">
        <v>0</v>
      </c>
      <c r="J407" s="76">
        <v>0</v>
      </c>
      <c r="K407" s="76">
        <v>0</v>
      </c>
      <c r="L407" s="77">
        <v>0</v>
      </c>
      <c r="M407"/>
      <c r="N407"/>
      <c r="O407"/>
      <c r="P407" s="41">
        <v>0</v>
      </c>
      <c r="Q407" s="76">
        <v>0</v>
      </c>
      <c r="R407" s="76">
        <v>0</v>
      </c>
      <c r="S407" s="76">
        <v>0</v>
      </c>
      <c r="T407" s="76">
        <v>0</v>
      </c>
      <c r="U407" s="76">
        <v>0</v>
      </c>
      <c r="V407" s="76">
        <v>0</v>
      </c>
      <c r="W407" s="76">
        <v>0</v>
      </c>
      <c r="X407" s="77">
        <v>0</v>
      </c>
      <c r="Y407"/>
      <c r="AA407"/>
      <c r="AB407" s="41">
        <v>0</v>
      </c>
      <c r="AC407" s="76">
        <v>0</v>
      </c>
      <c r="AD407" s="76">
        <v>0</v>
      </c>
      <c r="AE407" s="76">
        <v>0</v>
      </c>
      <c r="AF407" s="76">
        <v>0</v>
      </c>
      <c r="AG407" s="76">
        <v>0</v>
      </c>
      <c r="AH407" s="76">
        <v>0</v>
      </c>
      <c r="AI407" s="76">
        <v>0</v>
      </c>
      <c r="AJ407" s="77">
        <v>0</v>
      </c>
      <c r="AK407"/>
      <c r="AM407"/>
      <c r="AN407" s="41">
        <v>0</v>
      </c>
      <c r="AO407" s="76">
        <v>0</v>
      </c>
      <c r="AP407" s="76">
        <v>0</v>
      </c>
      <c r="AQ407" s="76">
        <v>0</v>
      </c>
      <c r="AR407" s="76">
        <v>0</v>
      </c>
      <c r="AS407" s="76">
        <v>0</v>
      </c>
      <c r="AT407" s="76">
        <v>0</v>
      </c>
      <c r="AU407" s="76">
        <v>0</v>
      </c>
      <c r="AV407" s="77">
        <v>0</v>
      </c>
      <c r="AW407"/>
      <c r="AX407" s="6"/>
    </row>
    <row r="408" spans="3:50" hidden="1" x14ac:dyDescent="0.25">
      <c r="C408" s="40" t="s">
        <v>576</v>
      </c>
      <c r="D408" s="41">
        <v>0</v>
      </c>
      <c r="E408" s="76">
        <v>0</v>
      </c>
      <c r="F408" s="76">
        <v>0</v>
      </c>
      <c r="G408" s="76">
        <v>0</v>
      </c>
      <c r="H408" s="76">
        <v>0</v>
      </c>
      <c r="I408" s="76">
        <v>0</v>
      </c>
      <c r="J408" s="76">
        <v>0</v>
      </c>
      <c r="K408" s="76">
        <v>0</v>
      </c>
      <c r="L408" s="77">
        <v>0</v>
      </c>
      <c r="M408"/>
      <c r="N408"/>
      <c r="O408"/>
      <c r="P408" s="41">
        <v>0</v>
      </c>
      <c r="Q408" s="76">
        <v>0</v>
      </c>
      <c r="R408" s="76">
        <v>0</v>
      </c>
      <c r="S408" s="76">
        <v>0</v>
      </c>
      <c r="T408" s="76">
        <v>0</v>
      </c>
      <c r="U408" s="76">
        <v>0</v>
      </c>
      <c r="V408" s="76">
        <v>0</v>
      </c>
      <c r="W408" s="76">
        <v>0</v>
      </c>
      <c r="X408" s="77">
        <v>0</v>
      </c>
      <c r="Y408"/>
      <c r="AA408"/>
      <c r="AB408" s="41">
        <v>0</v>
      </c>
      <c r="AC408" s="76">
        <v>0</v>
      </c>
      <c r="AD408" s="76">
        <v>0</v>
      </c>
      <c r="AE408" s="76">
        <v>0</v>
      </c>
      <c r="AF408" s="76">
        <v>0</v>
      </c>
      <c r="AG408" s="76">
        <v>0</v>
      </c>
      <c r="AH408" s="76">
        <v>0</v>
      </c>
      <c r="AI408" s="76">
        <v>0</v>
      </c>
      <c r="AJ408" s="77">
        <v>0</v>
      </c>
      <c r="AK408"/>
      <c r="AM408"/>
      <c r="AN408" s="41">
        <v>0</v>
      </c>
      <c r="AO408" s="76">
        <v>0</v>
      </c>
      <c r="AP408" s="76">
        <v>0</v>
      </c>
      <c r="AQ408" s="76">
        <v>0</v>
      </c>
      <c r="AR408" s="76">
        <v>0</v>
      </c>
      <c r="AS408" s="76">
        <v>0</v>
      </c>
      <c r="AT408" s="76">
        <v>0</v>
      </c>
      <c r="AU408" s="76">
        <v>0</v>
      </c>
      <c r="AV408" s="77">
        <v>0</v>
      </c>
      <c r="AW408"/>
      <c r="AX408" s="6"/>
    </row>
    <row r="409" spans="3:50" hidden="1" x14ac:dyDescent="0.25">
      <c r="C409" s="40" t="s">
        <v>576</v>
      </c>
      <c r="D409" s="41">
        <v>0</v>
      </c>
      <c r="E409" s="76">
        <v>0</v>
      </c>
      <c r="F409" s="76">
        <v>0</v>
      </c>
      <c r="G409" s="76">
        <v>0</v>
      </c>
      <c r="H409" s="76">
        <v>0</v>
      </c>
      <c r="I409" s="76">
        <v>0</v>
      </c>
      <c r="J409" s="76">
        <v>0</v>
      </c>
      <c r="K409" s="76">
        <v>0</v>
      </c>
      <c r="L409" s="77">
        <v>0</v>
      </c>
      <c r="M409"/>
      <c r="N409"/>
      <c r="O409"/>
      <c r="P409" s="41">
        <v>0</v>
      </c>
      <c r="Q409" s="76">
        <v>0</v>
      </c>
      <c r="R409" s="76">
        <v>0</v>
      </c>
      <c r="S409" s="76">
        <v>0</v>
      </c>
      <c r="T409" s="76">
        <v>0</v>
      </c>
      <c r="U409" s="76">
        <v>0</v>
      </c>
      <c r="V409" s="76">
        <v>0</v>
      </c>
      <c r="W409" s="76">
        <v>0</v>
      </c>
      <c r="X409" s="77">
        <v>0</v>
      </c>
      <c r="Y409"/>
      <c r="AA409"/>
      <c r="AB409" s="41">
        <v>0</v>
      </c>
      <c r="AC409" s="76">
        <v>0</v>
      </c>
      <c r="AD409" s="76">
        <v>0</v>
      </c>
      <c r="AE409" s="76">
        <v>0</v>
      </c>
      <c r="AF409" s="76">
        <v>0</v>
      </c>
      <c r="AG409" s="76">
        <v>0</v>
      </c>
      <c r="AH409" s="76">
        <v>0</v>
      </c>
      <c r="AI409" s="76">
        <v>0</v>
      </c>
      <c r="AJ409" s="77">
        <v>0</v>
      </c>
      <c r="AK409"/>
      <c r="AM409"/>
      <c r="AN409" s="41">
        <v>0</v>
      </c>
      <c r="AO409" s="76">
        <v>0</v>
      </c>
      <c r="AP409" s="76">
        <v>0</v>
      </c>
      <c r="AQ409" s="76">
        <v>0</v>
      </c>
      <c r="AR409" s="76">
        <v>0</v>
      </c>
      <c r="AS409" s="76">
        <v>0</v>
      </c>
      <c r="AT409" s="76">
        <v>0</v>
      </c>
      <c r="AU409" s="76">
        <v>0</v>
      </c>
      <c r="AV409" s="77">
        <v>0</v>
      </c>
      <c r="AW409"/>
      <c r="AX409" s="6"/>
    </row>
    <row r="410" spans="3:50" hidden="1" x14ac:dyDescent="0.25">
      <c r="C410" s="40" t="s">
        <v>576</v>
      </c>
      <c r="D410" s="41">
        <v>0</v>
      </c>
      <c r="E410" s="76">
        <v>0</v>
      </c>
      <c r="F410" s="76">
        <v>0</v>
      </c>
      <c r="G410" s="76">
        <v>0</v>
      </c>
      <c r="H410" s="76">
        <v>0</v>
      </c>
      <c r="I410" s="76">
        <v>0</v>
      </c>
      <c r="J410" s="76">
        <v>0</v>
      </c>
      <c r="K410" s="76">
        <v>0</v>
      </c>
      <c r="L410" s="77">
        <v>0</v>
      </c>
      <c r="M410"/>
      <c r="N410"/>
      <c r="O410"/>
      <c r="P410" s="41">
        <v>0</v>
      </c>
      <c r="Q410" s="76">
        <v>0</v>
      </c>
      <c r="R410" s="76">
        <v>0</v>
      </c>
      <c r="S410" s="76">
        <v>0</v>
      </c>
      <c r="T410" s="76">
        <v>0</v>
      </c>
      <c r="U410" s="76">
        <v>0</v>
      </c>
      <c r="V410" s="76">
        <v>0</v>
      </c>
      <c r="W410" s="76">
        <v>0</v>
      </c>
      <c r="X410" s="77">
        <v>0</v>
      </c>
      <c r="Y410"/>
      <c r="AA410"/>
      <c r="AB410" s="41">
        <v>0</v>
      </c>
      <c r="AC410" s="76">
        <v>0</v>
      </c>
      <c r="AD410" s="76">
        <v>0</v>
      </c>
      <c r="AE410" s="76">
        <v>0</v>
      </c>
      <c r="AF410" s="76">
        <v>0</v>
      </c>
      <c r="AG410" s="76">
        <v>0</v>
      </c>
      <c r="AH410" s="76">
        <v>0</v>
      </c>
      <c r="AI410" s="76">
        <v>0</v>
      </c>
      <c r="AJ410" s="77">
        <v>0</v>
      </c>
      <c r="AK410"/>
      <c r="AM410"/>
      <c r="AN410" s="41">
        <v>0</v>
      </c>
      <c r="AO410" s="76">
        <v>0</v>
      </c>
      <c r="AP410" s="76">
        <v>0</v>
      </c>
      <c r="AQ410" s="76">
        <v>0</v>
      </c>
      <c r="AR410" s="76">
        <v>0</v>
      </c>
      <c r="AS410" s="76">
        <v>0</v>
      </c>
      <c r="AT410" s="76">
        <v>0</v>
      </c>
      <c r="AU410" s="76">
        <v>0</v>
      </c>
      <c r="AV410" s="77">
        <v>0</v>
      </c>
      <c r="AW410"/>
      <c r="AX410" s="6"/>
    </row>
    <row r="411" spans="3:50" hidden="1" x14ac:dyDescent="0.25">
      <c r="C411" s="40" t="s">
        <v>576</v>
      </c>
      <c r="D411" s="41">
        <v>0</v>
      </c>
      <c r="E411" s="76">
        <v>0</v>
      </c>
      <c r="F411" s="76">
        <v>0</v>
      </c>
      <c r="G411" s="76">
        <v>0</v>
      </c>
      <c r="H411" s="76">
        <v>0</v>
      </c>
      <c r="I411" s="76">
        <v>0</v>
      </c>
      <c r="J411" s="76">
        <v>0</v>
      </c>
      <c r="K411" s="76">
        <v>0</v>
      </c>
      <c r="L411" s="77">
        <v>0</v>
      </c>
      <c r="M411"/>
      <c r="N411"/>
      <c r="O411"/>
      <c r="P411" s="41">
        <v>0</v>
      </c>
      <c r="Q411" s="76">
        <v>0</v>
      </c>
      <c r="R411" s="76">
        <v>0</v>
      </c>
      <c r="S411" s="76">
        <v>0</v>
      </c>
      <c r="T411" s="76">
        <v>0</v>
      </c>
      <c r="U411" s="76">
        <v>0</v>
      </c>
      <c r="V411" s="76">
        <v>0</v>
      </c>
      <c r="W411" s="76">
        <v>0</v>
      </c>
      <c r="X411" s="77">
        <v>0</v>
      </c>
      <c r="Y411"/>
      <c r="AA411"/>
      <c r="AB411" s="41">
        <v>0</v>
      </c>
      <c r="AC411" s="76">
        <v>0</v>
      </c>
      <c r="AD411" s="76">
        <v>0</v>
      </c>
      <c r="AE411" s="76">
        <v>0</v>
      </c>
      <c r="AF411" s="76">
        <v>0</v>
      </c>
      <c r="AG411" s="76">
        <v>0</v>
      </c>
      <c r="AH411" s="76">
        <v>0</v>
      </c>
      <c r="AI411" s="76">
        <v>0</v>
      </c>
      <c r="AJ411" s="77">
        <v>0</v>
      </c>
      <c r="AK411"/>
      <c r="AM411"/>
      <c r="AN411" s="41">
        <v>0</v>
      </c>
      <c r="AO411" s="76">
        <v>0</v>
      </c>
      <c r="AP411" s="76">
        <v>0</v>
      </c>
      <c r="AQ411" s="76">
        <v>0</v>
      </c>
      <c r="AR411" s="76">
        <v>0</v>
      </c>
      <c r="AS411" s="76">
        <v>0</v>
      </c>
      <c r="AT411" s="76">
        <v>0</v>
      </c>
      <c r="AU411" s="76">
        <v>0</v>
      </c>
      <c r="AV411" s="77">
        <v>0</v>
      </c>
      <c r="AW411"/>
      <c r="AX411" s="6"/>
    </row>
    <row r="412" spans="3:50" hidden="1" x14ac:dyDescent="0.25">
      <c r="C412" s="40" t="s">
        <v>576</v>
      </c>
      <c r="D412" s="41">
        <v>0</v>
      </c>
      <c r="E412" s="76">
        <v>0</v>
      </c>
      <c r="F412" s="76">
        <v>0</v>
      </c>
      <c r="G412" s="76">
        <v>0</v>
      </c>
      <c r="H412" s="76">
        <v>0</v>
      </c>
      <c r="I412" s="76">
        <v>0</v>
      </c>
      <c r="J412" s="76">
        <v>0</v>
      </c>
      <c r="K412" s="76">
        <v>0</v>
      </c>
      <c r="L412" s="77">
        <v>0</v>
      </c>
      <c r="M412"/>
      <c r="N412"/>
      <c r="O412"/>
      <c r="P412" s="41">
        <v>0</v>
      </c>
      <c r="Q412" s="76">
        <v>0</v>
      </c>
      <c r="R412" s="76">
        <v>0</v>
      </c>
      <c r="S412" s="76">
        <v>0</v>
      </c>
      <c r="T412" s="76">
        <v>0</v>
      </c>
      <c r="U412" s="76">
        <v>0</v>
      </c>
      <c r="V412" s="76">
        <v>0</v>
      </c>
      <c r="W412" s="76">
        <v>0</v>
      </c>
      <c r="X412" s="77">
        <v>0</v>
      </c>
      <c r="Y412"/>
      <c r="AA412"/>
      <c r="AB412" s="41">
        <v>0</v>
      </c>
      <c r="AC412" s="76">
        <v>0</v>
      </c>
      <c r="AD412" s="76">
        <v>0</v>
      </c>
      <c r="AE412" s="76">
        <v>0</v>
      </c>
      <c r="AF412" s="76">
        <v>0</v>
      </c>
      <c r="AG412" s="76">
        <v>0</v>
      </c>
      <c r="AH412" s="76">
        <v>0</v>
      </c>
      <c r="AI412" s="76">
        <v>0</v>
      </c>
      <c r="AJ412" s="77">
        <v>0</v>
      </c>
      <c r="AK412"/>
      <c r="AM412"/>
      <c r="AN412" s="41">
        <v>0</v>
      </c>
      <c r="AO412" s="76">
        <v>0</v>
      </c>
      <c r="AP412" s="76">
        <v>0</v>
      </c>
      <c r="AQ412" s="76">
        <v>0</v>
      </c>
      <c r="AR412" s="76">
        <v>0</v>
      </c>
      <c r="AS412" s="76">
        <v>0</v>
      </c>
      <c r="AT412" s="76">
        <v>0</v>
      </c>
      <c r="AU412" s="76">
        <v>0</v>
      </c>
      <c r="AV412" s="77">
        <v>0</v>
      </c>
      <c r="AW412"/>
      <c r="AX412" s="6"/>
    </row>
    <row r="413" spans="3:50" hidden="1" x14ac:dyDescent="0.25">
      <c r="C413" s="40" t="s">
        <v>576</v>
      </c>
      <c r="D413" s="41">
        <v>0</v>
      </c>
      <c r="E413" s="76">
        <v>0</v>
      </c>
      <c r="F413" s="76">
        <v>0</v>
      </c>
      <c r="G413" s="76">
        <v>0</v>
      </c>
      <c r="H413" s="76">
        <v>0</v>
      </c>
      <c r="I413" s="76">
        <v>0</v>
      </c>
      <c r="J413" s="76">
        <v>0</v>
      </c>
      <c r="K413" s="76">
        <v>0</v>
      </c>
      <c r="L413" s="77">
        <v>0</v>
      </c>
      <c r="M413"/>
      <c r="N413"/>
      <c r="O413"/>
      <c r="P413" s="41">
        <v>0</v>
      </c>
      <c r="Q413" s="76">
        <v>0</v>
      </c>
      <c r="R413" s="76">
        <v>0</v>
      </c>
      <c r="S413" s="76">
        <v>0</v>
      </c>
      <c r="T413" s="76">
        <v>0</v>
      </c>
      <c r="U413" s="76">
        <v>0</v>
      </c>
      <c r="V413" s="76">
        <v>0</v>
      </c>
      <c r="W413" s="76">
        <v>0</v>
      </c>
      <c r="X413" s="77">
        <v>0</v>
      </c>
      <c r="Y413"/>
      <c r="AA413"/>
      <c r="AB413" s="41">
        <v>0</v>
      </c>
      <c r="AC413" s="76">
        <v>0</v>
      </c>
      <c r="AD413" s="76">
        <v>0</v>
      </c>
      <c r="AE413" s="76">
        <v>0</v>
      </c>
      <c r="AF413" s="76">
        <v>0</v>
      </c>
      <c r="AG413" s="76">
        <v>0</v>
      </c>
      <c r="AH413" s="76">
        <v>0</v>
      </c>
      <c r="AI413" s="76">
        <v>0</v>
      </c>
      <c r="AJ413" s="77">
        <v>0</v>
      </c>
      <c r="AK413"/>
      <c r="AM413"/>
      <c r="AN413" s="41">
        <v>0</v>
      </c>
      <c r="AO413" s="76">
        <v>0</v>
      </c>
      <c r="AP413" s="76">
        <v>0</v>
      </c>
      <c r="AQ413" s="76">
        <v>0</v>
      </c>
      <c r="AR413" s="76">
        <v>0</v>
      </c>
      <c r="AS413" s="76">
        <v>0</v>
      </c>
      <c r="AT413" s="76">
        <v>0</v>
      </c>
      <c r="AU413" s="76">
        <v>0</v>
      </c>
      <c r="AV413" s="77">
        <v>0</v>
      </c>
      <c r="AW413"/>
      <c r="AX413" s="6"/>
    </row>
    <row r="414" spans="3:50" hidden="1" x14ac:dyDescent="0.25">
      <c r="C414" s="40" t="s">
        <v>576</v>
      </c>
      <c r="D414" s="41">
        <v>0</v>
      </c>
      <c r="E414" s="76">
        <v>0</v>
      </c>
      <c r="F414" s="76">
        <v>0</v>
      </c>
      <c r="G414" s="76">
        <v>0</v>
      </c>
      <c r="H414" s="76">
        <v>0</v>
      </c>
      <c r="I414" s="76">
        <v>0</v>
      </c>
      <c r="J414" s="76">
        <v>0</v>
      </c>
      <c r="K414" s="76">
        <v>0</v>
      </c>
      <c r="L414" s="77">
        <v>0</v>
      </c>
      <c r="M414"/>
      <c r="N414"/>
      <c r="O414"/>
      <c r="P414" s="41">
        <v>0</v>
      </c>
      <c r="Q414" s="76">
        <v>0</v>
      </c>
      <c r="R414" s="76">
        <v>0</v>
      </c>
      <c r="S414" s="76">
        <v>0</v>
      </c>
      <c r="T414" s="76">
        <v>0</v>
      </c>
      <c r="U414" s="76">
        <v>0</v>
      </c>
      <c r="V414" s="76">
        <v>0</v>
      </c>
      <c r="W414" s="76">
        <v>0</v>
      </c>
      <c r="X414" s="77">
        <v>0</v>
      </c>
      <c r="Y414"/>
      <c r="AA414"/>
      <c r="AB414" s="41">
        <v>0</v>
      </c>
      <c r="AC414" s="76">
        <v>0</v>
      </c>
      <c r="AD414" s="76">
        <v>0</v>
      </c>
      <c r="AE414" s="76">
        <v>0</v>
      </c>
      <c r="AF414" s="76">
        <v>0</v>
      </c>
      <c r="AG414" s="76">
        <v>0</v>
      </c>
      <c r="AH414" s="76">
        <v>0</v>
      </c>
      <c r="AI414" s="76">
        <v>0</v>
      </c>
      <c r="AJ414" s="77">
        <v>0</v>
      </c>
      <c r="AK414"/>
      <c r="AM414"/>
      <c r="AN414" s="41">
        <v>0</v>
      </c>
      <c r="AO414" s="76">
        <v>0</v>
      </c>
      <c r="AP414" s="76">
        <v>0</v>
      </c>
      <c r="AQ414" s="76">
        <v>0</v>
      </c>
      <c r="AR414" s="76">
        <v>0</v>
      </c>
      <c r="AS414" s="76">
        <v>0</v>
      </c>
      <c r="AT414" s="76">
        <v>0</v>
      </c>
      <c r="AU414" s="76">
        <v>0</v>
      </c>
      <c r="AV414" s="77">
        <v>0</v>
      </c>
      <c r="AW414"/>
      <c r="AX414" s="6"/>
    </row>
    <row r="415" spans="3:50" hidden="1" x14ac:dyDescent="0.25">
      <c r="C415" s="40" t="s">
        <v>576</v>
      </c>
      <c r="D415" s="41">
        <v>0</v>
      </c>
      <c r="E415" s="76">
        <v>0</v>
      </c>
      <c r="F415" s="76">
        <v>0</v>
      </c>
      <c r="G415" s="76">
        <v>0</v>
      </c>
      <c r="H415" s="76">
        <v>0</v>
      </c>
      <c r="I415" s="76">
        <v>0</v>
      </c>
      <c r="J415" s="76">
        <v>0</v>
      </c>
      <c r="K415" s="76">
        <v>0</v>
      </c>
      <c r="L415" s="77">
        <v>0</v>
      </c>
      <c r="M415"/>
      <c r="N415"/>
      <c r="O415"/>
      <c r="P415" s="41">
        <v>0</v>
      </c>
      <c r="Q415" s="76">
        <v>0</v>
      </c>
      <c r="R415" s="76">
        <v>0</v>
      </c>
      <c r="S415" s="76">
        <v>0</v>
      </c>
      <c r="T415" s="76">
        <v>0</v>
      </c>
      <c r="U415" s="76">
        <v>0</v>
      </c>
      <c r="V415" s="76">
        <v>0</v>
      </c>
      <c r="W415" s="76">
        <v>0</v>
      </c>
      <c r="X415" s="77">
        <v>0</v>
      </c>
      <c r="Y415"/>
      <c r="AA415"/>
      <c r="AB415" s="41">
        <v>0</v>
      </c>
      <c r="AC415" s="76">
        <v>0</v>
      </c>
      <c r="AD415" s="76">
        <v>0</v>
      </c>
      <c r="AE415" s="76">
        <v>0</v>
      </c>
      <c r="AF415" s="76">
        <v>0</v>
      </c>
      <c r="AG415" s="76">
        <v>0</v>
      </c>
      <c r="AH415" s="76">
        <v>0</v>
      </c>
      <c r="AI415" s="76">
        <v>0</v>
      </c>
      <c r="AJ415" s="77">
        <v>0</v>
      </c>
      <c r="AK415"/>
      <c r="AM415"/>
      <c r="AN415" s="41">
        <v>0</v>
      </c>
      <c r="AO415" s="76">
        <v>0</v>
      </c>
      <c r="AP415" s="76">
        <v>0</v>
      </c>
      <c r="AQ415" s="76">
        <v>0</v>
      </c>
      <c r="AR415" s="76">
        <v>0</v>
      </c>
      <c r="AS415" s="76">
        <v>0</v>
      </c>
      <c r="AT415" s="76">
        <v>0</v>
      </c>
      <c r="AU415" s="76">
        <v>0</v>
      </c>
      <c r="AV415" s="77">
        <v>0</v>
      </c>
      <c r="AW415"/>
      <c r="AX415" s="6"/>
    </row>
    <row r="416" spans="3:50" hidden="1" x14ac:dyDescent="0.25">
      <c r="C416" s="40" t="s">
        <v>576</v>
      </c>
      <c r="D416" s="41">
        <v>0</v>
      </c>
      <c r="E416" s="76">
        <v>0</v>
      </c>
      <c r="F416" s="76">
        <v>0</v>
      </c>
      <c r="G416" s="76">
        <v>0</v>
      </c>
      <c r="H416" s="76">
        <v>0</v>
      </c>
      <c r="I416" s="76">
        <v>0</v>
      </c>
      <c r="J416" s="76">
        <v>0</v>
      </c>
      <c r="K416" s="76">
        <v>0</v>
      </c>
      <c r="L416" s="77">
        <v>0</v>
      </c>
      <c r="M416"/>
      <c r="N416"/>
      <c r="O416"/>
      <c r="P416" s="41">
        <v>0</v>
      </c>
      <c r="Q416" s="76">
        <v>0</v>
      </c>
      <c r="R416" s="76">
        <v>0</v>
      </c>
      <c r="S416" s="76">
        <v>0</v>
      </c>
      <c r="T416" s="76">
        <v>0</v>
      </c>
      <c r="U416" s="76">
        <v>0</v>
      </c>
      <c r="V416" s="76">
        <v>0</v>
      </c>
      <c r="W416" s="76">
        <v>0</v>
      </c>
      <c r="X416" s="77">
        <v>0</v>
      </c>
      <c r="Y416"/>
      <c r="AA416"/>
      <c r="AB416" s="41">
        <v>0</v>
      </c>
      <c r="AC416" s="76">
        <v>0</v>
      </c>
      <c r="AD416" s="76">
        <v>0</v>
      </c>
      <c r="AE416" s="76">
        <v>0</v>
      </c>
      <c r="AF416" s="76">
        <v>0</v>
      </c>
      <c r="AG416" s="76">
        <v>0</v>
      </c>
      <c r="AH416" s="76">
        <v>0</v>
      </c>
      <c r="AI416" s="76">
        <v>0</v>
      </c>
      <c r="AJ416" s="77">
        <v>0</v>
      </c>
      <c r="AK416"/>
      <c r="AM416"/>
      <c r="AN416" s="41">
        <v>0</v>
      </c>
      <c r="AO416" s="76">
        <v>0</v>
      </c>
      <c r="AP416" s="76">
        <v>0</v>
      </c>
      <c r="AQ416" s="76">
        <v>0</v>
      </c>
      <c r="AR416" s="76">
        <v>0</v>
      </c>
      <c r="AS416" s="76">
        <v>0</v>
      </c>
      <c r="AT416" s="76">
        <v>0</v>
      </c>
      <c r="AU416" s="76">
        <v>0</v>
      </c>
      <c r="AV416" s="77">
        <v>0</v>
      </c>
      <c r="AW416"/>
      <c r="AX416" s="6"/>
    </row>
    <row r="417" spans="3:50" hidden="1" x14ac:dyDescent="0.25">
      <c r="C417" s="40" t="s">
        <v>576</v>
      </c>
      <c r="D417" s="41">
        <v>0</v>
      </c>
      <c r="E417" s="76">
        <v>0</v>
      </c>
      <c r="F417" s="76">
        <v>0</v>
      </c>
      <c r="G417" s="76">
        <v>0</v>
      </c>
      <c r="H417" s="76">
        <v>0</v>
      </c>
      <c r="I417" s="76">
        <v>0</v>
      </c>
      <c r="J417" s="76">
        <v>0</v>
      </c>
      <c r="K417" s="76">
        <v>0</v>
      </c>
      <c r="L417" s="77">
        <v>0</v>
      </c>
      <c r="M417"/>
      <c r="N417"/>
      <c r="O417"/>
      <c r="P417" s="41">
        <v>0</v>
      </c>
      <c r="Q417" s="76">
        <v>0</v>
      </c>
      <c r="R417" s="76">
        <v>0</v>
      </c>
      <c r="S417" s="76">
        <v>0</v>
      </c>
      <c r="T417" s="76">
        <v>0</v>
      </c>
      <c r="U417" s="76">
        <v>0</v>
      </c>
      <c r="V417" s="76">
        <v>0</v>
      </c>
      <c r="W417" s="76">
        <v>0</v>
      </c>
      <c r="X417" s="77">
        <v>0</v>
      </c>
      <c r="Y417"/>
      <c r="AA417"/>
      <c r="AB417" s="41">
        <v>0</v>
      </c>
      <c r="AC417" s="76">
        <v>0</v>
      </c>
      <c r="AD417" s="76">
        <v>0</v>
      </c>
      <c r="AE417" s="76">
        <v>0</v>
      </c>
      <c r="AF417" s="76">
        <v>0</v>
      </c>
      <c r="AG417" s="76">
        <v>0</v>
      </c>
      <c r="AH417" s="76">
        <v>0</v>
      </c>
      <c r="AI417" s="76">
        <v>0</v>
      </c>
      <c r="AJ417" s="77">
        <v>0</v>
      </c>
      <c r="AK417"/>
      <c r="AM417"/>
      <c r="AN417" s="41">
        <v>0</v>
      </c>
      <c r="AO417" s="76">
        <v>0</v>
      </c>
      <c r="AP417" s="76">
        <v>0</v>
      </c>
      <c r="AQ417" s="76">
        <v>0</v>
      </c>
      <c r="AR417" s="76">
        <v>0</v>
      </c>
      <c r="AS417" s="76">
        <v>0</v>
      </c>
      <c r="AT417" s="76">
        <v>0</v>
      </c>
      <c r="AU417" s="76">
        <v>0</v>
      </c>
      <c r="AV417" s="77">
        <v>0</v>
      </c>
      <c r="AW417"/>
      <c r="AX417" s="6"/>
    </row>
    <row r="418" spans="3:50" hidden="1" x14ac:dyDescent="0.25">
      <c r="C418" s="40" t="s">
        <v>576</v>
      </c>
      <c r="D418" s="41">
        <v>0</v>
      </c>
      <c r="E418" s="76">
        <v>0</v>
      </c>
      <c r="F418" s="76">
        <v>0</v>
      </c>
      <c r="G418" s="76">
        <v>0</v>
      </c>
      <c r="H418" s="76">
        <v>0</v>
      </c>
      <c r="I418" s="76">
        <v>0</v>
      </c>
      <c r="J418" s="76">
        <v>0</v>
      </c>
      <c r="K418" s="76">
        <v>0</v>
      </c>
      <c r="L418" s="77">
        <v>0</v>
      </c>
      <c r="M418"/>
      <c r="N418"/>
      <c r="O418"/>
      <c r="P418" s="41">
        <v>0</v>
      </c>
      <c r="Q418" s="76">
        <v>0</v>
      </c>
      <c r="R418" s="76">
        <v>0</v>
      </c>
      <c r="S418" s="76">
        <v>0</v>
      </c>
      <c r="T418" s="76">
        <v>0</v>
      </c>
      <c r="U418" s="76">
        <v>0</v>
      </c>
      <c r="V418" s="76">
        <v>0</v>
      </c>
      <c r="W418" s="76">
        <v>0</v>
      </c>
      <c r="X418" s="77">
        <v>0</v>
      </c>
      <c r="Y418"/>
      <c r="AA418"/>
      <c r="AB418" s="41">
        <v>0</v>
      </c>
      <c r="AC418" s="76">
        <v>0</v>
      </c>
      <c r="AD418" s="76">
        <v>0</v>
      </c>
      <c r="AE418" s="76">
        <v>0</v>
      </c>
      <c r="AF418" s="76">
        <v>0</v>
      </c>
      <c r="AG418" s="76">
        <v>0</v>
      </c>
      <c r="AH418" s="76">
        <v>0</v>
      </c>
      <c r="AI418" s="76">
        <v>0</v>
      </c>
      <c r="AJ418" s="77">
        <v>0</v>
      </c>
      <c r="AK418"/>
      <c r="AM418"/>
      <c r="AN418" s="41">
        <v>0</v>
      </c>
      <c r="AO418" s="76">
        <v>0</v>
      </c>
      <c r="AP418" s="76">
        <v>0</v>
      </c>
      <c r="AQ418" s="76">
        <v>0</v>
      </c>
      <c r="AR418" s="76">
        <v>0</v>
      </c>
      <c r="AS418" s="76">
        <v>0</v>
      </c>
      <c r="AT418" s="76">
        <v>0</v>
      </c>
      <c r="AU418" s="76">
        <v>0</v>
      </c>
      <c r="AV418" s="77">
        <v>0</v>
      </c>
      <c r="AW418"/>
      <c r="AX418" s="6"/>
    </row>
    <row r="419" spans="3:50" hidden="1" x14ac:dyDescent="0.25">
      <c r="C419" s="40" t="s">
        <v>576</v>
      </c>
      <c r="D419" s="41">
        <v>0</v>
      </c>
      <c r="E419" s="76">
        <v>0</v>
      </c>
      <c r="F419" s="76">
        <v>0</v>
      </c>
      <c r="G419" s="76">
        <v>0</v>
      </c>
      <c r="H419" s="76">
        <v>0</v>
      </c>
      <c r="I419" s="76">
        <v>0</v>
      </c>
      <c r="J419" s="76">
        <v>0</v>
      </c>
      <c r="K419" s="76">
        <v>0</v>
      </c>
      <c r="L419" s="77">
        <v>0</v>
      </c>
      <c r="M419"/>
      <c r="N419"/>
      <c r="O419"/>
      <c r="P419" s="41">
        <v>0</v>
      </c>
      <c r="Q419" s="76">
        <v>0</v>
      </c>
      <c r="R419" s="76">
        <v>0</v>
      </c>
      <c r="S419" s="76">
        <v>0</v>
      </c>
      <c r="T419" s="76">
        <v>0</v>
      </c>
      <c r="U419" s="76">
        <v>0</v>
      </c>
      <c r="V419" s="76">
        <v>0</v>
      </c>
      <c r="W419" s="76">
        <v>0</v>
      </c>
      <c r="X419" s="77">
        <v>0</v>
      </c>
      <c r="Y419"/>
      <c r="AA419"/>
      <c r="AB419" s="41">
        <v>0</v>
      </c>
      <c r="AC419" s="76">
        <v>0</v>
      </c>
      <c r="AD419" s="76">
        <v>0</v>
      </c>
      <c r="AE419" s="76">
        <v>0</v>
      </c>
      <c r="AF419" s="76">
        <v>0</v>
      </c>
      <c r="AG419" s="76">
        <v>0</v>
      </c>
      <c r="AH419" s="76">
        <v>0</v>
      </c>
      <c r="AI419" s="76">
        <v>0</v>
      </c>
      <c r="AJ419" s="77">
        <v>0</v>
      </c>
      <c r="AK419"/>
      <c r="AM419"/>
      <c r="AN419" s="41">
        <v>0</v>
      </c>
      <c r="AO419" s="76">
        <v>0</v>
      </c>
      <c r="AP419" s="76">
        <v>0</v>
      </c>
      <c r="AQ419" s="76">
        <v>0</v>
      </c>
      <c r="AR419" s="76">
        <v>0</v>
      </c>
      <c r="AS419" s="76">
        <v>0</v>
      </c>
      <c r="AT419" s="76">
        <v>0</v>
      </c>
      <c r="AU419" s="76">
        <v>0</v>
      </c>
      <c r="AV419" s="77">
        <v>0</v>
      </c>
      <c r="AW419"/>
      <c r="AX419" s="6"/>
    </row>
    <row r="420" spans="3:50" hidden="1" x14ac:dyDescent="0.25">
      <c r="C420" s="40" t="s">
        <v>576</v>
      </c>
      <c r="D420" s="41">
        <v>0</v>
      </c>
      <c r="E420" s="76">
        <v>0</v>
      </c>
      <c r="F420" s="76">
        <v>0</v>
      </c>
      <c r="G420" s="76">
        <v>0</v>
      </c>
      <c r="H420" s="76">
        <v>0</v>
      </c>
      <c r="I420" s="76">
        <v>0</v>
      </c>
      <c r="J420" s="76">
        <v>0</v>
      </c>
      <c r="K420" s="76">
        <v>0</v>
      </c>
      <c r="L420" s="77">
        <v>0</v>
      </c>
      <c r="M420"/>
      <c r="N420"/>
      <c r="O420"/>
      <c r="P420" s="41">
        <v>0</v>
      </c>
      <c r="Q420" s="76">
        <v>0</v>
      </c>
      <c r="R420" s="76">
        <v>0</v>
      </c>
      <c r="S420" s="76">
        <v>0</v>
      </c>
      <c r="T420" s="76">
        <v>0</v>
      </c>
      <c r="U420" s="76">
        <v>0</v>
      </c>
      <c r="V420" s="76">
        <v>0</v>
      </c>
      <c r="W420" s="76">
        <v>0</v>
      </c>
      <c r="X420" s="77">
        <v>0</v>
      </c>
      <c r="Y420"/>
      <c r="AA420"/>
      <c r="AB420" s="41">
        <v>0</v>
      </c>
      <c r="AC420" s="76">
        <v>0</v>
      </c>
      <c r="AD420" s="76">
        <v>0</v>
      </c>
      <c r="AE420" s="76">
        <v>0</v>
      </c>
      <c r="AF420" s="76">
        <v>0</v>
      </c>
      <c r="AG420" s="76">
        <v>0</v>
      </c>
      <c r="AH420" s="76">
        <v>0</v>
      </c>
      <c r="AI420" s="76">
        <v>0</v>
      </c>
      <c r="AJ420" s="77">
        <v>0</v>
      </c>
      <c r="AK420"/>
      <c r="AM420"/>
      <c r="AN420" s="41">
        <v>0</v>
      </c>
      <c r="AO420" s="76">
        <v>0</v>
      </c>
      <c r="AP420" s="76">
        <v>0</v>
      </c>
      <c r="AQ420" s="76">
        <v>0</v>
      </c>
      <c r="AR420" s="76">
        <v>0</v>
      </c>
      <c r="AS420" s="76">
        <v>0</v>
      </c>
      <c r="AT420" s="76">
        <v>0</v>
      </c>
      <c r="AU420" s="76">
        <v>0</v>
      </c>
      <c r="AV420" s="77">
        <v>0</v>
      </c>
      <c r="AW420"/>
      <c r="AX420" s="6"/>
    </row>
    <row r="421" spans="3:50" hidden="1" x14ac:dyDescent="0.25">
      <c r="C421" s="40" t="s">
        <v>576</v>
      </c>
      <c r="D421" s="41">
        <v>0</v>
      </c>
      <c r="E421" s="76">
        <v>0</v>
      </c>
      <c r="F421" s="76">
        <v>0</v>
      </c>
      <c r="G421" s="76">
        <v>0</v>
      </c>
      <c r="H421" s="76">
        <v>0</v>
      </c>
      <c r="I421" s="76">
        <v>0</v>
      </c>
      <c r="J421" s="76">
        <v>0</v>
      </c>
      <c r="K421" s="76">
        <v>0</v>
      </c>
      <c r="L421" s="77">
        <v>0</v>
      </c>
      <c r="M421"/>
      <c r="N421"/>
      <c r="O421"/>
      <c r="P421" s="41">
        <v>0</v>
      </c>
      <c r="Q421" s="76">
        <v>0</v>
      </c>
      <c r="R421" s="76">
        <v>0</v>
      </c>
      <c r="S421" s="76">
        <v>0</v>
      </c>
      <c r="T421" s="76">
        <v>0</v>
      </c>
      <c r="U421" s="76">
        <v>0</v>
      </c>
      <c r="V421" s="76">
        <v>0</v>
      </c>
      <c r="W421" s="76">
        <v>0</v>
      </c>
      <c r="X421" s="77">
        <v>0</v>
      </c>
      <c r="Y421"/>
      <c r="AA421"/>
      <c r="AB421" s="41">
        <v>0</v>
      </c>
      <c r="AC421" s="76">
        <v>0</v>
      </c>
      <c r="AD421" s="76">
        <v>0</v>
      </c>
      <c r="AE421" s="76">
        <v>0</v>
      </c>
      <c r="AF421" s="76">
        <v>0</v>
      </c>
      <c r="AG421" s="76">
        <v>0</v>
      </c>
      <c r="AH421" s="76">
        <v>0</v>
      </c>
      <c r="AI421" s="76">
        <v>0</v>
      </c>
      <c r="AJ421" s="77">
        <v>0</v>
      </c>
      <c r="AK421"/>
      <c r="AM421"/>
      <c r="AN421" s="41">
        <v>0</v>
      </c>
      <c r="AO421" s="76">
        <v>0</v>
      </c>
      <c r="AP421" s="76">
        <v>0</v>
      </c>
      <c r="AQ421" s="76">
        <v>0</v>
      </c>
      <c r="AR421" s="76">
        <v>0</v>
      </c>
      <c r="AS421" s="76">
        <v>0</v>
      </c>
      <c r="AT421" s="76">
        <v>0</v>
      </c>
      <c r="AU421" s="76">
        <v>0</v>
      </c>
      <c r="AV421" s="77">
        <v>0</v>
      </c>
      <c r="AW421"/>
      <c r="AX421" s="6"/>
    </row>
    <row r="422" spans="3:50" hidden="1" x14ac:dyDescent="0.25">
      <c r="C422" s="40" t="s">
        <v>576</v>
      </c>
      <c r="D422" s="41">
        <v>0</v>
      </c>
      <c r="E422" s="76">
        <v>0</v>
      </c>
      <c r="F422" s="76">
        <v>0</v>
      </c>
      <c r="G422" s="76">
        <v>0</v>
      </c>
      <c r="H422" s="76">
        <v>0</v>
      </c>
      <c r="I422" s="76">
        <v>0</v>
      </c>
      <c r="J422" s="76">
        <v>0</v>
      </c>
      <c r="K422" s="76">
        <v>0</v>
      </c>
      <c r="L422" s="77">
        <v>0</v>
      </c>
      <c r="M422"/>
      <c r="N422"/>
      <c r="O422"/>
      <c r="P422" s="41">
        <v>0</v>
      </c>
      <c r="Q422" s="76">
        <v>0</v>
      </c>
      <c r="R422" s="76">
        <v>0</v>
      </c>
      <c r="S422" s="76">
        <v>0</v>
      </c>
      <c r="T422" s="76">
        <v>0</v>
      </c>
      <c r="U422" s="76">
        <v>0</v>
      </c>
      <c r="V422" s="76">
        <v>0</v>
      </c>
      <c r="W422" s="76">
        <v>0</v>
      </c>
      <c r="X422" s="77">
        <v>0</v>
      </c>
      <c r="Y422"/>
      <c r="AA422"/>
      <c r="AB422" s="41">
        <v>0</v>
      </c>
      <c r="AC422" s="76">
        <v>0</v>
      </c>
      <c r="AD422" s="76">
        <v>0</v>
      </c>
      <c r="AE422" s="76">
        <v>0</v>
      </c>
      <c r="AF422" s="76">
        <v>0</v>
      </c>
      <c r="AG422" s="76">
        <v>0</v>
      </c>
      <c r="AH422" s="76">
        <v>0</v>
      </c>
      <c r="AI422" s="76">
        <v>0</v>
      </c>
      <c r="AJ422" s="77">
        <v>0</v>
      </c>
      <c r="AK422"/>
      <c r="AM422"/>
      <c r="AN422" s="41">
        <v>0</v>
      </c>
      <c r="AO422" s="76">
        <v>0</v>
      </c>
      <c r="AP422" s="76">
        <v>0</v>
      </c>
      <c r="AQ422" s="76">
        <v>0</v>
      </c>
      <c r="AR422" s="76">
        <v>0</v>
      </c>
      <c r="AS422" s="76">
        <v>0</v>
      </c>
      <c r="AT422" s="76">
        <v>0</v>
      </c>
      <c r="AU422" s="76">
        <v>0</v>
      </c>
      <c r="AV422" s="77">
        <v>0</v>
      </c>
      <c r="AW422"/>
      <c r="AX422" s="6"/>
    </row>
    <row r="423" spans="3:50" hidden="1" x14ac:dyDescent="0.25">
      <c r="C423" s="40" t="s">
        <v>576</v>
      </c>
      <c r="D423" s="41">
        <v>0</v>
      </c>
      <c r="E423" s="76">
        <v>0</v>
      </c>
      <c r="F423" s="76">
        <v>0</v>
      </c>
      <c r="G423" s="76">
        <v>0</v>
      </c>
      <c r="H423" s="76">
        <v>0</v>
      </c>
      <c r="I423" s="76">
        <v>0</v>
      </c>
      <c r="J423" s="76">
        <v>0</v>
      </c>
      <c r="K423" s="76">
        <v>0</v>
      </c>
      <c r="L423" s="77">
        <v>0</v>
      </c>
      <c r="M423"/>
      <c r="N423"/>
      <c r="O423"/>
      <c r="P423" s="41">
        <v>0</v>
      </c>
      <c r="Q423" s="76">
        <v>0</v>
      </c>
      <c r="R423" s="76">
        <v>0</v>
      </c>
      <c r="S423" s="76">
        <v>0</v>
      </c>
      <c r="T423" s="76">
        <v>0</v>
      </c>
      <c r="U423" s="76">
        <v>0</v>
      </c>
      <c r="V423" s="76">
        <v>0</v>
      </c>
      <c r="W423" s="76">
        <v>0</v>
      </c>
      <c r="X423" s="77">
        <v>0</v>
      </c>
      <c r="Y423"/>
      <c r="AA423"/>
      <c r="AB423" s="41">
        <v>0</v>
      </c>
      <c r="AC423" s="76">
        <v>0</v>
      </c>
      <c r="AD423" s="76">
        <v>0</v>
      </c>
      <c r="AE423" s="76">
        <v>0</v>
      </c>
      <c r="AF423" s="76">
        <v>0</v>
      </c>
      <c r="AG423" s="76">
        <v>0</v>
      </c>
      <c r="AH423" s="76">
        <v>0</v>
      </c>
      <c r="AI423" s="76">
        <v>0</v>
      </c>
      <c r="AJ423" s="77">
        <v>0</v>
      </c>
      <c r="AK423"/>
      <c r="AM423"/>
      <c r="AN423" s="41">
        <v>0</v>
      </c>
      <c r="AO423" s="76">
        <v>0</v>
      </c>
      <c r="AP423" s="76">
        <v>0</v>
      </c>
      <c r="AQ423" s="76">
        <v>0</v>
      </c>
      <c r="AR423" s="76">
        <v>0</v>
      </c>
      <c r="AS423" s="76">
        <v>0</v>
      </c>
      <c r="AT423" s="76">
        <v>0</v>
      </c>
      <c r="AU423" s="76">
        <v>0</v>
      </c>
      <c r="AV423" s="77">
        <v>0</v>
      </c>
      <c r="AW423"/>
      <c r="AX423" s="6"/>
    </row>
    <row r="424" spans="3:50" hidden="1" x14ac:dyDescent="0.25">
      <c r="C424" s="40" t="s">
        <v>576</v>
      </c>
      <c r="D424" s="41">
        <v>0</v>
      </c>
      <c r="E424" s="76">
        <v>0</v>
      </c>
      <c r="F424" s="76">
        <v>0</v>
      </c>
      <c r="G424" s="76">
        <v>0</v>
      </c>
      <c r="H424" s="76">
        <v>0</v>
      </c>
      <c r="I424" s="76">
        <v>0</v>
      </c>
      <c r="J424" s="76">
        <v>0</v>
      </c>
      <c r="K424" s="76">
        <v>0</v>
      </c>
      <c r="L424" s="77">
        <v>0</v>
      </c>
      <c r="M424"/>
      <c r="N424"/>
      <c r="O424"/>
      <c r="P424" s="41">
        <v>0</v>
      </c>
      <c r="Q424" s="76">
        <v>0</v>
      </c>
      <c r="R424" s="76">
        <v>0</v>
      </c>
      <c r="S424" s="76">
        <v>0</v>
      </c>
      <c r="T424" s="76">
        <v>0</v>
      </c>
      <c r="U424" s="76">
        <v>0</v>
      </c>
      <c r="V424" s="76">
        <v>0</v>
      </c>
      <c r="W424" s="76">
        <v>0</v>
      </c>
      <c r="X424" s="77">
        <v>0</v>
      </c>
      <c r="Y424"/>
      <c r="AA424"/>
      <c r="AB424" s="41">
        <v>0</v>
      </c>
      <c r="AC424" s="76">
        <v>0</v>
      </c>
      <c r="AD424" s="76">
        <v>0</v>
      </c>
      <c r="AE424" s="76">
        <v>0</v>
      </c>
      <c r="AF424" s="76">
        <v>0</v>
      </c>
      <c r="AG424" s="76">
        <v>0</v>
      </c>
      <c r="AH424" s="76">
        <v>0</v>
      </c>
      <c r="AI424" s="76">
        <v>0</v>
      </c>
      <c r="AJ424" s="77">
        <v>0</v>
      </c>
      <c r="AK424"/>
      <c r="AM424"/>
      <c r="AN424" s="41">
        <v>0</v>
      </c>
      <c r="AO424" s="76">
        <v>0</v>
      </c>
      <c r="AP424" s="76">
        <v>0</v>
      </c>
      <c r="AQ424" s="76">
        <v>0</v>
      </c>
      <c r="AR424" s="76">
        <v>0</v>
      </c>
      <c r="AS424" s="76">
        <v>0</v>
      </c>
      <c r="AT424" s="76">
        <v>0</v>
      </c>
      <c r="AU424" s="76">
        <v>0</v>
      </c>
      <c r="AV424" s="77">
        <v>0</v>
      </c>
      <c r="AW424"/>
      <c r="AX424" s="6"/>
    </row>
    <row r="425" spans="3:50" x14ac:dyDescent="0.25">
      <c r="C425" s="40" t="s">
        <v>575</v>
      </c>
      <c r="D425" s="41" t="s">
        <v>70</v>
      </c>
      <c r="E425" s="76">
        <v>25.94</v>
      </c>
      <c r="F425" s="76">
        <v>33.786000000000008</v>
      </c>
      <c r="G425" s="76">
        <v>34.900804000000008</v>
      </c>
      <c r="H425" s="76">
        <v>0</v>
      </c>
      <c r="I425" s="76">
        <v>0</v>
      </c>
      <c r="J425" s="76">
        <v>0</v>
      </c>
      <c r="K425" s="76">
        <v>0</v>
      </c>
      <c r="L425" s="77">
        <v>0</v>
      </c>
      <c r="M425"/>
      <c r="N425"/>
      <c r="O425"/>
      <c r="P425" s="41" t="s">
        <v>70</v>
      </c>
      <c r="Q425" s="76">
        <v>286.44732044153841</v>
      </c>
      <c r="R425" s="76">
        <v>363.81408823060781</v>
      </c>
      <c r="S425" s="76">
        <v>368.36238567340729</v>
      </c>
      <c r="T425" s="76">
        <v>0</v>
      </c>
      <c r="U425" s="76">
        <v>0</v>
      </c>
      <c r="V425" s="76">
        <v>0</v>
      </c>
      <c r="W425" s="76">
        <v>0</v>
      </c>
      <c r="X425" s="77">
        <v>0</v>
      </c>
      <c r="Y425"/>
      <c r="AA425"/>
      <c r="AB425" s="41" t="s">
        <v>70</v>
      </c>
      <c r="AC425" s="76">
        <v>11.042687757962158</v>
      </c>
      <c r="AD425" s="76">
        <v>10.768190618321427</v>
      </c>
      <c r="AE425" s="76">
        <v>10.554553003231879</v>
      </c>
      <c r="AF425" s="76">
        <v>0</v>
      </c>
      <c r="AG425" s="76">
        <v>0</v>
      </c>
      <c r="AH425" s="76">
        <v>0</v>
      </c>
      <c r="AI425" s="76">
        <v>0</v>
      </c>
      <c r="AJ425" s="77">
        <v>0</v>
      </c>
      <c r="AK425"/>
      <c r="AM425"/>
      <c r="AN425" s="41" t="s">
        <v>70</v>
      </c>
      <c r="AO425" s="76">
        <v>16.469679821805368</v>
      </c>
      <c r="AP425" s="76">
        <v>22.436212225744992</v>
      </c>
      <c r="AQ425" s="76">
        <v>23.712340749557679</v>
      </c>
      <c r="AR425" s="76">
        <v>0</v>
      </c>
      <c r="AS425" s="76">
        <v>0</v>
      </c>
      <c r="AT425" s="76">
        <v>0</v>
      </c>
      <c r="AU425" s="76">
        <v>0</v>
      </c>
      <c r="AV425" s="77">
        <v>0</v>
      </c>
      <c r="AW425"/>
      <c r="AX425" s="6"/>
    </row>
    <row r="426" spans="3:50" ht="14.4" thickBot="1" x14ac:dyDescent="0.3">
      <c r="C426" s="40" t="s">
        <v>575</v>
      </c>
      <c r="D426" s="41" t="s">
        <v>105</v>
      </c>
      <c r="E426" s="76">
        <v>0</v>
      </c>
      <c r="F426" s="76">
        <v>0</v>
      </c>
      <c r="G426" s="76">
        <v>0</v>
      </c>
      <c r="H426" s="76">
        <v>162.120893</v>
      </c>
      <c r="I426" s="76">
        <v>172.47348</v>
      </c>
      <c r="J426" s="76">
        <v>184.16010399999999</v>
      </c>
      <c r="K426" s="76">
        <v>197.37761799999998</v>
      </c>
      <c r="L426" s="77">
        <v>197.37761799999998</v>
      </c>
      <c r="M426"/>
      <c r="N426"/>
      <c r="O426"/>
      <c r="P426" s="41" t="s">
        <v>105</v>
      </c>
      <c r="Q426" s="76">
        <v>0</v>
      </c>
      <c r="R426" s="76">
        <v>0</v>
      </c>
      <c r="S426" s="76">
        <v>0</v>
      </c>
      <c r="T426" s="76">
        <v>2372.2791346108806</v>
      </c>
      <c r="U426" s="76">
        <v>2403.760620996798</v>
      </c>
      <c r="V426" s="76">
        <v>2445.385839719901</v>
      </c>
      <c r="W426" s="76">
        <v>2500.9867156327527</v>
      </c>
      <c r="X426" s="77">
        <v>2500.9867156327527</v>
      </c>
      <c r="Y426"/>
      <c r="AA426"/>
      <c r="AB426" s="41" t="s">
        <v>105</v>
      </c>
      <c r="AC426" s="76">
        <v>0</v>
      </c>
      <c r="AD426" s="76">
        <v>0</v>
      </c>
      <c r="AE426" s="76">
        <v>0</v>
      </c>
      <c r="AF426" s="76">
        <v>14.632778605598235</v>
      </c>
      <c r="AG426" s="76">
        <v>13.936986839929235</v>
      </c>
      <c r="AH426" s="76">
        <v>13.2785863311627</v>
      </c>
      <c r="AI426" s="76">
        <v>12.671075580782178</v>
      </c>
      <c r="AJ426" s="77">
        <v>12.671075580782178</v>
      </c>
      <c r="AK426"/>
      <c r="AM426"/>
      <c r="AN426" s="41" t="s">
        <v>105</v>
      </c>
      <c r="AO426" s="76">
        <v>0</v>
      </c>
      <c r="AP426" s="76">
        <v>0</v>
      </c>
      <c r="AQ426" s="76">
        <v>0</v>
      </c>
      <c r="AR426" s="76">
        <v>136.39402918149653</v>
      </c>
      <c r="AS426" s="76">
        <v>145.21879960502065</v>
      </c>
      <c r="AT426" s="76">
        <v>155.30394470539005</v>
      </c>
      <c r="AU426" s="76">
        <v>166.8448482352141</v>
      </c>
      <c r="AV426" s="77">
        <v>166.8448482352141</v>
      </c>
      <c r="AW426"/>
      <c r="AX426" s="6"/>
    </row>
    <row r="427" spans="3:50" ht="14.4" thickBot="1" x14ac:dyDescent="0.3">
      <c r="D427" s="93" t="s">
        <v>91</v>
      </c>
      <c r="E427" s="94">
        <v>125.58472600000002</v>
      </c>
      <c r="F427" s="94">
        <v>146.83629200000001</v>
      </c>
      <c r="G427" s="94">
        <v>153.11167600000005</v>
      </c>
      <c r="H427" s="94">
        <v>162.120893</v>
      </c>
      <c r="I427" s="94">
        <v>172.47348</v>
      </c>
      <c r="J427" s="94">
        <v>184.16010399999999</v>
      </c>
      <c r="K427" s="94">
        <v>197.37761799999998</v>
      </c>
      <c r="L427" s="95">
        <v>197.37761799999998</v>
      </c>
      <c r="M427"/>
      <c r="N427"/>
      <c r="O427"/>
      <c r="P427" s="93" t="s">
        <v>91</v>
      </c>
      <c r="Q427" s="94">
        <v>2346.8225472182462</v>
      </c>
      <c r="R427" s="94">
        <v>2411.3970683593916</v>
      </c>
      <c r="S427" s="94">
        <v>2389.343896048822</v>
      </c>
      <c r="T427" s="94">
        <v>2372.2791346108806</v>
      </c>
      <c r="U427" s="94">
        <v>2403.760620996798</v>
      </c>
      <c r="V427" s="94">
        <v>2445.385839719901</v>
      </c>
      <c r="W427" s="94">
        <v>2500.9867156327527</v>
      </c>
      <c r="X427" s="95">
        <v>2500.9867156327527</v>
      </c>
      <c r="Y427"/>
      <c r="AA427"/>
      <c r="AB427" s="93" t="s">
        <v>91</v>
      </c>
      <c r="AC427" s="94">
        <v>18.687165405912864</v>
      </c>
      <c r="AD427" s="94">
        <v>16.422350602257044</v>
      </c>
      <c r="AE427" s="94">
        <v>15.605236376935887</v>
      </c>
      <c r="AF427" s="94">
        <v>14.632778605598235</v>
      </c>
      <c r="AG427" s="94">
        <v>13.936986839929235</v>
      </c>
      <c r="AH427" s="94">
        <v>13.2785863311627</v>
      </c>
      <c r="AI427" s="94">
        <v>12.671075580782178</v>
      </c>
      <c r="AJ427" s="95">
        <v>12.671075580782178</v>
      </c>
      <c r="AK427"/>
      <c r="AM427"/>
      <c r="AN427" s="93" t="s">
        <v>91</v>
      </c>
      <c r="AO427" s="94">
        <v>96.511614625032337</v>
      </c>
      <c r="AP427" s="94">
        <v>114.7727624410408</v>
      </c>
      <c r="AQ427" s="94">
        <v>124.72203808082975</v>
      </c>
      <c r="AR427" s="94">
        <v>136.39402918149653</v>
      </c>
      <c r="AS427" s="94">
        <v>145.21879960502065</v>
      </c>
      <c r="AT427" s="94">
        <v>155.30394470539005</v>
      </c>
      <c r="AU427" s="94">
        <v>166.8448482352141</v>
      </c>
      <c r="AV427" s="95">
        <v>166.8448482352141</v>
      </c>
      <c r="AW427"/>
      <c r="AX427" s="6"/>
    </row>
    <row r="428" spans="3:50" x14ac:dyDescent="0.25">
      <c r="D428" s="47"/>
      <c r="E428" s="48"/>
      <c r="F428" s="48"/>
      <c r="G428" s="48"/>
      <c r="H428" s="48"/>
      <c r="I428" s="48"/>
      <c r="J428" s="48"/>
      <c r="K428" s="48"/>
      <c r="L428" s="48"/>
      <c r="M428"/>
      <c r="N428"/>
      <c r="O428"/>
      <c r="P428" s="47"/>
      <c r="Q428" s="48"/>
      <c r="R428" s="48"/>
      <c r="S428" s="48"/>
      <c r="T428" s="48"/>
      <c r="U428" s="48"/>
      <c r="V428" s="48"/>
      <c r="W428" s="48"/>
      <c r="X428" s="48"/>
      <c r="Y428"/>
      <c r="AA428"/>
      <c r="AB428" s="47"/>
      <c r="AC428" s="48"/>
      <c r="AD428" s="48"/>
      <c r="AE428" s="48"/>
      <c r="AF428" s="48"/>
      <c r="AG428" s="48"/>
      <c r="AH428" s="48"/>
      <c r="AI428" s="48"/>
      <c r="AJ428" s="48"/>
      <c r="AK428"/>
      <c r="AM428"/>
      <c r="AN428" s="47"/>
      <c r="AO428" s="48"/>
      <c r="AP428" s="48"/>
      <c r="AQ428" s="48"/>
      <c r="AR428" s="48"/>
      <c r="AS428" s="48"/>
      <c r="AT428" s="48"/>
      <c r="AU428" s="48"/>
      <c r="AV428" s="48"/>
      <c r="AW428"/>
      <c r="AX428" s="6"/>
    </row>
    <row r="429" spans="3:50" x14ac:dyDescent="0.25">
      <c r="D429" s="47"/>
      <c r="E429" s="48"/>
      <c r="F429" s="48"/>
      <c r="G429" s="48"/>
      <c r="H429" s="48"/>
      <c r="I429" s="48"/>
      <c r="J429" s="48"/>
      <c r="K429" s="48"/>
      <c r="L429" s="48"/>
      <c r="M429"/>
      <c r="N429"/>
      <c r="O429"/>
      <c r="P429" s="47"/>
      <c r="Q429" s="48"/>
      <c r="R429" s="48"/>
      <c r="S429" s="48"/>
      <c r="T429" s="48"/>
      <c r="U429" s="48"/>
      <c r="V429" s="48"/>
      <c r="W429" s="48"/>
      <c r="X429" s="48"/>
      <c r="Y429"/>
      <c r="AA429"/>
      <c r="AB429" s="47"/>
      <c r="AC429" s="48"/>
      <c r="AD429" s="48"/>
      <c r="AE429" s="48"/>
      <c r="AF429" s="48"/>
      <c r="AG429" s="48"/>
      <c r="AH429" s="48"/>
      <c r="AI429" s="48"/>
      <c r="AJ429" s="48"/>
      <c r="AK429"/>
      <c r="AM429"/>
      <c r="AN429" s="47"/>
      <c r="AO429" s="48"/>
      <c r="AP429" s="48"/>
      <c r="AQ429" s="48"/>
      <c r="AR429" s="48"/>
      <c r="AS429" s="48"/>
      <c r="AT429" s="48"/>
      <c r="AU429" s="48"/>
      <c r="AV429" s="48"/>
      <c r="AW429"/>
      <c r="AX429" s="6"/>
    </row>
    <row r="430" spans="3:50" ht="14.4" thickBot="1" x14ac:dyDescent="0.3">
      <c r="D430" s="36" t="s">
        <v>367</v>
      </c>
      <c r="E430" s="35"/>
      <c r="F430" s="35"/>
      <c r="G430" s="35"/>
      <c r="H430" s="35"/>
      <c r="I430" s="35"/>
      <c r="J430" s="35"/>
      <c r="K430" s="35"/>
      <c r="L430" s="35"/>
      <c r="M430"/>
      <c r="N430"/>
      <c r="O430"/>
      <c r="P430" s="36" t="s">
        <v>368</v>
      </c>
      <c r="Q430" s="35"/>
      <c r="R430" s="35"/>
      <c r="S430" s="35"/>
      <c r="T430" s="35"/>
      <c r="U430" s="35"/>
      <c r="V430" s="35"/>
      <c r="W430" s="35"/>
      <c r="X430" s="35"/>
      <c r="Y430"/>
      <c r="AA430"/>
      <c r="AB430"/>
      <c r="AC430"/>
      <c r="AD430"/>
      <c r="AE430"/>
      <c r="AF430"/>
      <c r="AG430"/>
      <c r="AH430"/>
      <c r="AI430"/>
      <c r="AJ430"/>
      <c r="AK430"/>
      <c r="AM430"/>
      <c r="AN430" s="36" t="s">
        <v>327</v>
      </c>
      <c r="AO430" s="35"/>
      <c r="AP430" s="35"/>
      <c r="AQ430" s="35"/>
      <c r="AR430" s="35"/>
      <c r="AS430" s="35"/>
      <c r="AT430" s="35"/>
      <c r="AU430" s="35"/>
      <c r="AV430" s="35"/>
      <c r="AW430"/>
      <c r="AX430" s="6"/>
    </row>
    <row r="431" spans="3:50" x14ac:dyDescent="0.25">
      <c r="D431" s="37"/>
      <c r="E431" s="68" t="s">
        <v>206</v>
      </c>
      <c r="F431" s="68" t="s">
        <v>137</v>
      </c>
      <c r="G431" s="68" t="s">
        <v>138</v>
      </c>
      <c r="H431" s="68" t="s">
        <v>207</v>
      </c>
      <c r="I431" s="68" t="s">
        <v>267</v>
      </c>
      <c r="J431" s="68" t="s">
        <v>421</v>
      </c>
      <c r="K431" s="68" t="s">
        <v>568</v>
      </c>
      <c r="L431" s="69" t="s">
        <v>568</v>
      </c>
      <c r="M431"/>
      <c r="N431"/>
      <c r="O431"/>
      <c r="P431" s="37"/>
      <c r="Q431" s="68" t="s">
        <v>206</v>
      </c>
      <c r="R431" s="68" t="s">
        <v>137</v>
      </c>
      <c r="S431" s="68" t="s">
        <v>138</v>
      </c>
      <c r="T431" s="68" t="s">
        <v>207</v>
      </c>
      <c r="U431" s="68" t="s">
        <v>267</v>
      </c>
      <c r="V431" s="68" t="s">
        <v>421</v>
      </c>
      <c r="W431" s="68" t="s">
        <v>568</v>
      </c>
      <c r="X431" s="69" t="s">
        <v>568</v>
      </c>
      <c r="Y431"/>
      <c r="AA431"/>
      <c r="AB431"/>
      <c r="AC431"/>
      <c r="AD431"/>
      <c r="AE431"/>
      <c r="AF431"/>
      <c r="AG431"/>
      <c r="AH431"/>
      <c r="AI431"/>
      <c r="AJ431"/>
      <c r="AK431"/>
      <c r="AM431"/>
      <c r="AN431" s="37"/>
      <c r="AO431" s="68" t="s">
        <v>206</v>
      </c>
      <c r="AP431" s="68" t="s">
        <v>137</v>
      </c>
      <c r="AQ431" s="68" t="s">
        <v>138</v>
      </c>
      <c r="AR431" s="68" t="s">
        <v>207</v>
      </c>
      <c r="AS431" s="68" t="s">
        <v>267</v>
      </c>
      <c r="AT431" s="68" t="s">
        <v>421</v>
      </c>
      <c r="AU431" s="68" t="s">
        <v>568</v>
      </c>
      <c r="AV431" s="69" t="s">
        <v>568</v>
      </c>
      <c r="AW431"/>
      <c r="AX431" s="6"/>
    </row>
    <row r="432" spans="3:50" x14ac:dyDescent="0.25">
      <c r="C432" s="40" t="s">
        <v>575</v>
      </c>
      <c r="D432" s="41" t="s">
        <v>315</v>
      </c>
      <c r="E432" s="252">
        <v>9.5553021312480302E-5</v>
      </c>
      <c r="F432" s="252">
        <v>0</v>
      </c>
      <c r="G432" s="252">
        <v>0</v>
      </c>
      <c r="H432" s="252">
        <v>0</v>
      </c>
      <c r="I432" s="252">
        <v>0</v>
      </c>
      <c r="J432" s="252">
        <v>0</v>
      </c>
      <c r="K432" s="252">
        <v>0</v>
      </c>
      <c r="L432" s="253">
        <v>0</v>
      </c>
      <c r="M432"/>
      <c r="N432"/>
      <c r="O432"/>
      <c r="P432" s="41" t="s">
        <v>315</v>
      </c>
      <c r="Q432" s="252">
        <v>6.7940373331163621E-5</v>
      </c>
      <c r="R432" s="252">
        <v>0</v>
      </c>
      <c r="S432" s="252">
        <v>0</v>
      </c>
      <c r="T432" s="252">
        <v>0</v>
      </c>
      <c r="U432" s="252">
        <v>0</v>
      </c>
      <c r="V432" s="252">
        <v>0</v>
      </c>
      <c r="W432" s="252">
        <v>0</v>
      </c>
      <c r="X432" s="254">
        <v>0</v>
      </c>
      <c r="Y432"/>
      <c r="AA432"/>
      <c r="AB432"/>
      <c r="AC432"/>
      <c r="AD432"/>
      <c r="AE432"/>
      <c r="AF432"/>
      <c r="AG432"/>
      <c r="AH432"/>
      <c r="AI432"/>
      <c r="AJ432"/>
      <c r="AK432"/>
      <c r="AM432"/>
      <c r="AN432" s="41" t="s">
        <v>315</v>
      </c>
      <c r="AO432" s="252">
        <v>6.9885481972349075E-5</v>
      </c>
      <c r="AP432" s="252">
        <v>0</v>
      </c>
      <c r="AQ432" s="252">
        <v>0</v>
      </c>
      <c r="AR432" s="252">
        <v>0</v>
      </c>
      <c r="AS432" s="252">
        <v>0</v>
      </c>
      <c r="AT432" s="252">
        <v>0</v>
      </c>
      <c r="AU432" s="252">
        <v>0</v>
      </c>
      <c r="AV432" s="253">
        <v>0</v>
      </c>
      <c r="AW432"/>
      <c r="AX432" s="6"/>
    </row>
    <row r="433" spans="3:50" x14ac:dyDescent="0.25">
      <c r="C433" s="40" t="s">
        <v>575</v>
      </c>
      <c r="D433" s="41" t="s">
        <v>129</v>
      </c>
      <c r="E433" s="70">
        <v>2.6300969116260193E-2</v>
      </c>
      <c r="F433" s="70">
        <v>3.8546328859897934E-3</v>
      </c>
      <c r="G433" s="70">
        <v>2.0638530532446128E-3</v>
      </c>
      <c r="H433" s="70">
        <v>0</v>
      </c>
      <c r="I433" s="70">
        <v>0</v>
      </c>
      <c r="J433" s="70">
        <v>0</v>
      </c>
      <c r="K433" s="70">
        <v>0</v>
      </c>
      <c r="L433" s="71">
        <v>0</v>
      </c>
      <c r="M433"/>
      <c r="N433"/>
      <c r="O433"/>
      <c r="P433" s="41" t="s">
        <v>129</v>
      </c>
      <c r="Q433" s="70">
        <v>1.6931346638983304E-2</v>
      </c>
      <c r="R433" s="70">
        <v>2.3565405745860886E-3</v>
      </c>
      <c r="S433" s="70">
        <v>1.2003926580760611E-3</v>
      </c>
      <c r="T433" s="70">
        <v>0</v>
      </c>
      <c r="U433" s="70">
        <v>0</v>
      </c>
      <c r="V433" s="70">
        <v>0</v>
      </c>
      <c r="W433" s="70">
        <v>0</v>
      </c>
      <c r="X433" s="254">
        <v>0</v>
      </c>
      <c r="Y433"/>
      <c r="AA433"/>
      <c r="AB433"/>
      <c r="AC433"/>
      <c r="AD433"/>
      <c r="AE433"/>
      <c r="AF433"/>
      <c r="AG433"/>
      <c r="AH433"/>
      <c r="AI433"/>
      <c r="AJ433"/>
      <c r="AK433"/>
      <c r="AM433"/>
      <c r="AN433" s="41" t="s">
        <v>129</v>
      </c>
      <c r="AO433" s="70">
        <v>2.6399546184912283E-2</v>
      </c>
      <c r="AP433" s="70">
        <v>3.3049511266637151E-3</v>
      </c>
      <c r="AQ433" s="70">
        <v>1.6741799816231702E-3</v>
      </c>
      <c r="AR433" s="70">
        <v>0</v>
      </c>
      <c r="AS433" s="70">
        <v>0</v>
      </c>
      <c r="AT433" s="70">
        <v>0</v>
      </c>
      <c r="AU433" s="70">
        <v>0</v>
      </c>
      <c r="AV433" s="71">
        <v>0</v>
      </c>
      <c r="AW433"/>
      <c r="AX433" s="6"/>
    </row>
    <row r="434" spans="3:50" x14ac:dyDescent="0.25">
      <c r="C434" s="40" t="s">
        <v>575</v>
      </c>
      <c r="D434" s="41" t="s">
        <v>46</v>
      </c>
      <c r="E434" s="70">
        <v>0.32169517175201706</v>
      </c>
      <c r="F434" s="70">
        <v>0.26580622180244101</v>
      </c>
      <c r="G434" s="70">
        <v>0.26103091576112059</v>
      </c>
      <c r="H434" s="70">
        <v>0</v>
      </c>
      <c r="I434" s="70">
        <v>0</v>
      </c>
      <c r="J434" s="70">
        <v>0</v>
      </c>
      <c r="K434" s="70">
        <v>0</v>
      </c>
      <c r="L434" s="71">
        <v>0</v>
      </c>
      <c r="M434"/>
      <c r="N434"/>
      <c r="O434"/>
      <c r="P434" s="41" t="s">
        <v>46</v>
      </c>
      <c r="Q434" s="70">
        <v>0.51636937806263605</v>
      </c>
      <c r="R434" s="70">
        <v>0.45133642293475063</v>
      </c>
      <c r="S434" s="70">
        <v>0.43804684785797376</v>
      </c>
      <c r="T434" s="70">
        <v>0</v>
      </c>
      <c r="U434" s="70">
        <v>0</v>
      </c>
      <c r="V434" s="70">
        <v>0</v>
      </c>
      <c r="W434" s="70">
        <v>0</v>
      </c>
      <c r="X434" s="254">
        <v>0</v>
      </c>
      <c r="Y434"/>
      <c r="AA434"/>
      <c r="AB434"/>
      <c r="AC434"/>
      <c r="AD434"/>
      <c r="AE434"/>
      <c r="AF434"/>
      <c r="AG434"/>
      <c r="AH434"/>
      <c r="AI434"/>
      <c r="AJ434"/>
      <c r="AK434"/>
      <c r="AM434"/>
      <c r="AN434" s="41" t="s">
        <v>46</v>
      </c>
      <c r="AO434" s="70">
        <v>0.4154753881899339</v>
      </c>
      <c r="AP434" s="70">
        <v>0.34746390678902928</v>
      </c>
      <c r="AQ434" s="70">
        <v>0.33202492974635084</v>
      </c>
      <c r="AR434" s="70">
        <v>0</v>
      </c>
      <c r="AS434" s="70">
        <v>0</v>
      </c>
      <c r="AT434" s="70">
        <v>0</v>
      </c>
      <c r="AU434" s="70">
        <v>0</v>
      </c>
      <c r="AV434" s="71">
        <v>0</v>
      </c>
      <c r="AW434"/>
      <c r="AX434" s="6"/>
    </row>
    <row r="435" spans="3:50" x14ac:dyDescent="0.25">
      <c r="C435" s="40" t="s">
        <v>575</v>
      </c>
      <c r="D435" s="41" t="s">
        <v>564</v>
      </c>
      <c r="E435" s="70">
        <v>0</v>
      </c>
      <c r="F435" s="70">
        <v>6.8103054522787864E-5</v>
      </c>
      <c r="G435" s="70">
        <v>9.1436527675394235E-5</v>
      </c>
      <c r="H435" s="70">
        <v>0</v>
      </c>
      <c r="I435" s="70">
        <v>0</v>
      </c>
      <c r="J435" s="70">
        <v>0</v>
      </c>
      <c r="K435" s="70">
        <v>0</v>
      </c>
      <c r="L435" s="71">
        <v>0</v>
      </c>
      <c r="M435"/>
      <c r="N435"/>
      <c r="O435"/>
      <c r="P435" s="41" t="s">
        <v>564</v>
      </c>
      <c r="Q435" s="70">
        <v>0</v>
      </c>
      <c r="R435" s="70">
        <v>4.587474952304827E-5</v>
      </c>
      <c r="S435" s="70">
        <v>5.0766675882256698E-5</v>
      </c>
      <c r="T435" s="70">
        <v>0</v>
      </c>
      <c r="U435" s="70">
        <v>0</v>
      </c>
      <c r="V435" s="70">
        <v>0</v>
      </c>
      <c r="W435" s="70">
        <v>0</v>
      </c>
      <c r="X435" s="254">
        <v>0</v>
      </c>
      <c r="Y435"/>
      <c r="AA435"/>
      <c r="AB435"/>
      <c r="AC435"/>
      <c r="AD435"/>
      <c r="AE435"/>
      <c r="AF435"/>
      <c r="AG435"/>
      <c r="AH435"/>
      <c r="AI435"/>
      <c r="AJ435"/>
      <c r="AK435"/>
      <c r="AM435"/>
      <c r="AN435" s="41" t="s">
        <v>564</v>
      </c>
      <c r="AO435" s="70">
        <v>0</v>
      </c>
      <c r="AP435" s="70">
        <v>2.4626646137828383E-5</v>
      </c>
      <c r="AQ435" s="70">
        <v>6.2211509412740294E-5</v>
      </c>
      <c r="AR435" s="70">
        <v>0</v>
      </c>
      <c r="AS435" s="70">
        <v>0</v>
      </c>
      <c r="AT435" s="70">
        <v>0</v>
      </c>
      <c r="AU435" s="70">
        <v>0</v>
      </c>
      <c r="AV435" s="71">
        <v>0</v>
      </c>
      <c r="AW435"/>
      <c r="AX435" s="6"/>
    </row>
    <row r="436" spans="3:50" x14ac:dyDescent="0.25">
      <c r="C436" s="40" t="s">
        <v>575</v>
      </c>
      <c r="D436" s="41" t="s">
        <v>120</v>
      </c>
      <c r="E436" s="70">
        <v>2.5878943272130083E-3</v>
      </c>
      <c r="F436" s="70">
        <v>7.9408161573570647E-3</v>
      </c>
      <c r="G436" s="70">
        <v>3.4484633294720114E-3</v>
      </c>
      <c r="H436" s="70">
        <v>0</v>
      </c>
      <c r="I436" s="70">
        <v>0</v>
      </c>
      <c r="J436" s="70">
        <v>0</v>
      </c>
      <c r="K436" s="70">
        <v>0</v>
      </c>
      <c r="L436" s="71">
        <v>0</v>
      </c>
      <c r="M436"/>
      <c r="N436"/>
      <c r="O436"/>
      <c r="P436" s="41" t="s">
        <v>120</v>
      </c>
      <c r="Q436" s="70">
        <v>1.1259249879542231E-3</v>
      </c>
      <c r="R436" s="70">
        <v>3.698730572534688E-3</v>
      </c>
      <c r="S436" s="70">
        <v>1.6288128257304908E-3</v>
      </c>
      <c r="T436" s="70">
        <v>0</v>
      </c>
      <c r="U436" s="70">
        <v>0</v>
      </c>
      <c r="V436" s="70">
        <v>0</v>
      </c>
      <c r="W436" s="70">
        <v>0</v>
      </c>
      <c r="X436" s="254">
        <v>0</v>
      </c>
      <c r="Y436"/>
      <c r="AA436"/>
      <c r="AB436"/>
      <c r="AC436"/>
      <c r="AD436"/>
      <c r="AE436"/>
      <c r="AF436"/>
      <c r="AG436"/>
      <c r="AH436"/>
      <c r="AI436"/>
      <c r="AJ436"/>
      <c r="AK436"/>
      <c r="AM436"/>
      <c r="AN436" s="41" t="s">
        <v>120</v>
      </c>
      <c r="AO436" s="70">
        <v>1.1206717427991175E-3</v>
      </c>
      <c r="AP436" s="70">
        <v>3.3931057863319687E-3</v>
      </c>
      <c r="AQ436" s="70">
        <v>1.3634296474997814E-3</v>
      </c>
      <c r="AR436" s="70">
        <v>0</v>
      </c>
      <c r="AS436" s="70">
        <v>0</v>
      </c>
      <c r="AT436" s="70">
        <v>0</v>
      </c>
      <c r="AU436" s="70">
        <v>0</v>
      </c>
      <c r="AV436" s="71">
        <v>0</v>
      </c>
      <c r="AW436"/>
      <c r="AX436" s="6"/>
    </row>
    <row r="437" spans="3:50" hidden="1" x14ac:dyDescent="0.25">
      <c r="C437" s="40" t="s">
        <v>576</v>
      </c>
      <c r="D437" s="41" t="s">
        <v>121</v>
      </c>
      <c r="E437" s="70">
        <v>0</v>
      </c>
      <c r="F437" s="70">
        <v>0</v>
      </c>
      <c r="G437" s="70">
        <v>0</v>
      </c>
      <c r="H437" s="70">
        <v>0</v>
      </c>
      <c r="I437" s="70">
        <v>0</v>
      </c>
      <c r="J437" s="70">
        <v>0</v>
      </c>
      <c r="K437" s="70">
        <v>0</v>
      </c>
      <c r="L437" s="71">
        <v>0</v>
      </c>
      <c r="M437"/>
      <c r="N437"/>
      <c r="O437"/>
      <c r="P437" s="41" t="s">
        <v>121</v>
      </c>
      <c r="Q437" s="70">
        <v>0</v>
      </c>
      <c r="R437" s="70">
        <v>0</v>
      </c>
      <c r="S437" s="70">
        <v>0</v>
      </c>
      <c r="T437" s="70">
        <v>0</v>
      </c>
      <c r="U437" s="70">
        <v>0</v>
      </c>
      <c r="V437" s="70">
        <v>0</v>
      </c>
      <c r="W437" s="70">
        <v>0</v>
      </c>
      <c r="X437" s="254">
        <v>0</v>
      </c>
      <c r="Y437"/>
      <c r="AA437"/>
      <c r="AB437"/>
      <c r="AC437"/>
      <c r="AD437"/>
      <c r="AE437"/>
      <c r="AF437"/>
      <c r="AG437"/>
      <c r="AH437"/>
      <c r="AI437"/>
      <c r="AJ437"/>
      <c r="AK437"/>
      <c r="AM437"/>
      <c r="AN437" s="41" t="s">
        <v>121</v>
      </c>
      <c r="AO437" s="70">
        <v>0</v>
      </c>
      <c r="AP437" s="70">
        <v>0</v>
      </c>
      <c r="AQ437" s="70">
        <v>0</v>
      </c>
      <c r="AR437" s="70">
        <v>0</v>
      </c>
      <c r="AS437" s="70">
        <v>0</v>
      </c>
      <c r="AT437" s="70">
        <v>0</v>
      </c>
      <c r="AU437" s="70">
        <v>0</v>
      </c>
      <c r="AV437" s="71">
        <v>0</v>
      </c>
      <c r="AW437"/>
      <c r="AX437" s="6"/>
    </row>
    <row r="438" spans="3:50" hidden="1" x14ac:dyDescent="0.25">
      <c r="C438" s="40" t="s">
        <v>576</v>
      </c>
      <c r="D438" s="41" t="s">
        <v>119</v>
      </c>
      <c r="E438" s="70">
        <v>0</v>
      </c>
      <c r="F438" s="70">
        <v>0</v>
      </c>
      <c r="G438" s="70">
        <v>0</v>
      </c>
      <c r="H438" s="70">
        <v>0</v>
      </c>
      <c r="I438" s="70">
        <v>0</v>
      </c>
      <c r="J438" s="70">
        <v>0</v>
      </c>
      <c r="K438" s="70">
        <v>0</v>
      </c>
      <c r="L438" s="71">
        <v>0</v>
      </c>
      <c r="M438"/>
      <c r="N438"/>
      <c r="O438"/>
      <c r="P438" s="41" t="s">
        <v>119</v>
      </c>
      <c r="Q438" s="70">
        <v>0</v>
      </c>
      <c r="R438" s="70">
        <v>0</v>
      </c>
      <c r="S438" s="70">
        <v>0</v>
      </c>
      <c r="T438" s="70">
        <v>0</v>
      </c>
      <c r="U438" s="70">
        <v>0</v>
      </c>
      <c r="V438" s="70">
        <v>0</v>
      </c>
      <c r="W438" s="70">
        <v>0</v>
      </c>
      <c r="X438" s="254">
        <v>0</v>
      </c>
      <c r="Y438"/>
      <c r="AA438"/>
      <c r="AB438"/>
      <c r="AC438"/>
      <c r="AD438"/>
      <c r="AE438"/>
      <c r="AF438"/>
      <c r="AG438"/>
      <c r="AH438"/>
      <c r="AI438"/>
      <c r="AJ438"/>
      <c r="AK438"/>
      <c r="AM438"/>
      <c r="AN438" s="41" t="s">
        <v>119</v>
      </c>
      <c r="AO438" s="70">
        <v>0</v>
      </c>
      <c r="AP438" s="70">
        <v>0</v>
      </c>
      <c r="AQ438" s="70">
        <v>0</v>
      </c>
      <c r="AR438" s="70">
        <v>0</v>
      </c>
      <c r="AS438" s="70">
        <v>0</v>
      </c>
      <c r="AT438" s="70">
        <v>0</v>
      </c>
      <c r="AU438" s="70">
        <v>0</v>
      </c>
      <c r="AV438" s="71">
        <v>0</v>
      </c>
      <c r="AW438"/>
      <c r="AX438" s="6"/>
    </row>
    <row r="439" spans="3:50" x14ac:dyDescent="0.25">
      <c r="C439" s="40" t="s">
        <v>575</v>
      </c>
      <c r="D439" s="41" t="s">
        <v>118</v>
      </c>
      <c r="E439" s="70">
        <v>6.69667424364966E-3</v>
      </c>
      <c r="F439" s="70">
        <v>1.7073435768862916E-2</v>
      </c>
      <c r="G439" s="70">
        <v>1.8006464771504423E-2</v>
      </c>
      <c r="H439" s="70">
        <v>0</v>
      </c>
      <c r="I439" s="70">
        <v>0</v>
      </c>
      <c r="J439" s="70">
        <v>0</v>
      </c>
      <c r="K439" s="70">
        <v>0</v>
      </c>
      <c r="L439" s="71">
        <v>0</v>
      </c>
      <c r="M439"/>
      <c r="N439"/>
      <c r="O439"/>
      <c r="P439" s="41" t="s">
        <v>118</v>
      </c>
      <c r="Q439" s="70">
        <v>4.1180746842459318E-3</v>
      </c>
      <c r="R439" s="70">
        <v>1.1655625244019953E-2</v>
      </c>
      <c r="S439" s="70">
        <v>1.2570894728685554E-2</v>
      </c>
      <c r="T439" s="70">
        <v>0</v>
      </c>
      <c r="U439" s="70">
        <v>0</v>
      </c>
      <c r="V439" s="70">
        <v>0</v>
      </c>
      <c r="W439" s="70">
        <v>0</v>
      </c>
      <c r="X439" s="254">
        <v>0</v>
      </c>
      <c r="Y439"/>
      <c r="AA439"/>
      <c r="AB439"/>
      <c r="AC439"/>
      <c r="AD439"/>
      <c r="AE439"/>
      <c r="AF439"/>
      <c r="AG439"/>
      <c r="AH439"/>
      <c r="AI439"/>
      <c r="AJ439"/>
      <c r="AK439"/>
      <c r="AM439"/>
      <c r="AN439" s="41" t="s">
        <v>118</v>
      </c>
      <c r="AO439" s="70">
        <v>4.3244661421459789E-3</v>
      </c>
      <c r="AP439" s="70">
        <v>1.0408170739306345E-2</v>
      </c>
      <c r="AQ439" s="70">
        <v>1.2622473675243273E-2</v>
      </c>
      <c r="AR439" s="70">
        <v>0</v>
      </c>
      <c r="AS439" s="70">
        <v>0</v>
      </c>
      <c r="AT439" s="70">
        <v>0</v>
      </c>
      <c r="AU439" s="70">
        <v>0</v>
      </c>
      <c r="AV439" s="71">
        <v>0</v>
      </c>
      <c r="AW439"/>
      <c r="AX439" s="6"/>
    </row>
    <row r="440" spans="3:50" x14ac:dyDescent="0.25">
      <c r="C440" s="40" t="s">
        <v>575</v>
      </c>
      <c r="D440" s="41" t="s">
        <v>74</v>
      </c>
      <c r="E440" s="70">
        <v>9.7581134189837701E-3</v>
      </c>
      <c r="F440" s="70">
        <v>7.0890512544405562E-3</v>
      </c>
      <c r="G440" s="70">
        <v>1.1507940126003188E-2</v>
      </c>
      <c r="H440" s="70">
        <v>0</v>
      </c>
      <c r="I440" s="70">
        <v>0</v>
      </c>
      <c r="J440" s="70">
        <v>0</v>
      </c>
      <c r="K440" s="70">
        <v>0</v>
      </c>
      <c r="L440" s="71">
        <v>0</v>
      </c>
      <c r="M440"/>
      <c r="N440"/>
      <c r="O440"/>
      <c r="P440" s="41" t="s">
        <v>74</v>
      </c>
      <c r="Q440" s="70">
        <v>9.6721967688936806E-3</v>
      </c>
      <c r="R440" s="70">
        <v>7.4619883329920889E-3</v>
      </c>
      <c r="S440" s="70">
        <v>1.2108852998960039E-2</v>
      </c>
      <c r="T440" s="70">
        <v>0</v>
      </c>
      <c r="U440" s="70">
        <v>0</v>
      </c>
      <c r="V440" s="70">
        <v>0</v>
      </c>
      <c r="W440" s="70">
        <v>0</v>
      </c>
      <c r="X440" s="254">
        <v>0</v>
      </c>
      <c r="Y440"/>
      <c r="AA440"/>
      <c r="AB440"/>
      <c r="AC440"/>
      <c r="AD440"/>
      <c r="AE440"/>
      <c r="AF440"/>
      <c r="AG440"/>
      <c r="AH440"/>
      <c r="AI440"/>
      <c r="AJ440"/>
      <c r="AK440"/>
      <c r="AM440"/>
      <c r="AN440" s="41" t="s">
        <v>74</v>
      </c>
      <c r="AO440" s="70">
        <v>5.8982480435712543E-3</v>
      </c>
      <c r="AP440" s="70">
        <v>4.2798493191537178E-3</v>
      </c>
      <c r="AQ440" s="70">
        <v>8.6390473051258816E-3</v>
      </c>
      <c r="AR440" s="70">
        <v>0</v>
      </c>
      <c r="AS440" s="70">
        <v>0</v>
      </c>
      <c r="AT440" s="70">
        <v>0</v>
      </c>
      <c r="AU440" s="70">
        <v>0</v>
      </c>
      <c r="AV440" s="71">
        <v>0</v>
      </c>
      <c r="AW440"/>
      <c r="AX440" s="6"/>
    </row>
    <row r="441" spans="3:50" x14ac:dyDescent="0.25">
      <c r="C441" s="40" t="s">
        <v>575</v>
      </c>
      <c r="D441" s="41" t="s">
        <v>168</v>
      </c>
      <c r="E441" s="70">
        <v>4.5148802570146931E-3</v>
      </c>
      <c r="F441" s="70">
        <v>6.755823008660556E-3</v>
      </c>
      <c r="G441" s="70">
        <v>6.7317465716984224E-3</v>
      </c>
      <c r="H441" s="70">
        <v>0</v>
      </c>
      <c r="I441" s="70">
        <v>0</v>
      </c>
      <c r="J441" s="70">
        <v>0</v>
      </c>
      <c r="K441" s="70">
        <v>0</v>
      </c>
      <c r="L441" s="71">
        <v>0</v>
      </c>
      <c r="M441"/>
      <c r="N441"/>
      <c r="O441"/>
      <c r="P441" s="41" t="s">
        <v>168</v>
      </c>
      <c r="Q441" s="70">
        <v>4.5961214847148419E-3</v>
      </c>
      <c r="R441" s="70">
        <v>6.48954784179725E-3</v>
      </c>
      <c r="S441" s="70">
        <v>5.7792790946170824E-3</v>
      </c>
      <c r="T441" s="70">
        <v>0</v>
      </c>
      <c r="U441" s="70">
        <v>0</v>
      </c>
      <c r="V441" s="70">
        <v>0</v>
      </c>
      <c r="W441" s="70">
        <v>0</v>
      </c>
      <c r="X441" s="254">
        <v>0</v>
      </c>
      <c r="Y441"/>
      <c r="AA441"/>
      <c r="AB441"/>
      <c r="AC441"/>
      <c r="AD441"/>
      <c r="AE441"/>
      <c r="AF441"/>
      <c r="AG441"/>
      <c r="AH441"/>
      <c r="AI441"/>
      <c r="AJ441"/>
      <c r="AK441"/>
      <c r="AM441"/>
      <c r="AN441" s="41" t="s">
        <v>168</v>
      </c>
      <c r="AO441" s="70">
        <v>4.8157659847339312E-3</v>
      </c>
      <c r="AP441" s="70">
        <v>7.3435590621574254E-3</v>
      </c>
      <c r="AQ441" s="70">
        <v>6.7631920399761902E-3</v>
      </c>
      <c r="AR441" s="70">
        <v>0</v>
      </c>
      <c r="AS441" s="70">
        <v>0</v>
      </c>
      <c r="AT441" s="70">
        <v>0</v>
      </c>
      <c r="AU441" s="70">
        <v>0</v>
      </c>
      <c r="AV441" s="71">
        <v>0</v>
      </c>
      <c r="AW441"/>
      <c r="AX441" s="6"/>
    </row>
    <row r="442" spans="3:50" x14ac:dyDescent="0.25">
      <c r="C442" s="40" t="s">
        <v>575</v>
      </c>
      <c r="D442" s="41" t="s">
        <v>75</v>
      </c>
      <c r="E442" s="70">
        <v>0.16443878692700262</v>
      </c>
      <c r="F442" s="70">
        <v>0.20550777732796469</v>
      </c>
      <c r="G442" s="70">
        <v>0.20258906316197592</v>
      </c>
      <c r="H442" s="70">
        <v>0</v>
      </c>
      <c r="I442" s="70">
        <v>0</v>
      </c>
      <c r="J442" s="70">
        <v>0</v>
      </c>
      <c r="K442" s="70">
        <v>0</v>
      </c>
      <c r="L442" s="71">
        <v>0</v>
      </c>
      <c r="M442"/>
      <c r="N442"/>
      <c r="O442"/>
      <c r="P442" s="41" t="s">
        <v>75</v>
      </c>
      <c r="Q442" s="70">
        <v>0.11943359684954417</v>
      </c>
      <c r="R442" s="70">
        <v>0.15761065847481384</v>
      </c>
      <c r="S442" s="70">
        <v>0.15720405921889341</v>
      </c>
      <c r="T442" s="70">
        <v>0</v>
      </c>
      <c r="U442" s="70">
        <v>0</v>
      </c>
      <c r="V442" s="70">
        <v>0</v>
      </c>
      <c r="W442" s="70">
        <v>0</v>
      </c>
      <c r="X442" s="254">
        <v>0</v>
      </c>
      <c r="Y442"/>
      <c r="AA442"/>
      <c r="AB442"/>
      <c r="AC442"/>
      <c r="AD442"/>
      <c r="AE442"/>
      <c r="AF442"/>
      <c r="AG442"/>
      <c r="AH442"/>
      <c r="AI442"/>
      <c r="AJ442"/>
      <c r="AK442"/>
      <c r="AM442"/>
      <c r="AN442" s="41" t="s">
        <v>75</v>
      </c>
      <c r="AO442" s="70">
        <v>0.14159923703624433</v>
      </c>
      <c r="AP442" s="70">
        <v>0.18046869618100156</v>
      </c>
      <c r="AQ442" s="70">
        <v>0.17803633699100244</v>
      </c>
      <c r="AR442" s="70">
        <v>0</v>
      </c>
      <c r="AS442" s="70">
        <v>0</v>
      </c>
      <c r="AT442" s="70">
        <v>0</v>
      </c>
      <c r="AU442" s="70">
        <v>0</v>
      </c>
      <c r="AV442" s="71">
        <v>0</v>
      </c>
      <c r="AW442"/>
      <c r="AX442" s="6"/>
    </row>
    <row r="443" spans="3:50" x14ac:dyDescent="0.25">
      <c r="C443" s="40" t="s">
        <v>575</v>
      </c>
      <c r="D443" s="41" t="s">
        <v>130</v>
      </c>
      <c r="E443" s="70">
        <v>7.6123906978942633E-3</v>
      </c>
      <c r="F443" s="70">
        <v>5.3801413073002414E-3</v>
      </c>
      <c r="G443" s="70">
        <v>2.0442595115998849E-3</v>
      </c>
      <c r="H443" s="70">
        <v>0</v>
      </c>
      <c r="I443" s="70">
        <v>0</v>
      </c>
      <c r="J443" s="70">
        <v>0</v>
      </c>
      <c r="K443" s="70">
        <v>0</v>
      </c>
      <c r="L443" s="71">
        <v>0</v>
      </c>
      <c r="M443"/>
      <c r="N443"/>
      <c r="O443"/>
      <c r="P443" s="41" t="s">
        <v>130</v>
      </c>
      <c r="Q443" s="70">
        <v>4.550868576842569E-3</v>
      </c>
      <c r="R443" s="70">
        <v>3.5063877025550199E-3</v>
      </c>
      <c r="S443" s="70">
        <v>1.3646891771412215E-3</v>
      </c>
      <c r="T443" s="70">
        <v>0</v>
      </c>
      <c r="U443" s="70">
        <v>0</v>
      </c>
      <c r="V443" s="70">
        <v>0</v>
      </c>
      <c r="W443" s="70">
        <v>0</v>
      </c>
      <c r="X443" s="254">
        <v>0</v>
      </c>
      <c r="Y443"/>
      <c r="AA443"/>
      <c r="AB443"/>
      <c r="AC443"/>
      <c r="AD443"/>
      <c r="AE443"/>
      <c r="AF443"/>
      <c r="AG443"/>
      <c r="AH443"/>
      <c r="AI443"/>
      <c r="AJ443"/>
      <c r="AK443"/>
      <c r="AM443"/>
      <c r="AN443" s="41" t="s">
        <v>130</v>
      </c>
      <c r="AO443" s="70">
        <v>7.6644387956041806E-3</v>
      </c>
      <c r="AP443" s="70">
        <v>5.3258668693152824E-3</v>
      </c>
      <c r="AQ443" s="70">
        <v>1.9417941488453013E-3</v>
      </c>
      <c r="AR443" s="70">
        <v>0</v>
      </c>
      <c r="AS443" s="70">
        <v>0</v>
      </c>
      <c r="AT443" s="70">
        <v>0</v>
      </c>
      <c r="AU443" s="70">
        <v>0</v>
      </c>
      <c r="AV443" s="71">
        <v>0</v>
      </c>
      <c r="AW443"/>
      <c r="AX443" s="6"/>
    </row>
    <row r="444" spans="3:50" hidden="1" x14ac:dyDescent="0.25">
      <c r="C444" s="40" t="s">
        <v>576</v>
      </c>
      <c r="D444" s="41" t="s">
        <v>144</v>
      </c>
      <c r="E444" s="70">
        <v>0</v>
      </c>
      <c r="F444" s="70">
        <v>0</v>
      </c>
      <c r="G444" s="70">
        <v>0</v>
      </c>
      <c r="H444" s="70">
        <v>0</v>
      </c>
      <c r="I444" s="70">
        <v>0</v>
      </c>
      <c r="J444" s="70">
        <v>0</v>
      </c>
      <c r="K444" s="70">
        <v>0</v>
      </c>
      <c r="L444" s="71">
        <v>0</v>
      </c>
      <c r="M444"/>
      <c r="N444"/>
      <c r="O444"/>
      <c r="P444" s="41" t="s">
        <v>144</v>
      </c>
      <c r="Q444" s="70">
        <v>0</v>
      </c>
      <c r="R444" s="70">
        <v>0</v>
      </c>
      <c r="S444" s="70">
        <v>0</v>
      </c>
      <c r="T444" s="70">
        <v>0</v>
      </c>
      <c r="U444" s="70">
        <v>0</v>
      </c>
      <c r="V444" s="70">
        <v>0</v>
      </c>
      <c r="W444" s="70">
        <v>0</v>
      </c>
      <c r="X444" s="254">
        <v>0</v>
      </c>
      <c r="Y444"/>
      <c r="AA444"/>
      <c r="AB444"/>
      <c r="AC444"/>
      <c r="AD444"/>
      <c r="AE444"/>
      <c r="AF444"/>
      <c r="AG444"/>
      <c r="AH444"/>
      <c r="AI444"/>
      <c r="AJ444"/>
      <c r="AK444"/>
      <c r="AM444"/>
      <c r="AN444" s="41" t="s">
        <v>144</v>
      </c>
      <c r="AO444" s="70">
        <v>0</v>
      </c>
      <c r="AP444" s="70">
        <v>0</v>
      </c>
      <c r="AQ444" s="70">
        <v>0</v>
      </c>
      <c r="AR444" s="70">
        <v>0</v>
      </c>
      <c r="AS444" s="70">
        <v>0</v>
      </c>
      <c r="AT444" s="70">
        <v>0</v>
      </c>
      <c r="AU444" s="70">
        <v>0</v>
      </c>
      <c r="AV444" s="71">
        <v>0</v>
      </c>
      <c r="AW444"/>
      <c r="AX444" s="6"/>
    </row>
    <row r="445" spans="3:50" x14ac:dyDescent="0.25">
      <c r="C445" s="40" t="s">
        <v>575</v>
      </c>
      <c r="D445" s="41" t="s">
        <v>422</v>
      </c>
      <c r="E445" s="70">
        <v>3.5274990367857311E-3</v>
      </c>
      <c r="F445" s="70">
        <v>3.1327405080482417E-3</v>
      </c>
      <c r="G445" s="70">
        <v>0</v>
      </c>
      <c r="H445" s="70">
        <v>0</v>
      </c>
      <c r="I445" s="70">
        <v>0</v>
      </c>
      <c r="J445" s="70">
        <v>0</v>
      </c>
      <c r="K445" s="70">
        <v>0</v>
      </c>
      <c r="L445" s="71">
        <v>0</v>
      </c>
      <c r="M445"/>
      <c r="N445"/>
      <c r="O445"/>
      <c r="P445" s="41" t="s">
        <v>422</v>
      </c>
      <c r="Q445" s="70">
        <v>1.7366359573643632E-3</v>
      </c>
      <c r="R445" s="70">
        <v>1.6810100818932651E-3</v>
      </c>
      <c r="S445" s="70">
        <v>0</v>
      </c>
      <c r="T445" s="70">
        <v>0</v>
      </c>
      <c r="U445" s="70">
        <v>0</v>
      </c>
      <c r="V445" s="70">
        <v>0</v>
      </c>
      <c r="W445" s="70">
        <v>0</v>
      </c>
      <c r="X445" s="254">
        <v>0</v>
      </c>
      <c r="Y445"/>
      <c r="AA445"/>
      <c r="AB445"/>
      <c r="AC445"/>
      <c r="AD445"/>
      <c r="AE445"/>
      <c r="AF445"/>
      <c r="AG445"/>
      <c r="AH445"/>
      <c r="AI445"/>
      <c r="AJ445"/>
      <c r="AK445"/>
      <c r="AM445"/>
      <c r="AN445" s="41" t="s">
        <v>422</v>
      </c>
      <c r="AO445" s="70">
        <v>2.6398490667909665E-3</v>
      </c>
      <c r="AP445" s="70">
        <v>2.3050160243836743E-3</v>
      </c>
      <c r="AQ445" s="70">
        <v>0</v>
      </c>
      <c r="AR445" s="70">
        <v>0</v>
      </c>
      <c r="AS445" s="70">
        <v>0</v>
      </c>
      <c r="AT445" s="70">
        <v>0</v>
      </c>
      <c r="AU445" s="70">
        <v>0</v>
      </c>
      <c r="AV445" s="71">
        <v>0</v>
      </c>
      <c r="AW445"/>
      <c r="AX445" s="6"/>
    </row>
    <row r="446" spans="3:50" hidden="1" x14ac:dyDescent="0.25">
      <c r="C446" s="40" t="s">
        <v>576</v>
      </c>
      <c r="D446" s="41" t="s">
        <v>76</v>
      </c>
      <c r="E446" s="70">
        <v>0</v>
      </c>
      <c r="F446" s="70">
        <v>0</v>
      </c>
      <c r="G446" s="70">
        <v>0</v>
      </c>
      <c r="H446" s="70">
        <v>0</v>
      </c>
      <c r="I446" s="70">
        <v>0</v>
      </c>
      <c r="J446" s="70">
        <v>0</v>
      </c>
      <c r="K446" s="70">
        <v>0</v>
      </c>
      <c r="L446" s="71">
        <v>0</v>
      </c>
      <c r="M446"/>
      <c r="N446"/>
      <c r="O446"/>
      <c r="P446" s="41" t="s">
        <v>76</v>
      </c>
      <c r="Q446" s="70">
        <v>0</v>
      </c>
      <c r="R446" s="70">
        <v>0</v>
      </c>
      <c r="S446" s="70">
        <v>0</v>
      </c>
      <c r="T446" s="70">
        <v>0</v>
      </c>
      <c r="U446" s="70">
        <v>0</v>
      </c>
      <c r="V446" s="70">
        <v>0</v>
      </c>
      <c r="W446" s="70">
        <v>0</v>
      </c>
      <c r="X446" s="254">
        <v>0</v>
      </c>
      <c r="Y446"/>
      <c r="AA446"/>
      <c r="AB446"/>
      <c r="AC446"/>
      <c r="AD446"/>
      <c r="AE446"/>
      <c r="AF446"/>
      <c r="AG446"/>
      <c r="AH446"/>
      <c r="AI446"/>
      <c r="AJ446"/>
      <c r="AK446"/>
      <c r="AM446"/>
      <c r="AN446" s="41" t="s">
        <v>76</v>
      </c>
      <c r="AO446" s="70">
        <v>0</v>
      </c>
      <c r="AP446" s="70">
        <v>0</v>
      </c>
      <c r="AQ446" s="70">
        <v>0</v>
      </c>
      <c r="AR446" s="70">
        <v>0</v>
      </c>
      <c r="AS446" s="70">
        <v>0</v>
      </c>
      <c r="AT446" s="70">
        <v>0</v>
      </c>
      <c r="AU446" s="70">
        <v>0</v>
      </c>
      <c r="AV446" s="71">
        <v>0</v>
      </c>
      <c r="AW446"/>
      <c r="AX446" s="6"/>
    </row>
    <row r="447" spans="3:50" hidden="1" x14ac:dyDescent="0.25">
      <c r="C447" s="40" t="s">
        <v>576</v>
      </c>
      <c r="D447" s="41" t="s">
        <v>123</v>
      </c>
      <c r="E447" s="70">
        <v>0</v>
      </c>
      <c r="F447" s="70">
        <v>0</v>
      </c>
      <c r="G447" s="70">
        <v>0</v>
      </c>
      <c r="H447" s="70">
        <v>0</v>
      </c>
      <c r="I447" s="70">
        <v>0</v>
      </c>
      <c r="J447" s="70">
        <v>0</v>
      </c>
      <c r="K447" s="70">
        <v>0</v>
      </c>
      <c r="L447" s="71">
        <v>0</v>
      </c>
      <c r="M447"/>
      <c r="N447"/>
      <c r="O447"/>
      <c r="P447" s="41" t="s">
        <v>123</v>
      </c>
      <c r="Q447" s="70">
        <v>0</v>
      </c>
      <c r="R447" s="70">
        <v>0</v>
      </c>
      <c r="S447" s="70">
        <v>0</v>
      </c>
      <c r="T447" s="70">
        <v>0</v>
      </c>
      <c r="U447" s="70">
        <v>0</v>
      </c>
      <c r="V447" s="70">
        <v>0</v>
      </c>
      <c r="W447" s="70">
        <v>0</v>
      </c>
      <c r="X447" s="254">
        <v>0</v>
      </c>
      <c r="Y447"/>
      <c r="AA447"/>
      <c r="AB447"/>
      <c r="AC447"/>
      <c r="AD447"/>
      <c r="AE447"/>
      <c r="AF447"/>
      <c r="AG447"/>
      <c r="AH447"/>
      <c r="AI447"/>
      <c r="AJ447"/>
      <c r="AK447"/>
      <c r="AM447"/>
      <c r="AN447" s="41" t="s">
        <v>123</v>
      </c>
      <c r="AO447" s="70">
        <v>0</v>
      </c>
      <c r="AP447" s="70">
        <v>0</v>
      </c>
      <c r="AQ447" s="70">
        <v>0</v>
      </c>
      <c r="AR447" s="70">
        <v>0</v>
      </c>
      <c r="AS447" s="70">
        <v>0</v>
      </c>
      <c r="AT447" s="70">
        <v>0</v>
      </c>
      <c r="AU447" s="70">
        <v>0</v>
      </c>
      <c r="AV447" s="71">
        <v>0</v>
      </c>
      <c r="AW447"/>
      <c r="AX447" s="6"/>
    </row>
    <row r="448" spans="3:50" x14ac:dyDescent="0.25">
      <c r="C448" s="40" t="s">
        <v>575</v>
      </c>
      <c r="D448" s="41" t="s">
        <v>77</v>
      </c>
      <c r="E448" s="70">
        <v>1.5885689793199851E-2</v>
      </c>
      <c r="F448" s="70">
        <v>1.9150578931807941E-2</v>
      </c>
      <c r="G448" s="70">
        <v>6.8120213118168706E-3</v>
      </c>
      <c r="H448" s="70">
        <v>0</v>
      </c>
      <c r="I448" s="70">
        <v>0</v>
      </c>
      <c r="J448" s="70">
        <v>0</v>
      </c>
      <c r="K448" s="70">
        <v>0</v>
      </c>
      <c r="L448" s="71">
        <v>0</v>
      </c>
      <c r="M448"/>
      <c r="N448"/>
      <c r="O448"/>
      <c r="P448" s="41" t="s">
        <v>77</v>
      </c>
      <c r="Q448" s="70">
        <v>1.0053098789543252E-2</v>
      </c>
      <c r="R448" s="70">
        <v>1.7111137991854503E-2</v>
      </c>
      <c r="S448" s="70">
        <v>6.7803112725340758E-3</v>
      </c>
      <c r="T448" s="70">
        <v>0</v>
      </c>
      <c r="U448" s="70">
        <v>0</v>
      </c>
      <c r="V448" s="70">
        <v>0</v>
      </c>
      <c r="W448" s="70">
        <v>0</v>
      </c>
      <c r="X448" s="254">
        <v>0</v>
      </c>
      <c r="Y448"/>
      <c r="AA448"/>
      <c r="AB448"/>
      <c r="AC448"/>
      <c r="AD448"/>
      <c r="AE448"/>
      <c r="AF448"/>
      <c r="AG448"/>
      <c r="AH448"/>
      <c r="AI448"/>
      <c r="AJ448"/>
      <c r="AK448"/>
      <c r="AM448"/>
      <c r="AN448" s="41" t="s">
        <v>77</v>
      </c>
      <c r="AO448" s="70">
        <v>1.7057300690514227E-2</v>
      </c>
      <c r="AP448" s="70">
        <v>2.2469788202860594E-2</v>
      </c>
      <c r="AQ448" s="70">
        <v>8.086132947467687E-3</v>
      </c>
      <c r="AR448" s="70">
        <v>0</v>
      </c>
      <c r="AS448" s="70">
        <v>0</v>
      </c>
      <c r="AT448" s="70">
        <v>0</v>
      </c>
      <c r="AU448" s="70">
        <v>0</v>
      </c>
      <c r="AV448" s="71">
        <v>0</v>
      </c>
      <c r="AW448"/>
      <c r="AX448" s="6"/>
    </row>
    <row r="449" spans="3:50" x14ac:dyDescent="0.25">
      <c r="C449" s="40" t="s">
        <v>575</v>
      </c>
      <c r="D449" s="41" t="s">
        <v>148</v>
      </c>
      <c r="E449" s="70">
        <v>2.5878943272130083E-3</v>
      </c>
      <c r="F449" s="70">
        <v>4.7944550384042654E-3</v>
      </c>
      <c r="G449" s="70">
        <v>1.4629844428063078E-3</v>
      </c>
      <c r="H449" s="70">
        <v>0</v>
      </c>
      <c r="I449" s="70">
        <v>0</v>
      </c>
      <c r="J449" s="70">
        <v>0</v>
      </c>
      <c r="K449" s="70">
        <v>0</v>
      </c>
      <c r="L449" s="71">
        <v>0</v>
      </c>
      <c r="M449"/>
      <c r="N449"/>
      <c r="O449"/>
      <c r="P449" s="41" t="s">
        <v>148</v>
      </c>
      <c r="Q449" s="70">
        <v>1.4704382417264914E-3</v>
      </c>
      <c r="R449" s="70">
        <v>2.9358316864997063E-3</v>
      </c>
      <c r="S449" s="70">
        <v>9.1608608218694365E-4</v>
      </c>
      <c r="T449" s="70">
        <v>0</v>
      </c>
      <c r="U449" s="70">
        <v>0</v>
      </c>
      <c r="V449" s="70">
        <v>0</v>
      </c>
      <c r="W449" s="70">
        <v>0</v>
      </c>
      <c r="X449" s="254">
        <v>0</v>
      </c>
      <c r="Y449"/>
      <c r="AA449"/>
      <c r="AB449"/>
      <c r="AC449"/>
      <c r="AD449"/>
      <c r="AE449"/>
      <c r="AF449"/>
      <c r="AG449"/>
      <c r="AH449"/>
      <c r="AI449"/>
      <c r="AJ449"/>
      <c r="AK449"/>
      <c r="AM449"/>
      <c r="AN449" s="41" t="s">
        <v>148</v>
      </c>
      <c r="AO449" s="70">
        <v>2.7616947373893053E-3</v>
      </c>
      <c r="AP449" s="70">
        <v>5.0304370325882199E-3</v>
      </c>
      <c r="AQ449" s="70">
        <v>1.4729117002167879E-3</v>
      </c>
      <c r="AR449" s="70">
        <v>0</v>
      </c>
      <c r="AS449" s="70">
        <v>0</v>
      </c>
      <c r="AT449" s="70">
        <v>0</v>
      </c>
      <c r="AU449" s="70">
        <v>0</v>
      </c>
      <c r="AV449" s="71">
        <v>0</v>
      </c>
      <c r="AW449"/>
      <c r="AX449" s="6"/>
    </row>
    <row r="450" spans="3:50" x14ac:dyDescent="0.25">
      <c r="C450" s="40" t="s">
        <v>575</v>
      </c>
      <c r="D450" s="41" t="s">
        <v>78</v>
      </c>
      <c r="E450" s="70">
        <v>8.9262447409408675E-3</v>
      </c>
      <c r="F450" s="70">
        <v>6.5310829287353565E-3</v>
      </c>
      <c r="G450" s="70">
        <v>1.0912943046877753E-2</v>
      </c>
      <c r="H450" s="70">
        <v>0</v>
      </c>
      <c r="I450" s="70">
        <v>0</v>
      </c>
      <c r="J450" s="70">
        <v>0</v>
      </c>
      <c r="K450" s="70">
        <v>0</v>
      </c>
      <c r="L450" s="71">
        <v>0</v>
      </c>
      <c r="M450"/>
      <c r="N450"/>
      <c r="O450"/>
      <c r="P450" s="41" t="s">
        <v>78</v>
      </c>
      <c r="Q450" s="70">
        <v>1.075485964834961E-2</v>
      </c>
      <c r="R450" s="70">
        <v>5.860311258546724E-3</v>
      </c>
      <c r="S450" s="70">
        <v>1.1463241513680082E-2</v>
      </c>
      <c r="T450" s="70">
        <v>0</v>
      </c>
      <c r="U450" s="70">
        <v>0</v>
      </c>
      <c r="V450" s="70">
        <v>0</v>
      </c>
      <c r="W450" s="70">
        <v>0</v>
      </c>
      <c r="X450" s="254">
        <v>0</v>
      </c>
      <c r="Y450"/>
      <c r="AA450"/>
      <c r="AB450"/>
      <c r="AC450"/>
      <c r="AD450"/>
      <c r="AE450"/>
      <c r="AF450"/>
      <c r="AG450"/>
      <c r="AH450"/>
      <c r="AI450"/>
      <c r="AJ450"/>
      <c r="AK450"/>
      <c r="AM450"/>
      <c r="AN450" s="41" t="s">
        <v>78</v>
      </c>
      <c r="AO450" s="70">
        <v>1.1953952701777536E-2</v>
      </c>
      <c r="AP450" s="70">
        <v>6.1481447800719223E-3</v>
      </c>
      <c r="AQ450" s="70">
        <v>1.0807642622443339E-2</v>
      </c>
      <c r="AR450" s="70">
        <v>0</v>
      </c>
      <c r="AS450" s="70">
        <v>0</v>
      </c>
      <c r="AT450" s="70">
        <v>0</v>
      </c>
      <c r="AU450" s="70">
        <v>0</v>
      </c>
      <c r="AV450" s="71">
        <v>0</v>
      </c>
      <c r="AW450"/>
      <c r="AX450" s="6"/>
    </row>
    <row r="451" spans="3:50" hidden="1" x14ac:dyDescent="0.25">
      <c r="C451" s="40" t="s">
        <v>576</v>
      </c>
      <c r="D451" s="41" t="s">
        <v>79</v>
      </c>
      <c r="E451" s="70">
        <v>0</v>
      </c>
      <c r="F451" s="70">
        <v>0</v>
      </c>
      <c r="G451" s="70">
        <v>0</v>
      </c>
      <c r="H451" s="70">
        <v>0</v>
      </c>
      <c r="I451" s="70">
        <v>0</v>
      </c>
      <c r="J451" s="70">
        <v>0</v>
      </c>
      <c r="K451" s="70">
        <v>0</v>
      </c>
      <c r="L451" s="71">
        <v>0</v>
      </c>
      <c r="M451"/>
      <c r="N451"/>
      <c r="O451"/>
      <c r="P451" s="41" t="s">
        <v>79</v>
      </c>
      <c r="Q451" s="70">
        <v>0</v>
      </c>
      <c r="R451" s="70">
        <v>0</v>
      </c>
      <c r="S451" s="70">
        <v>0</v>
      </c>
      <c r="T451" s="70">
        <v>0</v>
      </c>
      <c r="U451" s="70">
        <v>0</v>
      </c>
      <c r="V451" s="70">
        <v>0</v>
      </c>
      <c r="W451" s="70">
        <v>0</v>
      </c>
      <c r="X451" s="254">
        <v>0</v>
      </c>
      <c r="Y451"/>
      <c r="AA451"/>
      <c r="AB451"/>
      <c r="AC451"/>
      <c r="AD451"/>
      <c r="AE451"/>
      <c r="AF451"/>
      <c r="AG451"/>
      <c r="AH451"/>
      <c r="AI451"/>
      <c r="AJ451"/>
      <c r="AK451"/>
      <c r="AM451"/>
      <c r="AN451" s="41" t="s">
        <v>79</v>
      </c>
      <c r="AO451" s="70">
        <v>0</v>
      </c>
      <c r="AP451" s="70">
        <v>0</v>
      </c>
      <c r="AQ451" s="70">
        <v>0</v>
      </c>
      <c r="AR451" s="70">
        <v>0</v>
      </c>
      <c r="AS451" s="70">
        <v>0</v>
      </c>
      <c r="AT451" s="70">
        <v>0</v>
      </c>
      <c r="AU451" s="70">
        <v>0</v>
      </c>
      <c r="AV451" s="71">
        <v>0</v>
      </c>
      <c r="AW451"/>
      <c r="AX451" s="6"/>
    </row>
    <row r="452" spans="3:50" x14ac:dyDescent="0.25">
      <c r="C452" s="40" t="s">
        <v>575</v>
      </c>
      <c r="D452" s="41" t="s">
        <v>55</v>
      </c>
      <c r="E452" s="70">
        <v>0.10454500653208415</v>
      </c>
      <c r="F452" s="70">
        <v>7.7946411231904433E-2</v>
      </c>
      <c r="G452" s="70">
        <v>7.8079610336183616E-2</v>
      </c>
      <c r="H452" s="70">
        <v>0</v>
      </c>
      <c r="I452" s="70">
        <v>0</v>
      </c>
      <c r="J452" s="70">
        <v>0</v>
      </c>
      <c r="K452" s="70">
        <v>0</v>
      </c>
      <c r="L452" s="71">
        <v>0</v>
      </c>
      <c r="M452"/>
      <c r="N452"/>
      <c r="O452"/>
      <c r="P452" s="41" t="s">
        <v>55</v>
      </c>
      <c r="Q452" s="70">
        <v>0.1068435738134013</v>
      </c>
      <c r="R452" s="70">
        <v>8.1391770088237655E-2</v>
      </c>
      <c r="S452" s="70">
        <v>8.0018331291427797E-2</v>
      </c>
      <c r="T452" s="70">
        <v>0</v>
      </c>
      <c r="U452" s="70">
        <v>0</v>
      </c>
      <c r="V452" s="70">
        <v>0</v>
      </c>
      <c r="W452" s="70">
        <v>0</v>
      </c>
      <c r="X452" s="254">
        <v>0</v>
      </c>
      <c r="Y452"/>
      <c r="AA452"/>
      <c r="AB452"/>
      <c r="AC452"/>
      <c r="AD452"/>
      <c r="AE452"/>
      <c r="AF452"/>
      <c r="AG452"/>
      <c r="AH452"/>
      <c r="AI452"/>
      <c r="AJ452"/>
      <c r="AK452"/>
      <c r="AM452"/>
      <c r="AN452" s="41" t="s">
        <v>55</v>
      </c>
      <c r="AO452" s="70">
        <v>8.2872171049028623E-2</v>
      </c>
      <c r="AP452" s="70">
        <v>6.340854578015577E-2</v>
      </c>
      <c r="AQ452" s="70">
        <v>6.2928391020443897E-2</v>
      </c>
      <c r="AR452" s="70">
        <v>0</v>
      </c>
      <c r="AS452" s="70">
        <v>0</v>
      </c>
      <c r="AT452" s="70">
        <v>0</v>
      </c>
      <c r="AU452" s="70">
        <v>0</v>
      </c>
      <c r="AV452" s="71">
        <v>0</v>
      </c>
      <c r="AW452"/>
      <c r="AX452" s="6"/>
    </row>
    <row r="453" spans="3:50" hidden="1" x14ac:dyDescent="0.25">
      <c r="C453" s="40" t="s">
        <v>576</v>
      </c>
      <c r="D453" s="41" t="s">
        <v>149</v>
      </c>
      <c r="E453" s="70">
        <v>0</v>
      </c>
      <c r="F453" s="70">
        <v>0</v>
      </c>
      <c r="G453" s="70">
        <v>0</v>
      </c>
      <c r="H453" s="70">
        <v>0</v>
      </c>
      <c r="I453" s="70">
        <v>0</v>
      </c>
      <c r="J453" s="70">
        <v>0</v>
      </c>
      <c r="K453" s="70">
        <v>0</v>
      </c>
      <c r="L453" s="71">
        <v>0</v>
      </c>
      <c r="M453"/>
      <c r="N453"/>
      <c r="O453"/>
      <c r="P453" s="41" t="s">
        <v>149</v>
      </c>
      <c r="Q453" s="70">
        <v>0</v>
      </c>
      <c r="R453" s="70">
        <v>0</v>
      </c>
      <c r="S453" s="70">
        <v>0</v>
      </c>
      <c r="T453" s="70">
        <v>0</v>
      </c>
      <c r="U453" s="70">
        <v>0</v>
      </c>
      <c r="V453" s="70">
        <v>0</v>
      </c>
      <c r="W453" s="70">
        <v>0</v>
      </c>
      <c r="X453" s="254">
        <v>0</v>
      </c>
      <c r="Y453"/>
      <c r="AA453"/>
      <c r="AB453"/>
      <c r="AC453"/>
      <c r="AD453"/>
      <c r="AE453"/>
      <c r="AF453"/>
      <c r="AG453"/>
      <c r="AH453"/>
      <c r="AI453"/>
      <c r="AJ453"/>
      <c r="AK453"/>
      <c r="AM453"/>
      <c r="AN453" s="41" t="s">
        <v>149</v>
      </c>
      <c r="AO453" s="70">
        <v>0</v>
      </c>
      <c r="AP453" s="70">
        <v>0</v>
      </c>
      <c r="AQ453" s="70">
        <v>0</v>
      </c>
      <c r="AR453" s="70">
        <v>0</v>
      </c>
      <c r="AS453" s="70">
        <v>0</v>
      </c>
      <c r="AT453" s="70">
        <v>0</v>
      </c>
      <c r="AU453" s="70">
        <v>0</v>
      </c>
      <c r="AV453" s="71">
        <v>0</v>
      </c>
      <c r="AW453"/>
      <c r="AX453" s="6"/>
    </row>
    <row r="454" spans="3:50" hidden="1" x14ac:dyDescent="0.25">
      <c r="C454" s="40" t="s">
        <v>576</v>
      </c>
      <c r="D454" s="41" t="s">
        <v>125</v>
      </c>
      <c r="E454" s="70">
        <v>0</v>
      </c>
      <c r="F454" s="70">
        <v>0</v>
      </c>
      <c r="G454" s="70">
        <v>0</v>
      </c>
      <c r="H454" s="70">
        <v>0</v>
      </c>
      <c r="I454" s="70">
        <v>0</v>
      </c>
      <c r="J454" s="70">
        <v>0</v>
      </c>
      <c r="K454" s="70">
        <v>0</v>
      </c>
      <c r="L454" s="71">
        <v>0</v>
      </c>
      <c r="M454"/>
      <c r="N454"/>
      <c r="O454"/>
      <c r="P454" s="41" t="s">
        <v>125</v>
      </c>
      <c r="Q454" s="70">
        <v>0</v>
      </c>
      <c r="R454" s="70">
        <v>0</v>
      </c>
      <c r="S454" s="70">
        <v>0</v>
      </c>
      <c r="T454" s="70">
        <v>0</v>
      </c>
      <c r="U454" s="70">
        <v>0</v>
      </c>
      <c r="V454" s="70">
        <v>0</v>
      </c>
      <c r="W454" s="70">
        <v>0</v>
      </c>
      <c r="X454" s="254">
        <v>0</v>
      </c>
      <c r="Y454"/>
      <c r="AA454"/>
      <c r="AB454"/>
      <c r="AC454"/>
      <c r="AD454"/>
      <c r="AE454"/>
      <c r="AF454"/>
      <c r="AG454"/>
      <c r="AH454"/>
      <c r="AI454"/>
      <c r="AJ454"/>
      <c r="AK454"/>
      <c r="AM454"/>
      <c r="AN454" s="41" t="s">
        <v>125</v>
      </c>
      <c r="AO454" s="70">
        <v>0</v>
      </c>
      <c r="AP454" s="70">
        <v>0</v>
      </c>
      <c r="AQ454" s="70">
        <v>0</v>
      </c>
      <c r="AR454" s="70">
        <v>0</v>
      </c>
      <c r="AS454" s="70">
        <v>0</v>
      </c>
      <c r="AT454" s="70">
        <v>0</v>
      </c>
      <c r="AU454" s="70">
        <v>0</v>
      </c>
      <c r="AV454" s="71">
        <v>0</v>
      </c>
      <c r="AW454"/>
      <c r="AX454" s="6"/>
    </row>
    <row r="455" spans="3:50" x14ac:dyDescent="0.25">
      <c r="C455" s="40" t="s">
        <v>575</v>
      </c>
      <c r="D455" s="41" t="s">
        <v>423</v>
      </c>
      <c r="E455" s="70">
        <v>6.8718547827225415E-3</v>
      </c>
      <c r="F455" s="70">
        <v>0</v>
      </c>
      <c r="G455" s="70">
        <v>0</v>
      </c>
      <c r="H455" s="70">
        <v>0</v>
      </c>
      <c r="I455" s="70">
        <v>0</v>
      </c>
      <c r="J455" s="70">
        <v>0</v>
      </c>
      <c r="K455" s="70">
        <v>0</v>
      </c>
      <c r="L455" s="71">
        <v>0</v>
      </c>
      <c r="M455"/>
      <c r="N455"/>
      <c r="O455"/>
      <c r="P455" s="41" t="s">
        <v>423</v>
      </c>
      <c r="Q455" s="70">
        <v>4.8860451820661828E-3</v>
      </c>
      <c r="R455" s="70">
        <v>0</v>
      </c>
      <c r="S455" s="70">
        <v>0</v>
      </c>
      <c r="T455" s="70">
        <v>0</v>
      </c>
      <c r="U455" s="70">
        <v>0</v>
      </c>
      <c r="V455" s="70">
        <v>0</v>
      </c>
      <c r="W455" s="70">
        <v>0</v>
      </c>
      <c r="X455" s="254">
        <v>0</v>
      </c>
      <c r="Y455"/>
      <c r="AA455"/>
      <c r="AB455"/>
      <c r="AC455"/>
      <c r="AD455"/>
      <c r="AE455"/>
      <c r="AF455"/>
      <c r="AG455"/>
      <c r="AH455"/>
      <c r="AI455"/>
      <c r="AJ455"/>
      <c r="AK455"/>
      <c r="AM455"/>
      <c r="AN455" s="41" t="s">
        <v>423</v>
      </c>
      <c r="AO455" s="70">
        <v>5.0259309118447712E-3</v>
      </c>
      <c r="AP455" s="70">
        <v>0</v>
      </c>
      <c r="AQ455" s="70">
        <v>0</v>
      </c>
      <c r="AR455" s="70">
        <v>0</v>
      </c>
      <c r="AS455" s="70">
        <v>0</v>
      </c>
      <c r="AT455" s="70">
        <v>0</v>
      </c>
      <c r="AU455" s="70">
        <v>0</v>
      </c>
      <c r="AV455" s="71">
        <v>0</v>
      </c>
      <c r="AW455"/>
      <c r="AX455" s="6"/>
    </row>
    <row r="456" spans="3:50" x14ac:dyDescent="0.25">
      <c r="C456" s="40" t="s">
        <v>575</v>
      </c>
      <c r="D456" s="41" t="s">
        <v>80</v>
      </c>
      <c r="E456" s="70">
        <v>2.3888255328120074E-3</v>
      </c>
      <c r="F456" s="70">
        <v>8.9351207533897668E-3</v>
      </c>
      <c r="G456" s="70">
        <v>9.9293733810346344E-3</v>
      </c>
      <c r="H456" s="70">
        <v>0</v>
      </c>
      <c r="I456" s="70">
        <v>0</v>
      </c>
      <c r="J456" s="70">
        <v>0</v>
      </c>
      <c r="K456" s="70">
        <v>0</v>
      </c>
      <c r="L456" s="71">
        <v>0</v>
      </c>
      <c r="M456"/>
      <c r="N456"/>
      <c r="O456"/>
      <c r="P456" s="41" t="s">
        <v>80</v>
      </c>
      <c r="Q456" s="70">
        <v>1.6985093332790905E-3</v>
      </c>
      <c r="R456" s="70">
        <v>6.5038924389894245E-3</v>
      </c>
      <c r="S456" s="70">
        <v>7.6376728907893918E-3</v>
      </c>
      <c r="T456" s="70">
        <v>0</v>
      </c>
      <c r="U456" s="70">
        <v>0</v>
      </c>
      <c r="V456" s="70">
        <v>0</v>
      </c>
      <c r="W456" s="70">
        <v>0</v>
      </c>
      <c r="X456" s="254">
        <v>0</v>
      </c>
      <c r="Y456"/>
      <c r="AA456"/>
      <c r="AB456"/>
      <c r="AC456"/>
      <c r="AD456"/>
      <c r="AE456"/>
      <c r="AF456"/>
      <c r="AG456"/>
      <c r="AH456"/>
      <c r="AI456"/>
      <c r="AJ456"/>
      <c r="AK456"/>
      <c r="AM456"/>
      <c r="AN456" s="41" t="s">
        <v>80</v>
      </c>
      <c r="AO456" s="70">
        <v>2.050459453702603E-3</v>
      </c>
      <c r="AP456" s="70">
        <v>1.2009253626096601E-2</v>
      </c>
      <c r="AQ456" s="70">
        <v>1.0725125430319896E-2</v>
      </c>
      <c r="AR456" s="70">
        <v>0</v>
      </c>
      <c r="AS456" s="70">
        <v>0</v>
      </c>
      <c r="AT456" s="70">
        <v>0</v>
      </c>
      <c r="AU456" s="70">
        <v>0</v>
      </c>
      <c r="AV456" s="71">
        <v>0</v>
      </c>
      <c r="AW456"/>
      <c r="AX456" s="6"/>
    </row>
    <row r="457" spans="3:50" x14ac:dyDescent="0.25">
      <c r="C457" s="40" t="s">
        <v>575</v>
      </c>
      <c r="D457" s="41" t="s">
        <v>81</v>
      </c>
      <c r="E457" s="70">
        <v>0.10448722880519719</v>
      </c>
      <c r="F457" s="70">
        <v>0.1299406280294792</v>
      </c>
      <c r="G457" s="70">
        <v>0.15734547246416397</v>
      </c>
      <c r="H457" s="70">
        <v>0</v>
      </c>
      <c r="I457" s="70">
        <v>0</v>
      </c>
      <c r="J457" s="70">
        <v>0</v>
      </c>
      <c r="K457" s="70">
        <v>0</v>
      </c>
      <c r="L457" s="71">
        <v>0</v>
      </c>
      <c r="M457"/>
      <c r="N457"/>
      <c r="O457"/>
      <c r="P457" s="41" t="s">
        <v>81</v>
      </c>
      <c r="Q457" s="70">
        <v>6.3301905720595367E-2</v>
      </c>
      <c r="R457" s="70">
        <v>8.9481527828817353E-2</v>
      </c>
      <c r="S457" s="70">
        <v>0.1090609180059271</v>
      </c>
      <c r="T457" s="70">
        <v>0</v>
      </c>
      <c r="U457" s="70">
        <v>0</v>
      </c>
      <c r="V457" s="70">
        <v>0</v>
      </c>
      <c r="W457" s="70">
        <v>0</v>
      </c>
      <c r="X457" s="254">
        <v>0</v>
      </c>
      <c r="Y457"/>
      <c r="AA457"/>
      <c r="AB457"/>
      <c r="AC457"/>
      <c r="AD457"/>
      <c r="AE457"/>
      <c r="AF457"/>
      <c r="AG457"/>
      <c r="AH457"/>
      <c r="AI457"/>
      <c r="AJ457"/>
      <c r="AK457"/>
      <c r="AM457"/>
      <c r="AN457" s="41" t="s">
        <v>81</v>
      </c>
      <c r="AO457" s="70">
        <v>9.7030876381497461E-2</v>
      </c>
      <c r="AP457" s="70">
        <v>0.13113231264067438</v>
      </c>
      <c r="AQ457" s="70">
        <v>0.17273070294524845</v>
      </c>
      <c r="AR457" s="70">
        <v>0</v>
      </c>
      <c r="AS457" s="70">
        <v>0</v>
      </c>
      <c r="AT457" s="70">
        <v>0</v>
      </c>
      <c r="AU457" s="70">
        <v>0</v>
      </c>
      <c r="AV457" s="71">
        <v>0</v>
      </c>
      <c r="AW457"/>
      <c r="AX457" s="6"/>
    </row>
    <row r="458" spans="3:50" x14ac:dyDescent="0.25">
      <c r="C458" s="40" t="s">
        <v>575</v>
      </c>
      <c r="D458" s="41" t="s">
        <v>313</v>
      </c>
      <c r="E458" s="70">
        <v>3.5832382992180111E-4</v>
      </c>
      <c r="F458" s="70">
        <v>0</v>
      </c>
      <c r="G458" s="70">
        <v>0</v>
      </c>
      <c r="H458" s="70">
        <v>0</v>
      </c>
      <c r="I458" s="70">
        <v>0</v>
      </c>
      <c r="J458" s="70">
        <v>0</v>
      </c>
      <c r="K458" s="70">
        <v>0</v>
      </c>
      <c r="L458" s="71">
        <v>0</v>
      </c>
      <c r="M458"/>
      <c r="N458"/>
      <c r="O458"/>
      <c r="P458" s="41" t="s">
        <v>313</v>
      </c>
      <c r="Q458" s="70">
        <v>2.4139048606067285E-4</v>
      </c>
      <c r="R458" s="70">
        <v>0</v>
      </c>
      <c r="S458" s="70">
        <v>0</v>
      </c>
      <c r="T458" s="70">
        <v>0</v>
      </c>
      <c r="U458" s="70">
        <v>0</v>
      </c>
      <c r="V458" s="70">
        <v>0</v>
      </c>
      <c r="W458" s="70">
        <v>0</v>
      </c>
      <c r="X458" s="254">
        <v>0</v>
      </c>
      <c r="Y458"/>
      <c r="AA458"/>
      <c r="AB458"/>
      <c r="AC458"/>
      <c r="AD458"/>
      <c r="AE458"/>
      <c r="AF458"/>
      <c r="AG458"/>
      <c r="AH458"/>
      <c r="AI458"/>
      <c r="AJ458"/>
      <c r="AK458"/>
      <c r="AM458"/>
      <c r="AN458" s="41" t="s">
        <v>313</v>
      </c>
      <c r="AO458" s="70">
        <v>4.5282637693817298E-4</v>
      </c>
      <c r="AP458" s="70">
        <v>0</v>
      </c>
      <c r="AQ458" s="70">
        <v>0</v>
      </c>
      <c r="AR458" s="70">
        <v>0</v>
      </c>
      <c r="AS458" s="70">
        <v>0</v>
      </c>
      <c r="AT458" s="70">
        <v>0</v>
      </c>
      <c r="AU458" s="70">
        <v>0</v>
      </c>
      <c r="AV458" s="71">
        <v>0</v>
      </c>
      <c r="AW458"/>
      <c r="AX458" s="6"/>
    </row>
    <row r="459" spans="3:50" x14ac:dyDescent="0.25">
      <c r="C459" s="40" t="s">
        <v>575</v>
      </c>
      <c r="D459" s="41" t="s">
        <v>82</v>
      </c>
      <c r="E459" s="70">
        <v>1.6721778729684054E-4</v>
      </c>
      <c r="F459" s="70">
        <v>0</v>
      </c>
      <c r="G459" s="70">
        <v>0</v>
      </c>
      <c r="H459" s="70">
        <v>0</v>
      </c>
      <c r="I459" s="70">
        <v>0</v>
      </c>
      <c r="J459" s="70">
        <v>0</v>
      </c>
      <c r="K459" s="70">
        <v>0</v>
      </c>
      <c r="L459" s="71">
        <v>0</v>
      </c>
      <c r="M459"/>
      <c r="N459"/>
      <c r="O459"/>
      <c r="P459" s="41" t="s">
        <v>82</v>
      </c>
      <c r="Q459" s="70">
        <v>9.0582731734106231E-5</v>
      </c>
      <c r="R459" s="70">
        <v>0</v>
      </c>
      <c r="S459" s="70">
        <v>0</v>
      </c>
      <c r="T459" s="70">
        <v>0</v>
      </c>
      <c r="U459" s="70">
        <v>0</v>
      </c>
      <c r="V459" s="70">
        <v>0</v>
      </c>
      <c r="W459" s="70">
        <v>0</v>
      </c>
      <c r="X459" s="254">
        <v>0</v>
      </c>
      <c r="Y459"/>
      <c r="AA459"/>
      <c r="AB459"/>
      <c r="AC459"/>
      <c r="AD459"/>
      <c r="AE459"/>
      <c r="AF459"/>
      <c r="AG459"/>
      <c r="AH459"/>
      <c r="AI459"/>
      <c r="AJ459"/>
      <c r="AK459"/>
      <c r="AM459"/>
      <c r="AN459" s="41" t="s">
        <v>82</v>
      </c>
      <c r="AO459" s="70">
        <v>1.375730045713713E-4</v>
      </c>
      <c r="AP459" s="70">
        <v>0</v>
      </c>
      <c r="AQ459" s="70">
        <v>0</v>
      </c>
      <c r="AR459" s="70">
        <v>0</v>
      </c>
      <c r="AS459" s="70">
        <v>0</v>
      </c>
      <c r="AT459" s="70">
        <v>0</v>
      </c>
      <c r="AU459" s="70">
        <v>0</v>
      </c>
      <c r="AV459" s="71">
        <v>0</v>
      </c>
      <c r="AW459"/>
      <c r="AX459" s="6"/>
    </row>
    <row r="460" spans="3:50" hidden="1" x14ac:dyDescent="0.25">
      <c r="C460" s="40" t="s">
        <v>576</v>
      </c>
      <c r="D460" s="41">
        <v>0</v>
      </c>
      <c r="E460" s="70">
        <v>0</v>
      </c>
      <c r="F460" s="70">
        <v>0</v>
      </c>
      <c r="G460" s="70">
        <v>0</v>
      </c>
      <c r="H460" s="70">
        <v>0</v>
      </c>
      <c r="I460" s="70">
        <v>0</v>
      </c>
      <c r="J460" s="70">
        <v>0</v>
      </c>
      <c r="K460" s="70">
        <v>0</v>
      </c>
      <c r="L460" s="71">
        <v>0</v>
      </c>
      <c r="M460"/>
      <c r="N460"/>
      <c r="O460"/>
      <c r="P460" s="41">
        <v>0</v>
      </c>
      <c r="Q460" s="70">
        <v>0</v>
      </c>
      <c r="R460" s="70">
        <v>0</v>
      </c>
      <c r="S460" s="70">
        <v>0</v>
      </c>
      <c r="T460" s="70">
        <v>0</v>
      </c>
      <c r="U460" s="70">
        <v>0</v>
      </c>
      <c r="V460" s="70">
        <v>0</v>
      </c>
      <c r="W460" s="70">
        <v>0</v>
      </c>
      <c r="X460" s="254">
        <v>0</v>
      </c>
      <c r="Y460"/>
      <c r="AA460"/>
      <c r="AB460"/>
      <c r="AC460"/>
      <c r="AD460"/>
      <c r="AE460"/>
      <c r="AF460"/>
      <c r="AG460"/>
      <c r="AH460"/>
      <c r="AI460"/>
      <c r="AJ460"/>
      <c r="AK460"/>
      <c r="AM460"/>
      <c r="AN460" s="41">
        <v>0</v>
      </c>
      <c r="AO460" s="70">
        <v>0</v>
      </c>
      <c r="AP460" s="70">
        <v>0</v>
      </c>
      <c r="AQ460" s="70">
        <v>0</v>
      </c>
      <c r="AR460" s="70">
        <v>0</v>
      </c>
      <c r="AS460" s="70">
        <v>0</v>
      </c>
      <c r="AT460" s="70">
        <v>0</v>
      </c>
      <c r="AU460" s="70">
        <v>0</v>
      </c>
      <c r="AV460" s="71">
        <v>0</v>
      </c>
      <c r="AW460"/>
      <c r="AX460" s="6"/>
    </row>
    <row r="461" spans="3:50" hidden="1" x14ac:dyDescent="0.25">
      <c r="C461" s="40" t="s">
        <v>576</v>
      </c>
      <c r="D461" s="41">
        <v>0</v>
      </c>
      <c r="E461" s="70">
        <v>0</v>
      </c>
      <c r="F461" s="70">
        <v>0</v>
      </c>
      <c r="G461" s="70">
        <v>0</v>
      </c>
      <c r="H461" s="70">
        <v>0</v>
      </c>
      <c r="I461" s="70">
        <v>0</v>
      </c>
      <c r="J461" s="70">
        <v>0</v>
      </c>
      <c r="K461" s="70">
        <v>0</v>
      </c>
      <c r="L461" s="71">
        <v>0</v>
      </c>
      <c r="M461"/>
      <c r="N461"/>
      <c r="O461"/>
      <c r="P461" s="41">
        <v>0</v>
      </c>
      <c r="Q461" s="70">
        <v>0</v>
      </c>
      <c r="R461" s="70">
        <v>0</v>
      </c>
      <c r="S461" s="70">
        <v>0</v>
      </c>
      <c r="T461" s="70">
        <v>0</v>
      </c>
      <c r="U461" s="70">
        <v>0</v>
      </c>
      <c r="V461" s="70">
        <v>0</v>
      </c>
      <c r="W461" s="70">
        <v>0</v>
      </c>
      <c r="X461" s="254">
        <v>0</v>
      </c>
      <c r="Y461"/>
      <c r="AA461"/>
      <c r="AB461"/>
      <c r="AC461"/>
      <c r="AD461"/>
      <c r="AE461"/>
      <c r="AF461"/>
      <c r="AG461"/>
      <c r="AH461"/>
      <c r="AI461"/>
      <c r="AJ461"/>
      <c r="AK461"/>
      <c r="AM461"/>
      <c r="AN461" s="41">
        <v>0</v>
      </c>
      <c r="AO461" s="70">
        <v>0</v>
      </c>
      <c r="AP461" s="70">
        <v>0</v>
      </c>
      <c r="AQ461" s="70">
        <v>0</v>
      </c>
      <c r="AR461" s="70">
        <v>0</v>
      </c>
      <c r="AS461" s="70">
        <v>0</v>
      </c>
      <c r="AT461" s="70">
        <v>0</v>
      </c>
      <c r="AU461" s="70">
        <v>0</v>
      </c>
      <c r="AV461" s="71">
        <v>0</v>
      </c>
      <c r="AW461"/>
      <c r="AX461" s="6"/>
    </row>
    <row r="462" spans="3:50" hidden="1" x14ac:dyDescent="0.25">
      <c r="C462" s="40" t="s">
        <v>576</v>
      </c>
      <c r="D462" s="41">
        <v>0</v>
      </c>
      <c r="E462" s="70">
        <v>0</v>
      </c>
      <c r="F462" s="70">
        <v>0</v>
      </c>
      <c r="G462" s="70">
        <v>0</v>
      </c>
      <c r="H462" s="70">
        <v>0</v>
      </c>
      <c r="I462" s="70">
        <v>0</v>
      </c>
      <c r="J462" s="70">
        <v>0</v>
      </c>
      <c r="K462" s="70">
        <v>0</v>
      </c>
      <c r="L462" s="71">
        <v>0</v>
      </c>
      <c r="M462"/>
      <c r="N462"/>
      <c r="O462"/>
      <c r="P462" s="41">
        <v>0</v>
      </c>
      <c r="Q462" s="70">
        <v>0</v>
      </c>
      <c r="R462" s="70">
        <v>0</v>
      </c>
      <c r="S462" s="70">
        <v>0</v>
      </c>
      <c r="T462" s="70">
        <v>0</v>
      </c>
      <c r="U462" s="70">
        <v>0</v>
      </c>
      <c r="V462" s="70">
        <v>0</v>
      </c>
      <c r="W462" s="70">
        <v>0</v>
      </c>
      <c r="X462" s="254">
        <v>0</v>
      </c>
      <c r="Y462"/>
      <c r="AA462"/>
      <c r="AB462"/>
      <c r="AC462"/>
      <c r="AD462"/>
      <c r="AE462"/>
      <c r="AF462"/>
      <c r="AG462"/>
      <c r="AH462"/>
      <c r="AI462"/>
      <c r="AJ462"/>
      <c r="AK462"/>
      <c r="AM462"/>
      <c r="AN462" s="41">
        <v>0</v>
      </c>
      <c r="AO462" s="70">
        <v>0</v>
      </c>
      <c r="AP462" s="70">
        <v>0</v>
      </c>
      <c r="AQ462" s="70">
        <v>0</v>
      </c>
      <c r="AR462" s="70">
        <v>0</v>
      </c>
      <c r="AS462" s="70">
        <v>0</v>
      </c>
      <c r="AT462" s="70">
        <v>0</v>
      </c>
      <c r="AU462" s="70">
        <v>0</v>
      </c>
      <c r="AV462" s="71">
        <v>0</v>
      </c>
      <c r="AW462"/>
      <c r="AX462" s="6"/>
    </row>
    <row r="463" spans="3:50" hidden="1" x14ac:dyDescent="0.25">
      <c r="C463" s="40" t="s">
        <v>576</v>
      </c>
      <c r="D463" s="41">
        <v>0</v>
      </c>
      <c r="E463" s="70">
        <v>0</v>
      </c>
      <c r="F463" s="70">
        <v>0</v>
      </c>
      <c r="G463" s="70">
        <v>0</v>
      </c>
      <c r="H463" s="70">
        <v>0</v>
      </c>
      <c r="I463" s="70">
        <v>0</v>
      </c>
      <c r="J463" s="70">
        <v>0</v>
      </c>
      <c r="K463" s="70">
        <v>0</v>
      </c>
      <c r="L463" s="71">
        <v>0</v>
      </c>
      <c r="M463"/>
      <c r="N463"/>
      <c r="O463"/>
      <c r="P463" s="41">
        <v>0</v>
      </c>
      <c r="Q463" s="70">
        <v>0</v>
      </c>
      <c r="R463" s="70">
        <v>0</v>
      </c>
      <c r="S463" s="70">
        <v>0</v>
      </c>
      <c r="T463" s="70">
        <v>0</v>
      </c>
      <c r="U463" s="70">
        <v>0</v>
      </c>
      <c r="V463" s="70">
        <v>0</v>
      </c>
      <c r="W463" s="70">
        <v>0</v>
      </c>
      <c r="X463" s="254">
        <v>0</v>
      </c>
      <c r="Y463"/>
      <c r="AA463"/>
      <c r="AB463"/>
      <c r="AC463"/>
      <c r="AD463"/>
      <c r="AE463"/>
      <c r="AF463"/>
      <c r="AG463"/>
      <c r="AH463"/>
      <c r="AI463"/>
      <c r="AJ463"/>
      <c r="AK463"/>
      <c r="AM463"/>
      <c r="AN463" s="41">
        <v>0</v>
      </c>
      <c r="AO463" s="70">
        <v>0</v>
      </c>
      <c r="AP463" s="70">
        <v>0</v>
      </c>
      <c r="AQ463" s="70">
        <v>0</v>
      </c>
      <c r="AR463" s="70">
        <v>0</v>
      </c>
      <c r="AS463" s="70">
        <v>0</v>
      </c>
      <c r="AT463" s="70">
        <v>0</v>
      </c>
      <c r="AU463" s="70">
        <v>0</v>
      </c>
      <c r="AV463" s="71">
        <v>0</v>
      </c>
      <c r="AW463"/>
      <c r="AX463" s="6"/>
    </row>
    <row r="464" spans="3:50" hidden="1" x14ac:dyDescent="0.25">
      <c r="C464" s="40" t="s">
        <v>576</v>
      </c>
      <c r="D464" s="41">
        <v>0</v>
      </c>
      <c r="E464" s="70">
        <v>0</v>
      </c>
      <c r="F464" s="70">
        <v>0</v>
      </c>
      <c r="G464" s="70">
        <v>0</v>
      </c>
      <c r="H464" s="70">
        <v>0</v>
      </c>
      <c r="I464" s="70">
        <v>0</v>
      </c>
      <c r="J464" s="70">
        <v>0</v>
      </c>
      <c r="K464" s="70">
        <v>0</v>
      </c>
      <c r="L464" s="71">
        <v>0</v>
      </c>
      <c r="M464"/>
      <c r="N464"/>
      <c r="O464"/>
      <c r="P464" s="41">
        <v>0</v>
      </c>
      <c r="Q464" s="70">
        <v>0</v>
      </c>
      <c r="R464" s="70">
        <v>0</v>
      </c>
      <c r="S464" s="70">
        <v>0</v>
      </c>
      <c r="T464" s="70">
        <v>0</v>
      </c>
      <c r="U464" s="70">
        <v>0</v>
      </c>
      <c r="V464" s="70">
        <v>0</v>
      </c>
      <c r="W464" s="70">
        <v>0</v>
      </c>
      <c r="X464" s="254">
        <v>0</v>
      </c>
      <c r="Y464"/>
      <c r="AA464"/>
      <c r="AB464"/>
      <c r="AC464"/>
      <c r="AD464"/>
      <c r="AE464"/>
      <c r="AF464"/>
      <c r="AG464"/>
      <c r="AH464"/>
      <c r="AI464"/>
      <c r="AJ464"/>
      <c r="AK464"/>
      <c r="AM464"/>
      <c r="AN464" s="41">
        <v>0</v>
      </c>
      <c r="AO464" s="70">
        <v>0</v>
      </c>
      <c r="AP464" s="70">
        <v>0</v>
      </c>
      <c r="AQ464" s="70">
        <v>0</v>
      </c>
      <c r="AR464" s="70">
        <v>0</v>
      </c>
      <c r="AS464" s="70">
        <v>0</v>
      </c>
      <c r="AT464" s="70">
        <v>0</v>
      </c>
      <c r="AU464" s="70">
        <v>0</v>
      </c>
      <c r="AV464" s="71">
        <v>0</v>
      </c>
      <c r="AW464"/>
      <c r="AX464" s="6"/>
    </row>
    <row r="465" spans="3:50" hidden="1" x14ac:dyDescent="0.25">
      <c r="C465" s="40" t="s">
        <v>576</v>
      </c>
      <c r="D465" s="41">
        <v>0</v>
      </c>
      <c r="E465" s="70">
        <v>0</v>
      </c>
      <c r="F465" s="70">
        <v>0</v>
      </c>
      <c r="G465" s="70">
        <v>0</v>
      </c>
      <c r="H465" s="70">
        <v>0</v>
      </c>
      <c r="I465" s="70">
        <v>0</v>
      </c>
      <c r="J465" s="70">
        <v>0</v>
      </c>
      <c r="K465" s="70">
        <v>0</v>
      </c>
      <c r="L465" s="71">
        <v>0</v>
      </c>
      <c r="M465"/>
      <c r="N465"/>
      <c r="O465"/>
      <c r="P465" s="41">
        <v>0</v>
      </c>
      <c r="Q465" s="70">
        <v>0</v>
      </c>
      <c r="R465" s="70">
        <v>0</v>
      </c>
      <c r="S465" s="70">
        <v>0</v>
      </c>
      <c r="T465" s="70">
        <v>0</v>
      </c>
      <c r="U465" s="70">
        <v>0</v>
      </c>
      <c r="V465" s="70">
        <v>0</v>
      </c>
      <c r="W465" s="70">
        <v>0</v>
      </c>
      <c r="X465" s="254">
        <v>0</v>
      </c>
      <c r="Y465"/>
      <c r="AA465"/>
      <c r="AB465"/>
      <c r="AC465"/>
      <c r="AD465"/>
      <c r="AE465"/>
      <c r="AF465"/>
      <c r="AG465"/>
      <c r="AH465"/>
      <c r="AI465"/>
      <c r="AJ465"/>
      <c r="AK465"/>
      <c r="AM465"/>
      <c r="AN465" s="41">
        <v>0</v>
      </c>
      <c r="AO465" s="70">
        <v>0</v>
      </c>
      <c r="AP465" s="70">
        <v>0</v>
      </c>
      <c r="AQ465" s="70">
        <v>0</v>
      </c>
      <c r="AR465" s="70">
        <v>0</v>
      </c>
      <c r="AS465" s="70">
        <v>0</v>
      </c>
      <c r="AT465" s="70">
        <v>0</v>
      </c>
      <c r="AU465" s="70">
        <v>0</v>
      </c>
      <c r="AV465" s="71">
        <v>0</v>
      </c>
      <c r="AW465"/>
      <c r="AX465" s="6"/>
    </row>
    <row r="466" spans="3:50" hidden="1" x14ac:dyDescent="0.25">
      <c r="C466" s="40" t="s">
        <v>576</v>
      </c>
      <c r="D466" s="41">
        <v>0</v>
      </c>
      <c r="E466" s="70">
        <v>0</v>
      </c>
      <c r="F466" s="70">
        <v>0</v>
      </c>
      <c r="G466" s="70">
        <v>0</v>
      </c>
      <c r="H466" s="70">
        <v>0</v>
      </c>
      <c r="I466" s="70">
        <v>0</v>
      </c>
      <c r="J466" s="70">
        <v>0</v>
      </c>
      <c r="K466" s="70">
        <v>0</v>
      </c>
      <c r="L466" s="71">
        <v>0</v>
      </c>
      <c r="M466"/>
      <c r="N466"/>
      <c r="O466"/>
      <c r="P466" s="41">
        <v>0</v>
      </c>
      <c r="Q466" s="70">
        <v>0</v>
      </c>
      <c r="R466" s="70">
        <v>0</v>
      </c>
      <c r="S466" s="70">
        <v>0</v>
      </c>
      <c r="T466" s="70">
        <v>0</v>
      </c>
      <c r="U466" s="70">
        <v>0</v>
      </c>
      <c r="V466" s="70">
        <v>0</v>
      </c>
      <c r="W466" s="70">
        <v>0</v>
      </c>
      <c r="X466" s="254">
        <v>0</v>
      </c>
      <c r="Y466"/>
      <c r="AA466"/>
      <c r="AB466"/>
      <c r="AC466"/>
      <c r="AD466"/>
      <c r="AE466"/>
      <c r="AF466"/>
      <c r="AG466"/>
      <c r="AH466"/>
      <c r="AI466"/>
      <c r="AJ466"/>
      <c r="AK466"/>
      <c r="AM466"/>
      <c r="AN466" s="41">
        <v>0</v>
      </c>
      <c r="AO466" s="70">
        <v>0</v>
      </c>
      <c r="AP466" s="70">
        <v>0</v>
      </c>
      <c r="AQ466" s="70">
        <v>0</v>
      </c>
      <c r="AR466" s="70">
        <v>0</v>
      </c>
      <c r="AS466" s="70">
        <v>0</v>
      </c>
      <c r="AT466" s="70">
        <v>0</v>
      </c>
      <c r="AU466" s="70">
        <v>0</v>
      </c>
      <c r="AV466" s="71">
        <v>0</v>
      </c>
      <c r="AW466"/>
      <c r="AX466" s="6"/>
    </row>
    <row r="467" spans="3:50" hidden="1" x14ac:dyDescent="0.25">
      <c r="C467" s="40" t="s">
        <v>576</v>
      </c>
      <c r="D467" s="41">
        <v>0</v>
      </c>
      <c r="E467" s="70">
        <v>0</v>
      </c>
      <c r="F467" s="70">
        <v>0</v>
      </c>
      <c r="G467" s="70">
        <v>0</v>
      </c>
      <c r="H467" s="70">
        <v>0</v>
      </c>
      <c r="I467" s="70">
        <v>0</v>
      </c>
      <c r="J467" s="70">
        <v>0</v>
      </c>
      <c r="K467" s="70">
        <v>0</v>
      </c>
      <c r="L467" s="71">
        <v>0</v>
      </c>
      <c r="M467"/>
      <c r="N467"/>
      <c r="O467"/>
      <c r="P467" s="41">
        <v>0</v>
      </c>
      <c r="Q467" s="70">
        <v>0</v>
      </c>
      <c r="R467" s="70">
        <v>0</v>
      </c>
      <c r="S467" s="70">
        <v>0</v>
      </c>
      <c r="T467" s="70">
        <v>0</v>
      </c>
      <c r="U467" s="70">
        <v>0</v>
      </c>
      <c r="V467" s="70">
        <v>0</v>
      </c>
      <c r="W467" s="70">
        <v>0</v>
      </c>
      <c r="X467" s="254">
        <v>0</v>
      </c>
      <c r="Y467"/>
      <c r="AA467"/>
      <c r="AB467"/>
      <c r="AC467"/>
      <c r="AD467"/>
      <c r="AE467"/>
      <c r="AF467"/>
      <c r="AG467"/>
      <c r="AH467"/>
      <c r="AI467"/>
      <c r="AJ467"/>
      <c r="AK467"/>
      <c r="AM467"/>
      <c r="AN467" s="41">
        <v>0</v>
      </c>
      <c r="AO467" s="70">
        <v>0</v>
      </c>
      <c r="AP467" s="70">
        <v>0</v>
      </c>
      <c r="AQ467" s="70">
        <v>0</v>
      </c>
      <c r="AR467" s="70">
        <v>0</v>
      </c>
      <c r="AS467" s="70">
        <v>0</v>
      </c>
      <c r="AT467" s="70">
        <v>0</v>
      </c>
      <c r="AU467" s="70">
        <v>0</v>
      </c>
      <c r="AV467" s="71">
        <v>0</v>
      </c>
      <c r="AW467"/>
      <c r="AX467" s="6"/>
    </row>
    <row r="468" spans="3:50" hidden="1" x14ac:dyDescent="0.25">
      <c r="C468" s="40" t="s">
        <v>576</v>
      </c>
      <c r="D468" s="41">
        <v>0</v>
      </c>
      <c r="E468" s="70">
        <v>0</v>
      </c>
      <c r="F468" s="70">
        <v>0</v>
      </c>
      <c r="G468" s="70">
        <v>0</v>
      </c>
      <c r="H468" s="70">
        <v>0</v>
      </c>
      <c r="I468" s="70">
        <v>0</v>
      </c>
      <c r="J468" s="70">
        <v>0</v>
      </c>
      <c r="K468" s="70">
        <v>0</v>
      </c>
      <c r="L468" s="71">
        <v>0</v>
      </c>
      <c r="M468"/>
      <c r="N468"/>
      <c r="O468"/>
      <c r="P468" s="41">
        <v>0</v>
      </c>
      <c r="Q468" s="70">
        <v>0</v>
      </c>
      <c r="R468" s="70">
        <v>0</v>
      </c>
      <c r="S468" s="70">
        <v>0</v>
      </c>
      <c r="T468" s="70">
        <v>0</v>
      </c>
      <c r="U468" s="70">
        <v>0</v>
      </c>
      <c r="V468" s="70">
        <v>0</v>
      </c>
      <c r="W468" s="70">
        <v>0</v>
      </c>
      <c r="X468" s="254">
        <v>0</v>
      </c>
      <c r="Y468"/>
      <c r="AA468"/>
      <c r="AB468"/>
      <c r="AC468"/>
      <c r="AD468"/>
      <c r="AE468"/>
      <c r="AF468"/>
      <c r="AG468"/>
      <c r="AH468"/>
      <c r="AI468"/>
      <c r="AJ468"/>
      <c r="AK468"/>
      <c r="AM468"/>
      <c r="AN468" s="41">
        <v>0</v>
      </c>
      <c r="AO468" s="70">
        <v>0</v>
      </c>
      <c r="AP468" s="70">
        <v>0</v>
      </c>
      <c r="AQ468" s="70">
        <v>0</v>
      </c>
      <c r="AR468" s="70">
        <v>0</v>
      </c>
      <c r="AS468" s="70">
        <v>0</v>
      </c>
      <c r="AT468" s="70">
        <v>0</v>
      </c>
      <c r="AU468" s="70">
        <v>0</v>
      </c>
      <c r="AV468" s="71">
        <v>0</v>
      </c>
      <c r="AW468"/>
      <c r="AX468" s="6"/>
    </row>
    <row r="469" spans="3:50" hidden="1" x14ac:dyDescent="0.25">
      <c r="C469" s="40" t="s">
        <v>576</v>
      </c>
      <c r="D469" s="41">
        <v>0</v>
      </c>
      <c r="E469" s="70">
        <v>0</v>
      </c>
      <c r="F469" s="70">
        <v>0</v>
      </c>
      <c r="G469" s="70">
        <v>0</v>
      </c>
      <c r="H469" s="70">
        <v>0</v>
      </c>
      <c r="I469" s="70">
        <v>0</v>
      </c>
      <c r="J469" s="70">
        <v>0</v>
      </c>
      <c r="K469" s="70">
        <v>0</v>
      </c>
      <c r="L469" s="71">
        <v>0</v>
      </c>
      <c r="M469"/>
      <c r="N469"/>
      <c r="O469"/>
      <c r="P469" s="41">
        <v>0</v>
      </c>
      <c r="Q469" s="70">
        <v>0</v>
      </c>
      <c r="R469" s="70">
        <v>0</v>
      </c>
      <c r="S469" s="70">
        <v>0</v>
      </c>
      <c r="T469" s="70">
        <v>0</v>
      </c>
      <c r="U469" s="70">
        <v>0</v>
      </c>
      <c r="V469" s="70">
        <v>0</v>
      </c>
      <c r="W469" s="70">
        <v>0</v>
      </c>
      <c r="X469" s="254">
        <v>0</v>
      </c>
      <c r="Y469"/>
      <c r="AA469"/>
      <c r="AB469"/>
      <c r="AC469"/>
      <c r="AD469"/>
      <c r="AE469"/>
      <c r="AF469"/>
      <c r="AG469"/>
      <c r="AH469"/>
      <c r="AI469"/>
      <c r="AJ469"/>
      <c r="AK469"/>
      <c r="AM469"/>
      <c r="AN469" s="41">
        <v>0</v>
      </c>
      <c r="AO469" s="70">
        <v>0</v>
      </c>
      <c r="AP469" s="70">
        <v>0</v>
      </c>
      <c r="AQ469" s="70">
        <v>0</v>
      </c>
      <c r="AR469" s="70">
        <v>0</v>
      </c>
      <c r="AS469" s="70">
        <v>0</v>
      </c>
      <c r="AT469" s="70">
        <v>0</v>
      </c>
      <c r="AU469" s="70">
        <v>0</v>
      </c>
      <c r="AV469" s="71">
        <v>0</v>
      </c>
      <c r="AW469"/>
      <c r="AX469" s="6"/>
    </row>
    <row r="470" spans="3:50" hidden="1" x14ac:dyDescent="0.25">
      <c r="C470" s="40" t="s">
        <v>576</v>
      </c>
      <c r="D470" s="41">
        <v>0</v>
      </c>
      <c r="E470" s="70">
        <v>0</v>
      </c>
      <c r="F470" s="70">
        <v>0</v>
      </c>
      <c r="G470" s="70">
        <v>0</v>
      </c>
      <c r="H470" s="70">
        <v>0</v>
      </c>
      <c r="I470" s="70">
        <v>0</v>
      </c>
      <c r="J470" s="70">
        <v>0</v>
      </c>
      <c r="K470" s="70">
        <v>0</v>
      </c>
      <c r="L470" s="71">
        <v>0</v>
      </c>
      <c r="M470"/>
      <c r="N470"/>
      <c r="O470"/>
      <c r="P470" s="41">
        <v>0</v>
      </c>
      <c r="Q470" s="70">
        <v>0</v>
      </c>
      <c r="R470" s="70">
        <v>0</v>
      </c>
      <c r="S470" s="70">
        <v>0</v>
      </c>
      <c r="T470" s="70">
        <v>0</v>
      </c>
      <c r="U470" s="70">
        <v>0</v>
      </c>
      <c r="V470" s="70">
        <v>0</v>
      </c>
      <c r="W470" s="70">
        <v>0</v>
      </c>
      <c r="X470" s="254">
        <v>0</v>
      </c>
      <c r="Y470"/>
      <c r="AA470"/>
      <c r="AB470"/>
      <c r="AC470"/>
      <c r="AD470"/>
      <c r="AE470"/>
      <c r="AF470"/>
      <c r="AG470"/>
      <c r="AH470"/>
      <c r="AI470"/>
      <c r="AJ470"/>
      <c r="AK470"/>
      <c r="AM470"/>
      <c r="AN470" s="41">
        <v>0</v>
      </c>
      <c r="AO470" s="70">
        <v>0</v>
      </c>
      <c r="AP470" s="70">
        <v>0</v>
      </c>
      <c r="AQ470" s="70">
        <v>0</v>
      </c>
      <c r="AR470" s="70">
        <v>0</v>
      </c>
      <c r="AS470" s="70">
        <v>0</v>
      </c>
      <c r="AT470" s="70">
        <v>0</v>
      </c>
      <c r="AU470" s="70">
        <v>0</v>
      </c>
      <c r="AV470" s="71">
        <v>0</v>
      </c>
      <c r="AW470"/>
      <c r="AX470" s="6"/>
    </row>
    <row r="471" spans="3:50" hidden="1" x14ac:dyDescent="0.25">
      <c r="C471" s="40" t="s">
        <v>576</v>
      </c>
      <c r="D471" s="41">
        <v>0</v>
      </c>
      <c r="E471" s="70">
        <v>0</v>
      </c>
      <c r="F471" s="70">
        <v>0</v>
      </c>
      <c r="G471" s="70">
        <v>0</v>
      </c>
      <c r="H471" s="70">
        <v>0</v>
      </c>
      <c r="I471" s="70">
        <v>0</v>
      </c>
      <c r="J471" s="70">
        <v>0</v>
      </c>
      <c r="K471" s="70">
        <v>0</v>
      </c>
      <c r="L471" s="71">
        <v>0</v>
      </c>
      <c r="M471"/>
      <c r="N471"/>
      <c r="O471"/>
      <c r="P471" s="41">
        <v>0</v>
      </c>
      <c r="Q471" s="70">
        <v>0</v>
      </c>
      <c r="R471" s="70">
        <v>0</v>
      </c>
      <c r="S471" s="70">
        <v>0</v>
      </c>
      <c r="T471" s="70">
        <v>0</v>
      </c>
      <c r="U471" s="70">
        <v>0</v>
      </c>
      <c r="V471" s="70">
        <v>0</v>
      </c>
      <c r="W471" s="70">
        <v>0</v>
      </c>
      <c r="X471" s="254">
        <v>0</v>
      </c>
      <c r="Y471"/>
      <c r="AA471"/>
      <c r="AB471"/>
      <c r="AC471"/>
      <c r="AD471"/>
      <c r="AE471"/>
      <c r="AF471"/>
      <c r="AG471"/>
      <c r="AH471"/>
      <c r="AI471"/>
      <c r="AJ471"/>
      <c r="AK471"/>
      <c r="AM471"/>
      <c r="AN471" s="41">
        <v>0</v>
      </c>
      <c r="AO471" s="70">
        <v>0</v>
      </c>
      <c r="AP471" s="70">
        <v>0</v>
      </c>
      <c r="AQ471" s="70">
        <v>0</v>
      </c>
      <c r="AR471" s="70">
        <v>0</v>
      </c>
      <c r="AS471" s="70">
        <v>0</v>
      </c>
      <c r="AT471" s="70">
        <v>0</v>
      </c>
      <c r="AU471" s="70">
        <v>0</v>
      </c>
      <c r="AV471" s="71">
        <v>0</v>
      </c>
      <c r="AW471"/>
      <c r="AX471" s="6"/>
    </row>
    <row r="472" spans="3:50" hidden="1" x14ac:dyDescent="0.25">
      <c r="C472" s="40" t="s">
        <v>576</v>
      </c>
      <c r="D472" s="41">
        <v>0</v>
      </c>
      <c r="E472" s="70">
        <v>0</v>
      </c>
      <c r="F472" s="70">
        <v>0</v>
      </c>
      <c r="G472" s="70">
        <v>0</v>
      </c>
      <c r="H472" s="70">
        <v>0</v>
      </c>
      <c r="I472" s="70">
        <v>0</v>
      </c>
      <c r="J472" s="70">
        <v>0</v>
      </c>
      <c r="K472" s="70">
        <v>0</v>
      </c>
      <c r="L472" s="71">
        <v>0</v>
      </c>
      <c r="M472"/>
      <c r="N472"/>
      <c r="O472"/>
      <c r="P472" s="41">
        <v>0</v>
      </c>
      <c r="Q472" s="70">
        <v>0</v>
      </c>
      <c r="R472" s="70">
        <v>0</v>
      </c>
      <c r="S472" s="70">
        <v>0</v>
      </c>
      <c r="T472" s="70">
        <v>0</v>
      </c>
      <c r="U472" s="70">
        <v>0</v>
      </c>
      <c r="V472" s="70">
        <v>0</v>
      </c>
      <c r="W472" s="70">
        <v>0</v>
      </c>
      <c r="X472" s="254">
        <v>0</v>
      </c>
      <c r="Y472"/>
      <c r="AA472"/>
      <c r="AB472"/>
      <c r="AC472"/>
      <c r="AD472"/>
      <c r="AE472"/>
      <c r="AF472"/>
      <c r="AG472"/>
      <c r="AH472"/>
      <c r="AI472"/>
      <c r="AJ472"/>
      <c r="AK472"/>
      <c r="AM472"/>
      <c r="AN472" s="41">
        <v>0</v>
      </c>
      <c r="AO472" s="70">
        <v>0</v>
      </c>
      <c r="AP472" s="70">
        <v>0</v>
      </c>
      <c r="AQ472" s="70">
        <v>0</v>
      </c>
      <c r="AR472" s="70">
        <v>0</v>
      </c>
      <c r="AS472" s="70">
        <v>0</v>
      </c>
      <c r="AT472" s="70">
        <v>0</v>
      </c>
      <c r="AU472" s="70">
        <v>0</v>
      </c>
      <c r="AV472" s="71">
        <v>0</v>
      </c>
      <c r="AW472"/>
      <c r="AX472" s="6"/>
    </row>
    <row r="473" spans="3:50" hidden="1" x14ac:dyDescent="0.25">
      <c r="C473" s="40" t="s">
        <v>576</v>
      </c>
      <c r="D473" s="41">
        <v>0</v>
      </c>
      <c r="E473" s="70">
        <v>0</v>
      </c>
      <c r="F473" s="70">
        <v>0</v>
      </c>
      <c r="G473" s="70">
        <v>0</v>
      </c>
      <c r="H473" s="70">
        <v>0</v>
      </c>
      <c r="I473" s="70">
        <v>0</v>
      </c>
      <c r="J473" s="70">
        <v>0</v>
      </c>
      <c r="K473" s="70">
        <v>0</v>
      </c>
      <c r="L473" s="71">
        <v>0</v>
      </c>
      <c r="M473"/>
      <c r="N473"/>
      <c r="O473"/>
      <c r="P473" s="41">
        <v>0</v>
      </c>
      <c r="Q473" s="70">
        <v>0</v>
      </c>
      <c r="R473" s="70">
        <v>0</v>
      </c>
      <c r="S473" s="70">
        <v>0</v>
      </c>
      <c r="T473" s="70">
        <v>0</v>
      </c>
      <c r="U473" s="70">
        <v>0</v>
      </c>
      <c r="V473" s="70">
        <v>0</v>
      </c>
      <c r="W473" s="70">
        <v>0</v>
      </c>
      <c r="X473" s="254">
        <v>0</v>
      </c>
      <c r="Y473"/>
      <c r="AA473"/>
      <c r="AB473"/>
      <c r="AC473"/>
      <c r="AD473"/>
      <c r="AE473"/>
      <c r="AF473"/>
      <c r="AG473"/>
      <c r="AH473"/>
      <c r="AI473"/>
      <c r="AJ473"/>
      <c r="AK473"/>
      <c r="AM473"/>
      <c r="AN473" s="41">
        <v>0</v>
      </c>
      <c r="AO473" s="70">
        <v>0</v>
      </c>
      <c r="AP473" s="70">
        <v>0</v>
      </c>
      <c r="AQ473" s="70">
        <v>0</v>
      </c>
      <c r="AR473" s="70">
        <v>0</v>
      </c>
      <c r="AS473" s="70">
        <v>0</v>
      </c>
      <c r="AT473" s="70">
        <v>0</v>
      </c>
      <c r="AU473" s="70">
        <v>0</v>
      </c>
      <c r="AV473" s="71">
        <v>0</v>
      </c>
      <c r="AW473"/>
      <c r="AX473" s="6"/>
    </row>
    <row r="474" spans="3:50" hidden="1" x14ac:dyDescent="0.25">
      <c r="C474" s="40" t="s">
        <v>576</v>
      </c>
      <c r="D474" s="41">
        <v>0</v>
      </c>
      <c r="E474" s="70">
        <v>0</v>
      </c>
      <c r="F474" s="70">
        <v>0</v>
      </c>
      <c r="G474" s="70">
        <v>0</v>
      </c>
      <c r="H474" s="70">
        <v>0</v>
      </c>
      <c r="I474" s="70">
        <v>0</v>
      </c>
      <c r="J474" s="70">
        <v>0</v>
      </c>
      <c r="K474" s="70">
        <v>0</v>
      </c>
      <c r="L474" s="71">
        <v>0</v>
      </c>
      <c r="M474"/>
      <c r="N474"/>
      <c r="O474"/>
      <c r="P474" s="41">
        <v>0</v>
      </c>
      <c r="Q474" s="70">
        <v>0</v>
      </c>
      <c r="R474" s="70">
        <v>0</v>
      </c>
      <c r="S474" s="70">
        <v>0</v>
      </c>
      <c r="T474" s="70">
        <v>0</v>
      </c>
      <c r="U474" s="70">
        <v>0</v>
      </c>
      <c r="V474" s="70">
        <v>0</v>
      </c>
      <c r="W474" s="70">
        <v>0</v>
      </c>
      <c r="X474" s="254">
        <v>0</v>
      </c>
      <c r="Y474"/>
      <c r="AA474"/>
      <c r="AB474"/>
      <c r="AC474"/>
      <c r="AD474"/>
      <c r="AE474"/>
      <c r="AF474"/>
      <c r="AG474"/>
      <c r="AH474"/>
      <c r="AI474"/>
      <c r="AJ474"/>
      <c r="AK474"/>
      <c r="AM474"/>
      <c r="AN474" s="41">
        <v>0</v>
      </c>
      <c r="AO474" s="70">
        <v>0</v>
      </c>
      <c r="AP474" s="70">
        <v>0</v>
      </c>
      <c r="AQ474" s="70">
        <v>0</v>
      </c>
      <c r="AR474" s="70">
        <v>0</v>
      </c>
      <c r="AS474" s="70">
        <v>0</v>
      </c>
      <c r="AT474" s="70">
        <v>0</v>
      </c>
      <c r="AU474" s="70">
        <v>0</v>
      </c>
      <c r="AV474" s="71">
        <v>0</v>
      </c>
      <c r="AW474"/>
      <c r="AX474" s="6"/>
    </row>
    <row r="475" spans="3:50" hidden="1" x14ac:dyDescent="0.25">
      <c r="C475" s="40" t="s">
        <v>576</v>
      </c>
      <c r="D475" s="41">
        <v>0</v>
      </c>
      <c r="E475" s="70">
        <v>0</v>
      </c>
      <c r="F475" s="70">
        <v>0</v>
      </c>
      <c r="G475" s="70">
        <v>0</v>
      </c>
      <c r="H475" s="70">
        <v>0</v>
      </c>
      <c r="I475" s="70">
        <v>0</v>
      </c>
      <c r="J475" s="70">
        <v>0</v>
      </c>
      <c r="K475" s="70">
        <v>0</v>
      </c>
      <c r="L475" s="71">
        <v>0</v>
      </c>
      <c r="M475"/>
      <c r="N475"/>
      <c r="O475"/>
      <c r="P475" s="41">
        <v>0</v>
      </c>
      <c r="Q475" s="70">
        <v>0</v>
      </c>
      <c r="R475" s="70">
        <v>0</v>
      </c>
      <c r="S475" s="70">
        <v>0</v>
      </c>
      <c r="T475" s="70">
        <v>0</v>
      </c>
      <c r="U475" s="70">
        <v>0</v>
      </c>
      <c r="V475" s="70">
        <v>0</v>
      </c>
      <c r="W475" s="70">
        <v>0</v>
      </c>
      <c r="X475" s="254">
        <v>0</v>
      </c>
      <c r="Y475"/>
      <c r="AA475"/>
      <c r="AB475"/>
      <c r="AC475"/>
      <c r="AD475"/>
      <c r="AE475"/>
      <c r="AF475"/>
      <c r="AG475"/>
      <c r="AH475"/>
      <c r="AI475"/>
      <c r="AJ475"/>
      <c r="AK475"/>
      <c r="AM475"/>
      <c r="AN475" s="41">
        <v>0</v>
      </c>
      <c r="AO475" s="70">
        <v>0</v>
      </c>
      <c r="AP475" s="70">
        <v>0</v>
      </c>
      <c r="AQ475" s="70">
        <v>0</v>
      </c>
      <c r="AR475" s="70">
        <v>0</v>
      </c>
      <c r="AS475" s="70">
        <v>0</v>
      </c>
      <c r="AT475" s="70">
        <v>0</v>
      </c>
      <c r="AU475" s="70">
        <v>0</v>
      </c>
      <c r="AV475" s="71">
        <v>0</v>
      </c>
      <c r="AW475"/>
      <c r="AX475" s="6"/>
    </row>
    <row r="476" spans="3:50" hidden="1" x14ac:dyDescent="0.25">
      <c r="C476" s="40" t="s">
        <v>576</v>
      </c>
      <c r="D476" s="41">
        <v>0</v>
      </c>
      <c r="E476" s="70">
        <v>0</v>
      </c>
      <c r="F476" s="70">
        <v>0</v>
      </c>
      <c r="G476" s="70">
        <v>0</v>
      </c>
      <c r="H476" s="70">
        <v>0</v>
      </c>
      <c r="I476" s="70">
        <v>0</v>
      </c>
      <c r="J476" s="70">
        <v>0</v>
      </c>
      <c r="K476" s="70">
        <v>0</v>
      </c>
      <c r="L476" s="71">
        <v>0</v>
      </c>
      <c r="M476"/>
      <c r="N476"/>
      <c r="O476"/>
      <c r="P476" s="41">
        <v>0</v>
      </c>
      <c r="Q476" s="70">
        <v>0</v>
      </c>
      <c r="R476" s="70">
        <v>0</v>
      </c>
      <c r="S476" s="70">
        <v>0</v>
      </c>
      <c r="T476" s="70">
        <v>0</v>
      </c>
      <c r="U476" s="70">
        <v>0</v>
      </c>
      <c r="V476" s="70">
        <v>0</v>
      </c>
      <c r="W476" s="70">
        <v>0</v>
      </c>
      <c r="X476" s="254">
        <v>0</v>
      </c>
      <c r="Y476"/>
      <c r="AA476"/>
      <c r="AB476"/>
      <c r="AC476"/>
      <c r="AD476"/>
      <c r="AE476"/>
      <c r="AF476"/>
      <c r="AG476"/>
      <c r="AH476"/>
      <c r="AI476"/>
      <c r="AJ476"/>
      <c r="AK476"/>
      <c r="AM476"/>
      <c r="AN476" s="41">
        <v>0</v>
      </c>
      <c r="AO476" s="70">
        <v>0</v>
      </c>
      <c r="AP476" s="70">
        <v>0</v>
      </c>
      <c r="AQ476" s="70">
        <v>0</v>
      </c>
      <c r="AR476" s="70">
        <v>0</v>
      </c>
      <c r="AS476" s="70">
        <v>0</v>
      </c>
      <c r="AT476" s="70">
        <v>0</v>
      </c>
      <c r="AU476" s="70">
        <v>0</v>
      </c>
      <c r="AV476" s="71">
        <v>0</v>
      </c>
      <c r="AW476"/>
      <c r="AX476" s="6"/>
    </row>
    <row r="477" spans="3:50" hidden="1" x14ac:dyDescent="0.25">
      <c r="C477" s="40" t="s">
        <v>576</v>
      </c>
      <c r="D477" s="41">
        <v>0</v>
      </c>
      <c r="E477" s="70">
        <v>0</v>
      </c>
      <c r="F477" s="70">
        <v>0</v>
      </c>
      <c r="G477" s="70">
        <v>0</v>
      </c>
      <c r="H477" s="70">
        <v>0</v>
      </c>
      <c r="I477" s="70">
        <v>0</v>
      </c>
      <c r="J477" s="70">
        <v>0</v>
      </c>
      <c r="K477" s="70">
        <v>0</v>
      </c>
      <c r="L477" s="71">
        <v>0</v>
      </c>
      <c r="M477"/>
      <c r="N477"/>
      <c r="O477"/>
      <c r="P477" s="41">
        <v>0</v>
      </c>
      <c r="Q477" s="70">
        <v>0</v>
      </c>
      <c r="R477" s="70">
        <v>0</v>
      </c>
      <c r="S477" s="70">
        <v>0</v>
      </c>
      <c r="T477" s="70">
        <v>0</v>
      </c>
      <c r="U477" s="70">
        <v>0</v>
      </c>
      <c r="V477" s="70">
        <v>0</v>
      </c>
      <c r="W477" s="70">
        <v>0</v>
      </c>
      <c r="X477" s="254">
        <v>0</v>
      </c>
      <c r="Y477"/>
      <c r="AA477"/>
      <c r="AB477"/>
      <c r="AC477"/>
      <c r="AD477"/>
      <c r="AE477"/>
      <c r="AF477"/>
      <c r="AG477"/>
      <c r="AH477"/>
      <c r="AI477"/>
      <c r="AJ477"/>
      <c r="AK477"/>
      <c r="AM477"/>
      <c r="AN477" s="41">
        <v>0</v>
      </c>
      <c r="AO477" s="70">
        <v>0</v>
      </c>
      <c r="AP477" s="70">
        <v>0</v>
      </c>
      <c r="AQ477" s="70">
        <v>0</v>
      </c>
      <c r="AR477" s="70">
        <v>0</v>
      </c>
      <c r="AS477" s="70">
        <v>0</v>
      </c>
      <c r="AT477" s="70">
        <v>0</v>
      </c>
      <c r="AU477" s="70">
        <v>0</v>
      </c>
      <c r="AV477" s="71">
        <v>0</v>
      </c>
      <c r="AW477"/>
      <c r="AX477" s="6"/>
    </row>
    <row r="478" spans="3:50" hidden="1" x14ac:dyDescent="0.25">
      <c r="C478" s="40" t="s">
        <v>576</v>
      </c>
      <c r="D478" s="41">
        <v>0</v>
      </c>
      <c r="E478" s="70">
        <v>0</v>
      </c>
      <c r="F478" s="70">
        <v>0</v>
      </c>
      <c r="G478" s="70">
        <v>0</v>
      </c>
      <c r="H478" s="70">
        <v>0</v>
      </c>
      <c r="I478" s="70">
        <v>0</v>
      </c>
      <c r="J478" s="70">
        <v>0</v>
      </c>
      <c r="K478" s="70">
        <v>0</v>
      </c>
      <c r="L478" s="71">
        <v>0</v>
      </c>
      <c r="M478"/>
      <c r="N478"/>
      <c r="O478"/>
      <c r="P478" s="41">
        <v>0</v>
      </c>
      <c r="Q478" s="70">
        <v>0</v>
      </c>
      <c r="R478" s="70">
        <v>0</v>
      </c>
      <c r="S478" s="70">
        <v>0</v>
      </c>
      <c r="T478" s="70">
        <v>0</v>
      </c>
      <c r="U478" s="70">
        <v>0</v>
      </c>
      <c r="V478" s="70">
        <v>0</v>
      </c>
      <c r="W478" s="70">
        <v>0</v>
      </c>
      <c r="X478" s="254">
        <v>0</v>
      </c>
      <c r="Y478"/>
      <c r="AA478"/>
      <c r="AB478"/>
      <c r="AC478"/>
      <c r="AD478"/>
      <c r="AE478"/>
      <c r="AF478"/>
      <c r="AG478"/>
      <c r="AH478"/>
      <c r="AI478"/>
      <c r="AJ478"/>
      <c r="AK478"/>
      <c r="AM478"/>
      <c r="AN478" s="41">
        <v>0</v>
      </c>
      <c r="AO478" s="70">
        <v>0</v>
      </c>
      <c r="AP478" s="70">
        <v>0</v>
      </c>
      <c r="AQ478" s="70">
        <v>0</v>
      </c>
      <c r="AR478" s="70">
        <v>0</v>
      </c>
      <c r="AS478" s="70">
        <v>0</v>
      </c>
      <c r="AT478" s="70">
        <v>0</v>
      </c>
      <c r="AU478" s="70">
        <v>0</v>
      </c>
      <c r="AV478" s="71">
        <v>0</v>
      </c>
      <c r="AW478"/>
      <c r="AX478" s="6"/>
    </row>
    <row r="479" spans="3:50" hidden="1" x14ac:dyDescent="0.25">
      <c r="C479" s="40" t="s">
        <v>576</v>
      </c>
      <c r="D479" s="41">
        <v>0</v>
      </c>
      <c r="E479" s="70">
        <v>0</v>
      </c>
      <c r="F479" s="70">
        <v>0</v>
      </c>
      <c r="G479" s="70">
        <v>0</v>
      </c>
      <c r="H479" s="70">
        <v>0</v>
      </c>
      <c r="I479" s="70">
        <v>0</v>
      </c>
      <c r="J479" s="70">
        <v>0</v>
      </c>
      <c r="K479" s="70">
        <v>0</v>
      </c>
      <c r="L479" s="71">
        <v>0</v>
      </c>
      <c r="M479"/>
      <c r="N479"/>
      <c r="O479"/>
      <c r="P479" s="41">
        <v>0</v>
      </c>
      <c r="Q479" s="70">
        <v>0</v>
      </c>
      <c r="R479" s="70">
        <v>0</v>
      </c>
      <c r="S479" s="70">
        <v>0</v>
      </c>
      <c r="T479" s="70">
        <v>0</v>
      </c>
      <c r="U479" s="70">
        <v>0</v>
      </c>
      <c r="V479" s="70">
        <v>0</v>
      </c>
      <c r="W479" s="70">
        <v>0</v>
      </c>
      <c r="X479" s="254">
        <v>0</v>
      </c>
      <c r="Y479"/>
      <c r="AA479"/>
      <c r="AB479"/>
      <c r="AC479"/>
      <c r="AD479"/>
      <c r="AE479"/>
      <c r="AF479"/>
      <c r="AG479"/>
      <c r="AH479"/>
      <c r="AI479"/>
      <c r="AJ479"/>
      <c r="AK479"/>
      <c r="AM479"/>
      <c r="AN479" s="41">
        <v>0</v>
      </c>
      <c r="AO479" s="70">
        <v>0</v>
      </c>
      <c r="AP479" s="70">
        <v>0</v>
      </c>
      <c r="AQ479" s="70">
        <v>0</v>
      </c>
      <c r="AR479" s="70">
        <v>0</v>
      </c>
      <c r="AS479" s="70">
        <v>0</v>
      </c>
      <c r="AT479" s="70">
        <v>0</v>
      </c>
      <c r="AU479" s="70">
        <v>0</v>
      </c>
      <c r="AV479" s="71">
        <v>0</v>
      </c>
      <c r="AW479"/>
      <c r="AX479" s="6"/>
    </row>
    <row r="480" spans="3:50" hidden="1" x14ac:dyDescent="0.25">
      <c r="C480" s="40" t="s">
        <v>576</v>
      </c>
      <c r="D480" s="41">
        <v>0</v>
      </c>
      <c r="E480" s="70">
        <v>0</v>
      </c>
      <c r="F480" s="70">
        <v>0</v>
      </c>
      <c r="G480" s="70">
        <v>0</v>
      </c>
      <c r="H480" s="70">
        <v>0</v>
      </c>
      <c r="I480" s="70">
        <v>0</v>
      </c>
      <c r="J480" s="70">
        <v>0</v>
      </c>
      <c r="K480" s="70">
        <v>0</v>
      </c>
      <c r="L480" s="71">
        <v>0</v>
      </c>
      <c r="M480"/>
      <c r="N480"/>
      <c r="O480"/>
      <c r="P480" s="41">
        <v>0</v>
      </c>
      <c r="Q480" s="70">
        <v>0</v>
      </c>
      <c r="R480" s="70">
        <v>0</v>
      </c>
      <c r="S480" s="70">
        <v>0</v>
      </c>
      <c r="T480" s="70">
        <v>0</v>
      </c>
      <c r="U480" s="70">
        <v>0</v>
      </c>
      <c r="V480" s="70">
        <v>0</v>
      </c>
      <c r="W480" s="70">
        <v>0</v>
      </c>
      <c r="X480" s="254">
        <v>0</v>
      </c>
      <c r="Y480"/>
      <c r="AA480"/>
      <c r="AB480"/>
      <c r="AC480"/>
      <c r="AD480"/>
      <c r="AE480"/>
      <c r="AF480"/>
      <c r="AG480"/>
      <c r="AH480"/>
      <c r="AI480"/>
      <c r="AJ480"/>
      <c r="AK480"/>
      <c r="AM480"/>
      <c r="AN480" s="41">
        <v>0</v>
      </c>
      <c r="AO480" s="70">
        <v>0</v>
      </c>
      <c r="AP480" s="70">
        <v>0</v>
      </c>
      <c r="AQ480" s="70">
        <v>0</v>
      </c>
      <c r="AR480" s="70">
        <v>0</v>
      </c>
      <c r="AS480" s="70">
        <v>0</v>
      </c>
      <c r="AT480" s="70">
        <v>0</v>
      </c>
      <c r="AU480" s="70">
        <v>0</v>
      </c>
      <c r="AV480" s="71">
        <v>0</v>
      </c>
      <c r="AW480"/>
      <c r="AX480" s="6"/>
    </row>
    <row r="481" spans="3:50" hidden="1" x14ac:dyDescent="0.25">
      <c r="C481" s="40" t="s">
        <v>576</v>
      </c>
      <c r="D481" s="41">
        <v>0</v>
      </c>
      <c r="E481" s="70">
        <v>0</v>
      </c>
      <c r="F481" s="70">
        <v>0</v>
      </c>
      <c r="G481" s="70">
        <v>0</v>
      </c>
      <c r="H481" s="70">
        <v>0</v>
      </c>
      <c r="I481" s="70">
        <v>0</v>
      </c>
      <c r="J481" s="70">
        <v>0</v>
      </c>
      <c r="K481" s="70">
        <v>0</v>
      </c>
      <c r="L481" s="71">
        <v>0</v>
      </c>
      <c r="M481"/>
      <c r="N481"/>
      <c r="O481"/>
      <c r="P481" s="41">
        <v>0</v>
      </c>
      <c r="Q481" s="70">
        <v>0</v>
      </c>
      <c r="R481" s="70">
        <v>0</v>
      </c>
      <c r="S481" s="70">
        <v>0</v>
      </c>
      <c r="T481" s="70">
        <v>0</v>
      </c>
      <c r="U481" s="70">
        <v>0</v>
      </c>
      <c r="V481" s="70">
        <v>0</v>
      </c>
      <c r="W481" s="70">
        <v>0</v>
      </c>
      <c r="X481" s="254">
        <v>0</v>
      </c>
      <c r="Y481"/>
      <c r="AA481"/>
      <c r="AB481"/>
      <c r="AC481"/>
      <c r="AD481"/>
      <c r="AE481"/>
      <c r="AF481"/>
      <c r="AG481"/>
      <c r="AH481"/>
      <c r="AI481"/>
      <c r="AJ481"/>
      <c r="AK481"/>
      <c r="AM481"/>
      <c r="AN481" s="41">
        <v>0</v>
      </c>
      <c r="AO481" s="70">
        <v>0</v>
      </c>
      <c r="AP481" s="70">
        <v>0</v>
      </c>
      <c r="AQ481" s="70">
        <v>0</v>
      </c>
      <c r="AR481" s="70">
        <v>0</v>
      </c>
      <c r="AS481" s="70">
        <v>0</v>
      </c>
      <c r="AT481" s="70">
        <v>0</v>
      </c>
      <c r="AU481" s="70">
        <v>0</v>
      </c>
      <c r="AV481" s="71">
        <v>0</v>
      </c>
      <c r="AW481"/>
      <c r="AX481" s="6"/>
    </row>
    <row r="482" spans="3:50" hidden="1" x14ac:dyDescent="0.25">
      <c r="C482" s="40" t="s">
        <v>576</v>
      </c>
      <c r="D482" s="41">
        <v>0</v>
      </c>
      <c r="E482" s="70">
        <v>0</v>
      </c>
      <c r="F482" s="70">
        <v>0</v>
      </c>
      <c r="G482" s="70">
        <v>0</v>
      </c>
      <c r="H482" s="70">
        <v>0</v>
      </c>
      <c r="I482" s="70">
        <v>0</v>
      </c>
      <c r="J482" s="70">
        <v>0</v>
      </c>
      <c r="K482" s="70">
        <v>0</v>
      </c>
      <c r="L482" s="71">
        <v>0</v>
      </c>
      <c r="M482"/>
      <c r="N482"/>
      <c r="O482"/>
      <c r="P482" s="41">
        <v>0</v>
      </c>
      <c r="Q482" s="70">
        <v>0</v>
      </c>
      <c r="R482" s="70">
        <v>0</v>
      </c>
      <c r="S482" s="70">
        <v>0</v>
      </c>
      <c r="T482" s="70">
        <v>0</v>
      </c>
      <c r="U482" s="70">
        <v>0</v>
      </c>
      <c r="V482" s="70">
        <v>0</v>
      </c>
      <c r="W482" s="70">
        <v>0</v>
      </c>
      <c r="X482" s="254">
        <v>0</v>
      </c>
      <c r="Y482"/>
      <c r="AA482"/>
      <c r="AB482"/>
      <c r="AC482"/>
      <c r="AD482"/>
      <c r="AE482"/>
      <c r="AF482"/>
      <c r="AG482"/>
      <c r="AH482"/>
      <c r="AI482"/>
      <c r="AJ482"/>
      <c r="AK482"/>
      <c r="AM482"/>
      <c r="AN482" s="41">
        <v>0</v>
      </c>
      <c r="AO482" s="70">
        <v>0</v>
      </c>
      <c r="AP482" s="70">
        <v>0</v>
      </c>
      <c r="AQ482" s="70">
        <v>0</v>
      </c>
      <c r="AR482" s="70">
        <v>0</v>
      </c>
      <c r="AS482" s="70">
        <v>0</v>
      </c>
      <c r="AT482" s="70">
        <v>0</v>
      </c>
      <c r="AU482" s="70">
        <v>0</v>
      </c>
      <c r="AV482" s="71">
        <v>0</v>
      </c>
      <c r="AW482"/>
      <c r="AX482" s="6"/>
    </row>
    <row r="483" spans="3:50" hidden="1" x14ac:dyDescent="0.25">
      <c r="C483" s="40" t="s">
        <v>576</v>
      </c>
      <c r="D483" s="41">
        <v>0</v>
      </c>
      <c r="E483" s="70">
        <v>0</v>
      </c>
      <c r="F483" s="70">
        <v>0</v>
      </c>
      <c r="G483" s="70">
        <v>0</v>
      </c>
      <c r="H483" s="70">
        <v>0</v>
      </c>
      <c r="I483" s="70">
        <v>0</v>
      </c>
      <c r="J483" s="70">
        <v>0</v>
      </c>
      <c r="K483" s="70">
        <v>0</v>
      </c>
      <c r="L483" s="71">
        <v>0</v>
      </c>
      <c r="M483"/>
      <c r="N483"/>
      <c r="O483"/>
      <c r="P483" s="41">
        <v>0</v>
      </c>
      <c r="Q483" s="70">
        <v>0</v>
      </c>
      <c r="R483" s="70">
        <v>0</v>
      </c>
      <c r="S483" s="70">
        <v>0</v>
      </c>
      <c r="T483" s="70">
        <v>0</v>
      </c>
      <c r="U483" s="70">
        <v>0</v>
      </c>
      <c r="V483" s="70">
        <v>0</v>
      </c>
      <c r="W483" s="70">
        <v>0</v>
      </c>
      <c r="X483" s="254">
        <v>0</v>
      </c>
      <c r="Y483"/>
      <c r="AA483"/>
      <c r="AB483"/>
      <c r="AC483"/>
      <c r="AD483"/>
      <c r="AE483"/>
      <c r="AF483"/>
      <c r="AG483"/>
      <c r="AH483"/>
      <c r="AI483"/>
      <c r="AJ483"/>
      <c r="AK483"/>
      <c r="AM483"/>
      <c r="AN483" s="41">
        <v>0</v>
      </c>
      <c r="AO483" s="70">
        <v>0</v>
      </c>
      <c r="AP483" s="70">
        <v>0</v>
      </c>
      <c r="AQ483" s="70">
        <v>0</v>
      </c>
      <c r="AR483" s="70">
        <v>0</v>
      </c>
      <c r="AS483" s="70">
        <v>0</v>
      </c>
      <c r="AT483" s="70">
        <v>0</v>
      </c>
      <c r="AU483" s="70">
        <v>0</v>
      </c>
      <c r="AV483" s="71">
        <v>0</v>
      </c>
      <c r="AW483"/>
      <c r="AX483" s="6"/>
    </row>
    <row r="484" spans="3:50" hidden="1" x14ac:dyDescent="0.25">
      <c r="C484" s="40" t="s">
        <v>576</v>
      </c>
      <c r="D484" s="41">
        <v>0</v>
      </c>
      <c r="E484" s="70">
        <v>0</v>
      </c>
      <c r="F484" s="70">
        <v>0</v>
      </c>
      <c r="G484" s="70">
        <v>0</v>
      </c>
      <c r="H484" s="70">
        <v>0</v>
      </c>
      <c r="I484" s="70">
        <v>0</v>
      </c>
      <c r="J484" s="70">
        <v>0</v>
      </c>
      <c r="K484" s="70">
        <v>0</v>
      </c>
      <c r="L484" s="71">
        <v>0</v>
      </c>
      <c r="M484"/>
      <c r="N484"/>
      <c r="O484"/>
      <c r="P484" s="41">
        <v>0</v>
      </c>
      <c r="Q484" s="70">
        <v>0</v>
      </c>
      <c r="R484" s="70">
        <v>0</v>
      </c>
      <c r="S484" s="70">
        <v>0</v>
      </c>
      <c r="T484" s="70">
        <v>0</v>
      </c>
      <c r="U484" s="70">
        <v>0</v>
      </c>
      <c r="V484" s="70">
        <v>0</v>
      </c>
      <c r="W484" s="70">
        <v>0</v>
      </c>
      <c r="X484" s="254">
        <v>0</v>
      </c>
      <c r="Y484"/>
      <c r="AA484"/>
      <c r="AB484"/>
      <c r="AC484"/>
      <c r="AD484"/>
      <c r="AE484"/>
      <c r="AF484"/>
      <c r="AG484"/>
      <c r="AH484"/>
      <c r="AI484"/>
      <c r="AJ484"/>
      <c r="AK484"/>
      <c r="AM484"/>
      <c r="AN484" s="41">
        <v>0</v>
      </c>
      <c r="AO484" s="70">
        <v>0</v>
      </c>
      <c r="AP484" s="70">
        <v>0</v>
      </c>
      <c r="AQ484" s="70">
        <v>0</v>
      </c>
      <c r="AR484" s="70">
        <v>0</v>
      </c>
      <c r="AS484" s="70">
        <v>0</v>
      </c>
      <c r="AT484" s="70">
        <v>0</v>
      </c>
      <c r="AU484" s="70">
        <v>0</v>
      </c>
      <c r="AV484" s="71">
        <v>0</v>
      </c>
      <c r="AW484"/>
      <c r="AX484" s="6"/>
    </row>
    <row r="485" spans="3:50" hidden="1" x14ac:dyDescent="0.25">
      <c r="C485" s="40" t="s">
        <v>576</v>
      </c>
      <c r="D485" s="41">
        <v>0</v>
      </c>
      <c r="E485" s="70">
        <v>0</v>
      </c>
      <c r="F485" s="70">
        <v>0</v>
      </c>
      <c r="G485" s="70">
        <v>0</v>
      </c>
      <c r="H485" s="70">
        <v>0</v>
      </c>
      <c r="I485" s="70">
        <v>0</v>
      </c>
      <c r="J485" s="70">
        <v>0</v>
      </c>
      <c r="K485" s="70">
        <v>0</v>
      </c>
      <c r="L485" s="71">
        <v>0</v>
      </c>
      <c r="M485"/>
      <c r="N485"/>
      <c r="O485"/>
      <c r="P485" s="41">
        <v>0</v>
      </c>
      <c r="Q485" s="70">
        <v>0</v>
      </c>
      <c r="R485" s="70">
        <v>0</v>
      </c>
      <c r="S485" s="70">
        <v>0</v>
      </c>
      <c r="T485" s="70">
        <v>0</v>
      </c>
      <c r="U485" s="70">
        <v>0</v>
      </c>
      <c r="V485" s="70">
        <v>0</v>
      </c>
      <c r="W485" s="70">
        <v>0</v>
      </c>
      <c r="X485" s="254">
        <v>0</v>
      </c>
      <c r="Y485"/>
      <c r="AA485"/>
      <c r="AB485"/>
      <c r="AC485"/>
      <c r="AD485"/>
      <c r="AE485"/>
      <c r="AF485"/>
      <c r="AG485"/>
      <c r="AH485"/>
      <c r="AI485"/>
      <c r="AJ485"/>
      <c r="AK485"/>
      <c r="AM485"/>
      <c r="AN485" s="41">
        <v>0</v>
      </c>
      <c r="AO485" s="70">
        <v>0</v>
      </c>
      <c r="AP485" s="70">
        <v>0</v>
      </c>
      <c r="AQ485" s="70">
        <v>0</v>
      </c>
      <c r="AR485" s="70">
        <v>0</v>
      </c>
      <c r="AS485" s="70">
        <v>0</v>
      </c>
      <c r="AT485" s="70">
        <v>0</v>
      </c>
      <c r="AU485" s="70">
        <v>0</v>
      </c>
      <c r="AV485" s="71">
        <v>0</v>
      </c>
      <c r="AW485"/>
      <c r="AX485" s="6"/>
    </row>
    <row r="486" spans="3:50" hidden="1" x14ac:dyDescent="0.25">
      <c r="C486" s="40" t="s">
        <v>576</v>
      </c>
      <c r="D486" s="41">
        <v>0</v>
      </c>
      <c r="E486" s="70">
        <v>0</v>
      </c>
      <c r="F486" s="70">
        <v>0</v>
      </c>
      <c r="G486" s="70">
        <v>0</v>
      </c>
      <c r="H486" s="70">
        <v>0</v>
      </c>
      <c r="I486" s="70">
        <v>0</v>
      </c>
      <c r="J486" s="70">
        <v>0</v>
      </c>
      <c r="K486" s="70">
        <v>0</v>
      </c>
      <c r="L486" s="71">
        <v>0</v>
      </c>
      <c r="M486"/>
      <c r="N486"/>
      <c r="O486"/>
      <c r="P486" s="41">
        <v>0</v>
      </c>
      <c r="Q486" s="70">
        <v>0</v>
      </c>
      <c r="R486" s="70">
        <v>0</v>
      </c>
      <c r="S486" s="70">
        <v>0</v>
      </c>
      <c r="T486" s="70">
        <v>0</v>
      </c>
      <c r="U486" s="70">
        <v>0</v>
      </c>
      <c r="V486" s="70">
        <v>0</v>
      </c>
      <c r="W486" s="70">
        <v>0</v>
      </c>
      <c r="X486" s="254">
        <v>0</v>
      </c>
      <c r="Y486"/>
      <c r="AA486"/>
      <c r="AB486"/>
      <c r="AC486"/>
      <c r="AD486"/>
      <c r="AE486"/>
      <c r="AF486"/>
      <c r="AG486"/>
      <c r="AH486"/>
      <c r="AI486"/>
      <c r="AJ486"/>
      <c r="AK486"/>
      <c r="AM486"/>
      <c r="AN486" s="41">
        <v>0</v>
      </c>
      <c r="AO486" s="70">
        <v>0</v>
      </c>
      <c r="AP486" s="70">
        <v>0</v>
      </c>
      <c r="AQ486" s="70">
        <v>0</v>
      </c>
      <c r="AR486" s="70">
        <v>0</v>
      </c>
      <c r="AS486" s="70">
        <v>0</v>
      </c>
      <c r="AT486" s="70">
        <v>0</v>
      </c>
      <c r="AU486" s="70">
        <v>0</v>
      </c>
      <c r="AV486" s="71">
        <v>0</v>
      </c>
      <c r="AW486"/>
      <c r="AX486" s="6"/>
    </row>
    <row r="487" spans="3:50" hidden="1" x14ac:dyDescent="0.25">
      <c r="C487" s="40" t="s">
        <v>576</v>
      </c>
      <c r="D487" s="41">
        <v>0</v>
      </c>
      <c r="E487" s="70">
        <v>0</v>
      </c>
      <c r="F487" s="70">
        <v>0</v>
      </c>
      <c r="G487" s="70">
        <v>0</v>
      </c>
      <c r="H487" s="70">
        <v>0</v>
      </c>
      <c r="I487" s="70">
        <v>0</v>
      </c>
      <c r="J487" s="70">
        <v>0</v>
      </c>
      <c r="K487" s="70">
        <v>0</v>
      </c>
      <c r="L487" s="71">
        <v>0</v>
      </c>
      <c r="M487"/>
      <c r="N487"/>
      <c r="O487"/>
      <c r="P487" s="41">
        <v>0</v>
      </c>
      <c r="Q487" s="70">
        <v>0</v>
      </c>
      <c r="R487" s="70">
        <v>0</v>
      </c>
      <c r="S487" s="70">
        <v>0</v>
      </c>
      <c r="T487" s="70">
        <v>0</v>
      </c>
      <c r="U487" s="70">
        <v>0</v>
      </c>
      <c r="V487" s="70">
        <v>0</v>
      </c>
      <c r="W487" s="70">
        <v>0</v>
      </c>
      <c r="X487" s="254">
        <v>0</v>
      </c>
      <c r="Y487"/>
      <c r="AA487"/>
      <c r="AB487"/>
      <c r="AC487"/>
      <c r="AD487"/>
      <c r="AE487"/>
      <c r="AF487"/>
      <c r="AG487"/>
      <c r="AH487"/>
      <c r="AI487"/>
      <c r="AJ487"/>
      <c r="AK487"/>
      <c r="AM487"/>
      <c r="AN487" s="41">
        <v>0</v>
      </c>
      <c r="AO487" s="70">
        <v>0</v>
      </c>
      <c r="AP487" s="70">
        <v>0</v>
      </c>
      <c r="AQ487" s="70">
        <v>0</v>
      </c>
      <c r="AR487" s="70">
        <v>0</v>
      </c>
      <c r="AS487" s="70">
        <v>0</v>
      </c>
      <c r="AT487" s="70">
        <v>0</v>
      </c>
      <c r="AU487" s="70">
        <v>0</v>
      </c>
      <c r="AV487" s="71">
        <v>0</v>
      </c>
      <c r="AW487"/>
      <c r="AX487" s="6"/>
    </row>
    <row r="488" spans="3:50" hidden="1" x14ac:dyDescent="0.25">
      <c r="C488" s="40" t="s">
        <v>576</v>
      </c>
      <c r="D488" s="41">
        <v>0</v>
      </c>
      <c r="E488" s="70">
        <v>0</v>
      </c>
      <c r="F488" s="70">
        <v>0</v>
      </c>
      <c r="G488" s="70">
        <v>0</v>
      </c>
      <c r="H488" s="70">
        <v>0</v>
      </c>
      <c r="I488" s="70">
        <v>0</v>
      </c>
      <c r="J488" s="70">
        <v>0</v>
      </c>
      <c r="K488" s="70">
        <v>0</v>
      </c>
      <c r="L488" s="71">
        <v>0</v>
      </c>
      <c r="M488"/>
      <c r="N488"/>
      <c r="O488"/>
      <c r="P488" s="41">
        <v>0</v>
      </c>
      <c r="Q488" s="70">
        <v>0</v>
      </c>
      <c r="R488" s="70">
        <v>0</v>
      </c>
      <c r="S488" s="70">
        <v>0</v>
      </c>
      <c r="T488" s="70">
        <v>0</v>
      </c>
      <c r="U488" s="70">
        <v>0</v>
      </c>
      <c r="V488" s="70">
        <v>0</v>
      </c>
      <c r="W488" s="70">
        <v>0</v>
      </c>
      <c r="X488" s="254">
        <v>0</v>
      </c>
      <c r="Y488"/>
      <c r="AA488"/>
      <c r="AB488"/>
      <c r="AC488"/>
      <c r="AD488"/>
      <c r="AE488"/>
      <c r="AF488"/>
      <c r="AG488"/>
      <c r="AH488"/>
      <c r="AI488"/>
      <c r="AJ488"/>
      <c r="AK488"/>
      <c r="AM488"/>
      <c r="AN488" s="41">
        <v>0</v>
      </c>
      <c r="AO488" s="70">
        <v>0</v>
      </c>
      <c r="AP488" s="70">
        <v>0</v>
      </c>
      <c r="AQ488" s="70">
        <v>0</v>
      </c>
      <c r="AR488" s="70">
        <v>0</v>
      </c>
      <c r="AS488" s="70">
        <v>0</v>
      </c>
      <c r="AT488" s="70">
        <v>0</v>
      </c>
      <c r="AU488" s="70">
        <v>0</v>
      </c>
      <c r="AV488" s="71">
        <v>0</v>
      </c>
      <c r="AW488"/>
      <c r="AX488" s="6"/>
    </row>
    <row r="489" spans="3:50" hidden="1" x14ac:dyDescent="0.25">
      <c r="C489" s="40" t="s">
        <v>576</v>
      </c>
      <c r="D489" s="41">
        <v>0</v>
      </c>
      <c r="E489" s="70">
        <v>0</v>
      </c>
      <c r="F489" s="70">
        <v>0</v>
      </c>
      <c r="G489" s="70">
        <v>0</v>
      </c>
      <c r="H489" s="70">
        <v>0</v>
      </c>
      <c r="I489" s="70">
        <v>0</v>
      </c>
      <c r="J489" s="70">
        <v>0</v>
      </c>
      <c r="K489" s="70">
        <v>0</v>
      </c>
      <c r="L489" s="71">
        <v>0</v>
      </c>
      <c r="M489"/>
      <c r="N489"/>
      <c r="O489"/>
      <c r="P489" s="41">
        <v>0</v>
      </c>
      <c r="Q489" s="70">
        <v>0</v>
      </c>
      <c r="R489" s="70">
        <v>0</v>
      </c>
      <c r="S489" s="70">
        <v>0</v>
      </c>
      <c r="T489" s="70">
        <v>0</v>
      </c>
      <c r="U489" s="70">
        <v>0</v>
      </c>
      <c r="V489" s="70">
        <v>0</v>
      </c>
      <c r="W489" s="70">
        <v>0</v>
      </c>
      <c r="X489" s="254">
        <v>0</v>
      </c>
      <c r="Y489"/>
      <c r="AA489"/>
      <c r="AB489"/>
      <c r="AC489"/>
      <c r="AD489"/>
      <c r="AE489"/>
      <c r="AF489"/>
      <c r="AG489"/>
      <c r="AH489"/>
      <c r="AI489"/>
      <c r="AJ489"/>
      <c r="AK489"/>
      <c r="AM489"/>
      <c r="AN489" s="41">
        <v>0</v>
      </c>
      <c r="AO489" s="70">
        <v>0</v>
      </c>
      <c r="AP489" s="70">
        <v>0</v>
      </c>
      <c r="AQ489" s="70">
        <v>0</v>
      </c>
      <c r="AR489" s="70">
        <v>0</v>
      </c>
      <c r="AS489" s="70">
        <v>0</v>
      </c>
      <c r="AT489" s="70">
        <v>0</v>
      </c>
      <c r="AU489" s="70">
        <v>0</v>
      </c>
      <c r="AV489" s="71">
        <v>0</v>
      </c>
      <c r="AW489"/>
      <c r="AX489" s="6"/>
    </row>
    <row r="490" spans="3:50" hidden="1" x14ac:dyDescent="0.25">
      <c r="C490" s="40" t="s">
        <v>576</v>
      </c>
      <c r="D490" s="41">
        <v>0</v>
      </c>
      <c r="E490" s="70">
        <v>0</v>
      </c>
      <c r="F490" s="70">
        <v>0</v>
      </c>
      <c r="G490" s="70">
        <v>0</v>
      </c>
      <c r="H490" s="70">
        <v>0</v>
      </c>
      <c r="I490" s="70">
        <v>0</v>
      </c>
      <c r="J490" s="70">
        <v>0</v>
      </c>
      <c r="K490" s="70">
        <v>0</v>
      </c>
      <c r="L490" s="71">
        <v>0</v>
      </c>
      <c r="M490"/>
      <c r="N490"/>
      <c r="O490"/>
      <c r="P490" s="41">
        <v>0</v>
      </c>
      <c r="Q490" s="70">
        <v>0</v>
      </c>
      <c r="R490" s="70">
        <v>0</v>
      </c>
      <c r="S490" s="70">
        <v>0</v>
      </c>
      <c r="T490" s="70">
        <v>0</v>
      </c>
      <c r="U490" s="70">
        <v>0</v>
      </c>
      <c r="V490" s="70">
        <v>0</v>
      </c>
      <c r="W490" s="70">
        <v>0</v>
      </c>
      <c r="X490" s="254">
        <v>0</v>
      </c>
      <c r="Y490"/>
      <c r="AA490"/>
      <c r="AB490"/>
      <c r="AC490"/>
      <c r="AD490"/>
      <c r="AE490"/>
      <c r="AF490"/>
      <c r="AG490"/>
      <c r="AH490"/>
      <c r="AI490"/>
      <c r="AJ490"/>
      <c r="AK490"/>
      <c r="AM490"/>
      <c r="AN490" s="41">
        <v>0</v>
      </c>
      <c r="AO490" s="70">
        <v>0</v>
      </c>
      <c r="AP490" s="70">
        <v>0</v>
      </c>
      <c r="AQ490" s="70">
        <v>0</v>
      </c>
      <c r="AR490" s="70">
        <v>0</v>
      </c>
      <c r="AS490" s="70">
        <v>0</v>
      </c>
      <c r="AT490" s="70">
        <v>0</v>
      </c>
      <c r="AU490" s="70">
        <v>0</v>
      </c>
      <c r="AV490" s="71">
        <v>0</v>
      </c>
      <c r="AW490"/>
      <c r="AX490" s="6"/>
    </row>
    <row r="491" spans="3:50" hidden="1" x14ac:dyDescent="0.25">
      <c r="C491" s="40" t="s">
        <v>576</v>
      </c>
      <c r="D491" s="41">
        <v>0</v>
      </c>
      <c r="E491" s="70">
        <v>0</v>
      </c>
      <c r="F491" s="70">
        <v>0</v>
      </c>
      <c r="G491" s="70">
        <v>0</v>
      </c>
      <c r="H491" s="70">
        <v>0</v>
      </c>
      <c r="I491" s="70">
        <v>0</v>
      </c>
      <c r="J491" s="70">
        <v>0</v>
      </c>
      <c r="K491" s="70">
        <v>0</v>
      </c>
      <c r="L491" s="71">
        <v>0</v>
      </c>
      <c r="M491"/>
      <c r="N491"/>
      <c r="O491"/>
      <c r="P491" s="41">
        <v>0</v>
      </c>
      <c r="Q491" s="70">
        <v>0</v>
      </c>
      <c r="R491" s="70">
        <v>0</v>
      </c>
      <c r="S491" s="70">
        <v>0</v>
      </c>
      <c r="T491" s="70">
        <v>0</v>
      </c>
      <c r="U491" s="70">
        <v>0</v>
      </c>
      <c r="V491" s="70">
        <v>0</v>
      </c>
      <c r="W491" s="70">
        <v>0</v>
      </c>
      <c r="X491" s="254">
        <v>0</v>
      </c>
      <c r="Y491"/>
      <c r="AA491"/>
      <c r="AB491"/>
      <c r="AC491"/>
      <c r="AD491"/>
      <c r="AE491"/>
      <c r="AF491"/>
      <c r="AG491"/>
      <c r="AH491"/>
      <c r="AI491"/>
      <c r="AJ491"/>
      <c r="AK491"/>
      <c r="AM491"/>
      <c r="AN491" s="41">
        <v>0</v>
      </c>
      <c r="AO491" s="70">
        <v>0</v>
      </c>
      <c r="AP491" s="70">
        <v>0</v>
      </c>
      <c r="AQ491" s="70">
        <v>0</v>
      </c>
      <c r="AR491" s="70">
        <v>0</v>
      </c>
      <c r="AS491" s="70">
        <v>0</v>
      </c>
      <c r="AT491" s="70">
        <v>0</v>
      </c>
      <c r="AU491" s="70">
        <v>0</v>
      </c>
      <c r="AV491" s="71">
        <v>0</v>
      </c>
      <c r="AW491"/>
      <c r="AX491" s="6"/>
    </row>
    <row r="492" spans="3:50" hidden="1" x14ac:dyDescent="0.25">
      <c r="C492" s="40" t="s">
        <v>576</v>
      </c>
      <c r="D492" s="41">
        <v>0</v>
      </c>
      <c r="E492" s="70">
        <v>0</v>
      </c>
      <c r="F492" s="70">
        <v>0</v>
      </c>
      <c r="G492" s="70">
        <v>0</v>
      </c>
      <c r="H492" s="70">
        <v>0</v>
      </c>
      <c r="I492" s="70">
        <v>0</v>
      </c>
      <c r="J492" s="70">
        <v>0</v>
      </c>
      <c r="K492" s="70">
        <v>0</v>
      </c>
      <c r="L492" s="71">
        <v>0</v>
      </c>
      <c r="M492"/>
      <c r="N492"/>
      <c r="O492"/>
      <c r="P492" s="41">
        <v>0</v>
      </c>
      <c r="Q492" s="70">
        <v>0</v>
      </c>
      <c r="R492" s="70">
        <v>0</v>
      </c>
      <c r="S492" s="70">
        <v>0</v>
      </c>
      <c r="T492" s="70">
        <v>0</v>
      </c>
      <c r="U492" s="70">
        <v>0</v>
      </c>
      <c r="V492" s="70">
        <v>0</v>
      </c>
      <c r="W492" s="70">
        <v>0</v>
      </c>
      <c r="X492" s="254">
        <v>0</v>
      </c>
      <c r="Y492"/>
      <c r="AA492"/>
      <c r="AB492"/>
      <c r="AC492"/>
      <c r="AD492"/>
      <c r="AE492"/>
      <c r="AF492"/>
      <c r="AG492"/>
      <c r="AH492"/>
      <c r="AI492"/>
      <c r="AJ492"/>
      <c r="AK492"/>
      <c r="AM492"/>
      <c r="AN492" s="41">
        <v>0</v>
      </c>
      <c r="AO492" s="70">
        <v>0</v>
      </c>
      <c r="AP492" s="70">
        <v>0</v>
      </c>
      <c r="AQ492" s="70">
        <v>0</v>
      </c>
      <c r="AR492" s="70">
        <v>0</v>
      </c>
      <c r="AS492" s="70">
        <v>0</v>
      </c>
      <c r="AT492" s="70">
        <v>0</v>
      </c>
      <c r="AU492" s="70">
        <v>0</v>
      </c>
      <c r="AV492" s="71">
        <v>0</v>
      </c>
      <c r="AW492"/>
      <c r="AX492" s="6"/>
    </row>
    <row r="493" spans="3:50" hidden="1" x14ac:dyDescent="0.25">
      <c r="C493" s="40" t="s">
        <v>576</v>
      </c>
      <c r="D493" s="41">
        <v>0</v>
      </c>
      <c r="E493" s="70">
        <v>0</v>
      </c>
      <c r="F493" s="70">
        <v>0</v>
      </c>
      <c r="G493" s="70">
        <v>0</v>
      </c>
      <c r="H493" s="70">
        <v>0</v>
      </c>
      <c r="I493" s="70">
        <v>0</v>
      </c>
      <c r="J493" s="70">
        <v>0</v>
      </c>
      <c r="K493" s="70">
        <v>0</v>
      </c>
      <c r="L493" s="71">
        <v>0</v>
      </c>
      <c r="M493"/>
      <c r="N493"/>
      <c r="O493"/>
      <c r="P493" s="41">
        <v>0</v>
      </c>
      <c r="Q493" s="70">
        <v>0</v>
      </c>
      <c r="R493" s="70">
        <v>0</v>
      </c>
      <c r="S493" s="70">
        <v>0</v>
      </c>
      <c r="T493" s="70">
        <v>0</v>
      </c>
      <c r="U493" s="70">
        <v>0</v>
      </c>
      <c r="V493" s="70">
        <v>0</v>
      </c>
      <c r="W493" s="70">
        <v>0</v>
      </c>
      <c r="X493" s="254">
        <v>0</v>
      </c>
      <c r="Y493"/>
      <c r="AA493"/>
      <c r="AB493"/>
      <c r="AC493"/>
      <c r="AD493"/>
      <c r="AE493"/>
      <c r="AF493"/>
      <c r="AG493"/>
      <c r="AH493"/>
      <c r="AI493"/>
      <c r="AJ493"/>
      <c r="AK493"/>
      <c r="AM493"/>
      <c r="AN493" s="41">
        <v>0</v>
      </c>
      <c r="AO493" s="70">
        <v>0</v>
      </c>
      <c r="AP493" s="70">
        <v>0</v>
      </c>
      <c r="AQ493" s="70">
        <v>0</v>
      </c>
      <c r="AR493" s="70">
        <v>0</v>
      </c>
      <c r="AS493" s="70">
        <v>0</v>
      </c>
      <c r="AT493" s="70">
        <v>0</v>
      </c>
      <c r="AU493" s="70">
        <v>0</v>
      </c>
      <c r="AV493" s="71">
        <v>0</v>
      </c>
      <c r="AW493"/>
      <c r="AX493" s="6"/>
    </row>
    <row r="494" spans="3:50" hidden="1" x14ac:dyDescent="0.25">
      <c r="C494" s="40" t="s">
        <v>576</v>
      </c>
      <c r="D494" s="41">
        <v>0</v>
      </c>
      <c r="E494" s="70">
        <v>0</v>
      </c>
      <c r="F494" s="70">
        <v>0</v>
      </c>
      <c r="G494" s="70">
        <v>0</v>
      </c>
      <c r="H494" s="70">
        <v>0</v>
      </c>
      <c r="I494" s="70">
        <v>0</v>
      </c>
      <c r="J494" s="70">
        <v>0</v>
      </c>
      <c r="K494" s="70">
        <v>0</v>
      </c>
      <c r="L494" s="71">
        <v>0</v>
      </c>
      <c r="M494"/>
      <c r="N494"/>
      <c r="O494"/>
      <c r="P494" s="41">
        <v>0</v>
      </c>
      <c r="Q494" s="70">
        <v>0</v>
      </c>
      <c r="R494" s="70">
        <v>0</v>
      </c>
      <c r="S494" s="70">
        <v>0</v>
      </c>
      <c r="T494" s="70">
        <v>0</v>
      </c>
      <c r="U494" s="70">
        <v>0</v>
      </c>
      <c r="V494" s="70">
        <v>0</v>
      </c>
      <c r="W494" s="70">
        <v>0</v>
      </c>
      <c r="X494" s="254">
        <v>0</v>
      </c>
      <c r="Y494"/>
      <c r="AA494"/>
      <c r="AB494"/>
      <c r="AC494"/>
      <c r="AD494"/>
      <c r="AE494"/>
      <c r="AF494"/>
      <c r="AG494"/>
      <c r="AH494"/>
      <c r="AI494"/>
      <c r="AJ494"/>
      <c r="AK494"/>
      <c r="AM494"/>
      <c r="AN494" s="41">
        <v>0</v>
      </c>
      <c r="AO494" s="70">
        <v>0</v>
      </c>
      <c r="AP494" s="70">
        <v>0</v>
      </c>
      <c r="AQ494" s="70">
        <v>0</v>
      </c>
      <c r="AR494" s="70">
        <v>0</v>
      </c>
      <c r="AS494" s="70">
        <v>0</v>
      </c>
      <c r="AT494" s="70">
        <v>0</v>
      </c>
      <c r="AU494" s="70">
        <v>0</v>
      </c>
      <c r="AV494" s="71">
        <v>0</v>
      </c>
      <c r="AW494"/>
      <c r="AX494" s="6"/>
    </row>
    <row r="495" spans="3:50" hidden="1" x14ac:dyDescent="0.25">
      <c r="C495" s="40" t="s">
        <v>576</v>
      </c>
      <c r="D495" s="41">
        <v>0</v>
      </c>
      <c r="E495" s="70">
        <v>0</v>
      </c>
      <c r="F495" s="70">
        <v>0</v>
      </c>
      <c r="G495" s="70">
        <v>0</v>
      </c>
      <c r="H495" s="70">
        <v>0</v>
      </c>
      <c r="I495" s="70">
        <v>0</v>
      </c>
      <c r="J495" s="70">
        <v>0</v>
      </c>
      <c r="K495" s="70">
        <v>0</v>
      </c>
      <c r="L495" s="71">
        <v>0</v>
      </c>
      <c r="M495"/>
      <c r="N495"/>
      <c r="O495"/>
      <c r="P495" s="41">
        <v>0</v>
      </c>
      <c r="Q495" s="70">
        <v>0</v>
      </c>
      <c r="R495" s="70">
        <v>0</v>
      </c>
      <c r="S495" s="70">
        <v>0</v>
      </c>
      <c r="T495" s="70">
        <v>0</v>
      </c>
      <c r="U495" s="70">
        <v>0</v>
      </c>
      <c r="V495" s="70">
        <v>0</v>
      </c>
      <c r="W495" s="70">
        <v>0</v>
      </c>
      <c r="X495" s="254">
        <v>0</v>
      </c>
      <c r="Y495"/>
      <c r="AA495"/>
      <c r="AB495"/>
      <c r="AC495"/>
      <c r="AD495"/>
      <c r="AE495"/>
      <c r="AF495"/>
      <c r="AG495"/>
      <c r="AH495"/>
      <c r="AI495"/>
      <c r="AJ495"/>
      <c r="AK495"/>
      <c r="AM495"/>
      <c r="AN495" s="41">
        <v>0</v>
      </c>
      <c r="AO495" s="70">
        <v>0</v>
      </c>
      <c r="AP495" s="70">
        <v>0</v>
      </c>
      <c r="AQ495" s="70">
        <v>0</v>
      </c>
      <c r="AR495" s="70">
        <v>0</v>
      </c>
      <c r="AS495" s="70">
        <v>0</v>
      </c>
      <c r="AT495" s="70">
        <v>0</v>
      </c>
      <c r="AU495" s="70">
        <v>0</v>
      </c>
      <c r="AV495" s="71">
        <v>0</v>
      </c>
      <c r="AW495"/>
      <c r="AX495" s="6"/>
    </row>
    <row r="496" spans="3:50" hidden="1" x14ac:dyDescent="0.25">
      <c r="C496" s="40" t="s">
        <v>576</v>
      </c>
      <c r="D496" s="41">
        <v>0</v>
      </c>
      <c r="E496" s="70">
        <v>0</v>
      </c>
      <c r="F496" s="70">
        <v>0</v>
      </c>
      <c r="G496" s="70">
        <v>0</v>
      </c>
      <c r="H496" s="70">
        <v>0</v>
      </c>
      <c r="I496" s="70">
        <v>0</v>
      </c>
      <c r="J496" s="70">
        <v>0</v>
      </c>
      <c r="K496" s="70">
        <v>0</v>
      </c>
      <c r="L496" s="71">
        <v>0</v>
      </c>
      <c r="M496"/>
      <c r="N496"/>
      <c r="O496"/>
      <c r="P496" s="41">
        <v>0</v>
      </c>
      <c r="Q496" s="70">
        <v>0</v>
      </c>
      <c r="R496" s="70">
        <v>0</v>
      </c>
      <c r="S496" s="70">
        <v>0</v>
      </c>
      <c r="T496" s="70">
        <v>0</v>
      </c>
      <c r="U496" s="70">
        <v>0</v>
      </c>
      <c r="V496" s="70">
        <v>0</v>
      </c>
      <c r="W496" s="70">
        <v>0</v>
      </c>
      <c r="X496" s="254">
        <v>0</v>
      </c>
      <c r="Y496"/>
      <c r="AA496"/>
      <c r="AB496"/>
      <c r="AC496"/>
      <c r="AD496"/>
      <c r="AE496"/>
      <c r="AF496"/>
      <c r="AG496"/>
      <c r="AH496"/>
      <c r="AI496"/>
      <c r="AJ496"/>
      <c r="AK496"/>
      <c r="AM496"/>
      <c r="AN496" s="41">
        <v>0</v>
      </c>
      <c r="AO496" s="70">
        <v>0</v>
      </c>
      <c r="AP496" s="70">
        <v>0</v>
      </c>
      <c r="AQ496" s="70">
        <v>0</v>
      </c>
      <c r="AR496" s="70">
        <v>0</v>
      </c>
      <c r="AS496" s="70">
        <v>0</v>
      </c>
      <c r="AT496" s="70">
        <v>0</v>
      </c>
      <c r="AU496" s="70">
        <v>0</v>
      </c>
      <c r="AV496" s="71">
        <v>0</v>
      </c>
      <c r="AW496"/>
      <c r="AX496" s="6"/>
    </row>
    <row r="497" spans="3:50" hidden="1" x14ac:dyDescent="0.25">
      <c r="C497" s="40" t="s">
        <v>576</v>
      </c>
      <c r="D497" s="41">
        <v>0</v>
      </c>
      <c r="E497" s="70">
        <v>0</v>
      </c>
      <c r="F497" s="70">
        <v>0</v>
      </c>
      <c r="G497" s="70">
        <v>0</v>
      </c>
      <c r="H497" s="70">
        <v>0</v>
      </c>
      <c r="I497" s="70">
        <v>0</v>
      </c>
      <c r="J497" s="70">
        <v>0</v>
      </c>
      <c r="K497" s="70">
        <v>0</v>
      </c>
      <c r="L497" s="71">
        <v>0</v>
      </c>
      <c r="M497"/>
      <c r="N497"/>
      <c r="O497"/>
      <c r="P497" s="41">
        <v>0</v>
      </c>
      <c r="Q497" s="70">
        <v>0</v>
      </c>
      <c r="R497" s="70">
        <v>0</v>
      </c>
      <c r="S497" s="70">
        <v>0</v>
      </c>
      <c r="T497" s="70">
        <v>0</v>
      </c>
      <c r="U497" s="70">
        <v>0</v>
      </c>
      <c r="V497" s="70">
        <v>0</v>
      </c>
      <c r="W497" s="70">
        <v>0</v>
      </c>
      <c r="X497" s="254">
        <v>0</v>
      </c>
      <c r="Y497"/>
      <c r="AA497"/>
      <c r="AB497"/>
      <c r="AC497"/>
      <c r="AD497"/>
      <c r="AE497"/>
      <c r="AF497"/>
      <c r="AG497"/>
      <c r="AH497"/>
      <c r="AI497"/>
      <c r="AJ497"/>
      <c r="AK497"/>
      <c r="AM497"/>
      <c r="AN497" s="41">
        <v>0</v>
      </c>
      <c r="AO497" s="70">
        <v>0</v>
      </c>
      <c r="AP497" s="70">
        <v>0</v>
      </c>
      <c r="AQ497" s="70">
        <v>0</v>
      </c>
      <c r="AR497" s="70">
        <v>0</v>
      </c>
      <c r="AS497" s="70">
        <v>0</v>
      </c>
      <c r="AT497" s="70">
        <v>0</v>
      </c>
      <c r="AU497" s="70">
        <v>0</v>
      </c>
      <c r="AV497" s="71">
        <v>0</v>
      </c>
      <c r="AW497"/>
      <c r="AX497" s="6"/>
    </row>
    <row r="498" spans="3:50" hidden="1" x14ac:dyDescent="0.25">
      <c r="C498" s="40" t="s">
        <v>576</v>
      </c>
      <c r="D498" s="41">
        <v>0</v>
      </c>
      <c r="E498" s="70">
        <v>0</v>
      </c>
      <c r="F498" s="70">
        <v>0</v>
      </c>
      <c r="G498" s="70">
        <v>0</v>
      </c>
      <c r="H498" s="70">
        <v>0</v>
      </c>
      <c r="I498" s="70">
        <v>0</v>
      </c>
      <c r="J498" s="70">
        <v>0</v>
      </c>
      <c r="K498" s="70">
        <v>0</v>
      </c>
      <c r="L498" s="71">
        <v>0</v>
      </c>
      <c r="M498"/>
      <c r="N498"/>
      <c r="O498"/>
      <c r="P498" s="41">
        <v>0</v>
      </c>
      <c r="Q498" s="70">
        <v>0</v>
      </c>
      <c r="R498" s="70">
        <v>0</v>
      </c>
      <c r="S498" s="70">
        <v>0</v>
      </c>
      <c r="T498" s="70">
        <v>0</v>
      </c>
      <c r="U498" s="70">
        <v>0</v>
      </c>
      <c r="V498" s="70">
        <v>0</v>
      </c>
      <c r="W498" s="70">
        <v>0</v>
      </c>
      <c r="X498" s="254">
        <v>0</v>
      </c>
      <c r="Y498"/>
      <c r="AA498"/>
      <c r="AB498"/>
      <c r="AC498"/>
      <c r="AD498"/>
      <c r="AE498"/>
      <c r="AF498"/>
      <c r="AG498"/>
      <c r="AH498"/>
      <c r="AI498"/>
      <c r="AJ498"/>
      <c r="AK498"/>
      <c r="AM498"/>
      <c r="AN498" s="41">
        <v>0</v>
      </c>
      <c r="AO498" s="70">
        <v>0</v>
      </c>
      <c r="AP498" s="70">
        <v>0</v>
      </c>
      <c r="AQ498" s="70">
        <v>0</v>
      </c>
      <c r="AR498" s="70">
        <v>0</v>
      </c>
      <c r="AS498" s="70">
        <v>0</v>
      </c>
      <c r="AT498" s="70">
        <v>0</v>
      </c>
      <c r="AU498" s="70">
        <v>0</v>
      </c>
      <c r="AV498" s="71">
        <v>0</v>
      </c>
      <c r="AW498"/>
      <c r="AX498" s="6"/>
    </row>
    <row r="499" spans="3:50" hidden="1" x14ac:dyDescent="0.25">
      <c r="C499" s="40" t="s">
        <v>576</v>
      </c>
      <c r="D499" s="41">
        <v>0</v>
      </c>
      <c r="E499" s="70">
        <v>0</v>
      </c>
      <c r="F499" s="70">
        <v>0</v>
      </c>
      <c r="G499" s="70">
        <v>0</v>
      </c>
      <c r="H499" s="70">
        <v>0</v>
      </c>
      <c r="I499" s="70">
        <v>0</v>
      </c>
      <c r="J499" s="70">
        <v>0</v>
      </c>
      <c r="K499" s="70">
        <v>0</v>
      </c>
      <c r="L499" s="71">
        <v>0</v>
      </c>
      <c r="M499"/>
      <c r="N499"/>
      <c r="O499"/>
      <c r="P499" s="41">
        <v>0</v>
      </c>
      <c r="Q499" s="70">
        <v>0</v>
      </c>
      <c r="R499" s="70">
        <v>0</v>
      </c>
      <c r="S499" s="70">
        <v>0</v>
      </c>
      <c r="T499" s="70">
        <v>0</v>
      </c>
      <c r="U499" s="70">
        <v>0</v>
      </c>
      <c r="V499" s="70">
        <v>0</v>
      </c>
      <c r="W499" s="70">
        <v>0</v>
      </c>
      <c r="X499" s="254">
        <v>0</v>
      </c>
      <c r="Y499"/>
      <c r="AA499"/>
      <c r="AB499"/>
      <c r="AC499"/>
      <c r="AD499"/>
      <c r="AE499"/>
      <c r="AF499"/>
      <c r="AG499"/>
      <c r="AH499"/>
      <c r="AI499"/>
      <c r="AJ499"/>
      <c r="AK499"/>
      <c r="AM499"/>
      <c r="AN499" s="41">
        <v>0</v>
      </c>
      <c r="AO499" s="70">
        <v>0</v>
      </c>
      <c r="AP499" s="70">
        <v>0</v>
      </c>
      <c r="AQ499" s="70">
        <v>0</v>
      </c>
      <c r="AR499" s="70">
        <v>0</v>
      </c>
      <c r="AS499" s="70">
        <v>0</v>
      </c>
      <c r="AT499" s="70">
        <v>0</v>
      </c>
      <c r="AU499" s="70">
        <v>0</v>
      </c>
      <c r="AV499" s="71">
        <v>0</v>
      </c>
      <c r="AW499"/>
      <c r="AX499" s="6"/>
    </row>
    <row r="500" spans="3:50" hidden="1" x14ac:dyDescent="0.25">
      <c r="C500" s="40" t="s">
        <v>576</v>
      </c>
      <c r="D500" s="41">
        <v>0</v>
      </c>
      <c r="E500" s="70">
        <v>0</v>
      </c>
      <c r="F500" s="70">
        <v>0</v>
      </c>
      <c r="G500" s="70">
        <v>0</v>
      </c>
      <c r="H500" s="70">
        <v>0</v>
      </c>
      <c r="I500" s="70">
        <v>0</v>
      </c>
      <c r="J500" s="70">
        <v>0</v>
      </c>
      <c r="K500" s="70">
        <v>0</v>
      </c>
      <c r="L500" s="71">
        <v>0</v>
      </c>
      <c r="M500"/>
      <c r="N500"/>
      <c r="O500"/>
      <c r="P500" s="41">
        <v>0</v>
      </c>
      <c r="Q500" s="70">
        <v>0</v>
      </c>
      <c r="R500" s="70">
        <v>0</v>
      </c>
      <c r="S500" s="70">
        <v>0</v>
      </c>
      <c r="T500" s="70">
        <v>0</v>
      </c>
      <c r="U500" s="70">
        <v>0</v>
      </c>
      <c r="V500" s="70">
        <v>0</v>
      </c>
      <c r="W500" s="70">
        <v>0</v>
      </c>
      <c r="X500" s="254">
        <v>0</v>
      </c>
      <c r="Y500"/>
      <c r="AA500"/>
      <c r="AB500"/>
      <c r="AC500"/>
      <c r="AD500"/>
      <c r="AE500"/>
      <c r="AF500"/>
      <c r="AG500"/>
      <c r="AH500"/>
      <c r="AI500"/>
      <c r="AJ500"/>
      <c r="AK500"/>
      <c r="AM500"/>
      <c r="AN500" s="41">
        <v>0</v>
      </c>
      <c r="AO500" s="70">
        <v>0</v>
      </c>
      <c r="AP500" s="70">
        <v>0</v>
      </c>
      <c r="AQ500" s="70">
        <v>0</v>
      </c>
      <c r="AR500" s="70">
        <v>0</v>
      </c>
      <c r="AS500" s="70">
        <v>0</v>
      </c>
      <c r="AT500" s="70">
        <v>0</v>
      </c>
      <c r="AU500" s="70">
        <v>0</v>
      </c>
      <c r="AV500" s="71">
        <v>0</v>
      </c>
      <c r="AW500"/>
      <c r="AX500" s="6"/>
    </row>
    <row r="501" spans="3:50" hidden="1" x14ac:dyDescent="0.25">
      <c r="C501" s="40" t="s">
        <v>576</v>
      </c>
      <c r="D501" s="41">
        <v>0</v>
      </c>
      <c r="E501" s="70">
        <v>0</v>
      </c>
      <c r="F501" s="70">
        <v>0</v>
      </c>
      <c r="G501" s="70">
        <v>0</v>
      </c>
      <c r="H501" s="70">
        <v>0</v>
      </c>
      <c r="I501" s="70">
        <v>0</v>
      </c>
      <c r="J501" s="70">
        <v>0</v>
      </c>
      <c r="K501" s="70">
        <v>0</v>
      </c>
      <c r="L501" s="71">
        <v>0</v>
      </c>
      <c r="M501"/>
      <c r="N501"/>
      <c r="O501"/>
      <c r="P501" s="41">
        <v>0</v>
      </c>
      <c r="Q501" s="70">
        <v>0</v>
      </c>
      <c r="R501" s="70">
        <v>0</v>
      </c>
      <c r="S501" s="70">
        <v>0</v>
      </c>
      <c r="T501" s="70">
        <v>0</v>
      </c>
      <c r="U501" s="70">
        <v>0</v>
      </c>
      <c r="V501" s="70">
        <v>0</v>
      </c>
      <c r="W501" s="70">
        <v>0</v>
      </c>
      <c r="X501" s="254">
        <v>0</v>
      </c>
      <c r="Y501"/>
      <c r="AA501"/>
      <c r="AB501"/>
      <c r="AC501"/>
      <c r="AD501"/>
      <c r="AE501"/>
      <c r="AF501"/>
      <c r="AG501"/>
      <c r="AH501"/>
      <c r="AI501"/>
      <c r="AJ501"/>
      <c r="AK501"/>
      <c r="AM501"/>
      <c r="AN501" s="41">
        <v>0</v>
      </c>
      <c r="AO501" s="70">
        <v>0</v>
      </c>
      <c r="AP501" s="70">
        <v>0</v>
      </c>
      <c r="AQ501" s="70">
        <v>0</v>
      </c>
      <c r="AR501" s="70">
        <v>0</v>
      </c>
      <c r="AS501" s="70">
        <v>0</v>
      </c>
      <c r="AT501" s="70">
        <v>0</v>
      </c>
      <c r="AU501" s="70">
        <v>0</v>
      </c>
      <c r="AV501" s="71">
        <v>0</v>
      </c>
      <c r="AW501"/>
      <c r="AX501" s="6"/>
    </row>
    <row r="502" spans="3:50" hidden="1" x14ac:dyDescent="0.25">
      <c r="C502" s="40" t="s">
        <v>576</v>
      </c>
      <c r="D502" s="41">
        <v>0</v>
      </c>
      <c r="E502" s="70">
        <v>0</v>
      </c>
      <c r="F502" s="70">
        <v>0</v>
      </c>
      <c r="G502" s="70">
        <v>0</v>
      </c>
      <c r="H502" s="70">
        <v>0</v>
      </c>
      <c r="I502" s="70">
        <v>0</v>
      </c>
      <c r="J502" s="70">
        <v>0</v>
      </c>
      <c r="K502" s="70">
        <v>0</v>
      </c>
      <c r="L502" s="71">
        <v>0</v>
      </c>
      <c r="M502"/>
      <c r="N502"/>
      <c r="O502"/>
      <c r="P502" s="41">
        <v>0</v>
      </c>
      <c r="Q502" s="70">
        <v>0</v>
      </c>
      <c r="R502" s="70">
        <v>0</v>
      </c>
      <c r="S502" s="70">
        <v>0</v>
      </c>
      <c r="T502" s="70">
        <v>0</v>
      </c>
      <c r="U502" s="70">
        <v>0</v>
      </c>
      <c r="V502" s="70">
        <v>0</v>
      </c>
      <c r="W502" s="70">
        <v>0</v>
      </c>
      <c r="X502" s="254">
        <v>0</v>
      </c>
      <c r="Y502"/>
      <c r="AA502"/>
      <c r="AB502"/>
      <c r="AC502"/>
      <c r="AD502"/>
      <c r="AE502"/>
      <c r="AF502"/>
      <c r="AG502"/>
      <c r="AH502"/>
      <c r="AI502"/>
      <c r="AJ502"/>
      <c r="AK502"/>
      <c r="AM502"/>
      <c r="AN502" s="41">
        <v>0</v>
      </c>
      <c r="AO502" s="70">
        <v>0</v>
      </c>
      <c r="AP502" s="70">
        <v>0</v>
      </c>
      <c r="AQ502" s="70">
        <v>0</v>
      </c>
      <c r="AR502" s="70">
        <v>0</v>
      </c>
      <c r="AS502" s="70">
        <v>0</v>
      </c>
      <c r="AT502" s="70">
        <v>0</v>
      </c>
      <c r="AU502" s="70">
        <v>0</v>
      </c>
      <c r="AV502" s="71">
        <v>0</v>
      </c>
      <c r="AW502"/>
      <c r="AX502" s="6"/>
    </row>
    <row r="503" spans="3:50" hidden="1" x14ac:dyDescent="0.25">
      <c r="C503" s="40" t="s">
        <v>576</v>
      </c>
      <c r="D503" s="41">
        <v>0</v>
      </c>
      <c r="E503" s="70">
        <v>0</v>
      </c>
      <c r="F503" s="70">
        <v>0</v>
      </c>
      <c r="G503" s="70">
        <v>0</v>
      </c>
      <c r="H503" s="70">
        <v>0</v>
      </c>
      <c r="I503" s="70">
        <v>0</v>
      </c>
      <c r="J503" s="70">
        <v>0</v>
      </c>
      <c r="K503" s="70">
        <v>0</v>
      </c>
      <c r="L503" s="71">
        <v>0</v>
      </c>
      <c r="M503"/>
      <c r="N503"/>
      <c r="O503"/>
      <c r="P503" s="41">
        <v>0</v>
      </c>
      <c r="Q503" s="70">
        <v>0</v>
      </c>
      <c r="R503" s="70">
        <v>0</v>
      </c>
      <c r="S503" s="70">
        <v>0</v>
      </c>
      <c r="T503" s="70">
        <v>0</v>
      </c>
      <c r="U503" s="70">
        <v>0</v>
      </c>
      <c r="V503" s="70">
        <v>0</v>
      </c>
      <c r="W503" s="70">
        <v>0</v>
      </c>
      <c r="X503" s="254">
        <v>0</v>
      </c>
      <c r="Y503"/>
      <c r="AA503"/>
      <c r="AB503"/>
      <c r="AC503"/>
      <c r="AD503"/>
      <c r="AE503"/>
      <c r="AF503"/>
      <c r="AG503"/>
      <c r="AH503"/>
      <c r="AI503"/>
      <c r="AJ503"/>
      <c r="AK503"/>
      <c r="AM503"/>
      <c r="AN503" s="41">
        <v>0</v>
      </c>
      <c r="AO503" s="70">
        <v>0</v>
      </c>
      <c r="AP503" s="70">
        <v>0</v>
      </c>
      <c r="AQ503" s="70">
        <v>0</v>
      </c>
      <c r="AR503" s="70">
        <v>0</v>
      </c>
      <c r="AS503" s="70">
        <v>0</v>
      </c>
      <c r="AT503" s="70">
        <v>0</v>
      </c>
      <c r="AU503" s="70">
        <v>0</v>
      </c>
      <c r="AV503" s="71">
        <v>0</v>
      </c>
      <c r="AW503"/>
      <c r="AX503" s="6"/>
    </row>
    <row r="504" spans="3:50" hidden="1" x14ac:dyDescent="0.25">
      <c r="C504" s="40" t="s">
        <v>576</v>
      </c>
      <c r="D504" s="41">
        <v>0</v>
      </c>
      <c r="E504" s="70">
        <v>0</v>
      </c>
      <c r="F504" s="70">
        <v>0</v>
      </c>
      <c r="G504" s="70">
        <v>0</v>
      </c>
      <c r="H504" s="70">
        <v>0</v>
      </c>
      <c r="I504" s="70">
        <v>0</v>
      </c>
      <c r="J504" s="70">
        <v>0</v>
      </c>
      <c r="K504" s="70">
        <v>0</v>
      </c>
      <c r="L504" s="71">
        <v>0</v>
      </c>
      <c r="M504"/>
      <c r="N504"/>
      <c r="O504"/>
      <c r="P504" s="41">
        <v>0</v>
      </c>
      <c r="Q504" s="70">
        <v>0</v>
      </c>
      <c r="R504" s="70">
        <v>0</v>
      </c>
      <c r="S504" s="70">
        <v>0</v>
      </c>
      <c r="T504" s="70">
        <v>0</v>
      </c>
      <c r="U504" s="70">
        <v>0</v>
      </c>
      <c r="V504" s="70">
        <v>0</v>
      </c>
      <c r="W504" s="70">
        <v>0</v>
      </c>
      <c r="X504" s="254">
        <v>0</v>
      </c>
      <c r="Y504"/>
      <c r="AA504"/>
      <c r="AB504"/>
      <c r="AC504"/>
      <c r="AD504"/>
      <c r="AE504"/>
      <c r="AF504"/>
      <c r="AG504"/>
      <c r="AH504"/>
      <c r="AI504"/>
      <c r="AJ504"/>
      <c r="AK504"/>
      <c r="AM504"/>
      <c r="AN504" s="41">
        <v>0</v>
      </c>
      <c r="AO504" s="70">
        <v>0</v>
      </c>
      <c r="AP504" s="70">
        <v>0</v>
      </c>
      <c r="AQ504" s="70">
        <v>0</v>
      </c>
      <c r="AR504" s="70">
        <v>0</v>
      </c>
      <c r="AS504" s="70">
        <v>0</v>
      </c>
      <c r="AT504" s="70">
        <v>0</v>
      </c>
      <c r="AU504" s="70">
        <v>0</v>
      </c>
      <c r="AV504" s="71">
        <v>0</v>
      </c>
      <c r="AW504"/>
      <c r="AX504" s="6"/>
    </row>
    <row r="505" spans="3:50" hidden="1" x14ac:dyDescent="0.25">
      <c r="C505" s="40" t="s">
        <v>576</v>
      </c>
      <c r="D505" s="41">
        <v>0</v>
      </c>
      <c r="E505" s="70">
        <v>0</v>
      </c>
      <c r="F505" s="70">
        <v>0</v>
      </c>
      <c r="G505" s="70">
        <v>0</v>
      </c>
      <c r="H505" s="70">
        <v>0</v>
      </c>
      <c r="I505" s="70">
        <v>0</v>
      </c>
      <c r="J505" s="70">
        <v>0</v>
      </c>
      <c r="K505" s="70">
        <v>0</v>
      </c>
      <c r="L505" s="71">
        <v>0</v>
      </c>
      <c r="M505"/>
      <c r="N505"/>
      <c r="O505"/>
      <c r="P505" s="41">
        <v>0</v>
      </c>
      <c r="Q505" s="70">
        <v>0</v>
      </c>
      <c r="R505" s="70">
        <v>0</v>
      </c>
      <c r="S505" s="70">
        <v>0</v>
      </c>
      <c r="T505" s="70">
        <v>0</v>
      </c>
      <c r="U505" s="70">
        <v>0</v>
      </c>
      <c r="V505" s="70">
        <v>0</v>
      </c>
      <c r="W505" s="70">
        <v>0</v>
      </c>
      <c r="X505" s="254">
        <v>0</v>
      </c>
      <c r="Y505"/>
      <c r="AA505"/>
      <c r="AB505"/>
      <c r="AC505"/>
      <c r="AD505"/>
      <c r="AE505"/>
      <c r="AF505"/>
      <c r="AG505"/>
      <c r="AH505"/>
      <c r="AI505"/>
      <c r="AJ505"/>
      <c r="AK505"/>
      <c r="AM505"/>
      <c r="AN505" s="41">
        <v>0</v>
      </c>
      <c r="AO505" s="70">
        <v>0</v>
      </c>
      <c r="AP505" s="70">
        <v>0</v>
      </c>
      <c r="AQ505" s="70">
        <v>0</v>
      </c>
      <c r="AR505" s="70">
        <v>0</v>
      </c>
      <c r="AS505" s="70">
        <v>0</v>
      </c>
      <c r="AT505" s="70">
        <v>0</v>
      </c>
      <c r="AU505" s="70">
        <v>0</v>
      </c>
      <c r="AV505" s="71">
        <v>0</v>
      </c>
      <c r="AW505"/>
      <c r="AX505" s="6"/>
    </row>
    <row r="506" spans="3:50" hidden="1" x14ac:dyDescent="0.25">
      <c r="C506" s="40" t="s">
        <v>576</v>
      </c>
      <c r="D506" s="41">
        <v>0</v>
      </c>
      <c r="E506" s="70">
        <v>0</v>
      </c>
      <c r="F506" s="70">
        <v>0</v>
      </c>
      <c r="G506" s="70">
        <v>0</v>
      </c>
      <c r="H506" s="70">
        <v>0</v>
      </c>
      <c r="I506" s="70">
        <v>0</v>
      </c>
      <c r="J506" s="70">
        <v>0</v>
      </c>
      <c r="K506" s="70">
        <v>0</v>
      </c>
      <c r="L506" s="71">
        <v>0</v>
      </c>
      <c r="M506"/>
      <c r="N506"/>
      <c r="O506"/>
      <c r="P506" s="41">
        <v>0</v>
      </c>
      <c r="Q506" s="70">
        <v>0</v>
      </c>
      <c r="R506" s="70">
        <v>0</v>
      </c>
      <c r="S506" s="70">
        <v>0</v>
      </c>
      <c r="T506" s="70">
        <v>0</v>
      </c>
      <c r="U506" s="70">
        <v>0</v>
      </c>
      <c r="V506" s="70">
        <v>0</v>
      </c>
      <c r="W506" s="70">
        <v>0</v>
      </c>
      <c r="X506" s="254">
        <v>0</v>
      </c>
      <c r="Y506"/>
      <c r="AA506"/>
      <c r="AB506"/>
      <c r="AC506"/>
      <c r="AD506"/>
      <c r="AE506"/>
      <c r="AF506"/>
      <c r="AG506"/>
      <c r="AH506"/>
      <c r="AI506"/>
      <c r="AJ506"/>
      <c r="AK506"/>
      <c r="AM506"/>
      <c r="AN506" s="41">
        <v>0</v>
      </c>
      <c r="AO506" s="70">
        <v>0</v>
      </c>
      <c r="AP506" s="70">
        <v>0</v>
      </c>
      <c r="AQ506" s="70">
        <v>0</v>
      </c>
      <c r="AR506" s="70">
        <v>0</v>
      </c>
      <c r="AS506" s="70">
        <v>0</v>
      </c>
      <c r="AT506" s="70">
        <v>0</v>
      </c>
      <c r="AU506" s="70">
        <v>0</v>
      </c>
      <c r="AV506" s="71">
        <v>0</v>
      </c>
      <c r="AW506"/>
      <c r="AX506" s="6"/>
    </row>
    <row r="507" spans="3:50" hidden="1" x14ac:dyDescent="0.25">
      <c r="C507" s="40" t="s">
        <v>576</v>
      </c>
      <c r="D507" s="41">
        <v>0</v>
      </c>
      <c r="E507" s="70">
        <v>0</v>
      </c>
      <c r="F507" s="70">
        <v>0</v>
      </c>
      <c r="G507" s="70">
        <v>0</v>
      </c>
      <c r="H507" s="70">
        <v>0</v>
      </c>
      <c r="I507" s="70">
        <v>0</v>
      </c>
      <c r="J507" s="70">
        <v>0</v>
      </c>
      <c r="K507" s="70">
        <v>0</v>
      </c>
      <c r="L507" s="71">
        <v>0</v>
      </c>
      <c r="M507"/>
      <c r="N507"/>
      <c r="O507"/>
      <c r="P507" s="41">
        <v>0</v>
      </c>
      <c r="Q507" s="70">
        <v>0</v>
      </c>
      <c r="R507" s="70">
        <v>0</v>
      </c>
      <c r="S507" s="70">
        <v>0</v>
      </c>
      <c r="T507" s="70">
        <v>0</v>
      </c>
      <c r="U507" s="70">
        <v>0</v>
      </c>
      <c r="V507" s="70">
        <v>0</v>
      </c>
      <c r="W507" s="70">
        <v>0</v>
      </c>
      <c r="X507" s="254">
        <v>0</v>
      </c>
      <c r="Y507"/>
      <c r="AA507"/>
      <c r="AB507"/>
      <c r="AC507"/>
      <c r="AD507"/>
      <c r="AE507"/>
      <c r="AF507"/>
      <c r="AG507"/>
      <c r="AH507"/>
      <c r="AI507"/>
      <c r="AJ507"/>
      <c r="AK507"/>
      <c r="AM507"/>
      <c r="AN507" s="41">
        <v>0</v>
      </c>
      <c r="AO507" s="70">
        <v>0</v>
      </c>
      <c r="AP507" s="70">
        <v>0</v>
      </c>
      <c r="AQ507" s="70">
        <v>0</v>
      </c>
      <c r="AR507" s="70">
        <v>0</v>
      </c>
      <c r="AS507" s="70">
        <v>0</v>
      </c>
      <c r="AT507" s="70">
        <v>0</v>
      </c>
      <c r="AU507" s="70">
        <v>0</v>
      </c>
      <c r="AV507" s="71">
        <v>0</v>
      </c>
      <c r="AW507"/>
      <c r="AX507" s="6"/>
    </row>
    <row r="508" spans="3:50" hidden="1" x14ac:dyDescent="0.25">
      <c r="C508" s="40" t="s">
        <v>576</v>
      </c>
      <c r="D508" s="41">
        <v>0</v>
      </c>
      <c r="E508" s="70">
        <v>0</v>
      </c>
      <c r="F508" s="70">
        <v>0</v>
      </c>
      <c r="G508" s="70">
        <v>0</v>
      </c>
      <c r="H508" s="70">
        <v>0</v>
      </c>
      <c r="I508" s="70">
        <v>0</v>
      </c>
      <c r="J508" s="70">
        <v>0</v>
      </c>
      <c r="K508" s="70">
        <v>0</v>
      </c>
      <c r="L508" s="71">
        <v>0</v>
      </c>
      <c r="M508"/>
      <c r="N508"/>
      <c r="O508"/>
      <c r="P508" s="41">
        <v>0</v>
      </c>
      <c r="Q508" s="70">
        <v>0</v>
      </c>
      <c r="R508" s="70">
        <v>0</v>
      </c>
      <c r="S508" s="70">
        <v>0</v>
      </c>
      <c r="T508" s="70">
        <v>0</v>
      </c>
      <c r="U508" s="70">
        <v>0</v>
      </c>
      <c r="V508" s="70">
        <v>0</v>
      </c>
      <c r="W508" s="70">
        <v>0</v>
      </c>
      <c r="X508" s="254">
        <v>0</v>
      </c>
      <c r="Y508"/>
      <c r="AA508"/>
      <c r="AB508"/>
      <c r="AC508"/>
      <c r="AD508"/>
      <c r="AE508"/>
      <c r="AF508"/>
      <c r="AG508"/>
      <c r="AH508"/>
      <c r="AI508"/>
      <c r="AJ508"/>
      <c r="AK508"/>
      <c r="AM508"/>
      <c r="AN508" s="41">
        <v>0</v>
      </c>
      <c r="AO508" s="70">
        <v>0</v>
      </c>
      <c r="AP508" s="70">
        <v>0</v>
      </c>
      <c r="AQ508" s="70">
        <v>0</v>
      </c>
      <c r="AR508" s="70">
        <v>0</v>
      </c>
      <c r="AS508" s="70">
        <v>0</v>
      </c>
      <c r="AT508" s="70">
        <v>0</v>
      </c>
      <c r="AU508" s="70">
        <v>0</v>
      </c>
      <c r="AV508" s="71">
        <v>0</v>
      </c>
      <c r="AW508"/>
      <c r="AX508" s="6"/>
    </row>
    <row r="509" spans="3:50" hidden="1" x14ac:dyDescent="0.25">
      <c r="C509" s="40" t="s">
        <v>576</v>
      </c>
      <c r="D509" s="41">
        <v>0</v>
      </c>
      <c r="E509" s="70">
        <v>0</v>
      </c>
      <c r="F509" s="70">
        <v>0</v>
      </c>
      <c r="G509" s="70">
        <v>0</v>
      </c>
      <c r="H509" s="70">
        <v>0</v>
      </c>
      <c r="I509" s="70">
        <v>0</v>
      </c>
      <c r="J509" s="70">
        <v>0</v>
      </c>
      <c r="K509" s="70">
        <v>0</v>
      </c>
      <c r="L509" s="71">
        <v>0</v>
      </c>
      <c r="M509"/>
      <c r="N509"/>
      <c r="O509"/>
      <c r="P509" s="41">
        <v>0</v>
      </c>
      <c r="Q509" s="70">
        <v>0</v>
      </c>
      <c r="R509" s="70">
        <v>0</v>
      </c>
      <c r="S509" s="70">
        <v>0</v>
      </c>
      <c r="T509" s="70">
        <v>0</v>
      </c>
      <c r="U509" s="70">
        <v>0</v>
      </c>
      <c r="V509" s="70">
        <v>0</v>
      </c>
      <c r="W509" s="70">
        <v>0</v>
      </c>
      <c r="X509" s="254">
        <v>0</v>
      </c>
      <c r="Y509"/>
      <c r="AA509"/>
      <c r="AB509"/>
      <c r="AC509"/>
      <c r="AD509"/>
      <c r="AE509"/>
      <c r="AF509"/>
      <c r="AG509"/>
      <c r="AH509"/>
      <c r="AI509"/>
      <c r="AJ509"/>
      <c r="AK509"/>
      <c r="AM509"/>
      <c r="AN509" s="41">
        <v>0</v>
      </c>
      <c r="AO509" s="70">
        <v>0</v>
      </c>
      <c r="AP509" s="70">
        <v>0</v>
      </c>
      <c r="AQ509" s="70">
        <v>0</v>
      </c>
      <c r="AR509" s="70">
        <v>0</v>
      </c>
      <c r="AS509" s="70">
        <v>0</v>
      </c>
      <c r="AT509" s="70">
        <v>0</v>
      </c>
      <c r="AU509" s="70">
        <v>0</v>
      </c>
      <c r="AV509" s="71">
        <v>0</v>
      </c>
      <c r="AW509"/>
      <c r="AX509" s="6"/>
    </row>
    <row r="510" spans="3:50" x14ac:dyDescent="0.25">
      <c r="C510" s="40" t="s">
        <v>575</v>
      </c>
      <c r="D510" s="41" t="s">
        <v>70</v>
      </c>
      <c r="E510" s="70">
        <v>0.20655378107047825</v>
      </c>
      <c r="F510" s="70">
        <v>0.23009298001069112</v>
      </c>
      <c r="G510" s="70">
        <v>0.22794345220282219</v>
      </c>
      <c r="H510" s="70">
        <v>0</v>
      </c>
      <c r="I510" s="70">
        <v>0</v>
      </c>
      <c r="J510" s="70">
        <v>0</v>
      </c>
      <c r="K510" s="70">
        <v>0</v>
      </c>
      <c r="L510" s="71">
        <v>0</v>
      </c>
      <c r="M510"/>
      <c r="N510"/>
      <c r="O510"/>
      <c r="P510" s="41" t="s">
        <v>70</v>
      </c>
      <c r="Q510" s="70">
        <v>0.12205751166873369</v>
      </c>
      <c r="R510" s="70">
        <v>0.15087274219758876</v>
      </c>
      <c r="S510" s="70">
        <v>0.1541688437074947</v>
      </c>
      <c r="T510" s="70">
        <v>0</v>
      </c>
      <c r="U510" s="70">
        <v>0</v>
      </c>
      <c r="V510" s="70">
        <v>0</v>
      </c>
      <c r="W510" s="70">
        <v>0</v>
      </c>
      <c r="X510" s="254">
        <v>0</v>
      </c>
      <c r="Y510"/>
      <c r="AA510"/>
      <c r="AB510"/>
      <c r="AC510"/>
      <c r="AD510"/>
      <c r="AE510"/>
      <c r="AF510"/>
      <c r="AG510"/>
      <c r="AH510"/>
      <c r="AI510"/>
      <c r="AJ510"/>
      <c r="AK510"/>
      <c r="AM510"/>
      <c r="AN510" s="41" t="s">
        <v>70</v>
      </c>
      <c r="AO510" s="70">
        <v>0.1706497180240274</v>
      </c>
      <c r="AP510" s="70">
        <v>0.19548376939407169</v>
      </c>
      <c r="AQ510" s="70">
        <v>0.19012149828878042</v>
      </c>
      <c r="AR510" s="70">
        <v>0</v>
      </c>
      <c r="AS510" s="70">
        <v>0</v>
      </c>
      <c r="AT510" s="70">
        <v>0</v>
      </c>
      <c r="AU510" s="70">
        <v>0</v>
      </c>
      <c r="AV510" s="71">
        <v>0</v>
      </c>
      <c r="AW510"/>
      <c r="AX510" s="6"/>
    </row>
    <row r="511" spans="3:50" ht="14.4" thickBot="1" x14ac:dyDescent="0.3">
      <c r="C511" s="40" t="s">
        <v>575</v>
      </c>
      <c r="D511" s="41" t="s">
        <v>105</v>
      </c>
      <c r="E511" s="70">
        <v>0</v>
      </c>
      <c r="F511" s="70">
        <v>0</v>
      </c>
      <c r="G511" s="70">
        <v>0</v>
      </c>
      <c r="H511" s="70">
        <v>1</v>
      </c>
      <c r="I511" s="70">
        <v>1</v>
      </c>
      <c r="J511" s="70">
        <v>1</v>
      </c>
      <c r="K511" s="70">
        <v>1</v>
      </c>
      <c r="L511" s="71">
        <v>1</v>
      </c>
      <c r="M511"/>
      <c r="N511"/>
      <c r="O511"/>
      <c r="P511" s="41" t="s">
        <v>105</v>
      </c>
      <c r="Q511" s="70">
        <v>0</v>
      </c>
      <c r="R511" s="70">
        <v>0</v>
      </c>
      <c r="S511" s="70">
        <v>0</v>
      </c>
      <c r="T511" s="70">
        <v>1</v>
      </c>
      <c r="U511" s="70">
        <v>1</v>
      </c>
      <c r="V511" s="70">
        <v>1</v>
      </c>
      <c r="W511" s="70">
        <v>1</v>
      </c>
      <c r="X511" s="254">
        <v>1</v>
      </c>
      <c r="Y511"/>
      <c r="AA511"/>
      <c r="AB511"/>
      <c r="AC511"/>
      <c r="AD511"/>
      <c r="AE511"/>
      <c r="AF511"/>
      <c r="AG511"/>
      <c r="AH511"/>
      <c r="AI511"/>
      <c r="AJ511"/>
      <c r="AK511"/>
      <c r="AM511"/>
      <c r="AN511" s="41" t="s">
        <v>105</v>
      </c>
      <c r="AO511" s="70">
        <v>0</v>
      </c>
      <c r="AP511" s="70">
        <v>0</v>
      </c>
      <c r="AQ511" s="70">
        <v>0</v>
      </c>
      <c r="AR511" s="70">
        <v>1</v>
      </c>
      <c r="AS511" s="70">
        <v>1</v>
      </c>
      <c r="AT511" s="70">
        <v>1</v>
      </c>
      <c r="AU511" s="70">
        <v>1</v>
      </c>
      <c r="AV511" s="71">
        <v>1</v>
      </c>
      <c r="AW511"/>
      <c r="AX511" s="6"/>
    </row>
    <row r="512" spans="3:50" ht="14.4" thickBot="1" x14ac:dyDescent="0.3">
      <c r="D512" s="93" t="s">
        <v>91</v>
      </c>
      <c r="E512" s="96">
        <v>1</v>
      </c>
      <c r="F512" s="96">
        <v>0.99999999999999989</v>
      </c>
      <c r="G512" s="96">
        <v>0.99999999999999989</v>
      </c>
      <c r="H512" s="96">
        <v>1</v>
      </c>
      <c r="I512" s="96">
        <v>1</v>
      </c>
      <c r="J512" s="96">
        <v>1</v>
      </c>
      <c r="K512" s="96">
        <v>1</v>
      </c>
      <c r="L512" s="97">
        <v>1</v>
      </c>
      <c r="M512"/>
      <c r="N512"/>
      <c r="P512" s="93" t="s">
        <v>91</v>
      </c>
      <c r="Q512" s="96">
        <v>1.0000000000000002</v>
      </c>
      <c r="R512" s="96">
        <v>0.99999999999999989</v>
      </c>
      <c r="S512" s="96">
        <v>1</v>
      </c>
      <c r="T512" s="96">
        <v>1</v>
      </c>
      <c r="U512" s="96">
        <v>1</v>
      </c>
      <c r="V512" s="96">
        <v>1</v>
      </c>
      <c r="W512" s="96">
        <v>1</v>
      </c>
      <c r="X512" s="255">
        <v>1</v>
      </c>
      <c r="Y512"/>
      <c r="AA512" s="6"/>
      <c r="AB512"/>
      <c r="AC512"/>
      <c r="AD512"/>
      <c r="AE512"/>
      <c r="AF512"/>
      <c r="AG512"/>
      <c r="AH512"/>
      <c r="AI512"/>
      <c r="AJ512"/>
      <c r="AK512"/>
      <c r="AM512" s="6"/>
      <c r="AN512" s="93" t="s">
        <v>91</v>
      </c>
      <c r="AO512" s="96">
        <v>1</v>
      </c>
      <c r="AP512" s="96">
        <v>1</v>
      </c>
      <c r="AQ512" s="96">
        <v>1.0000000000000002</v>
      </c>
      <c r="AR512" s="96">
        <v>1</v>
      </c>
      <c r="AS512" s="96">
        <v>1</v>
      </c>
      <c r="AT512" s="96">
        <v>1</v>
      </c>
      <c r="AU512" s="96">
        <v>1</v>
      </c>
      <c r="AV512" s="97">
        <v>1</v>
      </c>
      <c r="AW512"/>
      <c r="AX512" s="34"/>
    </row>
    <row r="513" spans="12:49" x14ac:dyDescent="0.25">
      <c r="L513"/>
      <c r="M513"/>
      <c r="N513"/>
      <c r="X513"/>
      <c r="Y513"/>
      <c r="AB513"/>
      <c r="AC513"/>
      <c r="AD513"/>
      <c r="AE513"/>
      <c r="AF513"/>
      <c r="AG513"/>
      <c r="AH513"/>
      <c r="AI513"/>
      <c r="AJ513"/>
      <c r="AK513"/>
      <c r="AV513"/>
      <c r="AW513"/>
    </row>
    <row r="514" spans="12:49" x14ac:dyDescent="0.25">
      <c r="AB514"/>
      <c r="AC514"/>
      <c r="AD514"/>
      <c r="AE514"/>
      <c r="AF514"/>
      <c r="AG514"/>
      <c r="AH514"/>
      <c r="AI514"/>
      <c r="AJ514"/>
    </row>
    <row r="515" spans="12:49" x14ac:dyDescent="0.25">
      <c r="AB515"/>
      <c r="AC515"/>
      <c r="AD515"/>
      <c r="AE515"/>
      <c r="AF515"/>
      <c r="AG515"/>
      <c r="AH515"/>
      <c r="AI515"/>
      <c r="AJ515"/>
    </row>
    <row r="516" spans="12:49" x14ac:dyDescent="0.25">
      <c r="AB516"/>
      <c r="AC516"/>
      <c r="AD516"/>
      <c r="AE516"/>
      <c r="AF516"/>
      <c r="AG516"/>
      <c r="AH516"/>
      <c r="AI516"/>
      <c r="AJ516"/>
    </row>
  </sheetData>
  <phoneticPr fontId="2"/>
  <hyperlinks>
    <hyperlink ref="A1" location="Index!C6" display="Back to Index" xr:uid="{00000000-0004-0000-1500-000000000000}"/>
  </hyperlinks>
  <pageMargins left="0.75" right="0.75" top="1" bottom="1" header="0.5" footer="0.5"/>
  <pageSetup orientation="portrait" horizontalDpi="4294967292" verticalDpi="4294967292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">
    <tabColor rgb="FF99FF99"/>
  </sheetPr>
  <dimension ref="A1:AC258"/>
  <sheetViews>
    <sheetView showGridLines="0" showZeros="0" zoomScale="80" zoomScaleNormal="80" workbookViewId="0"/>
  </sheetViews>
  <sheetFormatPr defaultColWidth="10.796875" defaultRowHeight="13.8" x14ac:dyDescent="0.25"/>
  <cols>
    <col min="1" max="2" width="4.59765625" style="34" customWidth="1"/>
    <col min="3" max="3" width="4.59765625" style="34" hidden="1" customWidth="1"/>
    <col min="4" max="4" width="14" style="34" bestFit="1" customWidth="1"/>
    <col min="5" max="13" width="8.296875" style="35" customWidth="1"/>
    <col min="14" max="15" width="4.69921875" style="35" customWidth="1"/>
    <col min="16" max="16" width="14" style="34" bestFit="1" customWidth="1"/>
    <col min="17" max="28" width="8.296875" style="35" customWidth="1"/>
    <col min="29" max="30" width="8.296875" style="34" customWidth="1"/>
    <col min="31" max="16384" width="10.796875" style="34"/>
  </cols>
  <sheetData>
    <row r="1" spans="1:28" ht="14.4" x14ac:dyDescent="0.25">
      <c r="A1" s="27" t="s">
        <v>92</v>
      </c>
      <c r="E1"/>
      <c r="Q1"/>
    </row>
    <row r="2" spans="1:28" ht="17.399999999999999" x14ac:dyDescent="0.25">
      <c r="D2" s="191"/>
      <c r="E2"/>
      <c r="F2"/>
      <c r="G2"/>
      <c r="H2"/>
      <c r="I2"/>
      <c r="J2"/>
      <c r="K2"/>
      <c r="L2"/>
      <c r="M2"/>
      <c r="N2" s="6"/>
      <c r="O2" s="34"/>
      <c r="P2" s="191"/>
      <c r="Q2"/>
      <c r="R2"/>
      <c r="S2"/>
      <c r="T2"/>
      <c r="U2"/>
      <c r="V2"/>
      <c r="W2"/>
      <c r="X2"/>
      <c r="Y2"/>
    </row>
    <row r="4" spans="1:28" ht="14.4" thickBot="1" x14ac:dyDescent="0.3">
      <c r="D4" s="36" t="s">
        <v>377</v>
      </c>
      <c r="P4" s="36" t="s">
        <v>378</v>
      </c>
    </row>
    <row r="5" spans="1:28" x14ac:dyDescent="0.25">
      <c r="D5" s="37"/>
      <c r="E5" s="68" t="s">
        <v>531</v>
      </c>
      <c r="F5" s="68" t="s">
        <v>532</v>
      </c>
      <c r="G5" s="68" t="s">
        <v>533</v>
      </c>
      <c r="H5" s="68" t="s">
        <v>534</v>
      </c>
      <c r="I5" s="68" t="s">
        <v>535</v>
      </c>
      <c r="J5" s="68" t="s">
        <v>536</v>
      </c>
      <c r="K5" s="68" t="s">
        <v>537</v>
      </c>
      <c r="L5" s="68" t="s">
        <v>538</v>
      </c>
      <c r="M5" s="69" t="s">
        <v>539</v>
      </c>
      <c r="N5"/>
      <c r="O5"/>
      <c r="P5" s="37"/>
      <c r="Q5" s="68" t="s">
        <v>531</v>
      </c>
      <c r="R5" s="68" t="s">
        <v>532</v>
      </c>
      <c r="S5" s="68" t="s">
        <v>533</v>
      </c>
      <c r="T5" s="68" t="s">
        <v>534</v>
      </c>
      <c r="U5" s="68" t="s">
        <v>535</v>
      </c>
      <c r="V5" s="68" t="s">
        <v>536</v>
      </c>
      <c r="W5" s="68" t="s">
        <v>537</v>
      </c>
      <c r="X5" s="68" t="s">
        <v>538</v>
      </c>
      <c r="Y5" s="69" t="s">
        <v>539</v>
      </c>
      <c r="Z5"/>
      <c r="AA5"/>
      <c r="AB5"/>
    </row>
    <row r="6" spans="1:28" hidden="1" x14ac:dyDescent="0.25">
      <c r="C6" s="40" t="s">
        <v>576</v>
      </c>
      <c r="D6" s="41" t="s">
        <v>328</v>
      </c>
      <c r="E6" s="76">
        <v>0</v>
      </c>
      <c r="F6" s="76">
        <v>0</v>
      </c>
      <c r="G6" s="76">
        <v>0</v>
      </c>
      <c r="H6" s="76">
        <v>0</v>
      </c>
      <c r="I6" s="76">
        <v>0</v>
      </c>
      <c r="J6" s="76">
        <v>0</v>
      </c>
      <c r="K6" s="76">
        <v>0</v>
      </c>
      <c r="L6" s="76">
        <v>0</v>
      </c>
      <c r="M6" s="77">
        <v>0</v>
      </c>
      <c r="N6"/>
      <c r="O6"/>
      <c r="P6" s="41" t="s">
        <v>328</v>
      </c>
      <c r="Q6" s="76">
        <v>0</v>
      </c>
      <c r="R6" s="76">
        <v>0</v>
      </c>
      <c r="S6" s="76">
        <v>0</v>
      </c>
      <c r="T6" s="76">
        <v>0</v>
      </c>
      <c r="U6" s="76">
        <v>0</v>
      </c>
      <c r="V6" s="76">
        <v>0</v>
      </c>
      <c r="W6" s="76">
        <v>0</v>
      </c>
      <c r="X6" s="76">
        <v>0</v>
      </c>
      <c r="Y6" s="77">
        <v>0</v>
      </c>
      <c r="Z6"/>
      <c r="AA6"/>
      <c r="AB6"/>
    </row>
    <row r="7" spans="1:28" x14ac:dyDescent="0.25">
      <c r="C7" s="40" t="s">
        <v>575</v>
      </c>
      <c r="D7" s="41" t="s">
        <v>330</v>
      </c>
      <c r="E7" s="76">
        <v>0.26</v>
      </c>
      <c r="F7" s="76">
        <v>0.2</v>
      </c>
      <c r="G7" s="76">
        <v>0.05</v>
      </c>
      <c r="H7" s="76">
        <v>0.1</v>
      </c>
      <c r="I7" s="76">
        <v>0</v>
      </c>
      <c r="J7" s="76">
        <v>0.2</v>
      </c>
      <c r="K7" s="76">
        <v>0.05</v>
      </c>
      <c r="L7" s="76">
        <v>0</v>
      </c>
      <c r="M7" s="77">
        <v>0</v>
      </c>
      <c r="N7"/>
      <c r="O7"/>
      <c r="P7" s="41" t="s">
        <v>330</v>
      </c>
      <c r="Q7" s="76">
        <v>1.6450899999999999</v>
      </c>
      <c r="R7" s="76">
        <v>1.1729520000000002</v>
      </c>
      <c r="S7" s="76">
        <v>0.29030561999999999</v>
      </c>
      <c r="T7" s="76">
        <v>0.57480512760000002</v>
      </c>
      <c r="U7" s="76">
        <v>0</v>
      </c>
      <c r="V7" s="76">
        <v>1.1267330111215201</v>
      </c>
      <c r="W7" s="76">
        <v>0.27886642025257624</v>
      </c>
      <c r="X7" s="76">
        <v>0</v>
      </c>
      <c r="Y7" s="77">
        <v>0</v>
      </c>
      <c r="Z7"/>
      <c r="AA7"/>
      <c r="AB7"/>
    </row>
    <row r="8" spans="1:28" x14ac:dyDescent="0.25">
      <c r="C8" s="40" t="s">
        <v>575</v>
      </c>
      <c r="D8" s="41" t="s">
        <v>331</v>
      </c>
      <c r="E8" s="76">
        <v>0.17</v>
      </c>
      <c r="F8" s="76">
        <v>0.24000000000000002</v>
      </c>
      <c r="G8" s="76">
        <v>0.26400000000000001</v>
      </c>
      <c r="H8" s="76">
        <v>0.73499999999999999</v>
      </c>
      <c r="I8" s="76">
        <v>0.71000000000000008</v>
      </c>
      <c r="J8" s="76">
        <v>1.1150000000000002</v>
      </c>
      <c r="K8" s="76">
        <v>0.38400000000000001</v>
      </c>
      <c r="L8" s="76">
        <v>0</v>
      </c>
      <c r="M8" s="77">
        <v>0</v>
      </c>
      <c r="N8"/>
      <c r="O8"/>
      <c r="P8" s="41" t="s">
        <v>331</v>
      </c>
      <c r="Q8" s="76">
        <v>0.97211009969679452</v>
      </c>
      <c r="R8" s="76">
        <v>1.5020973986998265</v>
      </c>
      <c r="S8" s="76">
        <v>1.751409602333339</v>
      </c>
      <c r="T8" s="76">
        <v>5.1525195340384702</v>
      </c>
      <c r="U8" s="76">
        <v>5.6798296779133857</v>
      </c>
      <c r="V8" s="76">
        <v>10.298775369904208</v>
      </c>
      <c r="W8" s="76">
        <v>2.5657766022982575</v>
      </c>
      <c r="X8" s="76">
        <v>0</v>
      </c>
      <c r="Y8" s="77">
        <v>0</v>
      </c>
      <c r="Z8"/>
      <c r="AA8"/>
      <c r="AB8"/>
    </row>
    <row r="9" spans="1:28" x14ac:dyDescent="0.25">
      <c r="C9" s="40" t="s">
        <v>575</v>
      </c>
      <c r="D9" s="41" t="s">
        <v>332</v>
      </c>
      <c r="E9" s="76">
        <v>6.753768</v>
      </c>
      <c r="F9" s="76">
        <v>3.8123479999999996</v>
      </c>
      <c r="G9" s="76">
        <v>4.224348</v>
      </c>
      <c r="H9" s="76">
        <v>4.4295429999999998</v>
      </c>
      <c r="I9" s="76">
        <v>2.8611529999999998</v>
      </c>
      <c r="J9" s="76">
        <v>2.667853</v>
      </c>
      <c r="K9" s="76">
        <v>5.1853769999999999</v>
      </c>
      <c r="L9" s="76">
        <v>2.7005920000000003</v>
      </c>
      <c r="M9" s="77">
        <v>2.0974170000000001</v>
      </c>
      <c r="N9"/>
      <c r="O9"/>
      <c r="P9" s="41" t="s">
        <v>332</v>
      </c>
      <c r="Q9" s="76">
        <v>99.918219811515954</v>
      </c>
      <c r="R9" s="76">
        <v>53.496644268300741</v>
      </c>
      <c r="S9" s="76">
        <v>60.76103009756126</v>
      </c>
      <c r="T9" s="76">
        <v>62.246319576398577</v>
      </c>
      <c r="U9" s="76">
        <v>36.394223907590955</v>
      </c>
      <c r="V9" s="76">
        <v>34.365531039884225</v>
      </c>
      <c r="W9" s="76">
        <v>67.700745083371146</v>
      </c>
      <c r="X9" s="76">
        <v>33.11940147623045</v>
      </c>
      <c r="Y9" s="77">
        <v>23.218526779397603</v>
      </c>
      <c r="Z9"/>
      <c r="AA9"/>
      <c r="AB9"/>
    </row>
    <row r="10" spans="1:28" x14ac:dyDescent="0.25">
      <c r="C10" s="40" t="s">
        <v>575</v>
      </c>
      <c r="D10" s="41" t="s">
        <v>333</v>
      </c>
      <c r="E10" s="76">
        <v>20.057774999999999</v>
      </c>
      <c r="F10" s="76">
        <v>14.222999999999997</v>
      </c>
      <c r="G10" s="76">
        <v>17.538600000000002</v>
      </c>
      <c r="H10" s="76">
        <v>16.697349999999997</v>
      </c>
      <c r="I10" s="76">
        <v>18.101950000000002</v>
      </c>
      <c r="J10" s="76">
        <v>16.892122000000001</v>
      </c>
      <c r="K10" s="76">
        <v>15.456000000000003</v>
      </c>
      <c r="L10" s="76">
        <v>21.500739000000003</v>
      </c>
      <c r="M10" s="77">
        <v>18.805381000000001</v>
      </c>
      <c r="N10"/>
      <c r="O10"/>
      <c r="P10" s="41" t="s">
        <v>333</v>
      </c>
      <c r="Q10" s="76">
        <v>298.66882384546375</v>
      </c>
      <c r="R10" s="76">
        <v>194.80584567057116</v>
      </c>
      <c r="S10" s="76">
        <v>245.71206280691723</v>
      </c>
      <c r="T10" s="76">
        <v>246.60286789740709</v>
      </c>
      <c r="U10" s="76">
        <v>276.90395845154484</v>
      </c>
      <c r="V10" s="76">
        <v>227.64932434133351</v>
      </c>
      <c r="W10" s="76">
        <v>217.23984769062278</v>
      </c>
      <c r="X10" s="76">
        <v>294.49720610855223</v>
      </c>
      <c r="Y10" s="77">
        <v>255.59664878064874</v>
      </c>
      <c r="Z10"/>
      <c r="AA10"/>
      <c r="AB10"/>
    </row>
    <row r="11" spans="1:28" x14ac:dyDescent="0.25">
      <c r="C11" s="40" t="s">
        <v>575</v>
      </c>
      <c r="D11" s="41" t="s">
        <v>334</v>
      </c>
      <c r="E11" s="76">
        <v>12.161999999999999</v>
      </c>
      <c r="F11" s="76">
        <v>6.4280000000000008</v>
      </c>
      <c r="G11" s="76">
        <v>8.6909999999999989</v>
      </c>
      <c r="H11" s="76">
        <v>10.782999999999999</v>
      </c>
      <c r="I11" s="76">
        <v>10.037000000000003</v>
      </c>
      <c r="J11" s="76">
        <v>9.7850000000000001</v>
      </c>
      <c r="K11" s="76">
        <v>10.067</v>
      </c>
      <c r="L11" s="76">
        <v>13.349259</v>
      </c>
      <c r="M11" s="77">
        <v>9.3090890000000002</v>
      </c>
      <c r="N11"/>
      <c r="O11"/>
      <c r="P11" s="41" t="s">
        <v>334</v>
      </c>
      <c r="Q11" s="76">
        <v>222.78983287152269</v>
      </c>
      <c r="R11" s="76">
        <v>116.43835447065584</v>
      </c>
      <c r="S11" s="76">
        <v>142.12836234098077</v>
      </c>
      <c r="T11" s="76">
        <v>202.26527849689734</v>
      </c>
      <c r="U11" s="76">
        <v>168.46786220402512</v>
      </c>
      <c r="V11" s="76">
        <v>163.1580270377095</v>
      </c>
      <c r="W11" s="76">
        <v>159.89588840884934</v>
      </c>
      <c r="X11" s="76">
        <v>227.67431770465441</v>
      </c>
      <c r="Y11" s="77">
        <v>149.75585157079388</v>
      </c>
      <c r="Z11"/>
      <c r="AA11"/>
      <c r="AB11"/>
    </row>
    <row r="12" spans="1:28" x14ac:dyDescent="0.25">
      <c r="C12" s="40" t="s">
        <v>575</v>
      </c>
      <c r="D12" s="41" t="s">
        <v>335</v>
      </c>
      <c r="E12" s="76">
        <v>7.0780000000000003</v>
      </c>
      <c r="F12" s="76">
        <v>2.9999999999999996</v>
      </c>
      <c r="G12" s="76">
        <v>5.6780000000000008</v>
      </c>
      <c r="H12" s="76">
        <v>10.156000000000001</v>
      </c>
      <c r="I12" s="76">
        <v>6.6999999999999993</v>
      </c>
      <c r="J12" s="76">
        <v>4.0960000000000001</v>
      </c>
      <c r="K12" s="76">
        <v>6.3940000000000001</v>
      </c>
      <c r="L12" s="76">
        <v>6.8553149999999992</v>
      </c>
      <c r="M12" s="77">
        <v>3.1825320000000001</v>
      </c>
      <c r="N12"/>
      <c r="O12"/>
      <c r="P12" s="41" t="s">
        <v>335</v>
      </c>
      <c r="Q12" s="76">
        <v>180.43619570533835</v>
      </c>
      <c r="R12" s="76">
        <v>66.507535591121368</v>
      </c>
      <c r="S12" s="76">
        <v>113.27055275999135</v>
      </c>
      <c r="T12" s="76">
        <v>244.38112583509533</v>
      </c>
      <c r="U12" s="76">
        <v>152.54155649512882</v>
      </c>
      <c r="V12" s="76">
        <v>90.504036324779676</v>
      </c>
      <c r="W12" s="76">
        <v>115.8796349174919</v>
      </c>
      <c r="X12" s="76">
        <v>196.64957620447589</v>
      </c>
      <c r="Y12" s="77">
        <v>89.489051226975775</v>
      </c>
      <c r="Z12"/>
      <c r="AA12"/>
      <c r="AB12"/>
    </row>
    <row r="13" spans="1:28" ht="14.4" thickBot="1" x14ac:dyDescent="0.3">
      <c r="C13" s="40" t="s">
        <v>575</v>
      </c>
      <c r="D13" s="41" t="s">
        <v>329</v>
      </c>
      <c r="E13" s="76">
        <v>0</v>
      </c>
      <c r="F13" s="76">
        <v>0</v>
      </c>
      <c r="G13" s="76">
        <v>0</v>
      </c>
      <c r="H13" s="76">
        <v>4.9000000000000002E-2</v>
      </c>
      <c r="I13" s="76">
        <v>1.127</v>
      </c>
      <c r="J13" s="76">
        <v>1.7650000000000001</v>
      </c>
      <c r="K13" s="76">
        <v>1.254</v>
      </c>
      <c r="L13" s="76">
        <v>0</v>
      </c>
      <c r="M13" s="77">
        <v>0</v>
      </c>
      <c r="N13"/>
      <c r="O13"/>
      <c r="P13" s="41" t="s">
        <v>329</v>
      </c>
      <c r="Q13" s="76">
        <v>0</v>
      </c>
      <c r="R13" s="76">
        <v>0</v>
      </c>
      <c r="S13" s="76">
        <v>0</v>
      </c>
      <c r="T13" s="76">
        <v>0.38637306179999997</v>
      </c>
      <c r="U13" s="76">
        <v>11.9631954668193</v>
      </c>
      <c r="V13" s="76">
        <v>16.815869194486101</v>
      </c>
      <c r="W13" s="76">
        <v>11.864260754988225</v>
      </c>
      <c r="X13" s="76">
        <v>0</v>
      </c>
      <c r="Y13" s="77">
        <v>0</v>
      </c>
      <c r="Z13"/>
      <c r="AA13"/>
      <c r="AB13"/>
    </row>
    <row r="14" spans="1:28" hidden="1" x14ac:dyDescent="0.25">
      <c r="C14" s="40" t="s">
        <v>576</v>
      </c>
      <c r="D14" s="41">
        <v>0</v>
      </c>
      <c r="E14" s="76">
        <v>0</v>
      </c>
      <c r="F14" s="76">
        <v>0</v>
      </c>
      <c r="G14" s="76">
        <v>0</v>
      </c>
      <c r="H14" s="76">
        <v>0</v>
      </c>
      <c r="I14" s="76">
        <v>0</v>
      </c>
      <c r="J14" s="76">
        <v>0</v>
      </c>
      <c r="K14" s="76">
        <v>0</v>
      </c>
      <c r="L14" s="76">
        <v>0</v>
      </c>
      <c r="M14" s="77">
        <v>0</v>
      </c>
      <c r="N14"/>
      <c r="O14"/>
      <c r="P14" s="41">
        <v>0</v>
      </c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76">
        <v>0</v>
      </c>
      <c r="W14" s="76">
        <v>0</v>
      </c>
      <c r="X14" s="76">
        <v>0</v>
      </c>
      <c r="Y14" s="77">
        <v>0</v>
      </c>
      <c r="Z14"/>
      <c r="AA14"/>
      <c r="AB14"/>
    </row>
    <row r="15" spans="1:28" hidden="1" x14ac:dyDescent="0.25">
      <c r="C15" s="40" t="s">
        <v>576</v>
      </c>
      <c r="D15" s="41">
        <v>0</v>
      </c>
      <c r="E15" s="76">
        <v>0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7">
        <v>0</v>
      </c>
      <c r="N15"/>
      <c r="O15"/>
      <c r="P15" s="41">
        <v>0</v>
      </c>
      <c r="Q15" s="76">
        <v>0</v>
      </c>
      <c r="R15" s="76">
        <v>0</v>
      </c>
      <c r="S15" s="76">
        <v>0</v>
      </c>
      <c r="T15" s="76">
        <v>0</v>
      </c>
      <c r="U15" s="76">
        <v>0</v>
      </c>
      <c r="V15" s="76">
        <v>0</v>
      </c>
      <c r="W15" s="76">
        <v>0</v>
      </c>
      <c r="X15" s="76">
        <v>0</v>
      </c>
      <c r="Y15" s="77">
        <v>0</v>
      </c>
      <c r="Z15"/>
      <c r="AA15"/>
      <c r="AB15"/>
    </row>
    <row r="16" spans="1:28" hidden="1" x14ac:dyDescent="0.25">
      <c r="C16" s="40" t="s">
        <v>576</v>
      </c>
      <c r="D16" s="41">
        <v>0</v>
      </c>
      <c r="E16" s="76">
        <v>0</v>
      </c>
      <c r="F16" s="76">
        <v>0</v>
      </c>
      <c r="G16" s="76">
        <v>0</v>
      </c>
      <c r="H16" s="76">
        <v>0</v>
      </c>
      <c r="I16" s="76">
        <v>0</v>
      </c>
      <c r="J16" s="76">
        <v>0</v>
      </c>
      <c r="K16" s="76">
        <v>0</v>
      </c>
      <c r="L16" s="76">
        <v>0</v>
      </c>
      <c r="M16" s="77">
        <v>0</v>
      </c>
      <c r="N16"/>
      <c r="O16"/>
      <c r="P16" s="41">
        <v>0</v>
      </c>
      <c r="Q16" s="76">
        <v>0</v>
      </c>
      <c r="R16" s="76">
        <v>0</v>
      </c>
      <c r="S16" s="76">
        <v>0</v>
      </c>
      <c r="T16" s="76">
        <v>0</v>
      </c>
      <c r="U16" s="76">
        <v>0</v>
      </c>
      <c r="V16" s="76">
        <v>0</v>
      </c>
      <c r="W16" s="76">
        <v>0</v>
      </c>
      <c r="X16" s="76">
        <v>0</v>
      </c>
      <c r="Y16" s="77">
        <v>0</v>
      </c>
      <c r="Z16"/>
      <c r="AA16"/>
      <c r="AB16"/>
    </row>
    <row r="17" spans="3:28" hidden="1" x14ac:dyDescent="0.25">
      <c r="C17" s="40" t="s">
        <v>576</v>
      </c>
      <c r="D17" s="41">
        <v>0</v>
      </c>
      <c r="E17" s="76">
        <v>0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7">
        <v>0</v>
      </c>
      <c r="N17"/>
      <c r="O17"/>
      <c r="P17" s="41">
        <v>0</v>
      </c>
      <c r="Q17" s="76">
        <v>0</v>
      </c>
      <c r="R17" s="76">
        <v>0</v>
      </c>
      <c r="S17" s="76">
        <v>0</v>
      </c>
      <c r="T17" s="76">
        <v>0</v>
      </c>
      <c r="U17" s="76">
        <v>0</v>
      </c>
      <c r="V17" s="76">
        <v>0</v>
      </c>
      <c r="W17" s="76">
        <v>0</v>
      </c>
      <c r="X17" s="76">
        <v>0</v>
      </c>
      <c r="Y17" s="77">
        <v>0</v>
      </c>
      <c r="Z17"/>
      <c r="AA17"/>
      <c r="AB17"/>
    </row>
    <row r="18" spans="3:28" hidden="1" x14ac:dyDescent="0.25">
      <c r="C18" s="40" t="s">
        <v>576</v>
      </c>
      <c r="D18" s="41">
        <v>0</v>
      </c>
      <c r="E18" s="76">
        <v>0</v>
      </c>
      <c r="F18" s="76">
        <v>0</v>
      </c>
      <c r="G18" s="76">
        <v>0</v>
      </c>
      <c r="H18" s="76">
        <v>0</v>
      </c>
      <c r="I18" s="76">
        <v>0</v>
      </c>
      <c r="J18" s="76">
        <v>0</v>
      </c>
      <c r="K18" s="76">
        <v>0</v>
      </c>
      <c r="L18" s="76">
        <v>0</v>
      </c>
      <c r="M18" s="77">
        <v>0</v>
      </c>
      <c r="N18"/>
      <c r="O18"/>
      <c r="P18" s="41">
        <v>0</v>
      </c>
      <c r="Q18" s="76">
        <v>0</v>
      </c>
      <c r="R18" s="76">
        <v>0</v>
      </c>
      <c r="S18" s="76">
        <v>0</v>
      </c>
      <c r="T18" s="76">
        <v>0</v>
      </c>
      <c r="U18" s="76">
        <v>0</v>
      </c>
      <c r="V18" s="76">
        <v>0</v>
      </c>
      <c r="W18" s="76">
        <v>0</v>
      </c>
      <c r="X18" s="76">
        <v>0</v>
      </c>
      <c r="Y18" s="77">
        <v>0</v>
      </c>
      <c r="Z18"/>
      <c r="AA18"/>
      <c r="AB18"/>
    </row>
    <row r="19" spans="3:28" hidden="1" x14ac:dyDescent="0.25">
      <c r="C19" s="40" t="s">
        <v>576</v>
      </c>
      <c r="D19" s="41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7">
        <v>0</v>
      </c>
      <c r="N19"/>
      <c r="O19"/>
      <c r="P19" s="41">
        <v>0</v>
      </c>
      <c r="Q19" s="76">
        <v>0</v>
      </c>
      <c r="R19" s="76">
        <v>0</v>
      </c>
      <c r="S19" s="76">
        <v>0</v>
      </c>
      <c r="T19" s="76">
        <v>0</v>
      </c>
      <c r="U19" s="76">
        <v>0</v>
      </c>
      <c r="V19" s="76">
        <v>0</v>
      </c>
      <c r="W19" s="76">
        <v>0</v>
      </c>
      <c r="X19" s="76">
        <v>0</v>
      </c>
      <c r="Y19" s="77">
        <v>0</v>
      </c>
      <c r="Z19"/>
      <c r="AA19"/>
      <c r="AB19"/>
    </row>
    <row r="20" spans="3:28" ht="14.4" hidden="1" thickBot="1" x14ac:dyDescent="0.3">
      <c r="C20" s="40" t="s">
        <v>576</v>
      </c>
      <c r="D20" s="41">
        <v>0</v>
      </c>
      <c r="E20" s="76">
        <v>0</v>
      </c>
      <c r="F20" s="76">
        <v>0</v>
      </c>
      <c r="G20" s="76">
        <v>0</v>
      </c>
      <c r="H20" s="76">
        <v>0</v>
      </c>
      <c r="I20" s="76">
        <v>0</v>
      </c>
      <c r="J20" s="76">
        <v>0</v>
      </c>
      <c r="K20" s="76">
        <v>0</v>
      </c>
      <c r="L20" s="76">
        <v>0</v>
      </c>
      <c r="M20" s="77">
        <v>0</v>
      </c>
      <c r="N20"/>
      <c r="O20"/>
      <c r="P20" s="41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7">
        <v>0</v>
      </c>
      <c r="Z20"/>
      <c r="AA20"/>
      <c r="AB20"/>
    </row>
    <row r="21" spans="3:28" ht="14.4" thickBot="1" x14ac:dyDescent="0.3">
      <c r="C21"/>
      <c r="D21" s="93" t="s">
        <v>91</v>
      </c>
      <c r="E21" s="94">
        <v>46.481543000000002</v>
      </c>
      <c r="F21" s="94">
        <v>27.903347999999998</v>
      </c>
      <c r="G21" s="94">
        <v>36.445948000000001</v>
      </c>
      <c r="H21" s="94">
        <v>42.949892999999996</v>
      </c>
      <c r="I21" s="94">
        <v>39.537103000000009</v>
      </c>
      <c r="J21" s="94">
        <v>36.520975</v>
      </c>
      <c r="K21" s="94">
        <v>38.790376999999999</v>
      </c>
      <c r="L21" s="94">
        <v>44.405904999999997</v>
      </c>
      <c r="M21" s="95">
        <v>33.394418999999999</v>
      </c>
      <c r="N21"/>
      <c r="O21"/>
      <c r="P21" s="93" t="s">
        <v>91</v>
      </c>
      <c r="Q21" s="94">
        <v>804.43027233353757</v>
      </c>
      <c r="R21" s="94">
        <v>433.92342939934895</v>
      </c>
      <c r="S21" s="94">
        <v>563.91372322778398</v>
      </c>
      <c r="T21" s="94">
        <v>761.60928952923678</v>
      </c>
      <c r="U21" s="94">
        <v>651.95062620302247</v>
      </c>
      <c r="V21" s="94">
        <v>543.91829631921883</v>
      </c>
      <c r="W21" s="94">
        <v>575.42501987787421</v>
      </c>
      <c r="X21" s="94">
        <v>751.94050149391308</v>
      </c>
      <c r="Y21" s="95">
        <v>518.060078357816</v>
      </c>
      <c r="Z21"/>
      <c r="AA21"/>
      <c r="AB21"/>
    </row>
    <row r="22" spans="3:28" x14ac:dyDescent="0.25">
      <c r="C22"/>
      <c r="D22" s="47"/>
      <c r="E22" s="48"/>
      <c r="F22" s="48"/>
      <c r="G22" s="48"/>
      <c r="H22" s="48"/>
      <c r="I22" s="48"/>
      <c r="J22" s="48"/>
      <c r="K22" s="48"/>
      <c r="L22" s="48"/>
      <c r="M22" s="48"/>
      <c r="N22"/>
      <c r="O22"/>
      <c r="P22" s="47"/>
      <c r="Q22" s="48"/>
      <c r="R22" s="48"/>
      <c r="S22" s="48"/>
      <c r="T22" s="48"/>
      <c r="U22" s="48"/>
      <c r="V22" s="48"/>
      <c r="W22" s="48"/>
      <c r="X22" s="48"/>
      <c r="Y22" s="48"/>
      <c r="Z22"/>
      <c r="AA22"/>
      <c r="AB22"/>
    </row>
    <row r="23" spans="3:28" x14ac:dyDescent="0.25">
      <c r="C23"/>
      <c r="D23" s="47"/>
      <c r="E23" s="48"/>
      <c r="F23" s="48"/>
      <c r="G23" s="48"/>
      <c r="H23" s="48"/>
      <c r="I23" s="48"/>
      <c r="J23" s="48"/>
      <c r="K23" s="48"/>
      <c r="L23" s="48"/>
      <c r="M23" s="48"/>
      <c r="N23"/>
      <c r="O23"/>
      <c r="P23" s="47"/>
      <c r="Q23" s="48"/>
      <c r="R23" s="48"/>
      <c r="S23" s="48"/>
      <c r="T23" s="48"/>
      <c r="U23" s="48"/>
      <c r="V23" s="48"/>
      <c r="W23" s="48"/>
      <c r="X23" s="48"/>
      <c r="Y23" s="48"/>
      <c r="Z23"/>
      <c r="AA23"/>
      <c r="AB23"/>
    </row>
    <row r="24" spans="3:28" ht="14.4" thickBot="1" x14ac:dyDescent="0.3">
      <c r="C24"/>
      <c r="D24" s="36" t="s">
        <v>379</v>
      </c>
      <c r="N24"/>
      <c r="O24"/>
      <c r="P24" s="36" t="s">
        <v>380</v>
      </c>
      <c r="Z24"/>
      <c r="AA24"/>
      <c r="AB24"/>
    </row>
    <row r="25" spans="3:28" x14ac:dyDescent="0.25">
      <c r="C25"/>
      <c r="D25" s="37"/>
      <c r="E25" s="38" t="s">
        <v>531</v>
      </c>
      <c r="F25" s="38" t="s">
        <v>532</v>
      </c>
      <c r="G25" s="38" t="s">
        <v>533</v>
      </c>
      <c r="H25" s="38" t="s">
        <v>534</v>
      </c>
      <c r="I25" s="38" t="s">
        <v>535</v>
      </c>
      <c r="J25" s="38" t="s">
        <v>536</v>
      </c>
      <c r="K25" s="38" t="s">
        <v>537</v>
      </c>
      <c r="L25" s="38" t="s">
        <v>538</v>
      </c>
      <c r="M25" s="39" t="s">
        <v>539</v>
      </c>
      <c r="N25"/>
      <c r="O25"/>
      <c r="P25" s="37"/>
      <c r="Q25" s="38" t="s">
        <v>531</v>
      </c>
      <c r="R25" s="38" t="s">
        <v>532</v>
      </c>
      <c r="S25" s="38" t="s">
        <v>533</v>
      </c>
      <c r="T25" s="38" t="s">
        <v>534</v>
      </c>
      <c r="U25" s="38" t="s">
        <v>535</v>
      </c>
      <c r="V25" s="38" t="s">
        <v>536</v>
      </c>
      <c r="W25" s="38" t="s">
        <v>537</v>
      </c>
      <c r="X25" s="38" t="s">
        <v>538</v>
      </c>
      <c r="Y25" s="39" t="s">
        <v>539</v>
      </c>
      <c r="Z25"/>
      <c r="AA25"/>
      <c r="AB25"/>
    </row>
    <row r="26" spans="3:28" hidden="1" x14ac:dyDescent="0.25">
      <c r="C26" s="40" t="s">
        <v>576</v>
      </c>
      <c r="D26" s="41" t="s">
        <v>328</v>
      </c>
      <c r="E26" s="70">
        <v>0</v>
      </c>
      <c r="F26" s="70">
        <v>0</v>
      </c>
      <c r="G26" s="70">
        <v>0</v>
      </c>
      <c r="H26" s="70">
        <v>0</v>
      </c>
      <c r="I26" s="70">
        <v>0</v>
      </c>
      <c r="J26" s="70">
        <v>0</v>
      </c>
      <c r="K26" s="70">
        <v>0</v>
      </c>
      <c r="L26" s="70">
        <v>0</v>
      </c>
      <c r="M26" s="71">
        <v>0</v>
      </c>
      <c r="N26"/>
      <c r="O26"/>
      <c r="P26" s="41" t="s">
        <v>328</v>
      </c>
      <c r="Q26" s="70">
        <v>0</v>
      </c>
      <c r="R26" s="70">
        <v>0</v>
      </c>
      <c r="S26" s="70">
        <v>0</v>
      </c>
      <c r="T26" s="70">
        <v>0</v>
      </c>
      <c r="U26" s="70">
        <v>0</v>
      </c>
      <c r="V26" s="70">
        <v>0</v>
      </c>
      <c r="W26" s="70">
        <v>0</v>
      </c>
      <c r="X26" s="70">
        <v>0</v>
      </c>
      <c r="Y26" s="71">
        <v>0</v>
      </c>
      <c r="Z26"/>
      <c r="AA26"/>
      <c r="AB26"/>
    </row>
    <row r="27" spans="3:28" x14ac:dyDescent="0.25">
      <c r="C27" s="40" t="s">
        <v>575</v>
      </c>
      <c r="D27" s="41" t="s">
        <v>330</v>
      </c>
      <c r="E27" s="70">
        <v>5.5936180948209912E-3</v>
      </c>
      <c r="F27" s="70">
        <v>7.1675986695216654E-3</v>
      </c>
      <c r="G27" s="70">
        <v>1.3718946204938887E-3</v>
      </c>
      <c r="H27" s="70">
        <v>2.3282945082075063E-3</v>
      </c>
      <c r="I27" s="70">
        <v>0</v>
      </c>
      <c r="J27" s="70">
        <v>5.4763050548349273E-3</v>
      </c>
      <c r="K27" s="70">
        <v>1.2889794806583087E-3</v>
      </c>
      <c r="L27" s="70">
        <v>0</v>
      </c>
      <c r="M27" s="71">
        <v>0</v>
      </c>
      <c r="N27"/>
      <c r="O27"/>
      <c r="P27" s="41" t="s">
        <v>330</v>
      </c>
      <c r="Q27" s="70">
        <v>2.0450374091813182E-3</v>
      </c>
      <c r="R27" s="70">
        <v>2.7031312912133803E-3</v>
      </c>
      <c r="S27" s="70">
        <v>5.148050278654695E-4</v>
      </c>
      <c r="T27" s="70">
        <v>7.5472441775926405E-4</v>
      </c>
      <c r="U27" s="70">
        <v>0</v>
      </c>
      <c r="V27" s="70">
        <v>2.0715115096261714E-3</v>
      </c>
      <c r="W27" s="70">
        <v>4.8462685948511881E-4</v>
      </c>
      <c r="X27" s="70">
        <v>0</v>
      </c>
      <c r="Y27" s="71">
        <v>0</v>
      </c>
      <c r="Z27"/>
      <c r="AA27"/>
      <c r="AB27"/>
    </row>
    <row r="28" spans="3:28" x14ac:dyDescent="0.25">
      <c r="C28" s="40" t="s">
        <v>575</v>
      </c>
      <c r="D28" s="41" t="s">
        <v>331</v>
      </c>
      <c r="E28" s="70">
        <v>3.6573656773829562E-3</v>
      </c>
      <c r="F28" s="70">
        <v>8.6011184034259988E-3</v>
      </c>
      <c r="G28" s="70">
        <v>7.243603596207732E-3</v>
      </c>
      <c r="H28" s="70">
        <v>1.7112964635325169E-2</v>
      </c>
      <c r="I28" s="70">
        <v>1.7957815472721912E-2</v>
      </c>
      <c r="J28" s="70">
        <v>3.0530400680704724E-2</v>
      </c>
      <c r="K28" s="70">
        <v>9.8993624114558105E-3</v>
      </c>
      <c r="L28" s="70">
        <v>0</v>
      </c>
      <c r="M28" s="71">
        <v>0</v>
      </c>
      <c r="N28"/>
      <c r="O28"/>
      <c r="P28" s="41" t="s">
        <v>331</v>
      </c>
      <c r="Q28" s="70">
        <v>1.208445446585248E-3</v>
      </c>
      <c r="R28" s="70">
        <v>3.4616646553957205E-3</v>
      </c>
      <c r="S28" s="70">
        <v>3.1058112796199587E-3</v>
      </c>
      <c r="T28" s="70">
        <v>6.7653055245995323E-3</v>
      </c>
      <c r="U28" s="70">
        <v>8.7120549465422911E-3</v>
      </c>
      <c r="V28" s="70">
        <v>1.8934416142272929E-2</v>
      </c>
      <c r="W28" s="70">
        <v>4.4589242971096515E-3</v>
      </c>
      <c r="X28" s="70">
        <v>0</v>
      </c>
      <c r="Y28" s="71">
        <v>0</v>
      </c>
      <c r="Z28"/>
      <c r="AA28"/>
      <c r="AB28"/>
    </row>
    <row r="29" spans="3:28" x14ac:dyDescent="0.25">
      <c r="C29" s="40" t="s">
        <v>575</v>
      </c>
      <c r="D29" s="41" t="s">
        <v>332</v>
      </c>
      <c r="E29" s="70">
        <v>0.14529999574239608</v>
      </c>
      <c r="F29" s="70">
        <v>0.13662690226276789</v>
      </c>
      <c r="G29" s="70">
        <v>0.11590720592588234</v>
      </c>
      <c r="H29" s="70">
        <v>0.10313280640769001</v>
      </c>
      <c r="I29" s="70">
        <v>7.2366278328485509E-2</v>
      </c>
      <c r="J29" s="70">
        <v>7.3049884347282629E-2</v>
      </c>
      <c r="K29" s="70">
        <v>0.13367689104955077</v>
      </c>
      <c r="L29" s="70">
        <v>6.0816055882657961E-2</v>
      </c>
      <c r="M29" s="71">
        <v>6.2807411022781978E-2</v>
      </c>
      <c r="N29"/>
      <c r="O29"/>
      <c r="P29" s="41" t="s">
        <v>332</v>
      </c>
      <c r="Q29" s="70">
        <v>0.12420992004896514</v>
      </c>
      <c r="R29" s="70">
        <v>0.12328590862759485</v>
      </c>
      <c r="S29" s="70">
        <v>0.10774880552608543</v>
      </c>
      <c r="T29" s="70">
        <v>8.1729989946517131E-2</v>
      </c>
      <c r="U29" s="70">
        <v>5.5823589156669531E-2</v>
      </c>
      <c r="V29" s="70">
        <v>6.3181421313534061E-2</v>
      </c>
      <c r="W29" s="70">
        <v>0.11765346091092749</v>
      </c>
      <c r="X29" s="70">
        <v>4.4045242157365758E-2</v>
      </c>
      <c r="Y29" s="71">
        <v>4.4818212692623129E-2</v>
      </c>
      <c r="Z29"/>
      <c r="AA29"/>
      <c r="AB29"/>
    </row>
    <row r="30" spans="3:28" x14ac:dyDescent="0.25">
      <c r="C30" s="40" t="s">
        <v>575</v>
      </c>
      <c r="D30" s="41" t="s">
        <v>333</v>
      </c>
      <c r="E30" s="70">
        <v>0.43152128146864654</v>
      </c>
      <c r="F30" s="70">
        <v>0.50972377938303315</v>
      </c>
      <c r="G30" s="70">
        <v>0.48122221981988234</v>
      </c>
      <c r="H30" s="70">
        <v>0.38876348306618597</v>
      </c>
      <c r="I30" s="70">
        <v>0.45784715182596958</v>
      </c>
      <c r="J30" s="70">
        <v>0.46253206547744141</v>
      </c>
      <c r="K30" s="70">
        <v>0.39844933706109648</v>
      </c>
      <c r="L30" s="70">
        <v>0.48418648375705897</v>
      </c>
      <c r="M30" s="71">
        <v>0.56312945585308738</v>
      </c>
      <c r="N30"/>
      <c r="O30"/>
      <c r="P30" s="41" t="s">
        <v>333</v>
      </c>
      <c r="Q30" s="70">
        <v>0.37127994074497972</v>
      </c>
      <c r="R30" s="70">
        <v>0.44894060212472925</v>
      </c>
      <c r="S30" s="70">
        <v>0.43572634019347273</v>
      </c>
      <c r="T30" s="70">
        <v>0.32379183301432207</v>
      </c>
      <c r="U30" s="70">
        <v>0.42473148628484453</v>
      </c>
      <c r="V30" s="70">
        <v>0.41853588283731674</v>
      </c>
      <c r="W30" s="70">
        <v>0.37752937426448513</v>
      </c>
      <c r="X30" s="70">
        <v>0.39164961260028119</v>
      </c>
      <c r="Y30" s="71">
        <v>0.49337260186281351</v>
      </c>
      <c r="Z30"/>
      <c r="AA30"/>
      <c r="AB30"/>
    </row>
    <row r="31" spans="3:28" x14ac:dyDescent="0.25">
      <c r="C31" s="40" t="s">
        <v>575</v>
      </c>
      <c r="D31" s="41" t="s">
        <v>334</v>
      </c>
      <c r="E31" s="70">
        <v>0.26165224334312653</v>
      </c>
      <c r="F31" s="70">
        <v>0.23036662123842636</v>
      </c>
      <c r="G31" s="70">
        <v>0.2384627229342477</v>
      </c>
      <c r="H31" s="70">
        <v>0.2510599968200154</v>
      </c>
      <c r="I31" s="70">
        <v>0.25386280830945052</v>
      </c>
      <c r="J31" s="70">
        <v>0.26792822480779882</v>
      </c>
      <c r="K31" s="70">
        <v>0.25952312863574389</v>
      </c>
      <c r="L31" s="70">
        <v>0.30061900551289295</v>
      </c>
      <c r="M31" s="71">
        <v>0.27876181945252587</v>
      </c>
      <c r="N31"/>
      <c r="O31"/>
      <c r="P31" s="41" t="s">
        <v>334</v>
      </c>
      <c r="Q31" s="70">
        <v>0.27695356643558572</v>
      </c>
      <c r="R31" s="70">
        <v>0.26833848227977369</v>
      </c>
      <c r="S31" s="70">
        <v>0.25203919764082472</v>
      </c>
      <c r="T31" s="70">
        <v>0.26557617045601012</v>
      </c>
      <c r="U31" s="70">
        <v>0.25840585994247195</v>
      </c>
      <c r="V31" s="70">
        <v>0.29996789617452785</v>
      </c>
      <c r="W31" s="70">
        <v>0.27787441088812054</v>
      </c>
      <c r="X31" s="70">
        <v>0.30278235745025556</v>
      </c>
      <c r="Y31" s="71">
        <v>0.28907043377189134</v>
      </c>
      <c r="Z31"/>
      <c r="AA31"/>
      <c r="AB31"/>
    </row>
    <row r="32" spans="3:28" x14ac:dyDescent="0.25">
      <c r="C32" s="40" t="s">
        <v>575</v>
      </c>
      <c r="D32" s="41" t="s">
        <v>335</v>
      </c>
      <c r="E32" s="70">
        <v>0.15227549567362683</v>
      </c>
      <c r="F32" s="70">
        <v>0.10751398004282496</v>
      </c>
      <c r="G32" s="70">
        <v>0.15579235310328601</v>
      </c>
      <c r="H32" s="70">
        <v>0.23646159025355434</v>
      </c>
      <c r="I32" s="70">
        <v>0.16946107558765744</v>
      </c>
      <c r="J32" s="70">
        <v>0.1121547275230193</v>
      </c>
      <c r="K32" s="70">
        <v>0.16483469598658451</v>
      </c>
      <c r="L32" s="70">
        <v>0.15437845484739021</v>
      </c>
      <c r="M32" s="71">
        <v>9.530131367160484E-2</v>
      </c>
      <c r="N32"/>
      <c r="O32"/>
      <c r="P32" s="41" t="s">
        <v>335</v>
      </c>
      <c r="Q32" s="70">
        <v>0.22430308991470282</v>
      </c>
      <c r="R32" s="70">
        <v>0.15327021102129304</v>
      </c>
      <c r="S32" s="70">
        <v>0.20086504033213165</v>
      </c>
      <c r="T32" s="70">
        <v>0.32087466525802399</v>
      </c>
      <c r="U32" s="70">
        <v>0.23397716079135447</v>
      </c>
      <c r="V32" s="70">
        <v>0.16639270445071402</v>
      </c>
      <c r="W32" s="70">
        <v>0.20138094610847077</v>
      </c>
      <c r="X32" s="70">
        <v>0.26152278779209737</v>
      </c>
      <c r="Y32" s="71">
        <v>0.172738751672672</v>
      </c>
      <c r="Z32"/>
      <c r="AA32"/>
      <c r="AB32"/>
    </row>
    <row r="33" spans="3:28" ht="14.4" thickBot="1" x14ac:dyDescent="0.3">
      <c r="C33" s="40" t="s">
        <v>575</v>
      </c>
      <c r="D33" s="41" t="s">
        <v>329</v>
      </c>
      <c r="E33" s="70">
        <v>0</v>
      </c>
      <c r="F33" s="70">
        <v>0</v>
      </c>
      <c r="G33" s="70">
        <v>0</v>
      </c>
      <c r="H33" s="70">
        <v>1.1408643090216779E-3</v>
      </c>
      <c r="I33" s="70">
        <v>2.850487047571492E-2</v>
      </c>
      <c r="J33" s="70">
        <v>4.8328392108918233E-2</v>
      </c>
      <c r="K33" s="70">
        <v>3.2327605374910383E-2</v>
      </c>
      <c r="L33" s="70">
        <v>0</v>
      </c>
      <c r="M33" s="71">
        <v>0</v>
      </c>
      <c r="N33"/>
      <c r="O33"/>
      <c r="P33" s="41" t="s">
        <v>329</v>
      </c>
      <c r="Q33" s="70">
        <v>0</v>
      </c>
      <c r="R33" s="70">
        <v>0</v>
      </c>
      <c r="S33" s="70">
        <v>0</v>
      </c>
      <c r="T33" s="70">
        <v>5.0731138276795902E-4</v>
      </c>
      <c r="U33" s="70">
        <v>1.8349848878117143E-2</v>
      </c>
      <c r="V33" s="70">
        <v>3.0916167572008053E-2</v>
      </c>
      <c r="W33" s="70">
        <v>2.0618256671401332E-2</v>
      </c>
      <c r="X33" s="70">
        <v>0</v>
      </c>
      <c r="Y33" s="71">
        <v>0</v>
      </c>
      <c r="Z33"/>
      <c r="AA33"/>
      <c r="AB33"/>
    </row>
    <row r="34" spans="3:28" hidden="1" x14ac:dyDescent="0.25">
      <c r="C34" s="40" t="s">
        <v>576</v>
      </c>
      <c r="D34" s="41">
        <v>0</v>
      </c>
      <c r="E34" s="70">
        <v>0</v>
      </c>
      <c r="F34" s="70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70">
        <v>0</v>
      </c>
      <c r="M34" s="71">
        <v>0</v>
      </c>
      <c r="N34"/>
      <c r="O34"/>
      <c r="P34" s="41">
        <v>0</v>
      </c>
      <c r="Q34" s="70">
        <v>0</v>
      </c>
      <c r="R34" s="70">
        <v>0</v>
      </c>
      <c r="S34" s="70">
        <v>0</v>
      </c>
      <c r="T34" s="70">
        <v>0</v>
      </c>
      <c r="U34" s="70">
        <v>0</v>
      </c>
      <c r="V34" s="70">
        <v>0</v>
      </c>
      <c r="W34" s="70">
        <v>0</v>
      </c>
      <c r="X34" s="70">
        <v>0</v>
      </c>
      <c r="Y34" s="71">
        <v>0</v>
      </c>
      <c r="Z34"/>
      <c r="AA34"/>
      <c r="AB34"/>
    </row>
    <row r="35" spans="3:28" hidden="1" x14ac:dyDescent="0.25">
      <c r="C35" s="40" t="s">
        <v>576</v>
      </c>
      <c r="D35" s="41">
        <v>0</v>
      </c>
      <c r="E35" s="70">
        <v>0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1">
        <v>0</v>
      </c>
      <c r="N35"/>
      <c r="O35"/>
      <c r="P35" s="41">
        <v>0</v>
      </c>
      <c r="Q35" s="70">
        <v>0</v>
      </c>
      <c r="R35" s="70">
        <v>0</v>
      </c>
      <c r="S35" s="70">
        <v>0</v>
      </c>
      <c r="T35" s="70">
        <v>0</v>
      </c>
      <c r="U35" s="70">
        <v>0</v>
      </c>
      <c r="V35" s="70">
        <v>0</v>
      </c>
      <c r="W35" s="70">
        <v>0</v>
      </c>
      <c r="X35" s="70">
        <v>0</v>
      </c>
      <c r="Y35" s="71">
        <v>0</v>
      </c>
      <c r="Z35"/>
      <c r="AA35"/>
      <c r="AB35"/>
    </row>
    <row r="36" spans="3:28" hidden="1" x14ac:dyDescent="0.25">
      <c r="C36" s="40" t="s">
        <v>576</v>
      </c>
      <c r="D36" s="41">
        <v>0</v>
      </c>
      <c r="E36" s="70">
        <v>0</v>
      </c>
      <c r="F36" s="70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70">
        <v>0</v>
      </c>
      <c r="M36" s="71">
        <v>0</v>
      </c>
      <c r="N36"/>
      <c r="O36"/>
      <c r="P36" s="41">
        <v>0</v>
      </c>
      <c r="Q36" s="70">
        <v>0</v>
      </c>
      <c r="R36" s="70">
        <v>0</v>
      </c>
      <c r="S36" s="70">
        <v>0</v>
      </c>
      <c r="T36" s="70">
        <v>0</v>
      </c>
      <c r="U36" s="70">
        <v>0</v>
      </c>
      <c r="V36" s="70">
        <v>0</v>
      </c>
      <c r="W36" s="70">
        <v>0</v>
      </c>
      <c r="X36" s="70">
        <v>0</v>
      </c>
      <c r="Y36" s="71">
        <v>0</v>
      </c>
      <c r="Z36"/>
      <c r="AA36"/>
      <c r="AB36"/>
    </row>
    <row r="37" spans="3:28" hidden="1" x14ac:dyDescent="0.25">
      <c r="C37" s="40" t="s">
        <v>576</v>
      </c>
      <c r="D37" s="41">
        <v>0</v>
      </c>
      <c r="E37" s="70">
        <v>0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1">
        <v>0</v>
      </c>
      <c r="N37"/>
      <c r="O37"/>
      <c r="P37" s="41">
        <v>0</v>
      </c>
      <c r="Q37" s="70">
        <v>0</v>
      </c>
      <c r="R37" s="70">
        <v>0</v>
      </c>
      <c r="S37" s="70">
        <v>0</v>
      </c>
      <c r="T37" s="70">
        <v>0</v>
      </c>
      <c r="U37" s="70">
        <v>0</v>
      </c>
      <c r="V37" s="70">
        <v>0</v>
      </c>
      <c r="W37" s="70">
        <v>0</v>
      </c>
      <c r="X37" s="70">
        <v>0</v>
      </c>
      <c r="Y37" s="71">
        <v>0</v>
      </c>
      <c r="Z37"/>
      <c r="AA37"/>
      <c r="AB37"/>
    </row>
    <row r="38" spans="3:28" hidden="1" x14ac:dyDescent="0.25">
      <c r="C38" s="40" t="s">
        <v>576</v>
      </c>
      <c r="D38" s="41">
        <v>0</v>
      </c>
      <c r="E38" s="70">
        <v>0</v>
      </c>
      <c r="F38" s="70">
        <v>0</v>
      </c>
      <c r="G38" s="70">
        <v>0</v>
      </c>
      <c r="H38" s="70">
        <v>0</v>
      </c>
      <c r="I38" s="70">
        <v>0</v>
      </c>
      <c r="J38" s="70">
        <v>0</v>
      </c>
      <c r="K38" s="70">
        <v>0</v>
      </c>
      <c r="L38" s="70">
        <v>0</v>
      </c>
      <c r="M38" s="71">
        <v>0</v>
      </c>
      <c r="N38"/>
      <c r="O38"/>
      <c r="P38" s="41">
        <v>0</v>
      </c>
      <c r="Q38" s="70">
        <v>0</v>
      </c>
      <c r="R38" s="70">
        <v>0</v>
      </c>
      <c r="S38" s="70">
        <v>0</v>
      </c>
      <c r="T38" s="70">
        <v>0</v>
      </c>
      <c r="U38" s="70">
        <v>0</v>
      </c>
      <c r="V38" s="70">
        <v>0</v>
      </c>
      <c r="W38" s="70">
        <v>0</v>
      </c>
      <c r="X38" s="70">
        <v>0</v>
      </c>
      <c r="Y38" s="71">
        <v>0</v>
      </c>
      <c r="Z38"/>
      <c r="AA38"/>
      <c r="AB38"/>
    </row>
    <row r="39" spans="3:28" hidden="1" x14ac:dyDescent="0.25">
      <c r="C39" s="40" t="s">
        <v>576</v>
      </c>
      <c r="D39" s="41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1">
        <v>0</v>
      </c>
      <c r="N39"/>
      <c r="O39"/>
      <c r="P39" s="41">
        <v>0</v>
      </c>
      <c r="Q39" s="70">
        <v>0</v>
      </c>
      <c r="R39" s="70">
        <v>0</v>
      </c>
      <c r="S39" s="70">
        <v>0</v>
      </c>
      <c r="T39" s="70">
        <v>0</v>
      </c>
      <c r="U39" s="70">
        <v>0</v>
      </c>
      <c r="V39" s="70">
        <v>0</v>
      </c>
      <c r="W39" s="70">
        <v>0</v>
      </c>
      <c r="X39" s="70">
        <v>0</v>
      </c>
      <c r="Y39" s="71">
        <v>0</v>
      </c>
      <c r="Z39"/>
      <c r="AA39"/>
      <c r="AB39"/>
    </row>
    <row r="40" spans="3:28" ht="14.4" hidden="1" thickBot="1" x14ac:dyDescent="0.3">
      <c r="C40" s="40" t="s">
        <v>576</v>
      </c>
      <c r="D40" s="41">
        <v>0</v>
      </c>
      <c r="E40" s="70">
        <v>0</v>
      </c>
      <c r="F40" s="70">
        <v>0</v>
      </c>
      <c r="G40" s="70">
        <v>0</v>
      </c>
      <c r="H40" s="70">
        <v>0</v>
      </c>
      <c r="I40" s="70">
        <v>0</v>
      </c>
      <c r="J40" s="70">
        <v>0</v>
      </c>
      <c r="K40" s="70">
        <v>0</v>
      </c>
      <c r="L40" s="70">
        <v>0</v>
      </c>
      <c r="M40" s="71">
        <v>0</v>
      </c>
      <c r="N40"/>
      <c r="O40"/>
      <c r="P40" s="41">
        <v>0</v>
      </c>
      <c r="Q40" s="70">
        <v>0</v>
      </c>
      <c r="R40" s="70">
        <v>0</v>
      </c>
      <c r="S40" s="70">
        <v>0</v>
      </c>
      <c r="T40" s="70">
        <v>0</v>
      </c>
      <c r="U40" s="70">
        <v>0</v>
      </c>
      <c r="V40" s="70">
        <v>0</v>
      </c>
      <c r="W40" s="70">
        <v>0</v>
      </c>
      <c r="X40" s="70">
        <v>0</v>
      </c>
      <c r="Y40" s="71">
        <v>0</v>
      </c>
      <c r="Z40"/>
      <c r="AA40"/>
      <c r="AB40"/>
    </row>
    <row r="41" spans="3:28" ht="14.4" thickBot="1" x14ac:dyDescent="0.3">
      <c r="C41"/>
      <c r="D41" s="93" t="s">
        <v>91</v>
      </c>
      <c r="E41" s="96">
        <v>1</v>
      </c>
      <c r="F41" s="96">
        <v>1</v>
      </c>
      <c r="G41" s="96">
        <v>0.99999999999999989</v>
      </c>
      <c r="H41" s="96">
        <v>1</v>
      </c>
      <c r="I41" s="96">
        <v>0.99999999999999989</v>
      </c>
      <c r="J41" s="96">
        <v>1</v>
      </c>
      <c r="K41" s="96">
        <v>1.0000000000000002</v>
      </c>
      <c r="L41" s="96">
        <v>1</v>
      </c>
      <c r="M41" s="97">
        <v>1</v>
      </c>
      <c r="N41"/>
      <c r="O41"/>
      <c r="P41" s="93" t="s">
        <v>91</v>
      </c>
      <c r="Q41" s="96">
        <v>0.99999999999999989</v>
      </c>
      <c r="R41" s="96">
        <v>0.99999999999999989</v>
      </c>
      <c r="S41" s="96">
        <v>1</v>
      </c>
      <c r="T41" s="96">
        <v>1</v>
      </c>
      <c r="U41" s="96">
        <v>1</v>
      </c>
      <c r="V41" s="96">
        <v>0.99999999999999989</v>
      </c>
      <c r="W41" s="96">
        <v>1</v>
      </c>
      <c r="X41" s="96">
        <v>0.99999999999999989</v>
      </c>
      <c r="Y41" s="97">
        <v>1</v>
      </c>
      <c r="Z41"/>
      <c r="AA41"/>
      <c r="AB41"/>
    </row>
    <row r="42" spans="3:28" x14ac:dyDescent="0.25">
      <c r="C42"/>
      <c r="D42" s="47"/>
      <c r="E42" s="54"/>
      <c r="F42" s="54"/>
      <c r="G42" s="54"/>
      <c r="H42" s="54"/>
      <c r="I42" s="54"/>
      <c r="J42" s="54"/>
      <c r="K42" s="54"/>
      <c r="L42" s="54"/>
      <c r="M42" s="54"/>
      <c r="N42"/>
      <c r="O42"/>
      <c r="P42" s="47"/>
      <c r="Q42" s="54"/>
      <c r="R42" s="54"/>
      <c r="S42" s="54"/>
      <c r="T42" s="54"/>
      <c r="U42" s="54"/>
      <c r="V42" s="54"/>
      <c r="W42" s="54"/>
      <c r="X42" s="54"/>
      <c r="Y42" s="54"/>
      <c r="Z42"/>
      <c r="AA42"/>
      <c r="AB42"/>
    </row>
    <row r="43" spans="3:28" x14ac:dyDescent="0.25">
      <c r="C43"/>
      <c r="N43"/>
      <c r="O43"/>
      <c r="Z43"/>
      <c r="AA43"/>
      <c r="AB43"/>
    </row>
    <row r="44" spans="3:28" ht="14.4" thickBot="1" x14ac:dyDescent="0.3">
      <c r="C44"/>
      <c r="D44" s="36" t="s">
        <v>381</v>
      </c>
      <c r="E44" s="34"/>
      <c r="F44" s="34"/>
      <c r="G44" s="34"/>
      <c r="H44" s="34"/>
      <c r="I44" s="34"/>
      <c r="J44" s="34"/>
      <c r="K44" s="34"/>
      <c r="L44" s="34"/>
      <c r="M44" s="34"/>
      <c r="N44"/>
      <c r="O44"/>
      <c r="P44" s="36" t="s">
        <v>382</v>
      </c>
      <c r="Q44" s="34"/>
      <c r="R44" s="34"/>
      <c r="S44" s="34"/>
      <c r="T44" s="34"/>
      <c r="U44" s="34"/>
      <c r="V44" s="34"/>
      <c r="W44" s="34"/>
      <c r="X44" s="34"/>
      <c r="Y44" s="34"/>
      <c r="Z44"/>
      <c r="AA44"/>
      <c r="AB44"/>
    </row>
    <row r="45" spans="3:28" x14ac:dyDescent="0.25">
      <c r="C45"/>
      <c r="D45" s="37"/>
      <c r="E45" s="38" t="s">
        <v>531</v>
      </c>
      <c r="F45" s="38" t="s">
        <v>532</v>
      </c>
      <c r="G45" s="38" t="s">
        <v>533</v>
      </c>
      <c r="H45" s="38" t="s">
        <v>534</v>
      </c>
      <c r="I45" s="38" t="s">
        <v>535</v>
      </c>
      <c r="J45" s="38" t="s">
        <v>536</v>
      </c>
      <c r="K45" s="38" t="s">
        <v>537</v>
      </c>
      <c r="L45" s="38" t="s">
        <v>538</v>
      </c>
      <c r="M45" s="39" t="s">
        <v>539</v>
      </c>
      <c r="N45"/>
      <c r="O45"/>
      <c r="P45" s="37"/>
      <c r="Q45" s="38" t="s">
        <v>531</v>
      </c>
      <c r="R45" s="38" t="s">
        <v>532</v>
      </c>
      <c r="S45" s="38" t="s">
        <v>533</v>
      </c>
      <c r="T45" s="38" t="s">
        <v>534</v>
      </c>
      <c r="U45" s="38" t="s">
        <v>535</v>
      </c>
      <c r="V45" s="38" t="s">
        <v>536</v>
      </c>
      <c r="W45" s="38" t="s">
        <v>537</v>
      </c>
      <c r="X45" s="38" t="s">
        <v>538</v>
      </c>
      <c r="Y45" s="39" t="s">
        <v>539</v>
      </c>
      <c r="Z45"/>
      <c r="AA45"/>
      <c r="AB45"/>
    </row>
    <row r="46" spans="3:28" hidden="1" x14ac:dyDescent="0.25">
      <c r="C46" s="40" t="s">
        <v>576</v>
      </c>
      <c r="D46" s="41" t="s">
        <v>328</v>
      </c>
      <c r="E46" s="87"/>
      <c r="F46" s="87">
        <v>0</v>
      </c>
      <c r="G46" s="87">
        <v>0</v>
      </c>
      <c r="H46" s="87">
        <v>0</v>
      </c>
      <c r="I46" s="87">
        <v>0</v>
      </c>
      <c r="J46" s="87">
        <v>0</v>
      </c>
      <c r="K46" s="87">
        <v>0</v>
      </c>
      <c r="L46" s="87">
        <v>0</v>
      </c>
      <c r="M46" s="88">
        <v>0</v>
      </c>
      <c r="N46"/>
      <c r="O46"/>
      <c r="P46" s="41" t="s">
        <v>328</v>
      </c>
      <c r="Q46" s="87"/>
      <c r="R46" s="87">
        <v>0</v>
      </c>
      <c r="S46" s="87">
        <v>0</v>
      </c>
      <c r="T46" s="87">
        <v>0</v>
      </c>
      <c r="U46" s="87">
        <v>0</v>
      </c>
      <c r="V46" s="87">
        <v>0</v>
      </c>
      <c r="W46" s="87">
        <v>0</v>
      </c>
      <c r="X46" s="87">
        <v>0</v>
      </c>
      <c r="Y46" s="88">
        <v>0</v>
      </c>
      <c r="Z46"/>
      <c r="AA46"/>
      <c r="AB46"/>
    </row>
    <row r="47" spans="3:28" x14ac:dyDescent="0.25">
      <c r="C47" s="40" t="s">
        <v>575</v>
      </c>
      <c r="D47" s="41" t="s">
        <v>330</v>
      </c>
      <c r="E47" s="87"/>
      <c r="F47" s="87">
        <v>-0.23076923076923073</v>
      </c>
      <c r="G47" s="87">
        <v>-0.75</v>
      </c>
      <c r="H47" s="87">
        <v>1</v>
      </c>
      <c r="I47" s="87">
        <v>-1</v>
      </c>
      <c r="J47" s="87">
        <v>0</v>
      </c>
      <c r="K47" s="87">
        <v>0</v>
      </c>
      <c r="L47" s="87">
        <v>-1</v>
      </c>
      <c r="M47" s="88">
        <v>0</v>
      </c>
      <c r="N47"/>
      <c r="O47"/>
      <c r="P47" s="41" t="s">
        <v>330</v>
      </c>
      <c r="Q47" s="87"/>
      <c r="R47" s="87">
        <v>-0.2869982797293763</v>
      </c>
      <c r="S47" s="87">
        <v>-0.75250000000000006</v>
      </c>
      <c r="T47" s="87">
        <v>0.9800000000000002</v>
      </c>
      <c r="U47" s="87">
        <v>-1</v>
      </c>
      <c r="V47" s="87">
        <v>0</v>
      </c>
      <c r="W47" s="87">
        <v>-3.9403989999999833E-2</v>
      </c>
      <c r="X47" s="87">
        <v>-1</v>
      </c>
      <c r="Y47" s="88">
        <v>0</v>
      </c>
      <c r="Z47"/>
      <c r="AA47"/>
      <c r="AB47"/>
    </row>
    <row r="48" spans="3:28" x14ac:dyDescent="0.25">
      <c r="C48" s="40" t="s">
        <v>575</v>
      </c>
      <c r="D48" s="41" t="s">
        <v>331</v>
      </c>
      <c r="E48" s="87"/>
      <c r="F48" s="87">
        <v>0.41176470588235303</v>
      </c>
      <c r="G48" s="87">
        <v>9.9999999999999867E-2</v>
      </c>
      <c r="H48" s="87">
        <v>1.7840909090909087</v>
      </c>
      <c r="I48" s="87">
        <v>-3.4013605442176797E-2</v>
      </c>
      <c r="J48" s="87">
        <v>0.57042253521126773</v>
      </c>
      <c r="K48" s="87">
        <v>0.45454545454545459</v>
      </c>
      <c r="L48" s="87">
        <v>-1</v>
      </c>
      <c r="M48" s="88">
        <v>0</v>
      </c>
      <c r="N48"/>
      <c r="O48"/>
      <c r="P48" s="41" t="s">
        <v>331</v>
      </c>
      <c r="Q48" s="87"/>
      <c r="R48" s="87">
        <v>0.54519266816416923</v>
      </c>
      <c r="S48" s="87">
        <v>0.16597605711141639</v>
      </c>
      <c r="T48" s="87">
        <v>1.9419271923449299</v>
      </c>
      <c r="U48" s="87">
        <v>0.10234025128704705</v>
      </c>
      <c r="V48" s="87">
        <v>0.81321904949933232</v>
      </c>
      <c r="W48" s="87">
        <v>0.4649780376217918</v>
      </c>
      <c r="X48" s="87">
        <v>-1</v>
      </c>
      <c r="Y48" s="88">
        <v>0</v>
      </c>
      <c r="Z48"/>
      <c r="AA48"/>
      <c r="AB48"/>
    </row>
    <row r="49" spans="3:28" x14ac:dyDescent="0.25">
      <c r="C49" s="40" t="s">
        <v>575</v>
      </c>
      <c r="D49" s="41" t="s">
        <v>332</v>
      </c>
      <c r="E49" s="87"/>
      <c r="F49" s="87">
        <v>-0.43552280741654148</v>
      </c>
      <c r="G49" s="87">
        <v>0.10806988239268822</v>
      </c>
      <c r="H49" s="87">
        <v>4.8574359877547879E-2</v>
      </c>
      <c r="I49" s="87">
        <v>-0.35407490118055074</v>
      </c>
      <c r="J49" s="87">
        <v>-6.7560175915094334E-2</v>
      </c>
      <c r="K49" s="87">
        <v>0.22749759252788837</v>
      </c>
      <c r="L49" s="87">
        <v>-0.47919080907714129</v>
      </c>
      <c r="M49" s="88">
        <v>-0.22334917677309274</v>
      </c>
      <c r="N49"/>
      <c r="O49"/>
      <c r="P49" s="41" t="s">
        <v>332</v>
      </c>
      <c r="Q49" s="87"/>
      <c r="R49" s="87">
        <v>-0.46459570267348727</v>
      </c>
      <c r="S49" s="87">
        <v>0.13579143007227845</v>
      </c>
      <c r="T49" s="87">
        <v>2.444477120372146E-2</v>
      </c>
      <c r="U49" s="87">
        <v>-0.41531926457238677</v>
      </c>
      <c r="V49" s="87">
        <v>-5.5742165923301723E-2</v>
      </c>
      <c r="W49" s="87">
        <v>0.11421325436167051</v>
      </c>
      <c r="X49" s="87">
        <v>-0.51079709040949184</v>
      </c>
      <c r="Y49" s="88">
        <v>-0.29894485574984297</v>
      </c>
      <c r="Z49"/>
      <c r="AA49"/>
      <c r="AB49"/>
    </row>
    <row r="50" spans="3:28" x14ac:dyDescent="0.25">
      <c r="C50" s="40" t="s">
        <v>575</v>
      </c>
      <c r="D50" s="41" t="s">
        <v>333</v>
      </c>
      <c r="E50" s="87"/>
      <c r="F50" s="87">
        <v>-0.29089841719732135</v>
      </c>
      <c r="G50" s="87">
        <v>0.23311537650284797</v>
      </c>
      <c r="H50" s="87">
        <v>-4.7965630095903045E-2</v>
      </c>
      <c r="I50" s="87">
        <v>8.4121132994158021E-2</v>
      </c>
      <c r="J50" s="87">
        <v>-6.6834125605252592E-2</v>
      </c>
      <c r="K50" s="87">
        <v>-0.11874379939105739</v>
      </c>
      <c r="L50" s="87">
        <v>0.39109336180124221</v>
      </c>
      <c r="M50" s="88">
        <v>-0.12536117944597169</v>
      </c>
      <c r="N50"/>
      <c r="O50"/>
      <c r="P50" s="41" t="s">
        <v>333</v>
      </c>
      <c r="Q50" s="87"/>
      <c r="R50" s="87">
        <v>-0.34775299556753547</v>
      </c>
      <c r="S50" s="87">
        <v>0.26131770820898081</v>
      </c>
      <c r="T50" s="87">
        <v>3.6254023523047962E-3</v>
      </c>
      <c r="U50" s="87">
        <v>0.12287403959447762</v>
      </c>
      <c r="V50" s="87">
        <v>-0.17787623689327048</v>
      </c>
      <c r="W50" s="87">
        <v>-0.11587634237830713</v>
      </c>
      <c r="X50" s="87">
        <v>0.35563161749198868</v>
      </c>
      <c r="Y50" s="88">
        <v>-0.13209143082180774</v>
      </c>
      <c r="Z50"/>
      <c r="AA50"/>
      <c r="AB50"/>
    </row>
    <row r="51" spans="3:28" x14ac:dyDescent="0.25">
      <c r="C51" s="40" t="s">
        <v>575</v>
      </c>
      <c r="D51" s="41" t="s">
        <v>334</v>
      </c>
      <c r="E51" s="87"/>
      <c r="F51" s="87">
        <v>-0.47146850846900168</v>
      </c>
      <c r="G51" s="87">
        <v>0.35205351586807687</v>
      </c>
      <c r="H51" s="87">
        <v>0.2407087791968705</v>
      </c>
      <c r="I51" s="87">
        <v>-6.9182973198553044E-2</v>
      </c>
      <c r="J51" s="87">
        <v>-2.5107103716250134E-2</v>
      </c>
      <c r="K51" s="87">
        <v>0.15832470371648855</v>
      </c>
      <c r="L51" s="87">
        <v>0.32604142246945456</v>
      </c>
      <c r="M51" s="88">
        <v>-0.30265125577382235</v>
      </c>
      <c r="N51"/>
      <c r="O51"/>
      <c r="P51" s="41" t="s">
        <v>334</v>
      </c>
      <c r="Q51" s="87"/>
      <c r="R51" s="87">
        <v>-0.47736235101086089</v>
      </c>
      <c r="S51" s="87">
        <v>0.2206318355074246</v>
      </c>
      <c r="T51" s="87">
        <v>0.42311692870731754</v>
      </c>
      <c r="U51" s="87">
        <v>-0.16709450353531963</v>
      </c>
      <c r="V51" s="87">
        <v>-3.151838633700399E-2</v>
      </c>
      <c r="W51" s="87">
        <v>0.1250104185767118</v>
      </c>
      <c r="X51" s="87">
        <v>0.42389100789444645</v>
      </c>
      <c r="Y51" s="88">
        <v>-0.34223651977707292</v>
      </c>
      <c r="Z51"/>
      <c r="AA51"/>
      <c r="AB51"/>
    </row>
    <row r="52" spans="3:28" x14ac:dyDescent="0.25">
      <c r="C52" s="40" t="s">
        <v>575</v>
      </c>
      <c r="D52" s="41" t="s">
        <v>335</v>
      </c>
      <c r="E52" s="87"/>
      <c r="F52" s="87">
        <v>-0.5761514552133371</v>
      </c>
      <c r="G52" s="87">
        <v>0.89266666666666716</v>
      </c>
      <c r="H52" s="87">
        <v>0.78865797816132432</v>
      </c>
      <c r="I52" s="87">
        <v>-0.34029145332808208</v>
      </c>
      <c r="J52" s="87">
        <v>-0.38865671641791033</v>
      </c>
      <c r="K52" s="87">
        <v>0.12610073969707636</v>
      </c>
      <c r="L52" s="87">
        <v>7.2148107600875644E-2</v>
      </c>
      <c r="M52" s="88">
        <v>-0.53575700022537243</v>
      </c>
      <c r="N52"/>
      <c r="O52"/>
      <c r="P52" s="41" t="s">
        <v>335</v>
      </c>
      <c r="Q52" s="87"/>
      <c r="R52" s="87">
        <v>-0.63140690629649709</v>
      </c>
      <c r="S52" s="87">
        <v>0.70312358972917277</v>
      </c>
      <c r="T52" s="87">
        <v>1.1574991900402729</v>
      </c>
      <c r="U52" s="87">
        <v>-0.37580467405628726</v>
      </c>
      <c r="V52" s="87">
        <v>-0.40669258656955043</v>
      </c>
      <c r="W52" s="87">
        <v>2.3034072792325277E-2</v>
      </c>
      <c r="X52" s="87">
        <v>0.69701584186465082</v>
      </c>
      <c r="Y52" s="88">
        <v>-0.54493138020330534</v>
      </c>
      <c r="Z52"/>
      <c r="AA52"/>
      <c r="AB52"/>
    </row>
    <row r="53" spans="3:28" ht="14.4" thickBot="1" x14ac:dyDescent="0.3">
      <c r="C53" s="40" t="s">
        <v>575</v>
      </c>
      <c r="D53" s="41" t="s">
        <v>329</v>
      </c>
      <c r="E53" s="87"/>
      <c r="F53" s="87">
        <v>0</v>
      </c>
      <c r="G53" s="87">
        <v>0</v>
      </c>
      <c r="H53" s="87">
        <v>0</v>
      </c>
      <c r="I53" s="87">
        <v>22</v>
      </c>
      <c r="J53" s="87">
        <v>0.5661047027506656</v>
      </c>
      <c r="K53" s="87">
        <v>0</v>
      </c>
      <c r="L53" s="87">
        <v>-1</v>
      </c>
      <c r="M53" s="88">
        <v>0</v>
      </c>
      <c r="N53"/>
      <c r="O53"/>
      <c r="P53" s="41" t="s">
        <v>329</v>
      </c>
      <c r="Q53" s="87"/>
      <c r="R53" s="87">
        <v>0</v>
      </c>
      <c r="S53" s="87">
        <v>0</v>
      </c>
      <c r="T53" s="87">
        <v>0</v>
      </c>
      <c r="U53" s="87">
        <v>29.962809392265196</v>
      </c>
      <c r="V53" s="87">
        <v>0.40563357349848594</v>
      </c>
      <c r="W53" s="87">
        <v>0</v>
      </c>
      <c r="X53" s="87">
        <v>-1</v>
      </c>
      <c r="Y53" s="88">
        <v>0</v>
      </c>
      <c r="Z53"/>
      <c r="AA53"/>
      <c r="AB53"/>
    </row>
    <row r="54" spans="3:28" hidden="1" x14ac:dyDescent="0.25">
      <c r="C54" s="40" t="s">
        <v>576</v>
      </c>
      <c r="D54" s="41">
        <v>0</v>
      </c>
      <c r="E54" s="87"/>
      <c r="F54" s="87">
        <v>0</v>
      </c>
      <c r="G54" s="87">
        <v>0</v>
      </c>
      <c r="H54" s="87">
        <v>0</v>
      </c>
      <c r="I54" s="87">
        <v>0</v>
      </c>
      <c r="J54" s="87">
        <v>0</v>
      </c>
      <c r="K54" s="87">
        <v>0</v>
      </c>
      <c r="L54" s="87">
        <v>0</v>
      </c>
      <c r="M54" s="88">
        <v>0</v>
      </c>
      <c r="N54"/>
      <c r="O54"/>
      <c r="P54" s="41">
        <v>0</v>
      </c>
      <c r="Q54" s="87"/>
      <c r="R54" s="87">
        <v>0</v>
      </c>
      <c r="S54" s="87">
        <v>0</v>
      </c>
      <c r="T54" s="87">
        <v>0</v>
      </c>
      <c r="U54" s="87">
        <v>0</v>
      </c>
      <c r="V54" s="87">
        <v>0</v>
      </c>
      <c r="W54" s="87">
        <v>0</v>
      </c>
      <c r="X54" s="87">
        <v>0</v>
      </c>
      <c r="Y54" s="88">
        <v>0</v>
      </c>
      <c r="Z54"/>
      <c r="AA54"/>
      <c r="AB54"/>
    </row>
    <row r="55" spans="3:28" hidden="1" x14ac:dyDescent="0.25">
      <c r="C55" s="40" t="s">
        <v>576</v>
      </c>
      <c r="D55" s="41">
        <v>0</v>
      </c>
      <c r="E55" s="87"/>
      <c r="F55" s="87">
        <v>0</v>
      </c>
      <c r="G55" s="87">
        <v>0</v>
      </c>
      <c r="H55" s="87">
        <v>0</v>
      </c>
      <c r="I55" s="87">
        <v>0</v>
      </c>
      <c r="J55" s="87">
        <v>0</v>
      </c>
      <c r="K55" s="87">
        <v>0</v>
      </c>
      <c r="L55" s="87">
        <v>0</v>
      </c>
      <c r="M55" s="88">
        <v>0</v>
      </c>
      <c r="N55"/>
      <c r="O55"/>
      <c r="P55" s="41">
        <v>0</v>
      </c>
      <c r="Q55" s="87"/>
      <c r="R55" s="87">
        <v>0</v>
      </c>
      <c r="S55" s="87">
        <v>0</v>
      </c>
      <c r="T55" s="87">
        <v>0</v>
      </c>
      <c r="U55" s="87">
        <v>0</v>
      </c>
      <c r="V55" s="87">
        <v>0</v>
      </c>
      <c r="W55" s="87">
        <v>0</v>
      </c>
      <c r="X55" s="87">
        <v>0</v>
      </c>
      <c r="Y55" s="88">
        <v>0</v>
      </c>
      <c r="Z55"/>
      <c r="AA55"/>
      <c r="AB55"/>
    </row>
    <row r="56" spans="3:28" hidden="1" x14ac:dyDescent="0.25">
      <c r="C56" s="40" t="s">
        <v>576</v>
      </c>
      <c r="D56" s="41">
        <v>0</v>
      </c>
      <c r="E56" s="87"/>
      <c r="F56" s="87">
        <v>0</v>
      </c>
      <c r="G56" s="87">
        <v>0</v>
      </c>
      <c r="H56" s="87">
        <v>0</v>
      </c>
      <c r="I56" s="87">
        <v>0</v>
      </c>
      <c r="J56" s="87">
        <v>0</v>
      </c>
      <c r="K56" s="87">
        <v>0</v>
      </c>
      <c r="L56" s="87">
        <v>0</v>
      </c>
      <c r="M56" s="88">
        <v>0</v>
      </c>
      <c r="N56"/>
      <c r="O56"/>
      <c r="P56" s="41">
        <v>0</v>
      </c>
      <c r="Q56" s="87"/>
      <c r="R56" s="87">
        <v>0</v>
      </c>
      <c r="S56" s="87">
        <v>0</v>
      </c>
      <c r="T56" s="87">
        <v>0</v>
      </c>
      <c r="U56" s="87">
        <v>0</v>
      </c>
      <c r="V56" s="87">
        <v>0</v>
      </c>
      <c r="W56" s="87">
        <v>0</v>
      </c>
      <c r="X56" s="87">
        <v>0</v>
      </c>
      <c r="Y56" s="88">
        <v>0</v>
      </c>
      <c r="Z56"/>
      <c r="AA56"/>
      <c r="AB56"/>
    </row>
    <row r="57" spans="3:28" hidden="1" x14ac:dyDescent="0.25">
      <c r="C57" s="40" t="s">
        <v>576</v>
      </c>
      <c r="D57" s="41">
        <v>0</v>
      </c>
      <c r="E57" s="87"/>
      <c r="F57" s="87">
        <v>0</v>
      </c>
      <c r="G57" s="87">
        <v>0</v>
      </c>
      <c r="H57" s="87">
        <v>0</v>
      </c>
      <c r="I57" s="87">
        <v>0</v>
      </c>
      <c r="J57" s="87">
        <v>0</v>
      </c>
      <c r="K57" s="87">
        <v>0</v>
      </c>
      <c r="L57" s="87">
        <v>0</v>
      </c>
      <c r="M57" s="88">
        <v>0</v>
      </c>
      <c r="N57"/>
      <c r="O57"/>
      <c r="P57" s="41">
        <v>0</v>
      </c>
      <c r="Q57" s="87"/>
      <c r="R57" s="87">
        <v>0</v>
      </c>
      <c r="S57" s="87">
        <v>0</v>
      </c>
      <c r="T57" s="87">
        <v>0</v>
      </c>
      <c r="U57" s="87">
        <v>0</v>
      </c>
      <c r="V57" s="87">
        <v>0</v>
      </c>
      <c r="W57" s="87">
        <v>0</v>
      </c>
      <c r="X57" s="87">
        <v>0</v>
      </c>
      <c r="Y57" s="88">
        <v>0</v>
      </c>
      <c r="Z57"/>
      <c r="AA57"/>
      <c r="AB57"/>
    </row>
    <row r="58" spans="3:28" hidden="1" x14ac:dyDescent="0.25">
      <c r="C58" s="40" t="s">
        <v>576</v>
      </c>
      <c r="D58" s="41">
        <v>0</v>
      </c>
      <c r="E58" s="87"/>
      <c r="F58" s="87">
        <v>0</v>
      </c>
      <c r="G58" s="87">
        <v>0</v>
      </c>
      <c r="H58" s="87">
        <v>0</v>
      </c>
      <c r="I58" s="87">
        <v>0</v>
      </c>
      <c r="J58" s="87">
        <v>0</v>
      </c>
      <c r="K58" s="87">
        <v>0</v>
      </c>
      <c r="L58" s="87">
        <v>0</v>
      </c>
      <c r="M58" s="88">
        <v>0</v>
      </c>
      <c r="N58"/>
      <c r="O58"/>
      <c r="P58" s="41">
        <v>0</v>
      </c>
      <c r="Q58" s="87"/>
      <c r="R58" s="87">
        <v>0</v>
      </c>
      <c r="S58" s="87">
        <v>0</v>
      </c>
      <c r="T58" s="87">
        <v>0</v>
      </c>
      <c r="U58" s="87">
        <v>0</v>
      </c>
      <c r="V58" s="87">
        <v>0</v>
      </c>
      <c r="W58" s="87">
        <v>0</v>
      </c>
      <c r="X58" s="87">
        <v>0</v>
      </c>
      <c r="Y58" s="88">
        <v>0</v>
      </c>
      <c r="Z58"/>
      <c r="AA58"/>
      <c r="AB58"/>
    </row>
    <row r="59" spans="3:28" hidden="1" x14ac:dyDescent="0.25">
      <c r="C59" s="40" t="s">
        <v>576</v>
      </c>
      <c r="D59" s="41">
        <v>0</v>
      </c>
      <c r="E59" s="87"/>
      <c r="F59" s="87">
        <v>0</v>
      </c>
      <c r="G59" s="87">
        <v>0</v>
      </c>
      <c r="H59" s="87">
        <v>0</v>
      </c>
      <c r="I59" s="87">
        <v>0</v>
      </c>
      <c r="J59" s="87">
        <v>0</v>
      </c>
      <c r="K59" s="87">
        <v>0</v>
      </c>
      <c r="L59" s="87">
        <v>0</v>
      </c>
      <c r="M59" s="88">
        <v>0</v>
      </c>
      <c r="N59"/>
      <c r="O59"/>
      <c r="P59" s="41">
        <v>0</v>
      </c>
      <c r="Q59" s="87"/>
      <c r="R59" s="87">
        <v>0</v>
      </c>
      <c r="S59" s="87">
        <v>0</v>
      </c>
      <c r="T59" s="87">
        <v>0</v>
      </c>
      <c r="U59" s="87">
        <v>0</v>
      </c>
      <c r="V59" s="87">
        <v>0</v>
      </c>
      <c r="W59" s="87">
        <v>0</v>
      </c>
      <c r="X59" s="87">
        <v>0</v>
      </c>
      <c r="Y59" s="88">
        <v>0</v>
      </c>
      <c r="Z59"/>
      <c r="AA59"/>
      <c r="AB59"/>
    </row>
    <row r="60" spans="3:28" ht="14.4" hidden="1" thickBot="1" x14ac:dyDescent="0.3">
      <c r="C60" s="40" t="s">
        <v>576</v>
      </c>
      <c r="D60" s="41">
        <v>0</v>
      </c>
      <c r="E60" s="87"/>
      <c r="F60" s="87">
        <v>0</v>
      </c>
      <c r="G60" s="87">
        <v>0</v>
      </c>
      <c r="H60" s="87">
        <v>0</v>
      </c>
      <c r="I60" s="87">
        <v>0</v>
      </c>
      <c r="J60" s="87">
        <v>0</v>
      </c>
      <c r="K60" s="87">
        <v>0</v>
      </c>
      <c r="L60" s="87">
        <v>0</v>
      </c>
      <c r="M60" s="88">
        <v>0</v>
      </c>
      <c r="N60"/>
      <c r="O60"/>
      <c r="P60" s="41">
        <v>0</v>
      </c>
      <c r="Q60" s="87"/>
      <c r="R60" s="87">
        <v>0</v>
      </c>
      <c r="S60" s="87">
        <v>0</v>
      </c>
      <c r="T60" s="87">
        <v>0</v>
      </c>
      <c r="U60" s="87">
        <v>0</v>
      </c>
      <c r="V60" s="87">
        <v>0</v>
      </c>
      <c r="W60" s="87">
        <v>0</v>
      </c>
      <c r="X60" s="87">
        <v>0</v>
      </c>
      <c r="Y60" s="88">
        <v>0</v>
      </c>
      <c r="Z60"/>
      <c r="AA60"/>
      <c r="AB60"/>
    </row>
    <row r="61" spans="3:28" ht="14.4" thickBot="1" x14ac:dyDescent="0.3">
      <c r="C61"/>
      <c r="D61" s="93" t="s">
        <v>91</v>
      </c>
      <c r="E61" s="98"/>
      <c r="F61" s="98">
        <v>-0.39968972200428038</v>
      </c>
      <c r="G61" s="98">
        <v>0.30614964197127903</v>
      </c>
      <c r="H61" s="98">
        <v>0.17845454314976233</v>
      </c>
      <c r="I61" s="98">
        <v>-7.9459802146654643E-2</v>
      </c>
      <c r="J61" s="98">
        <v>-7.6286014177619654E-2</v>
      </c>
      <c r="K61" s="98">
        <v>6.4326190664597285E-2</v>
      </c>
      <c r="L61" s="98">
        <v>0.14476600730124375</v>
      </c>
      <c r="M61" s="99">
        <v>-0.24797346208798129</v>
      </c>
      <c r="N61"/>
      <c r="O61"/>
      <c r="P61" s="93" t="s">
        <v>91</v>
      </c>
      <c r="Q61" s="98"/>
      <c r="R61" s="98">
        <v>-0.46058291896375442</v>
      </c>
      <c r="S61" s="98">
        <v>0.2995696591179044</v>
      </c>
      <c r="T61" s="98">
        <v>0.35057768264596184</v>
      </c>
      <c r="U61" s="98">
        <v>-0.14398283323723129</v>
      </c>
      <c r="V61" s="98">
        <v>-0.16570630587930679</v>
      </c>
      <c r="W61" s="98">
        <v>2.0413223115409846E-2</v>
      </c>
      <c r="X61" s="98">
        <v>0.30675670246924919</v>
      </c>
      <c r="Y61" s="99">
        <v>-0.31103581024221544</v>
      </c>
      <c r="Z61"/>
      <c r="AA61"/>
      <c r="AB61"/>
    </row>
    <row r="62" spans="3:28" x14ac:dyDescent="0.25">
      <c r="C62"/>
      <c r="D62" s="47"/>
      <c r="E62" s="54"/>
      <c r="F62" s="54"/>
      <c r="G62" s="54"/>
      <c r="H62" s="54"/>
      <c r="I62" s="54"/>
      <c r="J62" s="54"/>
      <c r="K62" s="54"/>
      <c r="L62" s="54"/>
      <c r="M62" s="54"/>
      <c r="N62"/>
      <c r="O62"/>
      <c r="P62" s="47"/>
      <c r="Q62" s="54"/>
      <c r="R62" s="54"/>
      <c r="S62" s="54"/>
      <c r="T62" s="54"/>
      <c r="U62" s="54"/>
      <c r="V62" s="54"/>
      <c r="W62" s="54"/>
      <c r="X62" s="54"/>
      <c r="Y62" s="54"/>
      <c r="Z62"/>
      <c r="AA62"/>
      <c r="AB62"/>
    </row>
    <row r="63" spans="3:28" x14ac:dyDescent="0.25">
      <c r="C63"/>
      <c r="D63" s="47"/>
      <c r="E63" s="48"/>
      <c r="F63" s="48"/>
      <c r="G63" s="48"/>
      <c r="H63" s="48"/>
      <c r="I63" s="48"/>
      <c r="J63" s="48"/>
      <c r="K63" s="48"/>
      <c r="L63" s="48"/>
      <c r="M63" s="48"/>
      <c r="N63"/>
      <c r="O63"/>
      <c r="P63" s="47"/>
      <c r="Q63" s="48"/>
      <c r="R63" s="48"/>
      <c r="S63" s="48"/>
      <c r="T63" s="48"/>
      <c r="U63" s="48"/>
      <c r="V63" s="48"/>
      <c r="W63" s="48"/>
      <c r="X63" s="48"/>
      <c r="Y63" s="48"/>
      <c r="Z63"/>
      <c r="AA63"/>
      <c r="AB63"/>
    </row>
    <row r="64" spans="3:28" ht="14.4" thickBot="1" x14ac:dyDescent="0.3">
      <c r="C64"/>
      <c r="D64" s="36" t="s">
        <v>383</v>
      </c>
      <c r="E64" s="34"/>
      <c r="F64" s="34"/>
      <c r="G64" s="34"/>
      <c r="H64" s="34"/>
      <c r="I64" s="34"/>
      <c r="J64" s="34"/>
      <c r="K64" s="34"/>
      <c r="L64" s="34"/>
      <c r="M64" s="34"/>
      <c r="N64"/>
      <c r="O64"/>
      <c r="P64" s="36" t="s">
        <v>384</v>
      </c>
      <c r="Q64" s="34"/>
      <c r="R64" s="34"/>
      <c r="S64" s="34"/>
      <c r="T64" s="34"/>
      <c r="U64" s="34"/>
      <c r="V64" s="34"/>
      <c r="W64" s="34"/>
      <c r="X64" s="34"/>
      <c r="Y64" s="34"/>
      <c r="Z64"/>
      <c r="AA64"/>
      <c r="AB64"/>
    </row>
    <row r="65" spans="3:28" x14ac:dyDescent="0.25">
      <c r="C65"/>
      <c r="D65" s="37"/>
      <c r="E65" s="38" t="s">
        <v>531</v>
      </c>
      <c r="F65" s="38" t="s">
        <v>532</v>
      </c>
      <c r="G65" s="38" t="s">
        <v>533</v>
      </c>
      <c r="H65" s="38" t="s">
        <v>534</v>
      </c>
      <c r="I65" s="38" t="s">
        <v>535</v>
      </c>
      <c r="J65" s="38" t="s">
        <v>536</v>
      </c>
      <c r="K65" s="38" t="s">
        <v>537</v>
      </c>
      <c r="L65" s="38" t="s">
        <v>538</v>
      </c>
      <c r="M65" s="39" t="s">
        <v>539</v>
      </c>
      <c r="N65"/>
      <c r="O65"/>
      <c r="P65" s="37"/>
      <c r="Q65" s="38" t="s">
        <v>531</v>
      </c>
      <c r="R65" s="38" t="s">
        <v>532</v>
      </c>
      <c r="S65" s="38" t="s">
        <v>533</v>
      </c>
      <c r="T65" s="38" t="s">
        <v>534</v>
      </c>
      <c r="U65" s="38" t="s">
        <v>535</v>
      </c>
      <c r="V65" s="38" t="s">
        <v>536</v>
      </c>
      <c r="W65" s="38" t="s">
        <v>537</v>
      </c>
      <c r="X65" s="38" t="s">
        <v>538</v>
      </c>
      <c r="Y65" s="39" t="s">
        <v>539</v>
      </c>
      <c r="Z65"/>
      <c r="AA65"/>
      <c r="AB65"/>
    </row>
    <row r="66" spans="3:28" hidden="1" x14ac:dyDescent="0.25">
      <c r="C66" s="40" t="s">
        <v>576</v>
      </c>
      <c r="D66" s="41" t="s">
        <v>328</v>
      </c>
      <c r="E66" s="107"/>
      <c r="F66" s="87"/>
      <c r="G66" s="87"/>
      <c r="H66" s="87"/>
      <c r="I66" s="87">
        <v>0</v>
      </c>
      <c r="J66" s="87">
        <v>0</v>
      </c>
      <c r="K66" s="87">
        <v>0</v>
      </c>
      <c r="L66" s="87">
        <v>0</v>
      </c>
      <c r="M66" s="88">
        <v>0</v>
      </c>
      <c r="N66"/>
      <c r="O66"/>
      <c r="P66" s="41" t="s">
        <v>328</v>
      </c>
      <c r="Q66" s="107"/>
      <c r="R66" s="87"/>
      <c r="S66" s="87"/>
      <c r="T66" s="87"/>
      <c r="U66" s="87">
        <v>0</v>
      </c>
      <c r="V66" s="87">
        <v>0</v>
      </c>
      <c r="W66" s="87">
        <v>0</v>
      </c>
      <c r="X66" s="87">
        <v>0</v>
      </c>
      <c r="Y66" s="88">
        <v>0</v>
      </c>
      <c r="Z66"/>
      <c r="AA66"/>
      <c r="AB66"/>
    </row>
    <row r="67" spans="3:28" x14ac:dyDescent="0.25">
      <c r="C67" s="40" t="s">
        <v>575</v>
      </c>
      <c r="D67" s="41" t="s">
        <v>330</v>
      </c>
      <c r="E67" s="107"/>
      <c r="F67" s="87"/>
      <c r="G67" s="87"/>
      <c r="H67" s="87"/>
      <c r="I67" s="87">
        <v>-1</v>
      </c>
      <c r="J67" s="87">
        <v>0</v>
      </c>
      <c r="K67" s="87">
        <v>0</v>
      </c>
      <c r="L67" s="87">
        <v>-1</v>
      </c>
      <c r="M67" s="88">
        <v>0</v>
      </c>
      <c r="N67"/>
      <c r="O67"/>
      <c r="P67" s="41" t="s">
        <v>330</v>
      </c>
      <c r="Q67" s="107"/>
      <c r="R67" s="87"/>
      <c r="S67" s="87"/>
      <c r="T67" s="87"/>
      <c r="U67" s="87">
        <v>-1</v>
      </c>
      <c r="V67" s="87">
        <v>-3.9403990000000055E-2</v>
      </c>
      <c r="W67" s="87">
        <v>-3.9403989999999833E-2</v>
      </c>
      <c r="X67" s="87">
        <v>-1</v>
      </c>
      <c r="Y67" s="88">
        <v>0</v>
      </c>
      <c r="Z67"/>
      <c r="AA67"/>
      <c r="AB67"/>
    </row>
    <row r="68" spans="3:28" x14ac:dyDescent="0.25">
      <c r="C68" s="40" t="s">
        <v>575</v>
      </c>
      <c r="D68" s="41" t="s">
        <v>331</v>
      </c>
      <c r="E68" s="107"/>
      <c r="F68" s="87"/>
      <c r="G68" s="87"/>
      <c r="H68" s="87"/>
      <c r="I68" s="87">
        <v>3.1764705882352944</v>
      </c>
      <c r="J68" s="87">
        <v>3.6458333333333339</v>
      </c>
      <c r="K68" s="87">
        <v>0.45454545454545459</v>
      </c>
      <c r="L68" s="87">
        <v>-1</v>
      </c>
      <c r="M68" s="88">
        <v>-1</v>
      </c>
      <c r="N68"/>
      <c r="O68"/>
      <c r="P68" s="41" t="s">
        <v>331</v>
      </c>
      <c r="Q68" s="107"/>
      <c r="R68" s="87"/>
      <c r="S68" s="87"/>
      <c r="T68" s="87"/>
      <c r="U68" s="87">
        <v>4.8427843509546395</v>
      </c>
      <c r="V68" s="87">
        <v>5.8562633680203025</v>
      </c>
      <c r="W68" s="87">
        <v>0.4649780376217918</v>
      </c>
      <c r="X68" s="87">
        <v>-1</v>
      </c>
      <c r="Y68" s="88">
        <v>-1</v>
      </c>
      <c r="Z68"/>
      <c r="AA68"/>
      <c r="AB68"/>
    </row>
    <row r="69" spans="3:28" x14ac:dyDescent="0.25">
      <c r="C69" s="40" t="s">
        <v>575</v>
      </c>
      <c r="D69" s="41" t="s">
        <v>332</v>
      </c>
      <c r="E69" s="107"/>
      <c r="F69" s="87"/>
      <c r="G69" s="87"/>
      <c r="H69" s="87"/>
      <c r="I69" s="87">
        <v>-0.57636196564643627</v>
      </c>
      <c r="J69" s="87">
        <v>-0.30020737875975634</v>
      </c>
      <c r="K69" s="87">
        <v>0.22749759252788837</v>
      </c>
      <c r="L69" s="87">
        <v>-0.3903226585677122</v>
      </c>
      <c r="M69" s="88">
        <v>-0.26693294626327213</v>
      </c>
      <c r="N69"/>
      <c r="O69"/>
      <c r="P69" s="41" t="s">
        <v>332</v>
      </c>
      <c r="Q69" s="107"/>
      <c r="R69" s="87"/>
      <c r="S69" s="87"/>
      <c r="T69" s="87"/>
      <c r="U69" s="87">
        <v>-0.63575988467124001</v>
      </c>
      <c r="V69" s="87">
        <v>-0.35761333238901105</v>
      </c>
      <c r="W69" s="87">
        <v>0.11421325436167051</v>
      </c>
      <c r="X69" s="87">
        <v>-0.46792996434783496</v>
      </c>
      <c r="Y69" s="88">
        <v>-0.36202714918850687</v>
      </c>
      <c r="Z69"/>
      <c r="AA69"/>
      <c r="AB69"/>
    </row>
    <row r="70" spans="3:28" x14ac:dyDescent="0.25">
      <c r="C70" s="40" t="s">
        <v>575</v>
      </c>
      <c r="D70" s="41" t="s">
        <v>333</v>
      </c>
      <c r="E70" s="107"/>
      <c r="F70" s="87"/>
      <c r="G70" s="87"/>
      <c r="H70" s="87"/>
      <c r="I70" s="87">
        <v>-9.7509569231881255E-2</v>
      </c>
      <c r="J70" s="87">
        <v>0.18766237783871231</v>
      </c>
      <c r="K70" s="87">
        <v>-0.11874379939105739</v>
      </c>
      <c r="L70" s="87">
        <v>0.28767373265817664</v>
      </c>
      <c r="M70" s="88">
        <v>3.885940464977522E-2</v>
      </c>
      <c r="N70"/>
      <c r="O70"/>
      <c r="P70" s="41" t="s">
        <v>333</v>
      </c>
      <c r="Q70" s="107"/>
      <c r="R70" s="87"/>
      <c r="S70" s="87"/>
      <c r="T70" s="87"/>
      <c r="U70" s="87">
        <v>-7.2872906899651535E-2</v>
      </c>
      <c r="V70" s="87">
        <v>0.16859596054577697</v>
      </c>
      <c r="W70" s="87">
        <v>-0.11587634237830713</v>
      </c>
      <c r="X70" s="87">
        <v>0.19421646884930133</v>
      </c>
      <c r="Y70" s="88">
        <v>-7.6948375133556124E-2</v>
      </c>
      <c r="Z70"/>
      <c r="AA70"/>
      <c r="AB70"/>
    </row>
    <row r="71" spans="3:28" x14ac:dyDescent="0.25">
      <c r="C71" s="40" t="s">
        <v>575</v>
      </c>
      <c r="D71" s="41" t="s">
        <v>334</v>
      </c>
      <c r="E71" s="107"/>
      <c r="F71" s="87"/>
      <c r="G71" s="87"/>
      <c r="H71" s="87"/>
      <c r="I71" s="87">
        <v>-0.17472455188291369</v>
      </c>
      <c r="J71" s="87">
        <v>0.52224642190416914</v>
      </c>
      <c r="K71" s="87">
        <v>0.15832470371648855</v>
      </c>
      <c r="L71" s="87">
        <v>0.23799118983585288</v>
      </c>
      <c r="M71" s="88">
        <v>-7.2522765766663611E-2</v>
      </c>
      <c r="N71"/>
      <c r="O71"/>
      <c r="P71" s="41" t="s">
        <v>334</v>
      </c>
      <c r="Q71" s="107"/>
      <c r="R71" s="87"/>
      <c r="S71" s="87"/>
      <c r="T71" s="87"/>
      <c r="U71" s="87">
        <v>-0.24382607575644477</v>
      </c>
      <c r="V71" s="87">
        <v>0.40123954670647377</v>
      </c>
      <c r="W71" s="87">
        <v>0.1250104185767118</v>
      </c>
      <c r="X71" s="87">
        <v>0.12562234802028494</v>
      </c>
      <c r="Y71" s="88">
        <v>-0.11107169277526552</v>
      </c>
      <c r="Z71"/>
      <c r="AA71"/>
      <c r="AB71"/>
    </row>
    <row r="72" spans="3:28" x14ac:dyDescent="0.25">
      <c r="C72" s="40" t="s">
        <v>575</v>
      </c>
      <c r="D72" s="41" t="s">
        <v>335</v>
      </c>
      <c r="E72" s="107"/>
      <c r="F72" s="87"/>
      <c r="G72" s="87"/>
      <c r="H72" s="87"/>
      <c r="I72" s="87">
        <v>-5.3404916643119638E-2</v>
      </c>
      <c r="J72" s="87">
        <v>0.36533333333333351</v>
      </c>
      <c r="K72" s="87">
        <v>0.12610073969707636</v>
      </c>
      <c r="L72" s="87">
        <v>-0.32499852304056731</v>
      </c>
      <c r="M72" s="88">
        <v>-0.52499522388059694</v>
      </c>
      <c r="N72"/>
      <c r="O72"/>
      <c r="P72" s="41" t="s">
        <v>335</v>
      </c>
      <c r="Q72" s="107"/>
      <c r="R72" s="87"/>
      <c r="S72" s="87"/>
      <c r="T72" s="87"/>
      <c r="U72" s="87">
        <v>-0.15459558488898162</v>
      </c>
      <c r="V72" s="87">
        <v>0.36080874926993678</v>
      </c>
      <c r="W72" s="87">
        <v>2.3034072792325277E-2</v>
      </c>
      <c r="X72" s="87">
        <v>-0.19531602314831775</v>
      </c>
      <c r="Y72" s="88">
        <v>-0.41334641337664946</v>
      </c>
      <c r="Z72"/>
      <c r="AA72"/>
      <c r="AB72"/>
    </row>
    <row r="73" spans="3:28" ht="14.4" thickBot="1" x14ac:dyDescent="0.3">
      <c r="C73" s="40" t="s">
        <v>575</v>
      </c>
      <c r="D73" s="41" t="s">
        <v>329</v>
      </c>
      <c r="E73" s="107"/>
      <c r="F73" s="87"/>
      <c r="G73" s="87"/>
      <c r="H73" s="87"/>
      <c r="I73" s="87">
        <v>0</v>
      </c>
      <c r="J73" s="87">
        <v>0</v>
      </c>
      <c r="K73" s="87">
        <v>0</v>
      </c>
      <c r="L73" s="87">
        <v>-1</v>
      </c>
      <c r="M73" s="88">
        <v>-1</v>
      </c>
      <c r="N73"/>
      <c r="O73"/>
      <c r="P73" s="41" t="s">
        <v>329</v>
      </c>
      <c r="Q73" s="107"/>
      <c r="R73" s="87"/>
      <c r="S73" s="87"/>
      <c r="T73" s="87"/>
      <c r="U73" s="87">
        <v>0</v>
      </c>
      <c r="V73" s="87">
        <v>0</v>
      </c>
      <c r="W73" s="87">
        <v>0</v>
      </c>
      <c r="X73" s="87">
        <v>-1</v>
      </c>
      <c r="Y73" s="88">
        <v>-1</v>
      </c>
      <c r="Z73"/>
      <c r="AA73"/>
      <c r="AB73"/>
    </row>
    <row r="74" spans="3:28" hidden="1" x14ac:dyDescent="0.25">
      <c r="C74" s="40" t="s">
        <v>576</v>
      </c>
      <c r="D74" s="41">
        <v>0</v>
      </c>
      <c r="E74" s="107"/>
      <c r="F74" s="87"/>
      <c r="G74" s="87"/>
      <c r="H74" s="87"/>
      <c r="I74" s="87">
        <v>0</v>
      </c>
      <c r="J74" s="87">
        <v>0</v>
      </c>
      <c r="K74" s="87">
        <v>0</v>
      </c>
      <c r="L74" s="87">
        <v>0</v>
      </c>
      <c r="M74" s="88">
        <v>0</v>
      </c>
      <c r="N74"/>
      <c r="O74"/>
      <c r="P74" s="41">
        <v>0</v>
      </c>
      <c r="Q74" s="107"/>
      <c r="R74" s="87"/>
      <c r="S74" s="87"/>
      <c r="T74" s="87"/>
      <c r="U74" s="87">
        <v>0</v>
      </c>
      <c r="V74" s="87">
        <v>0</v>
      </c>
      <c r="W74" s="87">
        <v>0</v>
      </c>
      <c r="X74" s="87">
        <v>0</v>
      </c>
      <c r="Y74" s="88">
        <v>0</v>
      </c>
      <c r="Z74"/>
      <c r="AA74"/>
      <c r="AB74"/>
    </row>
    <row r="75" spans="3:28" hidden="1" x14ac:dyDescent="0.25">
      <c r="C75" s="40" t="s">
        <v>576</v>
      </c>
      <c r="D75" s="41">
        <v>0</v>
      </c>
      <c r="E75" s="107"/>
      <c r="F75" s="87"/>
      <c r="G75" s="87"/>
      <c r="H75" s="87"/>
      <c r="I75" s="87">
        <v>0</v>
      </c>
      <c r="J75" s="87">
        <v>0</v>
      </c>
      <c r="K75" s="87">
        <v>0</v>
      </c>
      <c r="L75" s="87">
        <v>0</v>
      </c>
      <c r="M75" s="88">
        <v>0</v>
      </c>
      <c r="N75"/>
      <c r="O75"/>
      <c r="P75" s="41">
        <v>0</v>
      </c>
      <c r="Q75" s="107"/>
      <c r="R75" s="87"/>
      <c r="S75" s="87"/>
      <c r="T75" s="87"/>
      <c r="U75" s="87">
        <v>0</v>
      </c>
      <c r="V75" s="87">
        <v>0</v>
      </c>
      <c r="W75" s="87">
        <v>0</v>
      </c>
      <c r="X75" s="87">
        <v>0</v>
      </c>
      <c r="Y75" s="88">
        <v>0</v>
      </c>
      <c r="Z75"/>
      <c r="AA75"/>
      <c r="AB75"/>
    </row>
    <row r="76" spans="3:28" hidden="1" x14ac:dyDescent="0.25">
      <c r="C76" s="40" t="s">
        <v>576</v>
      </c>
      <c r="D76" s="41">
        <v>0</v>
      </c>
      <c r="E76" s="107"/>
      <c r="F76" s="87"/>
      <c r="G76" s="87"/>
      <c r="H76" s="87"/>
      <c r="I76" s="87">
        <v>0</v>
      </c>
      <c r="J76" s="87">
        <v>0</v>
      </c>
      <c r="K76" s="87">
        <v>0</v>
      </c>
      <c r="L76" s="87">
        <v>0</v>
      </c>
      <c r="M76" s="88">
        <v>0</v>
      </c>
      <c r="N76"/>
      <c r="O76"/>
      <c r="P76" s="41">
        <v>0</v>
      </c>
      <c r="Q76" s="107"/>
      <c r="R76" s="87"/>
      <c r="S76" s="87"/>
      <c r="T76" s="87"/>
      <c r="U76" s="87">
        <v>0</v>
      </c>
      <c r="V76" s="87">
        <v>0</v>
      </c>
      <c r="W76" s="87">
        <v>0</v>
      </c>
      <c r="X76" s="87">
        <v>0</v>
      </c>
      <c r="Y76" s="88">
        <v>0</v>
      </c>
      <c r="Z76"/>
      <c r="AA76"/>
      <c r="AB76"/>
    </row>
    <row r="77" spans="3:28" hidden="1" x14ac:dyDescent="0.25">
      <c r="C77" s="40" t="s">
        <v>576</v>
      </c>
      <c r="D77" s="41">
        <v>0</v>
      </c>
      <c r="E77" s="107"/>
      <c r="F77" s="87"/>
      <c r="G77" s="87"/>
      <c r="H77" s="87"/>
      <c r="I77" s="87">
        <v>0</v>
      </c>
      <c r="J77" s="87">
        <v>0</v>
      </c>
      <c r="K77" s="87">
        <v>0</v>
      </c>
      <c r="L77" s="87">
        <v>0</v>
      </c>
      <c r="M77" s="88">
        <v>0</v>
      </c>
      <c r="N77"/>
      <c r="O77"/>
      <c r="P77" s="41">
        <v>0</v>
      </c>
      <c r="Q77" s="107"/>
      <c r="R77" s="87"/>
      <c r="S77" s="87"/>
      <c r="T77" s="87"/>
      <c r="U77" s="87">
        <v>0</v>
      </c>
      <c r="V77" s="87">
        <v>0</v>
      </c>
      <c r="W77" s="87">
        <v>0</v>
      </c>
      <c r="X77" s="87">
        <v>0</v>
      </c>
      <c r="Y77" s="88">
        <v>0</v>
      </c>
      <c r="Z77"/>
      <c r="AA77"/>
      <c r="AB77"/>
    </row>
    <row r="78" spans="3:28" hidden="1" x14ac:dyDescent="0.25">
      <c r="C78" s="40" t="s">
        <v>576</v>
      </c>
      <c r="D78" s="41">
        <v>0</v>
      </c>
      <c r="E78" s="107"/>
      <c r="F78" s="87"/>
      <c r="G78" s="87"/>
      <c r="H78" s="87"/>
      <c r="I78" s="87">
        <v>0</v>
      </c>
      <c r="J78" s="87">
        <v>0</v>
      </c>
      <c r="K78" s="87">
        <v>0</v>
      </c>
      <c r="L78" s="87">
        <v>0</v>
      </c>
      <c r="M78" s="88">
        <v>0</v>
      </c>
      <c r="N78"/>
      <c r="O78"/>
      <c r="P78" s="41">
        <v>0</v>
      </c>
      <c r="Q78" s="107"/>
      <c r="R78" s="87"/>
      <c r="S78" s="87"/>
      <c r="T78" s="87"/>
      <c r="U78" s="87">
        <v>0</v>
      </c>
      <c r="V78" s="87">
        <v>0</v>
      </c>
      <c r="W78" s="87">
        <v>0</v>
      </c>
      <c r="X78" s="87">
        <v>0</v>
      </c>
      <c r="Y78" s="88">
        <v>0</v>
      </c>
      <c r="Z78"/>
      <c r="AA78"/>
      <c r="AB78"/>
    </row>
    <row r="79" spans="3:28" hidden="1" x14ac:dyDescent="0.25">
      <c r="C79" s="40" t="s">
        <v>576</v>
      </c>
      <c r="D79" s="41">
        <v>0</v>
      </c>
      <c r="E79" s="107"/>
      <c r="F79" s="87"/>
      <c r="G79" s="87"/>
      <c r="H79" s="87"/>
      <c r="I79" s="87">
        <v>0</v>
      </c>
      <c r="J79" s="87">
        <v>0</v>
      </c>
      <c r="K79" s="87">
        <v>0</v>
      </c>
      <c r="L79" s="87">
        <v>0</v>
      </c>
      <c r="M79" s="88">
        <v>0</v>
      </c>
      <c r="N79"/>
      <c r="O79"/>
      <c r="P79" s="41">
        <v>0</v>
      </c>
      <c r="Q79" s="107"/>
      <c r="R79" s="87"/>
      <c r="S79" s="87"/>
      <c r="T79" s="87"/>
      <c r="U79" s="87">
        <v>0</v>
      </c>
      <c r="V79" s="87">
        <v>0</v>
      </c>
      <c r="W79" s="87">
        <v>0</v>
      </c>
      <c r="X79" s="87">
        <v>0</v>
      </c>
      <c r="Y79" s="88">
        <v>0</v>
      </c>
      <c r="Z79"/>
      <c r="AA79"/>
      <c r="AB79"/>
    </row>
    <row r="80" spans="3:28" ht="14.4" hidden="1" thickBot="1" x14ac:dyDescent="0.3">
      <c r="C80" s="40" t="s">
        <v>576</v>
      </c>
      <c r="D80" s="41">
        <v>0</v>
      </c>
      <c r="E80" s="107"/>
      <c r="F80" s="87"/>
      <c r="G80" s="87"/>
      <c r="H80" s="87"/>
      <c r="I80" s="87">
        <v>0</v>
      </c>
      <c r="J80" s="87">
        <v>0</v>
      </c>
      <c r="K80" s="87">
        <v>0</v>
      </c>
      <c r="L80" s="87">
        <v>0</v>
      </c>
      <c r="M80" s="88">
        <v>0</v>
      </c>
      <c r="N80"/>
      <c r="O80"/>
      <c r="P80" s="41">
        <v>0</v>
      </c>
      <c r="Q80" s="107"/>
      <c r="R80" s="87"/>
      <c r="S80" s="87"/>
      <c r="T80" s="87"/>
      <c r="U80" s="87">
        <v>0</v>
      </c>
      <c r="V80" s="87">
        <v>0</v>
      </c>
      <c r="W80" s="87">
        <v>0</v>
      </c>
      <c r="X80" s="87">
        <v>0</v>
      </c>
      <c r="Y80" s="88">
        <v>0</v>
      </c>
      <c r="Z80"/>
      <c r="AA80"/>
      <c r="AB80"/>
    </row>
    <row r="81" spans="4:28" ht="14.4" thickBot="1" x14ac:dyDescent="0.3">
      <c r="D81" s="93" t="s">
        <v>91</v>
      </c>
      <c r="E81" s="108"/>
      <c r="F81" s="98"/>
      <c r="G81" s="98"/>
      <c r="H81" s="98"/>
      <c r="I81" s="98">
        <v>-0.1494020970861486</v>
      </c>
      <c r="J81" s="98">
        <v>0.30883845909816987</v>
      </c>
      <c r="K81" s="98">
        <v>6.4326190664597327E-2</v>
      </c>
      <c r="L81" s="98">
        <v>3.3900247434842212E-2</v>
      </c>
      <c r="M81" s="99">
        <v>-0.15536505039329784</v>
      </c>
      <c r="N81"/>
      <c r="O81"/>
      <c r="P81" s="93" t="s">
        <v>91</v>
      </c>
      <c r="Q81" s="108"/>
      <c r="R81" s="98"/>
      <c r="S81" s="98"/>
      <c r="T81" s="98"/>
      <c r="U81" s="98">
        <v>-0.18954986078307745</v>
      </c>
      <c r="V81" s="98">
        <v>0.2534891168981781</v>
      </c>
      <c r="W81" s="98">
        <v>2.041322311540994E-2</v>
      </c>
      <c r="X81" s="98">
        <v>-1.2695207592990587E-2</v>
      </c>
      <c r="Y81" s="99">
        <v>-0.20536915291421454</v>
      </c>
      <c r="Z81"/>
      <c r="AA81"/>
      <c r="AB81"/>
    </row>
    <row r="82" spans="4:28" x14ac:dyDescent="0.25">
      <c r="D82" s="47"/>
      <c r="E82" s="48"/>
      <c r="F82" s="48"/>
      <c r="G82" s="48"/>
      <c r="H82" s="48"/>
      <c r="I82" s="48"/>
      <c r="J82" s="48"/>
      <c r="K82" s="48"/>
      <c r="L82" s="48"/>
      <c r="M82" s="48"/>
      <c r="N82"/>
      <c r="O82"/>
      <c r="P82" s="47"/>
      <c r="Q82" s="48"/>
      <c r="R82" s="48"/>
      <c r="S82" s="48"/>
      <c r="T82" s="48"/>
      <c r="U82" s="48"/>
      <c r="V82" s="48"/>
      <c r="W82" s="48"/>
      <c r="X82" s="48"/>
      <c r="Y82" s="48"/>
      <c r="Z82"/>
      <c r="AA82"/>
      <c r="AB82"/>
    </row>
    <row r="83" spans="4:28" x14ac:dyDescent="0.25">
      <c r="D83" s="47"/>
      <c r="E83" s="48"/>
      <c r="F83" s="48"/>
      <c r="G83" s="48"/>
      <c r="H83" s="48"/>
      <c r="I83" s="48"/>
      <c r="J83" s="48"/>
      <c r="K83" s="48"/>
      <c r="L83" s="48"/>
      <c r="M83" s="48"/>
      <c r="N83"/>
      <c r="O83"/>
      <c r="P83" s="47"/>
      <c r="Q83" s="48"/>
      <c r="R83" s="48"/>
      <c r="S83" s="48"/>
      <c r="T83" s="48"/>
      <c r="U83" s="48"/>
      <c r="V83" s="48"/>
      <c r="W83" s="48"/>
      <c r="X83" s="48"/>
      <c r="Y83" s="48"/>
      <c r="Z83"/>
      <c r="AA83"/>
      <c r="AB83"/>
    </row>
    <row r="84" spans="4:28" x14ac:dyDescent="0.25">
      <c r="N84"/>
      <c r="O84"/>
    </row>
    <row r="112" spans="4:28" ht="14.4" thickBot="1" x14ac:dyDescent="0.3">
      <c r="D112" s="36" t="s">
        <v>377</v>
      </c>
      <c r="P112" s="36" t="s">
        <v>378</v>
      </c>
      <c r="AB112" s="34"/>
    </row>
    <row r="113" spans="3:29" x14ac:dyDescent="0.25">
      <c r="D113" s="37"/>
      <c r="E113" s="68" t="s">
        <v>206</v>
      </c>
      <c r="F113" s="68" t="s">
        <v>137</v>
      </c>
      <c r="G113" s="68" t="s">
        <v>138</v>
      </c>
      <c r="H113" s="68" t="s">
        <v>207</v>
      </c>
      <c r="I113" s="68" t="s">
        <v>267</v>
      </c>
      <c r="J113" s="68" t="s">
        <v>421</v>
      </c>
      <c r="K113" s="68" t="s">
        <v>568</v>
      </c>
      <c r="L113" s="69" t="s">
        <v>577</v>
      </c>
      <c r="M113"/>
      <c r="N113"/>
      <c r="O113"/>
      <c r="P113" s="37"/>
      <c r="Q113" s="68" t="s">
        <v>206</v>
      </c>
      <c r="R113" s="68" t="s">
        <v>137</v>
      </c>
      <c r="S113" s="68" t="s">
        <v>138</v>
      </c>
      <c r="T113" s="68" t="s">
        <v>207</v>
      </c>
      <c r="U113" s="68" t="s">
        <v>267</v>
      </c>
      <c r="V113" s="68" t="s">
        <v>421</v>
      </c>
      <c r="W113" s="68" t="s">
        <v>568</v>
      </c>
      <c r="X113" s="69" t="s">
        <v>577</v>
      </c>
      <c r="Y113"/>
      <c r="Z113"/>
      <c r="AA113"/>
      <c r="AB113"/>
      <c r="AC113" s="101"/>
    </row>
    <row r="114" spans="3:29" x14ac:dyDescent="0.25">
      <c r="C114" s="40" t="s">
        <v>575</v>
      </c>
      <c r="D114" s="41" t="s">
        <v>328</v>
      </c>
      <c r="E114" s="76">
        <v>0.03</v>
      </c>
      <c r="F114" s="76">
        <v>0</v>
      </c>
      <c r="G114" s="76">
        <v>0</v>
      </c>
      <c r="H114" s="76">
        <v>0</v>
      </c>
      <c r="I114" s="76">
        <v>0</v>
      </c>
      <c r="J114" s="76">
        <v>0</v>
      </c>
      <c r="K114" s="76">
        <v>0</v>
      </c>
      <c r="L114" s="77">
        <v>0</v>
      </c>
      <c r="M114"/>
      <c r="N114"/>
      <c r="O114"/>
      <c r="P114" s="41" t="s">
        <v>328</v>
      </c>
      <c r="Q114" s="76">
        <v>0.18432098765432098</v>
      </c>
      <c r="R114" s="76">
        <v>0</v>
      </c>
      <c r="S114" s="76">
        <v>0</v>
      </c>
      <c r="T114" s="76">
        <v>0</v>
      </c>
      <c r="U114" s="76">
        <v>0</v>
      </c>
      <c r="V114" s="76">
        <v>0</v>
      </c>
      <c r="W114" s="76">
        <v>0</v>
      </c>
      <c r="X114" s="77">
        <v>0</v>
      </c>
      <c r="Y114"/>
      <c r="Z114"/>
      <c r="AA114"/>
      <c r="AB114"/>
      <c r="AC114" s="101"/>
    </row>
    <row r="115" spans="3:29" x14ac:dyDescent="0.25">
      <c r="C115" s="40" t="s">
        <v>575</v>
      </c>
      <c r="D115" s="41" t="s">
        <v>330</v>
      </c>
      <c r="E115" s="76">
        <v>0.66</v>
      </c>
      <c r="F115" s="76">
        <v>0.35</v>
      </c>
      <c r="G115" s="76">
        <v>0.25</v>
      </c>
      <c r="H115" s="76">
        <v>0</v>
      </c>
      <c r="I115" s="76">
        <v>0</v>
      </c>
      <c r="J115" s="76">
        <v>0</v>
      </c>
      <c r="K115" s="76">
        <v>0</v>
      </c>
      <c r="L115" s="77">
        <v>0</v>
      </c>
      <c r="M115"/>
      <c r="N115"/>
      <c r="O115"/>
      <c r="P115" s="41" t="s">
        <v>330</v>
      </c>
      <c r="Q115" s="76">
        <v>4.6128264486158201</v>
      </c>
      <c r="R115" s="76">
        <v>2.0380627476000002</v>
      </c>
      <c r="S115" s="76">
        <v>1.4055994313740965</v>
      </c>
      <c r="T115" s="76">
        <v>0</v>
      </c>
      <c r="U115" s="76">
        <v>0</v>
      </c>
      <c r="V115" s="76">
        <v>0</v>
      </c>
      <c r="W115" s="76">
        <v>0</v>
      </c>
      <c r="X115" s="77">
        <v>0</v>
      </c>
      <c r="Y115"/>
      <c r="Z115"/>
      <c r="AA115"/>
      <c r="AB115"/>
      <c r="AC115" s="101"/>
    </row>
    <row r="116" spans="3:29" x14ac:dyDescent="0.25">
      <c r="C116" s="40" t="s">
        <v>575</v>
      </c>
      <c r="D116" s="41" t="s">
        <v>331</v>
      </c>
      <c r="E116" s="76">
        <v>1.17</v>
      </c>
      <c r="F116" s="76">
        <v>1.9490000000000005</v>
      </c>
      <c r="G116" s="76">
        <v>1.4990000000000003</v>
      </c>
      <c r="H116" s="76">
        <v>0</v>
      </c>
      <c r="I116" s="76">
        <v>0</v>
      </c>
      <c r="J116" s="76">
        <v>0</v>
      </c>
      <c r="K116" s="76">
        <v>0</v>
      </c>
      <c r="L116" s="77">
        <v>0</v>
      </c>
      <c r="M116"/>
      <c r="N116"/>
      <c r="O116"/>
      <c r="P116" s="41" t="s">
        <v>331</v>
      </c>
      <c r="Q116" s="76">
        <v>8.7541639446701733</v>
      </c>
      <c r="R116" s="76">
        <v>14.085856212985023</v>
      </c>
      <c r="S116" s="76">
        <v>12.864551972202465</v>
      </c>
      <c r="T116" s="76">
        <v>0</v>
      </c>
      <c r="U116" s="76">
        <v>0</v>
      </c>
      <c r="V116" s="76">
        <v>0</v>
      </c>
      <c r="W116" s="76">
        <v>0</v>
      </c>
      <c r="X116" s="77">
        <v>0</v>
      </c>
      <c r="Y116"/>
      <c r="Z116"/>
      <c r="AA116"/>
      <c r="AB116"/>
      <c r="AC116" s="101"/>
    </row>
    <row r="117" spans="3:29" x14ac:dyDescent="0.25">
      <c r="C117" s="40" t="s">
        <v>575</v>
      </c>
      <c r="D117" s="41" t="s">
        <v>332</v>
      </c>
      <c r="E117" s="76">
        <v>16.614450999999995</v>
      </c>
      <c r="F117" s="76">
        <v>15.327392</v>
      </c>
      <c r="G117" s="76">
        <v>12.651238999999999</v>
      </c>
      <c r="H117" s="76">
        <v>0</v>
      </c>
      <c r="I117" s="76">
        <v>0</v>
      </c>
      <c r="J117" s="76">
        <v>0</v>
      </c>
      <c r="K117" s="76">
        <v>0</v>
      </c>
      <c r="L117" s="77">
        <v>0</v>
      </c>
      <c r="M117"/>
      <c r="N117"/>
      <c r="O117"/>
      <c r="P117" s="41" t="s">
        <v>332</v>
      </c>
      <c r="Q117" s="76">
        <v>259.97693356780337</v>
      </c>
      <c r="R117" s="76">
        <v>212.89821784985156</v>
      </c>
      <c r="S117" s="76">
        <v>158.40420437888343</v>
      </c>
      <c r="T117" s="76">
        <v>0</v>
      </c>
      <c r="U117" s="76">
        <v>0</v>
      </c>
      <c r="V117" s="76">
        <v>0</v>
      </c>
      <c r="W117" s="76">
        <v>0</v>
      </c>
      <c r="X117" s="77">
        <v>0</v>
      </c>
      <c r="Y117"/>
      <c r="Z117"/>
      <c r="AA117"/>
      <c r="AB117"/>
      <c r="AC117" s="101"/>
    </row>
    <row r="118" spans="3:29" x14ac:dyDescent="0.25">
      <c r="C118" s="40" t="s">
        <v>575</v>
      </c>
      <c r="D118" s="41" t="s">
        <v>333</v>
      </c>
      <c r="E118" s="76">
        <v>52.222274999999996</v>
      </c>
      <c r="F118" s="76">
        <v>66.560900000000004</v>
      </c>
      <c r="G118" s="76">
        <v>72.654241999999996</v>
      </c>
      <c r="H118" s="76">
        <v>99.587498000000011</v>
      </c>
      <c r="I118" s="76">
        <v>105.562748</v>
      </c>
      <c r="J118" s="76">
        <v>111.896513</v>
      </c>
      <c r="K118" s="76">
        <v>118.610304</v>
      </c>
      <c r="L118" s="77">
        <v>0</v>
      </c>
      <c r="M118"/>
      <c r="N118"/>
      <c r="O118"/>
      <c r="P118" s="41" t="s">
        <v>333</v>
      </c>
      <c r="Q118" s="76">
        <v>860.10605076784236</v>
      </c>
      <c r="R118" s="76">
        <v>964.02473482644029</v>
      </c>
      <c r="S118" s="76">
        <v>994.98302692115794</v>
      </c>
      <c r="T118" s="76">
        <v>1000.5549522809638</v>
      </c>
      <c r="U118" s="76">
        <v>1018.8781524146214</v>
      </c>
      <c r="V118" s="76">
        <v>1037.4541062713824</v>
      </c>
      <c r="W118" s="76">
        <v>1056.3687335043173</v>
      </c>
      <c r="X118" s="77">
        <v>0</v>
      </c>
      <c r="Y118"/>
      <c r="Z118"/>
      <c r="AA118"/>
      <c r="AB118"/>
      <c r="AC118" s="101"/>
    </row>
    <row r="119" spans="3:29" x14ac:dyDescent="0.25">
      <c r="C119" s="40" t="s">
        <v>575</v>
      </c>
      <c r="D119" s="41" t="s">
        <v>334</v>
      </c>
      <c r="E119" s="76">
        <v>37.589000000000006</v>
      </c>
      <c r="F119" s="76">
        <v>35.939000000000007</v>
      </c>
      <c r="G119" s="76">
        <v>42.510348</v>
      </c>
      <c r="H119" s="76">
        <v>0</v>
      </c>
      <c r="I119" s="76">
        <v>0</v>
      </c>
      <c r="J119" s="76">
        <v>0</v>
      </c>
      <c r="K119" s="76">
        <v>0</v>
      </c>
      <c r="L119" s="77">
        <v>0</v>
      </c>
      <c r="M119"/>
      <c r="N119"/>
      <c r="O119"/>
      <c r="P119" s="41" t="s">
        <v>334</v>
      </c>
      <c r="Q119" s="76">
        <v>711.77930231846597</v>
      </c>
      <c r="R119" s="76">
        <v>629.29985751255879</v>
      </c>
      <c r="S119" s="76">
        <v>700.48408472200708</v>
      </c>
      <c r="T119" s="76">
        <v>0</v>
      </c>
      <c r="U119" s="76">
        <v>0</v>
      </c>
      <c r="V119" s="76">
        <v>0</v>
      </c>
      <c r="W119" s="76">
        <v>0</v>
      </c>
      <c r="X119" s="77">
        <v>0</v>
      </c>
      <c r="Y119"/>
      <c r="Z119"/>
      <c r="AA119"/>
      <c r="AB119"/>
      <c r="AC119" s="101"/>
    </row>
    <row r="120" spans="3:29" x14ac:dyDescent="0.25">
      <c r="C120" s="40" t="s">
        <v>575</v>
      </c>
      <c r="D120" s="41" t="s">
        <v>335</v>
      </c>
      <c r="E120" s="76">
        <v>17.298999999999999</v>
      </c>
      <c r="F120" s="76">
        <v>25.533999999999999</v>
      </c>
      <c r="G120" s="76">
        <v>20.527846999999998</v>
      </c>
      <c r="H120" s="76">
        <v>62.533394999999999</v>
      </c>
      <c r="I120" s="76">
        <v>66.910731999999996</v>
      </c>
      <c r="J120" s="76">
        <v>72.263591000000005</v>
      </c>
      <c r="K120" s="76">
        <v>78.767313999999999</v>
      </c>
      <c r="L120" s="77">
        <v>0</v>
      </c>
      <c r="M120"/>
      <c r="N120"/>
      <c r="O120"/>
      <c r="P120" s="41" t="s">
        <v>335</v>
      </c>
      <c r="Q120" s="76">
        <v>501.4089491831943</v>
      </c>
      <c r="R120" s="76">
        <v>576.70077068133719</v>
      </c>
      <c r="S120" s="76">
        <v>492.5222986737233</v>
      </c>
      <c r="T120" s="76">
        <v>1371.7241823299169</v>
      </c>
      <c r="U120" s="76">
        <v>1384.8824685821764</v>
      </c>
      <c r="V120" s="76">
        <v>1407.9317334485186</v>
      </c>
      <c r="W120" s="76">
        <v>1444.6179821284354</v>
      </c>
      <c r="X120" s="77">
        <v>0</v>
      </c>
      <c r="Y120"/>
      <c r="Z120"/>
      <c r="AA120"/>
      <c r="AB120"/>
      <c r="AC120" s="101"/>
    </row>
    <row r="121" spans="3:29" ht="14.4" thickBot="1" x14ac:dyDescent="0.3">
      <c r="C121" s="40" t="s">
        <v>575</v>
      </c>
      <c r="D121" s="41" t="s">
        <v>329</v>
      </c>
      <c r="E121" s="76">
        <v>0</v>
      </c>
      <c r="F121" s="76">
        <v>1.1760000000000002</v>
      </c>
      <c r="G121" s="76">
        <v>3.0190000000000001</v>
      </c>
      <c r="H121" s="76">
        <v>0</v>
      </c>
      <c r="I121" s="76">
        <v>0</v>
      </c>
      <c r="J121" s="76">
        <v>0</v>
      </c>
      <c r="K121" s="76">
        <v>0</v>
      </c>
      <c r="L121" s="77">
        <v>0</v>
      </c>
      <c r="M121"/>
      <c r="N121"/>
      <c r="O121"/>
      <c r="P121" s="41" t="s">
        <v>329</v>
      </c>
      <c r="Q121" s="76">
        <v>0</v>
      </c>
      <c r="R121" s="76">
        <v>12.349568528619301</v>
      </c>
      <c r="S121" s="76">
        <v>28.680129949474328</v>
      </c>
      <c r="T121" s="76">
        <v>0</v>
      </c>
      <c r="U121" s="76">
        <v>0</v>
      </c>
      <c r="V121" s="76">
        <v>0</v>
      </c>
      <c r="W121" s="76">
        <v>0</v>
      </c>
      <c r="X121" s="77">
        <v>0</v>
      </c>
      <c r="Y121"/>
      <c r="Z121"/>
      <c r="AA121"/>
      <c r="AB121"/>
      <c r="AC121" s="101"/>
    </row>
    <row r="122" spans="3:29" hidden="1" x14ac:dyDescent="0.25">
      <c r="C122" s="40" t="s">
        <v>576</v>
      </c>
      <c r="D122" s="41">
        <v>0</v>
      </c>
      <c r="E122" s="76">
        <v>0</v>
      </c>
      <c r="F122" s="76">
        <v>0</v>
      </c>
      <c r="G122" s="76">
        <v>0</v>
      </c>
      <c r="H122" s="76">
        <v>0</v>
      </c>
      <c r="I122" s="76">
        <v>0</v>
      </c>
      <c r="J122" s="76">
        <v>0</v>
      </c>
      <c r="K122" s="76">
        <v>0</v>
      </c>
      <c r="L122" s="77">
        <v>0</v>
      </c>
      <c r="M122"/>
      <c r="N122"/>
      <c r="O122"/>
      <c r="P122" s="41">
        <v>0</v>
      </c>
      <c r="Q122" s="76">
        <v>0</v>
      </c>
      <c r="R122" s="76">
        <v>0</v>
      </c>
      <c r="S122" s="76">
        <v>0</v>
      </c>
      <c r="T122" s="76">
        <v>0</v>
      </c>
      <c r="U122" s="76">
        <v>0</v>
      </c>
      <c r="V122" s="76">
        <v>0</v>
      </c>
      <c r="W122" s="76">
        <v>0</v>
      </c>
      <c r="X122" s="77">
        <v>0</v>
      </c>
      <c r="Y122"/>
      <c r="Z122"/>
      <c r="AA122"/>
      <c r="AB122"/>
      <c r="AC122" s="101"/>
    </row>
    <row r="123" spans="3:29" hidden="1" x14ac:dyDescent="0.25">
      <c r="C123" s="40" t="s">
        <v>576</v>
      </c>
      <c r="D123" s="41">
        <v>0</v>
      </c>
      <c r="E123" s="76">
        <v>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7">
        <v>0</v>
      </c>
      <c r="M123"/>
      <c r="N123"/>
      <c r="O123"/>
      <c r="P123" s="41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0</v>
      </c>
      <c r="V123" s="76">
        <v>0</v>
      </c>
      <c r="W123" s="76">
        <v>0</v>
      </c>
      <c r="X123" s="77">
        <v>0</v>
      </c>
      <c r="Y123"/>
      <c r="Z123"/>
      <c r="AA123"/>
      <c r="AB123"/>
      <c r="AC123" s="101"/>
    </row>
    <row r="124" spans="3:29" hidden="1" x14ac:dyDescent="0.25">
      <c r="C124" s="40" t="s">
        <v>576</v>
      </c>
      <c r="D124" s="41">
        <v>0</v>
      </c>
      <c r="E124" s="76">
        <v>0</v>
      </c>
      <c r="F124" s="76">
        <v>0</v>
      </c>
      <c r="G124" s="76">
        <v>0</v>
      </c>
      <c r="H124" s="76">
        <v>0</v>
      </c>
      <c r="I124" s="76">
        <v>0</v>
      </c>
      <c r="J124" s="76">
        <v>0</v>
      </c>
      <c r="K124" s="76">
        <v>0</v>
      </c>
      <c r="L124" s="77">
        <v>0</v>
      </c>
      <c r="M124"/>
      <c r="N124"/>
      <c r="O124"/>
      <c r="P124" s="41">
        <v>0</v>
      </c>
      <c r="Q124" s="76">
        <v>0</v>
      </c>
      <c r="R124" s="76">
        <v>0</v>
      </c>
      <c r="S124" s="76">
        <v>0</v>
      </c>
      <c r="T124" s="76">
        <v>0</v>
      </c>
      <c r="U124" s="76">
        <v>0</v>
      </c>
      <c r="V124" s="76">
        <v>0</v>
      </c>
      <c r="W124" s="76">
        <v>0</v>
      </c>
      <c r="X124" s="77">
        <v>0</v>
      </c>
      <c r="Y124"/>
      <c r="Z124"/>
      <c r="AA124"/>
      <c r="AB124"/>
      <c r="AC124" s="101"/>
    </row>
    <row r="125" spans="3:29" hidden="1" x14ac:dyDescent="0.25">
      <c r="C125" s="40" t="s">
        <v>576</v>
      </c>
      <c r="D125" s="41">
        <v>0</v>
      </c>
      <c r="E125" s="76">
        <v>0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7">
        <v>0</v>
      </c>
      <c r="M125"/>
      <c r="N125"/>
      <c r="O125"/>
      <c r="P125" s="41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0</v>
      </c>
      <c r="V125" s="76">
        <v>0</v>
      </c>
      <c r="W125" s="76">
        <v>0</v>
      </c>
      <c r="X125" s="77">
        <v>0</v>
      </c>
      <c r="Y125"/>
      <c r="Z125"/>
      <c r="AA125"/>
      <c r="AB125"/>
      <c r="AC125" s="101"/>
    </row>
    <row r="126" spans="3:29" hidden="1" x14ac:dyDescent="0.25">
      <c r="C126" s="40" t="s">
        <v>576</v>
      </c>
      <c r="D126" s="41">
        <v>0</v>
      </c>
      <c r="E126" s="76">
        <v>0</v>
      </c>
      <c r="F126" s="76">
        <v>0</v>
      </c>
      <c r="G126" s="76">
        <v>0</v>
      </c>
      <c r="H126" s="76">
        <v>0</v>
      </c>
      <c r="I126" s="76">
        <v>0</v>
      </c>
      <c r="J126" s="76">
        <v>0</v>
      </c>
      <c r="K126" s="76">
        <v>0</v>
      </c>
      <c r="L126" s="77">
        <v>0</v>
      </c>
      <c r="M126"/>
      <c r="N126"/>
      <c r="O126"/>
      <c r="P126" s="41">
        <v>0</v>
      </c>
      <c r="Q126" s="76">
        <v>0</v>
      </c>
      <c r="R126" s="76">
        <v>0</v>
      </c>
      <c r="S126" s="76">
        <v>0</v>
      </c>
      <c r="T126" s="76">
        <v>0</v>
      </c>
      <c r="U126" s="76">
        <v>0</v>
      </c>
      <c r="V126" s="76">
        <v>0</v>
      </c>
      <c r="W126" s="76">
        <v>0</v>
      </c>
      <c r="X126" s="77">
        <v>0</v>
      </c>
      <c r="Y126"/>
      <c r="Z126"/>
      <c r="AA126"/>
      <c r="AB126"/>
      <c r="AC126" s="101"/>
    </row>
    <row r="127" spans="3:29" hidden="1" x14ac:dyDescent="0.25">
      <c r="C127" s="40" t="s">
        <v>576</v>
      </c>
      <c r="D127" s="41">
        <v>0</v>
      </c>
      <c r="E127" s="76">
        <v>0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7">
        <v>0</v>
      </c>
      <c r="M127"/>
      <c r="N127"/>
      <c r="O127"/>
      <c r="P127" s="41">
        <v>0</v>
      </c>
      <c r="Q127" s="76">
        <v>0</v>
      </c>
      <c r="R127" s="76">
        <v>0</v>
      </c>
      <c r="S127" s="76">
        <v>0</v>
      </c>
      <c r="T127" s="76">
        <v>0</v>
      </c>
      <c r="U127" s="76">
        <v>0</v>
      </c>
      <c r="V127" s="76">
        <v>0</v>
      </c>
      <c r="W127" s="76">
        <v>0</v>
      </c>
      <c r="X127" s="77">
        <v>0</v>
      </c>
      <c r="Y127"/>
      <c r="Z127"/>
      <c r="AA127"/>
      <c r="AB127"/>
      <c r="AC127" s="101"/>
    </row>
    <row r="128" spans="3:29" ht="14.4" hidden="1" thickBot="1" x14ac:dyDescent="0.3">
      <c r="C128" s="40" t="s">
        <v>576</v>
      </c>
      <c r="D128" s="41">
        <v>0</v>
      </c>
      <c r="E128" s="76">
        <v>0</v>
      </c>
      <c r="F128" s="76">
        <v>0</v>
      </c>
      <c r="G128" s="76">
        <v>0</v>
      </c>
      <c r="H128" s="76">
        <v>0</v>
      </c>
      <c r="I128" s="76">
        <v>0</v>
      </c>
      <c r="J128" s="76">
        <v>0</v>
      </c>
      <c r="K128" s="76">
        <v>0</v>
      </c>
      <c r="L128" s="77">
        <v>0</v>
      </c>
      <c r="M128"/>
      <c r="N128"/>
      <c r="O128"/>
      <c r="P128" s="41">
        <v>0</v>
      </c>
      <c r="Q128" s="76">
        <v>0</v>
      </c>
      <c r="R128" s="76">
        <v>0</v>
      </c>
      <c r="S128" s="76">
        <v>0</v>
      </c>
      <c r="T128" s="76">
        <v>0</v>
      </c>
      <c r="U128" s="76">
        <v>0</v>
      </c>
      <c r="V128" s="76">
        <v>0</v>
      </c>
      <c r="W128" s="76">
        <v>0</v>
      </c>
      <c r="X128" s="77">
        <v>0</v>
      </c>
      <c r="Y128"/>
      <c r="Z128"/>
      <c r="AA128"/>
      <c r="AB128"/>
      <c r="AC128" s="101"/>
    </row>
    <row r="129" spans="3:29" ht="14.4" thickBot="1" x14ac:dyDescent="0.3">
      <c r="D129" s="93" t="s">
        <v>91</v>
      </c>
      <c r="E129" s="94">
        <v>125.58472599999999</v>
      </c>
      <c r="F129" s="94">
        <v>146.83629199999999</v>
      </c>
      <c r="G129" s="94">
        <v>153.11167600000002</v>
      </c>
      <c r="H129" s="94">
        <v>162.12089300000002</v>
      </c>
      <c r="I129" s="94">
        <v>172.47348</v>
      </c>
      <c r="J129" s="94">
        <v>184.16010399999999</v>
      </c>
      <c r="K129" s="94">
        <v>197.37761799999998</v>
      </c>
      <c r="L129" s="95">
        <v>0</v>
      </c>
      <c r="M129"/>
      <c r="N129"/>
      <c r="O129"/>
      <c r="P129" s="93" t="s">
        <v>91</v>
      </c>
      <c r="Q129" s="94">
        <v>2346.8225472182462</v>
      </c>
      <c r="R129" s="94">
        <v>2411.3970683593921</v>
      </c>
      <c r="S129" s="94">
        <v>2389.3438960488224</v>
      </c>
      <c r="T129" s="94">
        <v>2372.2791346108806</v>
      </c>
      <c r="U129" s="94">
        <v>2403.760620996798</v>
      </c>
      <c r="V129" s="94">
        <v>2445.385839719901</v>
      </c>
      <c r="W129" s="94">
        <v>2500.9867156327527</v>
      </c>
      <c r="X129" s="95">
        <v>0</v>
      </c>
      <c r="Y129"/>
      <c r="Z129"/>
      <c r="AA129"/>
      <c r="AB129"/>
      <c r="AC129" s="101"/>
    </row>
    <row r="130" spans="3:29" x14ac:dyDescent="0.25">
      <c r="D130" s="47"/>
      <c r="E130" s="48"/>
      <c r="F130" s="48"/>
      <c r="G130" s="48"/>
      <c r="H130" s="48"/>
      <c r="I130" s="48"/>
      <c r="J130" s="48"/>
      <c r="K130" s="48"/>
      <c r="L130" s="48"/>
      <c r="M130"/>
      <c r="N130"/>
      <c r="O130"/>
      <c r="P130" s="47"/>
      <c r="Q130" s="48"/>
      <c r="R130" s="48"/>
      <c r="S130" s="48"/>
      <c r="T130" s="48"/>
      <c r="U130" s="48"/>
      <c r="V130" s="48"/>
      <c r="W130" s="48"/>
      <c r="X130" s="48"/>
      <c r="Y130"/>
      <c r="Z130"/>
      <c r="AA130"/>
      <c r="AB130"/>
      <c r="AC130" s="101"/>
    </row>
    <row r="131" spans="3:29" x14ac:dyDescent="0.25">
      <c r="D131" s="47"/>
      <c r="E131" s="48"/>
      <c r="F131" s="48"/>
      <c r="G131" s="48"/>
      <c r="H131" s="48"/>
      <c r="I131" s="48"/>
      <c r="J131" s="48"/>
      <c r="K131" s="48"/>
      <c r="L131" s="48"/>
      <c r="M131"/>
      <c r="N131"/>
      <c r="O131"/>
      <c r="P131" s="47"/>
      <c r="Q131" s="48"/>
      <c r="R131" s="48"/>
      <c r="S131" s="48"/>
      <c r="T131" s="48"/>
      <c r="U131" s="48"/>
      <c r="V131" s="48"/>
      <c r="W131" s="48"/>
      <c r="X131" s="48"/>
      <c r="Y131"/>
      <c r="Z131"/>
      <c r="AA131"/>
      <c r="AB131"/>
      <c r="AC131" s="101"/>
    </row>
    <row r="132" spans="3:29" ht="14.4" thickBot="1" x14ac:dyDescent="0.3">
      <c r="D132" s="36" t="s">
        <v>379</v>
      </c>
      <c r="M132"/>
      <c r="N132"/>
      <c r="O132"/>
      <c r="P132" s="36" t="s">
        <v>380</v>
      </c>
      <c r="Y132"/>
      <c r="Z132"/>
      <c r="AA132"/>
      <c r="AB132"/>
      <c r="AC132" s="101"/>
    </row>
    <row r="133" spans="3:29" x14ac:dyDescent="0.25">
      <c r="D133" s="37"/>
      <c r="E133" s="68" t="s">
        <v>206</v>
      </c>
      <c r="F133" s="68" t="s">
        <v>137</v>
      </c>
      <c r="G133" s="68" t="s">
        <v>138</v>
      </c>
      <c r="H133" s="68" t="s">
        <v>207</v>
      </c>
      <c r="I133" s="68" t="s">
        <v>267</v>
      </c>
      <c r="J133" s="68" t="s">
        <v>421</v>
      </c>
      <c r="K133" s="68" t="s">
        <v>568</v>
      </c>
      <c r="L133" s="69" t="s">
        <v>577</v>
      </c>
      <c r="M133"/>
      <c r="N133"/>
      <c r="O133"/>
      <c r="P133" s="37"/>
      <c r="Q133" s="68" t="s">
        <v>206</v>
      </c>
      <c r="R133" s="68" t="s">
        <v>137</v>
      </c>
      <c r="S133" s="68" t="s">
        <v>138</v>
      </c>
      <c r="T133" s="68" t="s">
        <v>207</v>
      </c>
      <c r="U133" s="68" t="s">
        <v>267</v>
      </c>
      <c r="V133" s="68" t="s">
        <v>421</v>
      </c>
      <c r="W133" s="68" t="s">
        <v>568</v>
      </c>
      <c r="X133" s="69" t="s">
        <v>577</v>
      </c>
      <c r="Y133"/>
      <c r="Z133"/>
      <c r="AA133"/>
      <c r="AB133"/>
      <c r="AC133" s="101"/>
    </row>
    <row r="134" spans="3:29" x14ac:dyDescent="0.25">
      <c r="C134" s="40" t="s">
        <v>575</v>
      </c>
      <c r="D134" s="41" t="s">
        <v>328</v>
      </c>
      <c r="E134" s="70">
        <v>2.388825532812008E-4</v>
      </c>
      <c r="F134" s="70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71">
        <v>0</v>
      </c>
      <c r="M134"/>
      <c r="N134"/>
      <c r="O134"/>
      <c r="P134" s="41" t="s">
        <v>328</v>
      </c>
      <c r="Q134" s="70">
        <v>7.8540658249939585E-5</v>
      </c>
      <c r="R134" s="70">
        <v>0</v>
      </c>
      <c r="S134" s="70">
        <v>0</v>
      </c>
      <c r="T134" s="70">
        <v>0</v>
      </c>
      <c r="U134" s="70">
        <v>0</v>
      </c>
      <c r="V134" s="70">
        <v>0</v>
      </c>
      <c r="W134" s="70">
        <v>0</v>
      </c>
      <c r="X134" s="71" t="e">
        <v>#DIV/0!</v>
      </c>
      <c r="Y134"/>
      <c r="Z134"/>
      <c r="AA134"/>
      <c r="AB134"/>
      <c r="AC134" s="101"/>
    </row>
    <row r="135" spans="3:29" x14ac:dyDescent="0.25">
      <c r="C135" s="40" t="s">
        <v>575</v>
      </c>
      <c r="D135" s="41" t="s">
        <v>330</v>
      </c>
      <c r="E135" s="70">
        <v>5.2554161721864176E-3</v>
      </c>
      <c r="F135" s="70">
        <v>2.3836069082975755E-3</v>
      </c>
      <c r="G135" s="70">
        <v>1.6327951370606118E-3</v>
      </c>
      <c r="H135" s="70">
        <v>0</v>
      </c>
      <c r="I135" s="70">
        <v>0</v>
      </c>
      <c r="J135" s="70">
        <v>0</v>
      </c>
      <c r="K135" s="70">
        <v>0</v>
      </c>
      <c r="L135" s="71">
        <v>0</v>
      </c>
      <c r="M135"/>
      <c r="N135"/>
      <c r="O135"/>
      <c r="P135" s="41" t="s">
        <v>330</v>
      </c>
      <c r="Q135" s="70">
        <v>1.9655625237125539E-3</v>
      </c>
      <c r="R135" s="70">
        <v>8.4517924249887552E-4</v>
      </c>
      <c r="S135" s="70">
        <v>5.8827841136576819E-4</v>
      </c>
      <c r="T135" s="70">
        <v>0</v>
      </c>
      <c r="U135" s="70">
        <v>0</v>
      </c>
      <c r="V135" s="70">
        <v>0</v>
      </c>
      <c r="W135" s="70">
        <v>0</v>
      </c>
      <c r="X135" s="71" t="e">
        <v>#DIV/0!</v>
      </c>
      <c r="Y135"/>
      <c r="Z135"/>
      <c r="AA135"/>
      <c r="AB135"/>
      <c r="AC135" s="101"/>
    </row>
    <row r="136" spans="3:29" x14ac:dyDescent="0.25">
      <c r="C136" s="40" t="s">
        <v>575</v>
      </c>
      <c r="D136" s="41" t="s">
        <v>331</v>
      </c>
      <c r="E136" s="70">
        <v>9.31641957796683E-3</v>
      </c>
      <c r="F136" s="70">
        <v>1.3273285326491361E-2</v>
      </c>
      <c r="G136" s="70">
        <v>9.7902396418154299E-3</v>
      </c>
      <c r="H136" s="70">
        <v>0</v>
      </c>
      <c r="I136" s="70">
        <v>0</v>
      </c>
      <c r="J136" s="70">
        <v>0</v>
      </c>
      <c r="K136" s="70">
        <v>0</v>
      </c>
      <c r="L136" s="71">
        <v>0</v>
      </c>
      <c r="M136"/>
      <c r="N136"/>
      <c r="O136"/>
      <c r="P136" s="41" t="s">
        <v>331</v>
      </c>
      <c r="Q136" s="70">
        <v>3.7302198050920918E-3</v>
      </c>
      <c r="R136" s="70">
        <v>5.8413673956103866E-3</v>
      </c>
      <c r="S136" s="70">
        <v>5.3841357845039141E-3</v>
      </c>
      <c r="T136" s="70">
        <v>0</v>
      </c>
      <c r="U136" s="70">
        <v>0</v>
      </c>
      <c r="V136" s="70">
        <v>0</v>
      </c>
      <c r="W136" s="70">
        <v>0</v>
      </c>
      <c r="X136" s="71" t="e">
        <v>#DIV/0!</v>
      </c>
      <c r="Y136"/>
      <c r="Z136"/>
      <c r="AA136"/>
      <c r="AB136"/>
      <c r="AC136" s="101"/>
    </row>
    <row r="137" spans="3:29" x14ac:dyDescent="0.25">
      <c r="C137" s="40" t="s">
        <v>575</v>
      </c>
      <c r="D137" s="41" t="s">
        <v>332</v>
      </c>
      <c r="E137" s="70">
        <v>0.13229674920817996</v>
      </c>
      <c r="F137" s="70">
        <v>0.10438422130681427</v>
      </c>
      <c r="G137" s="70">
        <v>8.2627526067966209E-2</v>
      </c>
      <c r="H137" s="70">
        <v>0</v>
      </c>
      <c r="I137" s="70">
        <v>0</v>
      </c>
      <c r="J137" s="70">
        <v>0</v>
      </c>
      <c r="K137" s="70">
        <v>0</v>
      </c>
      <c r="L137" s="71">
        <v>0</v>
      </c>
      <c r="M137"/>
      <c r="N137"/>
      <c r="O137"/>
      <c r="P137" s="41" t="s">
        <v>332</v>
      </c>
      <c r="Q137" s="70">
        <v>0.11077826650164123</v>
      </c>
      <c r="R137" s="70">
        <v>8.828832905345535E-2</v>
      </c>
      <c r="S137" s="70">
        <v>6.6296109421850546E-2</v>
      </c>
      <c r="T137" s="70">
        <v>0</v>
      </c>
      <c r="U137" s="70">
        <v>0</v>
      </c>
      <c r="V137" s="70">
        <v>0</v>
      </c>
      <c r="W137" s="70">
        <v>0</v>
      </c>
      <c r="X137" s="71" t="e">
        <v>#DIV/0!</v>
      </c>
      <c r="Y137"/>
      <c r="Z137"/>
      <c r="AA137"/>
      <c r="AB137"/>
      <c r="AC137" s="101"/>
    </row>
    <row r="138" spans="3:29" x14ac:dyDescent="0.25">
      <c r="C138" s="40" t="s">
        <v>575</v>
      </c>
      <c r="D138" s="41" t="s">
        <v>333</v>
      </c>
      <c r="E138" s="70">
        <v>0.41583301300510062</v>
      </c>
      <c r="F138" s="70">
        <v>0.45330006017858315</v>
      </c>
      <c r="G138" s="70">
        <v>0.47451797209769936</v>
      </c>
      <c r="H138" s="70">
        <v>0.61427923420086261</v>
      </c>
      <c r="I138" s="70">
        <v>0.61205205577112498</v>
      </c>
      <c r="J138" s="70">
        <v>0.60760452763428063</v>
      </c>
      <c r="K138" s="70">
        <v>0.60093087150337388</v>
      </c>
      <c r="L138" s="71">
        <v>0</v>
      </c>
      <c r="M138"/>
      <c r="N138"/>
      <c r="O138"/>
      <c r="P138" s="41" t="s">
        <v>333</v>
      </c>
      <c r="Q138" s="70">
        <v>0.36649811967562262</v>
      </c>
      <c r="R138" s="70">
        <v>0.39977851324266561</v>
      </c>
      <c r="S138" s="70">
        <v>0.41642520717362114</v>
      </c>
      <c r="T138" s="70">
        <v>0.42176948643317325</v>
      </c>
      <c r="U138" s="70">
        <v>0.42386839334779941</v>
      </c>
      <c r="V138" s="70">
        <v>0.42424965803769205</v>
      </c>
      <c r="W138" s="70">
        <v>0.42238078551211128</v>
      </c>
      <c r="X138" s="71" t="e">
        <v>#DIV/0!</v>
      </c>
      <c r="Y138"/>
      <c r="Z138"/>
      <c r="AA138"/>
      <c r="AB138"/>
      <c r="AC138" s="101"/>
    </row>
    <row r="139" spans="3:29" x14ac:dyDescent="0.25">
      <c r="C139" s="40" t="s">
        <v>575</v>
      </c>
      <c r="D139" s="41" t="s">
        <v>334</v>
      </c>
      <c r="E139" s="70">
        <v>0.29931187650956859</v>
      </c>
      <c r="F139" s="70">
        <v>0.24475556764944739</v>
      </c>
      <c r="G139" s="70">
        <v>0.27764275795661719</v>
      </c>
      <c r="H139" s="70">
        <v>0</v>
      </c>
      <c r="I139" s="70">
        <v>0</v>
      </c>
      <c r="J139" s="70">
        <v>0</v>
      </c>
      <c r="K139" s="70">
        <v>0</v>
      </c>
      <c r="L139" s="71">
        <v>0</v>
      </c>
      <c r="M139"/>
      <c r="N139"/>
      <c r="O139"/>
      <c r="P139" s="41" t="s">
        <v>334</v>
      </c>
      <c r="Q139" s="70">
        <v>0.30329489682215544</v>
      </c>
      <c r="R139" s="70">
        <v>0.26096899003891821</v>
      </c>
      <c r="S139" s="70">
        <v>0.2931700563825802</v>
      </c>
      <c r="T139" s="70">
        <v>0</v>
      </c>
      <c r="U139" s="70">
        <v>0</v>
      </c>
      <c r="V139" s="70">
        <v>0</v>
      </c>
      <c r="W139" s="70">
        <v>0</v>
      </c>
      <c r="X139" s="71" t="e">
        <v>#DIV/0!</v>
      </c>
      <c r="Y139"/>
      <c r="Z139"/>
      <c r="AA139"/>
      <c r="AB139"/>
      <c r="AC139" s="101"/>
    </row>
    <row r="140" spans="3:29" x14ac:dyDescent="0.25">
      <c r="C140" s="40" t="s">
        <v>575</v>
      </c>
      <c r="D140" s="41" t="s">
        <v>335</v>
      </c>
      <c r="E140" s="70">
        <v>0.13774764297371642</v>
      </c>
      <c r="F140" s="70">
        <v>0.17389433941848656</v>
      </c>
      <c r="G140" s="70">
        <v>0.13407107502369706</v>
      </c>
      <c r="H140" s="70">
        <v>0.38572076579913728</v>
      </c>
      <c r="I140" s="70">
        <v>0.38794794422887507</v>
      </c>
      <c r="J140" s="70">
        <v>0.39239547236571937</v>
      </c>
      <c r="K140" s="70">
        <v>0.39906912849662624</v>
      </c>
      <c r="L140" s="71">
        <v>0</v>
      </c>
      <c r="M140"/>
      <c r="N140"/>
      <c r="O140"/>
      <c r="P140" s="41" t="s">
        <v>335</v>
      </c>
      <c r="Q140" s="70">
        <v>0.21365439401352618</v>
      </c>
      <c r="R140" s="70">
        <v>0.23915628755147275</v>
      </c>
      <c r="S140" s="70">
        <v>0.20613286328861694</v>
      </c>
      <c r="T140" s="70">
        <v>0.57823051356682675</v>
      </c>
      <c r="U140" s="70">
        <v>0.57613160665220053</v>
      </c>
      <c r="V140" s="70">
        <v>0.5757503419623079</v>
      </c>
      <c r="W140" s="70">
        <v>0.57761921448788878</v>
      </c>
      <c r="X140" s="71" t="e">
        <v>#DIV/0!</v>
      </c>
      <c r="Y140"/>
      <c r="Z140"/>
      <c r="AA140"/>
      <c r="AB140"/>
      <c r="AC140" s="101"/>
    </row>
    <row r="141" spans="3:29" ht="14.4" thickBot="1" x14ac:dyDescent="0.3">
      <c r="C141" s="40" t="s">
        <v>575</v>
      </c>
      <c r="D141" s="41" t="s">
        <v>329</v>
      </c>
      <c r="E141" s="70">
        <v>0</v>
      </c>
      <c r="F141" s="70">
        <v>8.0089192118798554E-3</v>
      </c>
      <c r="G141" s="70">
        <v>1.9717634075143948E-2</v>
      </c>
      <c r="H141" s="70">
        <v>0</v>
      </c>
      <c r="I141" s="70">
        <v>0</v>
      </c>
      <c r="J141" s="70">
        <v>0</v>
      </c>
      <c r="K141" s="70">
        <v>0</v>
      </c>
      <c r="L141" s="71">
        <v>0</v>
      </c>
      <c r="M141"/>
      <c r="N141"/>
      <c r="O141"/>
      <c r="P141" s="41" t="s">
        <v>329</v>
      </c>
      <c r="Q141" s="70">
        <v>0</v>
      </c>
      <c r="R141" s="70">
        <v>5.1213334753788193E-3</v>
      </c>
      <c r="S141" s="70">
        <v>1.2003349537461599E-2</v>
      </c>
      <c r="T141" s="70">
        <v>0</v>
      </c>
      <c r="U141" s="70">
        <v>0</v>
      </c>
      <c r="V141" s="70">
        <v>0</v>
      </c>
      <c r="W141" s="70">
        <v>0</v>
      </c>
      <c r="X141" s="71" t="e">
        <v>#DIV/0!</v>
      </c>
      <c r="Y141"/>
      <c r="Z141"/>
      <c r="AA141"/>
      <c r="AB141"/>
      <c r="AC141" s="101"/>
    </row>
    <row r="142" spans="3:29" hidden="1" x14ac:dyDescent="0.25">
      <c r="C142" s="40" t="s">
        <v>576</v>
      </c>
      <c r="D142" s="41">
        <v>0</v>
      </c>
      <c r="E142" s="70">
        <v>0</v>
      </c>
      <c r="F142" s="70">
        <v>0</v>
      </c>
      <c r="G142" s="70">
        <v>0</v>
      </c>
      <c r="H142" s="70">
        <v>0</v>
      </c>
      <c r="I142" s="70">
        <v>0</v>
      </c>
      <c r="J142" s="70">
        <v>0</v>
      </c>
      <c r="K142" s="70">
        <v>0</v>
      </c>
      <c r="L142" s="71">
        <v>0</v>
      </c>
      <c r="M142"/>
      <c r="N142"/>
      <c r="O142"/>
      <c r="P142" s="41">
        <v>0</v>
      </c>
      <c r="Q142" s="70">
        <v>0</v>
      </c>
      <c r="R142" s="70">
        <v>0</v>
      </c>
      <c r="S142" s="70">
        <v>0</v>
      </c>
      <c r="T142" s="70">
        <v>0</v>
      </c>
      <c r="U142" s="70">
        <v>0</v>
      </c>
      <c r="V142" s="70">
        <v>0</v>
      </c>
      <c r="W142" s="70">
        <v>0</v>
      </c>
      <c r="X142" s="71" t="e">
        <v>#DIV/0!</v>
      </c>
      <c r="Y142"/>
      <c r="Z142"/>
      <c r="AA142"/>
      <c r="AB142"/>
      <c r="AC142" s="101"/>
    </row>
    <row r="143" spans="3:29" hidden="1" x14ac:dyDescent="0.25">
      <c r="C143" s="40" t="s">
        <v>576</v>
      </c>
      <c r="D143" s="41">
        <v>0</v>
      </c>
      <c r="E143" s="70">
        <v>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1">
        <v>0</v>
      </c>
      <c r="M143"/>
      <c r="N143"/>
      <c r="O143"/>
      <c r="P143" s="41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0</v>
      </c>
      <c r="V143" s="70">
        <v>0</v>
      </c>
      <c r="W143" s="70">
        <v>0</v>
      </c>
      <c r="X143" s="71" t="e">
        <v>#DIV/0!</v>
      </c>
      <c r="Y143"/>
      <c r="Z143"/>
      <c r="AA143"/>
      <c r="AB143"/>
      <c r="AC143" s="101"/>
    </row>
    <row r="144" spans="3:29" hidden="1" x14ac:dyDescent="0.25">
      <c r="C144" s="40" t="s">
        <v>576</v>
      </c>
      <c r="D144" s="41">
        <v>0</v>
      </c>
      <c r="E144" s="70">
        <v>0</v>
      </c>
      <c r="F144" s="70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71">
        <v>0</v>
      </c>
      <c r="M144"/>
      <c r="N144"/>
      <c r="O144"/>
      <c r="P144" s="41">
        <v>0</v>
      </c>
      <c r="Q144" s="70">
        <v>0</v>
      </c>
      <c r="R144" s="70">
        <v>0</v>
      </c>
      <c r="S144" s="70">
        <v>0</v>
      </c>
      <c r="T144" s="70">
        <v>0</v>
      </c>
      <c r="U144" s="70">
        <v>0</v>
      </c>
      <c r="V144" s="70">
        <v>0</v>
      </c>
      <c r="W144" s="70">
        <v>0</v>
      </c>
      <c r="X144" s="71" t="e">
        <v>#DIV/0!</v>
      </c>
      <c r="Y144"/>
      <c r="Z144"/>
      <c r="AA144"/>
      <c r="AB144"/>
      <c r="AC144" s="101"/>
    </row>
    <row r="145" spans="3:29" hidden="1" x14ac:dyDescent="0.25">
      <c r="C145" s="40" t="s">
        <v>576</v>
      </c>
      <c r="D145" s="41">
        <v>0</v>
      </c>
      <c r="E145" s="70">
        <v>0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1">
        <v>0</v>
      </c>
      <c r="M145"/>
      <c r="N145"/>
      <c r="O145"/>
      <c r="P145" s="41">
        <v>0</v>
      </c>
      <c r="Q145" s="70">
        <v>0</v>
      </c>
      <c r="R145" s="70">
        <v>0</v>
      </c>
      <c r="S145" s="70">
        <v>0</v>
      </c>
      <c r="T145" s="70">
        <v>0</v>
      </c>
      <c r="U145" s="70">
        <v>0</v>
      </c>
      <c r="V145" s="70">
        <v>0</v>
      </c>
      <c r="W145" s="70">
        <v>0</v>
      </c>
      <c r="X145" s="71" t="e">
        <v>#DIV/0!</v>
      </c>
      <c r="Y145"/>
      <c r="Z145"/>
      <c r="AA145"/>
      <c r="AB145"/>
      <c r="AC145" s="101"/>
    </row>
    <row r="146" spans="3:29" hidden="1" x14ac:dyDescent="0.25">
      <c r="C146" s="40" t="s">
        <v>576</v>
      </c>
      <c r="D146" s="41">
        <v>0</v>
      </c>
      <c r="E146" s="70">
        <v>0</v>
      </c>
      <c r="F146" s="70">
        <v>0</v>
      </c>
      <c r="G146" s="70">
        <v>0</v>
      </c>
      <c r="H146" s="70">
        <v>0</v>
      </c>
      <c r="I146" s="70">
        <v>0</v>
      </c>
      <c r="J146" s="70">
        <v>0</v>
      </c>
      <c r="K146" s="70">
        <v>0</v>
      </c>
      <c r="L146" s="71">
        <v>0</v>
      </c>
      <c r="M146"/>
      <c r="N146"/>
      <c r="O146"/>
      <c r="P146" s="41">
        <v>0</v>
      </c>
      <c r="Q146" s="70">
        <v>0</v>
      </c>
      <c r="R146" s="70">
        <v>0</v>
      </c>
      <c r="S146" s="70">
        <v>0</v>
      </c>
      <c r="T146" s="70">
        <v>0</v>
      </c>
      <c r="U146" s="70">
        <v>0</v>
      </c>
      <c r="V146" s="70">
        <v>0</v>
      </c>
      <c r="W146" s="70">
        <v>0</v>
      </c>
      <c r="X146" s="71" t="e">
        <v>#DIV/0!</v>
      </c>
      <c r="Y146"/>
      <c r="Z146"/>
      <c r="AA146"/>
      <c r="AB146"/>
      <c r="AC146" s="101"/>
    </row>
    <row r="147" spans="3:29" hidden="1" x14ac:dyDescent="0.25">
      <c r="C147" s="40" t="s">
        <v>576</v>
      </c>
      <c r="D147" s="41">
        <v>0</v>
      </c>
      <c r="E147" s="70">
        <v>0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1">
        <v>0</v>
      </c>
      <c r="M147"/>
      <c r="N147"/>
      <c r="O147"/>
      <c r="P147" s="41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0</v>
      </c>
      <c r="V147" s="70">
        <v>0</v>
      </c>
      <c r="W147" s="70">
        <v>0</v>
      </c>
      <c r="X147" s="71" t="e">
        <v>#DIV/0!</v>
      </c>
      <c r="Y147"/>
      <c r="Z147"/>
      <c r="AA147"/>
      <c r="AB147"/>
      <c r="AC147" s="101"/>
    </row>
    <row r="148" spans="3:29" ht="14.4" hidden="1" thickBot="1" x14ac:dyDescent="0.3">
      <c r="C148" s="40" t="s">
        <v>576</v>
      </c>
      <c r="D148" s="41">
        <v>0</v>
      </c>
      <c r="E148" s="70">
        <v>0</v>
      </c>
      <c r="F148" s="70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71">
        <v>0</v>
      </c>
      <c r="M148"/>
      <c r="N148"/>
      <c r="O148"/>
      <c r="P148" s="41">
        <v>0</v>
      </c>
      <c r="Q148" s="70">
        <v>0</v>
      </c>
      <c r="R148" s="70">
        <v>0</v>
      </c>
      <c r="S148" s="70">
        <v>0</v>
      </c>
      <c r="T148" s="70">
        <v>0</v>
      </c>
      <c r="U148" s="70">
        <v>0</v>
      </c>
      <c r="V148" s="70">
        <v>0</v>
      </c>
      <c r="W148" s="70">
        <v>0</v>
      </c>
      <c r="X148" s="71" t="e">
        <v>#DIV/0!</v>
      </c>
      <c r="Y148"/>
      <c r="Z148"/>
      <c r="AA148"/>
      <c r="AB148"/>
      <c r="AC148" s="101"/>
    </row>
    <row r="149" spans="3:29" ht="14.4" thickBot="1" x14ac:dyDescent="0.3">
      <c r="D149" s="93" t="s">
        <v>91</v>
      </c>
      <c r="E149" s="96">
        <v>1</v>
      </c>
      <c r="F149" s="96">
        <v>1.0000000000000002</v>
      </c>
      <c r="G149" s="96">
        <v>0.99999999999999978</v>
      </c>
      <c r="H149" s="96">
        <v>0.99999999999999989</v>
      </c>
      <c r="I149" s="96">
        <v>1</v>
      </c>
      <c r="J149" s="96">
        <v>1</v>
      </c>
      <c r="K149" s="96">
        <v>1</v>
      </c>
      <c r="L149" s="97">
        <v>0</v>
      </c>
      <c r="M149"/>
      <c r="N149"/>
      <c r="O149"/>
      <c r="P149" s="93" t="s">
        <v>91</v>
      </c>
      <c r="Q149" s="96">
        <v>1.0000000000000002</v>
      </c>
      <c r="R149" s="96">
        <v>1</v>
      </c>
      <c r="S149" s="96">
        <v>1</v>
      </c>
      <c r="T149" s="96">
        <v>1</v>
      </c>
      <c r="U149" s="96">
        <v>1</v>
      </c>
      <c r="V149" s="96">
        <v>1</v>
      </c>
      <c r="W149" s="96">
        <v>1</v>
      </c>
      <c r="X149" s="97" t="e">
        <v>#DIV/0!</v>
      </c>
      <c r="Y149"/>
      <c r="Z149"/>
      <c r="AA149"/>
      <c r="AB149"/>
      <c r="AC149" s="101"/>
    </row>
    <row r="150" spans="3:29" x14ac:dyDescent="0.25">
      <c r="D150" s="47"/>
      <c r="E150" s="54"/>
      <c r="F150" s="54"/>
      <c r="G150" s="54"/>
      <c r="H150" s="54"/>
      <c r="I150" s="54"/>
      <c r="J150" s="54"/>
      <c r="K150" s="54"/>
      <c r="L150"/>
      <c r="M150"/>
      <c r="N150"/>
      <c r="O150" s="101"/>
      <c r="P150" s="47"/>
      <c r="Q150" s="54"/>
      <c r="R150" s="54"/>
      <c r="S150" s="54"/>
      <c r="T150" s="54"/>
      <c r="U150" s="54"/>
      <c r="V150" s="54"/>
      <c r="W150" s="54"/>
      <c r="X150"/>
      <c r="Y150"/>
      <c r="Z150"/>
      <c r="AA150" s="101"/>
      <c r="AB150" s="34"/>
    </row>
    <row r="151" spans="3:29" x14ac:dyDescent="0.25">
      <c r="L151"/>
      <c r="M151"/>
      <c r="N151"/>
      <c r="O151" s="101"/>
      <c r="X151"/>
      <c r="Y151"/>
      <c r="Z151"/>
      <c r="AA151" s="101"/>
      <c r="AB151" s="34"/>
    </row>
    <row r="152" spans="3:29" x14ac:dyDescent="0.25">
      <c r="L152"/>
      <c r="M152"/>
      <c r="N152"/>
      <c r="X152"/>
      <c r="Y152"/>
      <c r="Z152"/>
      <c r="AB152" s="34"/>
    </row>
    <row r="153" spans="3:29" x14ac:dyDescent="0.25">
      <c r="L153"/>
      <c r="M153"/>
      <c r="N153"/>
      <c r="X153"/>
      <c r="Y153"/>
      <c r="Z153"/>
      <c r="AB153" s="34"/>
    </row>
    <row r="154" spans="3:29" x14ac:dyDescent="0.25">
      <c r="L154"/>
      <c r="M154"/>
      <c r="N154"/>
      <c r="X154"/>
      <c r="Y154"/>
      <c r="Z154"/>
      <c r="AB154" s="34"/>
    </row>
    <row r="155" spans="3:29" x14ac:dyDescent="0.25">
      <c r="L155"/>
      <c r="M155"/>
      <c r="N155"/>
      <c r="X155"/>
      <c r="Y155"/>
      <c r="Z155"/>
      <c r="AB155" s="34"/>
    </row>
    <row r="156" spans="3:29" x14ac:dyDescent="0.25">
      <c r="L156"/>
      <c r="M156"/>
      <c r="N156"/>
      <c r="X156"/>
      <c r="Y156"/>
      <c r="Z156"/>
      <c r="AB156" s="34"/>
    </row>
    <row r="157" spans="3:29" x14ac:dyDescent="0.25">
      <c r="L157"/>
      <c r="M157"/>
      <c r="N157"/>
      <c r="X157"/>
      <c r="Y157"/>
      <c r="Z157"/>
      <c r="AB157" s="34"/>
    </row>
    <row r="158" spans="3:29" x14ac:dyDescent="0.25">
      <c r="L158"/>
      <c r="M158"/>
      <c r="N158"/>
      <c r="X158"/>
      <c r="Y158"/>
      <c r="Z158"/>
      <c r="AB158" s="34"/>
    </row>
    <row r="159" spans="3:29" x14ac:dyDescent="0.25">
      <c r="L159"/>
      <c r="M159"/>
      <c r="N159"/>
      <c r="X159"/>
      <c r="Y159"/>
      <c r="Z159"/>
      <c r="AB159" s="34"/>
    </row>
    <row r="160" spans="3:29" x14ac:dyDescent="0.25">
      <c r="L160"/>
      <c r="M160"/>
      <c r="N160"/>
      <c r="X160"/>
      <c r="Y160"/>
      <c r="Z160"/>
      <c r="AB160" s="34"/>
    </row>
    <row r="161" spans="12:28" x14ac:dyDescent="0.25">
      <c r="L161"/>
      <c r="M161"/>
      <c r="N161"/>
      <c r="X161"/>
      <c r="Y161"/>
      <c r="Z161"/>
      <c r="AB161" s="34"/>
    </row>
    <row r="162" spans="12:28" x14ac:dyDescent="0.25">
      <c r="L162"/>
      <c r="M162"/>
      <c r="N162"/>
      <c r="X162"/>
      <c r="Y162"/>
      <c r="Z162"/>
      <c r="AB162" s="34"/>
    </row>
    <row r="163" spans="12:28" x14ac:dyDescent="0.25">
      <c r="L163"/>
      <c r="M163"/>
      <c r="N163"/>
      <c r="X163"/>
      <c r="Y163"/>
      <c r="Z163"/>
      <c r="AB163" s="34"/>
    </row>
    <row r="164" spans="12:28" x14ac:dyDescent="0.25">
      <c r="L164"/>
      <c r="M164"/>
      <c r="N164"/>
      <c r="X164"/>
      <c r="Y164"/>
      <c r="Z164"/>
      <c r="AB164" s="34"/>
    </row>
    <row r="165" spans="12:28" x14ac:dyDescent="0.25">
      <c r="L165"/>
      <c r="M165"/>
      <c r="N165"/>
      <c r="X165"/>
      <c r="Y165"/>
      <c r="Z165"/>
      <c r="AB165" s="34"/>
    </row>
    <row r="166" spans="12:28" x14ac:dyDescent="0.25">
      <c r="L166"/>
      <c r="M166"/>
      <c r="N166"/>
      <c r="X166"/>
      <c r="Y166"/>
      <c r="Z166"/>
      <c r="AB166" s="34"/>
    </row>
    <row r="167" spans="12:28" x14ac:dyDescent="0.25">
      <c r="L167"/>
      <c r="M167"/>
      <c r="N167"/>
      <c r="X167"/>
      <c r="Y167"/>
      <c r="Z167"/>
      <c r="AB167" s="34"/>
    </row>
    <row r="168" spans="12:28" x14ac:dyDescent="0.25">
      <c r="L168"/>
      <c r="M168"/>
      <c r="N168"/>
      <c r="X168"/>
      <c r="Y168"/>
      <c r="Z168"/>
      <c r="AB168" s="34"/>
    </row>
    <row r="169" spans="12:28" x14ac:dyDescent="0.25">
      <c r="L169"/>
      <c r="M169"/>
      <c r="N169"/>
      <c r="X169"/>
      <c r="Y169"/>
      <c r="Z169"/>
      <c r="AB169" s="34"/>
    </row>
    <row r="170" spans="12:28" x14ac:dyDescent="0.25">
      <c r="L170"/>
      <c r="M170"/>
      <c r="N170"/>
      <c r="X170"/>
      <c r="Y170"/>
      <c r="Z170"/>
      <c r="AB170" s="34"/>
    </row>
    <row r="171" spans="12:28" x14ac:dyDescent="0.25">
      <c r="L171"/>
      <c r="M171"/>
      <c r="N171"/>
      <c r="X171"/>
      <c r="Y171"/>
      <c r="Z171"/>
      <c r="AB171" s="34"/>
    </row>
    <row r="172" spans="12:28" x14ac:dyDescent="0.25">
      <c r="L172"/>
      <c r="M172"/>
      <c r="N172"/>
      <c r="X172"/>
      <c r="Y172"/>
      <c r="Z172"/>
      <c r="AB172" s="34"/>
    </row>
    <row r="173" spans="12:28" x14ac:dyDescent="0.25">
      <c r="L173"/>
      <c r="M173"/>
      <c r="N173"/>
      <c r="X173"/>
      <c r="Y173"/>
      <c r="Z173"/>
      <c r="AB173" s="34"/>
    </row>
    <row r="174" spans="12:28" x14ac:dyDescent="0.25">
      <c r="L174"/>
      <c r="M174"/>
      <c r="N174"/>
      <c r="X174"/>
      <c r="Y174"/>
      <c r="Z174"/>
      <c r="AB174" s="34"/>
    </row>
    <row r="175" spans="12:28" x14ac:dyDescent="0.25">
      <c r="L175"/>
      <c r="M175"/>
      <c r="N175"/>
      <c r="X175"/>
      <c r="Y175"/>
      <c r="Z175"/>
      <c r="AB175" s="34"/>
    </row>
    <row r="176" spans="12:28" x14ac:dyDescent="0.25">
      <c r="L176"/>
      <c r="M176"/>
      <c r="N176"/>
      <c r="X176"/>
      <c r="Y176"/>
      <c r="Z176"/>
      <c r="AB176" s="34"/>
    </row>
    <row r="177" spans="12:28" x14ac:dyDescent="0.25">
      <c r="L177"/>
      <c r="M177"/>
      <c r="N177"/>
      <c r="X177"/>
      <c r="Y177"/>
      <c r="Z177"/>
      <c r="AB177" s="34"/>
    </row>
    <row r="178" spans="12:28" x14ac:dyDescent="0.25">
      <c r="L178"/>
      <c r="M178"/>
      <c r="N178"/>
      <c r="X178"/>
      <c r="Y178"/>
      <c r="Z178"/>
      <c r="AB178" s="34"/>
    </row>
    <row r="179" spans="12:28" x14ac:dyDescent="0.25">
      <c r="L179"/>
      <c r="M179"/>
      <c r="N179"/>
      <c r="X179"/>
      <c r="Y179"/>
      <c r="Z179"/>
      <c r="AB179" s="34"/>
    </row>
    <row r="180" spans="12:28" x14ac:dyDescent="0.25">
      <c r="L180"/>
      <c r="M180"/>
      <c r="N180"/>
      <c r="X180"/>
      <c r="Y180"/>
      <c r="Z180"/>
      <c r="AA180" s="34"/>
      <c r="AB180" s="34"/>
    </row>
    <row r="181" spans="12:28" x14ac:dyDescent="0.25">
      <c r="L181"/>
      <c r="M181"/>
      <c r="N181"/>
      <c r="X181"/>
      <c r="Y181"/>
      <c r="Z181"/>
      <c r="AA181" s="34"/>
      <c r="AB181" s="34"/>
    </row>
    <row r="182" spans="12:28" x14ac:dyDescent="0.25">
      <c r="L182"/>
      <c r="M182"/>
      <c r="N182"/>
      <c r="X182"/>
      <c r="Y182"/>
      <c r="Z182"/>
    </row>
    <row r="183" spans="12:28" x14ac:dyDescent="0.25">
      <c r="L183"/>
      <c r="M183"/>
      <c r="N183"/>
      <c r="X183"/>
      <c r="Y183"/>
    </row>
    <row r="184" spans="12:28" x14ac:dyDescent="0.25">
      <c r="L184"/>
      <c r="M184"/>
      <c r="N184"/>
      <c r="X184"/>
      <c r="Y184"/>
    </row>
    <row r="185" spans="12:28" x14ac:dyDescent="0.25">
      <c r="L185"/>
      <c r="M185"/>
      <c r="N185"/>
      <c r="X185"/>
      <c r="Y185"/>
    </row>
    <row r="186" spans="12:28" x14ac:dyDescent="0.25">
      <c r="L186"/>
      <c r="M186"/>
      <c r="N186"/>
      <c r="X186"/>
      <c r="Y186"/>
    </row>
    <row r="187" spans="12:28" x14ac:dyDescent="0.25">
      <c r="L187"/>
      <c r="M187"/>
      <c r="N187"/>
      <c r="X187"/>
      <c r="Y187"/>
    </row>
    <row r="188" spans="12:28" x14ac:dyDescent="0.25">
      <c r="L188"/>
      <c r="M188"/>
      <c r="N188"/>
      <c r="X188"/>
      <c r="Y188"/>
    </row>
    <row r="189" spans="12:28" x14ac:dyDescent="0.25">
      <c r="L189"/>
      <c r="M189"/>
      <c r="N189"/>
      <c r="X189"/>
      <c r="Y189"/>
    </row>
    <row r="190" spans="12:28" x14ac:dyDescent="0.25">
      <c r="L190"/>
      <c r="M190"/>
      <c r="N190"/>
      <c r="X190"/>
      <c r="Y190"/>
    </row>
    <row r="191" spans="12:28" x14ac:dyDescent="0.25">
      <c r="L191"/>
      <c r="M191"/>
      <c r="N191"/>
      <c r="X191"/>
      <c r="Y191"/>
    </row>
    <row r="192" spans="12:28" x14ac:dyDescent="0.25">
      <c r="L192"/>
      <c r="M192"/>
      <c r="N192"/>
      <c r="X192"/>
      <c r="Y192"/>
    </row>
    <row r="193" spans="3:25" x14ac:dyDescent="0.25">
      <c r="L193"/>
      <c r="M193"/>
      <c r="N193"/>
      <c r="X193"/>
      <c r="Y193"/>
    </row>
    <row r="194" spans="3:25" x14ac:dyDescent="0.25">
      <c r="L194"/>
      <c r="M194"/>
      <c r="N194"/>
      <c r="X194"/>
      <c r="Y194"/>
    </row>
    <row r="195" spans="3:25" x14ac:dyDescent="0.25">
      <c r="L195"/>
      <c r="M195"/>
      <c r="N195"/>
      <c r="X195"/>
      <c r="Y195"/>
    </row>
    <row r="196" spans="3:25" x14ac:dyDescent="0.25">
      <c r="L196"/>
      <c r="M196"/>
      <c r="N196"/>
      <c r="X196"/>
      <c r="Y196"/>
    </row>
    <row r="197" spans="3:25" x14ac:dyDescent="0.25">
      <c r="L197"/>
      <c r="M197"/>
      <c r="N197"/>
      <c r="X197"/>
      <c r="Y197"/>
    </row>
    <row r="198" spans="3:25" x14ac:dyDescent="0.25">
      <c r="L198"/>
      <c r="M198"/>
      <c r="N198"/>
      <c r="X198"/>
      <c r="Y198"/>
    </row>
    <row r="199" spans="3:25" x14ac:dyDescent="0.25">
      <c r="L199"/>
      <c r="M199"/>
      <c r="N199"/>
      <c r="X199"/>
      <c r="Y199"/>
    </row>
    <row r="200" spans="3:25" x14ac:dyDescent="0.25">
      <c r="L200"/>
      <c r="M200"/>
      <c r="N200"/>
      <c r="X200"/>
      <c r="Y200"/>
    </row>
    <row r="201" spans="3:25" x14ac:dyDescent="0.25">
      <c r="C201" s="34">
        <v>0</v>
      </c>
      <c r="L201"/>
      <c r="M201"/>
      <c r="N201"/>
      <c r="X201"/>
      <c r="Y201"/>
    </row>
    <row r="202" spans="3:25" x14ac:dyDescent="0.25">
      <c r="C202" s="34">
        <v>0</v>
      </c>
      <c r="L202"/>
      <c r="M202"/>
      <c r="N202"/>
      <c r="X202"/>
      <c r="Y202"/>
    </row>
    <row r="203" spans="3:25" x14ac:dyDescent="0.25">
      <c r="C203" s="34">
        <v>0</v>
      </c>
      <c r="L203"/>
      <c r="M203"/>
      <c r="N203"/>
      <c r="X203"/>
      <c r="Y203"/>
    </row>
    <row r="204" spans="3:25" x14ac:dyDescent="0.25">
      <c r="C204" s="34">
        <v>0</v>
      </c>
      <c r="L204"/>
      <c r="M204"/>
      <c r="N204"/>
      <c r="X204"/>
      <c r="Y204"/>
    </row>
    <row r="205" spans="3:25" x14ac:dyDescent="0.25">
      <c r="C205" s="34">
        <v>0</v>
      </c>
      <c r="L205"/>
      <c r="M205"/>
      <c r="N205"/>
      <c r="X205"/>
      <c r="Y205"/>
    </row>
    <row r="206" spans="3:25" x14ac:dyDescent="0.25">
      <c r="C206" s="34">
        <v>0</v>
      </c>
      <c r="L206"/>
      <c r="M206"/>
      <c r="N206"/>
      <c r="X206"/>
      <c r="Y206"/>
    </row>
    <row r="207" spans="3:25" x14ac:dyDescent="0.25">
      <c r="C207" s="34">
        <v>0</v>
      </c>
      <c r="L207"/>
      <c r="M207"/>
      <c r="N207"/>
      <c r="X207"/>
      <c r="Y207"/>
    </row>
    <row r="208" spans="3:25" x14ac:dyDescent="0.25">
      <c r="C208" s="34">
        <v>0</v>
      </c>
      <c r="L208"/>
      <c r="M208"/>
      <c r="N208"/>
      <c r="X208"/>
      <c r="Y208"/>
    </row>
    <row r="209" spans="3:25" x14ac:dyDescent="0.25">
      <c r="C209" s="34">
        <v>0</v>
      </c>
      <c r="L209"/>
      <c r="M209"/>
      <c r="N209"/>
      <c r="X209"/>
      <c r="Y209"/>
    </row>
    <row r="210" spans="3:25" x14ac:dyDescent="0.25">
      <c r="C210" s="34">
        <v>0</v>
      </c>
      <c r="L210"/>
      <c r="M210"/>
      <c r="N210"/>
      <c r="X210"/>
      <c r="Y210"/>
    </row>
    <row r="211" spans="3:25" x14ac:dyDescent="0.25">
      <c r="C211" s="34">
        <v>0</v>
      </c>
      <c r="L211"/>
      <c r="M211"/>
      <c r="N211"/>
      <c r="X211"/>
      <c r="Y211"/>
    </row>
    <row r="212" spans="3:25" x14ac:dyDescent="0.25">
      <c r="C212" s="34">
        <v>0</v>
      </c>
      <c r="L212"/>
      <c r="M212"/>
      <c r="N212"/>
      <c r="X212"/>
      <c r="Y212"/>
    </row>
    <row r="213" spans="3:25" x14ac:dyDescent="0.25">
      <c r="C213" s="34">
        <v>0</v>
      </c>
      <c r="L213"/>
      <c r="M213"/>
      <c r="N213"/>
      <c r="X213"/>
      <c r="Y213"/>
    </row>
    <row r="214" spans="3:25" x14ac:dyDescent="0.25">
      <c r="C214" s="34">
        <v>0</v>
      </c>
      <c r="L214"/>
      <c r="M214"/>
      <c r="N214"/>
      <c r="X214"/>
      <c r="Y214"/>
    </row>
    <row r="215" spans="3:25" x14ac:dyDescent="0.25">
      <c r="C215" s="34">
        <v>0</v>
      </c>
      <c r="L215"/>
      <c r="M215"/>
      <c r="N215"/>
      <c r="X215"/>
      <c r="Y215"/>
    </row>
    <row r="216" spans="3:25" x14ac:dyDescent="0.25">
      <c r="C216" s="34">
        <v>0</v>
      </c>
      <c r="L216"/>
      <c r="M216"/>
      <c r="N216"/>
      <c r="X216"/>
      <c r="Y216"/>
    </row>
    <row r="217" spans="3:25" x14ac:dyDescent="0.25">
      <c r="C217" s="34">
        <v>0</v>
      </c>
      <c r="L217"/>
      <c r="M217"/>
      <c r="N217"/>
      <c r="X217"/>
      <c r="Y217"/>
    </row>
    <row r="218" spans="3:25" x14ac:dyDescent="0.25">
      <c r="C218" s="34">
        <v>0</v>
      </c>
      <c r="L218"/>
      <c r="M218"/>
      <c r="N218"/>
      <c r="X218"/>
      <c r="Y218"/>
    </row>
    <row r="219" spans="3:25" x14ac:dyDescent="0.25">
      <c r="C219" s="34">
        <v>0</v>
      </c>
      <c r="L219"/>
      <c r="M219"/>
      <c r="N219"/>
      <c r="X219"/>
      <c r="Y219"/>
    </row>
    <row r="220" spans="3:25" x14ac:dyDescent="0.25">
      <c r="C220" s="34">
        <v>0</v>
      </c>
      <c r="L220"/>
      <c r="M220"/>
      <c r="N220"/>
      <c r="X220"/>
      <c r="Y220"/>
    </row>
    <row r="221" spans="3:25" x14ac:dyDescent="0.25">
      <c r="C221" s="34">
        <v>0</v>
      </c>
      <c r="L221"/>
      <c r="M221"/>
      <c r="N221"/>
      <c r="X221"/>
      <c r="Y221"/>
    </row>
    <row r="222" spans="3:25" x14ac:dyDescent="0.25">
      <c r="C222" s="34">
        <v>0</v>
      </c>
      <c r="L222"/>
      <c r="M222"/>
      <c r="N222"/>
      <c r="X222"/>
      <c r="Y222"/>
    </row>
    <row r="223" spans="3:25" x14ac:dyDescent="0.25">
      <c r="C223" s="34">
        <v>0</v>
      </c>
      <c r="L223"/>
      <c r="M223"/>
      <c r="N223"/>
      <c r="X223"/>
      <c r="Y223"/>
    </row>
    <row r="224" spans="3:25" x14ac:dyDescent="0.25">
      <c r="C224" s="34">
        <v>0</v>
      </c>
      <c r="L224"/>
      <c r="M224"/>
      <c r="N224"/>
      <c r="X224"/>
      <c r="Y224"/>
    </row>
    <row r="225" spans="3:25" x14ac:dyDescent="0.25">
      <c r="C225" s="34">
        <v>0</v>
      </c>
      <c r="L225"/>
      <c r="M225"/>
      <c r="N225"/>
      <c r="X225"/>
      <c r="Y225"/>
    </row>
    <row r="226" spans="3:25" x14ac:dyDescent="0.25">
      <c r="C226" s="34">
        <v>0</v>
      </c>
      <c r="L226"/>
      <c r="M226"/>
      <c r="N226"/>
      <c r="X226"/>
      <c r="Y226"/>
    </row>
    <row r="227" spans="3:25" x14ac:dyDescent="0.25">
      <c r="C227" s="34">
        <v>0</v>
      </c>
      <c r="L227"/>
      <c r="M227"/>
      <c r="N227"/>
      <c r="X227"/>
      <c r="Y227"/>
    </row>
    <row r="228" spans="3:25" x14ac:dyDescent="0.25">
      <c r="C228" s="34">
        <v>0</v>
      </c>
      <c r="L228"/>
      <c r="M228"/>
      <c r="N228"/>
      <c r="X228"/>
      <c r="Y228"/>
    </row>
    <row r="229" spans="3:25" x14ac:dyDescent="0.25">
      <c r="C229" s="34">
        <v>0</v>
      </c>
      <c r="L229"/>
      <c r="M229"/>
      <c r="N229"/>
      <c r="X229"/>
      <c r="Y229"/>
    </row>
    <row r="230" spans="3:25" x14ac:dyDescent="0.25">
      <c r="C230" s="34">
        <v>0</v>
      </c>
      <c r="L230"/>
      <c r="M230"/>
      <c r="N230"/>
      <c r="X230"/>
      <c r="Y230"/>
    </row>
    <row r="231" spans="3:25" x14ac:dyDescent="0.25">
      <c r="L231"/>
      <c r="M231"/>
      <c r="N231"/>
      <c r="X231"/>
      <c r="Y231"/>
    </row>
    <row r="232" spans="3:25" x14ac:dyDescent="0.25">
      <c r="L232"/>
      <c r="M232"/>
      <c r="N232"/>
      <c r="X232"/>
      <c r="Y232"/>
    </row>
    <row r="233" spans="3:25" x14ac:dyDescent="0.25">
      <c r="L233"/>
      <c r="M233"/>
      <c r="N233"/>
      <c r="X233"/>
      <c r="Y233"/>
    </row>
    <row r="234" spans="3:25" x14ac:dyDescent="0.25">
      <c r="L234"/>
      <c r="M234"/>
      <c r="N234"/>
      <c r="X234"/>
      <c r="Y234"/>
    </row>
    <row r="235" spans="3:25" x14ac:dyDescent="0.25">
      <c r="L235"/>
      <c r="M235"/>
      <c r="N235"/>
      <c r="X235"/>
      <c r="Y235"/>
    </row>
    <row r="236" spans="3:25" x14ac:dyDescent="0.25">
      <c r="L236"/>
      <c r="M236"/>
      <c r="N236"/>
      <c r="X236"/>
      <c r="Y236"/>
    </row>
    <row r="237" spans="3:25" x14ac:dyDescent="0.25">
      <c r="L237"/>
      <c r="M237"/>
      <c r="N237"/>
      <c r="X237"/>
      <c r="Y237"/>
    </row>
    <row r="238" spans="3:25" x14ac:dyDescent="0.25">
      <c r="L238"/>
      <c r="M238"/>
      <c r="N238"/>
      <c r="X238"/>
      <c r="Y238"/>
    </row>
    <row r="239" spans="3:25" x14ac:dyDescent="0.25">
      <c r="L239"/>
      <c r="M239"/>
      <c r="N239"/>
      <c r="X239"/>
      <c r="Y239"/>
    </row>
    <row r="240" spans="3:25" x14ac:dyDescent="0.25">
      <c r="L240"/>
      <c r="M240"/>
      <c r="N240"/>
      <c r="X240"/>
      <c r="Y240"/>
    </row>
    <row r="241" spans="12:25" x14ac:dyDescent="0.25">
      <c r="L241"/>
      <c r="M241"/>
      <c r="N241"/>
      <c r="X241"/>
      <c r="Y241"/>
    </row>
    <row r="242" spans="12:25" x14ac:dyDescent="0.25">
      <c r="L242"/>
      <c r="M242"/>
      <c r="N242"/>
      <c r="X242"/>
      <c r="Y242"/>
    </row>
    <row r="243" spans="12:25" x14ac:dyDescent="0.25">
      <c r="L243"/>
      <c r="M243"/>
      <c r="N243"/>
      <c r="X243"/>
      <c r="Y243"/>
    </row>
    <row r="244" spans="12:25" x14ac:dyDescent="0.25">
      <c r="L244"/>
      <c r="M244"/>
      <c r="N244"/>
      <c r="X244"/>
      <c r="Y244"/>
    </row>
    <row r="245" spans="12:25" x14ac:dyDescent="0.25">
      <c r="L245"/>
      <c r="M245"/>
      <c r="N245"/>
      <c r="X245"/>
      <c r="Y245"/>
    </row>
    <row r="246" spans="12:25" x14ac:dyDescent="0.25">
      <c r="L246"/>
      <c r="M246"/>
      <c r="N246"/>
      <c r="X246"/>
      <c r="Y246"/>
    </row>
    <row r="247" spans="12:25" x14ac:dyDescent="0.25">
      <c r="L247"/>
      <c r="M247"/>
      <c r="N247"/>
      <c r="X247"/>
      <c r="Y247"/>
    </row>
    <row r="248" spans="12:25" x14ac:dyDescent="0.25">
      <c r="L248"/>
      <c r="M248"/>
      <c r="N248"/>
      <c r="X248"/>
      <c r="Y248"/>
    </row>
    <row r="249" spans="12:25" x14ac:dyDescent="0.25">
      <c r="L249"/>
      <c r="M249"/>
      <c r="N249"/>
      <c r="X249"/>
      <c r="Y249"/>
    </row>
    <row r="250" spans="12:25" x14ac:dyDescent="0.25">
      <c r="L250"/>
      <c r="M250"/>
      <c r="N250"/>
      <c r="X250"/>
      <c r="Y250"/>
    </row>
    <row r="251" spans="12:25" x14ac:dyDescent="0.25">
      <c r="L251"/>
      <c r="M251"/>
      <c r="N251"/>
      <c r="X251"/>
      <c r="Y251"/>
    </row>
    <row r="252" spans="12:25" x14ac:dyDescent="0.25">
      <c r="L252"/>
      <c r="M252"/>
      <c r="N252"/>
      <c r="X252"/>
      <c r="Y252"/>
    </row>
    <row r="253" spans="12:25" x14ac:dyDescent="0.25">
      <c r="L253"/>
      <c r="M253"/>
      <c r="N253"/>
      <c r="X253"/>
      <c r="Y253"/>
    </row>
    <row r="254" spans="12:25" x14ac:dyDescent="0.25">
      <c r="L254"/>
      <c r="M254"/>
      <c r="N254"/>
      <c r="X254"/>
      <c r="Y254"/>
    </row>
    <row r="255" spans="12:25" x14ac:dyDescent="0.25">
      <c r="L255"/>
      <c r="M255"/>
      <c r="N255"/>
      <c r="X255"/>
      <c r="Y255"/>
    </row>
    <row r="256" spans="12:25" x14ac:dyDescent="0.25">
      <c r="L256"/>
      <c r="M256"/>
      <c r="N256"/>
      <c r="X256"/>
      <c r="Y256"/>
    </row>
    <row r="257" spans="12:25" x14ac:dyDescent="0.25">
      <c r="L257"/>
      <c r="M257"/>
      <c r="N257"/>
      <c r="X257"/>
      <c r="Y257"/>
    </row>
    <row r="258" spans="12:25" x14ac:dyDescent="0.25">
      <c r="L258"/>
      <c r="M258"/>
      <c r="N258"/>
      <c r="X258"/>
      <c r="Y258"/>
    </row>
  </sheetData>
  <phoneticPr fontId="2"/>
  <hyperlinks>
    <hyperlink ref="A1" location="Index!C6" display="Back to Index" xr:uid="{00000000-0004-0000-1800-000000000000}"/>
  </hyperlinks>
  <pageMargins left="0.75" right="0.75" top="1" bottom="1" header="0.5" footer="0.5"/>
  <pageSetup orientation="portrait" horizontalDpi="4294967292" verticalDpi="4294967292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2616-C2DF-41D0-911A-EF72B906A281}">
  <sheetPr codeName="Sheet16">
    <tabColor rgb="FF99FF99"/>
  </sheetPr>
  <dimension ref="A1:Y219"/>
  <sheetViews>
    <sheetView showGridLines="0" showZeros="0" zoomScale="80" zoomScaleNormal="80" workbookViewId="0"/>
  </sheetViews>
  <sheetFormatPr defaultColWidth="10.796875" defaultRowHeight="13.8" x14ac:dyDescent="0.25"/>
  <cols>
    <col min="1" max="2" width="4.59765625" style="34" customWidth="1"/>
    <col min="3" max="3" width="7.796875" style="34" hidden="1" customWidth="1"/>
    <col min="4" max="4" width="17.69921875" style="34" customWidth="1"/>
    <col min="5" max="10" width="8.296875" style="35" customWidth="1"/>
    <col min="11" max="14" width="8.296875" style="6" customWidth="1"/>
    <col min="15" max="15" width="10.796875" style="34"/>
    <col min="16" max="16" width="17.69921875" style="34" customWidth="1"/>
    <col min="17" max="22" width="8.296875" style="35" customWidth="1"/>
    <col min="23" max="25" width="8.296875" style="6" customWidth="1"/>
    <col min="26" max="16384" width="10.796875" style="34"/>
  </cols>
  <sheetData>
    <row r="1" spans="1:25" ht="14.4" x14ac:dyDescent="0.25">
      <c r="A1" s="27" t="s">
        <v>90</v>
      </c>
      <c r="E1"/>
      <c r="Q1"/>
    </row>
    <row r="2" spans="1:25" ht="17.399999999999999" x14ac:dyDescent="0.25">
      <c r="D2" s="191"/>
      <c r="E2"/>
      <c r="F2"/>
      <c r="G2"/>
      <c r="H2"/>
      <c r="I2"/>
      <c r="J2"/>
      <c r="K2"/>
      <c r="L2"/>
      <c r="M2"/>
      <c r="P2" s="191"/>
      <c r="Q2"/>
      <c r="R2"/>
      <c r="S2"/>
      <c r="T2"/>
      <c r="U2"/>
      <c r="V2"/>
      <c r="W2"/>
      <c r="X2"/>
      <c r="Y2"/>
    </row>
    <row r="3" spans="1:25" x14ac:dyDescent="0.25">
      <c r="E3"/>
      <c r="F3"/>
      <c r="G3"/>
      <c r="H3"/>
      <c r="I3"/>
      <c r="J3"/>
      <c r="Q3"/>
      <c r="R3"/>
      <c r="S3"/>
      <c r="T3"/>
      <c r="U3"/>
      <c r="V3"/>
    </row>
    <row r="4" spans="1:25" ht="14.4" thickBot="1" x14ac:dyDescent="0.3">
      <c r="D4" s="36" t="s">
        <v>364</v>
      </c>
      <c r="P4" s="36" t="s">
        <v>395</v>
      </c>
    </row>
    <row r="5" spans="1:25" x14ac:dyDescent="0.25">
      <c r="D5" s="37"/>
      <c r="E5" s="38" t="s">
        <v>531</v>
      </c>
      <c r="F5" s="38" t="s">
        <v>532</v>
      </c>
      <c r="G5" s="38" t="s">
        <v>533</v>
      </c>
      <c r="H5" s="38" t="s">
        <v>534</v>
      </c>
      <c r="I5" s="38" t="s">
        <v>535</v>
      </c>
      <c r="J5" s="38" t="s">
        <v>536</v>
      </c>
      <c r="K5" s="38" t="s">
        <v>537</v>
      </c>
      <c r="L5" s="38" t="s">
        <v>538</v>
      </c>
      <c r="M5" s="39" t="s">
        <v>539</v>
      </c>
      <c r="P5" s="37"/>
      <c r="Q5" s="38" t="s">
        <v>531</v>
      </c>
      <c r="R5" s="38" t="s">
        <v>532</v>
      </c>
      <c r="S5" s="38" t="s">
        <v>533</v>
      </c>
      <c r="T5" s="38" t="s">
        <v>534</v>
      </c>
      <c r="U5" s="38" t="s">
        <v>535</v>
      </c>
      <c r="V5" s="38" t="s">
        <v>536</v>
      </c>
      <c r="W5" s="38" t="s">
        <v>537</v>
      </c>
      <c r="X5" s="38" t="s">
        <v>538</v>
      </c>
      <c r="Y5" s="39" t="s">
        <v>539</v>
      </c>
    </row>
    <row r="6" spans="1:25" hidden="1" x14ac:dyDescent="0.25">
      <c r="C6" s="40" t="s">
        <v>576</v>
      </c>
      <c r="D6" s="41" t="s">
        <v>344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3">
        <v>0</v>
      </c>
      <c r="P6" s="41" t="s">
        <v>344</v>
      </c>
      <c r="Q6" s="42">
        <v>0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0</v>
      </c>
      <c r="Y6" s="43">
        <v>0</v>
      </c>
    </row>
    <row r="7" spans="1:25" x14ac:dyDescent="0.25">
      <c r="C7" s="40" t="s">
        <v>575</v>
      </c>
      <c r="D7" s="41" t="s">
        <v>348</v>
      </c>
      <c r="E7" s="42">
        <v>4.5250000000000004</v>
      </c>
      <c r="F7" s="42">
        <v>3.9969999999999999</v>
      </c>
      <c r="G7" s="42">
        <v>4.4210000000000003</v>
      </c>
      <c r="H7" s="42">
        <v>2.1180000000000003</v>
      </c>
      <c r="I7" s="42">
        <v>2.5549999999999997</v>
      </c>
      <c r="J7" s="42">
        <v>4.0750000000000002</v>
      </c>
      <c r="K7" s="42">
        <v>2.278</v>
      </c>
      <c r="L7" s="42">
        <v>0.42761899999999997</v>
      </c>
      <c r="M7" s="43">
        <v>0.26385700000000001</v>
      </c>
      <c r="P7" s="41" t="s">
        <v>348</v>
      </c>
      <c r="Q7" s="42">
        <v>37.368420099696813</v>
      </c>
      <c r="R7" s="42">
        <v>32.744155570676014</v>
      </c>
      <c r="S7" s="42">
        <v>36.711047342235922</v>
      </c>
      <c r="T7" s="42">
        <v>16.845646297605249</v>
      </c>
      <c r="U7" s="42">
        <v>20.492681130477667</v>
      </c>
      <c r="V7" s="42">
        <v>32.243568590673036</v>
      </c>
      <c r="W7" s="42">
        <v>18.044404572202374</v>
      </c>
      <c r="X7" s="42">
        <v>2.8842919897959529</v>
      </c>
      <c r="Y7" s="43">
        <v>1.7501294753493681</v>
      </c>
    </row>
    <row r="8" spans="1:25" x14ac:dyDescent="0.25">
      <c r="C8" s="40" t="s">
        <v>575</v>
      </c>
      <c r="D8" s="41" t="s">
        <v>349</v>
      </c>
      <c r="E8" s="42">
        <v>26.136988000000013</v>
      </c>
      <c r="F8" s="42">
        <v>13.987174999999999</v>
      </c>
      <c r="G8" s="42">
        <v>22.483000000000008</v>
      </c>
      <c r="H8" s="42">
        <v>28.394449999999999</v>
      </c>
      <c r="I8" s="42">
        <v>24.596119999999992</v>
      </c>
      <c r="J8" s="42">
        <v>20.525290000000002</v>
      </c>
      <c r="K8" s="42">
        <v>25.219000000000001</v>
      </c>
      <c r="L8" s="42">
        <v>37.161173000000005</v>
      </c>
      <c r="M8" s="43">
        <v>27.778289999999998</v>
      </c>
      <c r="P8" s="41" t="s">
        <v>349</v>
      </c>
      <c r="Q8" s="42">
        <v>551.81810233542512</v>
      </c>
      <c r="R8" s="42">
        <v>261.21908377236178</v>
      </c>
      <c r="S8" s="42">
        <v>393.32277567719876</v>
      </c>
      <c r="T8" s="42">
        <v>584.36425511078869</v>
      </c>
      <c r="U8" s="42">
        <v>470.41685072324566</v>
      </c>
      <c r="V8" s="42">
        <v>356.64263185177043</v>
      </c>
      <c r="W8" s="42">
        <v>407.1689733419077</v>
      </c>
      <c r="X8" s="42">
        <v>653.05486633833777</v>
      </c>
      <c r="Y8" s="43">
        <v>443.34658580684044</v>
      </c>
    </row>
    <row r="9" spans="1:25" x14ac:dyDescent="0.25">
      <c r="C9" s="40" t="s">
        <v>575</v>
      </c>
      <c r="D9" s="41" t="s">
        <v>350</v>
      </c>
      <c r="E9" s="42">
        <v>15.401554999999998</v>
      </c>
      <c r="F9" s="42">
        <v>9.6641729999999999</v>
      </c>
      <c r="G9" s="42">
        <v>9.0929479999999998</v>
      </c>
      <c r="H9" s="42">
        <v>12.194443</v>
      </c>
      <c r="I9" s="42">
        <v>12.285983</v>
      </c>
      <c r="J9" s="42">
        <v>11.875684999999999</v>
      </c>
      <c r="K9" s="42">
        <v>11.238376999999998</v>
      </c>
      <c r="L9" s="42">
        <v>6.7825210000000009</v>
      </c>
      <c r="M9" s="43">
        <v>5.3318550000000009</v>
      </c>
      <c r="P9" s="41" t="s">
        <v>350</v>
      </c>
      <c r="Q9" s="42">
        <v>208.11473656892889</v>
      </c>
      <c r="R9" s="42">
        <v>135.60342998437955</v>
      </c>
      <c r="S9" s="42">
        <v>126.43607167781606</v>
      </c>
      <c r="T9" s="42">
        <v>156.15976114520188</v>
      </c>
      <c r="U9" s="42">
        <v>159.33128593936979</v>
      </c>
      <c r="V9" s="42">
        <v>154.27422329907412</v>
      </c>
      <c r="W9" s="42">
        <v>149.29924758827602</v>
      </c>
      <c r="X9" s="42">
        <v>95.431321383448108</v>
      </c>
      <c r="Y9" s="43">
        <v>72.629165282383866</v>
      </c>
    </row>
    <row r="10" spans="1:25" x14ac:dyDescent="0.25">
      <c r="C10" s="40" t="s">
        <v>575</v>
      </c>
      <c r="D10" s="41" t="s">
        <v>351</v>
      </c>
      <c r="E10" s="42">
        <v>0.41799999999999998</v>
      </c>
      <c r="F10" s="42">
        <v>0.255</v>
      </c>
      <c r="G10" s="42">
        <v>0.44900000000000001</v>
      </c>
      <c r="H10" s="42">
        <v>0.24299999999999999</v>
      </c>
      <c r="I10" s="42">
        <v>0.1</v>
      </c>
      <c r="J10" s="42">
        <v>4.4999999999999998E-2</v>
      </c>
      <c r="K10" s="42">
        <v>5.5E-2</v>
      </c>
      <c r="L10" s="42">
        <v>3.4591999999999998E-2</v>
      </c>
      <c r="M10" s="43">
        <v>2.0417000000000001E-2</v>
      </c>
      <c r="P10" s="41" t="s">
        <v>351</v>
      </c>
      <c r="Q10" s="42">
        <v>7.1290133294870781</v>
      </c>
      <c r="R10" s="42">
        <v>4.3567600719315589</v>
      </c>
      <c r="S10" s="42">
        <v>7.4438285305331888</v>
      </c>
      <c r="T10" s="42">
        <v>4.2396269756410287</v>
      </c>
      <c r="U10" s="42">
        <v>1.7098084099293036</v>
      </c>
      <c r="V10" s="42">
        <v>0.75787257770116379</v>
      </c>
      <c r="W10" s="42">
        <v>0.91239437548801228</v>
      </c>
      <c r="X10" s="42">
        <v>0.57002178233099376</v>
      </c>
      <c r="Y10" s="43">
        <v>0.3341977932422957</v>
      </c>
    </row>
    <row r="11" spans="1:25" hidden="1" x14ac:dyDescent="0.25">
      <c r="C11" s="40" t="s">
        <v>576</v>
      </c>
      <c r="D11" s="41" t="s">
        <v>352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3">
        <v>0</v>
      </c>
      <c r="P11" s="41" t="s">
        <v>352</v>
      </c>
      <c r="Q11" s="42">
        <v>0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3">
        <v>0</v>
      </c>
    </row>
    <row r="12" spans="1:25" hidden="1" x14ac:dyDescent="0.25">
      <c r="C12" s="40" t="s">
        <v>576</v>
      </c>
      <c r="D12" s="41" t="s">
        <v>353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3">
        <v>0</v>
      </c>
      <c r="P12" s="41" t="s">
        <v>353</v>
      </c>
      <c r="Q12" s="42">
        <v>0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2">
        <v>0</v>
      </c>
      <c r="Y12" s="43">
        <v>0</v>
      </c>
    </row>
    <row r="13" spans="1:25" hidden="1" x14ac:dyDescent="0.25">
      <c r="C13" s="40" t="s">
        <v>576</v>
      </c>
      <c r="D13" s="41" t="s">
        <v>346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3">
        <v>0</v>
      </c>
      <c r="P13" s="41" t="s">
        <v>346</v>
      </c>
      <c r="Q13" s="42">
        <v>0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3">
        <v>0</v>
      </c>
    </row>
    <row r="14" spans="1:25" hidden="1" x14ac:dyDescent="0.25">
      <c r="C14" s="40" t="s">
        <v>576</v>
      </c>
      <c r="D14" s="41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3">
        <v>0</v>
      </c>
      <c r="P14" s="41">
        <v>0</v>
      </c>
      <c r="Q14" s="42">
        <v>0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3">
        <v>0</v>
      </c>
    </row>
    <row r="15" spans="1:25" hidden="1" x14ac:dyDescent="0.25">
      <c r="C15" s="40" t="s">
        <v>576</v>
      </c>
      <c r="D15" s="41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3">
        <v>0</v>
      </c>
      <c r="P15" s="41">
        <v>0</v>
      </c>
      <c r="Q15" s="42">
        <v>0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3">
        <v>0</v>
      </c>
    </row>
    <row r="16" spans="1:25" hidden="1" x14ac:dyDescent="0.25">
      <c r="C16" s="40" t="s">
        <v>576</v>
      </c>
      <c r="D16" s="41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3">
        <v>0</v>
      </c>
      <c r="P16" s="41">
        <v>0</v>
      </c>
      <c r="Q16" s="42">
        <v>0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3">
        <v>0</v>
      </c>
    </row>
    <row r="17" spans="3:25" hidden="1" x14ac:dyDescent="0.25">
      <c r="C17" s="40" t="s">
        <v>576</v>
      </c>
      <c r="D17" s="41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3">
        <v>0</v>
      </c>
      <c r="P17" s="41">
        <v>0</v>
      </c>
      <c r="Q17" s="42">
        <v>0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3">
        <v>0</v>
      </c>
    </row>
    <row r="18" spans="3:25" hidden="1" x14ac:dyDescent="0.25">
      <c r="C18" s="40" t="s">
        <v>576</v>
      </c>
      <c r="D18" s="41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3">
        <v>0</v>
      </c>
      <c r="P18" s="41">
        <v>0</v>
      </c>
      <c r="Q18" s="42">
        <v>0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3">
        <v>0</v>
      </c>
    </row>
    <row r="19" spans="3:25" hidden="1" x14ac:dyDescent="0.25">
      <c r="C19" s="40" t="s">
        <v>576</v>
      </c>
      <c r="D19" s="41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3">
        <v>0</v>
      </c>
      <c r="P19" s="41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3">
        <v>0</v>
      </c>
    </row>
    <row r="20" spans="3:25" hidden="1" x14ac:dyDescent="0.25">
      <c r="C20" s="40" t="s">
        <v>576</v>
      </c>
      <c r="D20" s="41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3">
        <v>0</v>
      </c>
      <c r="P20" s="41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3">
        <v>0</v>
      </c>
    </row>
    <row r="21" spans="3:25" hidden="1" x14ac:dyDescent="0.25">
      <c r="C21" s="40" t="s">
        <v>576</v>
      </c>
      <c r="D21" s="41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3">
        <v>0</v>
      </c>
      <c r="P21" s="41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3">
        <v>0</v>
      </c>
    </row>
    <row r="22" spans="3:25" hidden="1" x14ac:dyDescent="0.25">
      <c r="C22" s="40" t="s">
        <v>576</v>
      </c>
      <c r="D22" s="41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3">
        <v>0</v>
      </c>
      <c r="P22" s="41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3">
        <v>0</v>
      </c>
    </row>
    <row r="23" spans="3:25" hidden="1" x14ac:dyDescent="0.25">
      <c r="C23" s="40" t="s">
        <v>576</v>
      </c>
      <c r="D23" s="41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3">
        <v>0</v>
      </c>
      <c r="P23" s="41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3">
        <v>0</v>
      </c>
    </row>
    <row r="24" spans="3:25" hidden="1" x14ac:dyDescent="0.25">
      <c r="C24" s="40" t="s">
        <v>576</v>
      </c>
      <c r="D24" s="41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3">
        <v>0</v>
      </c>
      <c r="P24" s="41">
        <v>0</v>
      </c>
      <c r="Q24" s="42">
        <v>0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0</v>
      </c>
      <c r="Y24" s="43">
        <v>0</v>
      </c>
    </row>
    <row r="25" spans="3:25" hidden="1" x14ac:dyDescent="0.25">
      <c r="C25" s="40" t="s">
        <v>576</v>
      </c>
      <c r="D25" s="41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3">
        <v>0</v>
      </c>
      <c r="P25" s="41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3">
        <v>0</v>
      </c>
    </row>
    <row r="26" spans="3:25" ht="14.4" thickBot="1" x14ac:dyDescent="0.3">
      <c r="C26"/>
      <c r="D26" s="44" t="s">
        <v>91</v>
      </c>
      <c r="E26" s="45">
        <v>46.481543000000009</v>
      </c>
      <c r="F26" s="45">
        <v>27.903347999999998</v>
      </c>
      <c r="G26" s="45">
        <v>36.445948000000001</v>
      </c>
      <c r="H26" s="45">
        <v>42.949893000000003</v>
      </c>
      <c r="I26" s="45">
        <v>39.537102999999995</v>
      </c>
      <c r="J26" s="45">
        <v>36.520975</v>
      </c>
      <c r="K26" s="45">
        <v>38.790376999999999</v>
      </c>
      <c r="L26" s="45">
        <v>44.405905000000011</v>
      </c>
      <c r="M26" s="46">
        <v>33.394419000000006</v>
      </c>
      <c r="P26" s="44" t="s">
        <v>91</v>
      </c>
      <c r="Q26" s="45">
        <v>804.4302723335378</v>
      </c>
      <c r="R26" s="45">
        <v>433.92342939934889</v>
      </c>
      <c r="S26" s="45">
        <v>563.91372322778398</v>
      </c>
      <c r="T26" s="45">
        <v>761.60928952923689</v>
      </c>
      <c r="U26" s="45">
        <v>651.95062620302247</v>
      </c>
      <c r="V26" s="45">
        <v>543.91829631921871</v>
      </c>
      <c r="W26" s="45">
        <v>575.42501987787409</v>
      </c>
      <c r="X26" s="45">
        <v>751.94050149391285</v>
      </c>
      <c r="Y26" s="46">
        <v>518.060078357816</v>
      </c>
    </row>
    <row r="27" spans="3:25" x14ac:dyDescent="0.25">
      <c r="D27" s="47"/>
      <c r="E27" s="48"/>
      <c r="F27" s="48"/>
      <c r="G27" s="48"/>
      <c r="H27" s="48"/>
      <c r="I27" s="48"/>
      <c r="J27" s="48"/>
      <c r="K27" s="48"/>
      <c r="L27" s="48"/>
      <c r="M27" s="48"/>
      <c r="P27" s="47"/>
      <c r="Q27" s="48"/>
      <c r="R27" s="48"/>
      <c r="S27" s="48"/>
      <c r="T27" s="48"/>
      <c r="U27" s="48"/>
      <c r="V27" s="48"/>
      <c r="W27" s="48"/>
      <c r="X27" s="48"/>
      <c r="Y27" s="48"/>
    </row>
    <row r="28" spans="3:25" x14ac:dyDescent="0.25">
      <c r="D28" s="47"/>
      <c r="E28" s="48"/>
      <c r="F28" s="48"/>
      <c r="G28" s="48"/>
      <c r="H28" s="48"/>
      <c r="I28" s="48"/>
      <c r="J28" s="48"/>
      <c r="K28" s="48"/>
      <c r="L28" s="48"/>
      <c r="M28" s="48"/>
      <c r="P28" s="47"/>
      <c r="Q28" s="48"/>
      <c r="R28" s="48"/>
      <c r="S28" s="48"/>
      <c r="T28" s="48"/>
      <c r="U28" s="48"/>
      <c r="V28" s="48"/>
      <c r="W28" s="48"/>
      <c r="X28" s="48"/>
      <c r="Y28" s="48"/>
    </row>
    <row r="29" spans="3:25" ht="14.4" thickBot="1" x14ac:dyDescent="0.3">
      <c r="D29" s="36" t="s">
        <v>361</v>
      </c>
      <c r="K29" s="35"/>
      <c r="L29" s="35"/>
      <c r="M29" s="35"/>
      <c r="P29" s="36" t="s">
        <v>362</v>
      </c>
      <c r="W29" s="35"/>
      <c r="X29" s="35"/>
      <c r="Y29" s="35"/>
    </row>
    <row r="30" spans="3:25" x14ac:dyDescent="0.25">
      <c r="D30" s="37"/>
      <c r="E30" s="38" t="s">
        <v>531</v>
      </c>
      <c r="F30" s="38" t="s">
        <v>532</v>
      </c>
      <c r="G30" s="38" t="s">
        <v>533</v>
      </c>
      <c r="H30" s="38" t="s">
        <v>534</v>
      </c>
      <c r="I30" s="38" t="s">
        <v>535</v>
      </c>
      <c r="J30" s="38" t="s">
        <v>536</v>
      </c>
      <c r="K30" s="38" t="s">
        <v>537</v>
      </c>
      <c r="L30" s="38" t="s">
        <v>538</v>
      </c>
      <c r="M30" s="39" t="s">
        <v>539</v>
      </c>
      <c r="P30" s="37"/>
      <c r="Q30" s="38" t="s">
        <v>531</v>
      </c>
      <c r="R30" s="38" t="s">
        <v>532</v>
      </c>
      <c r="S30" s="38" t="s">
        <v>533</v>
      </c>
      <c r="T30" s="38" t="s">
        <v>534</v>
      </c>
      <c r="U30" s="38" t="s">
        <v>535</v>
      </c>
      <c r="V30" s="38" t="s">
        <v>536</v>
      </c>
      <c r="W30" s="38" t="s">
        <v>537</v>
      </c>
      <c r="X30" s="38" t="s">
        <v>538</v>
      </c>
      <c r="Y30" s="39" t="s">
        <v>539</v>
      </c>
    </row>
    <row r="31" spans="3:25" hidden="1" x14ac:dyDescent="0.25">
      <c r="C31" s="40" t="s">
        <v>576</v>
      </c>
      <c r="D31" s="41" t="s">
        <v>344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50">
        <v>0</v>
      </c>
      <c r="P31" s="41" t="s">
        <v>344</v>
      </c>
      <c r="Q31" s="49">
        <v>0</v>
      </c>
      <c r="R31" s="49">
        <v>0</v>
      </c>
      <c r="S31" s="49">
        <v>0</v>
      </c>
      <c r="T31" s="49">
        <v>0</v>
      </c>
      <c r="U31" s="49">
        <v>0</v>
      </c>
      <c r="V31" s="49">
        <v>0</v>
      </c>
      <c r="W31" s="49">
        <v>0</v>
      </c>
      <c r="X31" s="49">
        <v>0</v>
      </c>
      <c r="Y31" s="50">
        <v>0</v>
      </c>
    </row>
    <row r="32" spans="3:25" x14ac:dyDescent="0.25">
      <c r="C32" s="40" t="s">
        <v>575</v>
      </c>
      <c r="D32" s="41" t="s">
        <v>348</v>
      </c>
      <c r="E32" s="49">
        <v>9.7350468765634551E-2</v>
      </c>
      <c r="F32" s="49">
        <v>0.14324445941039046</v>
      </c>
      <c r="G32" s="49">
        <v>0.12130292234406964</v>
      </c>
      <c r="H32" s="49">
        <v>4.9313277683834977E-2</v>
      </c>
      <c r="I32" s="49">
        <v>6.4622843003949992E-2</v>
      </c>
      <c r="J32" s="49">
        <v>0.11157971549226164</v>
      </c>
      <c r="K32" s="49">
        <v>5.8725905138792542E-2</v>
      </c>
      <c r="L32" s="49">
        <v>9.629777841483016E-3</v>
      </c>
      <c r="M32" s="50">
        <v>7.9012304421286674E-3</v>
      </c>
      <c r="P32" s="41" t="s">
        <v>348</v>
      </c>
      <c r="Q32" s="49">
        <v>4.6453274304678195E-2</v>
      </c>
      <c r="R32" s="49">
        <v>7.5460676589880274E-2</v>
      </c>
      <c r="S32" s="49">
        <v>6.5100468085978955E-2</v>
      </c>
      <c r="T32" s="49">
        <v>2.2118488481170991E-2</v>
      </c>
      <c r="U32" s="49">
        <v>3.1432872838588373E-2</v>
      </c>
      <c r="V32" s="49">
        <v>5.9280169115233615E-2</v>
      </c>
      <c r="W32" s="49">
        <v>3.1358394141485273E-2</v>
      </c>
      <c r="X32" s="49">
        <v>3.8357981569892893E-3</v>
      </c>
      <c r="Y32" s="50">
        <v>3.378236518237526E-3</v>
      </c>
    </row>
    <row r="33" spans="3:25" x14ac:dyDescent="0.25">
      <c r="C33" s="40" t="s">
        <v>575</v>
      </c>
      <c r="D33" s="41" t="s">
        <v>349</v>
      </c>
      <c r="E33" s="49">
        <v>0.56230895777276602</v>
      </c>
      <c r="F33" s="49">
        <v>0.50127228460183348</v>
      </c>
      <c r="G33" s="49">
        <v>0.6168861350512822</v>
      </c>
      <c r="H33" s="49">
        <v>0.66110641998572606</v>
      </c>
      <c r="I33" s="49">
        <v>0.62210223141538712</v>
      </c>
      <c r="J33" s="49">
        <v>0.56201374689476391</v>
      </c>
      <c r="K33" s="49">
        <v>0.65013547045443776</v>
      </c>
      <c r="L33" s="49">
        <v>0.8368520583017055</v>
      </c>
      <c r="M33" s="50">
        <v>0.83182432369911852</v>
      </c>
      <c r="P33" s="41" t="s">
        <v>349</v>
      </c>
      <c r="Q33" s="49">
        <v>0.68597381440491956</v>
      </c>
      <c r="R33" s="49">
        <v>0.60199349948434411</v>
      </c>
      <c r="S33" s="49">
        <v>0.69748750469461851</v>
      </c>
      <c r="T33" s="49">
        <v>0.76727564007523297</v>
      </c>
      <c r="U33" s="49">
        <v>0.72155287811128543</v>
      </c>
      <c r="V33" s="49">
        <v>0.65569155195776208</v>
      </c>
      <c r="W33" s="49">
        <v>0.70759692275515518</v>
      </c>
      <c r="X33" s="49">
        <v>0.86849273983897035</v>
      </c>
      <c r="Y33" s="50">
        <v>0.85578218497783554</v>
      </c>
    </row>
    <row r="34" spans="3:25" x14ac:dyDescent="0.25">
      <c r="C34" s="40" t="s">
        <v>575</v>
      </c>
      <c r="D34" s="41" t="s">
        <v>350</v>
      </c>
      <c r="E34" s="49">
        <v>0.33134775667838728</v>
      </c>
      <c r="F34" s="49">
        <v>0.34634456768413602</v>
      </c>
      <c r="G34" s="49">
        <v>0.24949132891261327</v>
      </c>
      <c r="H34" s="49">
        <v>0.2839225466754946</v>
      </c>
      <c r="I34" s="49">
        <v>0.3107456557957724</v>
      </c>
      <c r="J34" s="49">
        <v>0.32517436897563656</v>
      </c>
      <c r="K34" s="49">
        <v>0.28972074697804556</v>
      </c>
      <c r="L34" s="49">
        <v>0.15273916836060428</v>
      </c>
      <c r="M34" s="50">
        <v>0.15966305627296584</v>
      </c>
      <c r="P34" s="41" t="s">
        <v>350</v>
      </c>
      <c r="Q34" s="49">
        <v>0.25871072201847606</v>
      </c>
      <c r="R34" s="49">
        <v>0.31250543482311216</v>
      </c>
      <c r="S34" s="49">
        <v>0.22421173039398479</v>
      </c>
      <c r="T34" s="49">
        <v>0.20503920224204036</v>
      </c>
      <c r="U34" s="49">
        <v>0.24439164491231397</v>
      </c>
      <c r="V34" s="49">
        <v>0.28363492153706216</v>
      </c>
      <c r="W34" s="49">
        <v>0.25945908229705184</v>
      </c>
      <c r="X34" s="49">
        <v>0.12691339433618826</v>
      </c>
      <c r="Y34" s="50">
        <v>0.1401944838378765</v>
      </c>
    </row>
    <row r="35" spans="3:25" x14ac:dyDescent="0.25">
      <c r="C35" s="40" t="s">
        <v>575</v>
      </c>
      <c r="D35" s="41" t="s">
        <v>351</v>
      </c>
      <c r="E35" s="49">
        <v>8.9928167832122076E-3</v>
      </c>
      <c r="F35" s="49">
        <v>9.1386883036401224E-3</v>
      </c>
      <c r="G35" s="49">
        <v>1.231961369203512E-2</v>
      </c>
      <c r="H35" s="49">
        <v>5.657755654944239E-3</v>
      </c>
      <c r="I35" s="49">
        <v>2.5292697848904107E-3</v>
      </c>
      <c r="J35" s="49">
        <v>1.2321686373378586E-3</v>
      </c>
      <c r="K35" s="49">
        <v>1.4178774287241394E-3</v>
      </c>
      <c r="L35" s="49">
        <v>7.7899549620709201E-4</v>
      </c>
      <c r="M35" s="50">
        <v>6.1138958578677461E-4</v>
      </c>
      <c r="P35" s="41" t="s">
        <v>351</v>
      </c>
      <c r="Q35" s="49">
        <v>8.8621892719263594E-3</v>
      </c>
      <c r="R35" s="49">
        <v>1.0040389102663411E-2</v>
      </c>
      <c r="S35" s="49">
        <v>1.3200296825417695E-2</v>
      </c>
      <c r="T35" s="49">
        <v>5.5666692015555784E-3</v>
      </c>
      <c r="U35" s="49">
        <v>2.6226041378122032E-3</v>
      </c>
      <c r="V35" s="49">
        <v>1.3933573899422168E-3</v>
      </c>
      <c r="W35" s="49">
        <v>1.5856008063077536E-3</v>
      </c>
      <c r="X35" s="49">
        <v>7.5806766785205314E-4</v>
      </c>
      <c r="Y35" s="50">
        <v>6.4509466605043152E-4</v>
      </c>
    </row>
    <row r="36" spans="3:25" hidden="1" x14ac:dyDescent="0.25">
      <c r="C36" s="40" t="s">
        <v>576</v>
      </c>
      <c r="D36" s="41" t="s">
        <v>352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50">
        <v>0</v>
      </c>
      <c r="P36" s="41" t="s">
        <v>352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50">
        <v>0</v>
      </c>
    </row>
    <row r="37" spans="3:25" hidden="1" x14ac:dyDescent="0.25">
      <c r="C37" s="40" t="s">
        <v>576</v>
      </c>
      <c r="D37" s="41" t="s">
        <v>353</v>
      </c>
      <c r="E37" s="49">
        <v>0</v>
      </c>
      <c r="F37" s="49">
        <v>0</v>
      </c>
      <c r="G37" s="49">
        <v>0</v>
      </c>
      <c r="H37" s="49">
        <v>0</v>
      </c>
      <c r="I37" s="49">
        <v>0</v>
      </c>
      <c r="J37" s="49">
        <v>0</v>
      </c>
      <c r="K37" s="49">
        <v>0</v>
      </c>
      <c r="L37" s="49">
        <v>0</v>
      </c>
      <c r="M37" s="50">
        <v>0</v>
      </c>
      <c r="P37" s="41" t="s">
        <v>353</v>
      </c>
      <c r="Q37" s="49">
        <v>0</v>
      </c>
      <c r="R37" s="49">
        <v>0</v>
      </c>
      <c r="S37" s="49">
        <v>0</v>
      </c>
      <c r="T37" s="49">
        <v>0</v>
      </c>
      <c r="U37" s="49">
        <v>0</v>
      </c>
      <c r="V37" s="49">
        <v>0</v>
      </c>
      <c r="W37" s="49">
        <v>0</v>
      </c>
      <c r="X37" s="49">
        <v>0</v>
      </c>
      <c r="Y37" s="50">
        <v>0</v>
      </c>
    </row>
    <row r="38" spans="3:25" hidden="1" x14ac:dyDescent="0.25">
      <c r="C38" s="40" t="s">
        <v>576</v>
      </c>
      <c r="D38" s="41" t="s">
        <v>346</v>
      </c>
      <c r="E38" s="49">
        <v>0</v>
      </c>
      <c r="F38" s="49">
        <v>0</v>
      </c>
      <c r="G38" s="49">
        <v>0</v>
      </c>
      <c r="H38" s="49">
        <v>0</v>
      </c>
      <c r="I38" s="49">
        <v>0</v>
      </c>
      <c r="J38" s="49">
        <v>0</v>
      </c>
      <c r="K38" s="49">
        <v>0</v>
      </c>
      <c r="L38" s="49">
        <v>0</v>
      </c>
      <c r="M38" s="50">
        <v>0</v>
      </c>
      <c r="P38" s="41" t="s">
        <v>346</v>
      </c>
      <c r="Q38" s="49">
        <v>0</v>
      </c>
      <c r="R38" s="49">
        <v>0</v>
      </c>
      <c r="S38" s="49">
        <v>0</v>
      </c>
      <c r="T38" s="49">
        <v>0</v>
      </c>
      <c r="U38" s="49">
        <v>0</v>
      </c>
      <c r="V38" s="49">
        <v>0</v>
      </c>
      <c r="W38" s="49">
        <v>0</v>
      </c>
      <c r="X38" s="49">
        <v>0</v>
      </c>
      <c r="Y38" s="50">
        <v>0</v>
      </c>
    </row>
    <row r="39" spans="3:25" hidden="1" x14ac:dyDescent="0.25">
      <c r="C39" s="40" t="s">
        <v>576</v>
      </c>
      <c r="D39" s="41">
        <v>0</v>
      </c>
      <c r="E39" s="49">
        <v>0</v>
      </c>
      <c r="F39" s="49">
        <v>0</v>
      </c>
      <c r="G39" s="49">
        <v>0</v>
      </c>
      <c r="H39" s="49">
        <v>0</v>
      </c>
      <c r="I39" s="49">
        <v>0</v>
      </c>
      <c r="J39" s="49">
        <v>0</v>
      </c>
      <c r="K39" s="49">
        <v>0</v>
      </c>
      <c r="L39" s="49">
        <v>0</v>
      </c>
      <c r="M39" s="50">
        <v>0</v>
      </c>
      <c r="P39" s="41">
        <v>0</v>
      </c>
      <c r="Q39" s="49">
        <v>0</v>
      </c>
      <c r="R39" s="49">
        <v>0</v>
      </c>
      <c r="S39" s="49">
        <v>0</v>
      </c>
      <c r="T39" s="49">
        <v>0</v>
      </c>
      <c r="U39" s="49">
        <v>0</v>
      </c>
      <c r="V39" s="49">
        <v>0</v>
      </c>
      <c r="W39" s="49">
        <v>0</v>
      </c>
      <c r="X39" s="49">
        <v>0</v>
      </c>
      <c r="Y39" s="50">
        <v>0</v>
      </c>
    </row>
    <row r="40" spans="3:25" hidden="1" x14ac:dyDescent="0.25">
      <c r="C40" s="40" t="s">
        <v>576</v>
      </c>
      <c r="D40" s="41">
        <v>0</v>
      </c>
      <c r="E40" s="49">
        <v>0</v>
      </c>
      <c r="F40" s="49">
        <v>0</v>
      </c>
      <c r="G40" s="49">
        <v>0</v>
      </c>
      <c r="H40" s="49">
        <v>0</v>
      </c>
      <c r="I40" s="49">
        <v>0</v>
      </c>
      <c r="J40" s="49">
        <v>0</v>
      </c>
      <c r="K40" s="49">
        <v>0</v>
      </c>
      <c r="L40" s="49">
        <v>0</v>
      </c>
      <c r="M40" s="50">
        <v>0</v>
      </c>
      <c r="P40" s="41">
        <v>0</v>
      </c>
      <c r="Q40" s="49">
        <v>0</v>
      </c>
      <c r="R40" s="49">
        <v>0</v>
      </c>
      <c r="S40" s="49">
        <v>0</v>
      </c>
      <c r="T40" s="49">
        <v>0</v>
      </c>
      <c r="U40" s="49">
        <v>0</v>
      </c>
      <c r="V40" s="49">
        <v>0</v>
      </c>
      <c r="W40" s="49">
        <v>0</v>
      </c>
      <c r="X40" s="49">
        <v>0</v>
      </c>
      <c r="Y40" s="50">
        <v>0</v>
      </c>
    </row>
    <row r="41" spans="3:25" hidden="1" x14ac:dyDescent="0.25">
      <c r="C41" s="40" t="s">
        <v>576</v>
      </c>
      <c r="D41" s="41">
        <v>0</v>
      </c>
      <c r="E41" s="49">
        <v>0</v>
      </c>
      <c r="F41" s="49">
        <v>0</v>
      </c>
      <c r="G41" s="49">
        <v>0</v>
      </c>
      <c r="H41" s="49">
        <v>0</v>
      </c>
      <c r="I41" s="49">
        <v>0</v>
      </c>
      <c r="J41" s="49">
        <v>0</v>
      </c>
      <c r="K41" s="49">
        <v>0</v>
      </c>
      <c r="L41" s="49">
        <v>0</v>
      </c>
      <c r="M41" s="50">
        <v>0</v>
      </c>
      <c r="P41" s="41">
        <v>0</v>
      </c>
      <c r="Q41" s="49">
        <v>0</v>
      </c>
      <c r="R41" s="49">
        <v>0</v>
      </c>
      <c r="S41" s="49">
        <v>0</v>
      </c>
      <c r="T41" s="49">
        <v>0</v>
      </c>
      <c r="U41" s="49">
        <v>0</v>
      </c>
      <c r="V41" s="49">
        <v>0</v>
      </c>
      <c r="W41" s="49">
        <v>0</v>
      </c>
      <c r="X41" s="49">
        <v>0</v>
      </c>
      <c r="Y41" s="50">
        <v>0</v>
      </c>
    </row>
    <row r="42" spans="3:25" hidden="1" x14ac:dyDescent="0.25">
      <c r="C42" s="40" t="s">
        <v>576</v>
      </c>
      <c r="D42" s="41">
        <v>0</v>
      </c>
      <c r="E42" s="49">
        <v>0</v>
      </c>
      <c r="F42" s="49">
        <v>0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49">
        <v>0</v>
      </c>
      <c r="M42" s="50">
        <v>0</v>
      </c>
      <c r="P42" s="41">
        <v>0</v>
      </c>
      <c r="Q42" s="49">
        <v>0</v>
      </c>
      <c r="R42" s="49">
        <v>0</v>
      </c>
      <c r="S42" s="49">
        <v>0</v>
      </c>
      <c r="T42" s="49">
        <v>0</v>
      </c>
      <c r="U42" s="49">
        <v>0</v>
      </c>
      <c r="V42" s="49">
        <v>0</v>
      </c>
      <c r="W42" s="49">
        <v>0</v>
      </c>
      <c r="X42" s="49">
        <v>0</v>
      </c>
      <c r="Y42" s="50">
        <v>0</v>
      </c>
    </row>
    <row r="43" spans="3:25" hidden="1" x14ac:dyDescent="0.25">
      <c r="C43" s="40" t="s">
        <v>576</v>
      </c>
      <c r="D43" s="41">
        <v>0</v>
      </c>
      <c r="E43" s="49">
        <v>0</v>
      </c>
      <c r="F43" s="49">
        <v>0</v>
      </c>
      <c r="G43" s="49">
        <v>0</v>
      </c>
      <c r="H43" s="49">
        <v>0</v>
      </c>
      <c r="I43" s="49">
        <v>0</v>
      </c>
      <c r="J43" s="49">
        <v>0</v>
      </c>
      <c r="K43" s="49">
        <v>0</v>
      </c>
      <c r="L43" s="49">
        <v>0</v>
      </c>
      <c r="M43" s="50">
        <v>0</v>
      </c>
      <c r="P43" s="41">
        <v>0</v>
      </c>
      <c r="Q43" s="49">
        <v>0</v>
      </c>
      <c r="R43" s="49">
        <v>0</v>
      </c>
      <c r="S43" s="49">
        <v>0</v>
      </c>
      <c r="T43" s="49">
        <v>0</v>
      </c>
      <c r="U43" s="49">
        <v>0</v>
      </c>
      <c r="V43" s="49">
        <v>0</v>
      </c>
      <c r="W43" s="49">
        <v>0</v>
      </c>
      <c r="X43" s="49">
        <v>0</v>
      </c>
      <c r="Y43" s="50">
        <v>0</v>
      </c>
    </row>
    <row r="44" spans="3:25" hidden="1" x14ac:dyDescent="0.25">
      <c r="C44" s="40" t="s">
        <v>576</v>
      </c>
      <c r="D44" s="41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50">
        <v>0</v>
      </c>
      <c r="P44" s="41">
        <v>0</v>
      </c>
      <c r="Q44" s="49">
        <v>0</v>
      </c>
      <c r="R44" s="49">
        <v>0</v>
      </c>
      <c r="S44" s="49">
        <v>0</v>
      </c>
      <c r="T44" s="49">
        <v>0</v>
      </c>
      <c r="U44" s="49">
        <v>0</v>
      </c>
      <c r="V44" s="49">
        <v>0</v>
      </c>
      <c r="W44" s="49">
        <v>0</v>
      </c>
      <c r="X44" s="49">
        <v>0</v>
      </c>
      <c r="Y44" s="50">
        <v>0</v>
      </c>
    </row>
    <row r="45" spans="3:25" hidden="1" x14ac:dyDescent="0.25">
      <c r="C45" s="40" t="s">
        <v>576</v>
      </c>
      <c r="D45" s="41">
        <v>0</v>
      </c>
      <c r="E45" s="49">
        <v>0</v>
      </c>
      <c r="F45" s="49">
        <v>0</v>
      </c>
      <c r="G45" s="49">
        <v>0</v>
      </c>
      <c r="H45" s="49">
        <v>0</v>
      </c>
      <c r="I45" s="49">
        <v>0</v>
      </c>
      <c r="J45" s="49">
        <v>0</v>
      </c>
      <c r="K45" s="49">
        <v>0</v>
      </c>
      <c r="L45" s="49">
        <v>0</v>
      </c>
      <c r="M45" s="50">
        <v>0</v>
      </c>
      <c r="P45" s="41">
        <v>0</v>
      </c>
      <c r="Q45" s="49">
        <v>0</v>
      </c>
      <c r="R45" s="49">
        <v>0</v>
      </c>
      <c r="S45" s="49">
        <v>0</v>
      </c>
      <c r="T45" s="49">
        <v>0</v>
      </c>
      <c r="U45" s="49">
        <v>0</v>
      </c>
      <c r="V45" s="49">
        <v>0</v>
      </c>
      <c r="W45" s="49">
        <v>0</v>
      </c>
      <c r="X45" s="49">
        <v>0</v>
      </c>
      <c r="Y45" s="50">
        <v>0</v>
      </c>
    </row>
    <row r="46" spans="3:25" hidden="1" x14ac:dyDescent="0.25">
      <c r="C46" s="40" t="s">
        <v>576</v>
      </c>
      <c r="D46" s="41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50">
        <v>0</v>
      </c>
      <c r="P46" s="41">
        <v>0</v>
      </c>
      <c r="Q46" s="49">
        <v>0</v>
      </c>
      <c r="R46" s="49">
        <v>0</v>
      </c>
      <c r="S46" s="49">
        <v>0</v>
      </c>
      <c r="T46" s="49">
        <v>0</v>
      </c>
      <c r="U46" s="49">
        <v>0</v>
      </c>
      <c r="V46" s="49">
        <v>0</v>
      </c>
      <c r="W46" s="49">
        <v>0</v>
      </c>
      <c r="X46" s="49">
        <v>0</v>
      </c>
      <c r="Y46" s="50">
        <v>0</v>
      </c>
    </row>
    <row r="47" spans="3:25" hidden="1" x14ac:dyDescent="0.25">
      <c r="C47" s="40" t="s">
        <v>576</v>
      </c>
      <c r="D47" s="41">
        <v>0</v>
      </c>
      <c r="E47" s="49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50">
        <v>0</v>
      </c>
      <c r="P47" s="41">
        <v>0</v>
      </c>
      <c r="Q47" s="49">
        <v>0</v>
      </c>
      <c r="R47" s="49">
        <v>0</v>
      </c>
      <c r="S47" s="49">
        <v>0</v>
      </c>
      <c r="T47" s="49">
        <v>0</v>
      </c>
      <c r="U47" s="49">
        <v>0</v>
      </c>
      <c r="V47" s="49">
        <v>0</v>
      </c>
      <c r="W47" s="49">
        <v>0</v>
      </c>
      <c r="X47" s="49">
        <v>0</v>
      </c>
      <c r="Y47" s="50">
        <v>0</v>
      </c>
    </row>
    <row r="48" spans="3:25" hidden="1" x14ac:dyDescent="0.25">
      <c r="C48" s="40" t="s">
        <v>576</v>
      </c>
      <c r="D48" s="41">
        <v>0</v>
      </c>
      <c r="E48" s="49">
        <v>0</v>
      </c>
      <c r="F48" s="49">
        <v>0</v>
      </c>
      <c r="G48" s="49">
        <v>0</v>
      </c>
      <c r="H48" s="49">
        <v>0</v>
      </c>
      <c r="I48" s="49">
        <v>0</v>
      </c>
      <c r="J48" s="49">
        <v>0</v>
      </c>
      <c r="K48" s="49">
        <v>0</v>
      </c>
      <c r="L48" s="49">
        <v>0</v>
      </c>
      <c r="M48" s="50">
        <v>0</v>
      </c>
      <c r="P48" s="41">
        <v>0</v>
      </c>
      <c r="Q48" s="49">
        <v>0</v>
      </c>
      <c r="R48" s="49">
        <v>0</v>
      </c>
      <c r="S48" s="49">
        <v>0</v>
      </c>
      <c r="T48" s="49">
        <v>0</v>
      </c>
      <c r="U48" s="49">
        <v>0</v>
      </c>
      <c r="V48" s="49">
        <v>0</v>
      </c>
      <c r="W48" s="49">
        <v>0</v>
      </c>
      <c r="X48" s="49">
        <v>0</v>
      </c>
      <c r="Y48" s="50">
        <v>0</v>
      </c>
    </row>
    <row r="49" spans="3:25" hidden="1" x14ac:dyDescent="0.25">
      <c r="C49" s="40" t="s">
        <v>576</v>
      </c>
      <c r="D49" s="41">
        <v>0</v>
      </c>
      <c r="E49" s="49">
        <v>0</v>
      </c>
      <c r="F49" s="49">
        <v>0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49">
        <v>0</v>
      </c>
      <c r="M49" s="50">
        <v>0</v>
      </c>
      <c r="P49" s="41">
        <v>0</v>
      </c>
      <c r="Q49" s="49">
        <v>0</v>
      </c>
      <c r="R49" s="49">
        <v>0</v>
      </c>
      <c r="S49" s="49">
        <v>0</v>
      </c>
      <c r="T49" s="49">
        <v>0</v>
      </c>
      <c r="U49" s="49">
        <v>0</v>
      </c>
      <c r="V49" s="49">
        <v>0</v>
      </c>
      <c r="W49" s="49">
        <v>0</v>
      </c>
      <c r="X49" s="49">
        <v>0</v>
      </c>
      <c r="Y49" s="50">
        <v>0</v>
      </c>
    </row>
    <row r="50" spans="3:25" hidden="1" x14ac:dyDescent="0.25">
      <c r="C50" s="40" t="s">
        <v>576</v>
      </c>
      <c r="D50" s="41">
        <v>0</v>
      </c>
      <c r="E50" s="49">
        <v>0</v>
      </c>
      <c r="F50" s="49">
        <v>0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49">
        <v>0</v>
      </c>
      <c r="M50" s="50">
        <v>0</v>
      </c>
      <c r="P50" s="41">
        <v>0</v>
      </c>
      <c r="Q50" s="49">
        <v>0</v>
      </c>
      <c r="R50" s="49">
        <v>0</v>
      </c>
      <c r="S50" s="49">
        <v>0</v>
      </c>
      <c r="T50" s="49">
        <v>0</v>
      </c>
      <c r="U50" s="49">
        <v>0</v>
      </c>
      <c r="V50" s="49">
        <v>0</v>
      </c>
      <c r="W50" s="49">
        <v>0</v>
      </c>
      <c r="X50" s="49">
        <v>0</v>
      </c>
      <c r="Y50" s="50">
        <v>0</v>
      </c>
    </row>
    <row r="51" spans="3:25" ht="14.4" thickBot="1" x14ac:dyDescent="0.3">
      <c r="C51" s="186">
        <v>0</v>
      </c>
      <c r="D51" s="51" t="s">
        <v>91</v>
      </c>
      <c r="E51" s="52">
        <v>1.0000000000000002</v>
      </c>
      <c r="F51" s="52">
        <v>1</v>
      </c>
      <c r="G51" s="52">
        <v>1.0000000000000002</v>
      </c>
      <c r="H51" s="52">
        <v>0.99999999999999978</v>
      </c>
      <c r="I51" s="52">
        <v>1</v>
      </c>
      <c r="J51" s="52">
        <v>1</v>
      </c>
      <c r="K51" s="52">
        <v>1</v>
      </c>
      <c r="L51" s="52">
        <v>0.99999999999999989</v>
      </c>
      <c r="M51" s="53">
        <v>0.99999999999999978</v>
      </c>
      <c r="P51" s="51" t="s">
        <v>91</v>
      </c>
      <c r="Q51" s="52">
        <v>1</v>
      </c>
      <c r="R51" s="52">
        <v>0.99999999999999989</v>
      </c>
      <c r="S51" s="52">
        <v>0.99999999999999989</v>
      </c>
      <c r="T51" s="52">
        <v>0.99999999999999989</v>
      </c>
      <c r="U51" s="52">
        <v>1</v>
      </c>
      <c r="V51" s="52">
        <v>1</v>
      </c>
      <c r="W51" s="52">
        <v>1</v>
      </c>
      <c r="X51" s="52">
        <v>1</v>
      </c>
      <c r="Y51" s="53">
        <v>1</v>
      </c>
    </row>
    <row r="52" spans="3:25" x14ac:dyDescent="0.25">
      <c r="D52" s="47"/>
      <c r="E52" s="54"/>
      <c r="F52" s="54"/>
      <c r="G52" s="54"/>
      <c r="H52" s="54"/>
      <c r="I52" s="54"/>
      <c r="J52" s="54"/>
      <c r="K52" s="54"/>
      <c r="L52" s="54"/>
      <c r="M52" s="54"/>
      <c r="P52" s="47"/>
      <c r="Q52" s="54"/>
      <c r="R52" s="54"/>
      <c r="S52" s="54"/>
      <c r="T52" s="54"/>
      <c r="U52" s="54"/>
      <c r="V52" s="54"/>
      <c r="W52" s="54"/>
      <c r="X52" s="54"/>
      <c r="Y52" s="54"/>
    </row>
    <row r="53" spans="3:25" x14ac:dyDescent="0.25">
      <c r="K53" s="35"/>
      <c r="L53" s="35"/>
      <c r="M53" s="35"/>
      <c r="W53" s="35"/>
      <c r="X53" s="35"/>
      <c r="Y53" s="35"/>
    </row>
    <row r="54" spans="3:25" ht="14.4" thickBot="1" x14ac:dyDescent="0.3">
      <c r="D54" s="36" t="s">
        <v>404</v>
      </c>
      <c r="E54" s="34"/>
      <c r="F54" s="34"/>
      <c r="G54" s="34"/>
      <c r="H54" s="34"/>
      <c r="I54" s="34"/>
      <c r="J54" s="34"/>
      <c r="K54" s="34"/>
      <c r="L54" s="34"/>
      <c r="M54" s="34"/>
      <c r="P54" s="36" t="s">
        <v>405</v>
      </c>
      <c r="Q54" s="34"/>
      <c r="R54" s="34"/>
      <c r="S54" s="34"/>
      <c r="T54" s="34"/>
      <c r="U54" s="34"/>
      <c r="V54" s="34"/>
      <c r="W54" s="34"/>
      <c r="X54" s="34"/>
      <c r="Y54" s="34"/>
    </row>
    <row r="55" spans="3:25" x14ac:dyDescent="0.25">
      <c r="D55" s="37"/>
      <c r="E55" s="38" t="s">
        <v>531</v>
      </c>
      <c r="F55" s="38" t="s">
        <v>532</v>
      </c>
      <c r="G55" s="38" t="s">
        <v>533</v>
      </c>
      <c r="H55" s="38" t="s">
        <v>534</v>
      </c>
      <c r="I55" s="38" t="s">
        <v>535</v>
      </c>
      <c r="J55" s="38" t="s">
        <v>536</v>
      </c>
      <c r="K55" s="38" t="s">
        <v>537</v>
      </c>
      <c r="L55" s="38" t="s">
        <v>538</v>
      </c>
      <c r="M55" s="39" t="s">
        <v>539</v>
      </c>
      <c r="P55" s="37"/>
      <c r="Q55" s="38" t="s">
        <v>531</v>
      </c>
      <c r="R55" s="38" t="s">
        <v>532</v>
      </c>
      <c r="S55" s="38" t="s">
        <v>533</v>
      </c>
      <c r="T55" s="38" t="s">
        <v>534</v>
      </c>
      <c r="U55" s="38" t="s">
        <v>535</v>
      </c>
      <c r="V55" s="38" t="s">
        <v>536</v>
      </c>
      <c r="W55" s="38" t="s">
        <v>537</v>
      </c>
      <c r="X55" s="38" t="s">
        <v>538</v>
      </c>
      <c r="Y55" s="39" t="s">
        <v>539</v>
      </c>
    </row>
    <row r="56" spans="3:25" hidden="1" x14ac:dyDescent="0.25">
      <c r="C56" s="40" t="s">
        <v>576</v>
      </c>
      <c r="D56" s="41" t="s">
        <v>344</v>
      </c>
      <c r="E56" s="55"/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6">
        <v>0</v>
      </c>
      <c r="P56" s="41" t="s">
        <v>344</v>
      </c>
      <c r="Q56" s="55"/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6">
        <v>0</v>
      </c>
    </row>
    <row r="57" spans="3:25" x14ac:dyDescent="0.25">
      <c r="C57" s="40" t="s">
        <v>575</v>
      </c>
      <c r="D57" s="41" t="s">
        <v>348</v>
      </c>
      <c r="E57" s="55"/>
      <c r="F57" s="55">
        <v>-0.11668508287292823</v>
      </c>
      <c r="G57" s="55">
        <v>0.10607955966975235</v>
      </c>
      <c r="H57" s="55">
        <v>-0.52092286812938249</v>
      </c>
      <c r="I57" s="55">
        <v>0.20632672332389013</v>
      </c>
      <c r="J57" s="55">
        <v>0.59491193737769099</v>
      </c>
      <c r="K57" s="55">
        <v>-0.4409815950920245</v>
      </c>
      <c r="L57" s="55">
        <v>-0.81228314310798955</v>
      </c>
      <c r="M57" s="56">
        <v>-0.38296240344792909</v>
      </c>
      <c r="P57" s="41" t="s">
        <v>348</v>
      </c>
      <c r="Q57" s="55"/>
      <c r="R57" s="55">
        <v>-0.1237479271717542</v>
      </c>
      <c r="S57" s="55">
        <v>0.12114808589269144</v>
      </c>
      <c r="T57" s="55">
        <v>-0.54112869239161165</v>
      </c>
      <c r="U57" s="55">
        <v>0.21649717490452569</v>
      </c>
      <c r="V57" s="55">
        <v>0.57341874327605202</v>
      </c>
      <c r="W57" s="55">
        <v>-0.44037197615210599</v>
      </c>
      <c r="X57" s="55">
        <v>-0.8401558788900555</v>
      </c>
      <c r="Y57" s="56">
        <v>-0.39322042236327825</v>
      </c>
    </row>
    <row r="58" spans="3:25" x14ac:dyDescent="0.25">
      <c r="C58" s="40" t="s">
        <v>575</v>
      </c>
      <c r="D58" s="41" t="s">
        <v>349</v>
      </c>
      <c r="E58" s="55"/>
      <c r="F58" s="55">
        <v>-0.46485130574341649</v>
      </c>
      <c r="G58" s="55">
        <v>0.60740106561904095</v>
      </c>
      <c r="H58" s="55">
        <v>0.26292976915891964</v>
      </c>
      <c r="I58" s="55">
        <v>-0.13377015578748686</v>
      </c>
      <c r="J58" s="55">
        <v>-0.16550699866482976</v>
      </c>
      <c r="K58" s="55">
        <v>0.22867935118090887</v>
      </c>
      <c r="L58" s="55">
        <v>0.47353872080574178</v>
      </c>
      <c r="M58" s="56">
        <v>-0.25249157231931307</v>
      </c>
      <c r="P58" s="41" t="s">
        <v>349</v>
      </c>
      <c r="Q58" s="55"/>
      <c r="R58" s="55">
        <v>-0.52662103206324573</v>
      </c>
      <c r="S58" s="55">
        <v>0.50571991141335659</v>
      </c>
      <c r="T58" s="55">
        <v>0.48571171375638378</v>
      </c>
      <c r="U58" s="55">
        <v>-0.19499379606293665</v>
      </c>
      <c r="V58" s="55">
        <v>-0.24185829801069469</v>
      </c>
      <c r="W58" s="55">
        <v>0.14167218660257452</v>
      </c>
      <c r="X58" s="55">
        <v>0.60389152684763858</v>
      </c>
      <c r="Y58" s="56">
        <v>-0.32111893095189137</v>
      </c>
    </row>
    <row r="59" spans="3:25" x14ac:dyDescent="0.25">
      <c r="C59" s="40" t="s">
        <v>575</v>
      </c>
      <c r="D59" s="41" t="s">
        <v>350</v>
      </c>
      <c r="E59" s="55"/>
      <c r="F59" s="55">
        <v>-0.37251965791765829</v>
      </c>
      <c r="G59" s="55">
        <v>-5.9107489073301989E-2</v>
      </c>
      <c r="H59" s="55">
        <v>0.3410879507943958</v>
      </c>
      <c r="I59" s="55">
        <v>7.5066979279003743E-3</v>
      </c>
      <c r="J59" s="55">
        <v>-3.3395618405137051E-2</v>
      </c>
      <c r="K59" s="55">
        <v>-5.3664946485192266E-2</v>
      </c>
      <c r="L59" s="55">
        <v>-0.39648572031352902</v>
      </c>
      <c r="M59" s="56">
        <v>-0.21388300898736623</v>
      </c>
      <c r="P59" s="41" t="s">
        <v>350</v>
      </c>
      <c r="Q59" s="55"/>
      <c r="R59" s="55">
        <v>-0.34841985618127125</v>
      </c>
      <c r="S59" s="55">
        <v>-6.7604177177667979E-2</v>
      </c>
      <c r="T59" s="55">
        <v>0.23508868215336221</v>
      </c>
      <c r="U59" s="55">
        <v>2.0309487994278674E-2</v>
      </c>
      <c r="V59" s="55">
        <v>-3.1739294705874888E-2</v>
      </c>
      <c r="W59" s="55">
        <v>-3.2247614698105997E-2</v>
      </c>
      <c r="X59" s="55">
        <v>-0.36080507487472413</v>
      </c>
      <c r="Y59" s="56">
        <v>-0.23893786411532514</v>
      </c>
    </row>
    <row r="60" spans="3:25" x14ac:dyDescent="0.25">
      <c r="C60" s="40" t="s">
        <v>575</v>
      </c>
      <c r="D60" s="41" t="s">
        <v>351</v>
      </c>
      <c r="E60" s="55"/>
      <c r="F60" s="55">
        <v>-0.38995215311004783</v>
      </c>
      <c r="G60" s="55">
        <v>0.76078431372549016</v>
      </c>
      <c r="H60" s="55">
        <v>-0.45879732739420942</v>
      </c>
      <c r="I60" s="55">
        <v>-0.58847736625514402</v>
      </c>
      <c r="J60" s="55">
        <v>-0.55000000000000004</v>
      </c>
      <c r="K60" s="55">
        <v>0.22222222222222232</v>
      </c>
      <c r="L60" s="55">
        <v>-0.37105454545454553</v>
      </c>
      <c r="M60" s="56">
        <v>-0.40977682701202578</v>
      </c>
      <c r="P60" s="41" t="s">
        <v>351</v>
      </c>
      <c r="Q60" s="55"/>
      <c r="R60" s="55">
        <v>-0.3888691365029302</v>
      </c>
      <c r="S60" s="55">
        <v>0.70856976460330667</v>
      </c>
      <c r="T60" s="55">
        <v>-0.43045074745463652</v>
      </c>
      <c r="U60" s="55">
        <v>-0.59670781893004121</v>
      </c>
      <c r="V60" s="55">
        <v>-0.55675000000000008</v>
      </c>
      <c r="W60" s="55">
        <v>0.20388888888888901</v>
      </c>
      <c r="X60" s="55">
        <v>-0.37524627765695473</v>
      </c>
      <c r="Y60" s="56">
        <v>-0.41371048685953982</v>
      </c>
    </row>
    <row r="61" spans="3:25" hidden="1" x14ac:dyDescent="0.25">
      <c r="C61" s="40" t="s">
        <v>576</v>
      </c>
      <c r="D61" s="41" t="s">
        <v>352</v>
      </c>
      <c r="E61" s="55"/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6">
        <v>0</v>
      </c>
      <c r="P61" s="41" t="s">
        <v>352</v>
      </c>
      <c r="Q61" s="55"/>
      <c r="R61" s="55">
        <v>0</v>
      </c>
      <c r="S61" s="55">
        <v>0</v>
      </c>
      <c r="T61" s="55">
        <v>0</v>
      </c>
      <c r="U61" s="55">
        <v>0</v>
      </c>
      <c r="V61" s="55">
        <v>0</v>
      </c>
      <c r="W61" s="55">
        <v>0</v>
      </c>
      <c r="X61" s="55">
        <v>0</v>
      </c>
      <c r="Y61" s="56">
        <v>0</v>
      </c>
    </row>
    <row r="62" spans="3:25" hidden="1" x14ac:dyDescent="0.25">
      <c r="C62" s="40" t="s">
        <v>576</v>
      </c>
      <c r="D62" s="41" t="s">
        <v>353</v>
      </c>
      <c r="E62" s="55"/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6">
        <v>0</v>
      </c>
      <c r="P62" s="41" t="s">
        <v>353</v>
      </c>
      <c r="Q62" s="55"/>
      <c r="R62" s="55">
        <v>0</v>
      </c>
      <c r="S62" s="55">
        <v>0</v>
      </c>
      <c r="T62" s="55">
        <v>0</v>
      </c>
      <c r="U62" s="55">
        <v>0</v>
      </c>
      <c r="V62" s="55">
        <v>0</v>
      </c>
      <c r="W62" s="55">
        <v>0</v>
      </c>
      <c r="X62" s="55">
        <v>0</v>
      </c>
      <c r="Y62" s="56">
        <v>0</v>
      </c>
    </row>
    <row r="63" spans="3:25" hidden="1" x14ac:dyDescent="0.25">
      <c r="C63" s="40" t="s">
        <v>576</v>
      </c>
      <c r="D63" s="41" t="s">
        <v>346</v>
      </c>
      <c r="E63" s="55"/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6">
        <v>0</v>
      </c>
      <c r="P63" s="41" t="s">
        <v>346</v>
      </c>
      <c r="Q63" s="55"/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6">
        <v>0</v>
      </c>
    </row>
    <row r="64" spans="3:25" hidden="1" x14ac:dyDescent="0.25">
      <c r="C64" s="40" t="s">
        <v>576</v>
      </c>
      <c r="D64" s="41">
        <v>0</v>
      </c>
      <c r="E64" s="55"/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6">
        <v>0</v>
      </c>
      <c r="P64" s="41">
        <v>0</v>
      </c>
      <c r="Q64" s="55"/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6">
        <v>0</v>
      </c>
    </row>
    <row r="65" spans="3:25" hidden="1" x14ac:dyDescent="0.25">
      <c r="C65" s="40" t="s">
        <v>576</v>
      </c>
      <c r="D65" s="41">
        <v>0</v>
      </c>
      <c r="E65" s="55"/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6">
        <v>0</v>
      </c>
      <c r="P65" s="41">
        <v>0</v>
      </c>
      <c r="Q65" s="55"/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6">
        <v>0</v>
      </c>
    </row>
    <row r="66" spans="3:25" hidden="1" x14ac:dyDescent="0.25">
      <c r="C66" s="40" t="s">
        <v>576</v>
      </c>
      <c r="D66" s="41">
        <v>0</v>
      </c>
      <c r="E66" s="55"/>
      <c r="F66" s="55">
        <v>0</v>
      </c>
      <c r="G66" s="55">
        <v>0</v>
      </c>
      <c r="H66" s="55">
        <v>0</v>
      </c>
      <c r="I66" s="55">
        <v>0</v>
      </c>
      <c r="J66" s="55">
        <v>0</v>
      </c>
      <c r="K66" s="55">
        <v>0</v>
      </c>
      <c r="L66" s="55">
        <v>0</v>
      </c>
      <c r="M66" s="56">
        <v>0</v>
      </c>
      <c r="P66" s="41">
        <v>0</v>
      </c>
      <c r="Q66" s="55"/>
      <c r="R66" s="55">
        <v>0</v>
      </c>
      <c r="S66" s="55">
        <v>0</v>
      </c>
      <c r="T66" s="55">
        <v>0</v>
      </c>
      <c r="U66" s="55">
        <v>0</v>
      </c>
      <c r="V66" s="55">
        <v>0</v>
      </c>
      <c r="W66" s="55">
        <v>0</v>
      </c>
      <c r="X66" s="55">
        <v>0</v>
      </c>
      <c r="Y66" s="56">
        <v>0</v>
      </c>
    </row>
    <row r="67" spans="3:25" hidden="1" x14ac:dyDescent="0.25">
      <c r="C67" s="40" t="s">
        <v>576</v>
      </c>
      <c r="D67" s="41">
        <v>0</v>
      </c>
      <c r="E67" s="55"/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6">
        <v>0</v>
      </c>
      <c r="P67" s="41">
        <v>0</v>
      </c>
      <c r="Q67" s="55"/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6">
        <v>0</v>
      </c>
    </row>
    <row r="68" spans="3:25" hidden="1" x14ac:dyDescent="0.25">
      <c r="C68" s="40" t="s">
        <v>576</v>
      </c>
      <c r="D68" s="41">
        <v>0</v>
      </c>
      <c r="E68" s="55"/>
      <c r="F68" s="55">
        <v>0</v>
      </c>
      <c r="G68" s="55">
        <v>0</v>
      </c>
      <c r="H68" s="55">
        <v>0</v>
      </c>
      <c r="I68" s="55">
        <v>0</v>
      </c>
      <c r="J68" s="55">
        <v>0</v>
      </c>
      <c r="K68" s="55">
        <v>0</v>
      </c>
      <c r="L68" s="55">
        <v>0</v>
      </c>
      <c r="M68" s="56">
        <v>0</v>
      </c>
      <c r="P68" s="41">
        <v>0</v>
      </c>
      <c r="Q68" s="55"/>
      <c r="R68" s="55">
        <v>0</v>
      </c>
      <c r="S68" s="55">
        <v>0</v>
      </c>
      <c r="T68" s="55">
        <v>0</v>
      </c>
      <c r="U68" s="55">
        <v>0</v>
      </c>
      <c r="V68" s="55">
        <v>0</v>
      </c>
      <c r="W68" s="55">
        <v>0</v>
      </c>
      <c r="X68" s="55">
        <v>0</v>
      </c>
      <c r="Y68" s="56">
        <v>0</v>
      </c>
    </row>
    <row r="69" spans="3:25" hidden="1" x14ac:dyDescent="0.25">
      <c r="C69" s="40" t="s">
        <v>576</v>
      </c>
      <c r="D69" s="41">
        <v>0</v>
      </c>
      <c r="E69" s="55"/>
      <c r="F69" s="55">
        <v>0</v>
      </c>
      <c r="G69" s="55">
        <v>0</v>
      </c>
      <c r="H69" s="55">
        <v>0</v>
      </c>
      <c r="I69" s="55">
        <v>0</v>
      </c>
      <c r="J69" s="55">
        <v>0</v>
      </c>
      <c r="K69" s="55">
        <v>0</v>
      </c>
      <c r="L69" s="55">
        <v>0</v>
      </c>
      <c r="M69" s="56">
        <v>0</v>
      </c>
      <c r="P69" s="41">
        <v>0</v>
      </c>
      <c r="Q69" s="55"/>
      <c r="R69" s="55">
        <v>0</v>
      </c>
      <c r="S69" s="55">
        <v>0</v>
      </c>
      <c r="T69" s="55">
        <v>0</v>
      </c>
      <c r="U69" s="55">
        <v>0</v>
      </c>
      <c r="V69" s="55">
        <v>0</v>
      </c>
      <c r="W69" s="55">
        <v>0</v>
      </c>
      <c r="X69" s="55">
        <v>0</v>
      </c>
      <c r="Y69" s="56">
        <v>0</v>
      </c>
    </row>
    <row r="70" spans="3:25" hidden="1" x14ac:dyDescent="0.25">
      <c r="C70" s="40" t="s">
        <v>576</v>
      </c>
      <c r="D70" s="41">
        <v>0</v>
      </c>
      <c r="E70" s="55"/>
      <c r="F70" s="55">
        <v>0</v>
      </c>
      <c r="G70" s="55">
        <v>0</v>
      </c>
      <c r="H70" s="55">
        <v>0</v>
      </c>
      <c r="I70" s="55">
        <v>0</v>
      </c>
      <c r="J70" s="55">
        <v>0</v>
      </c>
      <c r="K70" s="55">
        <v>0</v>
      </c>
      <c r="L70" s="55">
        <v>0</v>
      </c>
      <c r="M70" s="56">
        <v>0</v>
      </c>
      <c r="P70" s="41">
        <v>0</v>
      </c>
      <c r="Q70" s="55"/>
      <c r="R70" s="55">
        <v>0</v>
      </c>
      <c r="S70" s="55">
        <v>0</v>
      </c>
      <c r="T70" s="55">
        <v>0</v>
      </c>
      <c r="U70" s="55">
        <v>0</v>
      </c>
      <c r="V70" s="55">
        <v>0</v>
      </c>
      <c r="W70" s="55">
        <v>0</v>
      </c>
      <c r="X70" s="55">
        <v>0</v>
      </c>
      <c r="Y70" s="56">
        <v>0</v>
      </c>
    </row>
    <row r="71" spans="3:25" hidden="1" x14ac:dyDescent="0.25">
      <c r="C71" s="40" t="s">
        <v>576</v>
      </c>
      <c r="D71" s="41">
        <v>0</v>
      </c>
      <c r="E71" s="55"/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6">
        <v>0</v>
      </c>
      <c r="P71" s="41">
        <v>0</v>
      </c>
      <c r="Q71" s="55"/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6">
        <v>0</v>
      </c>
    </row>
    <row r="72" spans="3:25" hidden="1" x14ac:dyDescent="0.25">
      <c r="C72" s="40" t="s">
        <v>576</v>
      </c>
      <c r="D72" s="41">
        <v>0</v>
      </c>
      <c r="E72" s="55"/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6">
        <v>0</v>
      </c>
      <c r="P72" s="41">
        <v>0</v>
      </c>
      <c r="Q72" s="55"/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6">
        <v>0</v>
      </c>
    </row>
    <row r="73" spans="3:25" hidden="1" x14ac:dyDescent="0.25">
      <c r="C73" s="40" t="s">
        <v>576</v>
      </c>
      <c r="D73" s="41">
        <v>0</v>
      </c>
      <c r="E73" s="55"/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6">
        <v>0</v>
      </c>
      <c r="P73" s="41">
        <v>0</v>
      </c>
      <c r="Q73" s="55"/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6">
        <v>0</v>
      </c>
    </row>
    <row r="74" spans="3:25" hidden="1" x14ac:dyDescent="0.25">
      <c r="C74" s="40" t="s">
        <v>576</v>
      </c>
      <c r="D74" s="41">
        <v>0</v>
      </c>
      <c r="E74" s="55"/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6">
        <v>0</v>
      </c>
      <c r="P74" s="41">
        <v>0</v>
      </c>
      <c r="Q74" s="55"/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0</v>
      </c>
    </row>
    <row r="75" spans="3:25" hidden="1" x14ac:dyDescent="0.25">
      <c r="C75" s="40" t="s">
        <v>576</v>
      </c>
      <c r="D75" s="41">
        <v>0</v>
      </c>
      <c r="E75" s="55"/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6">
        <v>0</v>
      </c>
      <c r="P75" s="41">
        <v>0</v>
      </c>
      <c r="Q75" s="55"/>
      <c r="R75" s="55">
        <v>0</v>
      </c>
      <c r="S75" s="55">
        <v>0</v>
      </c>
      <c r="T75" s="55">
        <v>0</v>
      </c>
      <c r="U75" s="55">
        <v>0</v>
      </c>
      <c r="V75" s="55">
        <v>0</v>
      </c>
      <c r="W75" s="55">
        <v>0</v>
      </c>
      <c r="X75" s="55">
        <v>0</v>
      </c>
      <c r="Y75" s="56">
        <v>0</v>
      </c>
    </row>
    <row r="76" spans="3:25" ht="14.4" thickBot="1" x14ac:dyDescent="0.3">
      <c r="C76" s="186">
        <v>0</v>
      </c>
      <c r="D76" s="51" t="s">
        <v>91</v>
      </c>
      <c r="E76" s="57"/>
      <c r="F76" s="57">
        <v>-0.39968972200428043</v>
      </c>
      <c r="G76" s="57">
        <v>0.30614964197127903</v>
      </c>
      <c r="H76" s="57">
        <v>0.17845454314976253</v>
      </c>
      <c r="I76" s="57">
        <v>-7.9459802146655129E-2</v>
      </c>
      <c r="J76" s="57">
        <v>-7.6286014177619321E-2</v>
      </c>
      <c r="K76" s="57">
        <v>6.2139688220262453E-2</v>
      </c>
      <c r="L76" s="57">
        <v>0.14476600730124412</v>
      </c>
      <c r="M76" s="58">
        <v>-0.24797346208798138</v>
      </c>
      <c r="P76" s="51" t="s">
        <v>91</v>
      </c>
      <c r="Q76" s="57"/>
      <c r="R76" s="57">
        <v>-0.46058291896375464</v>
      </c>
      <c r="S76" s="57">
        <v>0.29956965911790456</v>
      </c>
      <c r="T76" s="57">
        <v>0.35057768264596201</v>
      </c>
      <c r="U76" s="57">
        <v>-0.14398283323723143</v>
      </c>
      <c r="V76" s="57">
        <v>-0.16570630587930696</v>
      </c>
      <c r="W76" s="57">
        <v>5.7925471108191011E-2</v>
      </c>
      <c r="X76" s="57">
        <v>0.30675670246924908</v>
      </c>
      <c r="Y76" s="58">
        <v>-0.31103581024221527</v>
      </c>
    </row>
    <row r="77" spans="3:25" x14ac:dyDescent="0.25">
      <c r="D77" s="47"/>
      <c r="E77" s="54"/>
      <c r="F77" s="54"/>
      <c r="G77" s="54"/>
      <c r="H77" s="54"/>
      <c r="I77" s="54"/>
      <c r="J77" s="54"/>
      <c r="K77" s="54"/>
      <c r="L77" s="54"/>
      <c r="M77" s="54"/>
      <c r="P77" s="47"/>
      <c r="Q77" s="54"/>
      <c r="R77" s="54"/>
      <c r="S77" s="54"/>
      <c r="T77" s="54"/>
      <c r="U77" s="54"/>
      <c r="V77" s="54"/>
      <c r="W77" s="54"/>
      <c r="X77" s="54"/>
      <c r="Y77" s="54"/>
    </row>
    <row r="78" spans="3:25" x14ac:dyDescent="0.25">
      <c r="D78" s="47"/>
      <c r="E78" s="48"/>
      <c r="F78" s="48"/>
      <c r="G78" s="48"/>
      <c r="H78" s="48"/>
      <c r="I78" s="48"/>
      <c r="J78" s="48"/>
      <c r="K78" s="48"/>
      <c r="L78" s="48"/>
      <c r="M78" s="48"/>
      <c r="P78" s="47"/>
      <c r="Q78" s="48"/>
      <c r="R78" s="48"/>
      <c r="S78" s="48"/>
      <c r="T78" s="48"/>
      <c r="U78" s="48"/>
      <c r="V78" s="48"/>
      <c r="W78" s="48"/>
      <c r="X78" s="48"/>
      <c r="Y78" s="48"/>
    </row>
    <row r="79" spans="3:25" ht="14.4" thickBot="1" x14ac:dyDescent="0.3">
      <c r="D79" s="36" t="s">
        <v>406</v>
      </c>
      <c r="E79" s="34"/>
      <c r="F79" s="34"/>
      <c r="G79" s="34"/>
      <c r="H79" s="34"/>
      <c r="I79" s="34"/>
      <c r="J79" s="34"/>
      <c r="K79" s="34"/>
      <c r="L79" s="34"/>
      <c r="M79" s="34"/>
      <c r="P79" s="36" t="s">
        <v>407</v>
      </c>
      <c r="Q79" s="34"/>
      <c r="R79" s="34"/>
      <c r="S79" s="34"/>
      <c r="T79" s="34"/>
      <c r="U79" s="34"/>
      <c r="V79" s="34"/>
      <c r="W79" s="34"/>
      <c r="X79" s="34"/>
      <c r="Y79" s="34"/>
    </row>
    <row r="80" spans="3:25" x14ac:dyDescent="0.25">
      <c r="D80" s="37"/>
      <c r="E80" s="38" t="s">
        <v>531</v>
      </c>
      <c r="F80" s="38" t="s">
        <v>532</v>
      </c>
      <c r="G80" s="38" t="s">
        <v>533</v>
      </c>
      <c r="H80" s="38" t="s">
        <v>534</v>
      </c>
      <c r="I80" s="38" t="s">
        <v>535</v>
      </c>
      <c r="J80" s="38" t="s">
        <v>536</v>
      </c>
      <c r="K80" s="38" t="s">
        <v>537</v>
      </c>
      <c r="L80" s="38" t="s">
        <v>538</v>
      </c>
      <c r="M80" s="39" t="s">
        <v>539</v>
      </c>
      <c r="P80" s="37"/>
      <c r="Q80" s="38" t="s">
        <v>531</v>
      </c>
      <c r="R80" s="38" t="s">
        <v>532</v>
      </c>
      <c r="S80" s="38" t="s">
        <v>533</v>
      </c>
      <c r="T80" s="38" t="s">
        <v>534</v>
      </c>
      <c r="U80" s="38" t="s">
        <v>535</v>
      </c>
      <c r="V80" s="38" t="s">
        <v>536</v>
      </c>
      <c r="W80" s="38" t="s">
        <v>537</v>
      </c>
      <c r="X80" s="38" t="s">
        <v>538</v>
      </c>
      <c r="Y80" s="39" t="s">
        <v>539</v>
      </c>
    </row>
    <row r="81" spans="3:25" hidden="1" x14ac:dyDescent="0.25">
      <c r="C81" s="40" t="s">
        <v>576</v>
      </c>
      <c r="D81" s="41" t="s">
        <v>344</v>
      </c>
      <c r="E81" s="104"/>
      <c r="F81" s="55"/>
      <c r="G81" s="55"/>
      <c r="H81" s="55"/>
      <c r="I81" s="55">
        <v>0</v>
      </c>
      <c r="J81" s="55">
        <v>0</v>
      </c>
      <c r="K81" s="55">
        <v>0</v>
      </c>
      <c r="L81" s="55">
        <v>0</v>
      </c>
      <c r="M81" s="56">
        <v>0</v>
      </c>
      <c r="P81" s="41" t="s">
        <v>344</v>
      </c>
      <c r="Q81" s="104"/>
      <c r="R81" s="55"/>
      <c r="S81" s="55"/>
      <c r="T81" s="55"/>
      <c r="U81" s="55">
        <v>0</v>
      </c>
      <c r="V81" s="55">
        <v>0</v>
      </c>
      <c r="W81" s="55">
        <v>0</v>
      </c>
      <c r="X81" s="55">
        <v>0</v>
      </c>
      <c r="Y81" s="56">
        <v>0</v>
      </c>
    </row>
    <row r="82" spans="3:25" x14ac:dyDescent="0.25">
      <c r="C82" s="40" t="s">
        <v>575</v>
      </c>
      <c r="D82" s="41" t="s">
        <v>348</v>
      </c>
      <c r="E82" s="104"/>
      <c r="F82" s="55"/>
      <c r="G82" s="55"/>
      <c r="H82" s="55"/>
      <c r="I82" s="55">
        <v>-0.43535911602209953</v>
      </c>
      <c r="J82" s="55">
        <v>1.9514635976982886E-2</v>
      </c>
      <c r="K82" s="55">
        <v>-0.48473196109477501</v>
      </c>
      <c r="L82" s="55">
        <v>-0.79810245514636458</v>
      </c>
      <c r="M82" s="56">
        <v>-0.89672915851272017</v>
      </c>
      <c r="P82" s="41" t="s">
        <v>348</v>
      </c>
      <c r="Q82" s="104"/>
      <c r="R82" s="55"/>
      <c r="S82" s="55"/>
      <c r="T82" s="55"/>
      <c r="U82" s="55">
        <v>-0.45160429379127176</v>
      </c>
      <c r="V82" s="55">
        <v>-1.5287826828286888E-2</v>
      </c>
      <c r="W82" s="55">
        <v>-0.5084748085777886</v>
      </c>
      <c r="X82" s="55">
        <v>-0.82878116168175875</v>
      </c>
      <c r="Y82" s="56">
        <v>-0.91459734018178351</v>
      </c>
    </row>
    <row r="83" spans="3:25" x14ac:dyDescent="0.25">
      <c r="C83" s="40" t="s">
        <v>575</v>
      </c>
      <c r="D83" s="41" t="s">
        <v>349</v>
      </c>
      <c r="E83" s="104"/>
      <c r="F83" s="55"/>
      <c r="G83" s="55"/>
      <c r="H83" s="55"/>
      <c r="I83" s="55">
        <v>-5.8953541242013796E-2</v>
      </c>
      <c r="J83" s="55">
        <v>0.46743641943423198</v>
      </c>
      <c r="K83" s="55">
        <v>0.1216919450251297</v>
      </c>
      <c r="L83" s="55">
        <v>0.30874776584860797</v>
      </c>
      <c r="M83" s="56">
        <v>0.12937690985407491</v>
      </c>
      <c r="P83" s="41" t="s">
        <v>349</v>
      </c>
      <c r="Q83" s="104"/>
      <c r="R83" s="55"/>
      <c r="S83" s="55"/>
      <c r="T83" s="55"/>
      <c r="U83" s="55">
        <v>-0.1475146452565983</v>
      </c>
      <c r="V83" s="55">
        <v>0.36530082986802404</v>
      </c>
      <c r="W83" s="55">
        <v>3.5203142357747907E-2</v>
      </c>
      <c r="X83" s="55">
        <v>0.11754759232240541</v>
      </c>
      <c r="Y83" s="56">
        <v>-5.754527048677327E-2</v>
      </c>
    </row>
    <row r="84" spans="3:25" x14ac:dyDescent="0.25">
      <c r="C84" s="40" t="s">
        <v>575</v>
      </c>
      <c r="D84" s="41" t="s">
        <v>350</v>
      </c>
      <c r="E84" s="104"/>
      <c r="F84" s="55"/>
      <c r="G84" s="55"/>
      <c r="H84" s="55"/>
      <c r="I84" s="55">
        <v>-0.20228944415028216</v>
      </c>
      <c r="J84" s="55">
        <v>0.2288361352802768</v>
      </c>
      <c r="K84" s="55">
        <v>0.23594427241858185</v>
      </c>
      <c r="L84" s="55">
        <v>-0.44380231224993216</v>
      </c>
      <c r="M84" s="56">
        <v>-0.56602129434820148</v>
      </c>
      <c r="P84" s="41" t="s">
        <v>350</v>
      </c>
      <c r="Q84" s="104"/>
      <c r="R84" s="55"/>
      <c r="S84" s="55"/>
      <c r="T84" s="55"/>
      <c r="U84" s="55">
        <v>-0.23440651745198116</v>
      </c>
      <c r="V84" s="55">
        <v>0.13768673341703308</v>
      </c>
      <c r="W84" s="55">
        <v>0.1808279520793703</v>
      </c>
      <c r="X84" s="55">
        <v>-0.38888660764079108</v>
      </c>
      <c r="Y84" s="56">
        <v>-0.54416256133135477</v>
      </c>
    </row>
    <row r="85" spans="3:25" x14ac:dyDescent="0.25">
      <c r="C85" s="40" t="s">
        <v>575</v>
      </c>
      <c r="D85" s="41" t="s">
        <v>351</v>
      </c>
      <c r="E85" s="104"/>
      <c r="F85" s="55"/>
      <c r="G85" s="55"/>
      <c r="H85" s="55"/>
      <c r="I85" s="55">
        <v>-0.76076555023923442</v>
      </c>
      <c r="J85" s="55">
        <v>-0.82352941176470584</v>
      </c>
      <c r="K85" s="55">
        <v>-0.87750556792873047</v>
      </c>
      <c r="L85" s="55">
        <v>-0.85764609053497942</v>
      </c>
      <c r="M85" s="56">
        <v>-0.79583000000000004</v>
      </c>
      <c r="P85" s="41" t="s">
        <v>351</v>
      </c>
      <c r="Q85" s="104"/>
      <c r="R85" s="55"/>
      <c r="S85" s="55"/>
      <c r="T85" s="55"/>
      <c r="U85" s="55">
        <v>-0.76016198442817029</v>
      </c>
      <c r="V85" s="55">
        <v>-0.82604674914651366</v>
      </c>
      <c r="W85" s="55">
        <v>-0.87742942066094864</v>
      </c>
      <c r="X85" s="55">
        <v>-0.86554907174473605</v>
      </c>
      <c r="Y85" s="56">
        <v>-0.80454079457001038</v>
      </c>
    </row>
    <row r="86" spans="3:25" hidden="1" x14ac:dyDescent="0.25">
      <c r="C86" s="40" t="s">
        <v>576</v>
      </c>
      <c r="D86" s="41" t="s">
        <v>352</v>
      </c>
      <c r="E86" s="104"/>
      <c r="F86" s="55"/>
      <c r="G86" s="55"/>
      <c r="H86" s="55"/>
      <c r="I86" s="55">
        <v>0</v>
      </c>
      <c r="J86" s="55">
        <v>0</v>
      </c>
      <c r="K86" s="55">
        <v>0</v>
      </c>
      <c r="L86" s="55">
        <v>0</v>
      </c>
      <c r="M86" s="56">
        <v>0</v>
      </c>
      <c r="P86" s="41" t="s">
        <v>352</v>
      </c>
      <c r="Q86" s="104"/>
      <c r="R86" s="55"/>
      <c r="S86" s="55"/>
      <c r="T86" s="55"/>
      <c r="U86" s="55">
        <v>0</v>
      </c>
      <c r="V86" s="55">
        <v>0</v>
      </c>
      <c r="W86" s="55">
        <v>0</v>
      </c>
      <c r="X86" s="55">
        <v>0</v>
      </c>
      <c r="Y86" s="56">
        <v>0</v>
      </c>
    </row>
    <row r="87" spans="3:25" hidden="1" x14ac:dyDescent="0.25">
      <c r="C87" s="40" t="s">
        <v>576</v>
      </c>
      <c r="D87" s="41" t="s">
        <v>353</v>
      </c>
      <c r="E87" s="104"/>
      <c r="F87" s="55"/>
      <c r="G87" s="55"/>
      <c r="H87" s="55"/>
      <c r="I87" s="55">
        <v>0</v>
      </c>
      <c r="J87" s="55">
        <v>0</v>
      </c>
      <c r="K87" s="55">
        <v>0</v>
      </c>
      <c r="L87" s="55">
        <v>0</v>
      </c>
      <c r="M87" s="56">
        <v>0</v>
      </c>
      <c r="P87" s="41" t="s">
        <v>353</v>
      </c>
      <c r="Q87" s="104"/>
      <c r="R87" s="55"/>
      <c r="S87" s="55"/>
      <c r="T87" s="55"/>
      <c r="U87" s="55">
        <v>0</v>
      </c>
      <c r="V87" s="55">
        <v>0</v>
      </c>
      <c r="W87" s="55">
        <v>0</v>
      </c>
      <c r="X87" s="55">
        <v>0</v>
      </c>
      <c r="Y87" s="56">
        <v>0</v>
      </c>
    </row>
    <row r="88" spans="3:25" hidden="1" x14ac:dyDescent="0.25">
      <c r="C88" s="40" t="s">
        <v>576</v>
      </c>
      <c r="D88" s="41" t="s">
        <v>346</v>
      </c>
      <c r="E88" s="104"/>
      <c r="F88" s="55"/>
      <c r="G88" s="55"/>
      <c r="H88" s="55"/>
      <c r="I88" s="55">
        <v>0</v>
      </c>
      <c r="J88" s="55">
        <v>0</v>
      </c>
      <c r="K88" s="55">
        <v>0</v>
      </c>
      <c r="L88" s="55">
        <v>0</v>
      </c>
      <c r="M88" s="56">
        <v>0</v>
      </c>
      <c r="P88" s="41" t="s">
        <v>346</v>
      </c>
      <c r="Q88" s="104"/>
      <c r="R88" s="55"/>
      <c r="S88" s="55"/>
      <c r="T88" s="55"/>
      <c r="U88" s="55">
        <v>0</v>
      </c>
      <c r="V88" s="55">
        <v>0</v>
      </c>
      <c r="W88" s="55">
        <v>0</v>
      </c>
      <c r="X88" s="55">
        <v>0</v>
      </c>
      <c r="Y88" s="56">
        <v>0</v>
      </c>
    </row>
    <row r="89" spans="3:25" hidden="1" x14ac:dyDescent="0.25">
      <c r="C89" s="40" t="s">
        <v>576</v>
      </c>
      <c r="D89" s="41">
        <v>0</v>
      </c>
      <c r="E89" s="104"/>
      <c r="F89" s="55"/>
      <c r="G89" s="55"/>
      <c r="H89" s="55"/>
      <c r="I89" s="55">
        <v>0</v>
      </c>
      <c r="J89" s="55">
        <v>0</v>
      </c>
      <c r="K89" s="55">
        <v>0</v>
      </c>
      <c r="L89" s="55">
        <v>0</v>
      </c>
      <c r="M89" s="56">
        <v>0</v>
      </c>
      <c r="P89" s="41">
        <v>0</v>
      </c>
      <c r="Q89" s="104"/>
      <c r="R89" s="55"/>
      <c r="S89" s="55"/>
      <c r="T89" s="55"/>
      <c r="U89" s="55">
        <v>0</v>
      </c>
      <c r="V89" s="55">
        <v>0</v>
      </c>
      <c r="W89" s="55">
        <v>0</v>
      </c>
      <c r="X89" s="55">
        <v>0</v>
      </c>
      <c r="Y89" s="56">
        <v>0</v>
      </c>
    </row>
    <row r="90" spans="3:25" hidden="1" x14ac:dyDescent="0.25">
      <c r="C90" s="40" t="s">
        <v>576</v>
      </c>
      <c r="D90" s="41">
        <v>0</v>
      </c>
      <c r="E90" s="104"/>
      <c r="F90" s="55"/>
      <c r="G90" s="55"/>
      <c r="H90" s="55"/>
      <c r="I90" s="55">
        <v>0</v>
      </c>
      <c r="J90" s="55">
        <v>0</v>
      </c>
      <c r="K90" s="55">
        <v>0</v>
      </c>
      <c r="L90" s="55">
        <v>0</v>
      </c>
      <c r="M90" s="56">
        <v>0</v>
      </c>
      <c r="P90" s="41">
        <v>0</v>
      </c>
      <c r="Q90" s="104"/>
      <c r="R90" s="55"/>
      <c r="S90" s="55"/>
      <c r="T90" s="55"/>
      <c r="U90" s="55">
        <v>0</v>
      </c>
      <c r="V90" s="55">
        <v>0</v>
      </c>
      <c r="W90" s="55">
        <v>0</v>
      </c>
      <c r="X90" s="55">
        <v>0</v>
      </c>
      <c r="Y90" s="56">
        <v>0</v>
      </c>
    </row>
    <row r="91" spans="3:25" hidden="1" x14ac:dyDescent="0.25">
      <c r="C91" s="40" t="s">
        <v>576</v>
      </c>
      <c r="D91" s="41">
        <v>0</v>
      </c>
      <c r="E91" s="104"/>
      <c r="F91" s="55"/>
      <c r="G91" s="55"/>
      <c r="H91" s="55"/>
      <c r="I91" s="55">
        <v>0</v>
      </c>
      <c r="J91" s="55">
        <v>0</v>
      </c>
      <c r="K91" s="55">
        <v>0</v>
      </c>
      <c r="L91" s="55">
        <v>0</v>
      </c>
      <c r="M91" s="56">
        <v>0</v>
      </c>
      <c r="P91" s="41">
        <v>0</v>
      </c>
      <c r="Q91" s="104"/>
      <c r="R91" s="55"/>
      <c r="S91" s="55"/>
      <c r="T91" s="55"/>
      <c r="U91" s="55">
        <v>0</v>
      </c>
      <c r="V91" s="55">
        <v>0</v>
      </c>
      <c r="W91" s="55">
        <v>0</v>
      </c>
      <c r="X91" s="55">
        <v>0</v>
      </c>
      <c r="Y91" s="56">
        <v>0</v>
      </c>
    </row>
    <row r="92" spans="3:25" hidden="1" x14ac:dyDescent="0.25">
      <c r="C92" s="40" t="s">
        <v>576</v>
      </c>
      <c r="D92" s="41">
        <v>0</v>
      </c>
      <c r="E92" s="104"/>
      <c r="F92" s="55"/>
      <c r="G92" s="55"/>
      <c r="H92" s="55"/>
      <c r="I92" s="55">
        <v>0</v>
      </c>
      <c r="J92" s="55">
        <v>0</v>
      </c>
      <c r="K92" s="55">
        <v>0</v>
      </c>
      <c r="L92" s="55">
        <v>0</v>
      </c>
      <c r="M92" s="56">
        <v>0</v>
      </c>
      <c r="P92" s="41">
        <v>0</v>
      </c>
      <c r="Q92" s="104"/>
      <c r="R92" s="55"/>
      <c r="S92" s="55"/>
      <c r="T92" s="55"/>
      <c r="U92" s="55">
        <v>0</v>
      </c>
      <c r="V92" s="55">
        <v>0</v>
      </c>
      <c r="W92" s="55">
        <v>0</v>
      </c>
      <c r="X92" s="55">
        <v>0</v>
      </c>
      <c r="Y92" s="56">
        <v>0</v>
      </c>
    </row>
    <row r="93" spans="3:25" hidden="1" x14ac:dyDescent="0.25">
      <c r="C93" s="40" t="s">
        <v>576</v>
      </c>
      <c r="D93" s="41">
        <v>0</v>
      </c>
      <c r="E93" s="104"/>
      <c r="F93" s="55"/>
      <c r="G93" s="55"/>
      <c r="H93" s="55"/>
      <c r="I93" s="55">
        <v>0</v>
      </c>
      <c r="J93" s="55">
        <v>0</v>
      </c>
      <c r="K93" s="55">
        <v>0</v>
      </c>
      <c r="L93" s="55">
        <v>0</v>
      </c>
      <c r="M93" s="56">
        <v>0</v>
      </c>
      <c r="P93" s="41">
        <v>0</v>
      </c>
      <c r="Q93" s="104"/>
      <c r="R93" s="55"/>
      <c r="S93" s="55"/>
      <c r="T93" s="55"/>
      <c r="U93" s="55">
        <v>0</v>
      </c>
      <c r="V93" s="55">
        <v>0</v>
      </c>
      <c r="W93" s="55">
        <v>0</v>
      </c>
      <c r="X93" s="55">
        <v>0</v>
      </c>
      <c r="Y93" s="56">
        <v>0</v>
      </c>
    </row>
    <row r="94" spans="3:25" hidden="1" x14ac:dyDescent="0.25">
      <c r="C94" s="40" t="s">
        <v>576</v>
      </c>
      <c r="D94" s="41">
        <v>0</v>
      </c>
      <c r="E94" s="104"/>
      <c r="F94" s="55"/>
      <c r="G94" s="55"/>
      <c r="H94" s="55"/>
      <c r="I94" s="55">
        <v>0</v>
      </c>
      <c r="J94" s="55">
        <v>0</v>
      </c>
      <c r="K94" s="55">
        <v>0</v>
      </c>
      <c r="L94" s="55">
        <v>0</v>
      </c>
      <c r="M94" s="56">
        <v>0</v>
      </c>
      <c r="P94" s="41">
        <v>0</v>
      </c>
      <c r="Q94" s="104"/>
      <c r="R94" s="55"/>
      <c r="S94" s="55"/>
      <c r="T94" s="55"/>
      <c r="U94" s="55">
        <v>0</v>
      </c>
      <c r="V94" s="55">
        <v>0</v>
      </c>
      <c r="W94" s="55">
        <v>0</v>
      </c>
      <c r="X94" s="55">
        <v>0</v>
      </c>
      <c r="Y94" s="56">
        <v>0</v>
      </c>
    </row>
    <row r="95" spans="3:25" hidden="1" x14ac:dyDescent="0.25">
      <c r="C95" s="40" t="s">
        <v>576</v>
      </c>
      <c r="D95" s="41">
        <v>0</v>
      </c>
      <c r="E95" s="104"/>
      <c r="F95" s="55"/>
      <c r="G95" s="55"/>
      <c r="H95" s="55"/>
      <c r="I95" s="55">
        <v>0</v>
      </c>
      <c r="J95" s="55">
        <v>0</v>
      </c>
      <c r="K95" s="55">
        <v>0</v>
      </c>
      <c r="L95" s="55">
        <v>0</v>
      </c>
      <c r="M95" s="56">
        <v>0</v>
      </c>
      <c r="P95" s="41">
        <v>0</v>
      </c>
      <c r="Q95" s="104"/>
      <c r="R95" s="55"/>
      <c r="S95" s="55"/>
      <c r="T95" s="55"/>
      <c r="U95" s="55">
        <v>0</v>
      </c>
      <c r="V95" s="55">
        <v>0</v>
      </c>
      <c r="W95" s="55">
        <v>0</v>
      </c>
      <c r="X95" s="55">
        <v>0</v>
      </c>
      <c r="Y95" s="56">
        <v>0</v>
      </c>
    </row>
    <row r="96" spans="3:25" hidden="1" x14ac:dyDescent="0.25">
      <c r="C96" s="40" t="s">
        <v>576</v>
      </c>
      <c r="D96" s="41">
        <v>0</v>
      </c>
      <c r="E96" s="104"/>
      <c r="F96" s="55"/>
      <c r="G96" s="55"/>
      <c r="H96" s="55"/>
      <c r="I96" s="55">
        <v>0</v>
      </c>
      <c r="J96" s="55">
        <v>0</v>
      </c>
      <c r="K96" s="55">
        <v>0</v>
      </c>
      <c r="L96" s="55">
        <v>0</v>
      </c>
      <c r="M96" s="56">
        <v>0</v>
      </c>
      <c r="P96" s="41">
        <v>0</v>
      </c>
      <c r="Q96" s="104"/>
      <c r="R96" s="55"/>
      <c r="S96" s="55"/>
      <c r="T96" s="55"/>
      <c r="U96" s="55">
        <v>0</v>
      </c>
      <c r="V96" s="55">
        <v>0</v>
      </c>
      <c r="W96" s="55">
        <v>0</v>
      </c>
      <c r="X96" s="55">
        <v>0</v>
      </c>
      <c r="Y96" s="56">
        <v>0</v>
      </c>
    </row>
    <row r="97" spans="3:25" hidden="1" x14ac:dyDescent="0.25">
      <c r="C97" s="40" t="s">
        <v>576</v>
      </c>
      <c r="D97" s="41">
        <v>0</v>
      </c>
      <c r="E97" s="104"/>
      <c r="F97" s="55"/>
      <c r="G97" s="55"/>
      <c r="H97" s="55"/>
      <c r="I97" s="55">
        <v>0</v>
      </c>
      <c r="J97" s="55">
        <v>0</v>
      </c>
      <c r="K97" s="55">
        <v>0</v>
      </c>
      <c r="L97" s="55">
        <v>0</v>
      </c>
      <c r="M97" s="56">
        <v>0</v>
      </c>
      <c r="P97" s="41">
        <v>0</v>
      </c>
      <c r="Q97" s="104"/>
      <c r="R97" s="55"/>
      <c r="S97" s="55"/>
      <c r="T97" s="55"/>
      <c r="U97" s="55">
        <v>0</v>
      </c>
      <c r="V97" s="55">
        <v>0</v>
      </c>
      <c r="W97" s="55">
        <v>0</v>
      </c>
      <c r="X97" s="55">
        <v>0</v>
      </c>
      <c r="Y97" s="56">
        <v>0</v>
      </c>
    </row>
    <row r="98" spans="3:25" hidden="1" x14ac:dyDescent="0.25">
      <c r="C98" s="40" t="s">
        <v>576</v>
      </c>
      <c r="D98" s="41">
        <v>0</v>
      </c>
      <c r="E98" s="104"/>
      <c r="F98" s="55"/>
      <c r="G98" s="55"/>
      <c r="H98" s="55"/>
      <c r="I98" s="55">
        <v>0</v>
      </c>
      <c r="J98" s="55">
        <v>0</v>
      </c>
      <c r="K98" s="55">
        <v>0</v>
      </c>
      <c r="L98" s="55">
        <v>0</v>
      </c>
      <c r="M98" s="56">
        <v>0</v>
      </c>
      <c r="P98" s="41">
        <v>0</v>
      </c>
      <c r="Q98" s="104"/>
      <c r="R98" s="55"/>
      <c r="S98" s="55"/>
      <c r="T98" s="55"/>
      <c r="U98" s="55">
        <v>0</v>
      </c>
      <c r="V98" s="55">
        <v>0</v>
      </c>
      <c r="W98" s="55">
        <v>0</v>
      </c>
      <c r="X98" s="55">
        <v>0</v>
      </c>
      <c r="Y98" s="56">
        <v>0</v>
      </c>
    </row>
    <row r="99" spans="3:25" hidden="1" x14ac:dyDescent="0.25">
      <c r="C99" s="40" t="s">
        <v>576</v>
      </c>
      <c r="D99" s="41">
        <v>0</v>
      </c>
      <c r="E99" s="104"/>
      <c r="F99" s="55"/>
      <c r="G99" s="55"/>
      <c r="H99" s="55"/>
      <c r="I99" s="55">
        <v>0</v>
      </c>
      <c r="J99" s="55">
        <v>0</v>
      </c>
      <c r="K99" s="55">
        <v>0</v>
      </c>
      <c r="L99" s="55">
        <v>0</v>
      </c>
      <c r="M99" s="56">
        <v>0</v>
      </c>
      <c r="P99" s="41">
        <v>0</v>
      </c>
      <c r="Q99" s="104"/>
      <c r="R99" s="55"/>
      <c r="S99" s="55"/>
      <c r="T99" s="55"/>
      <c r="U99" s="55">
        <v>0</v>
      </c>
      <c r="V99" s="55">
        <v>0</v>
      </c>
      <c r="W99" s="55">
        <v>0</v>
      </c>
      <c r="X99" s="55">
        <v>0</v>
      </c>
      <c r="Y99" s="56">
        <v>0</v>
      </c>
    </row>
    <row r="100" spans="3:25" hidden="1" x14ac:dyDescent="0.25">
      <c r="C100" s="40" t="s">
        <v>576</v>
      </c>
      <c r="D100" s="41">
        <v>0</v>
      </c>
      <c r="E100" s="104"/>
      <c r="F100" s="55"/>
      <c r="G100" s="55"/>
      <c r="H100" s="55"/>
      <c r="I100" s="55">
        <v>0</v>
      </c>
      <c r="J100" s="55">
        <v>0</v>
      </c>
      <c r="K100" s="55">
        <v>0</v>
      </c>
      <c r="L100" s="55">
        <v>0</v>
      </c>
      <c r="M100" s="56">
        <v>0</v>
      </c>
      <c r="P100" s="41">
        <v>0</v>
      </c>
      <c r="Q100" s="104"/>
      <c r="R100" s="55"/>
      <c r="S100" s="55"/>
      <c r="T100" s="55"/>
      <c r="U100" s="55">
        <v>0</v>
      </c>
      <c r="V100" s="55">
        <v>0</v>
      </c>
      <c r="W100" s="55">
        <v>0</v>
      </c>
      <c r="X100" s="55">
        <v>0</v>
      </c>
      <c r="Y100" s="56">
        <v>0</v>
      </c>
    </row>
    <row r="101" spans="3:25" ht="14.4" thickBot="1" x14ac:dyDescent="0.3">
      <c r="C101" s="171">
        <v>0</v>
      </c>
      <c r="D101" s="51" t="s">
        <v>91</v>
      </c>
      <c r="E101" s="105"/>
      <c r="F101" s="57"/>
      <c r="G101" s="57"/>
      <c r="H101" s="57"/>
      <c r="I101" s="57">
        <v>-0.14940209708614904</v>
      </c>
      <c r="J101" s="57">
        <v>0.30883845909816987</v>
      </c>
      <c r="K101" s="57">
        <v>6.4326190664597327E-2</v>
      </c>
      <c r="L101" s="57">
        <v>3.3900247434842434E-2</v>
      </c>
      <c r="M101" s="58">
        <v>-0.1553650503932974</v>
      </c>
      <c r="P101" s="51" t="s">
        <v>91</v>
      </c>
      <c r="Q101" s="105"/>
      <c r="R101" s="57"/>
      <c r="S101" s="57"/>
      <c r="T101" s="57"/>
      <c r="U101" s="57">
        <v>-0.18954986078307767</v>
      </c>
      <c r="V101" s="57">
        <v>0.25348911689817788</v>
      </c>
      <c r="W101" s="57">
        <v>2.0413223115409718E-2</v>
      </c>
      <c r="X101" s="57">
        <v>-1.2695207592991031E-2</v>
      </c>
      <c r="Y101" s="58">
        <v>-0.20536915291421454</v>
      </c>
    </row>
    <row r="102" spans="3:25" x14ac:dyDescent="0.25">
      <c r="D102" s="47"/>
      <c r="E102" s="48"/>
      <c r="F102" s="48"/>
      <c r="G102" s="48"/>
      <c r="H102" s="48"/>
      <c r="I102" s="48"/>
      <c r="J102" s="48"/>
      <c r="K102" s="48"/>
      <c r="L102" s="48"/>
      <c r="M102" s="48"/>
      <c r="P102" s="47"/>
      <c r="Q102" s="48"/>
      <c r="R102" s="48"/>
      <c r="S102" s="48"/>
      <c r="T102" s="48"/>
      <c r="U102" s="48"/>
      <c r="V102" s="48"/>
      <c r="W102" s="48"/>
      <c r="X102" s="48"/>
      <c r="Y102" s="48"/>
    </row>
    <row r="103" spans="3:25" x14ac:dyDescent="0.25">
      <c r="D103" s="47"/>
      <c r="E103" s="48"/>
      <c r="F103" s="48"/>
      <c r="G103" s="48"/>
      <c r="H103" s="48"/>
      <c r="I103" s="48"/>
      <c r="J103" s="48"/>
      <c r="K103" s="48"/>
      <c r="L103" s="48"/>
      <c r="M103" s="48"/>
      <c r="P103" s="47"/>
      <c r="Q103" s="48"/>
      <c r="R103" s="48"/>
      <c r="S103" s="48"/>
      <c r="T103" s="48"/>
      <c r="U103" s="48"/>
      <c r="V103" s="48"/>
      <c r="W103" s="48"/>
      <c r="X103" s="48"/>
      <c r="Y103" s="48"/>
    </row>
    <row r="104" spans="3:25" x14ac:dyDescent="0.25">
      <c r="D104" s="47"/>
      <c r="E104" s="48"/>
      <c r="F104" s="48"/>
      <c r="G104" s="48"/>
      <c r="H104" s="48"/>
      <c r="I104" s="48"/>
      <c r="J104" s="48"/>
      <c r="K104" s="48"/>
      <c r="L104" s="48"/>
      <c r="M104" s="48"/>
      <c r="P104" s="47"/>
      <c r="Q104" s="48"/>
      <c r="R104" s="48"/>
      <c r="S104" s="48"/>
      <c r="T104" s="48"/>
      <c r="U104" s="48"/>
      <c r="V104" s="48"/>
      <c r="W104" s="48"/>
      <c r="X104" s="48"/>
      <c r="Y104" s="48"/>
    </row>
    <row r="105" spans="3:25" x14ac:dyDescent="0.25">
      <c r="D105" s="47"/>
      <c r="E105" s="48"/>
      <c r="F105" s="48"/>
      <c r="G105" s="48"/>
      <c r="H105" s="48"/>
      <c r="I105" s="48"/>
      <c r="J105" s="48"/>
      <c r="K105" s="48"/>
      <c r="L105" s="48"/>
      <c r="M105" s="48"/>
      <c r="P105" s="47"/>
      <c r="Q105" s="48"/>
      <c r="R105" s="48"/>
      <c r="S105" s="48"/>
      <c r="T105" s="48"/>
      <c r="U105" s="48"/>
      <c r="V105" s="48"/>
      <c r="W105" s="48"/>
      <c r="X105" s="48"/>
      <c r="Y105" s="48"/>
    </row>
    <row r="106" spans="3:25" x14ac:dyDescent="0.25">
      <c r="D106" s="47"/>
      <c r="E106" s="48"/>
      <c r="F106" s="48"/>
      <c r="G106" s="48"/>
      <c r="H106" s="48"/>
      <c r="I106" s="48"/>
      <c r="J106" s="48"/>
      <c r="K106" s="48"/>
      <c r="L106" s="48"/>
      <c r="M106" s="48"/>
      <c r="P106" s="47"/>
      <c r="Q106" s="48"/>
      <c r="R106" s="48"/>
      <c r="S106" s="48"/>
      <c r="T106" s="48"/>
      <c r="U106" s="48"/>
      <c r="V106" s="48"/>
      <c r="W106" s="48"/>
      <c r="X106" s="48"/>
      <c r="Y106" s="48"/>
    </row>
    <row r="107" spans="3:25" x14ac:dyDescent="0.25">
      <c r="D107" s="47"/>
      <c r="E107" s="48"/>
      <c r="F107" s="48"/>
      <c r="G107" s="48"/>
      <c r="H107" s="48"/>
      <c r="I107" s="48"/>
      <c r="J107" s="48"/>
      <c r="K107" s="48"/>
      <c r="L107" s="48"/>
      <c r="M107" s="48"/>
      <c r="P107" s="47"/>
      <c r="Q107" s="48"/>
      <c r="R107" s="48"/>
      <c r="S107" s="48"/>
      <c r="T107" s="48"/>
      <c r="U107" s="48"/>
      <c r="V107" s="48"/>
      <c r="W107" s="48"/>
      <c r="X107" s="48"/>
      <c r="Y107" s="48"/>
    </row>
    <row r="108" spans="3:25" x14ac:dyDescent="0.25">
      <c r="D108" s="47"/>
      <c r="E108" s="48"/>
      <c r="F108" s="48"/>
      <c r="G108" s="48"/>
      <c r="H108" s="48"/>
      <c r="I108" s="48"/>
      <c r="J108" s="48"/>
      <c r="K108" s="48"/>
      <c r="L108" s="48"/>
      <c r="M108" s="48"/>
      <c r="P108" s="47"/>
      <c r="Q108" s="48"/>
      <c r="R108" s="48"/>
      <c r="S108" s="48"/>
      <c r="T108" s="48"/>
      <c r="U108" s="48"/>
      <c r="V108" s="48"/>
      <c r="W108" s="48"/>
      <c r="X108" s="48"/>
      <c r="Y108" s="48"/>
    </row>
    <row r="109" spans="3:25" x14ac:dyDescent="0.25">
      <c r="D109" s="47"/>
      <c r="E109" s="48"/>
      <c r="F109" s="48"/>
      <c r="G109" s="48"/>
      <c r="H109" s="48"/>
      <c r="I109" s="48"/>
      <c r="J109" s="48"/>
      <c r="K109" s="48"/>
      <c r="L109" s="48"/>
      <c r="M109" s="48"/>
      <c r="P109" s="47"/>
      <c r="Q109" s="48"/>
      <c r="R109" s="48"/>
      <c r="S109" s="48"/>
      <c r="T109" s="48"/>
      <c r="U109" s="48"/>
      <c r="V109" s="48"/>
      <c r="W109" s="48"/>
      <c r="X109" s="48"/>
      <c r="Y109" s="48"/>
    </row>
    <row r="110" spans="3:25" x14ac:dyDescent="0.25">
      <c r="D110" s="47"/>
      <c r="E110" s="48"/>
      <c r="F110" s="48"/>
      <c r="G110" s="48"/>
      <c r="H110" s="48"/>
      <c r="I110" s="48"/>
      <c r="J110" s="48"/>
      <c r="K110" s="48"/>
      <c r="L110" s="48"/>
      <c r="M110" s="48"/>
      <c r="P110" s="47"/>
      <c r="Q110" s="48"/>
      <c r="R110" s="48"/>
      <c r="S110" s="48"/>
      <c r="T110" s="48"/>
      <c r="U110" s="48"/>
      <c r="V110" s="48"/>
      <c r="W110" s="48"/>
      <c r="X110" s="48"/>
      <c r="Y110" s="48"/>
    </row>
    <row r="111" spans="3:25" x14ac:dyDescent="0.25">
      <c r="D111" s="47"/>
      <c r="E111" s="48"/>
      <c r="F111" s="48"/>
      <c r="G111" s="48"/>
      <c r="H111" s="48"/>
      <c r="I111" s="48"/>
      <c r="J111" s="48"/>
      <c r="K111" s="48"/>
      <c r="L111" s="48"/>
      <c r="M111" s="48"/>
      <c r="P111" s="47"/>
      <c r="Q111" s="48"/>
      <c r="R111" s="48"/>
      <c r="S111" s="48"/>
      <c r="T111" s="48"/>
      <c r="U111" s="48"/>
      <c r="V111" s="48"/>
      <c r="W111" s="48"/>
      <c r="X111" s="48"/>
      <c r="Y111" s="48"/>
    </row>
    <row r="112" spans="3:25" x14ac:dyDescent="0.25">
      <c r="D112" s="47"/>
      <c r="E112" s="48"/>
      <c r="F112" s="48"/>
      <c r="G112" s="48"/>
      <c r="H112" s="48"/>
      <c r="I112" s="48"/>
      <c r="J112" s="48"/>
      <c r="K112" s="48"/>
      <c r="L112" s="48"/>
      <c r="M112" s="48"/>
      <c r="P112" s="47"/>
      <c r="Q112" s="48"/>
      <c r="R112" s="48"/>
      <c r="S112" s="48"/>
      <c r="T112" s="48"/>
      <c r="U112" s="48"/>
      <c r="V112" s="48"/>
      <c r="W112" s="48"/>
      <c r="X112" s="48"/>
      <c r="Y112" s="48"/>
    </row>
    <row r="113" spans="4:25" x14ac:dyDescent="0.25">
      <c r="D113" s="47"/>
      <c r="E113" s="48"/>
      <c r="F113" s="48"/>
      <c r="G113" s="48"/>
      <c r="H113" s="48"/>
      <c r="I113" s="48"/>
      <c r="J113" s="48"/>
      <c r="K113" s="48"/>
      <c r="L113" s="48"/>
      <c r="M113" s="48"/>
      <c r="P113" s="47"/>
      <c r="Q113" s="48"/>
      <c r="R113" s="48"/>
      <c r="S113" s="48"/>
      <c r="T113" s="48"/>
      <c r="U113" s="48"/>
      <c r="V113" s="48"/>
      <c r="W113" s="48"/>
      <c r="X113" s="48"/>
      <c r="Y113" s="48"/>
    </row>
    <row r="114" spans="4:25" x14ac:dyDescent="0.25">
      <c r="D114" s="47"/>
      <c r="E114" s="48"/>
      <c r="F114" s="48"/>
      <c r="G114" s="48"/>
      <c r="H114" s="48"/>
      <c r="I114" s="48"/>
      <c r="J114" s="48"/>
      <c r="K114" s="48"/>
      <c r="L114" s="48"/>
      <c r="M114" s="48"/>
      <c r="P114" s="47"/>
      <c r="Q114" s="48"/>
      <c r="R114" s="48"/>
      <c r="S114" s="48"/>
      <c r="T114" s="48"/>
      <c r="U114" s="48"/>
      <c r="V114" s="48"/>
      <c r="W114" s="48"/>
      <c r="X114" s="48"/>
      <c r="Y114" s="48"/>
    </row>
    <row r="115" spans="4:25" x14ac:dyDescent="0.25">
      <c r="D115" s="47"/>
      <c r="E115" s="48"/>
      <c r="F115" s="48"/>
      <c r="G115" s="48"/>
      <c r="H115" s="48"/>
      <c r="I115" s="48"/>
      <c r="J115" s="48"/>
      <c r="K115" s="48"/>
      <c r="L115" s="48"/>
      <c r="M115" s="48"/>
      <c r="P115" s="47"/>
      <c r="Q115" s="48"/>
      <c r="R115" s="48"/>
      <c r="S115" s="48"/>
      <c r="T115" s="48"/>
      <c r="U115" s="48"/>
      <c r="V115" s="48"/>
      <c r="W115" s="48"/>
      <c r="X115" s="48"/>
      <c r="Y115" s="48"/>
    </row>
    <row r="116" spans="4:25" x14ac:dyDescent="0.25">
      <c r="D116" s="47"/>
      <c r="E116" s="48"/>
      <c r="F116" s="48"/>
      <c r="G116" s="48"/>
      <c r="H116" s="48"/>
      <c r="I116" s="48"/>
      <c r="J116" s="48"/>
      <c r="K116" s="48"/>
      <c r="L116" s="48"/>
      <c r="M116" s="48"/>
      <c r="P116" s="47"/>
      <c r="Q116" s="48"/>
      <c r="R116" s="48"/>
      <c r="S116" s="48"/>
      <c r="T116" s="48"/>
      <c r="U116" s="48"/>
      <c r="V116" s="48"/>
      <c r="W116" s="48"/>
      <c r="X116" s="48"/>
      <c r="Y116" s="48"/>
    </row>
    <row r="117" spans="4:25" x14ac:dyDescent="0.25">
      <c r="D117" s="47"/>
      <c r="E117" s="48"/>
      <c r="F117" s="48"/>
      <c r="G117" s="48"/>
      <c r="H117" s="48"/>
      <c r="I117" s="48"/>
      <c r="J117" s="48"/>
      <c r="K117" s="48"/>
      <c r="L117" s="48"/>
      <c r="M117" s="48"/>
      <c r="P117" s="47"/>
      <c r="Q117" s="48"/>
      <c r="R117" s="48"/>
      <c r="S117" s="48"/>
      <c r="T117" s="48"/>
      <c r="U117" s="48"/>
      <c r="V117" s="48"/>
      <c r="W117" s="48"/>
      <c r="X117" s="48"/>
      <c r="Y117" s="48"/>
    </row>
    <row r="118" spans="4:25" x14ac:dyDescent="0.25">
      <c r="D118" s="47"/>
      <c r="E118" s="48"/>
      <c r="F118" s="48"/>
      <c r="G118" s="48"/>
      <c r="H118" s="48"/>
      <c r="I118" s="48"/>
      <c r="J118" s="48"/>
      <c r="K118" s="48"/>
      <c r="L118" s="48"/>
      <c r="M118" s="48"/>
      <c r="P118" s="47"/>
      <c r="Q118" s="48"/>
      <c r="R118" s="48"/>
      <c r="S118" s="48"/>
      <c r="T118" s="48"/>
      <c r="U118" s="48"/>
      <c r="V118" s="48"/>
      <c r="W118" s="48"/>
      <c r="X118" s="48"/>
      <c r="Y118" s="48"/>
    </row>
    <row r="119" spans="4:25" x14ac:dyDescent="0.25">
      <c r="D119" s="47"/>
      <c r="E119" s="48"/>
      <c r="F119" s="48"/>
      <c r="G119" s="48"/>
      <c r="H119" s="48"/>
      <c r="I119" s="48"/>
      <c r="J119" s="48"/>
      <c r="K119" s="48"/>
      <c r="L119" s="48"/>
      <c r="M119" s="48"/>
      <c r="P119" s="47"/>
      <c r="Q119" s="48"/>
      <c r="R119" s="48"/>
      <c r="S119" s="48"/>
      <c r="T119" s="48"/>
      <c r="U119" s="48"/>
      <c r="V119" s="48"/>
      <c r="W119" s="48"/>
      <c r="X119" s="48"/>
      <c r="Y119" s="48"/>
    </row>
    <row r="120" spans="4:25" x14ac:dyDescent="0.25">
      <c r="D120" s="47"/>
      <c r="E120" s="48"/>
      <c r="F120" s="48"/>
      <c r="G120" s="48"/>
      <c r="H120" s="48"/>
      <c r="I120" s="48"/>
      <c r="J120" s="48"/>
      <c r="K120" s="48"/>
      <c r="L120" s="48"/>
      <c r="M120" s="48"/>
      <c r="P120" s="47"/>
      <c r="Q120" s="48"/>
      <c r="R120" s="48"/>
      <c r="S120" s="48"/>
      <c r="T120" s="48"/>
      <c r="U120" s="48"/>
      <c r="V120" s="48"/>
      <c r="W120" s="48"/>
      <c r="X120" s="48"/>
      <c r="Y120" s="48"/>
    </row>
    <row r="121" spans="4:25" x14ac:dyDescent="0.25">
      <c r="D121" s="47"/>
      <c r="E121" s="48"/>
      <c r="F121" s="48"/>
      <c r="G121" s="48"/>
      <c r="H121" s="48"/>
      <c r="I121" s="48"/>
      <c r="J121" s="48"/>
      <c r="K121" s="48"/>
      <c r="L121" s="48"/>
      <c r="M121" s="48"/>
      <c r="P121" s="47"/>
      <c r="Q121" s="48"/>
      <c r="R121" s="48"/>
      <c r="S121" s="48"/>
      <c r="T121" s="48"/>
      <c r="U121" s="48"/>
      <c r="V121" s="48"/>
      <c r="W121" s="48"/>
      <c r="X121" s="48"/>
      <c r="Y121" s="48"/>
    </row>
    <row r="122" spans="4:25" x14ac:dyDescent="0.25">
      <c r="D122" s="47"/>
      <c r="E122" s="48"/>
      <c r="F122" s="48"/>
      <c r="G122" s="48"/>
      <c r="H122" s="48"/>
      <c r="I122" s="48"/>
      <c r="J122" s="48"/>
      <c r="K122" s="48"/>
      <c r="L122" s="48"/>
      <c r="M122" s="48"/>
      <c r="P122" s="47"/>
      <c r="Q122" s="48"/>
      <c r="R122" s="48"/>
      <c r="S122" s="48"/>
      <c r="T122" s="48"/>
      <c r="U122" s="48"/>
      <c r="V122" s="48"/>
      <c r="W122" s="48"/>
      <c r="X122" s="48"/>
      <c r="Y122" s="48"/>
    </row>
    <row r="123" spans="4:25" x14ac:dyDescent="0.25">
      <c r="D123" s="47"/>
      <c r="E123" s="48"/>
      <c r="F123" s="48"/>
      <c r="G123" s="48"/>
      <c r="H123" s="48"/>
      <c r="I123" s="48"/>
      <c r="J123" s="48"/>
      <c r="K123" s="48"/>
      <c r="L123" s="48"/>
      <c r="M123" s="48"/>
      <c r="P123" s="47"/>
      <c r="Q123" s="48"/>
      <c r="R123" s="48"/>
      <c r="S123" s="48"/>
      <c r="T123" s="48"/>
      <c r="U123" s="48"/>
      <c r="V123" s="48"/>
      <c r="W123" s="48"/>
      <c r="X123" s="48"/>
      <c r="Y123" s="48"/>
    </row>
    <row r="124" spans="4:25" x14ac:dyDescent="0.25">
      <c r="D124" s="47"/>
      <c r="E124" s="48"/>
      <c r="F124" s="48"/>
      <c r="G124" s="48"/>
      <c r="H124" s="48"/>
      <c r="I124" s="48"/>
      <c r="J124" s="48"/>
      <c r="K124" s="48"/>
      <c r="L124" s="48"/>
      <c r="M124" s="48"/>
      <c r="P124" s="47"/>
      <c r="Q124" s="48"/>
      <c r="R124" s="48"/>
      <c r="S124" s="48"/>
      <c r="T124" s="48"/>
      <c r="U124" s="48"/>
      <c r="V124" s="48"/>
      <c r="W124" s="48"/>
      <c r="X124" s="48"/>
      <c r="Y124" s="48"/>
    </row>
    <row r="125" spans="4:25" x14ac:dyDescent="0.25">
      <c r="D125" s="47"/>
      <c r="E125" s="48"/>
      <c r="F125" s="48"/>
      <c r="G125" s="48"/>
      <c r="H125" s="48"/>
      <c r="I125" s="48"/>
      <c r="J125" s="48"/>
      <c r="K125" s="48"/>
      <c r="L125" s="48"/>
      <c r="M125" s="48"/>
      <c r="P125" s="47"/>
      <c r="Q125" s="48"/>
      <c r="R125" s="48"/>
      <c r="S125" s="48"/>
      <c r="T125" s="48"/>
      <c r="U125" s="48"/>
      <c r="V125" s="48"/>
      <c r="W125" s="48"/>
      <c r="X125" s="48"/>
      <c r="Y125" s="48"/>
    </row>
    <row r="126" spans="4:25" x14ac:dyDescent="0.25">
      <c r="D126" s="47"/>
      <c r="E126" s="48"/>
      <c r="F126" s="48"/>
      <c r="G126" s="48"/>
      <c r="H126" s="48"/>
      <c r="I126" s="48"/>
      <c r="J126" s="48"/>
      <c r="K126" s="48"/>
      <c r="L126" s="48"/>
      <c r="M126" s="48"/>
      <c r="P126" s="47"/>
      <c r="Q126" s="48"/>
      <c r="R126" s="48"/>
      <c r="S126" s="48"/>
      <c r="T126" s="48"/>
      <c r="U126" s="48"/>
      <c r="V126" s="48"/>
      <c r="W126" s="48"/>
      <c r="X126" s="48"/>
      <c r="Y126" s="48"/>
    </row>
    <row r="127" spans="4:25" x14ac:dyDescent="0.25">
      <c r="D127" s="47"/>
      <c r="E127" s="48"/>
      <c r="F127" s="48"/>
      <c r="G127" s="48"/>
      <c r="H127" s="48"/>
      <c r="I127" s="48"/>
      <c r="J127" s="48"/>
      <c r="K127" s="48"/>
      <c r="L127" s="48"/>
      <c r="M127" s="48"/>
      <c r="P127" s="47"/>
      <c r="Q127" s="48"/>
      <c r="R127" s="48"/>
      <c r="S127" s="48"/>
      <c r="T127" s="48"/>
      <c r="U127" s="48"/>
      <c r="V127" s="48"/>
      <c r="W127" s="48"/>
      <c r="X127" s="48"/>
      <c r="Y127" s="48"/>
    </row>
    <row r="128" spans="4:25" x14ac:dyDescent="0.25">
      <c r="E128" s="6"/>
      <c r="F128" s="6"/>
      <c r="G128" s="6"/>
      <c r="H128" s="6"/>
      <c r="I128" s="6"/>
      <c r="J128"/>
      <c r="Q128" s="6"/>
      <c r="R128" s="6"/>
      <c r="S128" s="6"/>
      <c r="T128" s="6"/>
      <c r="U128" s="6"/>
      <c r="V128"/>
    </row>
    <row r="129" spans="3:25" ht="14.4" thickBot="1" x14ac:dyDescent="0.3">
      <c r="D129" s="36" t="s">
        <v>363</v>
      </c>
      <c r="E129" s="6"/>
      <c r="F129" s="6"/>
      <c r="G129"/>
      <c r="H129"/>
      <c r="I129"/>
      <c r="J129"/>
      <c r="K129"/>
      <c r="L129"/>
      <c r="P129" s="36" t="s">
        <v>360</v>
      </c>
      <c r="Q129" s="6"/>
      <c r="R129" s="6"/>
      <c r="S129"/>
      <c r="T129"/>
      <c r="U129"/>
      <c r="V129"/>
      <c r="W129"/>
      <c r="X129"/>
    </row>
    <row r="130" spans="3:25" x14ac:dyDescent="0.25">
      <c r="D130" s="37"/>
      <c r="E130" s="38" t="s">
        <v>206</v>
      </c>
      <c r="F130" s="38" t="s">
        <v>137</v>
      </c>
      <c r="G130" s="38" t="s">
        <v>138</v>
      </c>
      <c r="H130" s="38" t="s">
        <v>207</v>
      </c>
      <c r="I130" s="38" t="s">
        <v>267</v>
      </c>
      <c r="J130" s="38" t="s">
        <v>421</v>
      </c>
      <c r="K130" s="38" t="s">
        <v>568</v>
      </c>
      <c r="L130" s="39" t="s">
        <v>577</v>
      </c>
      <c r="M130"/>
      <c r="O130" s="6"/>
      <c r="P130" s="37"/>
      <c r="Q130" s="38" t="s">
        <v>206</v>
      </c>
      <c r="R130" s="38" t="s">
        <v>137</v>
      </c>
      <c r="S130" s="38" t="s">
        <v>138</v>
      </c>
      <c r="T130" s="38" t="s">
        <v>207</v>
      </c>
      <c r="U130" s="38" t="s">
        <v>267</v>
      </c>
      <c r="V130" s="38" t="s">
        <v>421</v>
      </c>
      <c r="W130" s="38" t="s">
        <v>568</v>
      </c>
      <c r="X130" s="39" t="s">
        <v>577</v>
      </c>
      <c r="Y130"/>
    </row>
    <row r="131" spans="3:25" x14ac:dyDescent="0.25">
      <c r="C131" s="40" t="s">
        <v>575</v>
      </c>
      <c r="D131" s="41" t="s">
        <v>344</v>
      </c>
      <c r="E131" s="42">
        <v>0.03</v>
      </c>
      <c r="F131" s="42">
        <v>0</v>
      </c>
      <c r="G131" s="42">
        <v>0</v>
      </c>
      <c r="H131" s="42">
        <v>0</v>
      </c>
      <c r="I131" s="42">
        <v>0</v>
      </c>
      <c r="J131" s="42">
        <v>0</v>
      </c>
      <c r="K131" s="42">
        <v>0</v>
      </c>
      <c r="L131" s="43">
        <v>0</v>
      </c>
      <c r="M131"/>
      <c r="O131" s="6"/>
      <c r="P131" s="41" t="s">
        <v>344</v>
      </c>
      <c r="Q131" s="42">
        <v>0.18432098765432098</v>
      </c>
      <c r="R131" s="42">
        <v>0</v>
      </c>
      <c r="S131" s="42">
        <v>0</v>
      </c>
      <c r="T131" s="42">
        <v>0</v>
      </c>
      <c r="U131" s="42">
        <v>0</v>
      </c>
      <c r="V131" s="42">
        <v>0</v>
      </c>
      <c r="W131" s="42">
        <v>0</v>
      </c>
      <c r="X131" s="43">
        <v>0</v>
      </c>
      <c r="Y131"/>
    </row>
    <row r="132" spans="3:25" x14ac:dyDescent="0.25">
      <c r="C132" s="40" t="s">
        <v>575</v>
      </c>
      <c r="D132" s="41" t="s">
        <v>348</v>
      </c>
      <c r="E132" s="42">
        <v>10.183999999999999</v>
      </c>
      <c r="F132" s="42">
        <v>13.090999999999999</v>
      </c>
      <c r="G132" s="42">
        <v>7.0444759999999995</v>
      </c>
      <c r="H132" s="42">
        <v>0</v>
      </c>
      <c r="I132" s="42">
        <v>0</v>
      </c>
      <c r="J132" s="42">
        <v>0</v>
      </c>
      <c r="K132" s="42">
        <v>0</v>
      </c>
      <c r="L132" s="43">
        <v>0</v>
      </c>
      <c r="M132"/>
      <c r="O132" s="6"/>
      <c r="P132" s="41" t="s">
        <v>348</v>
      </c>
      <c r="Q132" s="42">
        <v>89.908531415144282</v>
      </c>
      <c r="R132" s="42">
        <v>106.79353034099482</v>
      </c>
      <c r="S132" s="42">
        <v>54.922394628020726</v>
      </c>
      <c r="T132" s="42">
        <v>0</v>
      </c>
      <c r="U132" s="42">
        <v>0</v>
      </c>
      <c r="V132" s="42">
        <v>0</v>
      </c>
      <c r="W132" s="42">
        <v>0</v>
      </c>
      <c r="X132" s="43">
        <v>0</v>
      </c>
      <c r="Y132"/>
    </row>
    <row r="133" spans="3:25" x14ac:dyDescent="0.25">
      <c r="C133" s="40" t="s">
        <v>575</v>
      </c>
      <c r="D133" s="41" t="s">
        <v>349</v>
      </c>
      <c r="E133" s="42">
        <v>75.966488000000027</v>
      </c>
      <c r="F133" s="42">
        <v>89.460744999999974</v>
      </c>
      <c r="G133" s="42">
        <v>110.68375299999998</v>
      </c>
      <c r="H133" s="42">
        <v>162.120893</v>
      </c>
      <c r="I133" s="42">
        <v>172.47348</v>
      </c>
      <c r="J133" s="42">
        <v>184.16010399999999</v>
      </c>
      <c r="K133" s="42">
        <v>197.37761799999998</v>
      </c>
      <c r="L133" s="43">
        <v>0</v>
      </c>
      <c r="M133"/>
      <c r="O133" s="6"/>
      <c r="P133" s="41" t="s">
        <v>349</v>
      </c>
      <c r="Q133" s="42">
        <v>1692.2914420441762</v>
      </c>
      <c r="R133" s="42">
        <v>1709.3229652835948</v>
      </c>
      <c r="S133" s="42">
        <v>1860.2130573388572</v>
      </c>
      <c r="T133" s="42">
        <v>2372.2791346108806</v>
      </c>
      <c r="U133" s="42">
        <v>2403.760620996798</v>
      </c>
      <c r="V133" s="42">
        <v>2445.385839719901</v>
      </c>
      <c r="W133" s="42">
        <v>2500.9867156327527</v>
      </c>
      <c r="X133" s="43">
        <v>0</v>
      </c>
      <c r="Y133"/>
    </row>
    <row r="134" spans="3:25" x14ac:dyDescent="0.25">
      <c r="C134" s="40" t="s">
        <v>575</v>
      </c>
      <c r="D134" s="41" t="s">
        <v>350</v>
      </c>
      <c r="E134" s="42">
        <v>38.304238000000005</v>
      </c>
      <c r="F134" s="42">
        <v>43.237547000000006</v>
      </c>
      <c r="G134" s="42">
        <v>35.228437999999997</v>
      </c>
      <c r="H134" s="42">
        <v>0</v>
      </c>
      <c r="I134" s="42">
        <v>0</v>
      </c>
      <c r="J134" s="42">
        <v>0</v>
      </c>
      <c r="K134" s="42">
        <v>0</v>
      </c>
      <c r="L134" s="43">
        <v>0</v>
      </c>
      <c r="M134"/>
      <c r="O134" s="6"/>
      <c r="P134" s="41" t="s">
        <v>350</v>
      </c>
      <c r="Q134" s="42">
        <v>544.06210993716559</v>
      </c>
      <c r="R134" s="42">
        <v>577.53054874676729</v>
      </c>
      <c r="S134" s="42">
        <v>471.63395755318209</v>
      </c>
      <c r="T134" s="42">
        <v>0</v>
      </c>
      <c r="U134" s="42">
        <v>0</v>
      </c>
      <c r="V134" s="42">
        <v>0</v>
      </c>
      <c r="W134" s="42">
        <v>0</v>
      </c>
      <c r="X134" s="43">
        <v>0</v>
      </c>
      <c r="Y134"/>
    </row>
    <row r="135" spans="3:25" x14ac:dyDescent="0.25">
      <c r="C135" s="40" t="s">
        <v>575</v>
      </c>
      <c r="D135" s="41" t="s">
        <v>351</v>
      </c>
      <c r="E135" s="42">
        <v>1.1000000000000001</v>
      </c>
      <c r="F135" s="42">
        <v>1.0469999999999999</v>
      </c>
      <c r="G135" s="42">
        <v>0.15500899999999998</v>
      </c>
      <c r="H135" s="42">
        <v>0</v>
      </c>
      <c r="I135" s="42">
        <v>0</v>
      </c>
      <c r="J135" s="42">
        <v>0</v>
      </c>
      <c r="K135" s="42">
        <v>0</v>
      </c>
      <c r="L135" s="43">
        <v>0</v>
      </c>
      <c r="M135"/>
      <c r="O135" s="6"/>
      <c r="P135" s="41" t="s">
        <v>351</v>
      </c>
      <c r="Q135" s="42">
        <v>20.376142834104659</v>
      </c>
      <c r="R135" s="42">
        <v>17.750023988035082</v>
      </c>
      <c r="S135" s="42">
        <v>2.5744865287624652</v>
      </c>
      <c r="T135" s="42">
        <v>0</v>
      </c>
      <c r="U135" s="42">
        <v>0</v>
      </c>
      <c r="V135" s="42">
        <v>0</v>
      </c>
      <c r="W135" s="42">
        <v>0</v>
      </c>
      <c r="X135" s="43">
        <v>0</v>
      </c>
      <c r="Y135"/>
    </row>
    <row r="136" spans="3:25" hidden="1" x14ac:dyDescent="0.25">
      <c r="C136" s="40" t="s">
        <v>576</v>
      </c>
      <c r="D136" s="41" t="s">
        <v>352</v>
      </c>
      <c r="E136" s="42">
        <v>0</v>
      </c>
      <c r="F136" s="42">
        <v>0</v>
      </c>
      <c r="G136" s="42">
        <v>0</v>
      </c>
      <c r="H136" s="42">
        <v>0</v>
      </c>
      <c r="I136" s="42">
        <v>0</v>
      </c>
      <c r="J136" s="42">
        <v>0</v>
      </c>
      <c r="K136" s="42">
        <v>0</v>
      </c>
      <c r="L136" s="43">
        <v>0</v>
      </c>
      <c r="M136"/>
      <c r="O136" s="6"/>
      <c r="P136" s="41" t="s">
        <v>352</v>
      </c>
      <c r="Q136" s="42">
        <v>0</v>
      </c>
      <c r="R136" s="42">
        <v>0</v>
      </c>
      <c r="S136" s="42">
        <v>0</v>
      </c>
      <c r="T136" s="42">
        <v>0</v>
      </c>
      <c r="U136" s="42">
        <v>0</v>
      </c>
      <c r="V136" s="42">
        <v>0</v>
      </c>
      <c r="W136" s="42">
        <v>0</v>
      </c>
      <c r="X136" s="43">
        <v>0</v>
      </c>
      <c r="Y136"/>
    </row>
    <row r="137" spans="3:25" hidden="1" x14ac:dyDescent="0.25">
      <c r="C137" s="40" t="s">
        <v>576</v>
      </c>
      <c r="D137" s="41" t="s">
        <v>353</v>
      </c>
      <c r="E137" s="42">
        <v>0</v>
      </c>
      <c r="F137" s="42">
        <v>0</v>
      </c>
      <c r="G137" s="42">
        <v>0</v>
      </c>
      <c r="H137" s="42">
        <v>0</v>
      </c>
      <c r="I137" s="42">
        <v>0</v>
      </c>
      <c r="J137" s="42">
        <v>0</v>
      </c>
      <c r="K137" s="42">
        <v>0</v>
      </c>
      <c r="L137" s="43">
        <v>0</v>
      </c>
      <c r="M137"/>
      <c r="O137" s="6"/>
      <c r="P137" s="41" t="s">
        <v>353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3">
        <v>0</v>
      </c>
      <c r="Y137"/>
    </row>
    <row r="138" spans="3:25" hidden="1" x14ac:dyDescent="0.25">
      <c r="C138" s="40" t="s">
        <v>576</v>
      </c>
      <c r="D138" s="41" t="s">
        <v>346</v>
      </c>
      <c r="E138" s="42">
        <v>0</v>
      </c>
      <c r="F138" s="42">
        <v>0</v>
      </c>
      <c r="G138" s="42">
        <v>0</v>
      </c>
      <c r="H138" s="42">
        <v>0</v>
      </c>
      <c r="I138" s="42">
        <v>0</v>
      </c>
      <c r="J138" s="42">
        <v>0</v>
      </c>
      <c r="K138" s="42">
        <v>0</v>
      </c>
      <c r="L138" s="43">
        <v>0</v>
      </c>
      <c r="M138"/>
      <c r="O138" s="6"/>
      <c r="P138" s="41" t="s">
        <v>346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0</v>
      </c>
      <c r="X138" s="43">
        <v>0</v>
      </c>
      <c r="Y138"/>
    </row>
    <row r="139" spans="3:25" hidden="1" x14ac:dyDescent="0.25">
      <c r="C139" s="40" t="s">
        <v>576</v>
      </c>
      <c r="D139" s="41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42">
        <v>0</v>
      </c>
      <c r="L139" s="43">
        <v>0</v>
      </c>
      <c r="M139"/>
      <c r="O139" s="6"/>
      <c r="P139" s="41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3">
        <v>0</v>
      </c>
      <c r="Y139"/>
    </row>
    <row r="140" spans="3:25" hidden="1" x14ac:dyDescent="0.25">
      <c r="C140" s="40" t="s">
        <v>576</v>
      </c>
      <c r="D140" s="41">
        <v>0</v>
      </c>
      <c r="E140" s="42">
        <v>0</v>
      </c>
      <c r="F140" s="42">
        <v>0</v>
      </c>
      <c r="G140" s="42">
        <v>0</v>
      </c>
      <c r="H140" s="42">
        <v>0</v>
      </c>
      <c r="I140" s="42">
        <v>0</v>
      </c>
      <c r="J140" s="42">
        <v>0</v>
      </c>
      <c r="K140" s="42">
        <v>0</v>
      </c>
      <c r="L140" s="43">
        <v>0</v>
      </c>
      <c r="M140"/>
      <c r="O140" s="6"/>
      <c r="P140" s="41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3">
        <v>0</v>
      </c>
      <c r="Y140"/>
    </row>
    <row r="141" spans="3:25" hidden="1" x14ac:dyDescent="0.25">
      <c r="C141" s="40" t="s">
        <v>576</v>
      </c>
      <c r="D141" s="41">
        <v>0</v>
      </c>
      <c r="E141" s="42">
        <v>0</v>
      </c>
      <c r="F141" s="42">
        <v>0</v>
      </c>
      <c r="G141" s="42">
        <v>0</v>
      </c>
      <c r="H141" s="42">
        <v>0</v>
      </c>
      <c r="I141" s="42">
        <v>0</v>
      </c>
      <c r="J141" s="42">
        <v>0</v>
      </c>
      <c r="K141" s="42">
        <v>0</v>
      </c>
      <c r="L141" s="43">
        <v>0</v>
      </c>
      <c r="M141"/>
      <c r="O141" s="6"/>
      <c r="P141" s="41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3">
        <v>0</v>
      </c>
      <c r="Y141"/>
    </row>
    <row r="142" spans="3:25" hidden="1" x14ac:dyDescent="0.25">
      <c r="C142" s="40" t="s">
        <v>576</v>
      </c>
      <c r="D142" s="41">
        <v>0</v>
      </c>
      <c r="E142" s="42">
        <v>0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42">
        <v>0</v>
      </c>
      <c r="L142" s="43">
        <v>0</v>
      </c>
      <c r="M142"/>
      <c r="O142" s="6"/>
      <c r="P142" s="41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3">
        <v>0</v>
      </c>
      <c r="Y142"/>
    </row>
    <row r="143" spans="3:25" hidden="1" x14ac:dyDescent="0.25">
      <c r="C143" s="40" t="s">
        <v>576</v>
      </c>
      <c r="D143" s="41">
        <v>0</v>
      </c>
      <c r="E143" s="42">
        <v>0</v>
      </c>
      <c r="F143" s="42">
        <v>0</v>
      </c>
      <c r="G143" s="42">
        <v>0</v>
      </c>
      <c r="H143" s="42">
        <v>0</v>
      </c>
      <c r="I143" s="42">
        <v>0</v>
      </c>
      <c r="J143" s="42">
        <v>0</v>
      </c>
      <c r="K143" s="42">
        <v>0</v>
      </c>
      <c r="L143" s="43">
        <v>0</v>
      </c>
      <c r="M143"/>
      <c r="O143" s="6"/>
      <c r="P143" s="41">
        <v>0</v>
      </c>
      <c r="Q143" s="42">
        <v>0</v>
      </c>
      <c r="R143" s="42">
        <v>0</v>
      </c>
      <c r="S143" s="42">
        <v>0</v>
      </c>
      <c r="T143" s="42">
        <v>0</v>
      </c>
      <c r="U143" s="42">
        <v>0</v>
      </c>
      <c r="V143" s="42">
        <v>0</v>
      </c>
      <c r="W143" s="42">
        <v>0</v>
      </c>
      <c r="X143" s="43">
        <v>0</v>
      </c>
      <c r="Y143"/>
    </row>
    <row r="144" spans="3:25" hidden="1" x14ac:dyDescent="0.25">
      <c r="C144" s="40" t="s">
        <v>576</v>
      </c>
      <c r="D144" s="41">
        <v>0</v>
      </c>
      <c r="E144" s="42">
        <v>0</v>
      </c>
      <c r="F144" s="42">
        <v>0</v>
      </c>
      <c r="G144" s="42">
        <v>0</v>
      </c>
      <c r="H144" s="42">
        <v>0</v>
      </c>
      <c r="I144" s="42">
        <v>0</v>
      </c>
      <c r="J144" s="42">
        <v>0</v>
      </c>
      <c r="K144" s="42">
        <v>0</v>
      </c>
      <c r="L144" s="43">
        <v>0</v>
      </c>
      <c r="M144"/>
      <c r="O144" s="6"/>
      <c r="P144" s="41">
        <v>0</v>
      </c>
      <c r="Q144" s="42">
        <v>0</v>
      </c>
      <c r="R144" s="42">
        <v>0</v>
      </c>
      <c r="S144" s="42">
        <v>0</v>
      </c>
      <c r="T144" s="42">
        <v>0</v>
      </c>
      <c r="U144" s="42">
        <v>0</v>
      </c>
      <c r="V144" s="42">
        <v>0</v>
      </c>
      <c r="W144" s="42">
        <v>0</v>
      </c>
      <c r="X144" s="43">
        <v>0</v>
      </c>
      <c r="Y144"/>
    </row>
    <row r="145" spans="3:25" hidden="1" x14ac:dyDescent="0.25">
      <c r="C145" s="40" t="s">
        <v>576</v>
      </c>
      <c r="D145" s="41">
        <v>0</v>
      </c>
      <c r="E145" s="42">
        <v>0</v>
      </c>
      <c r="F145" s="42">
        <v>0</v>
      </c>
      <c r="G145" s="42">
        <v>0</v>
      </c>
      <c r="H145" s="42">
        <v>0</v>
      </c>
      <c r="I145" s="42">
        <v>0</v>
      </c>
      <c r="J145" s="42">
        <v>0</v>
      </c>
      <c r="K145" s="42">
        <v>0</v>
      </c>
      <c r="L145" s="43">
        <v>0</v>
      </c>
      <c r="M145"/>
      <c r="O145" s="6"/>
      <c r="P145" s="41">
        <v>0</v>
      </c>
      <c r="Q145" s="42">
        <v>0</v>
      </c>
      <c r="R145" s="42">
        <v>0</v>
      </c>
      <c r="S145" s="42">
        <v>0</v>
      </c>
      <c r="T145" s="42">
        <v>0</v>
      </c>
      <c r="U145" s="42">
        <v>0</v>
      </c>
      <c r="V145" s="42">
        <v>0</v>
      </c>
      <c r="W145" s="42">
        <v>0</v>
      </c>
      <c r="X145" s="43">
        <v>0</v>
      </c>
      <c r="Y145"/>
    </row>
    <row r="146" spans="3:25" hidden="1" x14ac:dyDescent="0.25">
      <c r="C146" s="40" t="s">
        <v>576</v>
      </c>
      <c r="D146" s="41">
        <v>0</v>
      </c>
      <c r="E146" s="42">
        <v>0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42">
        <v>0</v>
      </c>
      <c r="L146" s="43">
        <v>0</v>
      </c>
      <c r="M146"/>
      <c r="O146" s="6"/>
      <c r="P146" s="41">
        <v>0</v>
      </c>
      <c r="Q146" s="42">
        <v>0</v>
      </c>
      <c r="R146" s="42">
        <v>0</v>
      </c>
      <c r="S146" s="42">
        <v>0</v>
      </c>
      <c r="T146" s="42">
        <v>0</v>
      </c>
      <c r="U146" s="42">
        <v>0</v>
      </c>
      <c r="V146" s="42">
        <v>0</v>
      </c>
      <c r="W146" s="42">
        <v>0</v>
      </c>
      <c r="X146" s="43">
        <v>0</v>
      </c>
      <c r="Y146"/>
    </row>
    <row r="147" spans="3:25" hidden="1" x14ac:dyDescent="0.25">
      <c r="C147" s="40" t="s">
        <v>576</v>
      </c>
      <c r="D147" s="41">
        <v>0</v>
      </c>
      <c r="E147" s="42">
        <v>0</v>
      </c>
      <c r="F147" s="42">
        <v>0</v>
      </c>
      <c r="G147" s="42">
        <v>0</v>
      </c>
      <c r="H147" s="42">
        <v>0</v>
      </c>
      <c r="I147" s="42">
        <v>0</v>
      </c>
      <c r="J147" s="42">
        <v>0</v>
      </c>
      <c r="K147" s="42">
        <v>0</v>
      </c>
      <c r="L147" s="43">
        <v>0</v>
      </c>
      <c r="M147"/>
      <c r="O147" s="6"/>
      <c r="P147" s="41">
        <v>0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0</v>
      </c>
      <c r="X147" s="43">
        <v>0</v>
      </c>
      <c r="Y147"/>
    </row>
    <row r="148" spans="3:25" hidden="1" x14ac:dyDescent="0.25">
      <c r="C148" s="40" t="s">
        <v>576</v>
      </c>
      <c r="D148" s="41">
        <v>0</v>
      </c>
      <c r="E148" s="42">
        <v>0</v>
      </c>
      <c r="F148" s="42">
        <v>0</v>
      </c>
      <c r="G148" s="42">
        <v>0</v>
      </c>
      <c r="H148" s="42">
        <v>0</v>
      </c>
      <c r="I148" s="42">
        <v>0</v>
      </c>
      <c r="J148" s="42">
        <v>0</v>
      </c>
      <c r="K148" s="42">
        <v>0</v>
      </c>
      <c r="L148" s="43">
        <v>0</v>
      </c>
      <c r="M148"/>
      <c r="O148" s="6"/>
      <c r="P148" s="41">
        <v>0</v>
      </c>
      <c r="Q148" s="42">
        <v>0</v>
      </c>
      <c r="R148" s="42">
        <v>0</v>
      </c>
      <c r="S148" s="42">
        <v>0</v>
      </c>
      <c r="T148" s="42">
        <v>0</v>
      </c>
      <c r="U148" s="42">
        <v>0</v>
      </c>
      <c r="V148" s="42">
        <v>0</v>
      </c>
      <c r="W148" s="42">
        <v>0</v>
      </c>
      <c r="X148" s="43">
        <v>0</v>
      </c>
      <c r="Y148"/>
    </row>
    <row r="149" spans="3:25" hidden="1" x14ac:dyDescent="0.25">
      <c r="C149" s="40" t="s">
        <v>576</v>
      </c>
      <c r="D149" s="41">
        <v>0</v>
      </c>
      <c r="E149" s="42">
        <v>0</v>
      </c>
      <c r="F149" s="42">
        <v>0</v>
      </c>
      <c r="G149" s="42">
        <v>0</v>
      </c>
      <c r="H149" s="42">
        <v>0</v>
      </c>
      <c r="I149" s="42">
        <v>0</v>
      </c>
      <c r="J149" s="42">
        <v>0</v>
      </c>
      <c r="K149" s="42">
        <v>0</v>
      </c>
      <c r="L149" s="43">
        <v>0</v>
      </c>
      <c r="M149"/>
      <c r="O149" s="6"/>
      <c r="P149" s="41">
        <v>0</v>
      </c>
      <c r="Q149" s="42">
        <v>0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0</v>
      </c>
      <c r="X149" s="43">
        <v>0</v>
      </c>
      <c r="Y149"/>
    </row>
    <row r="150" spans="3:25" hidden="1" x14ac:dyDescent="0.25">
      <c r="C150" s="40" t="s">
        <v>576</v>
      </c>
      <c r="D150" s="41">
        <v>0</v>
      </c>
      <c r="E150" s="42">
        <v>0</v>
      </c>
      <c r="F150" s="42">
        <v>0</v>
      </c>
      <c r="G150" s="42">
        <v>0</v>
      </c>
      <c r="H150" s="42">
        <v>0</v>
      </c>
      <c r="I150" s="42">
        <v>0</v>
      </c>
      <c r="J150" s="42">
        <v>0</v>
      </c>
      <c r="K150" s="42">
        <v>0</v>
      </c>
      <c r="L150" s="43">
        <v>0</v>
      </c>
      <c r="M150"/>
      <c r="O150" s="6"/>
      <c r="P150" s="41">
        <v>0</v>
      </c>
      <c r="Q150" s="42">
        <v>0</v>
      </c>
      <c r="R150" s="42">
        <v>0</v>
      </c>
      <c r="S150" s="42">
        <v>0</v>
      </c>
      <c r="T150" s="42">
        <v>0</v>
      </c>
      <c r="U150" s="42">
        <v>0</v>
      </c>
      <c r="V150" s="42">
        <v>0</v>
      </c>
      <c r="W150" s="42">
        <v>0</v>
      </c>
      <c r="X150" s="43">
        <v>0</v>
      </c>
      <c r="Y150"/>
    </row>
    <row r="151" spans="3:25" ht="14.4" thickBot="1" x14ac:dyDescent="0.3">
      <c r="C151"/>
      <c r="D151" s="44" t="s">
        <v>91</v>
      </c>
      <c r="E151" s="45">
        <v>125.58472600000002</v>
      </c>
      <c r="F151" s="45">
        <v>146.83629199999999</v>
      </c>
      <c r="G151" s="45">
        <v>153.11167599999999</v>
      </c>
      <c r="H151" s="45">
        <v>162.120893</v>
      </c>
      <c r="I151" s="45">
        <v>172.47348</v>
      </c>
      <c r="J151" s="45">
        <v>184.16010399999999</v>
      </c>
      <c r="K151" s="45">
        <v>197.37761799999998</v>
      </c>
      <c r="L151" s="46">
        <v>0</v>
      </c>
      <c r="M151"/>
      <c r="O151" s="6"/>
      <c r="P151" s="44" t="s">
        <v>91</v>
      </c>
      <c r="Q151" s="45">
        <v>2346.8225472182448</v>
      </c>
      <c r="R151" s="45">
        <v>2411.3970683593921</v>
      </c>
      <c r="S151" s="45">
        <v>2389.3438960488224</v>
      </c>
      <c r="T151" s="45">
        <v>2372.2791346108806</v>
      </c>
      <c r="U151" s="45">
        <v>2403.760620996798</v>
      </c>
      <c r="V151" s="45">
        <v>2445.385839719901</v>
      </c>
      <c r="W151" s="45">
        <v>2500.9867156327527</v>
      </c>
      <c r="X151" s="46">
        <v>0</v>
      </c>
      <c r="Y151"/>
    </row>
    <row r="152" spans="3:25" x14ac:dyDescent="0.25">
      <c r="D152" s="47"/>
      <c r="E152" s="48"/>
      <c r="F152" s="48"/>
      <c r="G152" s="48"/>
      <c r="H152" s="48"/>
      <c r="I152" s="48"/>
      <c r="J152" s="48"/>
      <c r="K152" s="48"/>
      <c r="L152" s="48"/>
      <c r="M152"/>
      <c r="O152" s="6"/>
      <c r="P152" s="47"/>
      <c r="Q152" s="48"/>
      <c r="R152" s="48"/>
      <c r="S152" s="48"/>
      <c r="T152" s="48"/>
      <c r="U152" s="48"/>
      <c r="V152" s="48"/>
      <c r="W152" s="48"/>
      <c r="X152" s="48"/>
      <c r="Y152"/>
    </row>
    <row r="153" spans="3:25" x14ac:dyDescent="0.25">
      <c r="D153" s="47"/>
      <c r="E153" s="48"/>
      <c r="F153" s="48"/>
      <c r="G153" s="48"/>
      <c r="H153" s="48"/>
      <c r="I153" s="48"/>
      <c r="J153" s="48"/>
      <c r="K153" s="48"/>
      <c r="L153" s="48"/>
      <c r="M153"/>
      <c r="O153" s="6"/>
      <c r="P153" s="47"/>
      <c r="Q153" s="48"/>
      <c r="R153" s="48"/>
      <c r="S153" s="48"/>
      <c r="T153" s="48"/>
      <c r="U153" s="48"/>
      <c r="V153" s="48"/>
      <c r="W153" s="48"/>
      <c r="X153" s="48"/>
      <c r="Y153"/>
    </row>
    <row r="154" spans="3:25" ht="14.4" thickBot="1" x14ac:dyDescent="0.3">
      <c r="D154" s="36" t="s">
        <v>361</v>
      </c>
      <c r="K154" s="35"/>
      <c r="L154" s="35"/>
      <c r="M154"/>
      <c r="O154" s="6"/>
      <c r="P154" s="36" t="s">
        <v>362</v>
      </c>
      <c r="W154" s="35"/>
      <c r="X154" s="35"/>
      <c r="Y154"/>
    </row>
    <row r="155" spans="3:25" x14ac:dyDescent="0.25">
      <c r="D155" s="37"/>
      <c r="E155" s="68" t="s">
        <v>206</v>
      </c>
      <c r="F155" s="68" t="s">
        <v>137</v>
      </c>
      <c r="G155" s="168" t="s">
        <v>138</v>
      </c>
      <c r="H155" s="68" t="s">
        <v>207</v>
      </c>
      <c r="I155" s="68" t="s">
        <v>267</v>
      </c>
      <c r="J155" s="68" t="s">
        <v>421</v>
      </c>
      <c r="K155" s="68" t="s">
        <v>568</v>
      </c>
      <c r="L155" s="39" t="s">
        <v>577</v>
      </c>
      <c r="M155"/>
      <c r="O155" s="6"/>
      <c r="P155" s="37"/>
      <c r="Q155" s="68" t="s">
        <v>206</v>
      </c>
      <c r="R155" s="68" t="s">
        <v>137</v>
      </c>
      <c r="S155" s="168" t="s">
        <v>138</v>
      </c>
      <c r="T155" s="68" t="s">
        <v>207</v>
      </c>
      <c r="U155" s="68" t="s">
        <v>267</v>
      </c>
      <c r="V155" s="68" t="s">
        <v>421</v>
      </c>
      <c r="W155" s="68" t="s">
        <v>568</v>
      </c>
      <c r="X155" s="39" t="s">
        <v>577</v>
      </c>
      <c r="Y155"/>
    </row>
    <row r="156" spans="3:25" x14ac:dyDescent="0.25">
      <c r="C156" s="40" t="s">
        <v>575</v>
      </c>
      <c r="D156" s="41" t="s">
        <v>344</v>
      </c>
      <c r="E156" s="49">
        <v>2.3888255328120074E-4</v>
      </c>
      <c r="F156" s="49">
        <v>0</v>
      </c>
      <c r="G156" s="169">
        <v>0</v>
      </c>
      <c r="H156" s="49">
        <v>0</v>
      </c>
      <c r="I156" s="49">
        <v>0</v>
      </c>
      <c r="J156" s="49">
        <v>0</v>
      </c>
      <c r="K156" s="49">
        <v>0</v>
      </c>
      <c r="L156" s="50" t="e">
        <v>#DIV/0!</v>
      </c>
      <c r="M156"/>
      <c r="O156" s="6"/>
      <c r="P156" s="41" t="s">
        <v>344</v>
      </c>
      <c r="Q156" s="49">
        <v>7.8540658249939626E-5</v>
      </c>
      <c r="R156" s="49">
        <v>0</v>
      </c>
      <c r="S156" s="169">
        <v>0</v>
      </c>
      <c r="T156" s="49">
        <v>0</v>
      </c>
      <c r="U156" s="49">
        <v>0</v>
      </c>
      <c r="V156" s="49">
        <v>0</v>
      </c>
      <c r="W156" s="49">
        <v>0</v>
      </c>
      <c r="X156" s="50" t="e">
        <v>#DIV/0!</v>
      </c>
      <c r="Y156"/>
    </row>
    <row r="157" spans="3:25" x14ac:dyDescent="0.25">
      <c r="C157" s="40" t="s">
        <v>575</v>
      </c>
      <c r="D157" s="41" t="s">
        <v>348</v>
      </c>
      <c r="E157" s="49">
        <v>8.109266408719161E-2</v>
      </c>
      <c r="F157" s="49">
        <v>8.9153708675781596E-2</v>
      </c>
      <c r="G157" s="169">
        <v>4.6008744623760763E-2</v>
      </c>
      <c r="H157" s="49">
        <v>0</v>
      </c>
      <c r="I157" s="49">
        <v>0</v>
      </c>
      <c r="J157" s="49">
        <v>0</v>
      </c>
      <c r="K157" s="49">
        <v>0</v>
      </c>
      <c r="L157" s="50" t="e">
        <v>#DIV/0!</v>
      </c>
      <c r="M157"/>
      <c r="O157" s="6"/>
      <c r="P157" s="41" t="s">
        <v>348</v>
      </c>
      <c r="Q157" s="49">
        <v>3.8310749793040555E-2</v>
      </c>
      <c r="R157" s="49">
        <v>4.4286995178961723E-2</v>
      </c>
      <c r="S157" s="169">
        <v>2.2986391669631165E-2</v>
      </c>
      <c r="T157" s="49">
        <v>0</v>
      </c>
      <c r="U157" s="49">
        <v>0</v>
      </c>
      <c r="V157" s="49">
        <v>0</v>
      </c>
      <c r="W157" s="49">
        <v>0</v>
      </c>
      <c r="X157" s="50" t="e">
        <v>#DIV/0!</v>
      </c>
      <c r="Y157"/>
    </row>
    <row r="158" spans="3:25" x14ac:dyDescent="0.25">
      <c r="C158" s="40" t="s">
        <v>575</v>
      </c>
      <c r="D158" s="41" t="s">
        <v>349</v>
      </c>
      <c r="E158" s="49">
        <v>0.6049022872415234</v>
      </c>
      <c r="F158" s="49">
        <v>0.6092549994384221</v>
      </c>
      <c r="G158" s="169">
        <v>0.72289557460007159</v>
      </c>
      <c r="H158" s="49">
        <v>1</v>
      </c>
      <c r="I158" s="49">
        <v>1</v>
      </c>
      <c r="J158" s="49">
        <v>1</v>
      </c>
      <c r="K158" s="49">
        <v>1</v>
      </c>
      <c r="L158" s="50" t="e">
        <v>#DIV/0!</v>
      </c>
      <c r="M158"/>
      <c r="O158" s="6"/>
      <c r="P158" s="41" t="s">
        <v>349</v>
      </c>
      <c r="Q158" s="49">
        <v>0.72109902133422787</v>
      </c>
      <c r="R158" s="49">
        <v>0.70885172239449667</v>
      </c>
      <c r="S158" s="169">
        <v>0.77854554985367697</v>
      </c>
      <c r="T158" s="49">
        <v>1</v>
      </c>
      <c r="U158" s="49">
        <v>1</v>
      </c>
      <c r="V158" s="49">
        <v>1</v>
      </c>
      <c r="W158" s="49">
        <v>1</v>
      </c>
      <c r="X158" s="50" t="e">
        <v>#DIV/0!</v>
      </c>
      <c r="Y158"/>
    </row>
    <row r="159" spans="3:25" x14ac:dyDescent="0.25">
      <c r="C159" s="40" t="s">
        <v>575</v>
      </c>
      <c r="D159" s="41" t="s">
        <v>350</v>
      </c>
      <c r="E159" s="49">
        <v>0.30500713916435984</v>
      </c>
      <c r="F159" s="49">
        <v>0.29446090207726039</v>
      </c>
      <c r="G159" s="169">
        <v>0.23008328901056507</v>
      </c>
      <c r="H159" s="49">
        <v>0</v>
      </c>
      <c r="I159" s="49">
        <v>0</v>
      </c>
      <c r="J159" s="49">
        <v>0</v>
      </c>
      <c r="K159" s="49">
        <v>0</v>
      </c>
      <c r="L159" s="50" t="e">
        <v>#DIV/0!</v>
      </c>
      <c r="M159"/>
      <c r="O159" s="6"/>
      <c r="P159" s="41" t="s">
        <v>350</v>
      </c>
      <c r="Q159" s="49">
        <v>0.23182924954511699</v>
      </c>
      <c r="R159" s="49">
        <v>0.23950039432522557</v>
      </c>
      <c r="S159" s="169">
        <v>0.19739057166827567</v>
      </c>
      <c r="T159" s="49">
        <v>0</v>
      </c>
      <c r="U159" s="49">
        <v>0</v>
      </c>
      <c r="V159" s="49">
        <v>0</v>
      </c>
      <c r="W159" s="49">
        <v>0</v>
      </c>
      <c r="X159" s="50" t="e">
        <v>#DIV/0!</v>
      </c>
      <c r="Y159"/>
    </row>
    <row r="160" spans="3:25" x14ac:dyDescent="0.25">
      <c r="C160" s="40" t="s">
        <v>575</v>
      </c>
      <c r="D160" s="41" t="s">
        <v>351</v>
      </c>
      <c r="E160" s="49">
        <v>8.7590269536440279E-3</v>
      </c>
      <c r="F160" s="49">
        <v>7.1303898085358901E-3</v>
      </c>
      <c r="G160" s="169">
        <v>1.0123917656025135E-3</v>
      </c>
      <c r="H160" s="49">
        <v>0</v>
      </c>
      <c r="I160" s="49">
        <v>0</v>
      </c>
      <c r="J160" s="49">
        <v>0</v>
      </c>
      <c r="K160" s="49">
        <v>0</v>
      </c>
      <c r="L160" s="50" t="e">
        <v>#DIV/0!</v>
      </c>
      <c r="M160"/>
      <c r="O160" s="6"/>
      <c r="P160" s="41" t="s">
        <v>351</v>
      </c>
      <c r="Q160" s="49">
        <v>8.6824386693647015E-3</v>
      </c>
      <c r="R160" s="49">
        <v>7.3608881013160609E-3</v>
      </c>
      <c r="S160" s="169">
        <v>1.0774868084162379E-3</v>
      </c>
      <c r="T160" s="49">
        <v>0</v>
      </c>
      <c r="U160" s="49">
        <v>0</v>
      </c>
      <c r="V160" s="49">
        <v>0</v>
      </c>
      <c r="W160" s="49">
        <v>0</v>
      </c>
      <c r="X160" s="50" t="e">
        <v>#DIV/0!</v>
      </c>
      <c r="Y160"/>
    </row>
    <row r="161" spans="3:25" hidden="1" x14ac:dyDescent="0.25">
      <c r="C161" s="40" t="s">
        <v>576</v>
      </c>
      <c r="D161" s="41" t="s">
        <v>352</v>
      </c>
      <c r="E161" s="49">
        <v>0</v>
      </c>
      <c r="F161" s="49">
        <v>0</v>
      </c>
      <c r="G161" s="169">
        <v>0</v>
      </c>
      <c r="H161" s="49">
        <v>0</v>
      </c>
      <c r="I161" s="49">
        <v>0</v>
      </c>
      <c r="J161" s="49">
        <v>0</v>
      </c>
      <c r="K161" s="49">
        <v>0</v>
      </c>
      <c r="L161" s="50" t="e">
        <v>#DIV/0!</v>
      </c>
      <c r="M161"/>
      <c r="O161" s="6"/>
      <c r="P161" s="41" t="s">
        <v>352</v>
      </c>
      <c r="Q161" s="49">
        <v>0</v>
      </c>
      <c r="R161" s="49">
        <v>0</v>
      </c>
      <c r="S161" s="169">
        <v>0</v>
      </c>
      <c r="T161" s="49">
        <v>0</v>
      </c>
      <c r="U161" s="49">
        <v>0</v>
      </c>
      <c r="V161" s="49">
        <v>0</v>
      </c>
      <c r="W161" s="49">
        <v>0</v>
      </c>
      <c r="X161" s="50" t="e">
        <v>#DIV/0!</v>
      </c>
      <c r="Y161"/>
    </row>
    <row r="162" spans="3:25" hidden="1" x14ac:dyDescent="0.25">
      <c r="C162" s="40" t="s">
        <v>576</v>
      </c>
      <c r="D162" s="41" t="s">
        <v>353</v>
      </c>
      <c r="E162" s="49">
        <v>0</v>
      </c>
      <c r="F162" s="49">
        <v>0</v>
      </c>
      <c r="G162" s="169">
        <v>0</v>
      </c>
      <c r="H162" s="49">
        <v>0</v>
      </c>
      <c r="I162" s="49">
        <v>0</v>
      </c>
      <c r="J162" s="49">
        <v>0</v>
      </c>
      <c r="K162" s="49">
        <v>0</v>
      </c>
      <c r="L162" s="50" t="e">
        <v>#DIV/0!</v>
      </c>
      <c r="M162"/>
      <c r="O162" s="6"/>
      <c r="P162" s="41" t="s">
        <v>353</v>
      </c>
      <c r="Q162" s="49">
        <v>0</v>
      </c>
      <c r="R162" s="49">
        <v>0</v>
      </c>
      <c r="S162" s="169">
        <v>0</v>
      </c>
      <c r="T162" s="49">
        <v>0</v>
      </c>
      <c r="U162" s="49">
        <v>0</v>
      </c>
      <c r="V162" s="49">
        <v>0</v>
      </c>
      <c r="W162" s="49">
        <v>0</v>
      </c>
      <c r="X162" s="50" t="e">
        <v>#DIV/0!</v>
      </c>
      <c r="Y162"/>
    </row>
    <row r="163" spans="3:25" hidden="1" x14ac:dyDescent="0.25">
      <c r="C163" s="40" t="s">
        <v>576</v>
      </c>
      <c r="D163" s="41" t="s">
        <v>346</v>
      </c>
      <c r="E163" s="49">
        <v>0</v>
      </c>
      <c r="F163" s="49">
        <v>0</v>
      </c>
      <c r="G163" s="169">
        <v>0</v>
      </c>
      <c r="H163" s="49">
        <v>0</v>
      </c>
      <c r="I163" s="49">
        <v>0</v>
      </c>
      <c r="J163" s="49">
        <v>0</v>
      </c>
      <c r="K163" s="49">
        <v>0</v>
      </c>
      <c r="L163" s="50" t="e">
        <v>#DIV/0!</v>
      </c>
      <c r="M163"/>
      <c r="O163" s="6"/>
      <c r="P163" s="41" t="s">
        <v>346</v>
      </c>
      <c r="Q163" s="49">
        <v>0</v>
      </c>
      <c r="R163" s="49">
        <v>0</v>
      </c>
      <c r="S163" s="169">
        <v>0</v>
      </c>
      <c r="T163" s="49">
        <v>0</v>
      </c>
      <c r="U163" s="49">
        <v>0</v>
      </c>
      <c r="V163" s="49">
        <v>0</v>
      </c>
      <c r="W163" s="49">
        <v>0</v>
      </c>
      <c r="X163" s="50" t="e">
        <v>#DIV/0!</v>
      </c>
      <c r="Y163"/>
    </row>
    <row r="164" spans="3:25" hidden="1" x14ac:dyDescent="0.25">
      <c r="C164" s="40" t="s">
        <v>576</v>
      </c>
      <c r="D164" s="41">
        <v>0</v>
      </c>
      <c r="E164" s="49">
        <v>0</v>
      </c>
      <c r="F164" s="49">
        <v>0</v>
      </c>
      <c r="G164" s="169">
        <v>0</v>
      </c>
      <c r="H164" s="49">
        <v>0</v>
      </c>
      <c r="I164" s="49">
        <v>0</v>
      </c>
      <c r="J164" s="49">
        <v>0</v>
      </c>
      <c r="K164" s="49">
        <v>0</v>
      </c>
      <c r="L164" s="50" t="e">
        <v>#DIV/0!</v>
      </c>
      <c r="M164"/>
      <c r="O164" s="6"/>
      <c r="P164" s="41">
        <v>0</v>
      </c>
      <c r="Q164" s="49">
        <v>0</v>
      </c>
      <c r="R164" s="49">
        <v>0</v>
      </c>
      <c r="S164" s="169">
        <v>0</v>
      </c>
      <c r="T164" s="49">
        <v>0</v>
      </c>
      <c r="U164" s="49">
        <v>0</v>
      </c>
      <c r="V164" s="49">
        <v>0</v>
      </c>
      <c r="W164" s="49">
        <v>0</v>
      </c>
      <c r="X164" s="50" t="e">
        <v>#DIV/0!</v>
      </c>
      <c r="Y164"/>
    </row>
    <row r="165" spans="3:25" hidden="1" x14ac:dyDescent="0.25">
      <c r="C165" s="40" t="s">
        <v>576</v>
      </c>
      <c r="D165" s="41">
        <v>0</v>
      </c>
      <c r="E165" s="49">
        <v>0</v>
      </c>
      <c r="F165" s="49">
        <v>0</v>
      </c>
      <c r="G165" s="169">
        <v>0</v>
      </c>
      <c r="H165" s="49">
        <v>0</v>
      </c>
      <c r="I165" s="49">
        <v>0</v>
      </c>
      <c r="J165" s="49">
        <v>0</v>
      </c>
      <c r="K165" s="49">
        <v>0</v>
      </c>
      <c r="L165" s="50" t="e">
        <v>#DIV/0!</v>
      </c>
      <c r="M165"/>
      <c r="O165" s="6"/>
      <c r="P165" s="41">
        <v>0</v>
      </c>
      <c r="Q165" s="49">
        <v>0</v>
      </c>
      <c r="R165" s="49">
        <v>0</v>
      </c>
      <c r="S165" s="169">
        <v>0</v>
      </c>
      <c r="T165" s="49">
        <v>0</v>
      </c>
      <c r="U165" s="49">
        <v>0</v>
      </c>
      <c r="V165" s="49">
        <v>0</v>
      </c>
      <c r="W165" s="49">
        <v>0</v>
      </c>
      <c r="X165" s="50" t="e">
        <v>#DIV/0!</v>
      </c>
      <c r="Y165"/>
    </row>
    <row r="166" spans="3:25" hidden="1" x14ac:dyDescent="0.25">
      <c r="C166" s="40" t="s">
        <v>576</v>
      </c>
      <c r="D166" s="41">
        <v>0</v>
      </c>
      <c r="E166" s="49">
        <v>0</v>
      </c>
      <c r="F166" s="49">
        <v>0</v>
      </c>
      <c r="G166" s="169">
        <v>0</v>
      </c>
      <c r="H166" s="49">
        <v>0</v>
      </c>
      <c r="I166" s="49">
        <v>0</v>
      </c>
      <c r="J166" s="49">
        <v>0</v>
      </c>
      <c r="K166" s="49">
        <v>0</v>
      </c>
      <c r="L166" s="50" t="e">
        <v>#DIV/0!</v>
      </c>
      <c r="M166"/>
      <c r="O166" s="6"/>
      <c r="P166" s="41">
        <v>0</v>
      </c>
      <c r="Q166" s="49">
        <v>0</v>
      </c>
      <c r="R166" s="49">
        <v>0</v>
      </c>
      <c r="S166" s="169">
        <v>0</v>
      </c>
      <c r="T166" s="49">
        <v>0</v>
      </c>
      <c r="U166" s="49">
        <v>0</v>
      </c>
      <c r="V166" s="49">
        <v>0</v>
      </c>
      <c r="W166" s="49">
        <v>0</v>
      </c>
      <c r="X166" s="50" t="e">
        <v>#DIV/0!</v>
      </c>
      <c r="Y166"/>
    </row>
    <row r="167" spans="3:25" hidden="1" x14ac:dyDescent="0.25">
      <c r="C167" s="40" t="s">
        <v>576</v>
      </c>
      <c r="D167" s="41">
        <v>0</v>
      </c>
      <c r="E167" s="49">
        <v>0</v>
      </c>
      <c r="F167" s="49">
        <v>0</v>
      </c>
      <c r="G167" s="169">
        <v>0</v>
      </c>
      <c r="H167" s="49">
        <v>0</v>
      </c>
      <c r="I167" s="49">
        <v>0</v>
      </c>
      <c r="J167" s="49">
        <v>0</v>
      </c>
      <c r="K167" s="49">
        <v>0</v>
      </c>
      <c r="L167" s="50" t="e">
        <v>#DIV/0!</v>
      </c>
      <c r="M167"/>
      <c r="O167" s="6"/>
      <c r="P167" s="41">
        <v>0</v>
      </c>
      <c r="Q167" s="49">
        <v>0</v>
      </c>
      <c r="R167" s="49">
        <v>0</v>
      </c>
      <c r="S167" s="169">
        <v>0</v>
      </c>
      <c r="T167" s="49">
        <v>0</v>
      </c>
      <c r="U167" s="49">
        <v>0</v>
      </c>
      <c r="V167" s="49">
        <v>0</v>
      </c>
      <c r="W167" s="49">
        <v>0</v>
      </c>
      <c r="X167" s="50" t="e">
        <v>#DIV/0!</v>
      </c>
      <c r="Y167"/>
    </row>
    <row r="168" spans="3:25" hidden="1" x14ac:dyDescent="0.25">
      <c r="C168" s="40" t="s">
        <v>576</v>
      </c>
      <c r="D168" s="41">
        <v>0</v>
      </c>
      <c r="E168" s="49">
        <v>0</v>
      </c>
      <c r="F168" s="49">
        <v>0</v>
      </c>
      <c r="G168" s="169">
        <v>0</v>
      </c>
      <c r="H168" s="49">
        <v>0</v>
      </c>
      <c r="I168" s="49">
        <v>0</v>
      </c>
      <c r="J168" s="49">
        <v>0</v>
      </c>
      <c r="K168" s="49">
        <v>0</v>
      </c>
      <c r="L168" s="50" t="e">
        <v>#DIV/0!</v>
      </c>
      <c r="M168"/>
      <c r="O168" s="6"/>
      <c r="P168" s="41">
        <v>0</v>
      </c>
      <c r="Q168" s="49">
        <v>0</v>
      </c>
      <c r="R168" s="49">
        <v>0</v>
      </c>
      <c r="S168" s="169">
        <v>0</v>
      </c>
      <c r="T168" s="49">
        <v>0</v>
      </c>
      <c r="U168" s="49">
        <v>0</v>
      </c>
      <c r="V168" s="49">
        <v>0</v>
      </c>
      <c r="W168" s="49">
        <v>0</v>
      </c>
      <c r="X168" s="50" t="e">
        <v>#DIV/0!</v>
      </c>
      <c r="Y168"/>
    </row>
    <row r="169" spans="3:25" hidden="1" x14ac:dyDescent="0.25">
      <c r="C169" s="40" t="s">
        <v>576</v>
      </c>
      <c r="D169" s="41">
        <v>0</v>
      </c>
      <c r="E169" s="49">
        <v>0</v>
      </c>
      <c r="F169" s="49">
        <v>0</v>
      </c>
      <c r="G169" s="169">
        <v>0</v>
      </c>
      <c r="H169" s="49">
        <v>0</v>
      </c>
      <c r="I169" s="49">
        <v>0</v>
      </c>
      <c r="J169" s="49">
        <v>0</v>
      </c>
      <c r="K169" s="49">
        <v>0</v>
      </c>
      <c r="L169" s="50" t="e">
        <v>#DIV/0!</v>
      </c>
      <c r="M169"/>
      <c r="O169" s="6"/>
      <c r="P169" s="41">
        <v>0</v>
      </c>
      <c r="Q169" s="49">
        <v>0</v>
      </c>
      <c r="R169" s="49">
        <v>0</v>
      </c>
      <c r="S169" s="169">
        <v>0</v>
      </c>
      <c r="T169" s="49">
        <v>0</v>
      </c>
      <c r="U169" s="49">
        <v>0</v>
      </c>
      <c r="V169" s="49">
        <v>0</v>
      </c>
      <c r="W169" s="49">
        <v>0</v>
      </c>
      <c r="X169" s="50" t="e">
        <v>#DIV/0!</v>
      </c>
      <c r="Y169"/>
    </row>
    <row r="170" spans="3:25" hidden="1" x14ac:dyDescent="0.25">
      <c r="C170" s="40" t="s">
        <v>576</v>
      </c>
      <c r="D170" s="41">
        <v>0</v>
      </c>
      <c r="E170" s="49">
        <v>0</v>
      </c>
      <c r="F170" s="49">
        <v>0</v>
      </c>
      <c r="G170" s="169">
        <v>0</v>
      </c>
      <c r="H170" s="49">
        <v>0</v>
      </c>
      <c r="I170" s="49">
        <v>0</v>
      </c>
      <c r="J170" s="49">
        <v>0</v>
      </c>
      <c r="K170" s="49">
        <v>0</v>
      </c>
      <c r="L170" s="50" t="e">
        <v>#DIV/0!</v>
      </c>
      <c r="M170"/>
      <c r="O170" s="6"/>
      <c r="P170" s="41">
        <v>0</v>
      </c>
      <c r="Q170" s="49">
        <v>0</v>
      </c>
      <c r="R170" s="49">
        <v>0</v>
      </c>
      <c r="S170" s="169">
        <v>0</v>
      </c>
      <c r="T170" s="49">
        <v>0</v>
      </c>
      <c r="U170" s="49">
        <v>0</v>
      </c>
      <c r="V170" s="49">
        <v>0</v>
      </c>
      <c r="W170" s="49">
        <v>0</v>
      </c>
      <c r="X170" s="50" t="e">
        <v>#DIV/0!</v>
      </c>
      <c r="Y170"/>
    </row>
    <row r="171" spans="3:25" hidden="1" x14ac:dyDescent="0.25">
      <c r="C171" s="40" t="s">
        <v>576</v>
      </c>
      <c r="D171" s="41">
        <v>0</v>
      </c>
      <c r="E171" s="49">
        <v>0</v>
      </c>
      <c r="F171" s="49">
        <v>0</v>
      </c>
      <c r="G171" s="169">
        <v>0</v>
      </c>
      <c r="H171" s="49">
        <v>0</v>
      </c>
      <c r="I171" s="49">
        <v>0</v>
      </c>
      <c r="J171" s="49">
        <v>0</v>
      </c>
      <c r="K171" s="49">
        <v>0</v>
      </c>
      <c r="L171" s="50" t="e">
        <v>#DIV/0!</v>
      </c>
      <c r="M171"/>
      <c r="O171" s="6"/>
      <c r="P171" s="41">
        <v>0</v>
      </c>
      <c r="Q171" s="49">
        <v>0</v>
      </c>
      <c r="R171" s="49">
        <v>0</v>
      </c>
      <c r="S171" s="169">
        <v>0</v>
      </c>
      <c r="T171" s="49">
        <v>0</v>
      </c>
      <c r="U171" s="49">
        <v>0</v>
      </c>
      <c r="V171" s="49">
        <v>0</v>
      </c>
      <c r="W171" s="49">
        <v>0</v>
      </c>
      <c r="X171" s="50" t="e">
        <v>#DIV/0!</v>
      </c>
      <c r="Y171"/>
    </row>
    <row r="172" spans="3:25" hidden="1" x14ac:dyDescent="0.25">
      <c r="C172" s="40" t="s">
        <v>576</v>
      </c>
      <c r="D172" s="41">
        <v>0</v>
      </c>
      <c r="E172" s="49">
        <v>0</v>
      </c>
      <c r="F172" s="49">
        <v>0</v>
      </c>
      <c r="G172" s="169">
        <v>0</v>
      </c>
      <c r="H172" s="49">
        <v>0</v>
      </c>
      <c r="I172" s="49">
        <v>0</v>
      </c>
      <c r="J172" s="49">
        <v>0</v>
      </c>
      <c r="K172" s="49">
        <v>0</v>
      </c>
      <c r="L172" s="50" t="e">
        <v>#DIV/0!</v>
      </c>
      <c r="M172"/>
      <c r="O172" s="6"/>
      <c r="P172" s="41">
        <v>0</v>
      </c>
      <c r="Q172" s="49">
        <v>0</v>
      </c>
      <c r="R172" s="49">
        <v>0</v>
      </c>
      <c r="S172" s="169">
        <v>0</v>
      </c>
      <c r="T172" s="49">
        <v>0</v>
      </c>
      <c r="U172" s="49">
        <v>0</v>
      </c>
      <c r="V172" s="49">
        <v>0</v>
      </c>
      <c r="W172" s="49">
        <v>0</v>
      </c>
      <c r="X172" s="50" t="e">
        <v>#DIV/0!</v>
      </c>
      <c r="Y172"/>
    </row>
    <row r="173" spans="3:25" hidden="1" x14ac:dyDescent="0.25">
      <c r="C173" s="40" t="s">
        <v>576</v>
      </c>
      <c r="D173" s="41">
        <v>0</v>
      </c>
      <c r="E173" s="49">
        <v>0</v>
      </c>
      <c r="F173" s="49">
        <v>0</v>
      </c>
      <c r="G173" s="169">
        <v>0</v>
      </c>
      <c r="H173" s="49">
        <v>0</v>
      </c>
      <c r="I173" s="49">
        <v>0</v>
      </c>
      <c r="J173" s="49">
        <v>0</v>
      </c>
      <c r="K173" s="49">
        <v>0</v>
      </c>
      <c r="L173" s="50" t="e">
        <v>#DIV/0!</v>
      </c>
      <c r="M173"/>
      <c r="O173" s="6"/>
      <c r="P173" s="41">
        <v>0</v>
      </c>
      <c r="Q173" s="49">
        <v>0</v>
      </c>
      <c r="R173" s="49">
        <v>0</v>
      </c>
      <c r="S173" s="169">
        <v>0</v>
      </c>
      <c r="T173" s="49">
        <v>0</v>
      </c>
      <c r="U173" s="49">
        <v>0</v>
      </c>
      <c r="V173" s="49">
        <v>0</v>
      </c>
      <c r="W173" s="49">
        <v>0</v>
      </c>
      <c r="X173" s="50" t="e">
        <v>#DIV/0!</v>
      </c>
      <c r="Y173"/>
    </row>
    <row r="174" spans="3:25" hidden="1" x14ac:dyDescent="0.25">
      <c r="C174" s="40" t="s">
        <v>576</v>
      </c>
      <c r="D174" s="41">
        <v>0</v>
      </c>
      <c r="E174" s="49">
        <v>0</v>
      </c>
      <c r="F174" s="49">
        <v>0</v>
      </c>
      <c r="G174" s="169">
        <v>0</v>
      </c>
      <c r="H174" s="49">
        <v>0</v>
      </c>
      <c r="I174" s="49">
        <v>0</v>
      </c>
      <c r="J174" s="49">
        <v>0</v>
      </c>
      <c r="K174" s="49">
        <v>0</v>
      </c>
      <c r="L174" s="50" t="e">
        <v>#DIV/0!</v>
      </c>
      <c r="M174"/>
      <c r="O174" s="6"/>
      <c r="P174" s="41">
        <v>0</v>
      </c>
      <c r="Q174" s="49">
        <v>0</v>
      </c>
      <c r="R174" s="49">
        <v>0</v>
      </c>
      <c r="S174" s="169">
        <v>0</v>
      </c>
      <c r="T174" s="49">
        <v>0</v>
      </c>
      <c r="U174" s="49">
        <v>0</v>
      </c>
      <c r="V174" s="49">
        <v>0</v>
      </c>
      <c r="W174" s="49">
        <v>0</v>
      </c>
      <c r="X174" s="50" t="e">
        <v>#DIV/0!</v>
      </c>
      <c r="Y174"/>
    </row>
    <row r="175" spans="3:25" hidden="1" x14ac:dyDescent="0.25">
      <c r="C175" s="40" t="s">
        <v>576</v>
      </c>
      <c r="D175" s="41">
        <v>0</v>
      </c>
      <c r="E175" s="49">
        <v>0</v>
      </c>
      <c r="F175" s="49">
        <v>0</v>
      </c>
      <c r="G175" s="169">
        <v>0</v>
      </c>
      <c r="H175" s="49">
        <v>0</v>
      </c>
      <c r="I175" s="49">
        <v>0</v>
      </c>
      <c r="J175" s="49">
        <v>0</v>
      </c>
      <c r="K175" s="49">
        <v>0</v>
      </c>
      <c r="L175" s="50" t="e">
        <v>#DIV/0!</v>
      </c>
      <c r="M175"/>
      <c r="O175" s="6"/>
      <c r="P175" s="41">
        <v>0</v>
      </c>
      <c r="Q175" s="49">
        <v>0</v>
      </c>
      <c r="R175" s="49">
        <v>0</v>
      </c>
      <c r="S175" s="169">
        <v>0</v>
      </c>
      <c r="T175" s="49">
        <v>0</v>
      </c>
      <c r="U175" s="49">
        <v>0</v>
      </c>
      <c r="V175" s="49">
        <v>0</v>
      </c>
      <c r="W175" s="49">
        <v>0</v>
      </c>
      <c r="X175" s="50" t="e">
        <v>#DIV/0!</v>
      </c>
      <c r="Y175"/>
    </row>
    <row r="176" spans="3:25" ht="14.4" thickBot="1" x14ac:dyDescent="0.3">
      <c r="C176" s="186">
        <v>0</v>
      </c>
      <c r="D176" s="51" t="s">
        <v>91</v>
      </c>
      <c r="E176" s="52">
        <v>1</v>
      </c>
      <c r="F176" s="52">
        <v>0.99999999999999989</v>
      </c>
      <c r="G176" s="170">
        <v>1</v>
      </c>
      <c r="H176" s="52">
        <v>1</v>
      </c>
      <c r="I176" s="52">
        <v>1</v>
      </c>
      <c r="J176" s="52">
        <v>1</v>
      </c>
      <c r="K176" s="52">
        <v>1</v>
      </c>
      <c r="L176" s="53" t="e">
        <v>#DIV/0!</v>
      </c>
      <c r="M176"/>
      <c r="O176" s="6"/>
      <c r="P176" s="51" t="s">
        <v>91</v>
      </c>
      <c r="Q176" s="52">
        <v>1</v>
      </c>
      <c r="R176" s="52">
        <v>1</v>
      </c>
      <c r="S176" s="170">
        <v>1</v>
      </c>
      <c r="T176" s="52">
        <v>1</v>
      </c>
      <c r="U176" s="52">
        <v>1</v>
      </c>
      <c r="V176" s="52">
        <v>1</v>
      </c>
      <c r="W176" s="52">
        <v>1</v>
      </c>
      <c r="X176" s="53" t="e">
        <v>#DIV/0!</v>
      </c>
      <c r="Y176"/>
    </row>
    <row r="177" spans="4:24" x14ac:dyDescent="0.25">
      <c r="D177" s="47"/>
      <c r="E177" s="54"/>
      <c r="F177" s="54"/>
      <c r="G177" s="54"/>
      <c r="H177" s="54"/>
      <c r="I177" s="54"/>
      <c r="J177" s="54"/>
      <c r="K177" s="54"/>
      <c r="L177"/>
      <c r="P177" s="47"/>
      <c r="Q177" s="54"/>
      <c r="R177" s="54"/>
      <c r="S177" s="54"/>
      <c r="T177" s="54"/>
      <c r="U177" s="54"/>
      <c r="V177" s="54"/>
      <c r="W177" s="54"/>
      <c r="X177"/>
    </row>
    <row r="178" spans="4:24" x14ac:dyDescent="0.25">
      <c r="E178" s="6"/>
      <c r="F178" s="6"/>
      <c r="G178" s="6"/>
      <c r="H178" s="6"/>
      <c r="I178" s="6"/>
      <c r="J178" s="6"/>
      <c r="L178"/>
      <c r="Q178" s="6"/>
      <c r="R178" s="6"/>
      <c r="S178" s="6"/>
      <c r="T178" s="6"/>
      <c r="U178" s="6"/>
      <c r="V178" s="6"/>
      <c r="X178"/>
    </row>
    <row r="179" spans="4:24" x14ac:dyDescent="0.25">
      <c r="E179" s="6"/>
      <c r="F179" s="6"/>
      <c r="G179" s="6"/>
      <c r="H179" s="6"/>
      <c r="I179" s="6"/>
      <c r="J179" s="6"/>
      <c r="L179"/>
      <c r="Q179" s="6"/>
      <c r="R179" s="6"/>
      <c r="S179" s="6"/>
      <c r="T179" s="6"/>
      <c r="U179" s="6"/>
      <c r="V179" s="6"/>
      <c r="X179"/>
    </row>
    <row r="180" spans="4:24" x14ac:dyDescent="0.25">
      <c r="E180" s="6"/>
      <c r="F180" s="6"/>
      <c r="G180" s="6"/>
      <c r="H180" s="6"/>
      <c r="I180" s="6"/>
      <c r="J180" s="6"/>
      <c r="L180"/>
      <c r="Q180" s="6"/>
      <c r="R180" s="6"/>
      <c r="S180" s="6"/>
      <c r="T180" s="6"/>
      <c r="U180" s="6"/>
      <c r="V180" s="6"/>
      <c r="X180"/>
    </row>
    <row r="181" spans="4:24" x14ac:dyDescent="0.25">
      <c r="K181" s="35"/>
      <c r="L181"/>
      <c r="W181" s="35"/>
      <c r="X181"/>
    </row>
    <row r="182" spans="4:24" x14ac:dyDescent="0.25">
      <c r="K182" s="35"/>
      <c r="L182"/>
      <c r="W182" s="35"/>
      <c r="X182"/>
    </row>
    <row r="183" spans="4:24" x14ac:dyDescent="0.25">
      <c r="K183" s="35"/>
      <c r="L183"/>
      <c r="W183" s="35"/>
      <c r="X183"/>
    </row>
    <row r="184" spans="4:24" x14ac:dyDescent="0.25">
      <c r="K184" s="35"/>
      <c r="L184"/>
      <c r="W184" s="35"/>
      <c r="X184"/>
    </row>
    <row r="185" spans="4:24" x14ac:dyDescent="0.25">
      <c r="K185" s="35"/>
      <c r="L185"/>
      <c r="W185" s="35"/>
      <c r="X185"/>
    </row>
    <row r="186" spans="4:24" x14ac:dyDescent="0.25">
      <c r="K186" s="35"/>
      <c r="L186"/>
      <c r="W186" s="35"/>
      <c r="X186"/>
    </row>
    <row r="187" spans="4:24" x14ac:dyDescent="0.25">
      <c r="K187" s="35"/>
      <c r="L187"/>
      <c r="W187" s="35"/>
      <c r="X187"/>
    </row>
    <row r="188" spans="4:24" x14ac:dyDescent="0.25">
      <c r="K188" s="35"/>
      <c r="L188"/>
      <c r="W188" s="35"/>
      <c r="X188"/>
    </row>
    <row r="189" spans="4:24" x14ac:dyDescent="0.25">
      <c r="K189" s="35"/>
      <c r="L189"/>
      <c r="W189" s="35"/>
      <c r="X189"/>
    </row>
    <row r="190" spans="4:24" x14ac:dyDescent="0.25">
      <c r="K190" s="35"/>
      <c r="L190"/>
      <c r="W190" s="35"/>
      <c r="X190"/>
    </row>
    <row r="191" spans="4:24" x14ac:dyDescent="0.25">
      <c r="K191" s="35"/>
      <c r="L191"/>
      <c r="W191" s="35"/>
      <c r="X191"/>
    </row>
    <row r="192" spans="4:24" x14ac:dyDescent="0.25">
      <c r="K192" s="35"/>
      <c r="L192"/>
      <c r="W192" s="35"/>
      <c r="X192"/>
    </row>
    <row r="193" spans="11:24" x14ac:dyDescent="0.25">
      <c r="K193" s="35"/>
      <c r="L193"/>
      <c r="W193" s="35"/>
      <c r="X193"/>
    </row>
    <row r="194" spans="11:24" x14ac:dyDescent="0.25">
      <c r="K194" s="35"/>
      <c r="L194"/>
      <c r="W194" s="35"/>
      <c r="X194"/>
    </row>
    <row r="195" spans="11:24" x14ac:dyDescent="0.25">
      <c r="K195" s="35"/>
      <c r="L195"/>
      <c r="W195" s="35"/>
      <c r="X195"/>
    </row>
    <row r="196" spans="11:24" x14ac:dyDescent="0.25">
      <c r="K196" s="35"/>
      <c r="L196"/>
      <c r="W196" s="35"/>
      <c r="X196"/>
    </row>
    <row r="197" spans="11:24" x14ac:dyDescent="0.25">
      <c r="K197" s="35"/>
      <c r="L197"/>
      <c r="W197" s="35"/>
      <c r="X197"/>
    </row>
    <row r="198" spans="11:24" x14ac:dyDescent="0.25">
      <c r="K198" s="35"/>
      <c r="L198"/>
      <c r="W198" s="35"/>
      <c r="X198"/>
    </row>
    <row r="199" spans="11:24" x14ac:dyDescent="0.25">
      <c r="K199" s="35"/>
      <c r="L199"/>
      <c r="W199" s="35"/>
      <c r="X199"/>
    </row>
    <row r="200" spans="11:24" x14ac:dyDescent="0.25">
      <c r="K200" s="35"/>
      <c r="L200"/>
      <c r="O200" s="35"/>
      <c r="W200" s="35"/>
      <c r="X200"/>
    </row>
    <row r="201" spans="11:24" x14ac:dyDescent="0.25">
      <c r="K201" s="35"/>
      <c r="L201"/>
      <c r="O201" s="35"/>
      <c r="W201" s="35"/>
      <c r="X201"/>
    </row>
    <row r="202" spans="11:24" x14ac:dyDescent="0.25">
      <c r="K202" s="35"/>
      <c r="L202"/>
      <c r="W202" s="35"/>
      <c r="X202"/>
    </row>
    <row r="203" spans="11:24" x14ac:dyDescent="0.25">
      <c r="K203" s="35"/>
      <c r="L203"/>
      <c r="W203" s="35"/>
      <c r="X203"/>
    </row>
    <row r="204" spans="11:24" x14ac:dyDescent="0.25">
      <c r="K204" s="35"/>
      <c r="L204"/>
      <c r="W204" s="35"/>
      <c r="X204"/>
    </row>
    <row r="205" spans="11:24" x14ac:dyDescent="0.25">
      <c r="K205" s="35"/>
      <c r="L205"/>
      <c r="W205" s="35"/>
      <c r="X205"/>
    </row>
    <row r="206" spans="11:24" x14ac:dyDescent="0.25">
      <c r="K206" s="35"/>
      <c r="L206"/>
      <c r="W206" s="35"/>
      <c r="X206"/>
    </row>
    <row r="207" spans="11:24" x14ac:dyDescent="0.25">
      <c r="K207" s="35"/>
      <c r="L207"/>
      <c r="W207" s="35"/>
      <c r="X207"/>
    </row>
    <row r="208" spans="11:24" x14ac:dyDescent="0.25">
      <c r="K208" s="35"/>
      <c r="L208"/>
      <c r="W208" s="35"/>
      <c r="X208"/>
    </row>
    <row r="209" spans="11:24" x14ac:dyDescent="0.25">
      <c r="K209" s="35"/>
      <c r="L209"/>
      <c r="W209" s="35"/>
      <c r="X209"/>
    </row>
    <row r="210" spans="11:24" x14ac:dyDescent="0.25">
      <c r="K210" s="35"/>
      <c r="L210"/>
      <c r="W210" s="35"/>
      <c r="X210"/>
    </row>
    <row r="211" spans="11:24" x14ac:dyDescent="0.25">
      <c r="K211" s="35"/>
      <c r="L211"/>
      <c r="W211" s="35"/>
      <c r="X211"/>
    </row>
    <row r="212" spans="11:24" x14ac:dyDescent="0.25">
      <c r="K212" s="35"/>
      <c r="L212"/>
      <c r="W212" s="35"/>
      <c r="X212"/>
    </row>
    <row r="213" spans="11:24" x14ac:dyDescent="0.25">
      <c r="K213" s="35"/>
      <c r="L213"/>
      <c r="W213" s="35"/>
      <c r="X213"/>
    </row>
    <row r="214" spans="11:24" x14ac:dyDescent="0.25">
      <c r="K214" s="35"/>
      <c r="L214"/>
      <c r="W214" s="35"/>
      <c r="X214"/>
    </row>
    <row r="215" spans="11:24" x14ac:dyDescent="0.25">
      <c r="K215" s="35"/>
      <c r="L215"/>
      <c r="W215" s="35"/>
      <c r="X215"/>
    </row>
    <row r="216" spans="11:24" x14ac:dyDescent="0.25">
      <c r="K216" s="35"/>
      <c r="L216"/>
      <c r="W216" s="35"/>
      <c r="X216"/>
    </row>
    <row r="217" spans="11:24" x14ac:dyDescent="0.25">
      <c r="K217" s="35"/>
      <c r="L217"/>
      <c r="W217" s="35"/>
      <c r="X217"/>
    </row>
    <row r="218" spans="11:24" x14ac:dyDescent="0.25">
      <c r="K218" s="35"/>
      <c r="L218"/>
      <c r="W218" s="35"/>
      <c r="X218"/>
    </row>
    <row r="219" spans="11:24" x14ac:dyDescent="0.25">
      <c r="K219" s="35"/>
      <c r="L219"/>
      <c r="W219" s="35"/>
      <c r="X219"/>
    </row>
  </sheetData>
  <phoneticPr fontId="2"/>
  <hyperlinks>
    <hyperlink ref="A1" location="Index!C6" display="Back to Index" xr:uid="{7E7FF68A-52EB-44DF-B543-A3E0C3E98B42}"/>
  </hyperlinks>
  <pageMargins left="0.75" right="0.75" top="1" bottom="1" header="0.5" footer="0.5"/>
  <pageSetup orientation="portrait" horizontalDpi="4294967292" verticalDpi="4294967292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>
    <tabColor rgb="FF99FF99"/>
  </sheetPr>
  <dimension ref="A1:AC276"/>
  <sheetViews>
    <sheetView showGridLines="0" showZeros="0" zoomScale="80" zoomScaleNormal="80" workbookViewId="0"/>
  </sheetViews>
  <sheetFormatPr defaultColWidth="11" defaultRowHeight="13.8" x14ac:dyDescent="0.25"/>
  <cols>
    <col min="1" max="2" width="4.59765625" style="34" customWidth="1"/>
    <col min="3" max="3" width="4.59765625" style="34" hidden="1" customWidth="1"/>
    <col min="4" max="4" width="22.59765625" style="34" customWidth="1"/>
    <col min="5" max="13" width="9.59765625" style="34" customWidth="1"/>
    <col min="14" max="14" width="10.296875" style="34" bestFit="1" customWidth="1"/>
    <col min="15" max="15" width="9.59765625" style="34" customWidth="1"/>
    <col min="16" max="16" width="22.59765625" style="34" customWidth="1"/>
    <col min="17" max="25" width="9.59765625" style="34" customWidth="1"/>
    <col min="26" max="28" width="11.59765625" style="35" customWidth="1"/>
    <col min="29" max="16384" width="11" style="34"/>
  </cols>
  <sheetData>
    <row r="1" spans="1:29" ht="14.4" x14ac:dyDescent="0.25">
      <c r="A1" s="27" t="s">
        <v>92</v>
      </c>
      <c r="E1"/>
      <c r="Q1"/>
    </row>
    <row r="2" spans="1:29" ht="17.399999999999999" x14ac:dyDescent="0.25">
      <c r="D2" s="191"/>
      <c r="E2"/>
      <c r="F2"/>
      <c r="G2"/>
      <c r="H2"/>
      <c r="I2"/>
      <c r="J2"/>
      <c r="K2"/>
      <c r="L2"/>
      <c r="M2"/>
      <c r="N2" s="6"/>
      <c r="P2" s="191"/>
      <c r="Q2"/>
      <c r="R2"/>
      <c r="S2"/>
      <c r="T2"/>
      <c r="U2"/>
      <c r="V2"/>
      <c r="W2"/>
      <c r="X2"/>
      <c r="Y2"/>
    </row>
    <row r="4" spans="1:29" ht="14.4" thickBot="1" x14ac:dyDescent="0.3">
      <c r="D4" s="82" t="s">
        <v>385</v>
      </c>
      <c r="E4" s="83"/>
      <c r="F4" s="84"/>
      <c r="L4" s="83"/>
      <c r="M4" s="84"/>
      <c r="P4" s="82" t="s">
        <v>386</v>
      </c>
      <c r="Q4" s="83"/>
      <c r="R4" s="84"/>
      <c r="X4" s="83"/>
      <c r="Y4" s="84"/>
    </row>
    <row r="5" spans="1:29" x14ac:dyDescent="0.25">
      <c r="D5" s="37"/>
      <c r="E5" s="68" t="s">
        <v>531</v>
      </c>
      <c r="F5" s="68" t="s">
        <v>532</v>
      </c>
      <c r="G5" s="68" t="s">
        <v>533</v>
      </c>
      <c r="H5" s="68" t="s">
        <v>534</v>
      </c>
      <c r="I5" s="68" t="s">
        <v>535</v>
      </c>
      <c r="J5" s="68" t="s">
        <v>536</v>
      </c>
      <c r="K5" s="68" t="s">
        <v>537</v>
      </c>
      <c r="L5" s="68" t="s">
        <v>538</v>
      </c>
      <c r="M5" s="69" t="s">
        <v>539</v>
      </c>
      <c r="N5"/>
      <c r="O5"/>
      <c r="P5" s="37"/>
      <c r="Q5" s="68" t="s">
        <v>531</v>
      </c>
      <c r="R5" s="68" t="s">
        <v>532</v>
      </c>
      <c r="S5" s="68" t="s">
        <v>533</v>
      </c>
      <c r="T5" s="68" t="s">
        <v>534</v>
      </c>
      <c r="U5" s="68" t="s">
        <v>535</v>
      </c>
      <c r="V5" s="68" t="s">
        <v>536</v>
      </c>
      <c r="W5" s="68" t="s">
        <v>537</v>
      </c>
      <c r="X5" s="68" t="s">
        <v>538</v>
      </c>
      <c r="Y5" s="69" t="s">
        <v>539</v>
      </c>
      <c r="Z5"/>
      <c r="AA5"/>
      <c r="AB5"/>
      <c r="AC5"/>
    </row>
    <row r="6" spans="1:29" hidden="1" x14ac:dyDescent="0.25">
      <c r="C6" s="40" t="s">
        <v>576</v>
      </c>
      <c r="D6" s="41" t="s">
        <v>49</v>
      </c>
      <c r="E6" s="76">
        <v>0</v>
      </c>
      <c r="F6" s="76">
        <v>0</v>
      </c>
      <c r="G6" s="76">
        <v>0</v>
      </c>
      <c r="H6" s="76">
        <v>0</v>
      </c>
      <c r="I6" s="76">
        <v>0</v>
      </c>
      <c r="J6" s="76">
        <v>0</v>
      </c>
      <c r="K6" s="76">
        <v>0</v>
      </c>
      <c r="L6" s="76">
        <v>0</v>
      </c>
      <c r="M6" s="77">
        <v>0</v>
      </c>
      <c r="N6"/>
      <c r="O6"/>
      <c r="P6" s="41" t="s">
        <v>49</v>
      </c>
      <c r="Q6" s="76">
        <v>0</v>
      </c>
      <c r="R6" s="76">
        <v>0</v>
      </c>
      <c r="S6" s="76">
        <v>0</v>
      </c>
      <c r="T6" s="76">
        <v>0</v>
      </c>
      <c r="U6" s="76">
        <v>0</v>
      </c>
      <c r="V6" s="76">
        <v>0</v>
      </c>
      <c r="W6" s="76">
        <v>0</v>
      </c>
      <c r="X6" s="76">
        <v>0</v>
      </c>
      <c r="Y6" s="77">
        <v>0</v>
      </c>
      <c r="Z6"/>
      <c r="AA6"/>
      <c r="AB6"/>
      <c r="AC6"/>
    </row>
    <row r="7" spans="1:29" x14ac:dyDescent="0.25">
      <c r="C7" s="40" t="s">
        <v>575</v>
      </c>
      <c r="D7" s="41" t="s">
        <v>45</v>
      </c>
      <c r="E7" s="76">
        <v>28.137999999999995</v>
      </c>
      <c r="F7" s="76">
        <v>18.856999999999996</v>
      </c>
      <c r="G7" s="76">
        <v>23.298000000000009</v>
      </c>
      <c r="H7" s="76">
        <v>23.832999999999995</v>
      </c>
      <c r="I7" s="76">
        <v>24.706999999999997</v>
      </c>
      <c r="J7" s="76">
        <v>25.261000000000006</v>
      </c>
      <c r="K7" s="76">
        <v>24.712</v>
      </c>
      <c r="L7" s="76">
        <v>23.485602999999998</v>
      </c>
      <c r="M7" s="77">
        <v>20.491868</v>
      </c>
      <c r="N7"/>
      <c r="O7"/>
      <c r="P7" s="41" t="s">
        <v>45</v>
      </c>
      <c r="Q7" s="76">
        <v>319.74450270938758</v>
      </c>
      <c r="R7" s="76">
        <v>207.63267716799376</v>
      </c>
      <c r="S7" s="76">
        <v>253.26018273550059</v>
      </c>
      <c r="T7" s="76">
        <v>267.57609407590212</v>
      </c>
      <c r="U7" s="76">
        <v>273.18502692170506</v>
      </c>
      <c r="V7" s="76">
        <v>268.43179483373535</v>
      </c>
      <c r="W7" s="76">
        <v>268.4484140975099</v>
      </c>
      <c r="X7" s="76">
        <v>253.22925003946088</v>
      </c>
      <c r="Y7" s="77">
        <v>218.08467199255114</v>
      </c>
      <c r="Z7"/>
      <c r="AA7"/>
      <c r="AB7"/>
      <c r="AC7"/>
    </row>
    <row r="8" spans="1:29" x14ac:dyDescent="0.25">
      <c r="C8" s="40" t="s">
        <v>575</v>
      </c>
      <c r="D8" s="41" t="s">
        <v>51</v>
      </c>
      <c r="E8" s="76">
        <v>18.343543000000004</v>
      </c>
      <c r="F8" s="76">
        <v>9.0463480000000018</v>
      </c>
      <c r="G8" s="76">
        <v>13.147948000000003</v>
      </c>
      <c r="H8" s="76">
        <v>19.116892999999997</v>
      </c>
      <c r="I8" s="76">
        <v>14.830102999999998</v>
      </c>
      <c r="J8" s="76">
        <v>11.259974999999999</v>
      </c>
      <c r="K8" s="76">
        <v>14.078376999999998</v>
      </c>
      <c r="L8" s="76">
        <v>20.920302000000003</v>
      </c>
      <c r="M8" s="77">
        <v>12.902551000000001</v>
      </c>
      <c r="N8"/>
      <c r="O8"/>
      <c r="P8" s="41" t="s">
        <v>51</v>
      </c>
      <c r="Q8" s="76">
        <v>484.68576962415023</v>
      </c>
      <c r="R8" s="76">
        <v>226.29075223135516</v>
      </c>
      <c r="S8" s="76">
        <v>310.6535404922833</v>
      </c>
      <c r="T8" s="76">
        <v>494.03319545333471</v>
      </c>
      <c r="U8" s="76">
        <v>378.76559928131729</v>
      </c>
      <c r="V8" s="76">
        <v>275.48650148548336</v>
      </c>
      <c r="W8" s="76">
        <v>306.97660578036425</v>
      </c>
      <c r="X8" s="76">
        <v>498.71125145445211</v>
      </c>
      <c r="Y8" s="77">
        <v>299.97540636526492</v>
      </c>
      <c r="Z8"/>
      <c r="AA8"/>
      <c r="AB8"/>
      <c r="AC8"/>
    </row>
    <row r="9" spans="1:29" hidden="1" x14ac:dyDescent="0.25">
      <c r="C9" s="40" t="s">
        <v>576</v>
      </c>
      <c r="D9" s="41" t="s">
        <v>54</v>
      </c>
      <c r="E9" s="76">
        <v>0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7">
        <v>0</v>
      </c>
      <c r="N9"/>
      <c r="O9"/>
      <c r="P9" s="41" t="s">
        <v>54</v>
      </c>
      <c r="Q9" s="76">
        <v>0</v>
      </c>
      <c r="R9" s="76">
        <v>0</v>
      </c>
      <c r="S9" s="76">
        <v>0</v>
      </c>
      <c r="T9" s="76">
        <v>0</v>
      </c>
      <c r="U9" s="76">
        <v>0</v>
      </c>
      <c r="V9" s="76">
        <v>0</v>
      </c>
      <c r="W9" s="76">
        <v>0</v>
      </c>
      <c r="X9" s="76">
        <v>0</v>
      </c>
      <c r="Y9" s="77">
        <v>0</v>
      </c>
      <c r="Z9"/>
      <c r="AA9"/>
      <c r="AB9"/>
      <c r="AC9"/>
    </row>
    <row r="10" spans="1:29" hidden="1" x14ac:dyDescent="0.25">
      <c r="C10" s="40" t="s">
        <v>576</v>
      </c>
      <c r="D10" s="41" t="s">
        <v>59</v>
      </c>
      <c r="E10" s="76">
        <v>0</v>
      </c>
      <c r="F10" s="76">
        <v>0</v>
      </c>
      <c r="G10" s="76">
        <v>0</v>
      </c>
      <c r="H10" s="76">
        <v>0</v>
      </c>
      <c r="I10" s="76">
        <v>0</v>
      </c>
      <c r="J10" s="76">
        <v>0</v>
      </c>
      <c r="K10" s="76">
        <v>0</v>
      </c>
      <c r="L10" s="76">
        <v>0</v>
      </c>
      <c r="M10" s="77">
        <v>0</v>
      </c>
      <c r="N10"/>
      <c r="O10"/>
      <c r="P10" s="41" t="s">
        <v>59</v>
      </c>
      <c r="Q10" s="76">
        <v>0</v>
      </c>
      <c r="R10" s="76">
        <v>0</v>
      </c>
      <c r="S10" s="76">
        <v>0</v>
      </c>
      <c r="T10" s="76">
        <v>0</v>
      </c>
      <c r="U10" s="76">
        <v>0</v>
      </c>
      <c r="V10" s="76">
        <v>0</v>
      </c>
      <c r="W10" s="76">
        <v>0</v>
      </c>
      <c r="X10" s="76">
        <v>0</v>
      </c>
      <c r="Y10" s="77">
        <v>0</v>
      </c>
      <c r="Z10"/>
      <c r="AA10"/>
      <c r="AB10"/>
      <c r="AC10"/>
    </row>
    <row r="11" spans="1:29" hidden="1" x14ac:dyDescent="0.25">
      <c r="C11" s="40" t="s">
        <v>576</v>
      </c>
      <c r="D11" s="41" t="s">
        <v>290</v>
      </c>
      <c r="E11" s="76">
        <v>0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7">
        <v>0</v>
      </c>
      <c r="N11"/>
      <c r="O11"/>
      <c r="P11" s="41" t="s">
        <v>290</v>
      </c>
      <c r="Q11" s="76">
        <v>0</v>
      </c>
      <c r="R11" s="76">
        <v>0</v>
      </c>
      <c r="S11" s="76">
        <v>0</v>
      </c>
      <c r="T11" s="76">
        <v>0</v>
      </c>
      <c r="U11" s="76">
        <v>0</v>
      </c>
      <c r="V11" s="76">
        <v>0</v>
      </c>
      <c r="W11" s="76">
        <v>0</v>
      </c>
      <c r="X11" s="76">
        <v>0</v>
      </c>
      <c r="Y11" s="77">
        <v>0</v>
      </c>
      <c r="Z11"/>
      <c r="AA11"/>
      <c r="AB11"/>
      <c r="AC11"/>
    </row>
    <row r="12" spans="1:29" hidden="1" x14ac:dyDescent="0.25">
      <c r="C12" s="40" t="s">
        <v>576</v>
      </c>
      <c r="D12" s="41" t="s">
        <v>311</v>
      </c>
      <c r="E12" s="76">
        <v>0</v>
      </c>
      <c r="F12" s="76">
        <v>0</v>
      </c>
      <c r="G12" s="76">
        <v>0</v>
      </c>
      <c r="H12" s="76">
        <v>0</v>
      </c>
      <c r="I12" s="76">
        <v>0</v>
      </c>
      <c r="J12" s="76">
        <v>0</v>
      </c>
      <c r="K12" s="76">
        <v>0</v>
      </c>
      <c r="L12" s="76">
        <v>0</v>
      </c>
      <c r="M12" s="77">
        <v>0</v>
      </c>
      <c r="N12"/>
      <c r="O12"/>
      <c r="P12" s="41" t="s">
        <v>311</v>
      </c>
      <c r="Q12" s="76">
        <v>0</v>
      </c>
      <c r="R12" s="76">
        <v>0</v>
      </c>
      <c r="S12" s="76">
        <v>0</v>
      </c>
      <c r="T12" s="76">
        <v>0</v>
      </c>
      <c r="U12" s="76">
        <v>0</v>
      </c>
      <c r="V12" s="76">
        <v>0</v>
      </c>
      <c r="W12" s="76">
        <v>0</v>
      </c>
      <c r="X12" s="76">
        <v>0</v>
      </c>
      <c r="Y12" s="77">
        <v>0</v>
      </c>
      <c r="Z12"/>
      <c r="AA12"/>
      <c r="AB12"/>
      <c r="AC12"/>
    </row>
    <row r="13" spans="1:29" hidden="1" x14ac:dyDescent="0.25">
      <c r="C13" s="40" t="s">
        <v>576</v>
      </c>
      <c r="D13" s="41">
        <v>0</v>
      </c>
      <c r="E13" s="76">
        <v>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7">
        <v>0</v>
      </c>
      <c r="N13"/>
      <c r="O13"/>
      <c r="P13" s="41">
        <v>0</v>
      </c>
      <c r="Q13" s="76">
        <v>0</v>
      </c>
      <c r="R13" s="76">
        <v>0</v>
      </c>
      <c r="S13" s="76">
        <v>0</v>
      </c>
      <c r="T13" s="76">
        <v>0</v>
      </c>
      <c r="U13" s="76">
        <v>0</v>
      </c>
      <c r="V13" s="76">
        <v>0</v>
      </c>
      <c r="W13" s="76">
        <v>0</v>
      </c>
      <c r="X13" s="76">
        <v>0</v>
      </c>
      <c r="Y13" s="77">
        <v>0</v>
      </c>
      <c r="Z13"/>
      <c r="AA13"/>
      <c r="AB13"/>
      <c r="AC13"/>
    </row>
    <row r="14" spans="1:29" hidden="1" x14ac:dyDescent="0.25">
      <c r="C14" s="40" t="s">
        <v>576</v>
      </c>
      <c r="D14" s="41">
        <v>0</v>
      </c>
      <c r="E14" s="76">
        <v>0</v>
      </c>
      <c r="F14" s="76">
        <v>0</v>
      </c>
      <c r="G14" s="76">
        <v>0</v>
      </c>
      <c r="H14" s="76">
        <v>0</v>
      </c>
      <c r="I14" s="76">
        <v>0</v>
      </c>
      <c r="J14" s="76">
        <v>0</v>
      </c>
      <c r="K14" s="76">
        <v>0</v>
      </c>
      <c r="L14" s="76">
        <v>0</v>
      </c>
      <c r="M14" s="77">
        <v>0</v>
      </c>
      <c r="N14"/>
      <c r="O14"/>
      <c r="P14" s="41">
        <v>0</v>
      </c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76">
        <v>0</v>
      </c>
      <c r="W14" s="76">
        <v>0</v>
      </c>
      <c r="X14" s="76">
        <v>0</v>
      </c>
      <c r="Y14" s="77">
        <v>0</v>
      </c>
      <c r="Z14"/>
      <c r="AA14"/>
      <c r="AB14"/>
      <c r="AC14"/>
    </row>
    <row r="15" spans="1:29" hidden="1" x14ac:dyDescent="0.25">
      <c r="C15" s="40" t="s">
        <v>576</v>
      </c>
      <c r="D15" s="41">
        <v>0</v>
      </c>
      <c r="E15" s="76">
        <v>0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7">
        <v>0</v>
      </c>
      <c r="N15"/>
      <c r="O15"/>
      <c r="P15" s="41">
        <v>0</v>
      </c>
      <c r="Q15" s="76">
        <v>0</v>
      </c>
      <c r="R15" s="76">
        <v>0</v>
      </c>
      <c r="S15" s="76">
        <v>0</v>
      </c>
      <c r="T15" s="76">
        <v>0</v>
      </c>
      <c r="U15" s="76">
        <v>0</v>
      </c>
      <c r="V15" s="76">
        <v>0</v>
      </c>
      <c r="W15" s="76">
        <v>0</v>
      </c>
      <c r="X15" s="76">
        <v>0</v>
      </c>
      <c r="Y15" s="77">
        <v>0</v>
      </c>
      <c r="Z15"/>
      <c r="AA15"/>
      <c r="AB15"/>
      <c r="AC15"/>
    </row>
    <row r="16" spans="1:29" ht="14.4" thickBot="1" x14ac:dyDescent="0.3">
      <c r="D16" s="44" t="s">
        <v>91</v>
      </c>
      <c r="E16" s="78">
        <v>46.481543000000002</v>
      </c>
      <c r="F16" s="78">
        <v>27.903347999999998</v>
      </c>
      <c r="G16" s="78">
        <v>36.445948000000016</v>
      </c>
      <c r="H16" s="78">
        <v>42.949892999999989</v>
      </c>
      <c r="I16" s="78">
        <v>39.537102999999995</v>
      </c>
      <c r="J16" s="78">
        <v>36.520975000000007</v>
      </c>
      <c r="K16" s="78">
        <v>38.790376999999999</v>
      </c>
      <c r="L16" s="78">
        <v>44.405905000000004</v>
      </c>
      <c r="M16" s="79">
        <v>33.394418999999999</v>
      </c>
      <c r="N16"/>
      <c r="O16"/>
      <c r="P16" s="44" t="s">
        <v>91</v>
      </c>
      <c r="Q16" s="78">
        <v>804.4302723335378</v>
      </c>
      <c r="R16" s="78">
        <v>433.92342939934895</v>
      </c>
      <c r="S16" s="78">
        <v>563.91372322778386</v>
      </c>
      <c r="T16" s="78">
        <v>761.60928952923678</v>
      </c>
      <c r="U16" s="78">
        <v>651.95062620302235</v>
      </c>
      <c r="V16" s="78">
        <v>543.91829631921871</v>
      </c>
      <c r="W16" s="78">
        <v>575.42501987787409</v>
      </c>
      <c r="X16" s="78">
        <v>751.94050149391296</v>
      </c>
      <c r="Y16" s="79">
        <v>518.06007835781611</v>
      </c>
      <c r="Z16"/>
      <c r="AA16"/>
      <c r="AB16"/>
      <c r="AC16"/>
    </row>
    <row r="17" spans="3:29" x14ac:dyDescent="0.25">
      <c r="D17" s="47"/>
      <c r="E17" s="85"/>
      <c r="F17" s="85"/>
      <c r="G17" s="85"/>
      <c r="H17" s="85"/>
      <c r="I17" s="85"/>
      <c r="J17" s="85"/>
      <c r="K17" s="85"/>
      <c r="L17" s="85"/>
      <c r="M17" s="85"/>
      <c r="N17"/>
      <c r="O17"/>
      <c r="P17" s="47"/>
      <c r="Q17" s="85"/>
      <c r="R17" s="85"/>
      <c r="S17" s="85"/>
      <c r="T17" s="85"/>
      <c r="U17" s="85"/>
      <c r="V17" s="85"/>
      <c r="W17" s="85"/>
      <c r="X17" s="85"/>
      <c r="Y17" s="85"/>
      <c r="Z17"/>
      <c r="AA17"/>
      <c r="AB17"/>
      <c r="AC17"/>
    </row>
    <row r="18" spans="3:29" x14ac:dyDescent="0.25">
      <c r="D18" s="47"/>
      <c r="E18" s="85"/>
      <c r="F18" s="85"/>
      <c r="G18" s="85"/>
      <c r="H18" s="85"/>
      <c r="I18" s="85"/>
      <c r="J18" s="85"/>
      <c r="K18" s="85"/>
      <c r="L18" s="85"/>
      <c r="M18" s="85"/>
      <c r="N18"/>
      <c r="O18"/>
      <c r="P18" s="47"/>
      <c r="Q18" s="85"/>
      <c r="R18" s="85"/>
      <c r="S18" s="85"/>
      <c r="T18" s="85"/>
      <c r="U18" s="85"/>
      <c r="V18" s="85"/>
      <c r="W18" s="85"/>
      <c r="X18" s="85"/>
      <c r="Y18" s="85"/>
      <c r="Z18"/>
      <c r="AA18"/>
      <c r="AB18"/>
      <c r="AC18"/>
    </row>
    <row r="19" spans="3:29" ht="14.4" thickBot="1" x14ac:dyDescent="0.3">
      <c r="D19" s="36" t="s">
        <v>387</v>
      </c>
      <c r="N19"/>
      <c r="O19"/>
      <c r="P19" s="36" t="s">
        <v>388</v>
      </c>
      <c r="Z19"/>
      <c r="AA19"/>
      <c r="AB19"/>
      <c r="AC19"/>
    </row>
    <row r="20" spans="3:29" x14ac:dyDescent="0.25">
      <c r="D20" s="37"/>
      <c r="E20" s="38" t="s">
        <v>531</v>
      </c>
      <c r="F20" s="38" t="s">
        <v>532</v>
      </c>
      <c r="G20" s="38" t="s">
        <v>533</v>
      </c>
      <c r="H20" s="38" t="s">
        <v>534</v>
      </c>
      <c r="I20" s="38" t="s">
        <v>535</v>
      </c>
      <c r="J20" s="38" t="s">
        <v>536</v>
      </c>
      <c r="K20" s="38" t="s">
        <v>537</v>
      </c>
      <c r="L20" s="38" t="s">
        <v>538</v>
      </c>
      <c r="M20" s="39" t="s">
        <v>539</v>
      </c>
      <c r="N20"/>
      <c r="O20"/>
      <c r="P20" s="37"/>
      <c r="Q20" s="38" t="s">
        <v>531</v>
      </c>
      <c r="R20" s="38" t="s">
        <v>532</v>
      </c>
      <c r="S20" s="38" t="s">
        <v>533</v>
      </c>
      <c r="T20" s="38" t="s">
        <v>534</v>
      </c>
      <c r="U20" s="38" t="s">
        <v>535</v>
      </c>
      <c r="V20" s="38" t="s">
        <v>536</v>
      </c>
      <c r="W20" s="38" t="s">
        <v>537</v>
      </c>
      <c r="X20" s="38" t="s">
        <v>538</v>
      </c>
      <c r="Y20" s="39" t="s">
        <v>539</v>
      </c>
      <c r="Z20"/>
      <c r="AA20"/>
      <c r="AB20"/>
      <c r="AC20"/>
    </row>
    <row r="21" spans="3:29" hidden="1" x14ac:dyDescent="0.25">
      <c r="C21" s="40" t="s">
        <v>576</v>
      </c>
      <c r="D21" s="41" t="s">
        <v>49</v>
      </c>
      <c r="E21" s="70">
        <v>0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1">
        <v>0</v>
      </c>
      <c r="N21"/>
      <c r="O21"/>
      <c r="P21" s="41" t="s">
        <v>49</v>
      </c>
      <c r="Q21" s="70">
        <v>0</v>
      </c>
      <c r="R21" s="70">
        <v>0</v>
      </c>
      <c r="S21" s="70">
        <v>0</v>
      </c>
      <c r="T21" s="70">
        <v>0</v>
      </c>
      <c r="U21" s="70">
        <v>0</v>
      </c>
      <c r="V21" s="70">
        <v>0</v>
      </c>
      <c r="W21" s="70">
        <v>0</v>
      </c>
      <c r="X21" s="70">
        <v>0</v>
      </c>
      <c r="Y21" s="71">
        <v>0</v>
      </c>
      <c r="Z21"/>
      <c r="AA21"/>
      <c r="AB21"/>
      <c r="AC21"/>
    </row>
    <row r="22" spans="3:29" x14ac:dyDescent="0.25">
      <c r="C22" s="40" t="s">
        <v>575</v>
      </c>
      <c r="D22" s="41" t="s">
        <v>45</v>
      </c>
      <c r="E22" s="70">
        <v>0.60535856135412702</v>
      </c>
      <c r="F22" s="70">
        <v>0.6757970405558501</v>
      </c>
      <c r="G22" s="70">
        <v>0.63924801736533232</v>
      </c>
      <c r="H22" s="70">
        <v>0.55490243014109486</v>
      </c>
      <c r="I22" s="70">
        <v>0.62490668575287367</v>
      </c>
      <c r="J22" s="70">
        <v>0.69168470995092546</v>
      </c>
      <c r="K22" s="70">
        <v>0.63706521852056242</v>
      </c>
      <c r="L22" s="70">
        <v>0.52888468324201465</v>
      </c>
      <c r="M22" s="71">
        <v>0.61363151729035925</v>
      </c>
      <c r="N22"/>
      <c r="O22"/>
      <c r="P22" s="41" t="s">
        <v>45</v>
      </c>
      <c r="Q22" s="70">
        <v>0.39747945062019391</v>
      </c>
      <c r="R22" s="70">
        <v>0.47850072870092708</v>
      </c>
      <c r="S22" s="70">
        <v>0.44911157913637123</v>
      </c>
      <c r="T22" s="70">
        <v>0.35132987183138914</v>
      </c>
      <c r="U22" s="70">
        <v>0.41902717160153963</v>
      </c>
      <c r="V22" s="70">
        <v>0.49351492062365954</v>
      </c>
      <c r="W22" s="70">
        <v>0.46652197041151305</v>
      </c>
      <c r="X22" s="70">
        <v>0.33676766916579076</v>
      </c>
      <c r="Y22" s="71">
        <v>0.42096405629990158</v>
      </c>
      <c r="Z22"/>
      <c r="AA22"/>
      <c r="AB22"/>
      <c r="AC22"/>
    </row>
    <row r="23" spans="3:29" x14ac:dyDescent="0.25">
      <c r="C23" s="40" t="s">
        <v>575</v>
      </c>
      <c r="D23" s="41" t="s">
        <v>51</v>
      </c>
      <c r="E23" s="70">
        <v>0.39464143864587292</v>
      </c>
      <c r="F23" s="70">
        <v>0.32420295944414995</v>
      </c>
      <c r="G23" s="70">
        <v>0.36075198263466757</v>
      </c>
      <c r="H23" s="70">
        <v>0.4450975698589052</v>
      </c>
      <c r="I23" s="70">
        <v>0.37509331424712627</v>
      </c>
      <c r="J23" s="70">
        <v>0.30831529004907443</v>
      </c>
      <c r="K23" s="70">
        <v>0.36293478147943747</v>
      </c>
      <c r="L23" s="70">
        <v>0.47111531675798524</v>
      </c>
      <c r="M23" s="71">
        <v>0.3863684827096408</v>
      </c>
      <c r="N23"/>
      <c r="O23"/>
      <c r="P23" s="41" t="s">
        <v>51</v>
      </c>
      <c r="Q23" s="70">
        <v>0.60252054937980615</v>
      </c>
      <c r="R23" s="70">
        <v>0.52149927129907281</v>
      </c>
      <c r="S23" s="70">
        <v>0.55088842086362888</v>
      </c>
      <c r="T23" s="70">
        <v>0.64867012816861092</v>
      </c>
      <c r="U23" s="70">
        <v>0.58097282839846043</v>
      </c>
      <c r="V23" s="70">
        <v>0.50648507937634046</v>
      </c>
      <c r="W23" s="70">
        <v>0.533478029588487</v>
      </c>
      <c r="X23" s="70">
        <v>0.66323233083420929</v>
      </c>
      <c r="Y23" s="71">
        <v>0.57903594370009825</v>
      </c>
      <c r="Z23"/>
      <c r="AA23"/>
      <c r="AB23"/>
      <c r="AC23"/>
    </row>
    <row r="24" spans="3:29" hidden="1" x14ac:dyDescent="0.25">
      <c r="C24" s="40" t="s">
        <v>576</v>
      </c>
      <c r="D24" s="41" t="s">
        <v>54</v>
      </c>
      <c r="E24" s="70">
        <v>0</v>
      </c>
      <c r="F24" s="70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0</v>
      </c>
      <c r="M24" s="71">
        <v>0</v>
      </c>
      <c r="N24"/>
      <c r="O24"/>
      <c r="P24" s="41" t="s">
        <v>54</v>
      </c>
      <c r="Q24" s="70">
        <v>0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70">
        <v>0</v>
      </c>
      <c r="X24" s="70">
        <v>0</v>
      </c>
      <c r="Y24" s="71">
        <v>0</v>
      </c>
      <c r="Z24"/>
      <c r="AA24"/>
      <c r="AB24"/>
      <c r="AC24"/>
    </row>
    <row r="25" spans="3:29" hidden="1" x14ac:dyDescent="0.25">
      <c r="C25" s="40" t="s">
        <v>576</v>
      </c>
      <c r="D25" s="41" t="s">
        <v>59</v>
      </c>
      <c r="E25" s="70">
        <v>0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1">
        <v>0</v>
      </c>
      <c r="N25"/>
      <c r="O25"/>
      <c r="P25" s="41" t="s">
        <v>59</v>
      </c>
      <c r="Q25" s="70">
        <v>0</v>
      </c>
      <c r="R25" s="70">
        <v>0</v>
      </c>
      <c r="S25" s="70">
        <v>0</v>
      </c>
      <c r="T25" s="70">
        <v>0</v>
      </c>
      <c r="U25" s="70">
        <v>0</v>
      </c>
      <c r="V25" s="70">
        <v>0</v>
      </c>
      <c r="W25" s="70">
        <v>0</v>
      </c>
      <c r="X25" s="70">
        <v>0</v>
      </c>
      <c r="Y25" s="71">
        <v>0</v>
      </c>
      <c r="Z25"/>
      <c r="AA25"/>
      <c r="AB25"/>
      <c r="AC25"/>
    </row>
    <row r="26" spans="3:29" hidden="1" x14ac:dyDescent="0.25">
      <c r="C26" s="40" t="s">
        <v>576</v>
      </c>
      <c r="D26" s="41" t="s">
        <v>290</v>
      </c>
      <c r="E26" s="70">
        <v>0</v>
      </c>
      <c r="F26" s="70">
        <v>0</v>
      </c>
      <c r="G26" s="70">
        <v>0</v>
      </c>
      <c r="H26" s="70">
        <v>0</v>
      </c>
      <c r="I26" s="70">
        <v>0</v>
      </c>
      <c r="J26" s="70">
        <v>0</v>
      </c>
      <c r="K26" s="70">
        <v>0</v>
      </c>
      <c r="L26" s="70">
        <v>0</v>
      </c>
      <c r="M26" s="71">
        <v>0</v>
      </c>
      <c r="N26"/>
      <c r="O26"/>
      <c r="P26" s="41" t="s">
        <v>290</v>
      </c>
      <c r="Q26" s="70">
        <v>0</v>
      </c>
      <c r="R26" s="70">
        <v>0</v>
      </c>
      <c r="S26" s="70">
        <v>0</v>
      </c>
      <c r="T26" s="70">
        <v>0</v>
      </c>
      <c r="U26" s="70">
        <v>0</v>
      </c>
      <c r="V26" s="70">
        <v>0</v>
      </c>
      <c r="W26" s="70">
        <v>0</v>
      </c>
      <c r="X26" s="70">
        <v>0</v>
      </c>
      <c r="Y26" s="71">
        <v>0</v>
      </c>
      <c r="Z26"/>
      <c r="AA26"/>
      <c r="AB26"/>
      <c r="AC26"/>
    </row>
    <row r="27" spans="3:29" hidden="1" x14ac:dyDescent="0.25">
      <c r="C27" s="40" t="s">
        <v>576</v>
      </c>
      <c r="D27" s="41" t="s">
        <v>311</v>
      </c>
      <c r="E27" s="70">
        <v>0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1">
        <v>0</v>
      </c>
      <c r="N27"/>
      <c r="O27"/>
      <c r="P27" s="41" t="s">
        <v>311</v>
      </c>
      <c r="Q27" s="70">
        <v>0</v>
      </c>
      <c r="R27" s="70">
        <v>0</v>
      </c>
      <c r="S27" s="70">
        <v>0</v>
      </c>
      <c r="T27" s="70">
        <v>0</v>
      </c>
      <c r="U27" s="70">
        <v>0</v>
      </c>
      <c r="V27" s="70">
        <v>0</v>
      </c>
      <c r="W27" s="70">
        <v>0</v>
      </c>
      <c r="X27" s="70">
        <v>0</v>
      </c>
      <c r="Y27" s="71">
        <v>0</v>
      </c>
      <c r="Z27"/>
      <c r="AA27"/>
      <c r="AB27"/>
      <c r="AC27"/>
    </row>
    <row r="28" spans="3:29" hidden="1" x14ac:dyDescent="0.25">
      <c r="C28" s="40" t="s">
        <v>576</v>
      </c>
      <c r="D28" s="41">
        <v>0</v>
      </c>
      <c r="E28" s="70">
        <v>0</v>
      </c>
      <c r="F28" s="70">
        <v>0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1">
        <v>0</v>
      </c>
      <c r="N28"/>
      <c r="O28"/>
      <c r="P28" s="41">
        <v>0</v>
      </c>
      <c r="Q28" s="70">
        <v>0</v>
      </c>
      <c r="R28" s="70">
        <v>0</v>
      </c>
      <c r="S28" s="70">
        <v>0</v>
      </c>
      <c r="T28" s="70">
        <v>0</v>
      </c>
      <c r="U28" s="70">
        <v>0</v>
      </c>
      <c r="V28" s="70">
        <v>0</v>
      </c>
      <c r="W28" s="70">
        <v>0</v>
      </c>
      <c r="X28" s="70">
        <v>0</v>
      </c>
      <c r="Y28" s="71">
        <v>0</v>
      </c>
      <c r="Z28"/>
      <c r="AA28"/>
      <c r="AB28"/>
      <c r="AC28"/>
    </row>
    <row r="29" spans="3:29" hidden="1" x14ac:dyDescent="0.25">
      <c r="C29" s="40" t="s">
        <v>576</v>
      </c>
      <c r="D29" s="41">
        <v>0</v>
      </c>
      <c r="E29" s="70">
        <v>0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1">
        <v>0</v>
      </c>
      <c r="N29"/>
      <c r="O29"/>
      <c r="P29" s="41">
        <v>0</v>
      </c>
      <c r="Q29" s="70">
        <v>0</v>
      </c>
      <c r="R29" s="70">
        <v>0</v>
      </c>
      <c r="S29" s="70">
        <v>0</v>
      </c>
      <c r="T29" s="70">
        <v>0</v>
      </c>
      <c r="U29" s="70">
        <v>0</v>
      </c>
      <c r="V29" s="70">
        <v>0</v>
      </c>
      <c r="W29" s="70">
        <v>0</v>
      </c>
      <c r="X29" s="70">
        <v>0</v>
      </c>
      <c r="Y29" s="71">
        <v>0</v>
      </c>
      <c r="Z29"/>
      <c r="AA29"/>
      <c r="AB29"/>
      <c r="AC29"/>
    </row>
    <row r="30" spans="3:29" hidden="1" x14ac:dyDescent="0.25">
      <c r="C30" s="40" t="s">
        <v>576</v>
      </c>
      <c r="D30" s="41">
        <v>0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1">
        <v>0</v>
      </c>
      <c r="N30"/>
      <c r="O30"/>
      <c r="P30" s="41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1">
        <v>0</v>
      </c>
      <c r="Z30"/>
      <c r="AA30"/>
      <c r="AB30"/>
      <c r="AC30"/>
    </row>
    <row r="31" spans="3:29" ht="14.4" thickBot="1" x14ac:dyDescent="0.3">
      <c r="D31" s="51" t="s">
        <v>91</v>
      </c>
      <c r="E31" s="72">
        <v>1</v>
      </c>
      <c r="F31" s="72">
        <v>1</v>
      </c>
      <c r="G31" s="72">
        <v>0.99999999999999989</v>
      </c>
      <c r="H31" s="72">
        <v>1</v>
      </c>
      <c r="I31" s="72">
        <v>1</v>
      </c>
      <c r="J31" s="72">
        <v>0.99999999999999989</v>
      </c>
      <c r="K31" s="72">
        <v>0.99999999999999989</v>
      </c>
      <c r="L31" s="72">
        <v>0.99999999999999989</v>
      </c>
      <c r="M31" s="73">
        <v>1</v>
      </c>
      <c r="N31"/>
      <c r="O31"/>
      <c r="P31" s="51" t="s">
        <v>91</v>
      </c>
      <c r="Q31" s="72">
        <v>1</v>
      </c>
      <c r="R31" s="72">
        <v>0.99999999999999989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3">
        <v>0.99999999999999978</v>
      </c>
      <c r="Z31"/>
      <c r="AA31"/>
      <c r="AB31"/>
      <c r="AC31"/>
    </row>
    <row r="32" spans="3:29" x14ac:dyDescent="0.25">
      <c r="N32"/>
      <c r="O32"/>
      <c r="Z32"/>
      <c r="AA32"/>
      <c r="AB32"/>
      <c r="AC32"/>
    </row>
    <row r="33" spans="3:29" x14ac:dyDescent="0.25">
      <c r="N33"/>
      <c r="O33"/>
      <c r="Z33"/>
      <c r="AA33"/>
      <c r="AB33"/>
      <c r="AC33"/>
    </row>
    <row r="34" spans="3:29" ht="14.4" thickBot="1" x14ac:dyDescent="0.3">
      <c r="D34" s="36" t="s">
        <v>410</v>
      </c>
      <c r="N34"/>
      <c r="O34"/>
      <c r="P34" s="36" t="s">
        <v>411</v>
      </c>
      <c r="Z34"/>
      <c r="AA34"/>
      <c r="AB34"/>
      <c r="AC34"/>
    </row>
    <row r="35" spans="3:29" x14ac:dyDescent="0.25">
      <c r="D35" s="37"/>
      <c r="E35" s="38" t="s">
        <v>531</v>
      </c>
      <c r="F35" s="38" t="s">
        <v>532</v>
      </c>
      <c r="G35" s="38" t="s">
        <v>533</v>
      </c>
      <c r="H35" s="38" t="s">
        <v>534</v>
      </c>
      <c r="I35" s="38" t="s">
        <v>535</v>
      </c>
      <c r="J35" s="38" t="s">
        <v>536</v>
      </c>
      <c r="K35" s="38" t="s">
        <v>537</v>
      </c>
      <c r="L35" s="38" t="s">
        <v>538</v>
      </c>
      <c r="M35" s="39" t="s">
        <v>539</v>
      </c>
      <c r="N35"/>
      <c r="O35"/>
      <c r="P35" s="37"/>
      <c r="Q35" s="38" t="s">
        <v>531</v>
      </c>
      <c r="R35" s="38" t="s">
        <v>532</v>
      </c>
      <c r="S35" s="38" t="s">
        <v>533</v>
      </c>
      <c r="T35" s="38" t="s">
        <v>534</v>
      </c>
      <c r="U35" s="38" t="s">
        <v>535</v>
      </c>
      <c r="V35" s="38" t="s">
        <v>536</v>
      </c>
      <c r="W35" s="38" t="s">
        <v>537</v>
      </c>
      <c r="X35" s="38" t="s">
        <v>538</v>
      </c>
      <c r="Y35" s="39" t="s">
        <v>539</v>
      </c>
      <c r="Z35"/>
      <c r="AA35"/>
      <c r="AB35"/>
      <c r="AC35"/>
    </row>
    <row r="36" spans="3:29" hidden="1" x14ac:dyDescent="0.25">
      <c r="C36" s="40" t="s">
        <v>576</v>
      </c>
      <c r="D36" s="41" t="s">
        <v>49</v>
      </c>
      <c r="E36" s="87" t="e">
        <v>#REF!</v>
      </c>
      <c r="F36" s="87">
        <v>0</v>
      </c>
      <c r="G36" s="87">
        <v>0</v>
      </c>
      <c r="H36" s="87">
        <v>0</v>
      </c>
      <c r="I36" s="87">
        <v>0</v>
      </c>
      <c r="J36" s="87">
        <v>0</v>
      </c>
      <c r="K36" s="87">
        <v>0</v>
      </c>
      <c r="L36" s="87">
        <v>0</v>
      </c>
      <c r="M36" s="88">
        <v>0</v>
      </c>
      <c r="N36"/>
      <c r="O36"/>
      <c r="P36" s="41" t="s">
        <v>49</v>
      </c>
      <c r="Q36" s="87" t="e">
        <v>#REF!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88">
        <v>0</v>
      </c>
      <c r="Z36"/>
      <c r="AA36"/>
      <c r="AB36"/>
      <c r="AC36"/>
    </row>
    <row r="37" spans="3:29" x14ac:dyDescent="0.25">
      <c r="C37" s="40" t="s">
        <v>575</v>
      </c>
      <c r="D37" s="41" t="s">
        <v>45</v>
      </c>
      <c r="E37" s="87"/>
      <c r="F37" s="87">
        <v>-0.32983865235624421</v>
      </c>
      <c r="G37" s="87">
        <v>0.23550935991939403</v>
      </c>
      <c r="H37" s="87">
        <v>2.2963344493089011E-2</v>
      </c>
      <c r="I37" s="87">
        <v>3.6671841564217766E-2</v>
      </c>
      <c r="J37" s="87">
        <v>2.2422795159267039E-2</v>
      </c>
      <c r="K37" s="87">
        <v>-2.1733106369502653E-2</v>
      </c>
      <c r="L37" s="87">
        <v>-4.9627589834898123E-2</v>
      </c>
      <c r="M37" s="88">
        <v>-0.12747107238421762</v>
      </c>
      <c r="N37"/>
      <c r="O37"/>
      <c r="P37" s="41" t="s">
        <v>45</v>
      </c>
      <c r="Q37" s="87"/>
      <c r="R37" s="87">
        <v>-0.35062940751569727</v>
      </c>
      <c r="S37" s="87">
        <v>0.21975108248780129</v>
      </c>
      <c r="T37" s="87">
        <v>5.6526498503528089E-2</v>
      </c>
      <c r="U37" s="87">
        <v>2.0962010321489588E-2</v>
      </c>
      <c r="V37" s="87">
        <v>-1.7399314089538209E-2</v>
      </c>
      <c r="W37" s="87">
        <v>6.1912426524646236E-5</v>
      </c>
      <c r="X37" s="87">
        <v>-5.6693067490131921E-2</v>
      </c>
      <c r="Y37" s="88">
        <v>-0.13878561833371594</v>
      </c>
      <c r="Z37"/>
      <c r="AA37"/>
      <c r="AB37"/>
      <c r="AC37"/>
    </row>
    <row r="38" spans="3:29" x14ac:dyDescent="0.25">
      <c r="C38" s="40" t="s">
        <v>575</v>
      </c>
      <c r="D38" s="41" t="s">
        <v>51</v>
      </c>
      <c r="E38" s="87"/>
      <c r="F38" s="87">
        <v>-0.50683747409101931</v>
      </c>
      <c r="G38" s="87">
        <v>0.45339843216290165</v>
      </c>
      <c r="H38" s="87">
        <v>0.45398300936389413</v>
      </c>
      <c r="I38" s="87">
        <v>-0.22424093706022208</v>
      </c>
      <c r="J38" s="87">
        <v>-0.24073521269542086</v>
      </c>
      <c r="K38" s="87">
        <v>0.25030268717292881</v>
      </c>
      <c r="L38" s="87">
        <v>0.48598819309924757</v>
      </c>
      <c r="M38" s="88">
        <v>-0.38325216337699142</v>
      </c>
      <c r="N38"/>
      <c r="O38"/>
      <c r="P38" s="41" t="s">
        <v>51</v>
      </c>
      <c r="Q38" s="87"/>
      <c r="R38" s="87">
        <v>-0.53311863806764448</v>
      </c>
      <c r="S38" s="87">
        <v>0.37280705211796428</v>
      </c>
      <c r="T38" s="87">
        <v>0.59030280057473417</v>
      </c>
      <c r="U38" s="87">
        <v>-0.23331953648629944</v>
      </c>
      <c r="V38" s="87">
        <v>-0.27267285622506165</v>
      </c>
      <c r="W38" s="87">
        <v>0.11430724962958028</v>
      </c>
      <c r="X38" s="87">
        <v>0.62459041524248993</v>
      </c>
      <c r="Y38" s="88">
        <v>-0.39849881972702594</v>
      </c>
      <c r="Z38"/>
      <c r="AA38"/>
      <c r="AB38"/>
      <c r="AC38"/>
    </row>
    <row r="39" spans="3:29" hidden="1" x14ac:dyDescent="0.25">
      <c r="C39" s="40" t="s">
        <v>576</v>
      </c>
      <c r="D39" s="41" t="s">
        <v>54</v>
      </c>
      <c r="E39" s="87"/>
      <c r="F39" s="87">
        <v>0</v>
      </c>
      <c r="G39" s="87">
        <v>0</v>
      </c>
      <c r="H39" s="87">
        <v>0</v>
      </c>
      <c r="I39" s="87">
        <v>0</v>
      </c>
      <c r="J39" s="87">
        <v>0</v>
      </c>
      <c r="K39" s="87">
        <v>0</v>
      </c>
      <c r="L39" s="87">
        <v>0</v>
      </c>
      <c r="M39" s="88">
        <v>0</v>
      </c>
      <c r="N39"/>
      <c r="O39"/>
      <c r="P39" s="41" t="s">
        <v>54</v>
      </c>
      <c r="Q39" s="87"/>
      <c r="R39" s="87">
        <v>0</v>
      </c>
      <c r="S39" s="87">
        <v>0</v>
      </c>
      <c r="T39" s="87">
        <v>0</v>
      </c>
      <c r="U39" s="87">
        <v>0</v>
      </c>
      <c r="V39" s="87">
        <v>0</v>
      </c>
      <c r="W39" s="87">
        <v>0</v>
      </c>
      <c r="X39" s="87">
        <v>0</v>
      </c>
      <c r="Y39" s="88">
        <v>0</v>
      </c>
      <c r="Z39"/>
      <c r="AA39"/>
      <c r="AB39"/>
      <c r="AC39"/>
    </row>
    <row r="40" spans="3:29" hidden="1" x14ac:dyDescent="0.25">
      <c r="C40" s="40" t="s">
        <v>576</v>
      </c>
      <c r="D40" s="41" t="s">
        <v>59</v>
      </c>
      <c r="E40" s="87"/>
      <c r="F40" s="87">
        <v>0</v>
      </c>
      <c r="G40" s="87">
        <v>0</v>
      </c>
      <c r="H40" s="87">
        <v>0</v>
      </c>
      <c r="I40" s="87">
        <v>0</v>
      </c>
      <c r="J40" s="87">
        <v>0</v>
      </c>
      <c r="K40" s="87">
        <v>0</v>
      </c>
      <c r="L40" s="87">
        <v>0</v>
      </c>
      <c r="M40" s="88">
        <v>0</v>
      </c>
      <c r="N40"/>
      <c r="O40"/>
      <c r="P40" s="41" t="s">
        <v>59</v>
      </c>
      <c r="Q40" s="87"/>
      <c r="R40" s="87">
        <v>0</v>
      </c>
      <c r="S40" s="87">
        <v>0</v>
      </c>
      <c r="T40" s="87">
        <v>0</v>
      </c>
      <c r="U40" s="87">
        <v>0</v>
      </c>
      <c r="V40" s="87">
        <v>0</v>
      </c>
      <c r="W40" s="87">
        <v>0</v>
      </c>
      <c r="X40" s="87">
        <v>0</v>
      </c>
      <c r="Y40" s="88">
        <v>0</v>
      </c>
      <c r="Z40"/>
      <c r="AA40"/>
      <c r="AB40"/>
      <c r="AC40"/>
    </row>
    <row r="41" spans="3:29" hidden="1" x14ac:dyDescent="0.25">
      <c r="C41" s="40" t="s">
        <v>576</v>
      </c>
      <c r="D41" s="41" t="s">
        <v>290</v>
      </c>
      <c r="E41" s="87"/>
      <c r="F41" s="87">
        <v>0</v>
      </c>
      <c r="G41" s="87">
        <v>0</v>
      </c>
      <c r="H41" s="87">
        <v>0</v>
      </c>
      <c r="I41" s="87">
        <v>0</v>
      </c>
      <c r="J41" s="87">
        <v>0</v>
      </c>
      <c r="K41" s="87">
        <v>0</v>
      </c>
      <c r="L41" s="87">
        <v>0</v>
      </c>
      <c r="M41" s="88">
        <v>0</v>
      </c>
      <c r="N41"/>
      <c r="O41"/>
      <c r="P41" s="41" t="s">
        <v>290</v>
      </c>
      <c r="Q41" s="87"/>
      <c r="R41" s="87">
        <v>0</v>
      </c>
      <c r="S41" s="87">
        <v>0</v>
      </c>
      <c r="T41" s="87">
        <v>0</v>
      </c>
      <c r="U41" s="87">
        <v>0</v>
      </c>
      <c r="V41" s="87">
        <v>0</v>
      </c>
      <c r="W41" s="87">
        <v>0</v>
      </c>
      <c r="X41" s="87">
        <v>0</v>
      </c>
      <c r="Y41" s="88">
        <v>0</v>
      </c>
      <c r="Z41"/>
      <c r="AA41"/>
      <c r="AB41"/>
      <c r="AC41"/>
    </row>
    <row r="42" spans="3:29" hidden="1" x14ac:dyDescent="0.25">
      <c r="C42" s="40" t="s">
        <v>576</v>
      </c>
      <c r="D42" s="41" t="s">
        <v>311</v>
      </c>
      <c r="E42" s="87"/>
      <c r="F42" s="87">
        <v>0</v>
      </c>
      <c r="G42" s="87">
        <v>0</v>
      </c>
      <c r="H42" s="87">
        <v>0</v>
      </c>
      <c r="I42" s="87">
        <v>0</v>
      </c>
      <c r="J42" s="87">
        <v>0</v>
      </c>
      <c r="K42" s="87">
        <v>0</v>
      </c>
      <c r="L42" s="87">
        <v>0</v>
      </c>
      <c r="M42" s="88">
        <v>0</v>
      </c>
      <c r="N42"/>
      <c r="O42"/>
      <c r="P42" s="41" t="s">
        <v>311</v>
      </c>
      <c r="Q42" s="87"/>
      <c r="R42" s="87">
        <v>0</v>
      </c>
      <c r="S42" s="87">
        <v>0</v>
      </c>
      <c r="T42" s="87">
        <v>0</v>
      </c>
      <c r="U42" s="87">
        <v>0</v>
      </c>
      <c r="V42" s="87">
        <v>0</v>
      </c>
      <c r="W42" s="87">
        <v>0</v>
      </c>
      <c r="X42" s="87">
        <v>0</v>
      </c>
      <c r="Y42" s="88">
        <v>0</v>
      </c>
      <c r="Z42"/>
      <c r="AA42"/>
      <c r="AB42"/>
      <c r="AC42"/>
    </row>
    <row r="43" spans="3:29" hidden="1" x14ac:dyDescent="0.25">
      <c r="C43" s="40" t="s">
        <v>576</v>
      </c>
      <c r="D43" s="41">
        <v>0</v>
      </c>
      <c r="E43" s="87"/>
      <c r="F43" s="87">
        <v>0</v>
      </c>
      <c r="G43" s="87">
        <v>0</v>
      </c>
      <c r="H43" s="87">
        <v>0</v>
      </c>
      <c r="I43" s="87">
        <v>0</v>
      </c>
      <c r="J43" s="87">
        <v>0</v>
      </c>
      <c r="K43" s="87">
        <v>0</v>
      </c>
      <c r="L43" s="87">
        <v>0</v>
      </c>
      <c r="M43" s="88">
        <v>0</v>
      </c>
      <c r="N43"/>
      <c r="O43"/>
      <c r="P43" s="41">
        <v>0</v>
      </c>
      <c r="Q43" s="87"/>
      <c r="R43" s="87">
        <v>0</v>
      </c>
      <c r="S43" s="87">
        <v>0</v>
      </c>
      <c r="T43" s="87">
        <v>0</v>
      </c>
      <c r="U43" s="87">
        <v>0</v>
      </c>
      <c r="V43" s="87">
        <v>0</v>
      </c>
      <c r="W43" s="87">
        <v>0</v>
      </c>
      <c r="X43" s="87">
        <v>0</v>
      </c>
      <c r="Y43" s="88">
        <v>0</v>
      </c>
      <c r="Z43"/>
      <c r="AA43"/>
      <c r="AB43"/>
      <c r="AC43"/>
    </row>
    <row r="44" spans="3:29" hidden="1" x14ac:dyDescent="0.25">
      <c r="C44" s="40" t="s">
        <v>576</v>
      </c>
      <c r="D44" s="41">
        <v>0</v>
      </c>
      <c r="E44" s="87"/>
      <c r="F44" s="87">
        <v>0</v>
      </c>
      <c r="G44" s="87">
        <v>0</v>
      </c>
      <c r="H44" s="87">
        <v>0</v>
      </c>
      <c r="I44" s="87">
        <v>0</v>
      </c>
      <c r="J44" s="87">
        <v>0</v>
      </c>
      <c r="K44" s="87">
        <v>0</v>
      </c>
      <c r="L44" s="87">
        <v>0</v>
      </c>
      <c r="M44" s="88">
        <v>0</v>
      </c>
      <c r="N44"/>
      <c r="O44"/>
      <c r="P44" s="41">
        <v>0</v>
      </c>
      <c r="Q44" s="87"/>
      <c r="R44" s="87">
        <v>0</v>
      </c>
      <c r="S44" s="87">
        <v>0</v>
      </c>
      <c r="T44" s="87">
        <v>0</v>
      </c>
      <c r="U44" s="87">
        <v>0</v>
      </c>
      <c r="V44" s="87">
        <v>0</v>
      </c>
      <c r="W44" s="87">
        <v>0</v>
      </c>
      <c r="X44" s="87">
        <v>0</v>
      </c>
      <c r="Y44" s="88">
        <v>0</v>
      </c>
      <c r="Z44"/>
      <c r="AA44"/>
      <c r="AB44"/>
      <c r="AC44"/>
    </row>
    <row r="45" spans="3:29" hidden="1" x14ac:dyDescent="0.25">
      <c r="C45" s="40" t="s">
        <v>576</v>
      </c>
      <c r="D45" s="41">
        <v>0</v>
      </c>
      <c r="E45" s="87"/>
      <c r="F45" s="87">
        <v>0</v>
      </c>
      <c r="G45" s="87">
        <v>0</v>
      </c>
      <c r="H45" s="87">
        <v>0</v>
      </c>
      <c r="I45" s="87">
        <v>0</v>
      </c>
      <c r="J45" s="87">
        <v>0</v>
      </c>
      <c r="K45" s="87">
        <v>0</v>
      </c>
      <c r="L45" s="87">
        <v>0</v>
      </c>
      <c r="M45" s="88">
        <v>0</v>
      </c>
      <c r="N45"/>
      <c r="O45"/>
      <c r="P45" s="41">
        <v>0</v>
      </c>
      <c r="Q45" s="87"/>
      <c r="R45" s="87">
        <v>0</v>
      </c>
      <c r="S45" s="87">
        <v>0</v>
      </c>
      <c r="T45" s="87">
        <v>0</v>
      </c>
      <c r="U45" s="87">
        <v>0</v>
      </c>
      <c r="V45" s="87">
        <v>0</v>
      </c>
      <c r="W45" s="87">
        <v>0</v>
      </c>
      <c r="X45" s="87">
        <v>0</v>
      </c>
      <c r="Y45" s="88">
        <v>0</v>
      </c>
      <c r="Z45"/>
      <c r="AA45"/>
      <c r="AB45"/>
      <c r="AC45"/>
    </row>
    <row r="46" spans="3:29" ht="14.4" thickBot="1" x14ac:dyDescent="0.3">
      <c r="D46" s="51" t="s">
        <v>91</v>
      </c>
      <c r="E46" s="89"/>
      <c r="F46" s="89">
        <v>-0.39968972200428032</v>
      </c>
      <c r="G46" s="89">
        <v>0.30614964197127947</v>
      </c>
      <c r="H46" s="89">
        <v>0.17845454314976172</v>
      </c>
      <c r="I46" s="89">
        <v>-7.9459802146654823E-2</v>
      </c>
      <c r="J46" s="89">
        <v>-7.6286014177619155E-2</v>
      </c>
      <c r="K46" s="89">
        <v>6.2139688220262279E-2</v>
      </c>
      <c r="L46" s="89">
        <v>0.144766007301244</v>
      </c>
      <c r="M46" s="90">
        <v>-0.24797346208798143</v>
      </c>
      <c r="N46"/>
      <c r="O46"/>
      <c r="P46" s="51" t="s">
        <v>91</v>
      </c>
      <c r="Q46" s="89"/>
      <c r="R46" s="89">
        <v>-0.46058291896375458</v>
      </c>
      <c r="S46" s="89">
        <v>0.29956965911790423</v>
      </c>
      <c r="T46" s="89">
        <v>0.35057768264596212</v>
      </c>
      <c r="U46" s="89">
        <v>-0.14398283323723149</v>
      </c>
      <c r="V46" s="89">
        <v>-0.16570630587930679</v>
      </c>
      <c r="W46" s="89">
        <v>5.7925471108190907E-2</v>
      </c>
      <c r="X46" s="89">
        <v>0.30675670246924924</v>
      </c>
      <c r="Y46" s="90">
        <v>-0.31103581024221516</v>
      </c>
      <c r="Z46"/>
      <c r="AA46"/>
      <c r="AB46"/>
      <c r="AC46"/>
    </row>
    <row r="47" spans="3:29" x14ac:dyDescent="0.25">
      <c r="N47"/>
      <c r="O47"/>
      <c r="Z47"/>
      <c r="AA47"/>
      <c r="AB47"/>
      <c r="AC47"/>
    </row>
    <row r="48" spans="3:29" x14ac:dyDescent="0.25">
      <c r="N48"/>
      <c r="O48"/>
      <c r="Z48"/>
      <c r="AA48"/>
      <c r="AB48"/>
      <c r="AC48"/>
    </row>
    <row r="49" spans="3:29" ht="14.4" thickBot="1" x14ac:dyDescent="0.3">
      <c r="D49" s="36" t="s">
        <v>412</v>
      </c>
      <c r="N49"/>
      <c r="O49"/>
      <c r="P49" s="36" t="s">
        <v>413</v>
      </c>
      <c r="Z49"/>
      <c r="AA49"/>
      <c r="AB49"/>
      <c r="AC49"/>
    </row>
    <row r="50" spans="3:29" x14ac:dyDescent="0.25">
      <c r="D50" s="37"/>
      <c r="E50" s="38" t="s">
        <v>531</v>
      </c>
      <c r="F50" s="38" t="s">
        <v>532</v>
      </c>
      <c r="G50" s="38" t="s">
        <v>533</v>
      </c>
      <c r="H50" s="38" t="s">
        <v>534</v>
      </c>
      <c r="I50" s="38" t="s">
        <v>535</v>
      </c>
      <c r="J50" s="38" t="s">
        <v>536</v>
      </c>
      <c r="K50" s="38" t="s">
        <v>537</v>
      </c>
      <c r="L50" s="38" t="s">
        <v>538</v>
      </c>
      <c r="M50" s="39" t="s">
        <v>539</v>
      </c>
      <c r="N50"/>
      <c r="O50"/>
      <c r="P50" s="37"/>
      <c r="Q50" s="38" t="s">
        <v>531</v>
      </c>
      <c r="R50" s="38" t="s">
        <v>532</v>
      </c>
      <c r="S50" s="38" t="s">
        <v>533</v>
      </c>
      <c r="T50" s="38" t="s">
        <v>534</v>
      </c>
      <c r="U50" s="38" t="s">
        <v>535</v>
      </c>
      <c r="V50" s="38" t="s">
        <v>536</v>
      </c>
      <c r="W50" s="38" t="s">
        <v>537</v>
      </c>
      <c r="X50" s="38" t="s">
        <v>538</v>
      </c>
      <c r="Y50" s="39" t="s">
        <v>539</v>
      </c>
      <c r="Z50"/>
      <c r="AA50"/>
      <c r="AB50"/>
      <c r="AC50"/>
    </row>
    <row r="51" spans="3:29" hidden="1" x14ac:dyDescent="0.25">
      <c r="C51" s="40" t="s">
        <v>576</v>
      </c>
      <c r="D51" s="41" t="s">
        <v>49</v>
      </c>
      <c r="E51" s="91"/>
      <c r="F51" s="87" t="e">
        <v>#REF!</v>
      </c>
      <c r="G51" s="87" t="e">
        <v>#REF!</v>
      </c>
      <c r="H51" s="87" t="e">
        <v>#REF!</v>
      </c>
      <c r="I51" s="87">
        <v>0</v>
      </c>
      <c r="J51" s="87">
        <v>0</v>
      </c>
      <c r="K51" s="87" t="e">
        <v>#REF!</v>
      </c>
      <c r="L51" s="87">
        <v>0</v>
      </c>
      <c r="M51" s="88">
        <v>0</v>
      </c>
      <c r="N51"/>
      <c r="O51"/>
      <c r="P51" s="41" t="s">
        <v>49</v>
      </c>
      <c r="Q51" s="91"/>
      <c r="R51" s="87" t="e">
        <v>#REF!</v>
      </c>
      <c r="S51" s="87" t="e">
        <v>#REF!</v>
      </c>
      <c r="T51" s="87" t="e">
        <v>#REF!</v>
      </c>
      <c r="U51" s="87">
        <v>0</v>
      </c>
      <c r="V51" s="87">
        <v>0</v>
      </c>
      <c r="W51" s="87" t="e">
        <v>#REF!</v>
      </c>
      <c r="X51" s="87">
        <v>0</v>
      </c>
      <c r="Y51" s="88">
        <v>0</v>
      </c>
      <c r="Z51"/>
      <c r="AA51"/>
      <c r="AB51"/>
      <c r="AC51"/>
    </row>
    <row r="52" spans="3:29" x14ac:dyDescent="0.25">
      <c r="C52" s="40" t="s">
        <v>575</v>
      </c>
      <c r="D52" s="41" t="s">
        <v>45</v>
      </c>
      <c r="E52" s="91"/>
      <c r="F52" s="87"/>
      <c r="G52" s="87"/>
      <c r="H52" s="87"/>
      <c r="I52" s="87">
        <v>-0.12193475015992605</v>
      </c>
      <c r="J52" s="87">
        <v>0.33960863339873848</v>
      </c>
      <c r="K52" s="87">
        <v>6.0691904884539127E-2</v>
      </c>
      <c r="L52" s="87">
        <v>-1.4576301766458188E-2</v>
      </c>
      <c r="M52" s="88">
        <v>-0.17060476787954826</v>
      </c>
      <c r="N52"/>
      <c r="O52"/>
      <c r="P52" s="41" t="s">
        <v>45</v>
      </c>
      <c r="Q52" s="91"/>
      <c r="R52" s="87"/>
      <c r="S52" s="87"/>
      <c r="T52" s="87"/>
      <c r="U52" s="87">
        <v>-0.14561462478058596</v>
      </c>
      <c r="V52" s="87">
        <v>0.29282056415691038</v>
      </c>
      <c r="W52" s="87">
        <v>5.9970861577840484E-2</v>
      </c>
      <c r="X52" s="87">
        <v>-5.36178094907519E-2</v>
      </c>
      <c r="Y52" s="88">
        <v>-0.20169610153980255</v>
      </c>
      <c r="Z52"/>
      <c r="AA52"/>
      <c r="AB52"/>
      <c r="AC52"/>
    </row>
    <row r="53" spans="3:29" x14ac:dyDescent="0.25">
      <c r="C53" s="40" t="s">
        <v>575</v>
      </c>
      <c r="D53" s="41" t="s">
        <v>51</v>
      </c>
      <c r="E53" s="91"/>
      <c r="F53" s="87"/>
      <c r="G53" s="87"/>
      <c r="H53" s="87"/>
      <c r="I53" s="87">
        <v>-0.1915355174297575</v>
      </c>
      <c r="J53" s="87">
        <v>0.24469841310548701</v>
      </c>
      <c r="K53" s="87">
        <v>7.0766099774656421E-2</v>
      </c>
      <c r="L53" s="87">
        <v>9.4335883974451695E-2</v>
      </c>
      <c r="M53" s="88">
        <v>-0.12997563132231771</v>
      </c>
      <c r="N53"/>
      <c r="O53"/>
      <c r="P53" s="41" t="s">
        <v>51</v>
      </c>
      <c r="Q53" s="91"/>
      <c r="R53" s="87"/>
      <c r="S53" s="87"/>
      <c r="T53" s="87"/>
      <c r="U53" s="87">
        <v>-0.2185336912717053</v>
      </c>
      <c r="V53" s="87">
        <v>0.2174006174314691</v>
      </c>
      <c r="W53" s="87">
        <v>-1.183612685080726E-2</v>
      </c>
      <c r="X53" s="87">
        <v>9.4691126915564805E-3</v>
      </c>
      <c r="Y53" s="88">
        <v>-0.20801834450000622</v>
      </c>
      <c r="Z53"/>
      <c r="AA53"/>
      <c r="AB53"/>
      <c r="AC53"/>
    </row>
    <row r="54" spans="3:29" hidden="1" x14ac:dyDescent="0.25">
      <c r="C54" s="40" t="s">
        <v>576</v>
      </c>
      <c r="D54" s="41" t="s">
        <v>54</v>
      </c>
      <c r="E54" s="91"/>
      <c r="F54" s="87"/>
      <c r="G54" s="87"/>
      <c r="H54" s="87"/>
      <c r="I54" s="87">
        <v>0</v>
      </c>
      <c r="J54" s="87">
        <v>0</v>
      </c>
      <c r="K54" s="87">
        <v>0</v>
      </c>
      <c r="L54" s="87">
        <v>0</v>
      </c>
      <c r="M54" s="88">
        <v>0</v>
      </c>
      <c r="N54"/>
      <c r="O54"/>
      <c r="P54" s="41" t="s">
        <v>54</v>
      </c>
      <c r="Q54" s="91"/>
      <c r="R54" s="87"/>
      <c r="S54" s="87"/>
      <c r="T54" s="87"/>
      <c r="U54" s="87">
        <v>0</v>
      </c>
      <c r="V54" s="87">
        <v>0</v>
      </c>
      <c r="W54" s="87">
        <v>0</v>
      </c>
      <c r="X54" s="87">
        <v>0</v>
      </c>
      <c r="Y54" s="88">
        <v>0</v>
      </c>
      <c r="Z54"/>
      <c r="AA54"/>
      <c r="AB54"/>
      <c r="AC54"/>
    </row>
    <row r="55" spans="3:29" hidden="1" x14ac:dyDescent="0.25">
      <c r="C55" s="40" t="s">
        <v>576</v>
      </c>
      <c r="D55" s="41" t="s">
        <v>59</v>
      </c>
      <c r="E55" s="91"/>
      <c r="F55" s="87"/>
      <c r="G55" s="87"/>
      <c r="H55" s="87"/>
      <c r="I55" s="87">
        <v>0</v>
      </c>
      <c r="J55" s="87">
        <v>0</v>
      </c>
      <c r="K55" s="87">
        <v>0</v>
      </c>
      <c r="L55" s="87">
        <v>0</v>
      </c>
      <c r="M55" s="88">
        <v>0</v>
      </c>
      <c r="N55"/>
      <c r="O55"/>
      <c r="P55" s="41" t="s">
        <v>59</v>
      </c>
      <c r="Q55" s="91"/>
      <c r="R55" s="87"/>
      <c r="S55" s="87"/>
      <c r="T55" s="87"/>
      <c r="U55" s="87">
        <v>0</v>
      </c>
      <c r="V55" s="87">
        <v>0</v>
      </c>
      <c r="W55" s="87">
        <v>0</v>
      </c>
      <c r="X55" s="87">
        <v>0</v>
      </c>
      <c r="Y55" s="88">
        <v>0</v>
      </c>
      <c r="Z55"/>
      <c r="AA55"/>
      <c r="AB55"/>
      <c r="AC55"/>
    </row>
    <row r="56" spans="3:29" hidden="1" x14ac:dyDescent="0.25">
      <c r="C56" s="40" t="s">
        <v>576</v>
      </c>
      <c r="D56" s="41" t="s">
        <v>290</v>
      </c>
      <c r="E56" s="91"/>
      <c r="F56" s="87"/>
      <c r="G56" s="87"/>
      <c r="H56" s="87"/>
      <c r="I56" s="87">
        <v>0</v>
      </c>
      <c r="J56" s="87">
        <v>0</v>
      </c>
      <c r="K56" s="87">
        <v>0</v>
      </c>
      <c r="L56" s="87">
        <v>0</v>
      </c>
      <c r="M56" s="88">
        <v>0</v>
      </c>
      <c r="N56"/>
      <c r="O56"/>
      <c r="P56" s="41" t="s">
        <v>290</v>
      </c>
      <c r="Q56" s="91"/>
      <c r="R56" s="87"/>
      <c r="S56" s="87"/>
      <c r="T56" s="87"/>
      <c r="U56" s="87">
        <v>0</v>
      </c>
      <c r="V56" s="87">
        <v>0</v>
      </c>
      <c r="W56" s="87">
        <v>0</v>
      </c>
      <c r="X56" s="87">
        <v>0</v>
      </c>
      <c r="Y56" s="88">
        <v>0</v>
      </c>
      <c r="Z56"/>
      <c r="AA56"/>
      <c r="AB56"/>
      <c r="AC56"/>
    </row>
    <row r="57" spans="3:29" hidden="1" x14ac:dyDescent="0.25">
      <c r="C57" s="40" t="s">
        <v>576</v>
      </c>
      <c r="D57" s="41" t="s">
        <v>311</v>
      </c>
      <c r="E57" s="91"/>
      <c r="F57" s="87"/>
      <c r="G57" s="87"/>
      <c r="H57" s="87"/>
      <c r="I57" s="87">
        <v>0</v>
      </c>
      <c r="J57" s="87">
        <v>0</v>
      </c>
      <c r="K57" s="87">
        <v>0</v>
      </c>
      <c r="L57" s="87">
        <v>0</v>
      </c>
      <c r="M57" s="88">
        <v>0</v>
      </c>
      <c r="N57"/>
      <c r="O57"/>
      <c r="P57" s="41" t="s">
        <v>311</v>
      </c>
      <c r="Q57" s="91"/>
      <c r="R57" s="87"/>
      <c r="S57" s="87"/>
      <c r="T57" s="87"/>
      <c r="U57" s="87">
        <v>0</v>
      </c>
      <c r="V57" s="87">
        <v>0</v>
      </c>
      <c r="W57" s="87">
        <v>0</v>
      </c>
      <c r="X57" s="87">
        <v>0</v>
      </c>
      <c r="Y57" s="88">
        <v>0</v>
      </c>
      <c r="Z57"/>
      <c r="AA57"/>
      <c r="AB57"/>
      <c r="AC57"/>
    </row>
    <row r="58" spans="3:29" hidden="1" x14ac:dyDescent="0.25">
      <c r="C58" s="40" t="s">
        <v>576</v>
      </c>
      <c r="D58" s="41">
        <v>0</v>
      </c>
      <c r="E58" s="91"/>
      <c r="F58" s="87"/>
      <c r="G58" s="87"/>
      <c r="H58" s="87"/>
      <c r="I58" s="87">
        <v>0</v>
      </c>
      <c r="J58" s="87">
        <v>0</v>
      </c>
      <c r="K58" s="87">
        <v>0</v>
      </c>
      <c r="L58" s="87">
        <v>0</v>
      </c>
      <c r="M58" s="88">
        <v>0</v>
      </c>
      <c r="N58"/>
      <c r="O58"/>
      <c r="P58" s="41">
        <v>0</v>
      </c>
      <c r="Q58" s="91"/>
      <c r="R58" s="87"/>
      <c r="S58" s="87"/>
      <c r="T58" s="87"/>
      <c r="U58" s="87">
        <v>0</v>
      </c>
      <c r="V58" s="87">
        <v>0</v>
      </c>
      <c r="W58" s="87">
        <v>0</v>
      </c>
      <c r="X58" s="87">
        <v>0</v>
      </c>
      <c r="Y58" s="88">
        <v>0</v>
      </c>
      <c r="Z58"/>
      <c r="AA58"/>
      <c r="AB58"/>
      <c r="AC58"/>
    </row>
    <row r="59" spans="3:29" hidden="1" x14ac:dyDescent="0.25">
      <c r="C59" s="40" t="s">
        <v>576</v>
      </c>
      <c r="D59" s="41">
        <v>0</v>
      </c>
      <c r="E59" s="91"/>
      <c r="F59" s="87"/>
      <c r="G59" s="87"/>
      <c r="H59" s="87"/>
      <c r="I59" s="87">
        <v>0</v>
      </c>
      <c r="J59" s="87">
        <v>0</v>
      </c>
      <c r="K59" s="87">
        <v>0</v>
      </c>
      <c r="L59" s="87">
        <v>0</v>
      </c>
      <c r="M59" s="88">
        <v>0</v>
      </c>
      <c r="N59"/>
      <c r="O59"/>
      <c r="P59" s="41">
        <v>0</v>
      </c>
      <c r="Q59" s="91"/>
      <c r="R59" s="87"/>
      <c r="S59" s="87"/>
      <c r="T59" s="87"/>
      <c r="U59" s="87">
        <v>0</v>
      </c>
      <c r="V59" s="87">
        <v>0</v>
      </c>
      <c r="W59" s="87">
        <v>0</v>
      </c>
      <c r="X59" s="87">
        <v>0</v>
      </c>
      <c r="Y59" s="88">
        <v>0</v>
      </c>
      <c r="Z59"/>
      <c r="AA59"/>
      <c r="AB59"/>
      <c r="AC59"/>
    </row>
    <row r="60" spans="3:29" hidden="1" x14ac:dyDescent="0.25">
      <c r="C60" s="40" t="s">
        <v>576</v>
      </c>
      <c r="D60" s="41">
        <v>0</v>
      </c>
      <c r="E60" s="91"/>
      <c r="F60" s="87"/>
      <c r="G60" s="87"/>
      <c r="H60" s="87"/>
      <c r="I60" s="87">
        <v>0</v>
      </c>
      <c r="J60" s="87">
        <v>0</v>
      </c>
      <c r="K60" s="87">
        <v>0</v>
      </c>
      <c r="L60" s="87">
        <v>0</v>
      </c>
      <c r="M60" s="88">
        <v>0</v>
      </c>
      <c r="N60"/>
      <c r="O60"/>
      <c r="P60" s="41">
        <v>0</v>
      </c>
      <c r="Q60" s="91"/>
      <c r="R60" s="87"/>
      <c r="S60" s="87"/>
      <c r="T60" s="87"/>
      <c r="U60" s="87">
        <v>0</v>
      </c>
      <c r="V60" s="87">
        <v>0</v>
      </c>
      <c r="W60" s="87">
        <v>0</v>
      </c>
      <c r="X60" s="87">
        <v>0</v>
      </c>
      <c r="Y60" s="88">
        <v>0</v>
      </c>
      <c r="Z60"/>
      <c r="AA60"/>
      <c r="AB60"/>
      <c r="AC60"/>
    </row>
    <row r="61" spans="3:29" ht="14.4" thickBot="1" x14ac:dyDescent="0.3">
      <c r="C61"/>
      <c r="D61" s="51" t="s">
        <v>91</v>
      </c>
      <c r="E61" s="92"/>
      <c r="F61" s="89"/>
      <c r="G61" s="89"/>
      <c r="H61" s="89"/>
      <c r="I61" s="89">
        <v>-0.14940209708614893</v>
      </c>
      <c r="J61" s="89">
        <v>0.30883845909817031</v>
      </c>
      <c r="K61" s="89">
        <v>6.4326190664596883E-2</v>
      </c>
      <c r="L61" s="89">
        <v>3.3900247434842656E-2</v>
      </c>
      <c r="M61" s="90">
        <v>-0.15536505039329762</v>
      </c>
      <c r="N61"/>
      <c r="O61"/>
      <c r="P61" s="51" t="s">
        <v>91</v>
      </c>
      <c r="Q61" s="92"/>
      <c r="R61" s="89"/>
      <c r="S61" s="89"/>
      <c r="T61" s="89"/>
      <c r="U61" s="89">
        <v>-0.18954986078307778</v>
      </c>
      <c r="V61" s="89">
        <v>0.25348911689817788</v>
      </c>
      <c r="W61" s="89">
        <v>2.041322311540994E-2</v>
      </c>
      <c r="X61" s="89">
        <v>-1.2695207592990698E-2</v>
      </c>
      <c r="Y61" s="90">
        <v>-0.20536915291421431</v>
      </c>
      <c r="Z61"/>
      <c r="AA61"/>
      <c r="AB61"/>
      <c r="AC61"/>
    </row>
    <row r="62" spans="3:29" x14ac:dyDescent="0.25">
      <c r="C62"/>
      <c r="E62" s="35"/>
      <c r="F62" s="35"/>
      <c r="G62" s="35"/>
      <c r="H62" s="35"/>
      <c r="I62" s="35"/>
      <c r="J62" s="35"/>
      <c r="K62" s="35"/>
      <c r="L62" s="35"/>
      <c r="M62" s="35"/>
      <c r="N62"/>
      <c r="O62"/>
      <c r="Q62" s="35"/>
      <c r="R62" s="35"/>
      <c r="S62" s="35"/>
      <c r="T62" s="35"/>
      <c r="U62" s="35"/>
      <c r="V62" s="35"/>
      <c r="W62" s="35"/>
      <c r="X62" s="35"/>
      <c r="Y62" s="35"/>
      <c r="Z62"/>
      <c r="AA62"/>
      <c r="AB62"/>
      <c r="AC62"/>
    </row>
    <row r="63" spans="3:29" x14ac:dyDescent="0.25">
      <c r="C63"/>
      <c r="Z63"/>
      <c r="AA63"/>
      <c r="AB63"/>
      <c r="AC63"/>
    </row>
    <row r="64" spans="3:29" x14ac:dyDescent="0.25">
      <c r="C64"/>
    </row>
    <row r="65" spans="3:28" x14ac:dyDescent="0.25">
      <c r="C65"/>
    </row>
    <row r="66" spans="3:28" x14ac:dyDescent="0.25">
      <c r="C66"/>
    </row>
    <row r="67" spans="3:28" x14ac:dyDescent="0.25">
      <c r="C67"/>
    </row>
    <row r="68" spans="3:28" x14ac:dyDescent="0.25">
      <c r="C68"/>
    </row>
    <row r="69" spans="3:28" x14ac:dyDescent="0.25">
      <c r="C69"/>
    </row>
    <row r="70" spans="3:28" x14ac:dyDescent="0.25">
      <c r="C70"/>
    </row>
    <row r="71" spans="3:28" x14ac:dyDescent="0.25">
      <c r="C71"/>
    </row>
    <row r="72" spans="3:28" x14ac:dyDescent="0.25">
      <c r="C72"/>
    </row>
    <row r="73" spans="3:28" x14ac:dyDescent="0.25">
      <c r="C73"/>
    </row>
    <row r="74" spans="3:28" x14ac:dyDescent="0.25">
      <c r="C74"/>
    </row>
    <row r="75" spans="3:28" x14ac:dyDescent="0.25">
      <c r="C75"/>
    </row>
    <row r="76" spans="3:28" x14ac:dyDescent="0.25">
      <c r="C76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Q76" s="35"/>
      <c r="R76" s="35"/>
      <c r="S76" s="35"/>
      <c r="T76" s="35"/>
      <c r="U76" s="35"/>
      <c r="V76" s="35"/>
      <c r="W76" s="35"/>
      <c r="X76" s="35"/>
      <c r="Y76" s="35"/>
      <c r="Z76" s="34"/>
      <c r="AA76" s="34"/>
      <c r="AB76" s="34"/>
    </row>
    <row r="77" spans="3:28" x14ac:dyDescent="0.25">
      <c r="C77"/>
      <c r="Z77" s="34"/>
      <c r="AA77" s="34"/>
      <c r="AB77" s="34"/>
    </row>
    <row r="78" spans="3:28" x14ac:dyDescent="0.25">
      <c r="C78"/>
      <c r="Z78" s="34"/>
      <c r="AA78" s="34"/>
      <c r="AB78" s="34"/>
    </row>
    <row r="79" spans="3:28" x14ac:dyDescent="0.25">
      <c r="C79"/>
      <c r="Z79" s="34"/>
      <c r="AA79" s="34"/>
      <c r="AB79" s="34"/>
    </row>
    <row r="80" spans="3:28" x14ac:dyDescent="0.25">
      <c r="C80"/>
      <c r="Z80" s="34"/>
      <c r="AA80" s="34"/>
      <c r="AB80" s="34"/>
    </row>
    <row r="81" spans="3:29" x14ac:dyDescent="0.25">
      <c r="C81"/>
      <c r="Z81" s="34"/>
      <c r="AA81" s="34"/>
      <c r="AB81" s="34"/>
    </row>
    <row r="82" spans="3:29" x14ac:dyDescent="0.25">
      <c r="C82"/>
      <c r="Z82" s="34"/>
      <c r="AA82" s="34"/>
      <c r="AB82" s="34"/>
    </row>
    <row r="83" spans="3:29" x14ac:dyDescent="0.25">
      <c r="C83"/>
      <c r="Z83" s="34"/>
      <c r="AA83" s="34"/>
      <c r="AB83" s="34"/>
    </row>
    <row r="84" spans="3:29" x14ac:dyDescent="0.25">
      <c r="C84"/>
      <c r="Z84" s="34"/>
      <c r="AA84" s="34"/>
      <c r="AB84" s="34"/>
    </row>
    <row r="85" spans="3:29" x14ac:dyDescent="0.25">
      <c r="C85"/>
      <c r="Z85" s="34"/>
      <c r="AA85" s="34"/>
      <c r="AB85" s="34"/>
    </row>
    <row r="86" spans="3:29" x14ac:dyDescent="0.25">
      <c r="C86"/>
      <c r="Z86" s="34"/>
      <c r="AA86" s="34"/>
      <c r="AB86" s="34"/>
    </row>
    <row r="87" spans="3:29" ht="14.4" thickBot="1" x14ac:dyDescent="0.3">
      <c r="C87"/>
      <c r="D87" s="36" t="s">
        <v>389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6" t="s">
        <v>390</v>
      </c>
      <c r="Q87" s="35"/>
      <c r="R87" s="35"/>
      <c r="S87" s="35"/>
      <c r="T87" s="35"/>
      <c r="U87" s="35"/>
      <c r="V87" s="35"/>
      <c r="W87" s="35"/>
      <c r="X87" s="35"/>
      <c r="Y87" s="35"/>
      <c r="AB87" s="34"/>
    </row>
    <row r="88" spans="3:29" x14ac:dyDescent="0.25">
      <c r="C88"/>
      <c r="D88" s="37"/>
      <c r="E88" s="68" t="s">
        <v>206</v>
      </c>
      <c r="F88" s="68" t="s">
        <v>137</v>
      </c>
      <c r="G88" s="68" t="s">
        <v>138</v>
      </c>
      <c r="H88" s="68" t="s">
        <v>207</v>
      </c>
      <c r="I88" s="68" t="s">
        <v>267</v>
      </c>
      <c r="J88" s="68" t="s">
        <v>421</v>
      </c>
      <c r="K88" s="68" t="s">
        <v>568</v>
      </c>
      <c r="L88" s="69" t="s">
        <v>577</v>
      </c>
      <c r="M88"/>
      <c r="N88"/>
      <c r="O88"/>
      <c r="P88" s="37"/>
      <c r="Q88" s="68" t="s">
        <v>206</v>
      </c>
      <c r="R88" s="68" t="s">
        <v>137</v>
      </c>
      <c r="S88" s="68" t="s">
        <v>138</v>
      </c>
      <c r="T88" s="68" t="s">
        <v>207</v>
      </c>
      <c r="U88" s="68" t="s">
        <v>267</v>
      </c>
      <c r="V88" s="68" t="s">
        <v>421</v>
      </c>
      <c r="W88" s="68" t="s">
        <v>568</v>
      </c>
      <c r="X88" s="69" t="s">
        <v>577</v>
      </c>
      <c r="Y88"/>
      <c r="Z88"/>
      <c r="AA88"/>
      <c r="AB88"/>
      <c r="AC88"/>
    </row>
    <row r="89" spans="3:29" hidden="1" x14ac:dyDescent="0.25">
      <c r="C89" s="40" t="s">
        <v>576</v>
      </c>
      <c r="D89" s="41" t="s">
        <v>49</v>
      </c>
      <c r="E89" s="76">
        <v>0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7">
        <v>0</v>
      </c>
      <c r="M89"/>
      <c r="N89"/>
      <c r="O89"/>
      <c r="P89" s="41" t="s">
        <v>49</v>
      </c>
      <c r="Q89" s="76">
        <v>0</v>
      </c>
      <c r="R89" s="76">
        <v>0</v>
      </c>
      <c r="S89" s="76">
        <v>0</v>
      </c>
      <c r="T89" s="76">
        <v>0</v>
      </c>
      <c r="U89" s="76">
        <v>0</v>
      </c>
      <c r="V89" s="76">
        <v>0</v>
      </c>
      <c r="W89" s="76">
        <v>0</v>
      </c>
      <c r="X89" s="77">
        <v>0</v>
      </c>
      <c r="Y89"/>
      <c r="Z89"/>
      <c r="AA89"/>
      <c r="AB89"/>
      <c r="AC89"/>
    </row>
    <row r="90" spans="3:29" x14ac:dyDescent="0.25">
      <c r="C90" s="40" t="s">
        <v>575</v>
      </c>
      <c r="D90" s="41" t="s">
        <v>45</v>
      </c>
      <c r="E90" s="76">
        <v>66.686000000000007</v>
      </c>
      <c r="F90" s="76">
        <v>90.694999999999965</v>
      </c>
      <c r="G90" s="76">
        <v>93.950471000000007</v>
      </c>
      <c r="H90" s="76">
        <v>99.587498000000011</v>
      </c>
      <c r="I90" s="76">
        <v>105.562748</v>
      </c>
      <c r="J90" s="76">
        <v>111.896513</v>
      </c>
      <c r="K90" s="76">
        <v>118.610304</v>
      </c>
      <c r="L90" s="77">
        <v>0</v>
      </c>
      <c r="M90"/>
      <c r="N90"/>
      <c r="O90"/>
      <c r="P90" s="41" t="s">
        <v>45</v>
      </c>
      <c r="Q90" s="76">
        <v>768.64970953567752</v>
      </c>
      <c r="R90" s="76">
        <v>1001.6539809011015</v>
      </c>
      <c r="S90" s="76">
        <v>1008.1941309632577</v>
      </c>
      <c r="T90" s="76">
        <v>1000.5549522809638</v>
      </c>
      <c r="U90" s="76">
        <v>1018.8781524146214</v>
      </c>
      <c r="V90" s="76">
        <v>1037.4541062713824</v>
      </c>
      <c r="W90" s="76">
        <v>1056.3687335043173</v>
      </c>
      <c r="X90" s="77">
        <v>0</v>
      </c>
      <c r="Y90"/>
      <c r="Z90"/>
      <c r="AA90"/>
      <c r="AB90"/>
      <c r="AC90"/>
    </row>
    <row r="91" spans="3:29" x14ac:dyDescent="0.25">
      <c r="C91" s="40" t="s">
        <v>575</v>
      </c>
      <c r="D91" s="41" t="s">
        <v>51</v>
      </c>
      <c r="E91" s="76">
        <v>58.898725999999996</v>
      </c>
      <c r="F91" s="76">
        <v>56.141292000000014</v>
      </c>
      <c r="G91" s="76">
        <v>59.16120500000001</v>
      </c>
      <c r="H91" s="76">
        <v>62.533394999999999</v>
      </c>
      <c r="I91" s="76">
        <v>66.910731999999996</v>
      </c>
      <c r="J91" s="76">
        <v>72.263591000000005</v>
      </c>
      <c r="K91" s="76">
        <v>78.767313999999999</v>
      </c>
      <c r="L91" s="77">
        <v>0</v>
      </c>
      <c r="M91"/>
      <c r="N91"/>
      <c r="O91"/>
      <c r="P91" s="41" t="s">
        <v>51</v>
      </c>
      <c r="Q91" s="76">
        <v>1578.172837682569</v>
      </c>
      <c r="R91" s="76">
        <v>1409.743087458291</v>
      </c>
      <c r="S91" s="76">
        <v>1381.1497650855645</v>
      </c>
      <c r="T91" s="76">
        <v>1371.7241823299169</v>
      </c>
      <c r="U91" s="76">
        <v>1384.8824685821764</v>
      </c>
      <c r="V91" s="76">
        <v>1407.9317334485186</v>
      </c>
      <c r="W91" s="76">
        <v>1444.6179821284354</v>
      </c>
      <c r="X91" s="77">
        <v>0</v>
      </c>
      <c r="Y91"/>
      <c r="Z91"/>
      <c r="AA91"/>
      <c r="AB91"/>
      <c r="AC91"/>
    </row>
    <row r="92" spans="3:29" hidden="1" x14ac:dyDescent="0.25">
      <c r="C92" s="40" t="s">
        <v>576</v>
      </c>
      <c r="D92" s="41" t="s">
        <v>54</v>
      </c>
      <c r="E92" s="76">
        <v>0</v>
      </c>
      <c r="F92" s="76">
        <v>0</v>
      </c>
      <c r="G92" s="76">
        <v>0</v>
      </c>
      <c r="H92" s="76">
        <v>0</v>
      </c>
      <c r="I92" s="76">
        <v>0</v>
      </c>
      <c r="J92" s="76">
        <v>0</v>
      </c>
      <c r="K92" s="76">
        <v>0</v>
      </c>
      <c r="L92" s="77">
        <v>0</v>
      </c>
      <c r="M92"/>
      <c r="N92"/>
      <c r="O92"/>
      <c r="P92" s="41" t="s">
        <v>54</v>
      </c>
      <c r="Q92" s="76">
        <v>0</v>
      </c>
      <c r="R92" s="76">
        <v>0</v>
      </c>
      <c r="S92" s="76">
        <v>0</v>
      </c>
      <c r="T92" s="76">
        <v>0</v>
      </c>
      <c r="U92" s="76">
        <v>0</v>
      </c>
      <c r="V92" s="76">
        <v>0</v>
      </c>
      <c r="W92" s="76">
        <v>0</v>
      </c>
      <c r="X92" s="77">
        <v>0</v>
      </c>
      <c r="Y92"/>
      <c r="Z92"/>
      <c r="AA92"/>
      <c r="AB92"/>
      <c r="AC92"/>
    </row>
    <row r="93" spans="3:29" hidden="1" x14ac:dyDescent="0.25">
      <c r="C93" s="40" t="s">
        <v>576</v>
      </c>
      <c r="D93" s="41" t="s">
        <v>59</v>
      </c>
      <c r="E93" s="76">
        <v>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7">
        <v>0</v>
      </c>
      <c r="M93"/>
      <c r="N93"/>
      <c r="O93"/>
      <c r="P93" s="41" t="s">
        <v>59</v>
      </c>
      <c r="Q93" s="76">
        <v>0</v>
      </c>
      <c r="R93" s="76">
        <v>0</v>
      </c>
      <c r="S93" s="76">
        <v>0</v>
      </c>
      <c r="T93" s="76">
        <v>0</v>
      </c>
      <c r="U93" s="76">
        <v>0</v>
      </c>
      <c r="V93" s="76">
        <v>0</v>
      </c>
      <c r="W93" s="76">
        <v>0</v>
      </c>
      <c r="X93" s="77">
        <v>0</v>
      </c>
      <c r="Y93"/>
      <c r="Z93"/>
      <c r="AA93"/>
      <c r="AB93"/>
      <c r="AC93"/>
    </row>
    <row r="94" spans="3:29" hidden="1" x14ac:dyDescent="0.25">
      <c r="C94" s="40" t="s">
        <v>576</v>
      </c>
      <c r="D94" s="41" t="s">
        <v>290</v>
      </c>
      <c r="E94" s="76">
        <v>0</v>
      </c>
      <c r="F94" s="76">
        <v>0</v>
      </c>
      <c r="G94" s="76">
        <v>0</v>
      </c>
      <c r="H94" s="76">
        <v>0</v>
      </c>
      <c r="I94" s="76">
        <v>0</v>
      </c>
      <c r="J94" s="76">
        <v>0</v>
      </c>
      <c r="K94" s="76">
        <v>0</v>
      </c>
      <c r="L94" s="77">
        <v>0</v>
      </c>
      <c r="M94"/>
      <c r="N94"/>
      <c r="O94"/>
      <c r="P94" s="41" t="s">
        <v>290</v>
      </c>
      <c r="Q94" s="76">
        <v>0</v>
      </c>
      <c r="R94" s="76">
        <v>0</v>
      </c>
      <c r="S94" s="76">
        <v>0</v>
      </c>
      <c r="T94" s="76">
        <v>0</v>
      </c>
      <c r="U94" s="76">
        <v>0</v>
      </c>
      <c r="V94" s="76">
        <v>0</v>
      </c>
      <c r="W94" s="76">
        <v>0</v>
      </c>
      <c r="X94" s="77">
        <v>0</v>
      </c>
      <c r="Y94"/>
      <c r="Z94"/>
      <c r="AA94"/>
      <c r="AB94"/>
      <c r="AC94"/>
    </row>
    <row r="95" spans="3:29" hidden="1" x14ac:dyDescent="0.25">
      <c r="C95" s="40" t="s">
        <v>576</v>
      </c>
      <c r="D95" s="41" t="s">
        <v>311</v>
      </c>
      <c r="E95" s="76">
        <v>0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7">
        <v>0</v>
      </c>
      <c r="M95"/>
      <c r="N95"/>
      <c r="O95"/>
      <c r="P95" s="41" t="s">
        <v>311</v>
      </c>
      <c r="Q95" s="76">
        <v>0</v>
      </c>
      <c r="R95" s="76">
        <v>0</v>
      </c>
      <c r="S95" s="76">
        <v>0</v>
      </c>
      <c r="T95" s="76">
        <v>0</v>
      </c>
      <c r="U95" s="76">
        <v>0</v>
      </c>
      <c r="V95" s="76">
        <v>0</v>
      </c>
      <c r="W95" s="76">
        <v>0</v>
      </c>
      <c r="X95" s="77">
        <v>0</v>
      </c>
      <c r="Y95"/>
      <c r="Z95"/>
      <c r="AA95"/>
      <c r="AB95"/>
      <c r="AC95"/>
    </row>
    <row r="96" spans="3:29" hidden="1" x14ac:dyDescent="0.25">
      <c r="C96" s="40" t="s">
        <v>576</v>
      </c>
      <c r="D96" s="41">
        <v>0</v>
      </c>
      <c r="E96" s="76">
        <v>0</v>
      </c>
      <c r="F96" s="76">
        <v>0</v>
      </c>
      <c r="G96" s="76">
        <v>0</v>
      </c>
      <c r="H96" s="76">
        <v>0</v>
      </c>
      <c r="I96" s="76">
        <v>0</v>
      </c>
      <c r="J96" s="76">
        <v>0</v>
      </c>
      <c r="K96" s="76">
        <v>0</v>
      </c>
      <c r="L96" s="77">
        <v>0</v>
      </c>
      <c r="M96"/>
      <c r="N96"/>
      <c r="O96"/>
      <c r="P96" s="41">
        <v>0</v>
      </c>
      <c r="Q96" s="76">
        <v>0</v>
      </c>
      <c r="R96" s="76">
        <v>0</v>
      </c>
      <c r="S96" s="76">
        <v>0</v>
      </c>
      <c r="T96" s="76">
        <v>0</v>
      </c>
      <c r="U96" s="76">
        <v>0</v>
      </c>
      <c r="V96" s="76">
        <v>0</v>
      </c>
      <c r="W96" s="76">
        <v>0</v>
      </c>
      <c r="X96" s="77">
        <v>0</v>
      </c>
      <c r="Y96"/>
      <c r="Z96"/>
      <c r="AA96"/>
      <c r="AB96"/>
      <c r="AC96"/>
    </row>
    <row r="97" spans="3:29" hidden="1" x14ac:dyDescent="0.25">
      <c r="C97" s="40" t="s">
        <v>576</v>
      </c>
      <c r="D97" s="41">
        <v>0</v>
      </c>
      <c r="E97" s="76">
        <v>0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7">
        <v>0</v>
      </c>
      <c r="M97"/>
      <c r="N97"/>
      <c r="O97"/>
      <c r="P97" s="41">
        <v>0</v>
      </c>
      <c r="Q97" s="76">
        <v>0</v>
      </c>
      <c r="R97" s="76">
        <v>0</v>
      </c>
      <c r="S97" s="76">
        <v>0</v>
      </c>
      <c r="T97" s="76">
        <v>0</v>
      </c>
      <c r="U97" s="76">
        <v>0</v>
      </c>
      <c r="V97" s="76">
        <v>0</v>
      </c>
      <c r="W97" s="76">
        <v>0</v>
      </c>
      <c r="X97" s="77">
        <v>0</v>
      </c>
      <c r="Y97"/>
      <c r="Z97"/>
      <c r="AA97"/>
      <c r="AB97"/>
      <c r="AC97"/>
    </row>
    <row r="98" spans="3:29" hidden="1" x14ac:dyDescent="0.25">
      <c r="C98" s="40" t="s">
        <v>576</v>
      </c>
      <c r="D98" s="41">
        <v>0</v>
      </c>
      <c r="E98" s="76">
        <v>0</v>
      </c>
      <c r="F98" s="76">
        <v>0</v>
      </c>
      <c r="G98" s="76">
        <v>0</v>
      </c>
      <c r="H98" s="76">
        <v>0</v>
      </c>
      <c r="I98" s="76">
        <v>0</v>
      </c>
      <c r="J98" s="76">
        <v>0</v>
      </c>
      <c r="K98" s="76">
        <v>0</v>
      </c>
      <c r="L98" s="77">
        <v>0</v>
      </c>
      <c r="M98"/>
      <c r="N98"/>
      <c r="O98"/>
      <c r="P98" s="41">
        <v>0</v>
      </c>
      <c r="Q98" s="76">
        <v>0</v>
      </c>
      <c r="R98" s="76">
        <v>0</v>
      </c>
      <c r="S98" s="76">
        <v>0</v>
      </c>
      <c r="T98" s="76">
        <v>0</v>
      </c>
      <c r="U98" s="76">
        <v>0</v>
      </c>
      <c r="V98" s="76">
        <v>0</v>
      </c>
      <c r="W98" s="76">
        <v>0</v>
      </c>
      <c r="X98" s="77">
        <v>0</v>
      </c>
      <c r="Y98"/>
      <c r="Z98"/>
      <c r="AA98"/>
      <c r="AB98"/>
      <c r="AC98"/>
    </row>
    <row r="99" spans="3:29" ht="14.4" thickBot="1" x14ac:dyDescent="0.3">
      <c r="D99" s="44" t="s">
        <v>91</v>
      </c>
      <c r="E99" s="78">
        <v>125.584726</v>
      </c>
      <c r="F99" s="78">
        <v>146.83629199999999</v>
      </c>
      <c r="G99" s="78">
        <v>153.11167600000002</v>
      </c>
      <c r="H99" s="78">
        <v>162.12089300000002</v>
      </c>
      <c r="I99" s="78">
        <v>172.47348</v>
      </c>
      <c r="J99" s="78">
        <v>184.16010399999999</v>
      </c>
      <c r="K99" s="78">
        <v>197.37761799999998</v>
      </c>
      <c r="L99" s="79">
        <v>0</v>
      </c>
      <c r="M99"/>
      <c r="N99"/>
      <c r="O99"/>
      <c r="P99" s="44" t="s">
        <v>91</v>
      </c>
      <c r="Q99" s="78">
        <v>2346.8225472182467</v>
      </c>
      <c r="R99" s="78">
        <v>2411.3970683593925</v>
      </c>
      <c r="S99" s="78">
        <v>2389.343896048822</v>
      </c>
      <c r="T99" s="78">
        <v>2372.2791346108806</v>
      </c>
      <c r="U99" s="78">
        <v>2403.760620996798</v>
      </c>
      <c r="V99" s="78">
        <v>2445.385839719901</v>
      </c>
      <c r="W99" s="78">
        <v>2500.9867156327527</v>
      </c>
      <c r="X99" s="79">
        <v>0</v>
      </c>
      <c r="Y99"/>
      <c r="Z99"/>
      <c r="AA99"/>
      <c r="AB99"/>
      <c r="AC99"/>
    </row>
    <row r="100" spans="3:29" x14ac:dyDescent="0.25">
      <c r="D100" s="47"/>
      <c r="E100" s="48"/>
      <c r="F100" s="48"/>
      <c r="G100" s="48"/>
      <c r="H100" s="48"/>
      <c r="I100" s="48"/>
      <c r="J100" s="48"/>
      <c r="K100" s="48"/>
      <c r="L100" s="48"/>
      <c r="M100"/>
      <c r="N100"/>
      <c r="O100"/>
      <c r="P100" s="47"/>
      <c r="Q100" s="48"/>
      <c r="R100" s="48"/>
      <c r="S100" s="48"/>
      <c r="T100" s="48"/>
      <c r="U100" s="48"/>
      <c r="V100" s="48"/>
      <c r="W100" s="48"/>
      <c r="X100" s="48"/>
      <c r="Y100"/>
      <c r="Z100"/>
      <c r="AA100"/>
      <c r="AB100"/>
      <c r="AC100"/>
    </row>
    <row r="101" spans="3:29" x14ac:dyDescent="0.25">
      <c r="D101" s="47"/>
      <c r="E101" s="48"/>
      <c r="F101" s="48"/>
      <c r="G101" s="48"/>
      <c r="H101" s="48"/>
      <c r="I101" s="48"/>
      <c r="J101" s="48"/>
      <c r="K101" s="48"/>
      <c r="L101" s="48"/>
      <c r="M101"/>
      <c r="N101"/>
      <c r="O101"/>
      <c r="P101" s="47"/>
      <c r="Q101" s="48"/>
      <c r="R101" s="48"/>
      <c r="S101" s="48"/>
      <c r="T101" s="48"/>
      <c r="U101" s="48"/>
      <c r="V101" s="48"/>
      <c r="W101" s="48"/>
      <c r="X101" s="48"/>
      <c r="Y101"/>
      <c r="Z101"/>
      <c r="AA101"/>
      <c r="AB101"/>
      <c r="AC101"/>
    </row>
    <row r="102" spans="3:29" ht="14.4" thickBot="1" x14ac:dyDescent="0.3">
      <c r="D102" s="36" t="s">
        <v>391</v>
      </c>
      <c r="E102" s="35"/>
      <c r="F102" s="35"/>
      <c r="G102" s="35"/>
      <c r="H102" s="35"/>
      <c r="I102" s="35"/>
      <c r="J102" s="35"/>
      <c r="K102" s="35"/>
      <c r="L102" s="35"/>
      <c r="M102"/>
      <c r="N102"/>
      <c r="O102"/>
      <c r="P102" s="36" t="s">
        <v>392</v>
      </c>
      <c r="Q102" s="35"/>
      <c r="R102" s="35"/>
      <c r="S102" s="35"/>
      <c r="T102" s="35"/>
      <c r="U102" s="35"/>
      <c r="V102" s="35"/>
      <c r="W102" s="35"/>
      <c r="X102" s="35"/>
      <c r="Y102"/>
      <c r="Z102"/>
      <c r="AA102"/>
      <c r="AB102"/>
      <c r="AC102"/>
    </row>
    <row r="103" spans="3:29" ht="15" customHeight="1" x14ac:dyDescent="0.25">
      <c r="D103" s="37"/>
      <c r="E103" s="68" t="s">
        <v>206</v>
      </c>
      <c r="F103" s="68" t="s">
        <v>137</v>
      </c>
      <c r="G103" s="68" t="s">
        <v>138</v>
      </c>
      <c r="H103" s="68" t="s">
        <v>207</v>
      </c>
      <c r="I103" s="68" t="s">
        <v>267</v>
      </c>
      <c r="J103" s="68" t="s">
        <v>421</v>
      </c>
      <c r="K103" s="68" t="s">
        <v>568</v>
      </c>
      <c r="L103" s="69" t="s">
        <v>577</v>
      </c>
      <c r="M103"/>
      <c r="N103"/>
      <c r="O103"/>
      <c r="P103" s="37"/>
      <c r="Q103" s="68" t="s">
        <v>206</v>
      </c>
      <c r="R103" s="68" t="s">
        <v>137</v>
      </c>
      <c r="S103" s="68" t="s">
        <v>138</v>
      </c>
      <c r="T103" s="68" t="s">
        <v>207</v>
      </c>
      <c r="U103" s="68" t="s">
        <v>267</v>
      </c>
      <c r="V103" s="68" t="s">
        <v>421</v>
      </c>
      <c r="W103" s="68" t="s">
        <v>568</v>
      </c>
      <c r="X103" s="69" t="s">
        <v>577</v>
      </c>
      <c r="Y103"/>
      <c r="Z103"/>
      <c r="AA103"/>
      <c r="AB103"/>
      <c r="AC103"/>
    </row>
    <row r="104" spans="3:29" hidden="1" x14ac:dyDescent="0.25">
      <c r="C104" s="40" t="s">
        <v>576</v>
      </c>
      <c r="D104" s="41" t="s">
        <v>49</v>
      </c>
      <c r="E104" s="70">
        <v>0</v>
      </c>
      <c r="F104" s="70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71" t="e">
        <v>#DIV/0!</v>
      </c>
      <c r="M104"/>
      <c r="N104"/>
      <c r="O104"/>
      <c r="P104" s="41" t="s">
        <v>49</v>
      </c>
      <c r="Q104" s="70">
        <v>0</v>
      </c>
      <c r="R104" s="70">
        <v>0</v>
      </c>
      <c r="S104" s="70">
        <v>0</v>
      </c>
      <c r="T104" s="70">
        <v>0</v>
      </c>
      <c r="U104" s="70">
        <v>0</v>
      </c>
      <c r="V104" s="70">
        <v>0</v>
      </c>
      <c r="W104" s="70">
        <v>0</v>
      </c>
      <c r="X104" s="71" t="e">
        <v>#DIV/0!</v>
      </c>
      <c r="Y104"/>
      <c r="Z104"/>
      <c r="AA104"/>
      <c r="AB104"/>
      <c r="AC104"/>
    </row>
    <row r="105" spans="3:29" x14ac:dyDescent="0.25">
      <c r="C105" s="40" t="s">
        <v>575</v>
      </c>
      <c r="D105" s="41" t="s">
        <v>45</v>
      </c>
      <c r="E105" s="70">
        <v>0.53100406493700525</v>
      </c>
      <c r="F105" s="70">
        <v>0.61766065299442441</v>
      </c>
      <c r="G105" s="70">
        <v>0.61360748869341619</v>
      </c>
      <c r="H105" s="70">
        <v>0.61427923420086261</v>
      </c>
      <c r="I105" s="70">
        <v>0.61205205577112498</v>
      </c>
      <c r="J105" s="70">
        <v>0.60760452763428063</v>
      </c>
      <c r="K105" s="70">
        <v>0.60093087150337388</v>
      </c>
      <c r="L105" s="71" t="e">
        <v>#DIV/0!</v>
      </c>
      <c r="M105"/>
      <c r="N105"/>
      <c r="O105"/>
      <c r="P105" s="41" t="s">
        <v>45</v>
      </c>
      <c r="Q105" s="70">
        <v>0.32752783564602239</v>
      </c>
      <c r="R105" s="70">
        <v>0.41538326227732475</v>
      </c>
      <c r="S105" s="70">
        <v>0.42195438364082904</v>
      </c>
      <c r="T105" s="70">
        <v>0.42176948643317325</v>
      </c>
      <c r="U105" s="70">
        <v>0.42386839334779941</v>
      </c>
      <c r="V105" s="70">
        <v>0.42424965803769205</v>
      </c>
      <c r="W105" s="70">
        <v>0.42238078551211128</v>
      </c>
      <c r="X105" s="71" t="e">
        <v>#DIV/0!</v>
      </c>
      <c r="Y105"/>
      <c r="Z105"/>
      <c r="AA105"/>
      <c r="AB105"/>
      <c r="AC105"/>
    </row>
    <row r="106" spans="3:29" x14ac:dyDescent="0.25">
      <c r="C106" s="40" t="s">
        <v>575</v>
      </c>
      <c r="D106" s="41" t="s">
        <v>51</v>
      </c>
      <c r="E106" s="70">
        <v>0.46899593506299481</v>
      </c>
      <c r="F106" s="70">
        <v>0.38233934700557559</v>
      </c>
      <c r="G106" s="70">
        <v>0.38639251130658386</v>
      </c>
      <c r="H106" s="70">
        <v>0.38572076579913728</v>
      </c>
      <c r="I106" s="70">
        <v>0.38794794422887507</v>
      </c>
      <c r="J106" s="70">
        <v>0.39239547236571937</v>
      </c>
      <c r="K106" s="70">
        <v>0.39906912849662624</v>
      </c>
      <c r="L106" s="71" t="e">
        <v>#DIV/0!</v>
      </c>
      <c r="M106"/>
      <c r="N106"/>
      <c r="O106"/>
      <c r="P106" s="41" t="s">
        <v>51</v>
      </c>
      <c r="Q106" s="70">
        <v>0.67247216435397761</v>
      </c>
      <c r="R106" s="70">
        <v>0.58461673772267531</v>
      </c>
      <c r="S106" s="70">
        <v>0.57804561635917107</v>
      </c>
      <c r="T106" s="70">
        <v>0.57823051356682675</v>
      </c>
      <c r="U106" s="70">
        <v>0.57613160665220053</v>
      </c>
      <c r="V106" s="70">
        <v>0.5757503419623079</v>
      </c>
      <c r="W106" s="70">
        <v>0.57761921448788878</v>
      </c>
      <c r="X106" s="71" t="e">
        <v>#DIV/0!</v>
      </c>
      <c r="Y106"/>
      <c r="Z106"/>
      <c r="AA106"/>
      <c r="AB106"/>
      <c r="AC106"/>
    </row>
    <row r="107" spans="3:29" hidden="1" x14ac:dyDescent="0.25">
      <c r="C107" s="40" t="s">
        <v>576</v>
      </c>
      <c r="D107" s="41" t="s">
        <v>54</v>
      </c>
      <c r="E107" s="70">
        <v>0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1" t="e">
        <v>#DIV/0!</v>
      </c>
      <c r="M107"/>
      <c r="N107"/>
      <c r="O107"/>
      <c r="P107" s="41" t="s">
        <v>54</v>
      </c>
      <c r="Q107" s="70">
        <v>0</v>
      </c>
      <c r="R107" s="70">
        <v>0</v>
      </c>
      <c r="S107" s="70">
        <v>0</v>
      </c>
      <c r="T107" s="70">
        <v>0</v>
      </c>
      <c r="U107" s="70">
        <v>0</v>
      </c>
      <c r="V107" s="70">
        <v>0</v>
      </c>
      <c r="W107" s="70">
        <v>0</v>
      </c>
      <c r="X107" s="71" t="e">
        <v>#DIV/0!</v>
      </c>
      <c r="Y107"/>
      <c r="Z107"/>
      <c r="AA107"/>
      <c r="AB107"/>
      <c r="AC107"/>
    </row>
    <row r="108" spans="3:29" hidden="1" x14ac:dyDescent="0.25">
      <c r="C108" s="40" t="s">
        <v>576</v>
      </c>
      <c r="D108" s="41" t="s">
        <v>59</v>
      </c>
      <c r="E108" s="70">
        <v>0</v>
      </c>
      <c r="F108" s="70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71" t="e">
        <v>#DIV/0!</v>
      </c>
      <c r="M108"/>
      <c r="N108"/>
      <c r="O108"/>
      <c r="P108" s="41" t="s">
        <v>59</v>
      </c>
      <c r="Q108" s="70">
        <v>0</v>
      </c>
      <c r="R108" s="70">
        <v>0</v>
      </c>
      <c r="S108" s="70">
        <v>0</v>
      </c>
      <c r="T108" s="70">
        <v>0</v>
      </c>
      <c r="U108" s="70">
        <v>0</v>
      </c>
      <c r="V108" s="70">
        <v>0</v>
      </c>
      <c r="W108" s="70">
        <v>0</v>
      </c>
      <c r="X108" s="71" t="e">
        <v>#DIV/0!</v>
      </c>
      <c r="Y108"/>
      <c r="Z108"/>
      <c r="AA108"/>
      <c r="AB108"/>
      <c r="AC108"/>
    </row>
    <row r="109" spans="3:29" hidden="1" x14ac:dyDescent="0.25">
      <c r="C109" s="40" t="s">
        <v>576</v>
      </c>
      <c r="D109" s="41" t="s">
        <v>290</v>
      </c>
      <c r="E109" s="70">
        <v>0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1" t="e">
        <v>#DIV/0!</v>
      </c>
      <c r="M109"/>
      <c r="N109"/>
      <c r="O109"/>
      <c r="P109" s="41" t="s">
        <v>290</v>
      </c>
      <c r="Q109" s="70">
        <v>0</v>
      </c>
      <c r="R109" s="70">
        <v>0</v>
      </c>
      <c r="S109" s="70">
        <v>0</v>
      </c>
      <c r="T109" s="70">
        <v>0</v>
      </c>
      <c r="U109" s="70">
        <v>0</v>
      </c>
      <c r="V109" s="70">
        <v>0</v>
      </c>
      <c r="W109" s="70">
        <v>0</v>
      </c>
      <c r="X109" s="71" t="e">
        <v>#DIV/0!</v>
      </c>
      <c r="Y109"/>
      <c r="Z109"/>
      <c r="AA109"/>
      <c r="AB109"/>
      <c r="AC109"/>
    </row>
    <row r="110" spans="3:29" hidden="1" x14ac:dyDescent="0.25">
      <c r="C110" s="40" t="s">
        <v>576</v>
      </c>
      <c r="D110" s="41" t="s">
        <v>311</v>
      </c>
      <c r="E110" s="70">
        <v>0</v>
      </c>
      <c r="F110" s="70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71" t="e">
        <v>#DIV/0!</v>
      </c>
      <c r="M110"/>
      <c r="N110"/>
      <c r="O110"/>
      <c r="P110" s="41" t="s">
        <v>311</v>
      </c>
      <c r="Q110" s="70">
        <v>0</v>
      </c>
      <c r="R110" s="70">
        <v>0</v>
      </c>
      <c r="S110" s="70">
        <v>0</v>
      </c>
      <c r="T110" s="70">
        <v>0</v>
      </c>
      <c r="U110" s="70">
        <v>0</v>
      </c>
      <c r="V110" s="70">
        <v>0</v>
      </c>
      <c r="W110" s="70">
        <v>0</v>
      </c>
      <c r="X110" s="71" t="e">
        <v>#DIV/0!</v>
      </c>
      <c r="Y110"/>
      <c r="Z110"/>
      <c r="AA110"/>
      <c r="AB110"/>
      <c r="AC110"/>
    </row>
    <row r="111" spans="3:29" hidden="1" x14ac:dyDescent="0.25">
      <c r="C111" s="40" t="s">
        <v>576</v>
      </c>
      <c r="D111" s="41">
        <v>0</v>
      </c>
      <c r="E111" s="70">
        <v>0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1" t="e">
        <v>#DIV/0!</v>
      </c>
      <c r="M111"/>
      <c r="N111"/>
      <c r="O111"/>
      <c r="P111" s="41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0</v>
      </c>
      <c r="V111" s="70">
        <v>0</v>
      </c>
      <c r="W111" s="70">
        <v>0</v>
      </c>
      <c r="X111" s="71" t="e">
        <v>#DIV/0!</v>
      </c>
      <c r="Y111"/>
      <c r="Z111"/>
      <c r="AA111"/>
      <c r="AB111"/>
      <c r="AC111"/>
    </row>
    <row r="112" spans="3:29" hidden="1" x14ac:dyDescent="0.25">
      <c r="C112" s="40" t="s">
        <v>576</v>
      </c>
      <c r="D112" s="41">
        <v>0</v>
      </c>
      <c r="E112" s="70">
        <v>0</v>
      </c>
      <c r="F112" s="70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71" t="e">
        <v>#DIV/0!</v>
      </c>
      <c r="M112"/>
      <c r="N112"/>
      <c r="O112"/>
      <c r="P112" s="41">
        <v>0</v>
      </c>
      <c r="Q112" s="70">
        <v>0</v>
      </c>
      <c r="R112" s="70">
        <v>0</v>
      </c>
      <c r="S112" s="70">
        <v>0</v>
      </c>
      <c r="T112" s="70">
        <v>0</v>
      </c>
      <c r="U112" s="70">
        <v>0</v>
      </c>
      <c r="V112" s="70">
        <v>0</v>
      </c>
      <c r="W112" s="70">
        <v>0</v>
      </c>
      <c r="X112" s="71" t="e">
        <v>#DIV/0!</v>
      </c>
      <c r="Y112"/>
      <c r="Z112"/>
      <c r="AA112"/>
      <c r="AB112"/>
      <c r="AC112"/>
    </row>
    <row r="113" spans="3:29" hidden="1" x14ac:dyDescent="0.25">
      <c r="C113" s="40" t="s">
        <v>576</v>
      </c>
      <c r="D113" s="41">
        <v>0</v>
      </c>
      <c r="E113" s="70">
        <v>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1" t="e">
        <v>#DIV/0!</v>
      </c>
      <c r="M113"/>
      <c r="N113"/>
      <c r="O113"/>
      <c r="P113" s="41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0</v>
      </c>
      <c r="V113" s="70">
        <v>0</v>
      </c>
      <c r="W113" s="70">
        <v>0</v>
      </c>
      <c r="X113" s="71" t="e">
        <v>#DIV/0!</v>
      </c>
      <c r="Y113"/>
      <c r="Z113"/>
      <c r="AA113"/>
      <c r="AB113"/>
      <c r="AC113"/>
    </row>
    <row r="114" spans="3:29" ht="14.4" thickBot="1" x14ac:dyDescent="0.3">
      <c r="C114" s="171">
        <v>0</v>
      </c>
      <c r="D114" s="51" t="s">
        <v>91</v>
      </c>
      <c r="E114" s="72">
        <v>1</v>
      </c>
      <c r="F114" s="72">
        <v>1</v>
      </c>
      <c r="G114" s="72">
        <v>1</v>
      </c>
      <c r="H114" s="72">
        <v>0.99999999999999989</v>
      </c>
      <c r="I114" s="72">
        <v>1</v>
      </c>
      <c r="J114" s="72">
        <v>1</v>
      </c>
      <c r="K114" s="72">
        <v>1</v>
      </c>
      <c r="L114" s="73" t="e">
        <v>#DIV/0!</v>
      </c>
      <c r="M114"/>
      <c r="N114"/>
      <c r="O114"/>
      <c r="P114" s="51" t="s">
        <v>91</v>
      </c>
      <c r="Q114" s="72">
        <v>1</v>
      </c>
      <c r="R114" s="72">
        <v>1</v>
      </c>
      <c r="S114" s="72">
        <v>1</v>
      </c>
      <c r="T114" s="72">
        <v>1</v>
      </c>
      <c r="U114" s="72">
        <v>1</v>
      </c>
      <c r="V114" s="72">
        <v>1</v>
      </c>
      <c r="W114" s="72">
        <v>1</v>
      </c>
      <c r="X114" s="73" t="e">
        <v>#DIV/0!</v>
      </c>
      <c r="Y114"/>
      <c r="Z114"/>
      <c r="AA114"/>
      <c r="AB114"/>
      <c r="AC114"/>
    </row>
    <row r="115" spans="3:29" x14ac:dyDescent="0.25">
      <c r="D115" s="47"/>
      <c r="E115" s="54"/>
      <c r="F115" s="54"/>
      <c r="G115" s="54"/>
      <c r="H115" s="54"/>
      <c r="I115" s="54"/>
      <c r="J115" s="54"/>
      <c r="K115" s="54"/>
      <c r="L115" s="54"/>
      <c r="M115"/>
      <c r="N115"/>
      <c r="O115"/>
      <c r="P115" s="47"/>
      <c r="Q115" s="54"/>
      <c r="R115" s="54"/>
      <c r="S115" s="54"/>
      <c r="T115" s="54"/>
      <c r="U115" s="54"/>
      <c r="V115" s="54"/>
      <c r="W115" s="54"/>
      <c r="X115" s="54"/>
      <c r="Y115"/>
      <c r="Z115"/>
      <c r="AA115"/>
      <c r="AB115"/>
      <c r="AC115"/>
    </row>
    <row r="116" spans="3:29" x14ac:dyDescent="0.25">
      <c r="E116" s="35"/>
      <c r="F116" s="35"/>
      <c r="G116" s="35"/>
      <c r="H116" s="35"/>
      <c r="I116" s="35"/>
      <c r="J116" s="35"/>
      <c r="K116" s="35"/>
      <c r="L116" s="35"/>
      <c r="M116"/>
      <c r="N116"/>
      <c r="O116"/>
      <c r="Q116" s="35"/>
      <c r="R116" s="35"/>
      <c r="S116" s="35"/>
      <c r="T116" s="35"/>
      <c r="U116" s="35"/>
      <c r="V116" s="35"/>
      <c r="W116" s="35"/>
      <c r="X116" s="35"/>
      <c r="Y116"/>
      <c r="Z116"/>
      <c r="AA116"/>
      <c r="AB116"/>
      <c r="AC116"/>
    </row>
    <row r="117" spans="3:29" ht="14.4" thickBot="1" x14ac:dyDescent="0.3">
      <c r="D117" s="36" t="s">
        <v>393</v>
      </c>
      <c r="E117" s="35"/>
      <c r="F117" s="35"/>
      <c r="G117" s="35"/>
      <c r="H117" s="35"/>
      <c r="I117" s="35"/>
      <c r="J117" s="35"/>
      <c r="K117" s="35"/>
      <c r="L117" s="35"/>
      <c r="M117"/>
      <c r="N117"/>
      <c r="O117"/>
      <c r="P117" s="36" t="s">
        <v>394</v>
      </c>
      <c r="Q117" s="35"/>
      <c r="R117" s="35"/>
      <c r="S117" s="35"/>
      <c r="T117" s="35"/>
      <c r="U117" s="35"/>
      <c r="V117" s="35"/>
      <c r="W117" s="35"/>
      <c r="X117" s="35"/>
      <c r="Y117"/>
      <c r="Z117"/>
      <c r="AA117"/>
      <c r="AB117"/>
      <c r="AC117"/>
    </row>
    <row r="118" spans="3:29" x14ac:dyDescent="0.25">
      <c r="D118" s="37"/>
      <c r="E118" s="68" t="s">
        <v>206</v>
      </c>
      <c r="F118" s="68" t="s">
        <v>137</v>
      </c>
      <c r="G118" s="68" t="s">
        <v>138</v>
      </c>
      <c r="H118" s="68" t="s">
        <v>207</v>
      </c>
      <c r="I118" s="68" t="s">
        <v>267</v>
      </c>
      <c r="J118" s="68" t="s">
        <v>421</v>
      </c>
      <c r="K118" s="68" t="s">
        <v>568</v>
      </c>
      <c r="L118" s="69" t="s">
        <v>577</v>
      </c>
      <c r="M118"/>
      <c r="N118"/>
      <c r="O118"/>
      <c r="P118" s="37"/>
      <c r="Q118" s="68" t="s">
        <v>206</v>
      </c>
      <c r="R118" s="68" t="s">
        <v>137</v>
      </c>
      <c r="S118" s="68" t="s">
        <v>138</v>
      </c>
      <c r="T118" s="68" t="s">
        <v>207</v>
      </c>
      <c r="U118" s="68" t="s">
        <v>267</v>
      </c>
      <c r="V118" s="68" t="s">
        <v>421</v>
      </c>
      <c r="W118" s="68" t="s">
        <v>568</v>
      </c>
      <c r="X118" s="69" t="s">
        <v>577</v>
      </c>
      <c r="Y118"/>
      <c r="Z118"/>
      <c r="AA118"/>
      <c r="AB118"/>
      <c r="AC118"/>
    </row>
    <row r="119" spans="3:29" hidden="1" x14ac:dyDescent="0.25">
      <c r="C119" s="40" t="s">
        <v>576</v>
      </c>
      <c r="D119" s="41" t="s">
        <v>49</v>
      </c>
      <c r="E119" s="87" t="e">
        <v>#REF!</v>
      </c>
      <c r="F119" s="87" t="s">
        <v>575</v>
      </c>
      <c r="G119" s="87" t="s">
        <v>575</v>
      </c>
      <c r="H119" s="87" t="s">
        <v>575</v>
      </c>
      <c r="I119" s="87" t="s">
        <v>575</v>
      </c>
      <c r="J119" s="87" t="s">
        <v>575</v>
      </c>
      <c r="K119" s="87" t="s">
        <v>575</v>
      </c>
      <c r="L119" s="88" t="s">
        <v>575</v>
      </c>
      <c r="M119"/>
      <c r="N119"/>
      <c r="O119"/>
      <c r="P119" s="41" t="s">
        <v>49</v>
      </c>
      <c r="Q119" s="87" t="e">
        <v>#REF!</v>
      </c>
      <c r="R119" s="87" t="s">
        <v>575</v>
      </c>
      <c r="S119" s="87" t="s">
        <v>575</v>
      </c>
      <c r="T119" s="87" t="s">
        <v>575</v>
      </c>
      <c r="U119" s="87" t="s">
        <v>575</v>
      </c>
      <c r="V119" s="87" t="s">
        <v>575</v>
      </c>
      <c r="W119" s="87" t="s">
        <v>575</v>
      </c>
      <c r="X119" s="88" t="s">
        <v>575</v>
      </c>
      <c r="Y119"/>
      <c r="Z119"/>
      <c r="AA119"/>
      <c r="AB119"/>
      <c r="AC119"/>
    </row>
    <row r="120" spans="3:29" x14ac:dyDescent="0.25">
      <c r="C120" s="40" t="s">
        <v>575</v>
      </c>
      <c r="D120" s="41" t="s">
        <v>45</v>
      </c>
      <c r="E120" s="87"/>
      <c r="F120" s="87">
        <v>0.36003059112857194</v>
      </c>
      <c r="G120" s="87">
        <v>3.589471304923153E-2</v>
      </c>
      <c r="H120" s="87">
        <v>5.9999986588678222E-2</v>
      </c>
      <c r="I120" s="87">
        <v>6.0000001204970399E-2</v>
      </c>
      <c r="J120" s="87">
        <v>6.0000001136764736E-2</v>
      </c>
      <c r="K120" s="87">
        <v>6.0000001966102445E-2</v>
      </c>
      <c r="L120" s="88">
        <v>-1</v>
      </c>
      <c r="M120"/>
      <c r="N120"/>
      <c r="O120"/>
      <c r="P120" s="41" t="s">
        <v>45</v>
      </c>
      <c r="Q120" s="87"/>
      <c r="R120" s="87">
        <v>0.30313453381277689</v>
      </c>
      <c r="S120" s="87">
        <v>6.529350640899656E-3</v>
      </c>
      <c r="T120" s="87">
        <v>-7.5770910062680219E-3</v>
      </c>
      <c r="U120" s="87">
        <v>1.8313037271852073E-2</v>
      </c>
      <c r="V120" s="87">
        <v>1.8231771691971543E-2</v>
      </c>
      <c r="W120" s="87">
        <v>1.823177248863006E-2</v>
      </c>
      <c r="X120" s="88">
        <v>-1</v>
      </c>
      <c r="Y120"/>
      <c r="Z120"/>
      <c r="AA120"/>
      <c r="AB120"/>
      <c r="AC120"/>
    </row>
    <row r="121" spans="3:29" x14ac:dyDescent="0.25">
      <c r="C121" s="40" t="s">
        <v>575</v>
      </c>
      <c r="D121" s="41" t="s">
        <v>51</v>
      </c>
      <c r="E121" s="87"/>
      <c r="F121" s="87">
        <v>-4.6816530462814754E-2</v>
      </c>
      <c r="G121" s="87">
        <v>5.3791298568618418E-2</v>
      </c>
      <c r="H121" s="87">
        <v>5.7000022227403635E-2</v>
      </c>
      <c r="I121" s="87">
        <v>6.999998960555387E-2</v>
      </c>
      <c r="J121" s="87">
        <v>8.0000006575925875E-2</v>
      </c>
      <c r="K121" s="87">
        <v>8.9999997370736606E-2</v>
      </c>
      <c r="L121" s="88">
        <v>-1</v>
      </c>
      <c r="M121"/>
      <c r="N121"/>
      <c r="O121"/>
      <c r="P121" s="41" t="s">
        <v>51</v>
      </c>
      <c r="Q121" s="87"/>
      <c r="R121" s="87">
        <v>-0.10672452737914606</v>
      </c>
      <c r="S121" s="87">
        <v>-2.0282647687444366E-2</v>
      </c>
      <c r="T121" s="87">
        <v>-6.8244465545441724E-3</v>
      </c>
      <c r="U121" s="87">
        <v>9.5925160624563688E-3</v>
      </c>
      <c r="V121" s="87">
        <v>1.6643480865159432E-2</v>
      </c>
      <c r="W121" s="87">
        <v>2.6056837706228464E-2</v>
      </c>
      <c r="X121" s="88">
        <v>-1</v>
      </c>
      <c r="Y121"/>
      <c r="Z121"/>
      <c r="AA121"/>
      <c r="AB121"/>
      <c r="AC121"/>
    </row>
    <row r="122" spans="3:29" hidden="1" x14ac:dyDescent="0.25">
      <c r="C122" s="40" t="s">
        <v>576</v>
      </c>
      <c r="D122" s="41" t="s">
        <v>54</v>
      </c>
      <c r="E122" s="87"/>
      <c r="F122" s="87" t="s">
        <v>575</v>
      </c>
      <c r="G122" s="87" t="s">
        <v>575</v>
      </c>
      <c r="H122" s="87" t="s">
        <v>575</v>
      </c>
      <c r="I122" s="87" t="s">
        <v>575</v>
      </c>
      <c r="J122" s="87" t="s">
        <v>575</v>
      </c>
      <c r="K122" s="87" t="s">
        <v>575</v>
      </c>
      <c r="L122" s="88" t="s">
        <v>575</v>
      </c>
      <c r="M122"/>
      <c r="N122"/>
      <c r="O122"/>
      <c r="P122" s="41" t="s">
        <v>54</v>
      </c>
      <c r="Q122" s="87"/>
      <c r="R122" s="87" t="s">
        <v>575</v>
      </c>
      <c r="S122" s="87" t="s">
        <v>575</v>
      </c>
      <c r="T122" s="87" t="s">
        <v>575</v>
      </c>
      <c r="U122" s="87" t="s">
        <v>575</v>
      </c>
      <c r="V122" s="87" t="s">
        <v>575</v>
      </c>
      <c r="W122" s="87" t="s">
        <v>575</v>
      </c>
      <c r="X122" s="88" t="s">
        <v>575</v>
      </c>
      <c r="Y122"/>
      <c r="Z122"/>
      <c r="AA122"/>
      <c r="AB122"/>
      <c r="AC122"/>
    </row>
    <row r="123" spans="3:29" hidden="1" x14ac:dyDescent="0.25">
      <c r="C123" s="40" t="s">
        <v>576</v>
      </c>
      <c r="D123" s="41" t="s">
        <v>59</v>
      </c>
      <c r="E123" s="87"/>
      <c r="F123" s="87" t="s">
        <v>575</v>
      </c>
      <c r="G123" s="87" t="s">
        <v>575</v>
      </c>
      <c r="H123" s="87" t="s">
        <v>575</v>
      </c>
      <c r="I123" s="87" t="s">
        <v>575</v>
      </c>
      <c r="J123" s="87" t="s">
        <v>575</v>
      </c>
      <c r="K123" s="87" t="s">
        <v>575</v>
      </c>
      <c r="L123" s="88" t="s">
        <v>575</v>
      </c>
      <c r="M123"/>
      <c r="N123"/>
      <c r="O123"/>
      <c r="P123" s="41" t="s">
        <v>59</v>
      </c>
      <c r="Q123" s="87"/>
      <c r="R123" s="87" t="s">
        <v>575</v>
      </c>
      <c r="S123" s="87" t="s">
        <v>575</v>
      </c>
      <c r="T123" s="87" t="s">
        <v>575</v>
      </c>
      <c r="U123" s="87" t="s">
        <v>575</v>
      </c>
      <c r="V123" s="87" t="s">
        <v>575</v>
      </c>
      <c r="W123" s="87" t="s">
        <v>575</v>
      </c>
      <c r="X123" s="88" t="s">
        <v>575</v>
      </c>
      <c r="Y123"/>
      <c r="Z123"/>
      <c r="AA123"/>
      <c r="AB123"/>
      <c r="AC123"/>
    </row>
    <row r="124" spans="3:29" hidden="1" x14ac:dyDescent="0.25">
      <c r="C124" s="40" t="s">
        <v>576</v>
      </c>
      <c r="D124" s="41" t="s">
        <v>290</v>
      </c>
      <c r="E124" s="87"/>
      <c r="F124" s="87" t="s">
        <v>575</v>
      </c>
      <c r="G124" s="87" t="s">
        <v>575</v>
      </c>
      <c r="H124" s="87" t="s">
        <v>575</v>
      </c>
      <c r="I124" s="87" t="s">
        <v>575</v>
      </c>
      <c r="J124" s="87" t="s">
        <v>575</v>
      </c>
      <c r="K124" s="87" t="s">
        <v>575</v>
      </c>
      <c r="L124" s="88" t="s">
        <v>575</v>
      </c>
      <c r="M124"/>
      <c r="N124"/>
      <c r="O124"/>
      <c r="P124" s="41" t="s">
        <v>290</v>
      </c>
      <c r="Q124" s="87"/>
      <c r="R124" s="87" t="s">
        <v>575</v>
      </c>
      <c r="S124" s="87" t="s">
        <v>575</v>
      </c>
      <c r="T124" s="87" t="s">
        <v>575</v>
      </c>
      <c r="U124" s="87" t="s">
        <v>575</v>
      </c>
      <c r="V124" s="87" t="s">
        <v>575</v>
      </c>
      <c r="W124" s="87" t="s">
        <v>575</v>
      </c>
      <c r="X124" s="88" t="s">
        <v>575</v>
      </c>
      <c r="Y124"/>
      <c r="Z124"/>
      <c r="AA124"/>
      <c r="AB124"/>
      <c r="AC124"/>
    </row>
    <row r="125" spans="3:29" hidden="1" x14ac:dyDescent="0.25">
      <c r="C125" s="40" t="s">
        <v>576</v>
      </c>
      <c r="D125" s="41" t="s">
        <v>311</v>
      </c>
      <c r="E125" s="87"/>
      <c r="F125" s="87" t="s">
        <v>575</v>
      </c>
      <c r="G125" s="87" t="s">
        <v>575</v>
      </c>
      <c r="H125" s="87" t="s">
        <v>575</v>
      </c>
      <c r="I125" s="87" t="s">
        <v>575</v>
      </c>
      <c r="J125" s="87" t="s">
        <v>575</v>
      </c>
      <c r="K125" s="87" t="s">
        <v>575</v>
      </c>
      <c r="L125" s="88" t="s">
        <v>575</v>
      </c>
      <c r="M125"/>
      <c r="N125"/>
      <c r="O125"/>
      <c r="P125" s="41" t="s">
        <v>311</v>
      </c>
      <c r="Q125" s="87"/>
      <c r="R125" s="87" t="s">
        <v>575</v>
      </c>
      <c r="S125" s="87" t="s">
        <v>575</v>
      </c>
      <c r="T125" s="87" t="s">
        <v>575</v>
      </c>
      <c r="U125" s="87" t="s">
        <v>575</v>
      </c>
      <c r="V125" s="87" t="s">
        <v>575</v>
      </c>
      <c r="W125" s="87" t="s">
        <v>575</v>
      </c>
      <c r="X125" s="88" t="s">
        <v>575</v>
      </c>
      <c r="Y125"/>
      <c r="Z125"/>
      <c r="AA125"/>
      <c r="AB125"/>
      <c r="AC125"/>
    </row>
    <row r="126" spans="3:29" hidden="1" x14ac:dyDescent="0.25">
      <c r="C126" s="40" t="s">
        <v>576</v>
      </c>
      <c r="D126" s="41">
        <v>0</v>
      </c>
      <c r="E126" s="87"/>
      <c r="F126" s="87" t="s">
        <v>575</v>
      </c>
      <c r="G126" s="87" t="s">
        <v>575</v>
      </c>
      <c r="H126" s="87" t="s">
        <v>575</v>
      </c>
      <c r="I126" s="87" t="s">
        <v>575</v>
      </c>
      <c r="J126" s="87" t="s">
        <v>575</v>
      </c>
      <c r="K126" s="87" t="s">
        <v>575</v>
      </c>
      <c r="L126" s="88" t="s">
        <v>575</v>
      </c>
      <c r="M126"/>
      <c r="N126"/>
      <c r="O126"/>
      <c r="P126" s="41">
        <v>0</v>
      </c>
      <c r="Q126" s="87"/>
      <c r="R126" s="87" t="s">
        <v>575</v>
      </c>
      <c r="S126" s="87" t="s">
        <v>575</v>
      </c>
      <c r="T126" s="87" t="s">
        <v>575</v>
      </c>
      <c r="U126" s="87" t="s">
        <v>575</v>
      </c>
      <c r="V126" s="87" t="s">
        <v>575</v>
      </c>
      <c r="W126" s="87" t="s">
        <v>575</v>
      </c>
      <c r="X126" s="88" t="s">
        <v>575</v>
      </c>
      <c r="Y126"/>
      <c r="Z126"/>
      <c r="AA126"/>
      <c r="AB126"/>
      <c r="AC126"/>
    </row>
    <row r="127" spans="3:29" hidden="1" x14ac:dyDescent="0.25">
      <c r="C127" s="40" t="s">
        <v>576</v>
      </c>
      <c r="D127" s="41">
        <v>0</v>
      </c>
      <c r="E127" s="87"/>
      <c r="F127" s="87" t="s">
        <v>575</v>
      </c>
      <c r="G127" s="87" t="s">
        <v>575</v>
      </c>
      <c r="H127" s="87" t="s">
        <v>575</v>
      </c>
      <c r="I127" s="87" t="s">
        <v>575</v>
      </c>
      <c r="J127" s="87" t="s">
        <v>575</v>
      </c>
      <c r="K127" s="87" t="s">
        <v>575</v>
      </c>
      <c r="L127" s="88" t="s">
        <v>575</v>
      </c>
      <c r="M127"/>
      <c r="N127"/>
      <c r="O127"/>
      <c r="P127" s="41">
        <v>0</v>
      </c>
      <c r="Q127" s="87"/>
      <c r="R127" s="87" t="s">
        <v>575</v>
      </c>
      <c r="S127" s="87" t="s">
        <v>575</v>
      </c>
      <c r="T127" s="87" t="s">
        <v>575</v>
      </c>
      <c r="U127" s="87" t="s">
        <v>575</v>
      </c>
      <c r="V127" s="87" t="s">
        <v>575</v>
      </c>
      <c r="W127" s="87" t="s">
        <v>575</v>
      </c>
      <c r="X127" s="88" t="s">
        <v>575</v>
      </c>
      <c r="Y127"/>
      <c r="Z127"/>
      <c r="AA127"/>
      <c r="AB127"/>
      <c r="AC127"/>
    </row>
    <row r="128" spans="3:29" hidden="1" x14ac:dyDescent="0.25">
      <c r="C128" s="40" t="s">
        <v>576</v>
      </c>
      <c r="D128" s="41">
        <v>0</v>
      </c>
      <c r="E128" s="87"/>
      <c r="F128" s="87" t="s">
        <v>575</v>
      </c>
      <c r="G128" s="87" t="s">
        <v>575</v>
      </c>
      <c r="H128" s="87" t="s">
        <v>575</v>
      </c>
      <c r="I128" s="87" t="s">
        <v>575</v>
      </c>
      <c r="J128" s="87" t="s">
        <v>575</v>
      </c>
      <c r="K128" s="87" t="s">
        <v>575</v>
      </c>
      <c r="L128" s="88" t="s">
        <v>575</v>
      </c>
      <c r="M128"/>
      <c r="N128"/>
      <c r="O128"/>
      <c r="P128" s="41">
        <v>0</v>
      </c>
      <c r="Q128" s="87"/>
      <c r="R128" s="87" t="s">
        <v>575</v>
      </c>
      <c r="S128" s="87" t="s">
        <v>575</v>
      </c>
      <c r="T128" s="87" t="s">
        <v>575</v>
      </c>
      <c r="U128" s="87" t="s">
        <v>575</v>
      </c>
      <c r="V128" s="87" t="s">
        <v>575</v>
      </c>
      <c r="W128" s="87" t="s">
        <v>575</v>
      </c>
      <c r="X128" s="88" t="s">
        <v>575</v>
      </c>
      <c r="Y128"/>
      <c r="Z128"/>
      <c r="AA128"/>
      <c r="AB128"/>
      <c r="AC128"/>
    </row>
    <row r="129" spans="3:29" ht="14.4" thickBot="1" x14ac:dyDescent="0.3">
      <c r="C129" s="171">
        <v>0</v>
      </c>
      <c r="D129" s="51" t="s">
        <v>91</v>
      </c>
      <c r="E129" s="89"/>
      <c r="F129" s="89">
        <v>0.16922094491013162</v>
      </c>
      <c r="G129" s="89">
        <v>4.2737281870343313E-2</v>
      </c>
      <c r="H129" s="89">
        <v>5.8840822825295236E-2</v>
      </c>
      <c r="I129" s="89">
        <v>6.3857204388825917E-2</v>
      </c>
      <c r="J129" s="89">
        <v>6.7758962131453382E-2</v>
      </c>
      <c r="K129" s="89">
        <v>7.1771864333873392E-2</v>
      </c>
      <c r="L129" s="90">
        <v>-1</v>
      </c>
      <c r="M129"/>
      <c r="N129"/>
      <c r="O129"/>
      <c r="P129" s="51" t="s">
        <v>91</v>
      </c>
      <c r="Q129" s="89"/>
      <c r="R129" s="89">
        <v>2.7515723852955087E-2</v>
      </c>
      <c r="S129" s="89">
        <v>-9.1453923536427562E-3</v>
      </c>
      <c r="T129" s="89">
        <v>-7.1420281802718755E-3</v>
      </c>
      <c r="U129" s="89">
        <v>1.3270565814373025E-2</v>
      </c>
      <c r="V129" s="89">
        <v>1.7316707146089128E-2</v>
      </c>
      <c r="W129" s="89">
        <v>2.2737056463539629E-2</v>
      </c>
      <c r="X129" s="90">
        <v>-1</v>
      </c>
      <c r="Y129"/>
      <c r="Z129"/>
      <c r="AA129"/>
      <c r="AB129"/>
      <c r="AC129"/>
    </row>
    <row r="130" spans="3:29" x14ac:dyDescent="0.25">
      <c r="D130" s="47"/>
      <c r="E130" s="54"/>
      <c r="F130" s="54"/>
      <c r="G130" s="54"/>
      <c r="H130" s="54"/>
      <c r="I130" s="54"/>
      <c r="J130" s="54"/>
      <c r="K130" s="54"/>
      <c r="L130" s="54"/>
      <c r="M130"/>
      <c r="N130"/>
      <c r="O130"/>
      <c r="P130" s="47"/>
      <c r="Q130" s="54"/>
      <c r="R130" s="54"/>
      <c r="S130" s="54"/>
      <c r="T130" s="54"/>
      <c r="U130" s="54"/>
      <c r="V130" s="54"/>
      <c r="W130" s="54"/>
      <c r="X130" s="54"/>
      <c r="Y130"/>
      <c r="Z130"/>
      <c r="AA130"/>
      <c r="AB130"/>
      <c r="AC130"/>
    </row>
    <row r="131" spans="3:29" x14ac:dyDescent="0.25">
      <c r="E131" s="35"/>
      <c r="F131" s="35"/>
      <c r="G131" s="35"/>
      <c r="H131" s="35"/>
      <c r="I131" s="35"/>
      <c r="J131" s="35"/>
      <c r="K131" s="35"/>
      <c r="L131" s="35"/>
      <c r="M131"/>
      <c r="N131"/>
      <c r="O131"/>
      <c r="Q131" s="35"/>
      <c r="R131" s="35"/>
      <c r="S131" s="35"/>
      <c r="T131" s="35"/>
      <c r="U131" s="35"/>
      <c r="V131" s="35"/>
      <c r="W131" s="35"/>
      <c r="X131" s="35"/>
      <c r="Y131"/>
      <c r="Z131"/>
      <c r="AA131"/>
      <c r="AB131"/>
      <c r="AC131"/>
    </row>
    <row r="132" spans="3:29" ht="14.4" thickBot="1" x14ac:dyDescent="0.3">
      <c r="D132" s="47" t="s">
        <v>414</v>
      </c>
      <c r="E132" s="48"/>
      <c r="F132" s="48"/>
      <c r="G132" s="48"/>
      <c r="H132" s="48"/>
      <c r="I132" s="48"/>
      <c r="J132" s="48"/>
      <c r="K132" s="48"/>
      <c r="L132" s="48"/>
      <c r="M132"/>
      <c r="N132"/>
      <c r="O132"/>
      <c r="P132" s="47" t="s">
        <v>415</v>
      </c>
      <c r="Q132" s="48"/>
      <c r="R132" s="48"/>
      <c r="S132" s="48"/>
      <c r="T132" s="48"/>
      <c r="U132" s="48"/>
      <c r="V132" s="48"/>
      <c r="W132" s="48"/>
      <c r="X132" s="48"/>
      <c r="Y132"/>
      <c r="Z132"/>
      <c r="AA132"/>
      <c r="AB132"/>
      <c r="AC132"/>
    </row>
    <row r="133" spans="3:29" x14ac:dyDescent="0.25">
      <c r="D133" s="37"/>
      <c r="E133" s="68" t="s">
        <v>206</v>
      </c>
      <c r="F133" s="68" t="s">
        <v>137</v>
      </c>
      <c r="G133" s="68" t="s">
        <v>138</v>
      </c>
      <c r="H133" s="68" t="s">
        <v>207</v>
      </c>
      <c r="I133" s="68" t="s">
        <v>267</v>
      </c>
      <c r="J133" s="68" t="s">
        <v>421</v>
      </c>
      <c r="K133" s="68" t="s">
        <v>568</v>
      </c>
      <c r="L133" s="69" t="s">
        <v>577</v>
      </c>
      <c r="M133"/>
      <c r="N133"/>
      <c r="O133"/>
      <c r="P133" s="37"/>
      <c r="Q133" s="68" t="s">
        <v>206</v>
      </c>
      <c r="R133" s="68" t="s">
        <v>137</v>
      </c>
      <c r="S133" s="68" t="s">
        <v>138</v>
      </c>
      <c r="T133" s="68" t="s">
        <v>207</v>
      </c>
      <c r="U133" s="68" t="s">
        <v>267</v>
      </c>
      <c r="V133" s="68" t="s">
        <v>421</v>
      </c>
      <c r="W133" s="68" t="s">
        <v>568</v>
      </c>
      <c r="X133" s="69" t="s">
        <v>577</v>
      </c>
      <c r="Y133"/>
      <c r="Z133"/>
      <c r="AA133"/>
      <c r="AB133"/>
      <c r="AC133"/>
    </row>
    <row r="134" spans="3:29" x14ac:dyDescent="0.25">
      <c r="D134" s="41" t="s">
        <v>114</v>
      </c>
      <c r="E134" s="80">
        <v>125.584726</v>
      </c>
      <c r="F134" s="80">
        <v>146.83629199999999</v>
      </c>
      <c r="G134" s="80">
        <v>153.11167600000002</v>
      </c>
      <c r="H134" s="80">
        <v>162.12089300000002</v>
      </c>
      <c r="I134" s="80">
        <v>172.47348</v>
      </c>
      <c r="J134" s="80">
        <v>184.16010399999999</v>
      </c>
      <c r="K134" s="80">
        <v>197.37761799999998</v>
      </c>
      <c r="L134" s="81">
        <v>0</v>
      </c>
      <c r="M134"/>
      <c r="N134"/>
      <c r="O134"/>
      <c r="P134" s="41" t="s">
        <v>115</v>
      </c>
      <c r="Q134" s="80">
        <v>2346.8225472182467</v>
      </c>
      <c r="R134" s="80">
        <v>2411.3970683593925</v>
      </c>
      <c r="S134" s="80">
        <v>2389.343896048822</v>
      </c>
      <c r="T134" s="80">
        <v>2372.2791346108806</v>
      </c>
      <c r="U134" s="80">
        <v>2403.760620996798</v>
      </c>
      <c r="V134" s="80">
        <v>2445.385839719901</v>
      </c>
      <c r="W134" s="80">
        <v>2500.9867156327527</v>
      </c>
      <c r="X134" s="81">
        <v>0</v>
      </c>
      <c r="Y134"/>
      <c r="Z134"/>
      <c r="AA134"/>
      <c r="AB134"/>
      <c r="AC134"/>
    </row>
    <row r="135" spans="3:29" ht="14.4" thickBot="1" x14ac:dyDescent="0.3">
      <c r="D135" s="86" t="s">
        <v>408</v>
      </c>
      <c r="E135" s="74"/>
      <c r="F135" s="74">
        <v>0.16922094491013162</v>
      </c>
      <c r="G135" s="74">
        <v>4.2737281870343313E-2</v>
      </c>
      <c r="H135" s="74">
        <v>5.8840822825295236E-2</v>
      </c>
      <c r="I135" s="74">
        <v>6.3857204388825917E-2</v>
      </c>
      <c r="J135" s="74">
        <v>6.7758962131453382E-2</v>
      </c>
      <c r="K135" s="74">
        <v>7.1771864333873392E-2</v>
      </c>
      <c r="L135" s="75">
        <v>-1</v>
      </c>
      <c r="M135"/>
      <c r="N135"/>
      <c r="O135"/>
      <c r="P135" s="86" t="s">
        <v>408</v>
      </c>
      <c r="Q135" s="74"/>
      <c r="R135" s="74">
        <v>2.7515723852955087E-2</v>
      </c>
      <c r="S135" s="74">
        <v>-9.1453923536427562E-3</v>
      </c>
      <c r="T135" s="74">
        <v>-7.1420281802718755E-3</v>
      </c>
      <c r="U135" s="74">
        <v>1.3270565814373025E-2</v>
      </c>
      <c r="V135" s="74">
        <v>1.7316707146089128E-2</v>
      </c>
      <c r="W135" s="74">
        <v>2.2737056463539629E-2</v>
      </c>
      <c r="X135" s="75">
        <v>-1</v>
      </c>
      <c r="Y135"/>
      <c r="Z135"/>
      <c r="AA135"/>
      <c r="AB135"/>
      <c r="AC135"/>
    </row>
    <row r="136" spans="3:29" x14ac:dyDescent="0.25"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Q136" s="6"/>
      <c r="R136" s="6"/>
      <c r="S136" s="6"/>
      <c r="T136" s="6"/>
      <c r="U136" s="6"/>
      <c r="V136" s="6"/>
      <c r="W136" s="6"/>
      <c r="X136" s="6"/>
      <c r="Y136" s="6"/>
      <c r="Z136"/>
      <c r="AA136"/>
      <c r="AB136"/>
    </row>
    <row r="137" spans="3:29" x14ac:dyDescent="0.25"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Q137" s="6"/>
      <c r="R137" s="6"/>
      <c r="S137" s="6"/>
      <c r="T137" s="6"/>
      <c r="U137" s="6"/>
      <c r="V137" s="6"/>
      <c r="W137" s="6"/>
      <c r="X137" s="6"/>
      <c r="Y137" s="6"/>
      <c r="Z137"/>
      <c r="AA137"/>
      <c r="AB137"/>
    </row>
    <row r="138" spans="3:29" x14ac:dyDescent="0.25"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Q138" s="6"/>
      <c r="R138" s="6"/>
      <c r="S138" s="6"/>
      <c r="T138" s="6"/>
      <c r="U138" s="6"/>
      <c r="V138" s="6"/>
      <c r="W138" s="6"/>
      <c r="X138" s="6"/>
      <c r="Y138" s="6"/>
      <c r="Z138" s="34"/>
      <c r="AA138" s="34"/>
      <c r="AB138" s="34"/>
    </row>
    <row r="139" spans="3:29" x14ac:dyDescent="0.25"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9" x14ac:dyDescent="0.25"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Q140" s="6"/>
      <c r="R140" s="6"/>
      <c r="S140" s="6"/>
      <c r="T140" s="6"/>
      <c r="U140" s="6"/>
      <c r="V140" s="6"/>
      <c r="W140" s="6"/>
      <c r="X140" s="6"/>
      <c r="Y140" s="6"/>
      <c r="Z140" s="34"/>
      <c r="AA140" s="34"/>
      <c r="AB140" s="34"/>
    </row>
    <row r="141" spans="3:29" x14ac:dyDescent="0.25"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Q141" s="6"/>
      <c r="R141" s="6"/>
      <c r="S141" s="6"/>
      <c r="T141" s="6"/>
      <c r="U141" s="6"/>
      <c r="V141" s="6"/>
      <c r="W141" s="6"/>
      <c r="X141" s="6"/>
      <c r="Y141" s="6"/>
      <c r="Z141" s="34"/>
      <c r="AA141" s="34"/>
      <c r="AB141" s="34"/>
    </row>
    <row r="142" spans="3:29" x14ac:dyDescent="0.25"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Q142" s="6"/>
      <c r="R142" s="6"/>
      <c r="S142" s="6"/>
      <c r="T142" s="6"/>
      <c r="U142" s="6"/>
      <c r="V142" s="6"/>
      <c r="W142" s="6"/>
      <c r="X142" s="6"/>
      <c r="Y142" s="6"/>
      <c r="Z142" s="34"/>
      <c r="AA142" s="34"/>
      <c r="AB142" s="34"/>
    </row>
    <row r="143" spans="3:29" x14ac:dyDescent="0.25"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Q143" s="6"/>
      <c r="R143" s="6"/>
      <c r="S143" s="6"/>
      <c r="T143" s="6"/>
      <c r="U143" s="6"/>
      <c r="V143" s="6"/>
      <c r="W143" s="6"/>
      <c r="X143" s="6"/>
      <c r="Y143" s="6"/>
      <c r="Z143" s="34"/>
      <c r="AA143" s="34"/>
      <c r="AB143" s="34"/>
    </row>
    <row r="144" spans="3:29" x14ac:dyDescent="0.25">
      <c r="Z144" s="34"/>
      <c r="AA144" s="34"/>
      <c r="AB144" s="34"/>
    </row>
    <row r="145" spans="5:28" x14ac:dyDescent="0.25">
      <c r="Z145" s="34"/>
      <c r="AA145" s="34"/>
      <c r="AB145" s="34"/>
    </row>
    <row r="146" spans="5:28" x14ac:dyDescent="0.25">
      <c r="Z146" s="34"/>
      <c r="AA146" s="34"/>
      <c r="AB146" s="34"/>
    </row>
    <row r="147" spans="5:28" x14ac:dyDescent="0.25">
      <c r="Z147" s="34"/>
      <c r="AA147" s="34"/>
      <c r="AB147" s="34"/>
    </row>
    <row r="148" spans="5:28" x14ac:dyDescent="0.25">
      <c r="Z148" s="34"/>
      <c r="AA148" s="34"/>
      <c r="AB148" s="34"/>
    </row>
    <row r="149" spans="5:28" x14ac:dyDescent="0.25">
      <c r="Z149" s="34"/>
      <c r="AA149" s="34"/>
      <c r="AB149" s="34"/>
    </row>
    <row r="150" spans="5:28" x14ac:dyDescent="0.25">
      <c r="Z150" s="34"/>
      <c r="AA150" s="34"/>
      <c r="AB150" s="34"/>
    </row>
    <row r="151" spans="5:28" x14ac:dyDescent="0.25">
      <c r="Z151" s="34"/>
      <c r="AA151" s="34"/>
      <c r="AB151" s="34"/>
    </row>
    <row r="152" spans="5:28" x14ac:dyDescent="0.25">
      <c r="Z152" s="34"/>
      <c r="AA152" s="34"/>
      <c r="AB152" s="34"/>
    </row>
    <row r="153" spans="5:28" x14ac:dyDescent="0.25"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Q153" s="35"/>
      <c r="R153" s="35"/>
      <c r="S153" s="35"/>
      <c r="T153" s="35"/>
      <c r="U153" s="35"/>
      <c r="V153" s="35"/>
      <c r="W153" s="35"/>
      <c r="X153" s="35"/>
      <c r="Y153" s="35"/>
      <c r="Z153" s="34"/>
      <c r="AA153" s="34"/>
      <c r="AB153" s="34"/>
    </row>
    <row r="247" spans="3:3" x14ac:dyDescent="0.25">
      <c r="C247" s="34">
        <v>0</v>
      </c>
    </row>
    <row r="248" spans="3:3" x14ac:dyDescent="0.25">
      <c r="C248" s="34">
        <v>0</v>
      </c>
    </row>
    <row r="249" spans="3:3" x14ac:dyDescent="0.25">
      <c r="C249" s="34">
        <v>0</v>
      </c>
    </row>
    <row r="250" spans="3:3" x14ac:dyDescent="0.25">
      <c r="C250" s="34">
        <v>0</v>
      </c>
    </row>
    <row r="251" spans="3:3" x14ac:dyDescent="0.25">
      <c r="C251" s="34">
        <v>0</v>
      </c>
    </row>
    <row r="252" spans="3:3" x14ac:dyDescent="0.25">
      <c r="C252" s="34">
        <v>0</v>
      </c>
    </row>
    <row r="253" spans="3:3" x14ac:dyDescent="0.25">
      <c r="C253" s="34">
        <v>0</v>
      </c>
    </row>
    <row r="254" spans="3:3" x14ac:dyDescent="0.25">
      <c r="C254" s="34">
        <v>0</v>
      </c>
    </row>
    <row r="255" spans="3:3" x14ac:dyDescent="0.25">
      <c r="C255" s="34">
        <v>0</v>
      </c>
    </row>
    <row r="256" spans="3:3" x14ac:dyDescent="0.25">
      <c r="C256" s="34">
        <v>0</v>
      </c>
    </row>
    <row r="257" spans="3:3" x14ac:dyDescent="0.25">
      <c r="C257" s="34">
        <v>0</v>
      </c>
    </row>
    <row r="258" spans="3:3" x14ac:dyDescent="0.25">
      <c r="C258" s="34">
        <v>0</v>
      </c>
    </row>
    <row r="259" spans="3:3" x14ac:dyDescent="0.25">
      <c r="C259" s="34">
        <v>0</v>
      </c>
    </row>
    <row r="260" spans="3:3" x14ac:dyDescent="0.25">
      <c r="C260" s="34">
        <v>0</v>
      </c>
    </row>
    <row r="261" spans="3:3" x14ac:dyDescent="0.25">
      <c r="C261" s="34">
        <v>0</v>
      </c>
    </row>
    <row r="262" spans="3:3" x14ac:dyDescent="0.25">
      <c r="C262" s="34">
        <v>0</v>
      </c>
    </row>
    <row r="263" spans="3:3" x14ac:dyDescent="0.25">
      <c r="C263" s="34">
        <v>0</v>
      </c>
    </row>
    <row r="264" spans="3:3" x14ac:dyDescent="0.25">
      <c r="C264" s="34">
        <v>0</v>
      </c>
    </row>
    <row r="265" spans="3:3" x14ac:dyDescent="0.25">
      <c r="C265" s="34">
        <v>0</v>
      </c>
    </row>
    <row r="266" spans="3:3" x14ac:dyDescent="0.25">
      <c r="C266" s="34">
        <v>0</v>
      </c>
    </row>
    <row r="267" spans="3:3" x14ac:dyDescent="0.25">
      <c r="C267" s="34">
        <v>0</v>
      </c>
    </row>
    <row r="268" spans="3:3" x14ac:dyDescent="0.25">
      <c r="C268" s="34">
        <v>0</v>
      </c>
    </row>
    <row r="269" spans="3:3" x14ac:dyDescent="0.25">
      <c r="C269" s="34">
        <v>0</v>
      </c>
    </row>
    <row r="270" spans="3:3" x14ac:dyDescent="0.25">
      <c r="C270" s="34">
        <v>0</v>
      </c>
    </row>
    <row r="271" spans="3:3" x14ac:dyDescent="0.25">
      <c r="C271" s="34">
        <v>0</v>
      </c>
    </row>
    <row r="272" spans="3:3" x14ac:dyDescent="0.25">
      <c r="C272" s="34">
        <v>0</v>
      </c>
    </row>
    <row r="273" spans="3:3" x14ac:dyDescent="0.25">
      <c r="C273" s="34">
        <v>0</v>
      </c>
    </row>
    <row r="274" spans="3:3" x14ac:dyDescent="0.25">
      <c r="C274" s="34">
        <v>0</v>
      </c>
    </row>
    <row r="275" spans="3:3" x14ac:dyDescent="0.25">
      <c r="C275" s="34">
        <v>0</v>
      </c>
    </row>
    <row r="276" spans="3:3" x14ac:dyDescent="0.25">
      <c r="C276" s="34">
        <v>0</v>
      </c>
    </row>
  </sheetData>
  <phoneticPr fontId="2"/>
  <hyperlinks>
    <hyperlink ref="A1" location="Index!C6" display="Back to Index" xr:uid="{00000000-0004-0000-1600-000000000000}"/>
  </hyperlinks>
  <pageMargins left="0.75" right="0.75" top="1" bottom="1" header="0.5" footer="0.5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Cover</vt:lpstr>
      <vt:lpstr>Notice</vt:lpstr>
      <vt:lpstr>Index</vt:lpstr>
      <vt:lpstr>Pivot Tables--&gt;</vt:lpstr>
      <vt:lpstr>Shipments</vt:lpstr>
      <vt:lpstr>Revenues</vt:lpstr>
      <vt:lpstr>ASPs</vt:lpstr>
      <vt:lpstr>Area</vt:lpstr>
      <vt:lpstr>ArealASPs</vt:lpstr>
      <vt:lpstr>PPI</vt:lpstr>
      <vt:lpstr>AverageDiagonal</vt:lpstr>
      <vt:lpstr>&lt;--Pivot Tables_Flat Tables--&gt;</vt:lpstr>
      <vt:lpstr>PanelSupplier</vt:lpstr>
      <vt:lpstr>Brand</vt:lpstr>
      <vt:lpstr>SizeCategory</vt:lpstr>
      <vt:lpstr>PixelDensity</vt:lpstr>
      <vt:lpstr>Substrate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2021-09-21T13:26:50Z</cp:lastPrinted>
  <dcterms:created xsi:type="dcterms:W3CDTF">2018-11-11T07:17:56Z</dcterms:created>
  <dcterms:modified xsi:type="dcterms:W3CDTF">2025-12-27T04:28:41Z</dcterms:modified>
</cp:coreProperties>
</file>